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G:\ENHEDER\KU\Musik og scenekunst\Personmapper\Simon\COVID-19-ordninger\FasteOmkLightNordjylland\"/>
    </mc:Choice>
  </mc:AlternateContent>
  <bookViews>
    <workbookView xWindow="0" yWindow="0" windowWidth="16800" windowHeight="6750"/>
  </bookViews>
  <sheets>
    <sheet name="Ansøgning" sheetId="1" r:id="rId1"/>
    <sheet name="Lister" sheetId="2" state="hidden" r:id="rId2"/>
  </sheets>
  <definedNames>
    <definedName name="AndenRefperiodeRealiseretOmsætning">Lister!$G$2:$G$491</definedName>
    <definedName name="FørsteDagÅbningsforbud">Lister!$A$2:$A$5</definedName>
    <definedName name="KompPeriodeSlut">Lister!$A$21:$A$23</definedName>
    <definedName name="KompPeriodeStart">Lister!$A$15:$A$17</definedName>
    <definedName name="NegativtResultat">Lister!$M$2:$M$4</definedName>
    <definedName name="OpgørelseAfSenesteResultat">Lister!$M$7:$M$12</definedName>
    <definedName name="PeriodeNegativtResultat">Lister!$M$7:$M$12</definedName>
    <definedName name="ReferenceperiodeRealiseretOmsætning">Lister!$C$2:$C$6</definedName>
    <definedName name="Refperiode_Fasteomkostninger">Lister!$K$2:$K$5</definedName>
    <definedName name="RefPeriode_StiftetEfter1.aug2020">Lister!$E$2:$E$93</definedName>
    <definedName name="Refperiode_StiftetEfter21.Maj2020">Lister!$I$2:$I$91</definedName>
    <definedName name="SidsteDagÅbningsforbud">Lister!$A$9:$A$11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7" i="1" s="1"/>
  <c r="B58" i="1" s="1"/>
  <c r="B55" i="1"/>
  <c r="B54" i="1"/>
  <c r="B53" i="1"/>
  <c r="B52" i="1"/>
  <c r="B37" i="1"/>
  <c r="A41" i="1"/>
  <c r="B30" i="1"/>
  <c r="B60" i="1" l="1"/>
  <c r="B61" i="1"/>
  <c r="B29" i="1" l="1"/>
  <c r="A23" i="2" l="1"/>
  <c r="A22" i="2"/>
  <c r="A17" i="2"/>
  <c r="A21" i="2"/>
  <c r="A16" i="2"/>
  <c r="A15" i="2"/>
  <c r="B39" i="1" l="1"/>
  <c r="B38" i="1" l="1"/>
  <c r="C43" i="1" s="1"/>
  <c r="A28" i="1" l="1"/>
  <c r="A27" i="1"/>
  <c r="B14" i="1"/>
  <c r="A32" i="1" l="1"/>
  <c r="B50" i="1" l="1"/>
  <c r="C48" i="1" l="1"/>
  <c r="B48" i="1"/>
  <c r="B43" i="1"/>
  <c r="B51" i="1" l="1"/>
</calcChain>
</file>

<file path=xl/sharedStrings.xml><?xml version="1.0" encoding="utf-8"?>
<sst xmlns="http://schemas.openxmlformats.org/spreadsheetml/2006/main" count="110" uniqueCount="71">
  <si>
    <r>
      <t xml:space="preserve">Alle hvide felter i kolonne B </t>
    </r>
    <r>
      <rPr>
        <u/>
        <sz val="11"/>
        <color theme="1"/>
        <rFont val="Calibri"/>
        <family val="2"/>
        <scheme val="minor"/>
      </rPr>
      <t>skal</t>
    </r>
    <r>
      <rPr>
        <sz val="11"/>
        <color theme="1"/>
        <rFont val="Calibri"/>
        <family val="2"/>
        <scheme val="minor"/>
      </rPr>
      <t xml:space="preserve"> udfyldes. Hvis beløbet er 0, oplyses dette. De grå felter beregnes automatisk.
Enkelte grå felter kan skifte til hvid undervejs afhængig af de indtastede oplysninger; disse skal i så fald udfyldes.</t>
    </r>
  </si>
  <si>
    <t>Institutionsnavn</t>
  </si>
  <si>
    <t>CVR-nr.</t>
  </si>
  <si>
    <t>Kompensationsperiode start</t>
  </si>
  <si>
    <t>Kompensationsperiode slut</t>
  </si>
  <si>
    <t>Vælg/Indtast</t>
  </si>
  <si>
    <t>Indtast beløb</t>
  </si>
  <si>
    <t>Vælg referenceperiode for realiseret omsætning</t>
  </si>
  <si>
    <t>Husleje</t>
  </si>
  <si>
    <t>Referenceperiode realiseret omsætning</t>
  </si>
  <si>
    <t>Op-/nedskaleret kommerciel omsætning svarende til kompensationsperioden</t>
  </si>
  <si>
    <t>Referenceperiode faste omkostninger</t>
  </si>
  <si>
    <t>Kommerciel omsætnings andel af samlet omsætning</t>
  </si>
  <si>
    <t>Negativt resultat</t>
  </si>
  <si>
    <t>Ja</t>
  </si>
  <si>
    <t>Nej</t>
  </si>
  <si>
    <t>Periode for negativt resultat</t>
  </si>
  <si>
    <t>Årsregnskab med balancedag den 28. februar 2019 eller senere</t>
  </si>
  <si>
    <t>Halvårsregnskab med balancedag den 31. august 2019 eller senere</t>
  </si>
  <si>
    <t>Kvartalsregnskab med balancedag den 30. november 2019 eller senere</t>
  </si>
  <si>
    <t>Årets resultat for kalenderåret 2019</t>
  </si>
  <si>
    <t>Budgetteret resultat for kompensationsperioden, hvis COVID-19 ikke var en realitet</t>
  </si>
  <si>
    <t>Indtast navn</t>
  </si>
  <si>
    <t>Indtast CVR-nr.</t>
  </si>
  <si>
    <t>Institution stiftet efter 21. maj 2020</t>
  </si>
  <si>
    <t>Alternativ referenceperiode (kun ved særlige omstændigheder)</t>
  </si>
  <si>
    <t>Renter og bidrag på lån i ejendommen</t>
  </si>
  <si>
    <t>Forbrugsudgifter til el, vand og varme</t>
  </si>
  <si>
    <t>Ejendomsforsikring og -skatter</t>
  </si>
  <si>
    <t>I alt</t>
  </si>
  <si>
    <t>Forventet kommerciel omsætningsnedgang</t>
  </si>
  <si>
    <t>Overstiger den forventede kompensation den nominelle nedgang i kommerciel omsætning?</t>
  </si>
  <si>
    <t>Foreløbig beregnet kompensation</t>
  </si>
  <si>
    <t>KOMPENSATIONSBELØB I ALT</t>
  </si>
  <si>
    <t>Kompensation i 2020</t>
  </si>
  <si>
    <t>Kompensation i 2021</t>
  </si>
  <si>
    <t>Første dag med åbningsforbud</t>
  </si>
  <si>
    <t>Intet åbningsforbud</t>
  </si>
  <si>
    <t>Dato for sidste dag med åbningsforbud i kompensationsperioden</t>
  </si>
  <si>
    <t>Dato for første dag med åbningsforbud</t>
  </si>
  <si>
    <t>Forventet omsætning i kompensationsperioden</t>
  </si>
  <si>
    <t>Forventet kommerciel omsætning i kompensationsperioden</t>
  </si>
  <si>
    <t>Offentligt tilskud til drift</t>
  </si>
  <si>
    <t>Offentligt driftstilskud i det senest afsluttede årsregnskab (fra stat, kommune og/eller region)</t>
  </si>
  <si>
    <t>Samlede ordinære driftsudgifter i det senest afsluttede årsregnskab</t>
  </si>
  <si>
    <t>Andel af offentligt tilskud i procent</t>
  </si>
  <si>
    <t>Anden referenceperiode (kun ved særlige omstændigheder)</t>
  </si>
  <si>
    <t>OBS. Kun ved anden referenceperiode under særlige omstændigheder: Referenceperiode start</t>
  </si>
  <si>
    <t>OBS. Kun ved anden referenceperiode under særlige omstændigheder: Referenceperiode slut</t>
  </si>
  <si>
    <t>Er referenceperioden opgjort for minimumslængden?</t>
  </si>
  <si>
    <t>Referenceperiode start</t>
  </si>
  <si>
    <t>Referenceperiode slut</t>
  </si>
  <si>
    <t>Vælg referenceperiode for realiserede faste omkostninger</t>
  </si>
  <si>
    <t>Herunder oplyses faste stedbundne omkostninger for kompensationsperioden samt referenceperioden</t>
  </si>
  <si>
    <t>Udgør den kommercielle omsætnings andel af de faste stedbundne omkostninger min. 4.000 kr. pr. måned i kompensationsperioden?</t>
  </si>
  <si>
    <t>Maksimal kompensation, jf. 100.000 kr. pr. måned</t>
  </si>
  <si>
    <t>Forventet kommerciel omsætning i perioden med åbningsforbud</t>
  </si>
  <si>
    <t>Foreløbig beregnet kompensation for periode med åbningsforbud og ingen kommerciel omsætning i åbningsforbudsperioden</t>
  </si>
  <si>
    <t>Foreløbig beregnet kompensation for periode uden åbningsforbud eller for åbningsforbudsperiode med kommerciel omsætning i åbningsforbudsperioden</t>
  </si>
  <si>
    <r>
      <t xml:space="preserve">Bilag til kompensation af faste stedbundne omkostninger - ansøgning for perioden </t>
    </r>
    <r>
      <rPr>
        <b/>
        <sz val="11"/>
        <rFont val="Calibri"/>
        <family val="2"/>
        <scheme val="minor"/>
      </rPr>
      <t>6. november 2020 til 26. november 2020</t>
    </r>
    <r>
      <rPr>
        <b/>
        <sz val="11"/>
        <color theme="1"/>
        <rFont val="Calibri"/>
        <family val="2"/>
        <scheme val="minor"/>
      </rPr>
      <t xml:space="preserve"> (vJuni2021)</t>
    </r>
  </si>
  <si>
    <t>Sidste dag med åbningsforbud</t>
  </si>
  <si>
    <t>01-11-2019 til 30-11-2019</t>
  </si>
  <si>
    <t>Institution stiftet efter 1. nov. 2019</t>
  </si>
  <si>
    <t>Institution stiftet efter 1. aug. 2020</t>
  </si>
  <si>
    <t>Institutioner stiftet efter 1. aug. 2020</t>
  </si>
  <si>
    <t>OBS. Kun for institutioner stiftet efter 1. aug. 2020: Referenceperiode start</t>
  </si>
  <si>
    <t>OBS. Kun for institutioner stifter efter 1. nov. 2019: Referenceperiode slut</t>
  </si>
  <si>
    <t>OBS. Kun for institutioner stiftet efter 1. nov. 2019: Referenceperiode start</t>
  </si>
  <si>
    <t>OBS. Kun for institutioner stiftet efter 1. aug. 2020: Referenceperiode slut</t>
  </si>
  <si>
    <t>OBS. Kun for institutioner stiftet efter 1. nov. 2019</t>
  </si>
  <si>
    <t>01-08-2020 til 31-10-2020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</si>
</sst>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r.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Border="1" applyProtection="1">
      <protection hidden="1"/>
    </xf>
    <xf numFmtId="0" fontId="0" fillId="0" borderId="1" xfId="0" applyBorder="1"/>
    <xf numFmtId="0" fontId="0" fillId="2" borderId="0" xfId="0" applyFont="1" applyFill="1" applyBorder="1" applyAlignment="1" applyProtection="1">
      <alignment wrapText="1"/>
      <protection hidden="1"/>
    </xf>
    <xf numFmtId="0" fontId="0" fillId="2" borderId="0" xfId="0" applyFill="1" applyBorder="1"/>
    <xf numFmtId="0" fontId="1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horizontal="right"/>
      <protection locked="0"/>
    </xf>
    <xf numFmtId="0" fontId="1" fillId="0" borderId="0" xfId="0" applyFont="1" applyProtection="1">
      <protection hidden="1"/>
    </xf>
    <xf numFmtId="0" fontId="0" fillId="0" borderId="0" xfId="0" applyNumberFormat="1" applyAlignment="1" applyProtection="1">
      <alignment horizontal="right"/>
      <protection locked="0"/>
    </xf>
    <xf numFmtId="0" fontId="1" fillId="2" borderId="0" xfId="0" applyFont="1" applyFill="1" applyProtection="1">
      <protection hidden="1"/>
    </xf>
    <xf numFmtId="0" fontId="0" fillId="0" borderId="0" xfId="0" applyNumberFormat="1"/>
    <xf numFmtId="0" fontId="0" fillId="0" borderId="0" xfId="0" applyProtection="1">
      <protection hidden="1"/>
    </xf>
    <xf numFmtId="164" fontId="0" fillId="0" borderId="0" xfId="0" applyNumberFormat="1" applyAlignment="1" applyProtection="1">
      <alignment horizontal="right"/>
      <protection locked="0"/>
    </xf>
    <xf numFmtId="0" fontId="1" fillId="0" borderId="0" xfId="0" applyFont="1" applyFill="1" applyProtection="1">
      <protection hidden="1"/>
    </xf>
    <xf numFmtId="0" fontId="0" fillId="0" borderId="2" xfId="0" applyFill="1" applyBorder="1" applyProtection="1">
      <protection hidden="1"/>
    </xf>
    <xf numFmtId="164" fontId="0" fillId="0" borderId="2" xfId="0" applyNumberFormat="1" applyBorder="1" applyAlignment="1" applyProtection="1">
      <alignment horizontal="right"/>
      <protection locked="0"/>
    </xf>
    <xf numFmtId="0" fontId="0" fillId="0" borderId="0" xfId="0" applyFill="1" applyBorder="1" applyProtection="1">
      <protection hidden="1"/>
    </xf>
    <xf numFmtId="10" fontId="0" fillId="2" borderId="0" xfId="0" applyNumberFormat="1" applyFill="1" applyProtection="1">
      <protection hidden="1"/>
    </xf>
    <xf numFmtId="0" fontId="1" fillId="2" borderId="3" xfId="0" applyFont="1" applyFill="1" applyBorder="1" applyProtection="1">
      <protection hidden="1"/>
    </xf>
    <xf numFmtId="164" fontId="1" fillId="2" borderId="3" xfId="0" applyNumberFormat="1" applyFont="1" applyFill="1" applyBorder="1" applyProtection="1">
      <protection hidden="1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 applyFill="1" applyProtection="1">
      <protection hidden="1"/>
    </xf>
    <xf numFmtId="14" fontId="3" fillId="2" borderId="0" xfId="0" applyNumberFormat="1" applyFont="1" applyFill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164" fontId="0" fillId="2" borderId="0" xfId="0" applyNumberFormat="1" applyFill="1" applyAlignment="1" applyProtection="1">
      <alignment horizontal="right" wrapText="1"/>
      <protection hidden="1"/>
    </xf>
    <xf numFmtId="0" fontId="0" fillId="0" borderId="0" xfId="0" applyNumberFormat="1" applyFill="1" applyAlignment="1" applyProtection="1">
      <alignment horizontal="right"/>
      <protection hidden="1"/>
    </xf>
    <xf numFmtId="0" fontId="0" fillId="0" borderId="0" xfId="0" applyNumberFormat="1" applyFill="1" applyAlignment="1" applyProtection="1">
      <alignment horizontal="right"/>
      <protection locked="0"/>
    </xf>
    <xf numFmtId="0" fontId="0" fillId="2" borderId="0" xfId="0" applyNumberFormat="1" applyFill="1" applyAlignment="1" applyProtection="1">
      <alignment horizontal="right"/>
      <protection hidden="1"/>
    </xf>
    <xf numFmtId="14" fontId="3" fillId="2" borderId="0" xfId="0" applyNumberFormat="1" applyFont="1" applyFill="1" applyAlignment="1" applyProtection="1">
      <alignment horizontal="right"/>
      <protection locked="0"/>
    </xf>
    <xf numFmtId="0" fontId="0" fillId="0" borderId="0" xfId="0" applyNumberFormat="1" applyFill="1" applyProtection="1">
      <protection hidden="1"/>
    </xf>
    <xf numFmtId="14" fontId="0" fillId="2" borderId="0" xfId="0" applyNumberFormat="1" applyFill="1" applyAlignment="1" applyProtection="1">
      <alignment horizontal="right"/>
      <protection hidden="1"/>
    </xf>
    <xf numFmtId="0" fontId="0" fillId="3" borderId="0" xfId="0" applyNumberFormat="1" applyFill="1" applyAlignment="1" applyProtection="1">
      <alignment horizontal="right"/>
      <protection hidden="1"/>
    </xf>
    <xf numFmtId="14" fontId="0" fillId="0" borderId="0" xfId="0" applyNumberFormat="1" applyAlignment="1">
      <alignment horizontal="right"/>
    </xf>
    <xf numFmtId="0" fontId="0" fillId="0" borderId="0" xfId="0" quotePrefix="1"/>
    <xf numFmtId="0" fontId="0" fillId="2" borderId="0" xfId="0" applyFont="1" applyFill="1" applyAlignment="1" applyProtection="1">
      <alignment wrapText="1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wrapText="1"/>
      <protection hidden="1"/>
    </xf>
    <xf numFmtId="164" fontId="1" fillId="2" borderId="3" xfId="0" applyNumberFormat="1" applyFont="1" applyFill="1" applyBorder="1" applyAlignment="1" applyProtection="1">
      <alignment horizontal="right"/>
      <protection hidden="1"/>
    </xf>
    <xf numFmtId="164" fontId="0" fillId="3" borderId="0" xfId="0" applyNumberFormat="1" applyFill="1" applyProtection="1">
      <protection hidden="1"/>
    </xf>
    <xf numFmtId="0" fontId="1" fillId="3" borderId="3" xfId="0" applyFont="1" applyFill="1" applyBorder="1" applyProtection="1">
      <protection hidden="1"/>
    </xf>
    <xf numFmtId="164" fontId="1" fillId="3" borderId="3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right" wrapText="1"/>
      <protection hidden="1"/>
    </xf>
    <xf numFmtId="14" fontId="0" fillId="0" borderId="0" xfId="0" applyNumberFormat="1" applyFill="1" applyAlignment="1" applyProtection="1">
      <alignment horizontal="right"/>
      <protection locked="0"/>
    </xf>
    <xf numFmtId="0" fontId="5" fillId="2" borderId="0" xfId="0" applyFont="1" applyFill="1" applyProtection="1">
      <protection hidden="1"/>
    </xf>
    <xf numFmtId="0" fontId="0" fillId="2" borderId="0" xfId="0" applyNumberFormat="1" applyFill="1" applyProtection="1">
      <protection hidden="1"/>
    </xf>
    <xf numFmtId="0" fontId="6" fillId="0" borderId="0" xfId="0" applyFont="1" applyProtection="1">
      <protection hidden="1"/>
    </xf>
    <xf numFmtId="9" fontId="0" fillId="2" borderId="0" xfId="1" applyFont="1" applyFill="1" applyProtection="1">
      <protection hidden="1"/>
    </xf>
    <xf numFmtId="0" fontId="6" fillId="0" borderId="0" xfId="0" applyFont="1" applyFill="1" applyAlignment="1" applyProtection="1">
      <alignment wrapText="1"/>
      <protection hidden="1"/>
    </xf>
    <xf numFmtId="164" fontId="6" fillId="0" borderId="0" xfId="0" applyNumberFormat="1" applyFont="1" applyFill="1" applyAlignment="1" applyProtection="1">
      <alignment horizontal="right"/>
      <protection locked="0"/>
    </xf>
    <xf numFmtId="0" fontId="0" fillId="3" borderId="0" xfId="0" applyFont="1" applyFill="1" applyProtection="1">
      <protection hidden="1"/>
    </xf>
    <xf numFmtId="14" fontId="0" fillId="3" borderId="0" xfId="0" applyNumberFormat="1" applyFill="1" applyAlignment="1" applyProtection="1">
      <alignment horizontal="right"/>
      <protection hidden="1"/>
    </xf>
    <xf numFmtId="0" fontId="0" fillId="2" borderId="0" xfId="0" applyNumberFormat="1" applyFill="1" applyAlignment="1" applyProtection="1">
      <alignment horizontal="right"/>
      <protection locked="0"/>
    </xf>
    <xf numFmtId="14" fontId="0" fillId="0" borderId="0" xfId="0" applyNumberFormat="1" applyFill="1" applyAlignment="1" applyProtection="1">
      <alignment horizontal="right"/>
      <protection hidden="1"/>
    </xf>
    <xf numFmtId="0" fontId="0" fillId="2" borderId="0" xfId="0" applyFont="1" applyFill="1" applyProtection="1">
      <protection hidden="1"/>
    </xf>
    <xf numFmtId="164" fontId="3" fillId="2" borderId="0" xfId="0" applyNumberFormat="1" applyFont="1" applyFill="1" applyAlignment="1" applyProtection="1">
      <alignment horizontal="right"/>
      <protection locked="0"/>
    </xf>
    <xf numFmtId="14" fontId="1" fillId="0" borderId="0" xfId="0" applyNumberFormat="1" applyFont="1" applyAlignment="1">
      <alignment horizontal="right"/>
    </xf>
  </cellXfs>
  <cellStyles count="2">
    <cellStyle name="Normal" xfId="0" builtinId="0"/>
    <cellStyle name="Procent" xfId="1" builtinId="5"/>
  </cellStyles>
  <dxfs count="20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90" zoomScaleNormal="90" workbookViewId="0"/>
  </sheetViews>
  <sheetFormatPr defaultRowHeight="14.5" x14ac:dyDescent="0.35"/>
  <cols>
    <col min="1" max="1" width="79.36328125" customWidth="1"/>
    <col min="2" max="2" width="54" customWidth="1"/>
    <col min="3" max="3" width="38.36328125" bestFit="1" customWidth="1"/>
  </cols>
  <sheetData>
    <row r="1" spans="1:2" x14ac:dyDescent="0.35">
      <c r="A1" s="1" t="s">
        <v>59</v>
      </c>
      <c r="B1" s="2"/>
    </row>
    <row r="2" spans="1:2" ht="58" x14ac:dyDescent="0.35">
      <c r="A2" s="3" t="s">
        <v>0</v>
      </c>
      <c r="B2" s="4"/>
    </row>
    <row r="3" spans="1:2" x14ac:dyDescent="0.35">
      <c r="A3" s="5"/>
      <c r="B3" s="6"/>
    </row>
    <row r="4" spans="1:2" x14ac:dyDescent="0.35">
      <c r="A4" s="5" t="s">
        <v>1</v>
      </c>
      <c r="B4" s="7" t="s">
        <v>22</v>
      </c>
    </row>
    <row r="5" spans="1:2" x14ac:dyDescent="0.35">
      <c r="A5" s="8" t="s">
        <v>2</v>
      </c>
      <c r="B5" s="9" t="s">
        <v>23</v>
      </c>
    </row>
    <row r="6" spans="1:2" x14ac:dyDescent="0.35">
      <c r="A6" s="8" t="s">
        <v>39</v>
      </c>
      <c r="B6" s="45" t="s">
        <v>5</v>
      </c>
    </row>
    <row r="7" spans="1:2" x14ac:dyDescent="0.35">
      <c r="A7" s="10" t="s">
        <v>38</v>
      </c>
      <c r="B7" s="25" t="s">
        <v>5</v>
      </c>
    </row>
    <row r="8" spans="1:2" x14ac:dyDescent="0.35">
      <c r="A8" s="10" t="s">
        <v>3</v>
      </c>
      <c r="B8" s="25" t="s">
        <v>5</v>
      </c>
    </row>
    <row r="9" spans="1:2" x14ac:dyDescent="0.35">
      <c r="A9" s="10" t="s">
        <v>4</v>
      </c>
      <c r="B9" s="25" t="s">
        <v>5</v>
      </c>
    </row>
    <row r="10" spans="1:2" x14ac:dyDescent="0.35">
      <c r="A10" s="14"/>
      <c r="B10" s="32"/>
    </row>
    <row r="11" spans="1:2" x14ac:dyDescent="0.35">
      <c r="A11" s="46" t="s">
        <v>42</v>
      </c>
      <c r="B11" s="47"/>
    </row>
    <row r="12" spans="1:2" x14ac:dyDescent="0.35">
      <c r="A12" s="48" t="s">
        <v>43</v>
      </c>
      <c r="B12" s="13" t="s">
        <v>6</v>
      </c>
    </row>
    <row r="13" spans="1:2" x14ac:dyDescent="0.35">
      <c r="A13" s="48" t="s">
        <v>44</v>
      </c>
      <c r="B13" s="13" t="s">
        <v>6</v>
      </c>
    </row>
    <row r="14" spans="1:2" x14ac:dyDescent="0.35">
      <c r="A14" s="46" t="s">
        <v>45</v>
      </c>
      <c r="B14" s="49" t="str">
        <f>IFERROR(IF(AND(ISNUMBER(B12),ISNUMBER(B13)),B12/B13,""),"")</f>
        <v/>
      </c>
    </row>
    <row r="15" spans="1:2" x14ac:dyDescent="0.35">
      <c r="A15" s="14"/>
      <c r="B15" s="32"/>
    </row>
    <row r="16" spans="1:2" x14ac:dyDescent="0.35">
      <c r="A16" s="8" t="s">
        <v>40</v>
      </c>
      <c r="B16" s="13" t="s">
        <v>6</v>
      </c>
    </row>
    <row r="17" spans="1:3" x14ac:dyDescent="0.35">
      <c r="A17" s="8" t="s">
        <v>41</v>
      </c>
      <c r="B17" s="13" t="s">
        <v>6</v>
      </c>
    </row>
    <row r="18" spans="1:3" x14ac:dyDescent="0.35">
      <c r="A18" s="10" t="s">
        <v>56</v>
      </c>
      <c r="B18" s="57">
        <v>0</v>
      </c>
    </row>
    <row r="19" spans="1:3" x14ac:dyDescent="0.35">
      <c r="A19" s="8"/>
      <c r="B19" s="26"/>
    </row>
    <row r="20" spans="1:3" x14ac:dyDescent="0.35">
      <c r="A20" s="8" t="s">
        <v>7</v>
      </c>
      <c r="B20" s="9" t="s">
        <v>5</v>
      </c>
    </row>
    <row r="21" spans="1:3" x14ac:dyDescent="0.35">
      <c r="A21" s="10" t="s">
        <v>47</v>
      </c>
      <c r="B21" s="31" t="s">
        <v>5</v>
      </c>
    </row>
    <row r="22" spans="1:3" x14ac:dyDescent="0.35">
      <c r="A22" s="10" t="s">
        <v>48</v>
      </c>
      <c r="B22" s="31" t="s">
        <v>5</v>
      </c>
    </row>
    <row r="23" spans="1:3" hidden="1" x14ac:dyDescent="0.35">
      <c r="A23" s="10" t="s">
        <v>67</v>
      </c>
      <c r="B23" s="25">
        <v>44044</v>
      </c>
    </row>
    <row r="24" spans="1:3" hidden="1" x14ac:dyDescent="0.35">
      <c r="A24" s="10" t="s">
        <v>66</v>
      </c>
      <c r="B24" s="25">
        <v>44135</v>
      </c>
    </row>
    <row r="25" spans="1:3" x14ac:dyDescent="0.35">
      <c r="A25" s="10" t="s">
        <v>65</v>
      </c>
      <c r="B25" s="31" t="s">
        <v>5</v>
      </c>
    </row>
    <row r="26" spans="1:3" hidden="1" x14ac:dyDescent="0.35">
      <c r="A26" s="10" t="s">
        <v>68</v>
      </c>
      <c r="B26" s="25">
        <v>44135</v>
      </c>
      <c r="C26" s="36"/>
    </row>
    <row r="27" spans="1:3" x14ac:dyDescent="0.35">
      <c r="A27" s="50" t="str">
        <f>IF(B20="1. november 2019 til 29. februar 2020/1. december 2019 til 29. februar 2020","Realiseret omsætning i alt i perioden "&amp;TEXT(DATE(2019,11,1),"dd-mm-åååå")&amp;" til "&amp;TEXT(DATE(2020,2,29),"dd-mm-åååå")&amp;" (referenceperiode til andelen af kompensationsperioden med åbningsforbud)","Realiseret omsætning i alt i perioden "&amp;IF($B$20="Anden referenceperiode (kun ved særlige omstændigheder)",IF(OR($B$21="Vælg/Indtast",$B$22="Vælg/Indtast"),"",TEXT($B$21,"dd-mm-åååå")&amp;" til "&amp;TEXT($B$22,"dd-mm-åååå")),IF($B$20="Institution stiftet efter 1. dec. 2019",IF(OR($B$23="Vælg/Indtast",$B$24="Vælg/Indtast"),"",TEXT($B$23,"dd-mm-åååå")&amp;" til "&amp;TEXT($B$24,"dd-mm-åååå")),IF($B$20="Institution stiftet efter 1. sep. 2020",IF(OR($B$25="Vælg/Indtast",$B$26="Vælg/Indtast"),"",TEXT($B$25,"dd-mm-åååå")&amp;" til "&amp;TEXT($B$26,"dd-mm-åååå")),IF($B$20="Vælg/Indtast","",$B$20)))))</f>
        <v xml:space="preserve">Realiseret omsætning i alt i perioden </v>
      </c>
      <c r="B27" s="51" t="s">
        <v>6</v>
      </c>
    </row>
    <row r="28" spans="1:3" x14ac:dyDescent="0.35">
      <c r="A28" s="50" t="str">
        <f>IF(B20="1. november 2019 til 29. februar 2020/1. december 2019 til 29. februar 2020","Realiseret kommerciel omsætning i alt i perioden "&amp;TEXT(DATE(2019,11,1),"dd-mm-åååå")&amp;" til og med "&amp;TEXT(DATE(2020,2,29),"dd-mm-åååå")&amp;" (referenceperiode til andelen af kompensationsperioden med åbningsforbud)","Realiseret kommerciel omsætning i alt i perioden "&amp;IF($B$20="Anden referenceperiode (kun ved særlige omstændigheder)",IF(OR($B$21="Vælg/Indtast",$B$22="Vælg/Indtast"),"",TEXT($B$21,"dd-mm-åååå")&amp;" til "&amp;TEXT($B$22,"dd-mm-åååå")),IF($B$20="Institution stiftet efter 1. dec. 2019",IF(OR($B$23="Vælg/Indtast",$B$24="Vælg/Indtast"),"",TEXT($B$23,"dd-mm-åååå")&amp;" til "&amp;TEXT($B$24,"dd-mm-åååå")),IF($B$20="Institution stiftet efter 1. sep. 2020",IF(OR($B$25="Vælg/Indtast",$B$26="Vælg/Indtast"),"",TEXT($B$25,"dd-mm-åååå")&amp;" til "&amp;TEXT($B$26,"dd-mm-åååå")),IF($B$20="Vælg/Indtast","",$B$20)))))</f>
        <v xml:space="preserve">Realiseret kommerciel omsætning i alt i perioden </v>
      </c>
      <c r="B28" s="51" t="s">
        <v>6</v>
      </c>
    </row>
    <row r="29" spans="1:3" hidden="1" x14ac:dyDescent="0.35">
      <c r="A29" s="52" t="s">
        <v>49</v>
      </c>
      <c r="B29" s="34" t="str">
        <f>IF(B20="Vælg/Indtast","Ja",IF(B20="01-11-2019 til 30-11-2019","Ja",IF(B20="Institution stiftet efter 1. nov. 2019","Ja",IF(IF(AND(B20="Institution stiftet efter 1. aug. 2020",ISNUMBER(B25),ISNUMBER(B26)),DATEDIF(B25,B26,"D")&gt;=30),"Ja",IF(IF(AND(B20="Anden referenceperiode (kun ved særlige omstændigheder)",ISNUMBER(B21),ISNUMBER(B22)),DATEDIF(B21,B22,"M")&gt;=3),"Ja","Nej")))))</f>
        <v>Ja</v>
      </c>
    </row>
    <row r="30" spans="1:3" x14ac:dyDescent="0.35">
      <c r="A30" s="37" t="s">
        <v>10</v>
      </c>
      <c r="B30" s="27" t="str">
        <f>IFERROR(IF(OR(B28="",B28="Indtast beløb"),"",IF(B20="01-11-2019 til 30-11-2019",B28*(_xlfn.DAYS(B9,B8)+1)/(_xlfn.DAYS(DATE(2019,11,30),DATE(2019,11,1))+1),IF(B20="Institution stiftet efter 1. aug. 2020",B28*(_xlfn.DAYS(B9,B8)+1)/(_xlfn.DAYS(B26,B25)+1),IF(B20="Institution stiftet efter 1. nov. 2019",B28*(_xlfn.DAYS(B9,B8)+1)/(_xlfn.DAYS(B24,B23)+1),IF(B20="Alternativ referenceperiode (kun ved særlige omstændigheder)",IF(DATEDIF(B22,B21,"M")&gt;=3,B28*(_xlfn.DAYS(B9,B8)+1)/(_xlfn.DAYS(B22,B21)+1),"Referenceperioden skal minimum opgøres over 3 sammenhængende måneder.")))))),"")</f>
        <v/>
      </c>
    </row>
    <row r="31" spans="1:3" x14ac:dyDescent="0.35">
      <c r="A31" s="24"/>
      <c r="B31" s="28"/>
    </row>
    <row r="32" spans="1:3" x14ac:dyDescent="0.35">
      <c r="A32" s="10" t="str">
        <f>"Herunder oplyses faste stedbundne omkostninger for kompensationsperioden samt referenceperioden"</f>
        <v>Herunder oplyses faste stedbundne omkostninger for kompensationsperioden samt referenceperioden</v>
      </c>
      <c r="B32" s="30"/>
    </row>
    <row r="33" spans="1:3" x14ac:dyDescent="0.35">
      <c r="A33" s="8" t="s">
        <v>52</v>
      </c>
      <c r="B33" s="29" t="s">
        <v>5</v>
      </c>
    </row>
    <row r="34" spans="1:3" hidden="1" x14ac:dyDescent="0.35">
      <c r="A34" s="10" t="s">
        <v>69</v>
      </c>
      <c r="B34" s="54" t="s">
        <v>70</v>
      </c>
    </row>
    <row r="35" spans="1:3" x14ac:dyDescent="0.35">
      <c r="A35" s="10" t="s">
        <v>65</v>
      </c>
      <c r="B35" s="31" t="s">
        <v>5</v>
      </c>
    </row>
    <row r="36" spans="1:3" hidden="1" x14ac:dyDescent="0.35">
      <c r="A36" s="10" t="s">
        <v>68</v>
      </c>
      <c r="B36" s="25">
        <v>44135</v>
      </c>
    </row>
    <row r="37" spans="1:3" hidden="1" x14ac:dyDescent="0.35">
      <c r="A37" s="52" t="s">
        <v>49</v>
      </c>
      <c r="B37" s="34" t="str">
        <f>IFERROR(IF(OR(B33="Vælg/Indtast",B33="01-11-2019 til 30-11-2019",B33="Institution stiftet efter 1. nov. 2019"),"Ja",IF(AND(ISNUMBER(B35),DATEDIF(B35,B36,"D")&gt;=30),"Ja","Nej")),"")</f>
        <v>Ja</v>
      </c>
    </row>
    <row r="38" spans="1:3" hidden="1" x14ac:dyDescent="0.35">
      <c r="A38" s="52" t="s">
        <v>50</v>
      </c>
      <c r="B38" s="53" t="str">
        <f>IFERROR(DATEVALUE(MID(A41,60,10)),"")</f>
        <v/>
      </c>
    </row>
    <row r="39" spans="1:3" hidden="1" x14ac:dyDescent="0.35">
      <c r="A39" s="52" t="s">
        <v>51</v>
      </c>
      <c r="B39" s="53" t="str">
        <f>IFERROR(DATEVALUE(MID(A41,75,10)),"")</f>
        <v/>
      </c>
    </row>
    <row r="40" spans="1:3" x14ac:dyDescent="0.35">
      <c r="A40" s="24"/>
      <c r="B40" s="55"/>
    </row>
    <row r="41" spans="1:3" hidden="1" x14ac:dyDescent="0.35">
      <c r="A41" s="56" t="str">
        <f>"Oplys realiserede faste stedbundne omkostninger "&amp;IF(B33="Vælg/Indtast","",IF(B33="01-11-2019 til 30-11-2019","i perioden "&amp;B33,IF(B33="Institution stiftet efter 1. nov. 2019","i perioden "&amp;B34,IF(B33="Institution stiftet efter 1. aug. 2020",IF(AND(ISNUMBER(B35),ISNUMBER(B36)),"i perioden "&amp;TEXT(B35,"dd-mm-åååå")&amp;" til "&amp;TEXT(B36,"dd-mm-åååå"),""),""))))&amp;" herunder."</f>
        <v>Oplys realiserede faste stedbundne omkostninger  herunder.</v>
      </c>
      <c r="B41" s="33"/>
    </row>
    <row r="42" spans="1:3" x14ac:dyDescent="0.35">
      <c r="A42" s="56" t="s">
        <v>53</v>
      </c>
      <c r="B42" s="33"/>
    </row>
    <row r="43" spans="1:3" x14ac:dyDescent="0.35">
      <c r="A43" s="14"/>
      <c r="B43" s="44" t="str">
        <f>"Kompensationsperiode "&amp;IF(ISNUMBER(B9),TEXT(B8,"dd-mm-åååå")&amp;" til "&amp;TEXT(B9,"dd-mm-åååå"),"")</f>
        <v xml:space="preserve">Kompensationsperiode </v>
      </c>
      <c r="C43" s="44" t="str">
        <f>"Referenceperiode "&amp;IF(AND(ISNUMBER(B38),ISNUMBER(B39)),TEXT(B38,"dd-mm-åååå")&amp;" til "&amp;TEXT(B39,"dd-mm-åååå"),"")</f>
        <v xml:space="preserve">Referenceperiode </v>
      </c>
    </row>
    <row r="44" spans="1:3" x14ac:dyDescent="0.35">
      <c r="A44" s="15" t="s">
        <v>8</v>
      </c>
      <c r="B44" s="16" t="s">
        <v>6</v>
      </c>
      <c r="C44" s="16" t="s">
        <v>6</v>
      </c>
    </row>
    <row r="45" spans="1:3" x14ac:dyDescent="0.35">
      <c r="A45" s="17" t="s">
        <v>26</v>
      </c>
      <c r="B45" s="13" t="s">
        <v>6</v>
      </c>
      <c r="C45" s="13" t="s">
        <v>6</v>
      </c>
    </row>
    <row r="46" spans="1:3" x14ac:dyDescent="0.35">
      <c r="A46" s="17" t="s">
        <v>27</v>
      </c>
      <c r="B46" s="13" t="s">
        <v>6</v>
      </c>
      <c r="C46" s="13" t="s">
        <v>6</v>
      </c>
    </row>
    <row r="47" spans="1:3" x14ac:dyDescent="0.35">
      <c r="A47" s="17" t="s">
        <v>28</v>
      </c>
      <c r="B47" s="13" t="s">
        <v>6</v>
      </c>
      <c r="C47" s="13" t="s">
        <v>6</v>
      </c>
    </row>
    <row r="48" spans="1:3" x14ac:dyDescent="0.35">
      <c r="A48" s="19" t="s">
        <v>29</v>
      </c>
      <c r="B48" s="40">
        <f>IF(AND(ISNUMBER(B44),ISNUMBER(B45),ISNUMBER(B46),ISNUMBER(B47)),SUM(B44:B47),0)</f>
        <v>0</v>
      </c>
      <c r="C48" s="40">
        <f>IF(AND(ISNUMBER(C44),ISNUMBER(C45),ISNUMBER(C46),ISNUMBER(C47)),SUM(C44:C47),0)</f>
        <v>0</v>
      </c>
    </row>
    <row r="49" spans="1:2" x14ac:dyDescent="0.35">
      <c r="A49" s="14"/>
      <c r="B49" s="28"/>
    </row>
    <row r="50" spans="1:2" x14ac:dyDescent="0.35">
      <c r="A50" s="10" t="s">
        <v>30</v>
      </c>
      <c r="B50" s="18" t="str">
        <f>IFERROR(IF(OR(B17="",B28=""),"",(B30-B17)/B30),"")</f>
        <v/>
      </c>
    </row>
    <row r="51" spans="1:2" x14ac:dyDescent="0.35">
      <c r="A51" s="10" t="s">
        <v>12</v>
      </c>
      <c r="B51" s="18" t="str">
        <f>IFERROR(B28/B27,"")</f>
        <v/>
      </c>
    </row>
    <row r="52" spans="1:2" ht="29" hidden="1" x14ac:dyDescent="0.35">
      <c r="A52" s="39" t="s">
        <v>54</v>
      </c>
      <c r="B52" s="34" t="str">
        <f>IFERROR(IF(AND(ISNUMBER(B48),ISNUMBER(B51)),IF(B48*B51&gt;=4000*(_xlfn.DAYS(B9,B8)+1)/31,"Ja","Nej"),""),"")</f>
        <v/>
      </c>
    </row>
    <row r="53" spans="1:2" ht="29" hidden="1" x14ac:dyDescent="0.35">
      <c r="A53" s="39" t="s">
        <v>57</v>
      </c>
      <c r="B53" s="34">
        <f>IFERROR(IF(AND(ISNUMBER(B6),ISNUMBER(B7),B18=0),B48*(_xlfn.DAYS(B7,B6)+1)/(_xlfn.DAYS(B9,B8)+1)*1*B51,0),"")</f>
        <v>0</v>
      </c>
    </row>
    <row r="54" spans="1:2" ht="29" hidden="1" x14ac:dyDescent="0.35">
      <c r="A54" s="39" t="s">
        <v>58</v>
      </c>
      <c r="B54" s="34" t="str">
        <f>IFERROR(IF(AND(ISNUMBER(B6),ISNUMBER(B7),B18=0),B48*(((_xlfn.DAYS(B9,B8)+1)-(_xlfn.DAYS(B7,B6)+1))/(_xlfn.DAYS(B9,B8)+1))*0.5*B51,B48*0.5*B51),"")</f>
        <v/>
      </c>
    </row>
    <row r="55" spans="1:2" hidden="1" x14ac:dyDescent="0.35">
      <c r="A55" s="38" t="s">
        <v>55</v>
      </c>
      <c r="B55" s="41" t="str">
        <f>IF(AND(ISNUMBER(B8),ISNUMBER(B9)),100000*(_xlfn.DAYS(B9,B8)+1)/31,"")</f>
        <v/>
      </c>
    </row>
    <row r="56" spans="1:2" hidden="1" x14ac:dyDescent="0.35">
      <c r="A56" s="38" t="s">
        <v>32</v>
      </c>
      <c r="B56" s="41" t="str">
        <f>IFERROR(IF(AND(B52="Ja",ISNUMBER(B53),ISNUMBER(B54)),IF(B53+B54&lt;=B55,B53+B54,B55),""),"")</f>
        <v/>
      </c>
    </row>
    <row r="57" spans="1:2" hidden="1" x14ac:dyDescent="0.35">
      <c r="A57" s="39" t="s">
        <v>31</v>
      </c>
      <c r="B57" s="34" t="str">
        <f>IFERROR(IF(ISNUMBER(B56),IF(B56&gt;B30-B17,"Ja","Nej"),""),"")</f>
        <v/>
      </c>
    </row>
    <row r="58" spans="1:2" x14ac:dyDescent="0.35">
      <c r="A58" s="19" t="s">
        <v>33</v>
      </c>
      <c r="B58" s="20">
        <f>IF(OR(B57="Ja",B57="Nej"),IF(B57="Ja",B30-B17,IF(B57="Nej",B56)),0)</f>
        <v>0</v>
      </c>
    </row>
    <row r="59" spans="1:2" x14ac:dyDescent="0.35">
      <c r="A59" s="12"/>
      <c r="B59" s="11"/>
    </row>
    <row r="60" spans="1:2" hidden="1" x14ac:dyDescent="0.35">
      <c r="A60" s="42" t="s">
        <v>34</v>
      </c>
      <c r="B60" s="43" t="str">
        <f>IFERROR(IF(B9&lt;DATE(2021,1,1),B58*1,IF(B9&gt;DATE(2020,12,31),B58*((_xlfn.DAYS(DATE(2020,12,31),B8)+1)/(_xlfn.DAYS(B9,B8)+1)))),"")</f>
        <v/>
      </c>
    </row>
    <row r="61" spans="1:2" hidden="1" x14ac:dyDescent="0.35">
      <c r="A61" s="42" t="s">
        <v>35</v>
      </c>
      <c r="B61" s="43" t="str">
        <f>IFERROR(IF(B9&lt;DATE(2021,1,1),B58*0,IF(B9&gt;DATE(2020,12,31),B58*((_xlfn.DAYS(B9,DATE(2021,1,1))+1)/(_xlfn.DAYS(B9,B8)+1)))),"")</f>
        <v/>
      </c>
    </row>
  </sheetData>
  <sheetProtection algorithmName="SHA-512" hashValue="3opE7ruP/aYB11zdZadYj1UawZEPmgOZ0tPVi4Ot7rhJz9V49eB8Elb1ekh9L85ZSRVhXbTZxAI3PAOAHHzo4g==" saltValue="X2WfUgqv8/lt/qU84hEL+Q==" spinCount="100000" sheet="1" formatColumns="0" formatRows="0"/>
  <conditionalFormatting sqref="A55:B57">
    <cfRule type="expression" dxfId="19" priority="99">
      <formula>#REF!="Nystartet institution"</formula>
    </cfRule>
  </conditionalFormatting>
  <conditionalFormatting sqref="B51:B54">
    <cfRule type="expression" dxfId="18" priority="101">
      <formula>#REF!="Nystartet institution"</formula>
    </cfRule>
  </conditionalFormatting>
  <conditionalFormatting sqref="A51:A54">
    <cfRule type="expression" dxfId="17" priority="102">
      <formula>#REF!="Nystartet institution"</formula>
    </cfRule>
  </conditionalFormatting>
  <conditionalFormatting sqref="A32 A48:A49 A43">
    <cfRule type="expression" dxfId="16" priority="56">
      <formula>#REF!="Nystartet institution"</formula>
    </cfRule>
  </conditionalFormatting>
  <conditionalFormatting sqref="B48:B49">
    <cfRule type="expression" dxfId="15" priority="44">
      <formula>$B$48="Ansøger skal indsende en udspecificeret liste over de realiserede øvrige faste omkostninger i referenceperioden samt de forventede øvrige faste omkostninger i kompensationsperioden."</formula>
    </cfRule>
  </conditionalFormatting>
  <conditionalFormatting sqref="C48">
    <cfRule type="expression" dxfId="14" priority="25">
      <formula>$B$48="Ansøger skal indsende en udspecificeret liste over de realiserede øvrige faste omkostninger i referenceperioden samt de forventede øvrige faste omkostninger i kompensationsperioden."</formula>
    </cfRule>
  </conditionalFormatting>
  <conditionalFormatting sqref="B50">
    <cfRule type="expression" dxfId="13" priority="17">
      <formula>AND(ISNUMBER($B$50),$B$50&lt;0.35)</formula>
    </cfRule>
  </conditionalFormatting>
  <conditionalFormatting sqref="B8:B9">
    <cfRule type="expression" dxfId="12" priority="16">
      <formula>OR(ISNUMBER($B$6),$B$6="Intet åbningsforbud")</formula>
    </cfRule>
  </conditionalFormatting>
  <conditionalFormatting sqref="A21:B22">
    <cfRule type="expression" dxfId="11" priority="15">
      <formula>$B$20="Anden referenceperiode (kun ved særlige omstændigheder)"</formula>
    </cfRule>
  </conditionalFormatting>
  <conditionalFormatting sqref="A25:B25">
    <cfRule type="expression" dxfId="10" priority="14">
      <formula>$B$20="Institution stiftet efter 1. aug. 2020"</formula>
    </cfRule>
  </conditionalFormatting>
  <conditionalFormatting sqref="B23:B24">
    <cfRule type="expression" dxfId="9" priority="13">
      <formula>$B$21="Institution stiftet efter 1. dec. 2019"</formula>
    </cfRule>
  </conditionalFormatting>
  <conditionalFormatting sqref="B26">
    <cfRule type="expression" dxfId="8" priority="12">
      <formula>ISNUMBER($B$26)</formula>
    </cfRule>
  </conditionalFormatting>
  <conditionalFormatting sqref="B36">
    <cfRule type="expression" dxfId="7" priority="9">
      <formula>ISNUMBER($B$35)</formula>
    </cfRule>
  </conditionalFormatting>
  <conditionalFormatting sqref="A34">
    <cfRule type="expression" dxfId="6" priority="7">
      <formula>$B$32="Institution stiftet efter 1. dec. 2019"</formula>
    </cfRule>
  </conditionalFormatting>
  <conditionalFormatting sqref="A18:B18">
    <cfRule type="expression" dxfId="5" priority="5">
      <formula>$B$6="Vælg/Indtast"</formula>
    </cfRule>
    <cfRule type="expression" dxfId="4" priority="6">
      <formula>$B$6&lt;&gt;"Intet åbningsforbud"</formula>
    </cfRule>
  </conditionalFormatting>
  <conditionalFormatting sqref="B18">
    <cfRule type="expression" dxfId="3" priority="4">
      <formula>$B$6="Vælg/Indtast"</formula>
    </cfRule>
  </conditionalFormatting>
  <conditionalFormatting sqref="A7:B7">
    <cfRule type="expression" dxfId="2" priority="3">
      <formula>ISNUMBER($B$6)</formula>
    </cfRule>
  </conditionalFormatting>
  <conditionalFormatting sqref="A8:B9">
    <cfRule type="expression" dxfId="1" priority="2">
      <formula>OR(ISNUMBER($B$6),$B$6="Intet åbningsforbud")</formula>
    </cfRule>
  </conditionalFormatting>
  <conditionalFormatting sqref="A35:B35">
    <cfRule type="expression" dxfId="0" priority="1">
      <formula>$B$33="Institution stiftet efter 1. aug. 2020"</formula>
    </cfRule>
  </conditionalFormatting>
  <dataValidations count="9">
    <dataValidation type="list" allowBlank="1" showInputMessage="1" showErrorMessage="1" errorTitle="Ugyldig dato" error="Der skal indtastes en dato i perioden 8. juni 2020 til 31. august 2020." sqref="B6">
      <formula1>FørsteDagÅbningsforbud</formula1>
    </dataValidation>
    <dataValidation type="list" allowBlank="1" showInputMessage="1" showErrorMessage="1" errorTitle="Ugyldigt valg/indtastning" error="Der skal vælges mellem en af de fire valgmuligheder." sqref="B20">
      <formula1>ReferenceperiodeRealiseretOmsætning</formula1>
    </dataValidation>
    <dataValidation type="decimal" operator="greaterThanOrEqual" allowBlank="1" showInputMessage="1" showErrorMessage="1" errorTitle="Ugyldigt beløb" error="Der kan ikke indtastes negative beløb." sqref="B12:B13 B44:C47 B16:B18">
      <formula1>0</formula1>
    </dataValidation>
    <dataValidation type="list" allowBlank="1" showInputMessage="1" showErrorMessage="1" errorTitle="Ugyldigt valg/indtastning" error="Der skal vælges en dato i perioden 2. august 2020 til 31. oktober 2020. Perioden skal minimun opgøres over 30 dage." sqref="B25 B35">
      <formula1>RefPeriode_StiftetEfter1.aug2020</formula1>
    </dataValidation>
    <dataValidation type="list" allowBlank="1" showInputMessage="1" showErrorMessage="1" errorTitle="Ugyldigt valg/indtastning" error="Der skal vælges en dato i perioden fra og med den 1. juli 2019 og den 30. november 2020. Perioden skal som minimum opgøres over 3 sammenhængende måneder." sqref="B21:B22">
      <formula1>AndenRefperiodeRealiseretOmsætning</formula1>
    </dataValidation>
    <dataValidation type="list" allowBlank="1" showInputMessage="1" showErrorMessage="1" errorTitle="Ugyldig dato" error="Der skal vælges en af de to valgmuligheder i rullemenuen." sqref="B33">
      <formula1>Refperiode_Fasteomkostninger</formula1>
    </dataValidation>
    <dataValidation type="list" allowBlank="1" showInputMessage="1" showErrorMessage="1" errorTitle="Ugyldig værdi" error="Der skal indtastes en af følgende datoer: 19. november 2020 eller 26. november 2020." sqref="B7">
      <formula1>SidsteDagÅbningsforbud</formula1>
    </dataValidation>
    <dataValidation type="list" allowBlank="1" showInputMessage="1" showErrorMessage="1" errorTitle="Ugyldig værdi" error="Der skal oplyses en af følgende datoer: 6. november 2020, 7. november 2020 eller 9. november 2020." sqref="B8">
      <formula1>KompPeriodeStart</formula1>
    </dataValidation>
    <dataValidation type="list" allowBlank="1" showInputMessage="1" showErrorMessage="1" errorTitle="Ugyldig værdi" error="Der skal oplyses en af følgende datoer: 19. november 2020 eller 26. november 2020." sqref="B9">
      <formula1>KompPeriodeSlut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1"/>
  <sheetViews>
    <sheetView workbookViewId="0"/>
  </sheetViews>
  <sheetFormatPr defaultRowHeight="14.5" x14ac:dyDescent="0.35"/>
  <cols>
    <col min="1" max="1" width="26.7265625" bestFit="1" customWidth="1"/>
    <col min="3" max="3" width="51.36328125" bestFit="1" customWidth="1"/>
    <col min="5" max="5" width="31.6328125" bestFit="1" customWidth="1"/>
    <col min="7" max="7" width="51.54296875" bestFit="1" customWidth="1"/>
    <col min="9" max="9" width="30.81640625" bestFit="1" customWidth="1"/>
    <col min="11" max="11" width="32.81640625" bestFit="1" customWidth="1"/>
  </cols>
  <sheetData>
    <row r="1" spans="1:13" x14ac:dyDescent="0.35">
      <c r="A1" s="21" t="s">
        <v>36</v>
      </c>
      <c r="C1" s="21" t="s">
        <v>9</v>
      </c>
      <c r="E1" s="21" t="s">
        <v>64</v>
      </c>
      <c r="G1" s="21" t="s">
        <v>25</v>
      </c>
      <c r="I1" s="21" t="s">
        <v>24</v>
      </c>
      <c r="K1" s="21" t="s">
        <v>11</v>
      </c>
      <c r="M1" s="21" t="s">
        <v>13</v>
      </c>
    </row>
    <row r="2" spans="1:13" x14ac:dyDescent="0.35">
      <c r="A2" s="23" t="s">
        <v>5</v>
      </c>
      <c r="C2" t="s">
        <v>5</v>
      </c>
      <c r="E2" s="23" t="s">
        <v>5</v>
      </c>
      <c r="G2" s="23" t="s">
        <v>5</v>
      </c>
      <c r="I2" s="23" t="s">
        <v>5</v>
      </c>
      <c r="K2" t="s">
        <v>5</v>
      </c>
      <c r="M2" t="s">
        <v>5</v>
      </c>
    </row>
    <row r="3" spans="1:13" x14ac:dyDescent="0.35">
      <c r="A3" s="35" t="s">
        <v>37</v>
      </c>
      <c r="C3" t="s">
        <v>61</v>
      </c>
      <c r="E3" s="22">
        <v>44045</v>
      </c>
      <c r="G3" s="22">
        <v>43647</v>
      </c>
      <c r="I3" s="22">
        <v>43973</v>
      </c>
      <c r="K3" t="s">
        <v>61</v>
      </c>
      <c r="M3" t="s">
        <v>14</v>
      </c>
    </row>
    <row r="4" spans="1:13" x14ac:dyDescent="0.35">
      <c r="A4" s="22">
        <v>44142</v>
      </c>
      <c r="C4" t="s">
        <v>62</v>
      </c>
      <c r="E4" s="22">
        <v>44046</v>
      </c>
      <c r="G4" s="22">
        <v>43648</v>
      </c>
      <c r="I4" s="22">
        <v>43974</v>
      </c>
      <c r="K4" t="s">
        <v>62</v>
      </c>
      <c r="M4" t="s">
        <v>15</v>
      </c>
    </row>
    <row r="5" spans="1:13" x14ac:dyDescent="0.35">
      <c r="A5" s="22">
        <v>44144</v>
      </c>
      <c r="C5" t="s">
        <v>63</v>
      </c>
      <c r="E5" s="22">
        <v>44047</v>
      </c>
      <c r="G5" s="22">
        <v>43649</v>
      </c>
      <c r="I5" s="22">
        <v>43975</v>
      </c>
      <c r="K5" t="s">
        <v>63</v>
      </c>
    </row>
    <row r="6" spans="1:13" x14ac:dyDescent="0.35">
      <c r="A6" s="22"/>
      <c r="C6" t="s">
        <v>46</v>
      </c>
      <c r="E6" s="22">
        <v>44048</v>
      </c>
      <c r="G6" s="22">
        <v>43650</v>
      </c>
      <c r="I6" s="22">
        <v>43976</v>
      </c>
      <c r="M6" s="21" t="s">
        <v>16</v>
      </c>
    </row>
    <row r="7" spans="1:13" x14ac:dyDescent="0.35">
      <c r="A7" s="35"/>
      <c r="E7" s="22">
        <v>44049</v>
      </c>
      <c r="G7" s="22">
        <v>43651</v>
      </c>
      <c r="I7" s="22">
        <v>43977</v>
      </c>
      <c r="M7" t="s">
        <v>5</v>
      </c>
    </row>
    <row r="8" spans="1:13" x14ac:dyDescent="0.35">
      <c r="A8" s="21" t="s">
        <v>60</v>
      </c>
      <c r="E8" s="22">
        <v>44050</v>
      </c>
      <c r="G8" s="22">
        <v>43652</v>
      </c>
      <c r="I8" s="22">
        <v>43978</v>
      </c>
      <c r="M8" t="s">
        <v>17</v>
      </c>
    </row>
    <row r="9" spans="1:13" x14ac:dyDescent="0.35">
      <c r="A9" s="35" t="s">
        <v>5</v>
      </c>
      <c r="E9" s="22">
        <v>44051</v>
      </c>
      <c r="G9" s="22">
        <v>43653</v>
      </c>
      <c r="I9" s="22">
        <v>43979</v>
      </c>
      <c r="M9" t="s">
        <v>18</v>
      </c>
    </row>
    <row r="10" spans="1:13" x14ac:dyDescent="0.35">
      <c r="A10" s="35">
        <v>44154</v>
      </c>
      <c r="E10" s="22">
        <v>44052</v>
      </c>
      <c r="G10" s="22">
        <v>43654</v>
      </c>
      <c r="I10" s="22">
        <v>43980</v>
      </c>
      <c r="M10" t="s">
        <v>19</v>
      </c>
    </row>
    <row r="11" spans="1:13" x14ac:dyDescent="0.35">
      <c r="A11" s="35">
        <v>44161</v>
      </c>
      <c r="E11" s="22">
        <v>44053</v>
      </c>
      <c r="G11" s="22">
        <v>43655</v>
      </c>
      <c r="I11" s="22">
        <v>43981</v>
      </c>
      <c r="M11" t="s">
        <v>20</v>
      </c>
    </row>
    <row r="12" spans="1:13" x14ac:dyDescent="0.35">
      <c r="A12" s="35"/>
      <c r="E12" s="22">
        <v>44054</v>
      </c>
      <c r="G12" s="22">
        <v>43656</v>
      </c>
      <c r="I12" s="22">
        <v>43982</v>
      </c>
      <c r="M12" t="s">
        <v>21</v>
      </c>
    </row>
    <row r="13" spans="1:13" x14ac:dyDescent="0.35">
      <c r="A13" s="35"/>
      <c r="E13" s="22">
        <v>44055</v>
      </c>
      <c r="G13" s="22">
        <v>43657</v>
      </c>
      <c r="I13" s="22">
        <v>43983</v>
      </c>
    </row>
    <row r="14" spans="1:13" x14ac:dyDescent="0.35">
      <c r="A14" s="58" t="s">
        <v>3</v>
      </c>
      <c r="E14" s="22">
        <v>44056</v>
      </c>
      <c r="G14" s="22">
        <v>43658</v>
      </c>
      <c r="I14" s="22">
        <v>43984</v>
      </c>
    </row>
    <row r="15" spans="1:13" x14ac:dyDescent="0.35">
      <c r="A15" s="35" t="str">
        <f>IF(Ansøgning!B6="Intet åbningsforbud","06-11-2020",IF(ISNUMBER(Ansøgning!B6),"Vælg/Indtast",""))</f>
        <v/>
      </c>
      <c r="E15" s="22">
        <v>44057</v>
      </c>
      <c r="G15" s="22">
        <v>43659</v>
      </c>
      <c r="I15" s="22">
        <v>43985</v>
      </c>
    </row>
    <row r="16" spans="1:13" x14ac:dyDescent="0.35">
      <c r="A16" s="35" t="str">
        <f>IF(ISNUMBER(Ansøgning!B6),"06-11-2020","")</f>
        <v/>
      </c>
      <c r="E16" s="22">
        <v>44058</v>
      </c>
      <c r="G16" s="22">
        <v>43660</v>
      </c>
      <c r="I16" s="22">
        <v>43986</v>
      </c>
    </row>
    <row r="17" spans="1:9" x14ac:dyDescent="0.35">
      <c r="A17" s="35" t="str">
        <f>IF(Ansøgning!B6="Intet åbningsforbud","",Ansøgning!B6)</f>
        <v>Vælg/Indtast</v>
      </c>
      <c r="E17" s="22">
        <v>44059</v>
      </c>
      <c r="G17" s="22">
        <v>43661</v>
      </c>
      <c r="I17" s="22">
        <v>43987</v>
      </c>
    </row>
    <row r="18" spans="1:9" x14ac:dyDescent="0.35">
      <c r="A18" s="35"/>
      <c r="E18" s="22">
        <v>44060</v>
      </c>
      <c r="G18" s="22">
        <v>43662</v>
      </c>
      <c r="I18" s="22">
        <v>43988</v>
      </c>
    </row>
    <row r="19" spans="1:9" x14ac:dyDescent="0.35">
      <c r="A19" s="35"/>
      <c r="E19" s="22">
        <v>44061</v>
      </c>
      <c r="G19" s="22">
        <v>43663</v>
      </c>
      <c r="I19" s="22">
        <v>43989</v>
      </c>
    </row>
    <row r="20" spans="1:9" x14ac:dyDescent="0.35">
      <c r="A20" s="58" t="s">
        <v>4</v>
      </c>
      <c r="E20" s="22">
        <v>44062</v>
      </c>
      <c r="G20" s="22">
        <v>43664</v>
      </c>
      <c r="I20" s="22">
        <v>43990</v>
      </c>
    </row>
    <row r="21" spans="1:9" x14ac:dyDescent="0.35">
      <c r="A21" s="35" t="str">
        <f>IF(Ansøgning!B6="Intet åbningsforbud","26-11-2020",IF(ISNUMBER(Ansøgning!B6),"Vælg/Indtast",""))</f>
        <v/>
      </c>
      <c r="E21" s="22">
        <v>44063</v>
      </c>
      <c r="G21" s="22">
        <v>43665</v>
      </c>
      <c r="I21" s="22">
        <v>43991</v>
      </c>
    </row>
    <row r="22" spans="1:9" x14ac:dyDescent="0.35">
      <c r="A22" s="35" t="str">
        <f>IF(Ansøgning!B6="Intet åbningsforbud","",Ansøgning!B7)</f>
        <v>Vælg/Indtast</v>
      </c>
      <c r="E22" s="22">
        <v>44064</v>
      </c>
      <c r="G22" s="22">
        <v>43666</v>
      </c>
      <c r="I22" s="22">
        <v>43992</v>
      </c>
    </row>
    <row r="23" spans="1:9" x14ac:dyDescent="0.35">
      <c r="A23" s="22" t="str">
        <f>IF(Ansøgning!B6="Intet åbningsforbud","","26-11-2020")</f>
        <v>26-11-2020</v>
      </c>
      <c r="E23" s="22">
        <v>44065</v>
      </c>
      <c r="G23" s="22">
        <v>43667</v>
      </c>
      <c r="I23" s="22">
        <v>43993</v>
      </c>
    </row>
    <row r="24" spans="1:9" x14ac:dyDescent="0.35">
      <c r="A24" s="35"/>
      <c r="E24" s="22">
        <v>44066</v>
      </c>
      <c r="G24" s="22">
        <v>43668</v>
      </c>
      <c r="I24" s="22">
        <v>43994</v>
      </c>
    </row>
    <row r="25" spans="1:9" x14ac:dyDescent="0.35">
      <c r="A25" s="35"/>
      <c r="E25" s="22">
        <v>44067</v>
      </c>
      <c r="G25" s="22">
        <v>43669</v>
      </c>
      <c r="I25" s="22">
        <v>43995</v>
      </c>
    </row>
    <row r="26" spans="1:9" x14ac:dyDescent="0.35">
      <c r="A26" s="35"/>
      <c r="E26" s="22">
        <v>44068</v>
      </c>
      <c r="G26" s="22">
        <v>43670</v>
      </c>
      <c r="I26" s="22">
        <v>43996</v>
      </c>
    </row>
    <row r="27" spans="1:9" x14ac:dyDescent="0.35">
      <c r="A27" s="35"/>
      <c r="E27" s="22">
        <v>44069</v>
      </c>
      <c r="G27" s="22">
        <v>43671</v>
      </c>
      <c r="I27" s="22">
        <v>43997</v>
      </c>
    </row>
    <row r="28" spans="1:9" x14ac:dyDescent="0.35">
      <c r="A28" s="35"/>
      <c r="E28" s="22">
        <v>44070</v>
      </c>
      <c r="G28" s="22">
        <v>43672</v>
      </c>
      <c r="I28" s="22">
        <v>43998</v>
      </c>
    </row>
    <row r="29" spans="1:9" x14ac:dyDescent="0.35">
      <c r="A29" s="35"/>
      <c r="E29" s="22">
        <v>44071</v>
      </c>
      <c r="G29" s="22">
        <v>43673</v>
      </c>
      <c r="I29" s="22">
        <v>43999</v>
      </c>
    </row>
    <row r="30" spans="1:9" x14ac:dyDescent="0.35">
      <c r="A30" s="35"/>
      <c r="E30" s="22">
        <v>44072</v>
      </c>
      <c r="G30" s="22">
        <v>43674</v>
      </c>
      <c r="I30" s="22">
        <v>44000</v>
      </c>
    </row>
    <row r="31" spans="1:9" x14ac:dyDescent="0.35">
      <c r="A31" s="35"/>
      <c r="E31" s="22">
        <v>44073</v>
      </c>
      <c r="G31" s="22">
        <v>43675</v>
      </c>
      <c r="I31" s="22">
        <v>44001</v>
      </c>
    </row>
    <row r="32" spans="1:9" x14ac:dyDescent="0.35">
      <c r="A32" s="35"/>
      <c r="E32" s="22">
        <v>44074</v>
      </c>
      <c r="G32" s="22">
        <v>43676</v>
      </c>
      <c r="I32" s="22">
        <v>44002</v>
      </c>
    </row>
    <row r="33" spans="1:9" x14ac:dyDescent="0.35">
      <c r="A33" s="35"/>
      <c r="E33" s="22">
        <v>44075</v>
      </c>
      <c r="G33" s="22">
        <v>43677</v>
      </c>
      <c r="I33" s="22">
        <v>44003</v>
      </c>
    </row>
    <row r="34" spans="1:9" x14ac:dyDescent="0.35">
      <c r="A34" s="35"/>
      <c r="E34" s="22">
        <v>44076</v>
      </c>
      <c r="G34" s="22">
        <v>43678</v>
      </c>
      <c r="I34" s="22">
        <v>44004</v>
      </c>
    </row>
    <row r="35" spans="1:9" x14ac:dyDescent="0.35">
      <c r="A35" s="35"/>
      <c r="E35" s="22">
        <v>44077</v>
      </c>
      <c r="G35" s="22">
        <v>43679</v>
      </c>
      <c r="I35" s="22">
        <v>44005</v>
      </c>
    </row>
    <row r="36" spans="1:9" x14ac:dyDescent="0.35">
      <c r="A36" s="35"/>
      <c r="E36" s="22">
        <v>44078</v>
      </c>
      <c r="G36" s="22">
        <v>43680</v>
      </c>
      <c r="I36" s="22">
        <v>44006</v>
      </c>
    </row>
    <row r="37" spans="1:9" x14ac:dyDescent="0.35">
      <c r="A37" s="35"/>
      <c r="E37" s="22">
        <v>44079</v>
      </c>
      <c r="G37" s="22">
        <v>43681</v>
      </c>
      <c r="I37" s="22">
        <v>44007</v>
      </c>
    </row>
    <row r="38" spans="1:9" x14ac:dyDescent="0.35">
      <c r="A38" s="35"/>
      <c r="E38" s="22">
        <v>44080</v>
      </c>
      <c r="G38" s="22">
        <v>43682</v>
      </c>
      <c r="I38" s="22">
        <v>44008</v>
      </c>
    </row>
    <row r="39" spans="1:9" x14ac:dyDescent="0.35">
      <c r="A39" s="35"/>
      <c r="E39" s="22">
        <v>44081</v>
      </c>
      <c r="G39" s="22">
        <v>43683</v>
      </c>
      <c r="I39" s="22">
        <v>44009</v>
      </c>
    </row>
    <row r="40" spans="1:9" x14ac:dyDescent="0.35">
      <c r="A40" s="35"/>
      <c r="E40" s="22">
        <v>44082</v>
      </c>
      <c r="G40" s="22">
        <v>43684</v>
      </c>
      <c r="I40" s="22">
        <v>44010</v>
      </c>
    </row>
    <row r="41" spans="1:9" x14ac:dyDescent="0.35">
      <c r="A41" s="35"/>
      <c r="E41" s="22">
        <v>44083</v>
      </c>
      <c r="G41" s="22">
        <v>43685</v>
      </c>
      <c r="I41" s="22">
        <v>44011</v>
      </c>
    </row>
    <row r="42" spans="1:9" x14ac:dyDescent="0.35">
      <c r="A42" s="35"/>
      <c r="E42" s="22">
        <v>44084</v>
      </c>
      <c r="G42" s="22">
        <v>43686</v>
      </c>
      <c r="I42" s="22">
        <v>44012</v>
      </c>
    </row>
    <row r="43" spans="1:9" x14ac:dyDescent="0.35">
      <c r="A43" s="35"/>
      <c r="E43" s="22">
        <v>44085</v>
      </c>
      <c r="G43" s="22">
        <v>43687</v>
      </c>
      <c r="I43" s="22">
        <v>44013</v>
      </c>
    </row>
    <row r="44" spans="1:9" x14ac:dyDescent="0.35">
      <c r="A44" s="35"/>
      <c r="E44" s="22">
        <v>44086</v>
      </c>
      <c r="G44" s="22">
        <v>43688</v>
      </c>
      <c r="I44" s="22">
        <v>44014</v>
      </c>
    </row>
    <row r="45" spans="1:9" x14ac:dyDescent="0.35">
      <c r="A45" s="35"/>
      <c r="E45" s="22">
        <v>44087</v>
      </c>
      <c r="G45" s="22">
        <v>43689</v>
      </c>
      <c r="I45" s="22">
        <v>44015</v>
      </c>
    </row>
    <row r="46" spans="1:9" x14ac:dyDescent="0.35">
      <c r="A46" s="35"/>
      <c r="E46" s="22">
        <v>44088</v>
      </c>
      <c r="G46" s="22">
        <v>43690</v>
      </c>
      <c r="I46" s="22">
        <v>44016</v>
      </c>
    </row>
    <row r="47" spans="1:9" x14ac:dyDescent="0.35">
      <c r="A47" s="35"/>
      <c r="E47" s="22">
        <v>44089</v>
      </c>
      <c r="G47" s="22">
        <v>43691</v>
      </c>
      <c r="I47" s="22">
        <v>44017</v>
      </c>
    </row>
    <row r="48" spans="1:9" x14ac:dyDescent="0.35">
      <c r="A48" s="35"/>
      <c r="E48" s="22">
        <v>44090</v>
      </c>
      <c r="G48" s="22">
        <v>43692</v>
      </c>
      <c r="I48" s="22">
        <v>44018</v>
      </c>
    </row>
    <row r="49" spans="1:9" x14ac:dyDescent="0.35">
      <c r="A49" s="35"/>
      <c r="E49" s="22">
        <v>44091</v>
      </c>
      <c r="G49" s="22">
        <v>43693</v>
      </c>
      <c r="I49" s="22">
        <v>44019</v>
      </c>
    </row>
    <row r="50" spans="1:9" x14ac:dyDescent="0.35">
      <c r="A50" s="35"/>
      <c r="E50" s="22">
        <v>44092</v>
      </c>
      <c r="G50" s="22">
        <v>43694</v>
      </c>
      <c r="I50" s="22">
        <v>44020</v>
      </c>
    </row>
    <row r="51" spans="1:9" x14ac:dyDescent="0.35">
      <c r="A51" s="35"/>
      <c r="E51" s="22">
        <v>44093</v>
      </c>
      <c r="G51" s="22">
        <v>43695</v>
      </c>
      <c r="I51" s="22">
        <v>44021</v>
      </c>
    </row>
    <row r="52" spans="1:9" x14ac:dyDescent="0.35">
      <c r="A52" s="35"/>
      <c r="E52" s="22">
        <v>44094</v>
      </c>
      <c r="G52" s="22">
        <v>43696</v>
      </c>
      <c r="I52" s="22">
        <v>44022</v>
      </c>
    </row>
    <row r="53" spans="1:9" x14ac:dyDescent="0.35">
      <c r="A53" s="35"/>
      <c r="E53" s="22">
        <v>44095</v>
      </c>
      <c r="G53" s="22">
        <v>43697</v>
      </c>
      <c r="I53" s="22">
        <v>44023</v>
      </c>
    </row>
    <row r="54" spans="1:9" x14ac:dyDescent="0.35">
      <c r="A54" s="35"/>
      <c r="E54" s="22">
        <v>44096</v>
      </c>
      <c r="G54" s="22">
        <v>43698</v>
      </c>
      <c r="I54" s="22">
        <v>44024</v>
      </c>
    </row>
    <row r="55" spans="1:9" x14ac:dyDescent="0.35">
      <c r="A55" s="35"/>
      <c r="E55" s="22">
        <v>44097</v>
      </c>
      <c r="G55" s="22">
        <v>43699</v>
      </c>
      <c r="I55" s="22">
        <v>44025</v>
      </c>
    </row>
    <row r="56" spans="1:9" x14ac:dyDescent="0.35">
      <c r="A56" s="35"/>
      <c r="E56" s="22">
        <v>44098</v>
      </c>
      <c r="G56" s="22">
        <v>43700</v>
      </c>
      <c r="I56" s="22">
        <v>44026</v>
      </c>
    </row>
    <row r="57" spans="1:9" x14ac:dyDescent="0.35">
      <c r="A57" s="35"/>
      <c r="E57" s="22">
        <v>44099</v>
      </c>
      <c r="G57" s="22">
        <v>43701</v>
      </c>
      <c r="I57" s="22">
        <v>44027</v>
      </c>
    </row>
    <row r="58" spans="1:9" x14ac:dyDescent="0.35">
      <c r="A58" s="35"/>
      <c r="E58" s="22">
        <v>44100</v>
      </c>
      <c r="G58" s="22">
        <v>43702</v>
      </c>
      <c r="I58" s="22">
        <v>44028</v>
      </c>
    </row>
    <row r="59" spans="1:9" x14ac:dyDescent="0.35">
      <c r="A59" s="35"/>
      <c r="E59" s="22">
        <v>44101</v>
      </c>
      <c r="G59" s="22">
        <v>43703</v>
      </c>
      <c r="I59" s="22">
        <v>44029</v>
      </c>
    </row>
    <row r="60" spans="1:9" x14ac:dyDescent="0.35">
      <c r="A60" s="35"/>
      <c r="E60" s="22">
        <v>44102</v>
      </c>
      <c r="G60" s="22">
        <v>43704</v>
      </c>
      <c r="I60" s="22">
        <v>44030</v>
      </c>
    </row>
    <row r="61" spans="1:9" x14ac:dyDescent="0.35">
      <c r="A61" s="35"/>
      <c r="E61" s="22">
        <v>44103</v>
      </c>
      <c r="G61" s="22">
        <v>43705</v>
      </c>
      <c r="I61" s="22">
        <v>44031</v>
      </c>
    </row>
    <row r="62" spans="1:9" x14ac:dyDescent="0.35">
      <c r="A62" s="35"/>
      <c r="E62" s="22">
        <v>44104</v>
      </c>
      <c r="G62" s="22">
        <v>43706</v>
      </c>
      <c r="I62" s="22">
        <v>44032</v>
      </c>
    </row>
    <row r="63" spans="1:9" x14ac:dyDescent="0.35">
      <c r="A63" s="35"/>
      <c r="E63" s="22">
        <v>44105</v>
      </c>
      <c r="G63" s="22">
        <v>43707</v>
      </c>
      <c r="I63" s="22">
        <v>44033</v>
      </c>
    </row>
    <row r="64" spans="1:9" x14ac:dyDescent="0.35">
      <c r="A64" s="35"/>
      <c r="E64" s="22">
        <v>44106</v>
      </c>
      <c r="G64" s="22">
        <v>43708</v>
      </c>
      <c r="I64" s="22">
        <v>44034</v>
      </c>
    </row>
    <row r="65" spans="1:9" x14ac:dyDescent="0.35">
      <c r="A65" s="35"/>
      <c r="E65" s="22">
        <v>44107</v>
      </c>
      <c r="G65" s="22">
        <v>43709</v>
      </c>
      <c r="I65" s="22">
        <v>44035</v>
      </c>
    </row>
    <row r="66" spans="1:9" x14ac:dyDescent="0.35">
      <c r="A66" s="35"/>
      <c r="E66" s="22">
        <v>44108</v>
      </c>
      <c r="G66" s="22">
        <v>43710</v>
      </c>
      <c r="I66" s="22">
        <v>44036</v>
      </c>
    </row>
    <row r="67" spans="1:9" x14ac:dyDescent="0.35">
      <c r="A67" s="35"/>
      <c r="E67" s="22">
        <v>44109</v>
      </c>
      <c r="G67" s="22">
        <v>43711</v>
      </c>
      <c r="I67" s="22">
        <v>44037</v>
      </c>
    </row>
    <row r="68" spans="1:9" x14ac:dyDescent="0.35">
      <c r="A68" s="35"/>
      <c r="E68" s="22">
        <v>44110</v>
      </c>
      <c r="G68" s="22">
        <v>43712</v>
      </c>
      <c r="I68" s="22">
        <v>44038</v>
      </c>
    </row>
    <row r="69" spans="1:9" x14ac:dyDescent="0.35">
      <c r="A69" s="35"/>
      <c r="E69" s="22">
        <v>44111</v>
      </c>
      <c r="G69" s="22">
        <v>43713</v>
      </c>
      <c r="I69" s="22">
        <v>44039</v>
      </c>
    </row>
    <row r="70" spans="1:9" x14ac:dyDescent="0.35">
      <c r="A70" s="35"/>
      <c r="E70" s="22">
        <v>44112</v>
      </c>
      <c r="G70" s="22">
        <v>43714</v>
      </c>
      <c r="I70" s="22">
        <v>44040</v>
      </c>
    </row>
    <row r="71" spans="1:9" x14ac:dyDescent="0.35">
      <c r="A71" s="35"/>
      <c r="E71" s="22">
        <v>44113</v>
      </c>
      <c r="G71" s="22">
        <v>43715</v>
      </c>
      <c r="I71" s="22">
        <v>44041</v>
      </c>
    </row>
    <row r="72" spans="1:9" x14ac:dyDescent="0.35">
      <c r="A72" s="35"/>
      <c r="E72" s="22">
        <v>44114</v>
      </c>
      <c r="G72" s="22">
        <v>43716</v>
      </c>
      <c r="I72" s="22">
        <v>44042</v>
      </c>
    </row>
    <row r="73" spans="1:9" x14ac:dyDescent="0.35">
      <c r="A73" s="35"/>
      <c r="E73" s="22">
        <v>44115</v>
      </c>
      <c r="G73" s="22">
        <v>43717</v>
      </c>
      <c r="I73" s="22">
        <v>44043</v>
      </c>
    </row>
    <row r="74" spans="1:9" x14ac:dyDescent="0.35">
      <c r="A74" s="35"/>
      <c r="E74" s="22">
        <v>44116</v>
      </c>
      <c r="G74" s="22">
        <v>43718</v>
      </c>
      <c r="I74" s="22">
        <v>44044</v>
      </c>
    </row>
    <row r="75" spans="1:9" x14ac:dyDescent="0.35">
      <c r="A75" s="35"/>
      <c r="E75" s="22">
        <v>44117</v>
      </c>
      <c r="G75" s="22">
        <v>43719</v>
      </c>
      <c r="I75" s="22">
        <v>44045</v>
      </c>
    </row>
    <row r="76" spans="1:9" x14ac:dyDescent="0.35">
      <c r="A76" s="35"/>
      <c r="E76" s="22">
        <v>44118</v>
      </c>
      <c r="G76" s="22">
        <v>43720</v>
      </c>
      <c r="I76" s="22">
        <v>44046</v>
      </c>
    </row>
    <row r="77" spans="1:9" x14ac:dyDescent="0.35">
      <c r="A77" s="35"/>
      <c r="E77" s="22">
        <v>44119</v>
      </c>
      <c r="G77" s="22">
        <v>43721</v>
      </c>
      <c r="I77" s="22">
        <v>44047</v>
      </c>
    </row>
    <row r="78" spans="1:9" x14ac:dyDescent="0.35">
      <c r="A78" s="35"/>
      <c r="E78" s="22">
        <v>44120</v>
      </c>
      <c r="G78" s="22">
        <v>43722</v>
      </c>
      <c r="I78" s="22">
        <v>44048</v>
      </c>
    </row>
    <row r="79" spans="1:9" x14ac:dyDescent="0.35">
      <c r="A79" s="35"/>
      <c r="E79" s="22">
        <v>44121</v>
      </c>
      <c r="G79" s="22">
        <v>43723</v>
      </c>
      <c r="I79" s="22">
        <v>44049</v>
      </c>
    </row>
    <row r="80" spans="1:9" x14ac:dyDescent="0.35">
      <c r="A80" s="35"/>
      <c r="E80" s="22">
        <v>44122</v>
      </c>
      <c r="G80" s="22">
        <v>43724</v>
      </c>
      <c r="I80" s="22">
        <v>44050</v>
      </c>
    </row>
    <row r="81" spans="1:9" x14ac:dyDescent="0.35">
      <c r="A81" s="35"/>
      <c r="E81" s="22">
        <v>44123</v>
      </c>
      <c r="G81" s="22">
        <v>43725</v>
      </c>
      <c r="I81" s="22">
        <v>44051</v>
      </c>
    </row>
    <row r="82" spans="1:9" x14ac:dyDescent="0.35">
      <c r="A82" s="35"/>
      <c r="E82" s="22">
        <v>44124</v>
      </c>
      <c r="G82" s="22">
        <v>43726</v>
      </c>
      <c r="I82" s="22">
        <v>44052</v>
      </c>
    </row>
    <row r="83" spans="1:9" x14ac:dyDescent="0.35">
      <c r="A83" s="35"/>
      <c r="E83" s="22">
        <v>44125</v>
      </c>
      <c r="G83" s="22">
        <v>43727</v>
      </c>
      <c r="I83" s="22">
        <v>44053</v>
      </c>
    </row>
    <row r="84" spans="1:9" x14ac:dyDescent="0.35">
      <c r="A84" s="35"/>
      <c r="E84" s="22">
        <v>44126</v>
      </c>
      <c r="G84" s="22">
        <v>43728</v>
      </c>
      <c r="I84" s="22">
        <v>44054</v>
      </c>
    </row>
    <row r="85" spans="1:9" x14ac:dyDescent="0.35">
      <c r="A85" s="35"/>
      <c r="E85" s="22">
        <v>44127</v>
      </c>
      <c r="G85" s="22">
        <v>43729</v>
      </c>
      <c r="I85" s="22">
        <v>44055</v>
      </c>
    </row>
    <row r="86" spans="1:9" x14ac:dyDescent="0.35">
      <c r="A86" s="35"/>
      <c r="E86" s="22">
        <v>44128</v>
      </c>
      <c r="G86" s="22">
        <v>43730</v>
      </c>
      <c r="I86" s="22">
        <v>44056</v>
      </c>
    </row>
    <row r="87" spans="1:9" x14ac:dyDescent="0.35">
      <c r="A87" s="35"/>
      <c r="E87" s="22">
        <v>44129</v>
      </c>
      <c r="G87" s="22">
        <v>43731</v>
      </c>
      <c r="I87" s="22">
        <v>44057</v>
      </c>
    </row>
    <row r="88" spans="1:9" x14ac:dyDescent="0.35">
      <c r="A88" s="35"/>
      <c r="E88" s="22">
        <v>44130</v>
      </c>
      <c r="G88" s="22">
        <v>43732</v>
      </c>
      <c r="I88" s="22">
        <v>44058</v>
      </c>
    </row>
    <row r="89" spans="1:9" x14ac:dyDescent="0.35">
      <c r="A89" s="35"/>
      <c r="E89" s="22">
        <v>44131</v>
      </c>
      <c r="G89" s="22">
        <v>43733</v>
      </c>
      <c r="I89" s="22">
        <v>44059</v>
      </c>
    </row>
    <row r="90" spans="1:9" x14ac:dyDescent="0.35">
      <c r="A90" s="35"/>
      <c r="E90" s="22">
        <v>44132</v>
      </c>
      <c r="G90" s="22">
        <v>43734</v>
      </c>
      <c r="I90" s="22">
        <v>44060</v>
      </c>
    </row>
    <row r="91" spans="1:9" x14ac:dyDescent="0.35">
      <c r="A91" s="35"/>
      <c r="E91" s="22">
        <v>44133</v>
      </c>
      <c r="G91" s="22">
        <v>43735</v>
      </c>
      <c r="I91" s="22">
        <v>44061</v>
      </c>
    </row>
    <row r="92" spans="1:9" x14ac:dyDescent="0.35">
      <c r="A92" s="35"/>
      <c r="E92" s="22">
        <v>44134</v>
      </c>
      <c r="G92" s="22">
        <v>43736</v>
      </c>
      <c r="I92" s="22"/>
    </row>
    <row r="93" spans="1:9" x14ac:dyDescent="0.35">
      <c r="A93" s="35"/>
      <c r="E93" s="22">
        <v>44135</v>
      </c>
      <c r="G93" s="22">
        <v>43737</v>
      </c>
      <c r="I93" s="22"/>
    </row>
    <row r="94" spans="1:9" x14ac:dyDescent="0.35">
      <c r="A94" s="35"/>
      <c r="E94" s="22"/>
      <c r="G94" s="22">
        <v>43738</v>
      </c>
      <c r="I94" s="22"/>
    </row>
    <row r="95" spans="1:9" x14ac:dyDescent="0.35">
      <c r="A95" s="35"/>
      <c r="E95" s="22"/>
      <c r="G95" s="22">
        <v>43739</v>
      </c>
      <c r="I95" s="22"/>
    </row>
    <row r="96" spans="1:9" x14ac:dyDescent="0.35">
      <c r="A96" s="35"/>
      <c r="E96" s="22"/>
      <c r="G96" s="22">
        <v>43740</v>
      </c>
      <c r="I96" s="22"/>
    </row>
    <row r="97" spans="1:9" x14ac:dyDescent="0.35">
      <c r="A97" s="35"/>
      <c r="E97" s="22"/>
      <c r="G97" s="22">
        <v>43741</v>
      </c>
      <c r="I97" s="22"/>
    </row>
    <row r="98" spans="1:9" x14ac:dyDescent="0.35">
      <c r="A98" s="35"/>
      <c r="E98" s="22"/>
      <c r="G98" s="22">
        <v>43742</v>
      </c>
      <c r="I98" s="22"/>
    </row>
    <row r="99" spans="1:9" x14ac:dyDescent="0.35">
      <c r="A99" s="35"/>
      <c r="E99" s="22"/>
      <c r="G99" s="22">
        <v>43743</v>
      </c>
      <c r="I99" s="22"/>
    </row>
    <row r="100" spans="1:9" x14ac:dyDescent="0.35">
      <c r="A100" s="35"/>
      <c r="E100" s="22"/>
      <c r="G100" s="22">
        <v>43744</v>
      </c>
      <c r="I100" s="22"/>
    </row>
    <row r="101" spans="1:9" x14ac:dyDescent="0.35">
      <c r="A101" s="35"/>
      <c r="E101" s="22"/>
      <c r="G101" s="22">
        <v>43745</v>
      </c>
      <c r="I101" s="22"/>
    </row>
    <row r="102" spans="1:9" x14ac:dyDescent="0.35">
      <c r="A102" s="35"/>
      <c r="E102" s="22"/>
      <c r="G102" s="22">
        <v>43746</v>
      </c>
      <c r="I102" s="22"/>
    </row>
    <row r="103" spans="1:9" x14ac:dyDescent="0.35">
      <c r="A103" s="35"/>
      <c r="E103" s="22"/>
      <c r="G103" s="22">
        <v>43747</v>
      </c>
      <c r="I103" s="22"/>
    </row>
    <row r="104" spans="1:9" x14ac:dyDescent="0.35">
      <c r="A104" s="35"/>
      <c r="E104" s="22"/>
      <c r="G104" s="22">
        <v>43748</v>
      </c>
      <c r="I104" s="22"/>
    </row>
    <row r="105" spans="1:9" x14ac:dyDescent="0.35">
      <c r="A105" s="35"/>
      <c r="E105" s="22"/>
      <c r="G105" s="22">
        <v>43749</v>
      </c>
      <c r="I105" s="22"/>
    </row>
    <row r="106" spans="1:9" x14ac:dyDescent="0.35">
      <c r="A106" s="35"/>
      <c r="E106" s="22"/>
      <c r="G106" s="22">
        <v>43750</v>
      </c>
      <c r="I106" s="22"/>
    </row>
    <row r="107" spans="1:9" x14ac:dyDescent="0.35">
      <c r="A107" s="35"/>
      <c r="E107" s="22"/>
      <c r="G107" s="22">
        <v>43751</v>
      </c>
      <c r="I107" s="22"/>
    </row>
    <row r="108" spans="1:9" x14ac:dyDescent="0.35">
      <c r="A108" s="35"/>
      <c r="E108" s="22"/>
      <c r="G108" s="22">
        <v>43752</v>
      </c>
      <c r="I108" s="22"/>
    </row>
    <row r="109" spans="1:9" x14ac:dyDescent="0.35">
      <c r="A109" s="35"/>
      <c r="E109" s="22"/>
      <c r="G109" s="22">
        <v>43753</v>
      </c>
      <c r="I109" s="22"/>
    </row>
    <row r="110" spans="1:9" x14ac:dyDescent="0.35">
      <c r="A110" s="35"/>
      <c r="E110" s="22"/>
      <c r="G110" s="22">
        <v>43754</v>
      </c>
      <c r="I110" s="22"/>
    </row>
    <row r="111" spans="1:9" x14ac:dyDescent="0.35">
      <c r="A111" s="35"/>
      <c r="E111" s="22"/>
      <c r="G111" s="22">
        <v>43755</v>
      </c>
      <c r="I111" s="22"/>
    </row>
    <row r="112" spans="1:9" x14ac:dyDescent="0.35">
      <c r="A112" s="35"/>
      <c r="E112" s="22"/>
      <c r="G112" s="22">
        <v>43756</v>
      </c>
      <c r="I112" s="22"/>
    </row>
    <row r="113" spans="1:9" x14ac:dyDescent="0.35">
      <c r="A113" s="35"/>
      <c r="E113" s="22"/>
      <c r="G113" s="22">
        <v>43757</v>
      </c>
      <c r="I113" s="22"/>
    </row>
    <row r="114" spans="1:9" x14ac:dyDescent="0.35">
      <c r="A114" s="35"/>
      <c r="E114" s="22"/>
      <c r="G114" s="22">
        <v>43758</v>
      </c>
      <c r="I114" s="22"/>
    </row>
    <row r="115" spans="1:9" x14ac:dyDescent="0.35">
      <c r="A115" s="35"/>
      <c r="E115" s="22"/>
      <c r="G115" s="22">
        <v>43759</v>
      </c>
      <c r="I115" s="22"/>
    </row>
    <row r="116" spans="1:9" x14ac:dyDescent="0.35">
      <c r="A116" s="35"/>
      <c r="E116" s="22"/>
      <c r="G116" s="22">
        <v>43760</v>
      </c>
      <c r="I116" s="22"/>
    </row>
    <row r="117" spans="1:9" x14ac:dyDescent="0.35">
      <c r="A117" s="35"/>
      <c r="E117" s="22"/>
      <c r="G117" s="22">
        <v>43761</v>
      </c>
      <c r="I117" s="22"/>
    </row>
    <row r="118" spans="1:9" x14ac:dyDescent="0.35">
      <c r="A118" s="35"/>
      <c r="E118" s="22"/>
      <c r="G118" s="22">
        <v>43762</v>
      </c>
      <c r="I118" s="22"/>
    </row>
    <row r="119" spans="1:9" x14ac:dyDescent="0.35">
      <c r="A119" s="35"/>
      <c r="E119" s="22"/>
      <c r="G119" s="22">
        <v>43763</v>
      </c>
      <c r="I119" s="22"/>
    </row>
    <row r="120" spans="1:9" x14ac:dyDescent="0.35">
      <c r="A120" s="35"/>
      <c r="E120" s="22"/>
      <c r="G120" s="22">
        <v>43764</v>
      </c>
      <c r="I120" s="22"/>
    </row>
    <row r="121" spans="1:9" x14ac:dyDescent="0.35">
      <c r="A121" s="35"/>
      <c r="E121" s="22"/>
      <c r="G121" s="22">
        <v>43765</v>
      </c>
      <c r="I121" s="22"/>
    </row>
    <row r="122" spans="1:9" x14ac:dyDescent="0.35">
      <c r="A122" s="35"/>
      <c r="E122" s="22"/>
      <c r="G122" s="22">
        <v>43766</v>
      </c>
      <c r="I122" s="22"/>
    </row>
    <row r="123" spans="1:9" x14ac:dyDescent="0.35">
      <c r="A123" s="35"/>
      <c r="E123" s="22"/>
      <c r="G123" s="22">
        <v>43767</v>
      </c>
      <c r="I123" s="22"/>
    </row>
    <row r="124" spans="1:9" x14ac:dyDescent="0.35">
      <c r="A124" s="35"/>
      <c r="E124" s="22"/>
      <c r="G124" s="22">
        <v>43768</v>
      </c>
      <c r="I124" s="22"/>
    </row>
    <row r="125" spans="1:9" x14ac:dyDescent="0.35">
      <c r="A125" s="35"/>
      <c r="E125" s="22"/>
      <c r="G125" s="22">
        <v>43769</v>
      </c>
      <c r="I125" s="22"/>
    </row>
    <row r="126" spans="1:9" x14ac:dyDescent="0.35">
      <c r="A126" s="35"/>
      <c r="E126" s="22"/>
      <c r="G126" s="22">
        <v>43770</v>
      </c>
      <c r="I126" s="22"/>
    </row>
    <row r="127" spans="1:9" x14ac:dyDescent="0.35">
      <c r="A127" s="35"/>
      <c r="E127" s="22"/>
      <c r="G127" s="22">
        <v>43771</v>
      </c>
      <c r="I127" s="22"/>
    </row>
    <row r="128" spans="1:9" x14ac:dyDescent="0.35">
      <c r="A128" s="35"/>
      <c r="E128" s="22"/>
      <c r="G128" s="22">
        <v>43772</v>
      </c>
      <c r="I128" s="22"/>
    </row>
    <row r="129" spans="1:9" x14ac:dyDescent="0.35">
      <c r="A129" s="35"/>
      <c r="E129" s="22"/>
      <c r="G129" s="22">
        <v>43773</v>
      </c>
      <c r="I129" s="22"/>
    </row>
    <row r="130" spans="1:9" x14ac:dyDescent="0.35">
      <c r="A130" s="35"/>
      <c r="E130" s="22"/>
      <c r="G130" s="22">
        <v>43774</v>
      </c>
      <c r="I130" s="22"/>
    </row>
    <row r="131" spans="1:9" x14ac:dyDescent="0.35">
      <c r="A131" s="35"/>
      <c r="E131" s="22"/>
      <c r="G131" s="22">
        <v>43775</v>
      </c>
      <c r="I131" s="22"/>
    </row>
    <row r="132" spans="1:9" x14ac:dyDescent="0.35">
      <c r="A132" s="35"/>
      <c r="E132" s="22"/>
      <c r="G132" s="22">
        <v>43776</v>
      </c>
    </row>
    <row r="133" spans="1:9" x14ac:dyDescent="0.35">
      <c r="A133" s="35"/>
      <c r="E133" s="22"/>
      <c r="G133" s="22">
        <v>43777</v>
      </c>
    </row>
    <row r="134" spans="1:9" x14ac:dyDescent="0.35">
      <c r="A134" s="35"/>
      <c r="E134" s="22"/>
      <c r="G134" s="22">
        <v>43778</v>
      </c>
    </row>
    <row r="135" spans="1:9" x14ac:dyDescent="0.35">
      <c r="A135" s="35"/>
      <c r="E135" s="22"/>
      <c r="G135" s="22">
        <v>43779</v>
      </c>
    </row>
    <row r="136" spans="1:9" x14ac:dyDescent="0.35">
      <c r="A136" s="35"/>
      <c r="E136" s="22"/>
      <c r="G136" s="22">
        <v>43780</v>
      </c>
    </row>
    <row r="137" spans="1:9" x14ac:dyDescent="0.35">
      <c r="A137" s="35"/>
      <c r="E137" s="22"/>
      <c r="G137" s="22">
        <v>43781</v>
      </c>
    </row>
    <row r="138" spans="1:9" x14ac:dyDescent="0.35">
      <c r="A138" s="35"/>
      <c r="E138" s="22"/>
      <c r="G138" s="22">
        <v>43782</v>
      </c>
    </row>
    <row r="139" spans="1:9" x14ac:dyDescent="0.35">
      <c r="A139" s="35"/>
      <c r="E139" s="22"/>
      <c r="G139" s="22">
        <v>43783</v>
      </c>
    </row>
    <row r="140" spans="1:9" x14ac:dyDescent="0.35">
      <c r="A140" s="35"/>
      <c r="E140" s="22"/>
      <c r="G140" s="22">
        <v>43784</v>
      </c>
    </row>
    <row r="141" spans="1:9" x14ac:dyDescent="0.35">
      <c r="A141" s="35"/>
      <c r="E141" s="22"/>
      <c r="G141" s="22">
        <v>43785</v>
      </c>
    </row>
    <row r="142" spans="1:9" x14ac:dyDescent="0.35">
      <c r="A142" s="35"/>
      <c r="E142" s="22"/>
      <c r="G142" s="22">
        <v>43786</v>
      </c>
    </row>
    <row r="143" spans="1:9" x14ac:dyDescent="0.35">
      <c r="A143" s="35"/>
      <c r="E143" s="22"/>
      <c r="G143" s="22">
        <v>43787</v>
      </c>
    </row>
    <row r="144" spans="1:9" x14ac:dyDescent="0.35">
      <c r="A144" s="35"/>
      <c r="E144" s="22"/>
      <c r="G144" s="22">
        <v>43788</v>
      </c>
    </row>
    <row r="145" spans="1:7" x14ac:dyDescent="0.35">
      <c r="A145" s="35"/>
      <c r="E145" s="22"/>
      <c r="G145" s="22">
        <v>43789</v>
      </c>
    </row>
    <row r="146" spans="1:7" x14ac:dyDescent="0.35">
      <c r="A146" s="35"/>
      <c r="E146" s="22"/>
      <c r="G146" s="22">
        <v>43790</v>
      </c>
    </row>
    <row r="147" spans="1:7" x14ac:dyDescent="0.35">
      <c r="A147" s="35"/>
      <c r="E147" s="22"/>
      <c r="G147" s="22">
        <v>43791</v>
      </c>
    </row>
    <row r="148" spans="1:7" x14ac:dyDescent="0.35">
      <c r="A148" s="35"/>
      <c r="E148" s="22"/>
      <c r="G148" s="22">
        <v>43792</v>
      </c>
    </row>
    <row r="149" spans="1:7" x14ac:dyDescent="0.35">
      <c r="A149" s="35"/>
      <c r="E149" s="22"/>
      <c r="G149" s="22">
        <v>43793</v>
      </c>
    </row>
    <row r="150" spans="1:7" x14ac:dyDescent="0.35">
      <c r="A150" s="35"/>
      <c r="E150" s="22"/>
      <c r="G150" s="22">
        <v>43794</v>
      </c>
    </row>
    <row r="151" spans="1:7" x14ac:dyDescent="0.35">
      <c r="A151" s="35"/>
      <c r="E151" s="22"/>
      <c r="G151" s="22">
        <v>43795</v>
      </c>
    </row>
    <row r="152" spans="1:7" x14ac:dyDescent="0.35">
      <c r="A152" s="35"/>
      <c r="E152" s="22"/>
      <c r="G152" s="22">
        <v>43796</v>
      </c>
    </row>
    <row r="153" spans="1:7" x14ac:dyDescent="0.35">
      <c r="A153" s="35"/>
      <c r="E153" s="22"/>
      <c r="G153" s="22">
        <v>43797</v>
      </c>
    </row>
    <row r="154" spans="1:7" x14ac:dyDescent="0.35">
      <c r="A154" s="35"/>
      <c r="E154" s="22"/>
      <c r="G154" s="22">
        <v>43798</v>
      </c>
    </row>
    <row r="155" spans="1:7" x14ac:dyDescent="0.35">
      <c r="A155" s="35"/>
      <c r="E155" s="22"/>
      <c r="G155" s="22">
        <v>43799</v>
      </c>
    </row>
    <row r="156" spans="1:7" x14ac:dyDescent="0.35">
      <c r="A156" s="35"/>
      <c r="E156" s="22"/>
      <c r="G156" s="22">
        <v>43800</v>
      </c>
    </row>
    <row r="157" spans="1:7" x14ac:dyDescent="0.35">
      <c r="A157" s="35"/>
      <c r="E157" s="22"/>
      <c r="G157" s="22">
        <v>43801</v>
      </c>
    </row>
    <row r="158" spans="1:7" x14ac:dyDescent="0.35">
      <c r="A158" s="35"/>
      <c r="E158" s="22"/>
      <c r="G158" s="22">
        <v>43802</v>
      </c>
    </row>
    <row r="159" spans="1:7" x14ac:dyDescent="0.35">
      <c r="A159" s="35"/>
      <c r="E159" s="22"/>
      <c r="G159" s="22">
        <v>43803</v>
      </c>
    </row>
    <row r="160" spans="1:7" x14ac:dyDescent="0.35">
      <c r="A160" s="35"/>
      <c r="E160" s="22"/>
      <c r="G160" s="22">
        <v>43804</v>
      </c>
    </row>
    <row r="161" spans="1:7" x14ac:dyDescent="0.35">
      <c r="A161" s="35"/>
      <c r="E161" s="22"/>
      <c r="G161" s="22">
        <v>43805</v>
      </c>
    </row>
    <row r="162" spans="1:7" x14ac:dyDescent="0.35">
      <c r="A162" s="35"/>
      <c r="E162" s="22"/>
      <c r="G162" s="22">
        <v>43806</v>
      </c>
    </row>
    <row r="163" spans="1:7" x14ac:dyDescent="0.35">
      <c r="A163" s="35"/>
      <c r="E163" s="22"/>
      <c r="G163" s="22">
        <v>43807</v>
      </c>
    </row>
    <row r="164" spans="1:7" x14ac:dyDescent="0.35">
      <c r="A164" s="35"/>
      <c r="E164" s="22"/>
      <c r="G164" s="22">
        <v>43808</v>
      </c>
    </row>
    <row r="165" spans="1:7" x14ac:dyDescent="0.35">
      <c r="A165" s="35"/>
      <c r="E165" s="22"/>
      <c r="G165" s="22">
        <v>43809</v>
      </c>
    </row>
    <row r="166" spans="1:7" x14ac:dyDescent="0.35">
      <c r="A166" s="35"/>
      <c r="E166" s="22"/>
      <c r="G166" s="22">
        <v>43810</v>
      </c>
    </row>
    <row r="167" spans="1:7" x14ac:dyDescent="0.35">
      <c r="A167" s="35"/>
      <c r="E167" s="22"/>
      <c r="G167" s="22">
        <v>43811</v>
      </c>
    </row>
    <row r="168" spans="1:7" x14ac:dyDescent="0.35">
      <c r="A168" s="35"/>
      <c r="E168" s="22"/>
      <c r="G168" s="22">
        <v>43812</v>
      </c>
    </row>
    <row r="169" spans="1:7" x14ac:dyDescent="0.35">
      <c r="E169" s="22"/>
      <c r="G169" s="22">
        <v>43813</v>
      </c>
    </row>
    <row r="170" spans="1:7" x14ac:dyDescent="0.35">
      <c r="E170" s="22"/>
      <c r="G170" s="22">
        <v>43814</v>
      </c>
    </row>
    <row r="171" spans="1:7" x14ac:dyDescent="0.35">
      <c r="E171" s="22"/>
      <c r="G171" s="22">
        <v>43815</v>
      </c>
    </row>
    <row r="172" spans="1:7" x14ac:dyDescent="0.35">
      <c r="E172" s="22"/>
      <c r="G172" s="22">
        <v>43816</v>
      </c>
    </row>
    <row r="173" spans="1:7" x14ac:dyDescent="0.35">
      <c r="E173" s="22"/>
      <c r="G173" s="22">
        <v>43817</v>
      </c>
    </row>
    <row r="174" spans="1:7" x14ac:dyDescent="0.35">
      <c r="E174" s="22"/>
      <c r="G174" s="22">
        <v>43818</v>
      </c>
    </row>
    <row r="175" spans="1:7" x14ac:dyDescent="0.35">
      <c r="E175" s="22"/>
      <c r="G175" s="22">
        <v>43819</v>
      </c>
    </row>
    <row r="176" spans="1:7" x14ac:dyDescent="0.35">
      <c r="E176" s="22"/>
      <c r="G176" s="22">
        <v>43820</v>
      </c>
    </row>
    <row r="177" spans="5:7" x14ac:dyDescent="0.35">
      <c r="E177" s="22"/>
      <c r="G177" s="22">
        <v>43821</v>
      </c>
    </row>
    <row r="178" spans="5:7" x14ac:dyDescent="0.35">
      <c r="E178" s="22"/>
      <c r="G178" s="22">
        <v>43822</v>
      </c>
    </row>
    <row r="179" spans="5:7" x14ac:dyDescent="0.35">
      <c r="E179" s="22"/>
      <c r="G179" s="22">
        <v>43823</v>
      </c>
    </row>
    <row r="180" spans="5:7" x14ac:dyDescent="0.35">
      <c r="E180" s="22"/>
      <c r="G180" s="22">
        <v>43824</v>
      </c>
    </row>
    <row r="181" spans="5:7" x14ac:dyDescent="0.35">
      <c r="E181" s="22"/>
      <c r="G181" s="22">
        <v>43825</v>
      </c>
    </row>
    <row r="182" spans="5:7" x14ac:dyDescent="0.35">
      <c r="E182" s="22"/>
      <c r="G182" s="22">
        <v>43826</v>
      </c>
    </row>
    <row r="183" spans="5:7" x14ac:dyDescent="0.35">
      <c r="E183" s="22"/>
      <c r="G183" s="22">
        <v>43827</v>
      </c>
    </row>
    <row r="184" spans="5:7" x14ac:dyDescent="0.35">
      <c r="E184" s="22"/>
      <c r="G184" s="22">
        <v>43828</v>
      </c>
    </row>
    <row r="185" spans="5:7" x14ac:dyDescent="0.35">
      <c r="E185" s="22"/>
      <c r="G185" s="22">
        <v>43829</v>
      </c>
    </row>
    <row r="186" spans="5:7" x14ac:dyDescent="0.35">
      <c r="E186" s="22"/>
      <c r="G186" s="22">
        <v>43830</v>
      </c>
    </row>
    <row r="187" spans="5:7" x14ac:dyDescent="0.35">
      <c r="E187" s="22"/>
      <c r="G187" s="22">
        <v>43831</v>
      </c>
    </row>
    <row r="188" spans="5:7" x14ac:dyDescent="0.35">
      <c r="E188" s="22"/>
      <c r="G188" s="22">
        <v>43832</v>
      </c>
    </row>
    <row r="189" spans="5:7" x14ac:dyDescent="0.35">
      <c r="E189" s="22"/>
      <c r="G189" s="22">
        <v>43833</v>
      </c>
    </row>
    <row r="190" spans="5:7" x14ac:dyDescent="0.35">
      <c r="E190" s="22"/>
      <c r="G190" s="22">
        <v>43834</v>
      </c>
    </row>
    <row r="191" spans="5:7" x14ac:dyDescent="0.35">
      <c r="E191" s="22"/>
      <c r="G191" s="22">
        <v>43835</v>
      </c>
    </row>
    <row r="192" spans="5:7" x14ac:dyDescent="0.35">
      <c r="E192" s="22"/>
      <c r="G192" s="22">
        <v>43836</v>
      </c>
    </row>
    <row r="193" spans="5:7" x14ac:dyDescent="0.35">
      <c r="E193" s="22"/>
      <c r="G193" s="22">
        <v>43837</v>
      </c>
    </row>
    <row r="194" spans="5:7" x14ac:dyDescent="0.35">
      <c r="E194" s="22"/>
      <c r="G194" s="22">
        <v>43838</v>
      </c>
    </row>
    <row r="195" spans="5:7" x14ac:dyDescent="0.35">
      <c r="E195" s="22"/>
      <c r="G195" s="22">
        <v>43839</v>
      </c>
    </row>
    <row r="196" spans="5:7" x14ac:dyDescent="0.35">
      <c r="E196" s="22"/>
      <c r="G196" s="22">
        <v>43840</v>
      </c>
    </row>
    <row r="197" spans="5:7" x14ac:dyDescent="0.35">
      <c r="E197" s="22"/>
      <c r="G197" s="22">
        <v>43841</v>
      </c>
    </row>
    <row r="198" spans="5:7" x14ac:dyDescent="0.35">
      <c r="E198" s="22"/>
      <c r="G198" s="22">
        <v>43842</v>
      </c>
    </row>
    <row r="199" spans="5:7" x14ac:dyDescent="0.35">
      <c r="E199" s="22"/>
      <c r="G199" s="22">
        <v>43843</v>
      </c>
    </row>
    <row r="200" spans="5:7" x14ac:dyDescent="0.35">
      <c r="E200" s="22"/>
      <c r="G200" s="22">
        <v>43844</v>
      </c>
    </row>
    <row r="201" spans="5:7" x14ac:dyDescent="0.35">
      <c r="E201" s="22"/>
      <c r="G201" s="22">
        <v>43845</v>
      </c>
    </row>
    <row r="202" spans="5:7" x14ac:dyDescent="0.35">
      <c r="E202" s="22"/>
      <c r="G202" s="22">
        <v>43846</v>
      </c>
    </row>
    <row r="203" spans="5:7" x14ac:dyDescent="0.35">
      <c r="E203" s="22"/>
      <c r="G203" s="22">
        <v>43847</v>
      </c>
    </row>
    <row r="204" spans="5:7" x14ac:dyDescent="0.35">
      <c r="E204" s="22"/>
      <c r="G204" s="22">
        <v>43848</v>
      </c>
    </row>
    <row r="205" spans="5:7" x14ac:dyDescent="0.35">
      <c r="E205" s="22"/>
      <c r="G205" s="22">
        <v>43849</v>
      </c>
    </row>
    <row r="206" spans="5:7" x14ac:dyDescent="0.35">
      <c r="E206" s="22"/>
      <c r="G206" s="22">
        <v>43850</v>
      </c>
    </row>
    <row r="207" spans="5:7" x14ac:dyDescent="0.35">
      <c r="E207" s="22"/>
      <c r="G207" s="22">
        <v>43851</v>
      </c>
    </row>
    <row r="208" spans="5:7" x14ac:dyDescent="0.35">
      <c r="E208" s="22"/>
      <c r="G208" s="22">
        <v>43852</v>
      </c>
    </row>
    <row r="209" spans="5:7" x14ac:dyDescent="0.35">
      <c r="E209" s="22"/>
      <c r="G209" s="22">
        <v>43853</v>
      </c>
    </row>
    <row r="210" spans="5:7" x14ac:dyDescent="0.35">
      <c r="E210" s="22"/>
      <c r="G210" s="22">
        <v>43854</v>
      </c>
    </row>
    <row r="211" spans="5:7" x14ac:dyDescent="0.35">
      <c r="E211" s="22"/>
      <c r="G211" s="22">
        <v>43855</v>
      </c>
    </row>
    <row r="212" spans="5:7" x14ac:dyDescent="0.35">
      <c r="E212" s="22"/>
      <c r="G212" s="22">
        <v>43856</v>
      </c>
    </row>
    <row r="213" spans="5:7" x14ac:dyDescent="0.35">
      <c r="E213" s="22"/>
      <c r="G213" s="22">
        <v>43857</v>
      </c>
    </row>
    <row r="214" spans="5:7" x14ac:dyDescent="0.35">
      <c r="E214" s="22"/>
      <c r="G214" s="22">
        <v>43858</v>
      </c>
    </row>
    <row r="215" spans="5:7" x14ac:dyDescent="0.35">
      <c r="E215" s="22"/>
      <c r="G215" s="22">
        <v>43859</v>
      </c>
    </row>
    <row r="216" spans="5:7" x14ac:dyDescent="0.35">
      <c r="E216" s="22"/>
      <c r="G216" s="22">
        <v>43860</v>
      </c>
    </row>
    <row r="217" spans="5:7" x14ac:dyDescent="0.35">
      <c r="E217" s="22"/>
      <c r="G217" s="22">
        <v>43861</v>
      </c>
    </row>
    <row r="218" spans="5:7" x14ac:dyDescent="0.35">
      <c r="E218" s="22"/>
      <c r="G218" s="22">
        <v>43862</v>
      </c>
    </row>
    <row r="219" spans="5:7" x14ac:dyDescent="0.35">
      <c r="E219" s="22"/>
      <c r="G219" s="22">
        <v>43863</v>
      </c>
    </row>
    <row r="220" spans="5:7" x14ac:dyDescent="0.35">
      <c r="E220" s="22"/>
      <c r="G220" s="22">
        <v>43864</v>
      </c>
    </row>
    <row r="221" spans="5:7" x14ac:dyDescent="0.35">
      <c r="E221" s="22"/>
      <c r="G221" s="22">
        <v>43865</v>
      </c>
    </row>
    <row r="222" spans="5:7" x14ac:dyDescent="0.35">
      <c r="E222" s="22"/>
      <c r="G222" s="22">
        <v>43866</v>
      </c>
    </row>
    <row r="223" spans="5:7" x14ac:dyDescent="0.35">
      <c r="E223" s="22"/>
      <c r="G223" s="22">
        <v>43867</v>
      </c>
    </row>
    <row r="224" spans="5:7" x14ac:dyDescent="0.35">
      <c r="E224" s="22"/>
      <c r="G224" s="22">
        <v>43868</v>
      </c>
    </row>
    <row r="225" spans="5:7" x14ac:dyDescent="0.35">
      <c r="E225" s="22"/>
      <c r="G225" s="22">
        <v>43869</v>
      </c>
    </row>
    <row r="226" spans="5:7" x14ac:dyDescent="0.35">
      <c r="E226" s="22"/>
      <c r="G226" s="22">
        <v>43870</v>
      </c>
    </row>
    <row r="227" spans="5:7" x14ac:dyDescent="0.35">
      <c r="E227" s="22"/>
      <c r="G227" s="22">
        <v>43871</v>
      </c>
    </row>
    <row r="228" spans="5:7" x14ac:dyDescent="0.35">
      <c r="E228" s="22"/>
      <c r="G228" s="22">
        <v>43872</v>
      </c>
    </row>
    <row r="229" spans="5:7" x14ac:dyDescent="0.35">
      <c r="E229" s="22"/>
      <c r="G229" s="22">
        <v>43873</v>
      </c>
    </row>
    <row r="230" spans="5:7" x14ac:dyDescent="0.35">
      <c r="E230" s="22"/>
      <c r="G230" s="22">
        <v>43874</v>
      </c>
    </row>
    <row r="231" spans="5:7" x14ac:dyDescent="0.35">
      <c r="E231" s="22"/>
      <c r="G231" s="22">
        <v>43875</v>
      </c>
    </row>
    <row r="232" spans="5:7" x14ac:dyDescent="0.35">
      <c r="E232" s="22"/>
      <c r="G232" s="22">
        <v>43876</v>
      </c>
    </row>
    <row r="233" spans="5:7" x14ac:dyDescent="0.35">
      <c r="E233" s="22"/>
      <c r="G233" s="22">
        <v>43877</v>
      </c>
    </row>
    <row r="234" spans="5:7" x14ac:dyDescent="0.35">
      <c r="E234" s="22"/>
      <c r="G234" s="22">
        <v>43878</v>
      </c>
    </row>
    <row r="235" spans="5:7" x14ac:dyDescent="0.35">
      <c r="E235" s="22"/>
      <c r="G235" s="22">
        <v>43879</v>
      </c>
    </row>
    <row r="236" spans="5:7" x14ac:dyDescent="0.35">
      <c r="E236" s="22"/>
      <c r="G236" s="22">
        <v>43880</v>
      </c>
    </row>
    <row r="237" spans="5:7" x14ac:dyDescent="0.35">
      <c r="E237" s="22"/>
      <c r="G237" s="22">
        <v>43881</v>
      </c>
    </row>
    <row r="238" spans="5:7" x14ac:dyDescent="0.35">
      <c r="E238" s="22"/>
      <c r="G238" s="22">
        <v>43882</v>
      </c>
    </row>
    <row r="239" spans="5:7" x14ac:dyDescent="0.35">
      <c r="E239" s="22"/>
      <c r="G239" s="22">
        <v>43883</v>
      </c>
    </row>
    <row r="240" spans="5:7" x14ac:dyDescent="0.35">
      <c r="E240" s="22"/>
      <c r="G240" s="22">
        <v>43884</v>
      </c>
    </row>
    <row r="241" spans="5:7" x14ac:dyDescent="0.35">
      <c r="E241" s="22"/>
      <c r="G241" s="22">
        <v>43885</v>
      </c>
    </row>
    <row r="242" spans="5:7" x14ac:dyDescent="0.35">
      <c r="E242" s="22"/>
      <c r="G242" s="22">
        <v>43886</v>
      </c>
    </row>
    <row r="243" spans="5:7" x14ac:dyDescent="0.35">
      <c r="E243" s="22"/>
      <c r="G243" s="22">
        <v>43887</v>
      </c>
    </row>
    <row r="244" spans="5:7" x14ac:dyDescent="0.35">
      <c r="E244" s="22"/>
      <c r="G244" s="22">
        <v>43888</v>
      </c>
    </row>
    <row r="245" spans="5:7" x14ac:dyDescent="0.35">
      <c r="E245" s="22"/>
      <c r="G245" s="22">
        <v>43889</v>
      </c>
    </row>
    <row r="246" spans="5:7" x14ac:dyDescent="0.35">
      <c r="E246" s="22"/>
      <c r="G246" s="22">
        <v>43890</v>
      </c>
    </row>
    <row r="247" spans="5:7" x14ac:dyDescent="0.35">
      <c r="E247" s="22"/>
      <c r="G247" s="22">
        <v>43891</v>
      </c>
    </row>
    <row r="248" spans="5:7" x14ac:dyDescent="0.35">
      <c r="E248" s="22"/>
      <c r="G248" s="22">
        <v>43892</v>
      </c>
    </row>
    <row r="249" spans="5:7" x14ac:dyDescent="0.35">
      <c r="E249" s="22"/>
      <c r="G249" s="22">
        <v>43893</v>
      </c>
    </row>
    <row r="250" spans="5:7" x14ac:dyDescent="0.35">
      <c r="E250" s="22"/>
      <c r="G250" s="22">
        <v>43894</v>
      </c>
    </row>
    <row r="251" spans="5:7" x14ac:dyDescent="0.35">
      <c r="E251" s="22"/>
      <c r="G251" s="22">
        <v>43895</v>
      </c>
    </row>
    <row r="252" spans="5:7" x14ac:dyDescent="0.35">
      <c r="E252" s="22"/>
      <c r="G252" s="22">
        <v>43896</v>
      </c>
    </row>
    <row r="253" spans="5:7" x14ac:dyDescent="0.35">
      <c r="E253" s="22"/>
      <c r="G253" s="22">
        <v>43897</v>
      </c>
    </row>
    <row r="254" spans="5:7" x14ac:dyDescent="0.35">
      <c r="E254" s="22"/>
      <c r="G254" s="22">
        <v>43898</v>
      </c>
    </row>
    <row r="255" spans="5:7" x14ac:dyDescent="0.35">
      <c r="E255" s="22"/>
      <c r="G255" s="22">
        <v>43899</v>
      </c>
    </row>
    <row r="256" spans="5:7" x14ac:dyDescent="0.35">
      <c r="E256" s="22"/>
      <c r="G256" s="22">
        <v>43900</v>
      </c>
    </row>
    <row r="257" spans="5:7" x14ac:dyDescent="0.35">
      <c r="E257" s="22"/>
      <c r="G257" s="22">
        <v>43901</v>
      </c>
    </row>
    <row r="258" spans="5:7" x14ac:dyDescent="0.35">
      <c r="E258" s="22"/>
      <c r="G258" s="22">
        <v>43902</v>
      </c>
    </row>
    <row r="259" spans="5:7" x14ac:dyDescent="0.35">
      <c r="E259" s="22"/>
      <c r="G259" s="22">
        <v>43903</v>
      </c>
    </row>
    <row r="260" spans="5:7" x14ac:dyDescent="0.35">
      <c r="E260" s="22"/>
      <c r="G260" s="22">
        <v>43904</v>
      </c>
    </row>
    <row r="261" spans="5:7" x14ac:dyDescent="0.35">
      <c r="E261" s="22"/>
      <c r="G261" s="22">
        <v>43905</v>
      </c>
    </row>
    <row r="262" spans="5:7" x14ac:dyDescent="0.35">
      <c r="E262" s="22"/>
      <c r="G262" s="22">
        <v>43906</v>
      </c>
    </row>
    <row r="263" spans="5:7" x14ac:dyDescent="0.35">
      <c r="E263" s="22"/>
      <c r="G263" s="22">
        <v>43907</v>
      </c>
    </row>
    <row r="264" spans="5:7" x14ac:dyDescent="0.35">
      <c r="E264" s="22"/>
      <c r="G264" s="22">
        <v>43908</v>
      </c>
    </row>
    <row r="265" spans="5:7" x14ac:dyDescent="0.35">
      <c r="E265" s="22"/>
      <c r="G265" s="22">
        <v>43909</v>
      </c>
    </row>
    <row r="266" spans="5:7" x14ac:dyDescent="0.35">
      <c r="G266" s="22">
        <v>43910</v>
      </c>
    </row>
    <row r="267" spans="5:7" x14ac:dyDescent="0.35">
      <c r="G267" s="22">
        <v>43911</v>
      </c>
    </row>
    <row r="268" spans="5:7" x14ac:dyDescent="0.35">
      <c r="G268" s="22">
        <v>43912</v>
      </c>
    </row>
    <row r="269" spans="5:7" x14ac:dyDescent="0.35">
      <c r="G269" s="22">
        <v>43913</v>
      </c>
    </row>
    <row r="270" spans="5:7" x14ac:dyDescent="0.35">
      <c r="G270" s="22">
        <v>43914</v>
      </c>
    </row>
    <row r="271" spans="5:7" x14ac:dyDescent="0.35">
      <c r="G271" s="22">
        <v>43915</v>
      </c>
    </row>
    <row r="272" spans="5:7" x14ac:dyDescent="0.35">
      <c r="G272" s="22">
        <v>43916</v>
      </c>
    </row>
    <row r="273" spans="7:7" x14ac:dyDescent="0.35">
      <c r="G273" s="22">
        <v>43917</v>
      </c>
    </row>
    <row r="274" spans="7:7" x14ac:dyDescent="0.35">
      <c r="G274" s="22">
        <v>43918</v>
      </c>
    </row>
    <row r="275" spans="7:7" x14ac:dyDescent="0.35">
      <c r="G275" s="22">
        <v>43919</v>
      </c>
    </row>
    <row r="276" spans="7:7" x14ac:dyDescent="0.35">
      <c r="G276" s="22">
        <v>43920</v>
      </c>
    </row>
    <row r="277" spans="7:7" x14ac:dyDescent="0.35">
      <c r="G277" s="22">
        <v>43921</v>
      </c>
    </row>
    <row r="278" spans="7:7" x14ac:dyDescent="0.35">
      <c r="G278" s="22">
        <v>43922</v>
      </c>
    </row>
    <row r="279" spans="7:7" x14ac:dyDescent="0.35">
      <c r="G279" s="22">
        <v>43923</v>
      </c>
    </row>
    <row r="280" spans="7:7" x14ac:dyDescent="0.35">
      <c r="G280" s="22">
        <v>43924</v>
      </c>
    </row>
    <row r="281" spans="7:7" x14ac:dyDescent="0.35">
      <c r="G281" s="22">
        <v>43925</v>
      </c>
    </row>
    <row r="282" spans="7:7" x14ac:dyDescent="0.35">
      <c r="G282" s="22">
        <v>43926</v>
      </c>
    </row>
    <row r="283" spans="7:7" x14ac:dyDescent="0.35">
      <c r="G283" s="22">
        <v>43927</v>
      </c>
    </row>
    <row r="284" spans="7:7" x14ac:dyDescent="0.35">
      <c r="G284" s="22">
        <v>43928</v>
      </c>
    </row>
    <row r="285" spans="7:7" x14ac:dyDescent="0.35">
      <c r="G285" s="22">
        <v>43929</v>
      </c>
    </row>
    <row r="286" spans="7:7" x14ac:dyDescent="0.35">
      <c r="G286" s="22">
        <v>43930</v>
      </c>
    </row>
    <row r="287" spans="7:7" x14ac:dyDescent="0.35">
      <c r="G287" s="22">
        <v>43931</v>
      </c>
    </row>
    <row r="288" spans="7:7" x14ac:dyDescent="0.35">
      <c r="G288" s="22">
        <v>43932</v>
      </c>
    </row>
    <row r="289" spans="7:7" x14ac:dyDescent="0.35">
      <c r="G289" s="22">
        <v>43933</v>
      </c>
    </row>
    <row r="290" spans="7:7" x14ac:dyDescent="0.35">
      <c r="G290" s="22">
        <v>43934</v>
      </c>
    </row>
    <row r="291" spans="7:7" x14ac:dyDescent="0.35">
      <c r="G291" s="22">
        <v>43935</v>
      </c>
    </row>
    <row r="292" spans="7:7" x14ac:dyDescent="0.35">
      <c r="G292" s="22">
        <v>43936</v>
      </c>
    </row>
    <row r="293" spans="7:7" x14ac:dyDescent="0.35">
      <c r="G293" s="22">
        <v>43937</v>
      </c>
    </row>
    <row r="294" spans="7:7" x14ac:dyDescent="0.35">
      <c r="G294" s="22">
        <v>43938</v>
      </c>
    </row>
    <row r="295" spans="7:7" x14ac:dyDescent="0.35">
      <c r="G295" s="22">
        <v>43939</v>
      </c>
    </row>
    <row r="296" spans="7:7" x14ac:dyDescent="0.35">
      <c r="G296" s="22">
        <v>43940</v>
      </c>
    </row>
    <row r="297" spans="7:7" x14ac:dyDescent="0.35">
      <c r="G297" s="22">
        <v>43941</v>
      </c>
    </row>
    <row r="298" spans="7:7" x14ac:dyDescent="0.35">
      <c r="G298" s="22">
        <v>43942</v>
      </c>
    </row>
    <row r="299" spans="7:7" x14ac:dyDescent="0.35">
      <c r="G299" s="22">
        <v>43943</v>
      </c>
    </row>
    <row r="300" spans="7:7" x14ac:dyDescent="0.35">
      <c r="G300" s="22">
        <v>43944</v>
      </c>
    </row>
    <row r="301" spans="7:7" x14ac:dyDescent="0.35">
      <c r="G301" s="22">
        <v>43945</v>
      </c>
    </row>
    <row r="302" spans="7:7" x14ac:dyDescent="0.35">
      <c r="G302" s="22">
        <v>43946</v>
      </c>
    </row>
    <row r="303" spans="7:7" x14ac:dyDescent="0.35">
      <c r="G303" s="22">
        <v>43947</v>
      </c>
    </row>
    <row r="304" spans="7:7" x14ac:dyDescent="0.35">
      <c r="G304" s="22">
        <v>43948</v>
      </c>
    </row>
    <row r="305" spans="7:7" x14ac:dyDescent="0.35">
      <c r="G305" s="22">
        <v>43949</v>
      </c>
    </row>
    <row r="306" spans="7:7" x14ac:dyDescent="0.35">
      <c r="G306" s="22">
        <v>43950</v>
      </c>
    </row>
    <row r="307" spans="7:7" x14ac:dyDescent="0.35">
      <c r="G307" s="22">
        <v>43951</v>
      </c>
    </row>
    <row r="308" spans="7:7" x14ac:dyDescent="0.35">
      <c r="G308" s="22">
        <v>43952</v>
      </c>
    </row>
    <row r="309" spans="7:7" x14ac:dyDescent="0.35">
      <c r="G309" s="22">
        <v>43953</v>
      </c>
    </row>
    <row r="310" spans="7:7" x14ac:dyDescent="0.35">
      <c r="G310" s="22">
        <v>43954</v>
      </c>
    </row>
    <row r="311" spans="7:7" x14ac:dyDescent="0.35">
      <c r="G311" s="22">
        <v>43955</v>
      </c>
    </row>
    <row r="312" spans="7:7" x14ac:dyDescent="0.35">
      <c r="G312" s="22">
        <v>43956</v>
      </c>
    </row>
    <row r="313" spans="7:7" x14ac:dyDescent="0.35">
      <c r="G313" s="22">
        <v>43957</v>
      </c>
    </row>
    <row r="314" spans="7:7" x14ac:dyDescent="0.35">
      <c r="G314" s="22">
        <v>43958</v>
      </c>
    </row>
    <row r="315" spans="7:7" x14ac:dyDescent="0.35">
      <c r="G315" s="22">
        <v>43959</v>
      </c>
    </row>
    <row r="316" spans="7:7" x14ac:dyDescent="0.35">
      <c r="G316" s="22">
        <v>43960</v>
      </c>
    </row>
    <row r="317" spans="7:7" x14ac:dyDescent="0.35">
      <c r="G317" s="22">
        <v>43961</v>
      </c>
    </row>
    <row r="318" spans="7:7" x14ac:dyDescent="0.35">
      <c r="G318" s="22">
        <v>43962</v>
      </c>
    </row>
    <row r="319" spans="7:7" x14ac:dyDescent="0.35">
      <c r="G319" s="22">
        <v>43963</v>
      </c>
    </row>
    <row r="320" spans="7:7" x14ac:dyDescent="0.35">
      <c r="G320" s="22">
        <v>43964</v>
      </c>
    </row>
    <row r="321" spans="7:7" x14ac:dyDescent="0.35">
      <c r="G321" s="22">
        <v>43965</v>
      </c>
    </row>
    <row r="322" spans="7:7" x14ac:dyDescent="0.35">
      <c r="G322" s="22">
        <v>43966</v>
      </c>
    </row>
    <row r="323" spans="7:7" x14ac:dyDescent="0.35">
      <c r="G323" s="22">
        <v>43967</v>
      </c>
    </row>
    <row r="324" spans="7:7" x14ac:dyDescent="0.35">
      <c r="G324" s="22">
        <v>43968</v>
      </c>
    </row>
    <row r="325" spans="7:7" x14ac:dyDescent="0.35">
      <c r="G325" s="22">
        <v>43969</v>
      </c>
    </row>
    <row r="326" spans="7:7" x14ac:dyDescent="0.35">
      <c r="G326" s="22">
        <v>43970</v>
      </c>
    </row>
    <row r="327" spans="7:7" x14ac:dyDescent="0.35">
      <c r="G327" s="22">
        <v>43971</v>
      </c>
    </row>
    <row r="328" spans="7:7" x14ac:dyDescent="0.35">
      <c r="G328" s="22">
        <v>43972</v>
      </c>
    </row>
    <row r="329" spans="7:7" x14ac:dyDescent="0.35">
      <c r="G329" s="22">
        <v>43973</v>
      </c>
    </row>
    <row r="330" spans="7:7" x14ac:dyDescent="0.35">
      <c r="G330" s="22">
        <v>43974</v>
      </c>
    </row>
    <row r="331" spans="7:7" x14ac:dyDescent="0.35">
      <c r="G331" s="22">
        <v>43975</v>
      </c>
    </row>
    <row r="332" spans="7:7" x14ac:dyDescent="0.35">
      <c r="G332" s="22">
        <v>43976</v>
      </c>
    </row>
    <row r="333" spans="7:7" x14ac:dyDescent="0.35">
      <c r="G333" s="22">
        <v>43977</v>
      </c>
    </row>
    <row r="334" spans="7:7" x14ac:dyDescent="0.35">
      <c r="G334" s="22">
        <v>43978</v>
      </c>
    </row>
    <row r="335" spans="7:7" x14ac:dyDescent="0.35">
      <c r="G335" s="22">
        <v>43979</v>
      </c>
    </row>
    <row r="336" spans="7:7" x14ac:dyDescent="0.35">
      <c r="G336" s="22">
        <v>43980</v>
      </c>
    </row>
    <row r="337" spans="7:7" x14ac:dyDescent="0.35">
      <c r="G337" s="22">
        <v>43981</v>
      </c>
    </row>
    <row r="338" spans="7:7" x14ac:dyDescent="0.35">
      <c r="G338" s="22">
        <v>43982</v>
      </c>
    </row>
    <row r="339" spans="7:7" x14ac:dyDescent="0.35">
      <c r="G339" s="22">
        <v>43983</v>
      </c>
    </row>
    <row r="340" spans="7:7" x14ac:dyDescent="0.35">
      <c r="G340" s="22">
        <v>43984</v>
      </c>
    </row>
    <row r="341" spans="7:7" x14ac:dyDescent="0.35">
      <c r="G341" s="22">
        <v>43985</v>
      </c>
    </row>
    <row r="342" spans="7:7" x14ac:dyDescent="0.35">
      <c r="G342" s="22">
        <v>43986</v>
      </c>
    </row>
    <row r="343" spans="7:7" x14ac:dyDescent="0.35">
      <c r="G343" s="22">
        <v>43987</v>
      </c>
    </row>
    <row r="344" spans="7:7" x14ac:dyDescent="0.35">
      <c r="G344" s="22">
        <v>43988</v>
      </c>
    </row>
    <row r="345" spans="7:7" x14ac:dyDescent="0.35">
      <c r="G345" s="22">
        <v>43989</v>
      </c>
    </row>
    <row r="346" spans="7:7" x14ac:dyDescent="0.35">
      <c r="G346" s="22">
        <v>43990</v>
      </c>
    </row>
    <row r="347" spans="7:7" x14ac:dyDescent="0.35">
      <c r="G347" s="22">
        <v>43991</v>
      </c>
    </row>
    <row r="348" spans="7:7" x14ac:dyDescent="0.35">
      <c r="G348" s="22">
        <v>43992</v>
      </c>
    </row>
    <row r="349" spans="7:7" x14ac:dyDescent="0.35">
      <c r="G349" s="22">
        <v>43993</v>
      </c>
    </row>
    <row r="350" spans="7:7" x14ac:dyDescent="0.35">
      <c r="G350" s="22">
        <v>43994</v>
      </c>
    </row>
    <row r="351" spans="7:7" x14ac:dyDescent="0.35">
      <c r="G351" s="22">
        <v>43995</v>
      </c>
    </row>
    <row r="352" spans="7:7" x14ac:dyDescent="0.35">
      <c r="G352" s="22">
        <v>43996</v>
      </c>
    </row>
    <row r="353" spans="7:7" x14ac:dyDescent="0.35">
      <c r="G353" s="22">
        <v>43997</v>
      </c>
    </row>
    <row r="354" spans="7:7" x14ac:dyDescent="0.35">
      <c r="G354" s="22">
        <v>43998</v>
      </c>
    </row>
    <row r="355" spans="7:7" x14ac:dyDescent="0.35">
      <c r="G355" s="22">
        <v>43999</v>
      </c>
    </row>
    <row r="356" spans="7:7" x14ac:dyDescent="0.35">
      <c r="G356" s="22">
        <v>44000</v>
      </c>
    </row>
    <row r="357" spans="7:7" x14ac:dyDescent="0.35">
      <c r="G357" s="22">
        <v>44001</v>
      </c>
    </row>
    <row r="358" spans="7:7" x14ac:dyDescent="0.35">
      <c r="G358" s="22">
        <v>44002</v>
      </c>
    </row>
    <row r="359" spans="7:7" x14ac:dyDescent="0.35">
      <c r="G359" s="22">
        <v>44003</v>
      </c>
    </row>
    <row r="360" spans="7:7" x14ac:dyDescent="0.35">
      <c r="G360" s="22">
        <v>44004</v>
      </c>
    </row>
    <row r="361" spans="7:7" x14ac:dyDescent="0.35">
      <c r="G361" s="22">
        <v>44005</v>
      </c>
    </row>
    <row r="362" spans="7:7" x14ac:dyDescent="0.35">
      <c r="G362" s="22">
        <v>44006</v>
      </c>
    </row>
    <row r="363" spans="7:7" x14ac:dyDescent="0.35">
      <c r="G363" s="22">
        <v>44007</v>
      </c>
    </row>
    <row r="364" spans="7:7" x14ac:dyDescent="0.35">
      <c r="G364" s="22">
        <v>44008</v>
      </c>
    </row>
    <row r="365" spans="7:7" x14ac:dyDescent="0.35">
      <c r="G365" s="22">
        <v>44009</v>
      </c>
    </row>
    <row r="366" spans="7:7" x14ac:dyDescent="0.35">
      <c r="G366" s="22">
        <v>44010</v>
      </c>
    </row>
    <row r="367" spans="7:7" x14ac:dyDescent="0.35">
      <c r="G367" s="22">
        <v>44011</v>
      </c>
    </row>
    <row r="368" spans="7:7" x14ac:dyDescent="0.35">
      <c r="G368" s="22">
        <v>44012</v>
      </c>
    </row>
    <row r="369" spans="7:7" x14ac:dyDescent="0.35">
      <c r="G369" s="22">
        <v>44013</v>
      </c>
    </row>
    <row r="370" spans="7:7" x14ac:dyDescent="0.35">
      <c r="G370" s="22">
        <v>44014</v>
      </c>
    </row>
    <row r="371" spans="7:7" x14ac:dyDescent="0.35">
      <c r="G371" s="22">
        <v>44015</v>
      </c>
    </row>
    <row r="372" spans="7:7" x14ac:dyDescent="0.35">
      <c r="G372" s="22">
        <v>44016</v>
      </c>
    </row>
    <row r="373" spans="7:7" x14ac:dyDescent="0.35">
      <c r="G373" s="22">
        <v>44017</v>
      </c>
    </row>
    <row r="374" spans="7:7" x14ac:dyDescent="0.35">
      <c r="G374" s="22">
        <v>44018</v>
      </c>
    </row>
    <row r="375" spans="7:7" x14ac:dyDescent="0.35">
      <c r="G375" s="22">
        <v>44019</v>
      </c>
    </row>
    <row r="376" spans="7:7" x14ac:dyDescent="0.35">
      <c r="G376" s="22">
        <v>44020</v>
      </c>
    </row>
    <row r="377" spans="7:7" x14ac:dyDescent="0.35">
      <c r="G377" s="22">
        <v>44021</v>
      </c>
    </row>
    <row r="378" spans="7:7" x14ac:dyDescent="0.35">
      <c r="G378" s="22">
        <v>44022</v>
      </c>
    </row>
    <row r="379" spans="7:7" x14ac:dyDescent="0.35">
      <c r="G379" s="22">
        <v>44023</v>
      </c>
    </row>
    <row r="380" spans="7:7" x14ac:dyDescent="0.35">
      <c r="G380" s="22">
        <v>44024</v>
      </c>
    </row>
    <row r="381" spans="7:7" x14ac:dyDescent="0.35">
      <c r="G381" s="22">
        <v>44025</v>
      </c>
    </row>
    <row r="382" spans="7:7" x14ac:dyDescent="0.35">
      <c r="G382" s="22">
        <v>44026</v>
      </c>
    </row>
    <row r="383" spans="7:7" x14ac:dyDescent="0.35">
      <c r="G383" s="22">
        <v>44027</v>
      </c>
    </row>
    <row r="384" spans="7:7" x14ac:dyDescent="0.35">
      <c r="G384" s="22">
        <v>44028</v>
      </c>
    </row>
    <row r="385" spans="7:7" x14ac:dyDescent="0.35">
      <c r="G385" s="22">
        <v>44029</v>
      </c>
    </row>
    <row r="386" spans="7:7" x14ac:dyDescent="0.35">
      <c r="G386" s="22">
        <v>44030</v>
      </c>
    </row>
    <row r="387" spans="7:7" x14ac:dyDescent="0.35">
      <c r="G387" s="22">
        <v>44031</v>
      </c>
    </row>
    <row r="388" spans="7:7" x14ac:dyDescent="0.35">
      <c r="G388" s="22">
        <v>44032</v>
      </c>
    </row>
    <row r="389" spans="7:7" x14ac:dyDescent="0.35">
      <c r="G389" s="22">
        <v>44033</v>
      </c>
    </row>
    <row r="390" spans="7:7" x14ac:dyDescent="0.35">
      <c r="G390" s="22">
        <v>44034</v>
      </c>
    </row>
    <row r="391" spans="7:7" x14ac:dyDescent="0.35">
      <c r="G391" s="22">
        <v>44035</v>
      </c>
    </row>
    <row r="392" spans="7:7" x14ac:dyDescent="0.35">
      <c r="G392" s="22">
        <v>44036</v>
      </c>
    </row>
    <row r="393" spans="7:7" x14ac:dyDescent="0.35">
      <c r="G393" s="22">
        <v>44037</v>
      </c>
    </row>
    <row r="394" spans="7:7" x14ac:dyDescent="0.35">
      <c r="G394" s="22">
        <v>44038</v>
      </c>
    </row>
    <row r="395" spans="7:7" x14ac:dyDescent="0.35">
      <c r="G395" s="22">
        <v>44039</v>
      </c>
    </row>
    <row r="396" spans="7:7" x14ac:dyDescent="0.35">
      <c r="G396" s="22">
        <v>44040</v>
      </c>
    </row>
    <row r="397" spans="7:7" x14ac:dyDescent="0.35">
      <c r="G397" s="22">
        <v>44041</v>
      </c>
    </row>
    <row r="398" spans="7:7" x14ac:dyDescent="0.35">
      <c r="G398" s="22">
        <v>44042</v>
      </c>
    </row>
    <row r="399" spans="7:7" x14ac:dyDescent="0.35">
      <c r="G399" s="22">
        <v>44043</v>
      </c>
    </row>
    <row r="400" spans="7:7" x14ac:dyDescent="0.35">
      <c r="G400" s="22">
        <v>44044</v>
      </c>
    </row>
    <row r="401" spans="7:7" x14ac:dyDescent="0.35">
      <c r="G401" s="22">
        <v>44045</v>
      </c>
    </row>
    <row r="402" spans="7:7" x14ac:dyDescent="0.35">
      <c r="G402" s="22">
        <v>44046</v>
      </c>
    </row>
    <row r="403" spans="7:7" x14ac:dyDescent="0.35">
      <c r="G403" s="22">
        <v>44047</v>
      </c>
    </row>
    <row r="404" spans="7:7" x14ac:dyDescent="0.35">
      <c r="G404" s="22">
        <v>44048</v>
      </c>
    </row>
    <row r="405" spans="7:7" x14ac:dyDescent="0.35">
      <c r="G405" s="22">
        <v>44049</v>
      </c>
    </row>
    <row r="406" spans="7:7" x14ac:dyDescent="0.35">
      <c r="G406" s="22">
        <v>44050</v>
      </c>
    </row>
    <row r="407" spans="7:7" x14ac:dyDescent="0.35">
      <c r="G407" s="22">
        <v>44051</v>
      </c>
    </row>
    <row r="408" spans="7:7" x14ac:dyDescent="0.35">
      <c r="G408" s="22">
        <v>44052</v>
      </c>
    </row>
    <row r="409" spans="7:7" x14ac:dyDescent="0.35">
      <c r="G409" s="22">
        <v>44053</v>
      </c>
    </row>
    <row r="410" spans="7:7" x14ac:dyDescent="0.35">
      <c r="G410" s="22">
        <v>44054</v>
      </c>
    </row>
    <row r="411" spans="7:7" x14ac:dyDescent="0.35">
      <c r="G411" s="22">
        <v>44055</v>
      </c>
    </row>
    <row r="412" spans="7:7" x14ac:dyDescent="0.35">
      <c r="G412" s="22">
        <v>44056</v>
      </c>
    </row>
    <row r="413" spans="7:7" x14ac:dyDescent="0.35">
      <c r="G413" s="22">
        <v>44057</v>
      </c>
    </row>
    <row r="414" spans="7:7" x14ac:dyDescent="0.35">
      <c r="G414" s="22">
        <v>44058</v>
      </c>
    </row>
    <row r="415" spans="7:7" x14ac:dyDescent="0.35">
      <c r="G415" s="22">
        <v>44059</v>
      </c>
    </row>
    <row r="416" spans="7:7" x14ac:dyDescent="0.35">
      <c r="G416" s="22">
        <v>44060</v>
      </c>
    </row>
    <row r="417" spans="7:7" x14ac:dyDescent="0.35">
      <c r="G417" s="22">
        <v>44061</v>
      </c>
    </row>
    <row r="418" spans="7:7" x14ac:dyDescent="0.35">
      <c r="G418" s="22">
        <v>44062</v>
      </c>
    </row>
    <row r="419" spans="7:7" x14ac:dyDescent="0.35">
      <c r="G419" s="22">
        <v>44063</v>
      </c>
    </row>
    <row r="420" spans="7:7" x14ac:dyDescent="0.35">
      <c r="G420" s="22">
        <v>44064</v>
      </c>
    </row>
    <row r="421" spans="7:7" x14ac:dyDescent="0.35">
      <c r="G421" s="22">
        <v>44065</v>
      </c>
    </row>
    <row r="422" spans="7:7" x14ac:dyDescent="0.35">
      <c r="G422" s="22">
        <v>44066</v>
      </c>
    </row>
    <row r="423" spans="7:7" x14ac:dyDescent="0.35">
      <c r="G423" s="22">
        <v>44067</v>
      </c>
    </row>
    <row r="424" spans="7:7" x14ac:dyDescent="0.35">
      <c r="G424" s="22">
        <v>44068</v>
      </c>
    </row>
    <row r="425" spans="7:7" x14ac:dyDescent="0.35">
      <c r="G425" s="22">
        <v>44069</v>
      </c>
    </row>
    <row r="426" spans="7:7" x14ac:dyDescent="0.35">
      <c r="G426" s="22">
        <v>44070</v>
      </c>
    </row>
    <row r="427" spans="7:7" x14ac:dyDescent="0.35">
      <c r="G427" s="22">
        <v>44071</v>
      </c>
    </row>
    <row r="428" spans="7:7" x14ac:dyDescent="0.35">
      <c r="G428" s="22">
        <v>44072</v>
      </c>
    </row>
    <row r="429" spans="7:7" x14ac:dyDescent="0.35">
      <c r="G429" s="22">
        <v>44073</v>
      </c>
    </row>
    <row r="430" spans="7:7" x14ac:dyDescent="0.35">
      <c r="G430" s="22">
        <v>44074</v>
      </c>
    </row>
    <row r="431" spans="7:7" x14ac:dyDescent="0.35">
      <c r="G431" s="22">
        <v>44075</v>
      </c>
    </row>
    <row r="432" spans="7:7" x14ac:dyDescent="0.35">
      <c r="G432" s="22">
        <v>44076</v>
      </c>
    </row>
    <row r="433" spans="7:7" x14ac:dyDescent="0.35">
      <c r="G433" s="22">
        <v>44077</v>
      </c>
    </row>
    <row r="434" spans="7:7" x14ac:dyDescent="0.35">
      <c r="G434" s="22">
        <v>44078</v>
      </c>
    </row>
    <row r="435" spans="7:7" x14ac:dyDescent="0.35">
      <c r="G435" s="22">
        <v>44079</v>
      </c>
    </row>
    <row r="436" spans="7:7" x14ac:dyDescent="0.35">
      <c r="G436" s="22">
        <v>44080</v>
      </c>
    </row>
    <row r="437" spans="7:7" x14ac:dyDescent="0.35">
      <c r="G437" s="22">
        <v>44081</v>
      </c>
    </row>
    <row r="438" spans="7:7" x14ac:dyDescent="0.35">
      <c r="G438" s="22">
        <v>44082</v>
      </c>
    </row>
    <row r="439" spans="7:7" x14ac:dyDescent="0.35">
      <c r="G439" s="22">
        <v>44083</v>
      </c>
    </row>
    <row r="440" spans="7:7" x14ac:dyDescent="0.35">
      <c r="G440" s="22">
        <v>44084</v>
      </c>
    </row>
    <row r="441" spans="7:7" x14ac:dyDescent="0.35">
      <c r="G441" s="22">
        <v>44085</v>
      </c>
    </row>
    <row r="442" spans="7:7" x14ac:dyDescent="0.35">
      <c r="G442" s="22">
        <v>44086</v>
      </c>
    </row>
    <row r="443" spans="7:7" x14ac:dyDescent="0.35">
      <c r="G443" s="22">
        <v>44087</v>
      </c>
    </row>
    <row r="444" spans="7:7" x14ac:dyDescent="0.35">
      <c r="G444" s="22">
        <v>44088</v>
      </c>
    </row>
    <row r="445" spans="7:7" x14ac:dyDescent="0.35">
      <c r="G445" s="22">
        <v>44089</v>
      </c>
    </row>
    <row r="446" spans="7:7" x14ac:dyDescent="0.35">
      <c r="G446" s="22">
        <v>44090</v>
      </c>
    </row>
    <row r="447" spans="7:7" x14ac:dyDescent="0.35">
      <c r="G447" s="22">
        <v>44091</v>
      </c>
    </row>
    <row r="448" spans="7:7" x14ac:dyDescent="0.35">
      <c r="G448" s="22">
        <v>44092</v>
      </c>
    </row>
    <row r="449" spans="7:7" x14ac:dyDescent="0.35">
      <c r="G449" s="22">
        <v>44093</v>
      </c>
    </row>
    <row r="450" spans="7:7" x14ac:dyDescent="0.35">
      <c r="G450" s="22">
        <v>44094</v>
      </c>
    </row>
    <row r="451" spans="7:7" x14ac:dyDescent="0.35">
      <c r="G451" s="22">
        <v>44095</v>
      </c>
    </row>
    <row r="452" spans="7:7" x14ac:dyDescent="0.35">
      <c r="G452" s="22">
        <v>44096</v>
      </c>
    </row>
    <row r="453" spans="7:7" x14ac:dyDescent="0.35">
      <c r="G453" s="22">
        <v>44097</v>
      </c>
    </row>
    <row r="454" spans="7:7" x14ac:dyDescent="0.35">
      <c r="G454" s="22">
        <v>44098</v>
      </c>
    </row>
    <row r="455" spans="7:7" x14ac:dyDescent="0.35">
      <c r="G455" s="22">
        <v>44099</v>
      </c>
    </row>
    <row r="456" spans="7:7" x14ac:dyDescent="0.35">
      <c r="G456" s="22">
        <v>44100</v>
      </c>
    </row>
    <row r="457" spans="7:7" x14ac:dyDescent="0.35">
      <c r="G457" s="22">
        <v>44101</v>
      </c>
    </row>
    <row r="458" spans="7:7" x14ac:dyDescent="0.35">
      <c r="G458" s="22">
        <v>44102</v>
      </c>
    </row>
    <row r="459" spans="7:7" x14ac:dyDescent="0.35">
      <c r="G459" s="22">
        <v>44103</v>
      </c>
    </row>
    <row r="460" spans="7:7" x14ac:dyDescent="0.35">
      <c r="G460" s="22">
        <v>44104</v>
      </c>
    </row>
    <row r="461" spans="7:7" x14ac:dyDescent="0.35">
      <c r="G461" s="22">
        <v>44105</v>
      </c>
    </row>
    <row r="462" spans="7:7" x14ac:dyDescent="0.35">
      <c r="G462" s="22">
        <v>44106</v>
      </c>
    </row>
    <row r="463" spans="7:7" x14ac:dyDescent="0.35">
      <c r="G463" s="22">
        <v>44107</v>
      </c>
    </row>
    <row r="464" spans="7:7" x14ac:dyDescent="0.35">
      <c r="G464" s="22">
        <v>44108</v>
      </c>
    </row>
    <row r="465" spans="7:7" x14ac:dyDescent="0.35">
      <c r="G465" s="22">
        <v>44109</v>
      </c>
    </row>
    <row r="466" spans="7:7" x14ac:dyDescent="0.35">
      <c r="G466" s="22">
        <v>44110</v>
      </c>
    </row>
    <row r="467" spans="7:7" x14ac:dyDescent="0.35">
      <c r="G467" s="22">
        <v>44111</v>
      </c>
    </row>
    <row r="468" spans="7:7" x14ac:dyDescent="0.35">
      <c r="G468" s="22">
        <v>44112</v>
      </c>
    </row>
    <row r="469" spans="7:7" x14ac:dyDescent="0.35">
      <c r="G469" s="22">
        <v>44113</v>
      </c>
    </row>
    <row r="470" spans="7:7" x14ac:dyDescent="0.35">
      <c r="G470" s="22">
        <v>44114</v>
      </c>
    </row>
    <row r="471" spans="7:7" x14ac:dyDescent="0.35">
      <c r="G471" s="22">
        <v>44115</v>
      </c>
    </row>
    <row r="472" spans="7:7" x14ac:dyDescent="0.35">
      <c r="G472" s="22">
        <v>44116</v>
      </c>
    </row>
    <row r="473" spans="7:7" x14ac:dyDescent="0.35">
      <c r="G473" s="22">
        <v>44117</v>
      </c>
    </row>
    <row r="474" spans="7:7" x14ac:dyDescent="0.35">
      <c r="G474" s="22">
        <v>44118</v>
      </c>
    </row>
    <row r="475" spans="7:7" x14ac:dyDescent="0.35">
      <c r="G475" s="22">
        <v>44119</v>
      </c>
    </row>
    <row r="476" spans="7:7" x14ac:dyDescent="0.35">
      <c r="G476" s="22">
        <v>44120</v>
      </c>
    </row>
    <row r="477" spans="7:7" x14ac:dyDescent="0.35">
      <c r="G477" s="22">
        <v>44121</v>
      </c>
    </row>
    <row r="478" spans="7:7" x14ac:dyDescent="0.35">
      <c r="G478" s="22">
        <v>44122</v>
      </c>
    </row>
    <row r="479" spans="7:7" x14ac:dyDescent="0.35">
      <c r="G479" s="22">
        <v>44123</v>
      </c>
    </row>
    <row r="480" spans="7:7" x14ac:dyDescent="0.35">
      <c r="G480" s="22">
        <v>44124</v>
      </c>
    </row>
    <row r="481" spans="7:7" x14ac:dyDescent="0.35">
      <c r="G481" s="22">
        <v>44125</v>
      </c>
    </row>
    <row r="482" spans="7:7" x14ac:dyDescent="0.35">
      <c r="G482" s="22">
        <v>44126</v>
      </c>
    </row>
    <row r="483" spans="7:7" x14ac:dyDescent="0.35">
      <c r="G483" s="22">
        <v>44127</v>
      </c>
    </row>
    <row r="484" spans="7:7" x14ac:dyDescent="0.35">
      <c r="G484" s="22">
        <v>44128</v>
      </c>
    </row>
    <row r="485" spans="7:7" x14ac:dyDescent="0.35">
      <c r="G485" s="22">
        <v>44129</v>
      </c>
    </row>
    <row r="486" spans="7:7" x14ac:dyDescent="0.35">
      <c r="G486" s="22">
        <v>44130</v>
      </c>
    </row>
    <row r="487" spans="7:7" x14ac:dyDescent="0.35">
      <c r="G487" s="22">
        <v>44131</v>
      </c>
    </row>
    <row r="488" spans="7:7" x14ac:dyDescent="0.35">
      <c r="G488" s="22">
        <v>44132</v>
      </c>
    </row>
    <row r="489" spans="7:7" x14ac:dyDescent="0.35">
      <c r="G489" s="22">
        <v>44133</v>
      </c>
    </row>
    <row r="490" spans="7:7" x14ac:dyDescent="0.35">
      <c r="G490" s="22">
        <v>44134</v>
      </c>
    </row>
    <row r="491" spans="7:7" x14ac:dyDescent="0.35">
      <c r="G491" s="22">
        <v>44135</v>
      </c>
    </row>
    <row r="492" spans="7:7" x14ac:dyDescent="0.35">
      <c r="G492" s="22"/>
    </row>
    <row r="493" spans="7:7" x14ac:dyDescent="0.35">
      <c r="G493" s="22"/>
    </row>
    <row r="494" spans="7:7" x14ac:dyDescent="0.35">
      <c r="G494" s="22"/>
    </row>
    <row r="495" spans="7:7" x14ac:dyDescent="0.35">
      <c r="G495" s="22"/>
    </row>
    <row r="496" spans="7:7" x14ac:dyDescent="0.35">
      <c r="G496" s="22"/>
    </row>
    <row r="497" spans="7:7" x14ac:dyDescent="0.35">
      <c r="G497" s="22"/>
    </row>
    <row r="498" spans="7:7" x14ac:dyDescent="0.35">
      <c r="G498" s="22"/>
    </row>
    <row r="499" spans="7:7" x14ac:dyDescent="0.35">
      <c r="G499" s="22"/>
    </row>
    <row r="500" spans="7:7" x14ac:dyDescent="0.35">
      <c r="G500" s="22"/>
    </row>
    <row r="501" spans="7:7" x14ac:dyDescent="0.35">
      <c r="G501" s="22"/>
    </row>
    <row r="502" spans="7:7" x14ac:dyDescent="0.35">
      <c r="G502" s="22"/>
    </row>
    <row r="503" spans="7:7" x14ac:dyDescent="0.35">
      <c r="G503" s="22"/>
    </row>
    <row r="504" spans="7:7" x14ac:dyDescent="0.35">
      <c r="G504" s="22"/>
    </row>
    <row r="505" spans="7:7" x14ac:dyDescent="0.35">
      <c r="G505" s="22"/>
    </row>
    <row r="506" spans="7:7" x14ac:dyDescent="0.35">
      <c r="G506" s="22"/>
    </row>
    <row r="507" spans="7:7" x14ac:dyDescent="0.35">
      <c r="G507" s="22"/>
    </row>
    <row r="508" spans="7:7" x14ac:dyDescent="0.35">
      <c r="G508" s="22"/>
    </row>
    <row r="509" spans="7:7" x14ac:dyDescent="0.35">
      <c r="G509" s="22"/>
    </row>
    <row r="510" spans="7:7" x14ac:dyDescent="0.35">
      <c r="G510" s="22"/>
    </row>
    <row r="511" spans="7:7" x14ac:dyDescent="0.35">
      <c r="G511" s="22"/>
    </row>
    <row r="512" spans="7:7" x14ac:dyDescent="0.35">
      <c r="G512" s="22"/>
    </row>
    <row r="513" spans="7:7" x14ac:dyDescent="0.35">
      <c r="G513" s="22"/>
    </row>
    <row r="514" spans="7:7" x14ac:dyDescent="0.35">
      <c r="G514" s="22"/>
    </row>
    <row r="515" spans="7:7" x14ac:dyDescent="0.35">
      <c r="G515" s="22"/>
    </row>
    <row r="516" spans="7:7" x14ac:dyDescent="0.35">
      <c r="G516" s="22"/>
    </row>
    <row r="517" spans="7:7" x14ac:dyDescent="0.35">
      <c r="G517" s="22"/>
    </row>
    <row r="518" spans="7:7" x14ac:dyDescent="0.35">
      <c r="G518" s="22"/>
    </row>
    <row r="519" spans="7:7" x14ac:dyDescent="0.35">
      <c r="G519" s="22"/>
    </row>
    <row r="520" spans="7:7" x14ac:dyDescent="0.35">
      <c r="G520" s="22"/>
    </row>
    <row r="521" spans="7:7" x14ac:dyDescent="0.35">
      <c r="G521" s="22"/>
    </row>
  </sheetData>
  <sheetProtection algorithmName="SHA-512" hashValue="yAHWsf+x2yw3CKTQPG83gIWJYaLlmg/kq5awMSUYW2TfT7+sptMF4+RKK+AtQhtq8vKUYMaT6ct5Sc2Fy6cKwg==" saltValue="EtPLmOVCbd6OruG2budmz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12</vt:i4>
      </vt:variant>
    </vt:vector>
  </HeadingPairs>
  <TitlesOfParts>
    <vt:vector size="14" baseType="lpstr">
      <vt:lpstr>Ansøgning</vt:lpstr>
      <vt:lpstr>Lister</vt:lpstr>
      <vt:lpstr>AndenRefperiodeRealiseretOmsætning</vt:lpstr>
      <vt:lpstr>FørsteDagÅbningsforbud</vt:lpstr>
      <vt:lpstr>KompPeriodeSlut</vt:lpstr>
      <vt:lpstr>KompPeriodeStart</vt:lpstr>
      <vt:lpstr>NegativtResultat</vt:lpstr>
      <vt:lpstr>OpgørelseAfSenesteResultat</vt:lpstr>
      <vt:lpstr>PeriodeNegativtResultat</vt:lpstr>
      <vt:lpstr>ReferenceperiodeRealiseretOmsætning</vt:lpstr>
      <vt:lpstr>Refperiode_Fasteomkostninger</vt:lpstr>
      <vt:lpstr>RefPeriode_StiftetEfter1.aug2020</vt:lpstr>
      <vt:lpstr>Refperiode_StiftetEfter21.Maj2020</vt:lpstr>
      <vt:lpstr>SidsteDagÅbningsforbud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Hjerrild Bech</dc:creator>
  <cp:lastModifiedBy>Simon Hjerrild Bech</cp:lastModifiedBy>
  <dcterms:created xsi:type="dcterms:W3CDTF">2020-08-10T09:06:01Z</dcterms:created>
  <dcterms:modified xsi:type="dcterms:W3CDTF">2021-06-29T10:53:52Z</dcterms:modified>
</cp:coreProperties>
</file>