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Coronapuljer_Arbejdsmappe\Genstart af kulturaktiviteter\Ansøgingsrunde marts april\Budgetskemaer\"/>
    </mc:Choice>
  </mc:AlternateContent>
  <bookViews>
    <workbookView xWindow="0" yWindow="0" windowWidth="22310" windowHeight="9060" tabRatio="865"/>
  </bookViews>
  <sheets>
    <sheet name="Overblik" sheetId="3" r:id="rId1"/>
    <sheet name="Indirekte omkostninger" sheetId="78" r:id="rId2"/>
    <sheet name="Aktivitet1" sheetId="1" r:id="rId3"/>
    <sheet name="Aktivitet2" sheetId="67" r:id="rId4"/>
    <sheet name="Aktivitet3" sheetId="68" r:id="rId5"/>
    <sheet name="Aktivitet4" sheetId="69" r:id="rId6"/>
    <sheet name="Aktivitet5" sheetId="70" r:id="rId7"/>
    <sheet name="Aktivitet6" sheetId="71" r:id="rId8"/>
    <sheet name="Aktivitet7" sheetId="72" r:id="rId9"/>
    <sheet name="Aktivitet8" sheetId="73" r:id="rId10"/>
    <sheet name="Aktivitet9" sheetId="74" r:id="rId11"/>
    <sheet name="Aktivitet10" sheetId="75" r:id="rId12"/>
    <sheet name="List" sheetId="2" state="hidden" r:id="rId13"/>
  </sheets>
  <definedNames>
    <definedName name="_xlnm._FilterDatabase" localSheetId="12" hidden="1">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3" l="1"/>
  <c r="E12" i="3"/>
  <c r="F12" i="3"/>
  <c r="J12" i="3"/>
  <c r="N12" i="3" s="1"/>
  <c r="F20" i="3"/>
  <c r="J20" i="3" s="1"/>
  <c r="N20" i="3" s="1"/>
  <c r="F21" i="3"/>
  <c r="J21" i="3" s="1"/>
  <c r="N21" i="3" s="1"/>
  <c r="F19" i="3"/>
  <c r="J19" i="3" s="1"/>
  <c r="N19" i="3" s="1"/>
  <c r="F18" i="3"/>
  <c r="J18" i="3" s="1"/>
  <c r="N18" i="3" s="1"/>
  <c r="F17" i="3"/>
  <c r="J17" i="3" s="1"/>
  <c r="N17" i="3" s="1"/>
  <c r="F16" i="3"/>
  <c r="J16" i="3" s="1"/>
  <c r="N16" i="3" s="1"/>
  <c r="F15" i="3"/>
  <c r="J15" i="3" s="1"/>
  <c r="N15" i="3" s="1"/>
  <c r="F14" i="3"/>
  <c r="J14" i="3" s="1"/>
  <c r="N14" i="3" s="1"/>
  <c r="F13" i="3"/>
  <c r="J13" i="3" s="1"/>
  <c r="N13" i="3" s="1"/>
  <c r="C5" i="3"/>
  <c r="D21" i="3"/>
  <c r="D20" i="3"/>
  <c r="D19" i="3"/>
  <c r="D18" i="3"/>
  <c r="D17" i="3"/>
  <c r="D16" i="3"/>
  <c r="D15" i="3"/>
  <c r="D14" i="3"/>
  <c r="D13" i="3"/>
  <c r="D12" i="3"/>
  <c r="E14" i="3"/>
  <c r="M14" i="3" s="1"/>
  <c r="C3" i="3"/>
  <c r="C4" i="3"/>
  <c r="E21" i="3"/>
  <c r="M21" i="3" s="1"/>
  <c r="E20" i="3"/>
  <c r="M20" i="3" s="1"/>
  <c r="E19" i="3"/>
  <c r="M19" i="3" s="1"/>
  <c r="E18" i="3"/>
  <c r="M18" i="3" s="1"/>
  <c r="E17" i="3"/>
  <c r="M17" i="3"/>
  <c r="E16" i="3"/>
  <c r="M16" i="3" s="1"/>
  <c r="E15" i="3"/>
  <c r="M15" i="3"/>
  <c r="E13" i="3"/>
  <c r="M13" i="3" s="1"/>
  <c r="C21" i="3"/>
  <c r="C20" i="3"/>
  <c r="C19" i="3"/>
  <c r="C18" i="3"/>
  <c r="C17" i="3"/>
  <c r="C16" i="3"/>
  <c r="C15" i="3"/>
  <c r="C14" i="3"/>
  <c r="C13" i="3"/>
  <c r="D53" i="75"/>
  <c r="H21" i="3"/>
  <c r="D33" i="75"/>
  <c r="G21" i="3"/>
  <c r="D53" i="74"/>
  <c r="H20" i="3"/>
  <c r="D33" i="74"/>
  <c r="G20" i="3"/>
  <c r="I20" i="3" s="1"/>
  <c r="K20" i="3" s="1"/>
  <c r="L20" i="3" s="1"/>
  <c r="D53" i="73"/>
  <c r="H19" i="3"/>
  <c r="D33" i="73"/>
  <c r="G19" i="3"/>
  <c r="I19" i="3" s="1"/>
  <c r="K19" i="3" s="1"/>
  <c r="L19" i="3" s="1"/>
  <c r="D53" i="72"/>
  <c r="H18" i="3"/>
  <c r="D33" i="72"/>
  <c r="G18" i="3"/>
  <c r="D53" i="71"/>
  <c r="H17" i="3"/>
  <c r="D33" i="71"/>
  <c r="G17" i="3"/>
  <c r="D53" i="70"/>
  <c r="H16" i="3"/>
  <c r="D33" i="70"/>
  <c r="G16" i="3"/>
  <c r="D53" i="69"/>
  <c r="H15" i="3"/>
  <c r="D33" i="69"/>
  <c r="G15" i="3"/>
  <c r="D53" i="68"/>
  <c r="H14" i="3"/>
  <c r="D33" i="68"/>
  <c r="G14" i="3"/>
  <c r="D53" i="67"/>
  <c r="H13" i="3"/>
  <c r="D33" i="67"/>
  <c r="G13" i="3"/>
  <c r="D58" i="1"/>
  <c r="H12" i="3"/>
  <c r="I12" i="3" s="1"/>
  <c r="K12" i="3" s="1"/>
  <c r="L12" i="3" s="1"/>
  <c r="C12" i="3"/>
  <c r="D38" i="1"/>
  <c r="G12" i="3"/>
  <c r="M12" i="3"/>
  <c r="I21" i="3" l="1"/>
  <c r="K21" i="3" s="1"/>
  <c r="L21" i="3" s="1"/>
  <c r="E22" i="3"/>
  <c r="M22" i="3" s="1"/>
  <c r="I13" i="3"/>
  <c r="I14" i="3"/>
  <c r="K14" i="3" s="1"/>
  <c r="L14" i="3" s="1"/>
  <c r="I15" i="3"/>
  <c r="K15" i="3" s="1"/>
  <c r="L15" i="3" s="1"/>
  <c r="I16" i="3"/>
  <c r="K16" i="3" s="1"/>
  <c r="L16" i="3" s="1"/>
  <c r="I17" i="3"/>
  <c r="K17" i="3" s="1"/>
  <c r="L17" i="3" s="1"/>
  <c r="H22" i="3"/>
  <c r="N22" i="3"/>
  <c r="C7" i="3"/>
  <c r="C9" i="3" s="1"/>
  <c r="K13" i="3"/>
  <c r="F22" i="3"/>
  <c r="I18" i="3"/>
  <c r="K18" i="3" s="1"/>
  <c r="L18" i="3" s="1"/>
  <c r="G22" i="3"/>
  <c r="I22" i="3" l="1"/>
  <c r="K22" i="3"/>
  <c r="L22" i="3" s="1"/>
  <c r="L13" i="3"/>
  <c r="C6" i="3"/>
</calcChain>
</file>

<file path=xl/comments1.xml><?xml version="1.0" encoding="utf-8"?>
<comments xmlns="http://schemas.openxmlformats.org/spreadsheetml/2006/main">
  <authors>
    <author>Emil Emborg Thiel</author>
  </authors>
  <commentList>
    <comment ref="M2" authorId="0" shapeId="0">
      <text>
        <r>
          <rPr>
            <b/>
            <sz val="9"/>
            <color indexed="81"/>
            <rFont val="Tahoma"/>
            <family val="2"/>
          </rPr>
          <t>Emil Emborg Thiel:</t>
        </r>
        <r>
          <rPr>
            <sz val="9"/>
            <color indexed="81"/>
            <rFont val="Tahoma"/>
            <family val="2"/>
          </rPr>
          <t xml:space="preserve">
En generisk Ja/Nej mulighed som kan bruges flere steder.</t>
        </r>
      </text>
    </comment>
    <comment ref="A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0"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<sst xmlns="http://schemas.openxmlformats.org/spreadsheetml/2006/main" count="928" uniqueCount="99">
  <si>
    <t>Post</t>
  </si>
  <si>
    <t>Nummer</t>
  </si>
  <si>
    <t>Beløb</t>
  </si>
  <si>
    <t>Indtægter</t>
  </si>
  <si>
    <t xml:space="preserve">Navn </t>
  </si>
  <si>
    <t>Dato</t>
  </si>
  <si>
    <t>Type</t>
  </si>
  <si>
    <t>Aflyst</t>
  </si>
  <si>
    <t>Ja/Nej</t>
  </si>
  <si>
    <t>Nej</t>
  </si>
  <si>
    <t>Ja</t>
  </si>
  <si>
    <t>Note</t>
  </si>
  <si>
    <t>Fra</t>
  </si>
  <si>
    <t>Til</t>
  </si>
  <si>
    <t>Vælg eller skriv post</t>
  </si>
  <si>
    <t>Vælg</t>
  </si>
  <si>
    <t>Vælg dato</t>
  </si>
  <si>
    <t>Liveoptrædener, scenekunst (koncert, teater, musical, stand up mv.)</t>
  </si>
  <si>
    <t>Sportsbegivenhed (fodbold, håndbold, ishockey mv.)</t>
  </si>
  <si>
    <t>Festival (musik, fødevarer, viden mv.)</t>
  </si>
  <si>
    <t>Dyrskue</t>
  </si>
  <si>
    <t>Forsalg af billetter</t>
  </si>
  <si>
    <t>Løbende arrangementer (fx cirkus og musicals)</t>
  </si>
  <si>
    <t>Forsalg af menu</t>
  </si>
  <si>
    <t>Vælg arrangementstype</t>
  </si>
  <si>
    <t>Andet</t>
  </si>
  <si>
    <t>Beskrivelse af post</t>
  </si>
  <si>
    <t>Årsag</t>
  </si>
  <si>
    <t>Vælg årsag</t>
  </si>
  <si>
    <t>Kombination</t>
  </si>
  <si>
    <t>Væsentligt ændret</t>
  </si>
  <si>
    <t>Direkte omkostninger</t>
  </si>
  <si>
    <t>Totale omkostninger</t>
  </si>
  <si>
    <t>Omkostninger</t>
  </si>
  <si>
    <t>CVR-nummer</t>
  </si>
  <si>
    <t>Udskudt</t>
  </si>
  <si>
    <t>Forsalg af billetter (partnerskabsbilletter)</t>
  </si>
  <si>
    <t>Forsalg af standeleje</t>
  </si>
  <si>
    <t>Forsalg af mad- og drikkevarer</t>
  </si>
  <si>
    <t>Sponsorat (arrangementsspecifikt)</t>
  </si>
  <si>
    <t>Salg af merchandise (arrangementsspecifikt)</t>
  </si>
  <si>
    <t>Øvrige indtægter (arrangementsspecifikke)</t>
  </si>
  <si>
    <t>Column1</t>
  </si>
  <si>
    <t>Forventet underskud</t>
  </si>
  <si>
    <t>Samlet beregnet tilskud</t>
  </si>
  <si>
    <t>Indirekte omkostninger</t>
  </si>
  <si>
    <t>Min. antal deltagere</t>
  </si>
  <si>
    <t>Totale indirekte omkostninger</t>
  </si>
  <si>
    <t>Samlede omkostninger</t>
  </si>
  <si>
    <t>65 % af omkostninger</t>
  </si>
  <si>
    <t>Aktivitet</t>
  </si>
  <si>
    <t>Oplysninger om aktiviteten</t>
  </si>
  <si>
    <t>Type af aktivitet</t>
  </si>
  <si>
    <t>Samlede direkte og indirekte omkostninger</t>
  </si>
  <si>
    <t>Navn på arrangør</t>
  </si>
  <si>
    <t>Navn på aktiviteten</t>
  </si>
  <si>
    <t>Er 65 % af omkostningerne større end 1,5 mio.?</t>
  </si>
  <si>
    <t>Direkte</t>
  </si>
  <si>
    <t>Honorarer</t>
  </si>
  <si>
    <t>Løn til fastansatte</t>
  </si>
  <si>
    <t>Løn til kontraktansatte/tidsbegrænset</t>
  </si>
  <si>
    <t>Ydelser fra underleverandører</t>
  </si>
  <si>
    <t xml:space="preserve">Rettigheder &amp; licenser </t>
  </si>
  <si>
    <t>Lyd-, lys- og scenografi, kostumer ol.</t>
  </si>
  <si>
    <t>Leje af scene/sal/venue</t>
  </si>
  <si>
    <t>Publikumsfaciliteter [&amp; rengøring]</t>
  </si>
  <si>
    <t>PR, markedsføring &amp; billetoperatør</t>
  </si>
  <si>
    <t>Forplejning</t>
  </si>
  <si>
    <t>Forsikring &amp; administration</t>
  </si>
  <si>
    <t>Transport &amp; fragt</t>
  </si>
  <si>
    <t>Rejse og ophold</t>
  </si>
  <si>
    <t>Andet (uddyb)</t>
  </si>
  <si>
    <t>Husleje</t>
  </si>
  <si>
    <t>Leje &amp; leasing</t>
  </si>
  <si>
    <t>Vedligeholdelse mm.</t>
  </si>
  <si>
    <t>El, vand &amp; varme</t>
  </si>
  <si>
    <t xml:space="preserve">Ejendomsskatter &amp; renteomkostninger </t>
  </si>
  <si>
    <t>Afskrivninger af materielle &amp; immaterielle anlægsaktiver</t>
  </si>
  <si>
    <t>Indirekte lønomkostninger</t>
  </si>
  <si>
    <t>Indirekte omkostninger til forsikring &amp; administration</t>
  </si>
  <si>
    <t>P-nummer</t>
  </si>
  <si>
    <t>Omkostninger til revisor i forbindelse med afrapportering for tilskud</t>
  </si>
  <si>
    <t>Antal aktiviteter</t>
  </si>
  <si>
    <t>Aktivitetsperiode</t>
  </si>
  <si>
    <t>Minimum antal publikum per aktivitet</t>
  </si>
  <si>
    <t>Sted for aktivitet</t>
  </si>
  <si>
    <t>Tilskudsmaksimum (1,5 mio. pr. aktivitet, maks 6 mio.)</t>
  </si>
  <si>
    <t>Skriv her:</t>
  </si>
  <si>
    <t>Tilskud til revisor (65 % af beløbet, max. 16.000 kr.)</t>
  </si>
  <si>
    <t xml:space="preserve">Beregnet muligt tilskud </t>
  </si>
  <si>
    <t>Total</t>
  </si>
  <si>
    <t>Fordeling af indirekte omkostninger</t>
  </si>
  <si>
    <t>Her skal du med udgangspunkt i det indeværende eller senest afsluttede regnskabsår redegøre for hvilken fordelingsnøgle eller metode, du har lagt til grund for fordelingen af de indirekte omkostninger mellem den tilskudsberettigede aktivitet og eventuelle øvrige aktiviteter.</t>
  </si>
  <si>
    <t>1) Budgetskabelonens første fane ”Overblik” udfyldes automatisk, så der skal du ikke udfylde noget. Fanen henter information fra de øvrige faner, som du udfylder, og giver et samlet overblik over aktiviteterne, du søger tilskud til. Du skal starte med at gå til fanen ”Aktivitet 1” og udfylde alle oplysninger her. Hvis du har brug for det, kan du bruge flere aktivitetsfaner.
2) Hvis du søger til flere ensartede eller beslægtede aktiviteter, fx en række forestillinger eller filmvisninger, kan du vælge kun at udfylde ét samlet budget i en enkelt fane. Du skal skrive det samlede antal ”aktiviteter” og udfylde det samlede budget for perioden. Hvis du søger om tilskud til flere forskellige aktiviteter, skal du udfylde en fane for hver aktivitet. 
3) I puljebeskrivelsen under "Hvad kan der søges til?" kan du læse om forskellene på direkte og indirekte omkostninger og finde eksempler.
4) Hvis du søger om indirekte omkostninger, skal du udfylde fanen "Indirekte omkostninger".
5) Skriv beløbet fra "Samlet beregnet tilskud" ind i ansøgningsskemaet som ansøgt beløb.</t>
  </si>
  <si>
    <t>Er der mere end 25 deltagere?</t>
  </si>
  <si>
    <t>Muligt tilskud til aktiviteterne</t>
  </si>
  <si>
    <t>Hvis du ønsker at søge om et mindre beløb end det maksimalt beregnede tilskud kan du angive det her</t>
  </si>
  <si>
    <t>Angiv beløb her</t>
  </si>
  <si>
    <t>Overblik - Aktivitetspulje til Kulturaktiviteter marts og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</si>
</sst>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r.&quot;_-;\-* #,##0.00\ &quot;kr.&quot;_-;_-* &quot;-&quot;??\ &quot;kr.&quot;_-;_-@_-"/>
    <numFmt numFmtId="164" formatCode="0.0%"/>
    <numFmt numFmtId="165" formatCode="_-* #,##0\ _k_r_._-;\-* #,##0\ _k_r_._-;_-* &quot;-&quot;\ _k_r_._-;_-@_-"/>
  </numFmts>
  <fonts count="30" x14ac:knownFonts="1">
    <font>
      <sz val="11"/>
      <color theme="1"/>
      <name val="Calibri"/>
      <family val="2"/>
      <scheme val="minor"/>
    </font>
    <font>
      <b/>
      <sz val="11"/>
      <color theme="1"/>
      <name val="Calibri"/>
      <family val="2"/>
      <scheme val="minor"/>
    </font>
    <font>
      <sz val="8"/>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Verdana"/>
      <family val="2"/>
    </font>
    <font>
      <sz val="11"/>
      <color theme="1"/>
      <name val="Verdana"/>
      <family val="2"/>
    </font>
    <font>
      <b/>
      <sz val="11"/>
      <color theme="1"/>
      <name val="Verdana"/>
      <family val="2"/>
    </font>
    <font>
      <sz val="10"/>
      <color theme="1"/>
      <name val="Verdana"/>
      <family val="2"/>
    </font>
    <font>
      <sz val="10"/>
      <color theme="0"/>
      <name val="Verdana"/>
      <family val="2"/>
    </font>
    <font>
      <b/>
      <sz val="10"/>
      <color theme="0"/>
      <name val="Verdana"/>
      <family val="2"/>
    </font>
    <font>
      <sz val="10"/>
      <color theme="2"/>
      <name val="Verdana"/>
      <family val="2"/>
    </font>
    <font>
      <sz val="10"/>
      <color theme="5"/>
      <name val="Verdana"/>
      <family val="2"/>
    </font>
    <font>
      <sz val="11"/>
      <color theme="0"/>
      <name val="Verdana"/>
      <family val="2"/>
    </font>
    <font>
      <sz val="11"/>
      <name val="Verdana"/>
      <family val="2"/>
    </font>
    <font>
      <b/>
      <sz val="14"/>
      <color theme="0"/>
      <name val="Verdana"/>
      <family val="2"/>
    </font>
    <font>
      <sz val="10"/>
      <color rgb="FFFF0000"/>
      <name val="Verdana"/>
      <family val="2"/>
    </font>
    <font>
      <sz val="11"/>
      <color rgb="FFFF0000"/>
      <name val="Calibri"/>
      <family val="2"/>
      <scheme val="minor"/>
    </font>
    <font>
      <sz val="11"/>
      <color rgb="FFFF0000"/>
      <name val="Verdana"/>
      <family val="2"/>
    </font>
    <font>
      <sz val="10"/>
      <name val="Verdana"/>
      <family val="2"/>
    </font>
    <font>
      <sz val="14"/>
      <color theme="1"/>
      <name val="Verdana"/>
      <family val="2"/>
    </font>
    <font>
      <sz val="9"/>
      <color rgb="FF000000"/>
      <name val="Verdana"/>
      <family val="2"/>
    </font>
    <font>
      <b/>
      <sz val="11"/>
      <color theme="1"/>
      <name val="Verdana"/>
      <family val="2"/>
    </font>
    <font>
      <sz val="10"/>
      <color theme="1"/>
      <name val="Verdana"/>
      <family val="2"/>
    </font>
    <font>
      <b/>
      <sz val="10"/>
      <color theme="1"/>
      <name val="Verdana"/>
      <family val="2"/>
    </font>
    <font>
      <b/>
      <sz val="18"/>
      <color theme="0"/>
      <name val="Verdana"/>
      <family val="2"/>
    </font>
    <font>
      <b/>
      <sz val="10"/>
      <color theme="2"/>
      <name val="Verdana"/>
      <family val="2"/>
    </font>
    <font>
      <b/>
      <sz val="18"/>
      <color theme="1"/>
      <name val="Verdana"/>
      <family val="2"/>
    </font>
    <font>
      <b/>
      <i/>
      <sz val="14"/>
      <color theme="0"/>
      <name val="Verdana"/>
      <family val="2"/>
    </font>
  </fonts>
  <fills count="10">
    <fill>
      <patternFill patternType="none"/>
    </fill>
    <fill>
      <patternFill patternType="gray125"/>
    </fill>
    <fill>
      <patternFill patternType="solid">
        <fgColor rgb="FF252525"/>
        <bgColor indexed="64"/>
      </patternFill>
    </fill>
    <fill>
      <patternFill patternType="solid">
        <fgColor theme="6" tint="0.79998168889431442"/>
        <bgColor indexed="64"/>
      </patternFill>
    </fill>
    <fill>
      <patternFill patternType="solid">
        <fgColor rgb="FFEDEDED"/>
        <bgColor indexed="64"/>
      </patternFill>
    </fill>
    <fill>
      <patternFill patternType="solid">
        <fgColor theme="2"/>
        <bgColor indexed="64"/>
      </patternFill>
    </fill>
    <fill>
      <patternFill patternType="solid">
        <fgColor theme="9"/>
        <bgColor indexed="64"/>
      </patternFill>
    </fill>
    <fill>
      <patternFill patternType="solid">
        <fgColor rgb="FFFFFF00"/>
        <bgColor indexed="64"/>
      </patternFill>
    </fill>
    <fill>
      <patternFill patternType="solid">
        <fgColor rgb="FFFFED9F"/>
        <bgColor indexed="64"/>
      </patternFill>
    </fill>
    <fill>
      <patternFill patternType="solid">
        <fgColor rgb="FFFFC000"/>
        <bgColor indexed="64"/>
      </patternFill>
    </fill>
  </fills>
  <borders count="27">
    <border>
      <left/>
      <right/>
      <top/>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44" fontId="3" fillId="0" borderId="0" applyFont="0" applyFill="0" applyBorder="0" applyAlignment="0" applyProtection="0"/>
  </cellStyleXfs>
  <cellXfs count="151">
    <xf numFmtId="0" fontId="0" fillId="0" borderId="0" xfId="0"/>
    <xf numFmtId="0" fontId="1" fillId="0" borderId="0" xfId="0" applyFont="1"/>
    <xf numFmtId="0" fontId="0" fillId="0" borderId="0" xfId="0" applyFont="1"/>
    <xf numFmtId="14" fontId="0" fillId="0" borderId="0" xfId="0" applyNumberFormat="1"/>
    <xf numFmtId="0" fontId="0" fillId="0" borderId="0" xfId="0" applyFill="1"/>
    <xf numFmtId="0" fontId="0" fillId="0" borderId="0" xfId="0" applyAlignment="1">
      <alignment vertical="center" wrapText="1"/>
    </xf>
    <xf numFmtId="0" fontId="0" fillId="0" borderId="0" xfId="0" applyAlignment="1"/>
    <xf numFmtId="0" fontId="0" fillId="0" borderId="0" xfId="0" applyBorder="1" applyProtection="1">
      <protection hidden="1"/>
    </xf>
    <xf numFmtId="0" fontId="0" fillId="0" borderId="0" xfId="0" applyFill="1" applyBorder="1" applyProtection="1">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6" fillId="3" borderId="5" xfId="0" applyFont="1" applyFill="1" applyBorder="1" applyAlignment="1" applyProtection="1">
      <alignment horizontal="center" vertical="center"/>
      <protection hidden="1"/>
    </xf>
    <xf numFmtId="0" fontId="0" fillId="2" borderId="4" xfId="0" applyFill="1" applyBorder="1" applyProtection="1">
      <protection hidden="1"/>
    </xf>
    <xf numFmtId="0" fontId="18" fillId="0" borderId="0" xfId="0" applyFont="1" applyFill="1" applyBorder="1" applyAlignment="1" applyProtection="1">
      <protection hidden="1"/>
    </xf>
    <xf numFmtId="0" fontId="1" fillId="0" borderId="0" xfId="0" applyFont="1" applyBorder="1" applyProtection="1">
      <protection hidden="1"/>
    </xf>
    <xf numFmtId="0" fontId="10" fillId="2" borderId="0" xfId="0" applyFont="1" applyFill="1" applyBorder="1" applyAlignment="1" applyProtection="1">
      <protection hidden="1"/>
    </xf>
    <xf numFmtId="0" fontId="17" fillId="0" borderId="0" xfId="0" applyFont="1" applyFill="1" applyBorder="1" applyAlignment="1" applyProtection="1">
      <alignment vertical="top" wrapText="1"/>
      <protection locked="0" hidden="1"/>
    </xf>
    <xf numFmtId="0" fontId="10" fillId="2" borderId="0" xfId="0" applyFont="1" applyFill="1" applyBorder="1" applyProtection="1">
      <protection hidden="1"/>
    </xf>
    <xf numFmtId="0" fontId="0" fillId="3" borderId="4" xfId="0" applyFill="1" applyBorder="1" applyProtection="1">
      <protection hidden="1"/>
    </xf>
    <xf numFmtId="0" fontId="11" fillId="2" borderId="0" xfId="0" applyFont="1" applyFill="1" applyBorder="1" applyAlignment="1" applyProtection="1">
      <alignment horizontal="left"/>
      <protection hidden="1"/>
    </xf>
    <xf numFmtId="0" fontId="11" fillId="2" borderId="5" xfId="0" applyFont="1" applyFill="1" applyBorder="1" applyProtection="1">
      <protection hidden="1"/>
    </xf>
    <xf numFmtId="0" fontId="13" fillId="0" borderId="5" xfId="0" applyFont="1" applyBorder="1" applyAlignment="1" applyProtection="1">
      <alignment horizontal="left" vertical="center"/>
      <protection locked="0" hidden="1"/>
    </xf>
    <xf numFmtId="0" fontId="0" fillId="3" borderId="5" xfId="0" applyFill="1" applyBorder="1" applyProtection="1">
      <protection hidden="1"/>
    </xf>
    <xf numFmtId="0" fontId="1" fillId="3" borderId="4" xfId="0" applyFont="1" applyFill="1" applyBorder="1" applyProtection="1">
      <protection hidden="1"/>
    </xf>
    <xf numFmtId="0" fontId="9" fillId="0" borderId="4" xfId="0" applyFont="1" applyBorder="1" applyProtection="1">
      <protection hidden="1"/>
    </xf>
    <xf numFmtId="0" fontId="13" fillId="0" borderId="0" xfId="0" applyFont="1" applyFill="1" applyBorder="1" applyProtection="1">
      <protection locked="0" hidden="1"/>
    </xf>
    <xf numFmtId="44" fontId="9" fillId="0" borderId="0" xfId="1" applyFont="1" applyFill="1" applyBorder="1" applyProtection="1">
      <protection locked="0" hidden="1"/>
    </xf>
    <xf numFmtId="0" fontId="8" fillId="0" borderId="6" xfId="0" applyFont="1" applyBorder="1" applyProtection="1">
      <protection hidden="1"/>
    </xf>
    <xf numFmtId="0" fontId="8" fillId="0" borderId="1" xfId="0" applyFont="1" applyBorder="1" applyProtection="1">
      <protection hidden="1"/>
    </xf>
    <xf numFmtId="44" fontId="8" fillId="0" borderId="1" xfId="0" applyNumberFormat="1" applyFont="1" applyBorder="1" applyProtection="1">
      <protection hidden="1"/>
    </xf>
    <xf numFmtId="0" fontId="8" fillId="0" borderId="7" xfId="0" applyFont="1" applyBorder="1" applyProtection="1">
      <protection hidden="1"/>
    </xf>
    <xf numFmtId="44" fontId="1" fillId="0" borderId="0" xfId="1" applyFont="1" applyBorder="1" applyProtection="1">
      <protection hidden="1"/>
    </xf>
    <xf numFmtId="0" fontId="7" fillId="0" borderId="0" xfId="0" applyFont="1" applyBorder="1" applyProtection="1">
      <protection hidden="1"/>
    </xf>
    <xf numFmtId="0" fontId="0" fillId="2" borderId="6" xfId="0" applyFill="1" applyBorder="1" applyProtection="1">
      <protection hidden="1"/>
    </xf>
    <xf numFmtId="0" fontId="10" fillId="2" borderId="1" xfId="0" applyFont="1" applyFill="1" applyBorder="1" applyAlignment="1" applyProtection="1">
      <protection hidden="1"/>
    </xf>
    <xf numFmtId="0" fontId="9" fillId="6" borderId="4" xfId="0" applyFont="1" applyFill="1" applyBorder="1" applyProtection="1">
      <protection hidden="1"/>
    </xf>
    <xf numFmtId="0" fontId="9" fillId="6" borderId="0" xfId="0" applyFont="1" applyFill="1" applyBorder="1" applyProtection="1">
      <protection hidden="1"/>
    </xf>
    <xf numFmtId="0" fontId="7" fillId="0" borderId="0" xfId="0" applyFont="1" applyBorder="1" applyProtection="1">
      <protection locked="0"/>
    </xf>
    <xf numFmtId="0" fontId="7" fillId="0" borderId="0" xfId="0" applyFont="1" applyFill="1" applyBorder="1" applyProtection="1">
      <protection locked="0"/>
    </xf>
    <xf numFmtId="0" fontId="9" fillId="6" borderId="5" xfId="0" applyFont="1" applyFill="1" applyBorder="1" applyProtection="1">
      <protection hidden="1"/>
    </xf>
    <xf numFmtId="0" fontId="7" fillId="0" borderId="0" xfId="0" applyFont="1" applyBorder="1" applyAlignment="1" applyProtection="1">
      <alignment wrapText="1"/>
      <protection locked="0"/>
    </xf>
    <xf numFmtId="0" fontId="8" fillId="8" borderId="9" xfId="0" applyFont="1" applyFill="1" applyBorder="1" applyProtection="1">
      <protection hidden="1"/>
    </xf>
    <xf numFmtId="0" fontId="0" fillId="6" borderId="9" xfId="0" applyFill="1" applyBorder="1" applyProtection="1">
      <protection hidden="1"/>
    </xf>
    <xf numFmtId="0" fontId="7" fillId="8" borderId="10" xfId="0" applyFont="1" applyFill="1" applyBorder="1" applyProtection="1">
      <protection hidden="1"/>
    </xf>
    <xf numFmtId="0" fontId="0" fillId="8" borderId="12" xfId="0" applyFill="1" applyBorder="1" applyProtection="1">
      <protection hidden="1"/>
    </xf>
    <xf numFmtId="44" fontId="8" fillId="8" borderId="11" xfId="0" applyNumberFormat="1" applyFont="1" applyFill="1" applyBorder="1" applyProtection="1">
      <protection hidden="1"/>
    </xf>
    <xf numFmtId="0" fontId="20" fillId="3" borderId="1" xfId="0" applyFont="1" applyFill="1" applyBorder="1" applyAlignment="1" applyProtection="1">
      <alignment horizontal="left"/>
      <protection locked="0" hidden="1"/>
    </xf>
    <xf numFmtId="0" fontId="22" fillId="0" borderId="0" xfId="0" applyFont="1" applyAlignment="1">
      <alignment vertical="center"/>
    </xf>
    <xf numFmtId="0" fontId="0" fillId="0" borderId="0" xfId="0" applyFont="1" applyBorder="1"/>
    <xf numFmtId="0" fontId="7" fillId="4" borderId="13" xfId="0" applyFont="1" applyFill="1" applyBorder="1" applyAlignment="1" applyProtection="1">
      <alignment horizontal="center"/>
    </xf>
    <xf numFmtId="44" fontId="15" fillId="3" borderId="13" xfId="1" applyFont="1" applyFill="1" applyBorder="1" applyAlignment="1" applyProtection="1">
      <alignment horizontal="center"/>
    </xf>
    <xf numFmtId="0" fontId="0" fillId="3" borderId="7" xfId="0" applyFill="1" applyBorder="1" applyAlignment="1" applyProtection="1">
      <alignment wrapText="1"/>
      <protection hidden="1"/>
    </xf>
    <xf numFmtId="0" fontId="23" fillId="0" borderId="6" xfId="0" applyFont="1" applyBorder="1" applyProtection="1">
      <protection hidden="1"/>
    </xf>
    <xf numFmtId="0" fontId="23" fillId="0" borderId="1" xfId="0" applyFont="1" applyBorder="1" applyProtection="1">
      <protection hidden="1"/>
    </xf>
    <xf numFmtId="44" fontId="23" fillId="0" borderId="1" xfId="0" applyNumberFormat="1" applyFont="1" applyBorder="1" applyProtection="1">
      <protection hidden="1"/>
    </xf>
    <xf numFmtId="0" fontId="23" fillId="0" borderId="7" xfId="0" applyFont="1" applyBorder="1" applyProtection="1">
      <protection hidden="1"/>
    </xf>
    <xf numFmtId="0" fontId="19" fillId="5" borderId="13" xfId="0" applyNumberFormat="1" applyFont="1" applyFill="1" applyBorder="1" applyAlignment="1" applyProtection="1">
      <alignment horizontal="center" vertical="center"/>
    </xf>
    <xf numFmtId="0" fontId="0" fillId="2" borderId="4" xfId="0" applyFill="1" applyBorder="1" applyAlignment="1" applyProtection="1">
      <alignment horizontal="right"/>
      <protection hidden="1"/>
    </xf>
    <xf numFmtId="0" fontId="10" fillId="2" borderId="0" xfId="0" applyFont="1" applyFill="1" applyBorder="1" applyAlignment="1" applyProtection="1">
      <alignment horizontal="right"/>
      <protection hidden="1"/>
    </xf>
    <xf numFmtId="44" fontId="0" fillId="3" borderId="13" xfId="1" applyFont="1" applyFill="1" applyBorder="1" applyAlignment="1" applyProtection="1">
      <alignment horizontal="center"/>
    </xf>
    <xf numFmtId="0" fontId="0" fillId="6" borderId="15" xfId="0" applyFill="1" applyBorder="1" applyProtection="1">
      <protection hidden="1"/>
    </xf>
    <xf numFmtId="0" fontId="0" fillId="6" borderId="16" xfId="0" applyFill="1" applyBorder="1" applyProtection="1">
      <protection hidden="1"/>
    </xf>
    <xf numFmtId="0" fontId="7" fillId="0" borderId="0" xfId="0" applyFont="1" applyBorder="1" applyProtection="1"/>
    <xf numFmtId="0" fontId="16" fillId="2" borderId="4" xfId="0" applyFont="1" applyFill="1" applyBorder="1" applyProtection="1"/>
    <xf numFmtId="0" fontId="6" fillId="3" borderId="0" xfId="0" applyFont="1" applyFill="1" applyBorder="1" applyAlignment="1" applyProtection="1">
      <alignment vertical="center"/>
    </xf>
    <xf numFmtId="0" fontId="7" fillId="3" borderId="0" xfId="0" applyFont="1" applyFill="1" applyBorder="1" applyProtection="1"/>
    <xf numFmtId="0" fontId="14" fillId="2" borderId="4" xfId="0" applyFont="1" applyFill="1" applyBorder="1" applyProtection="1"/>
    <xf numFmtId="0" fontId="14" fillId="2" borderId="4" xfId="0" applyFont="1" applyFill="1" applyBorder="1" applyAlignment="1" applyProtection="1"/>
    <xf numFmtId="0" fontId="14" fillId="3" borderId="0" xfId="0" applyFont="1" applyFill="1" applyBorder="1" applyProtection="1"/>
    <xf numFmtId="0" fontId="9" fillId="6" borderId="9" xfId="0" applyFont="1" applyFill="1" applyBorder="1" applyAlignment="1" applyProtection="1">
      <alignment vertical="center" wrapText="1"/>
    </xf>
    <xf numFmtId="0" fontId="9" fillId="6" borderId="14" xfId="0" applyFont="1" applyFill="1" applyBorder="1" applyAlignment="1" applyProtection="1">
      <alignment vertical="center" wrapText="1"/>
    </xf>
    <xf numFmtId="0" fontId="9" fillId="7" borderId="14" xfId="0" applyFont="1" applyFill="1" applyBorder="1" applyAlignment="1" applyProtection="1">
      <alignment vertical="center" wrapText="1"/>
    </xf>
    <xf numFmtId="0" fontId="24" fillId="9" borderId="14" xfId="0" applyFont="1" applyFill="1" applyBorder="1" applyAlignment="1" applyProtection="1">
      <alignment vertical="center" wrapText="1"/>
    </xf>
    <xf numFmtId="0" fontId="9" fillId="0" borderId="9" xfId="0" applyFont="1" applyBorder="1" applyAlignment="1" applyProtection="1">
      <alignment horizontal="center" vertical="center"/>
    </xf>
    <xf numFmtId="49" fontId="12" fillId="0" borderId="9" xfId="0" applyNumberFormat="1" applyFont="1" applyBorder="1" applyAlignment="1" applyProtection="1">
      <alignment horizontal="left" vertical="center" wrapText="1"/>
    </xf>
    <xf numFmtId="14" fontId="9" fillId="0" borderId="9" xfId="0" applyNumberFormat="1" applyFont="1" applyBorder="1" applyAlignment="1" applyProtection="1">
      <alignment horizontal="left" vertical="center" wrapText="1"/>
    </xf>
    <xf numFmtId="0" fontId="9" fillId="0" borderId="9" xfId="0" applyFont="1" applyBorder="1" applyAlignment="1" applyProtection="1">
      <alignment horizontal="left" vertical="center"/>
    </xf>
    <xf numFmtId="0" fontId="9" fillId="0" borderId="9" xfId="0" applyFont="1" applyBorder="1" applyAlignment="1" applyProtection="1">
      <alignment horizontal="left" vertical="center" wrapText="1"/>
    </xf>
    <xf numFmtId="44" fontId="9" fillId="0" borderId="9" xfId="1" applyFont="1" applyBorder="1" applyAlignment="1" applyProtection="1">
      <alignment horizontal="left" vertical="center"/>
    </xf>
    <xf numFmtId="44" fontId="9" fillId="0" borderId="9" xfId="0" applyNumberFormat="1" applyFont="1" applyBorder="1" applyAlignment="1" applyProtection="1">
      <alignment horizontal="left" vertical="center" wrapText="1"/>
    </xf>
    <xf numFmtId="165" fontId="9" fillId="0" borderId="9" xfId="1" applyNumberFormat="1" applyFont="1" applyBorder="1" applyAlignment="1" applyProtection="1">
      <alignment horizontal="right" vertical="center"/>
    </xf>
    <xf numFmtId="44" fontId="9" fillId="0" borderId="9" xfId="1" applyNumberFormat="1" applyFont="1" applyBorder="1" applyAlignment="1" applyProtection="1">
      <alignment horizontal="right" vertical="center"/>
    </xf>
    <xf numFmtId="164" fontId="9" fillId="0" borderId="9" xfId="1" applyNumberFormat="1" applyFont="1" applyBorder="1" applyAlignment="1" applyProtection="1">
      <alignment horizontal="right" vertical="center"/>
    </xf>
    <xf numFmtId="44" fontId="24" fillId="0" borderId="9" xfId="0" applyNumberFormat="1" applyFont="1" applyBorder="1" applyAlignment="1" applyProtection="1">
      <alignment horizontal="left" vertical="center" wrapText="1"/>
    </xf>
    <xf numFmtId="49"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left" vertical="center"/>
    </xf>
    <xf numFmtId="44" fontId="9" fillId="0" borderId="9" xfId="0" applyNumberFormat="1" applyFont="1" applyBorder="1" applyAlignment="1" applyProtection="1">
      <alignment horizontal="right" vertical="center"/>
    </xf>
    <xf numFmtId="164" fontId="9" fillId="0" borderId="9" xfId="0" applyNumberFormat="1" applyFont="1" applyBorder="1" applyAlignment="1" applyProtection="1">
      <alignment horizontal="right" vertical="center"/>
    </xf>
    <xf numFmtId="0" fontId="28" fillId="0" borderId="9" xfId="0" applyFont="1" applyBorder="1" applyAlignment="1" applyProtection="1">
      <alignment horizontal="center" vertical="center"/>
    </xf>
    <xf numFmtId="49" fontId="27" fillId="0" borderId="9" xfId="0" applyNumberFormat="1" applyFont="1" applyBorder="1" applyAlignment="1" applyProtection="1">
      <alignment horizontal="left" vertical="center"/>
    </xf>
    <xf numFmtId="0" fontId="25" fillId="0" borderId="9" xfId="0" applyFont="1" applyBorder="1" applyAlignment="1" applyProtection="1">
      <alignment horizontal="left" vertical="center"/>
    </xf>
    <xf numFmtId="44" fontId="25" fillId="0" borderId="9" xfId="0" applyNumberFormat="1" applyFont="1" applyBorder="1" applyAlignment="1" applyProtection="1">
      <alignment horizontal="left" vertical="center"/>
    </xf>
    <xf numFmtId="165"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right" vertical="center"/>
    </xf>
    <xf numFmtId="164" fontId="25" fillId="0" borderId="9" xfId="0" applyNumberFormat="1" applyFont="1" applyBorder="1" applyAlignment="1" applyProtection="1">
      <alignment horizontal="right" vertical="center"/>
    </xf>
    <xf numFmtId="44" fontId="25" fillId="0" borderId="9" xfId="0" applyNumberFormat="1" applyFont="1" applyBorder="1" applyAlignment="1" applyProtection="1">
      <alignment horizontal="left" vertical="center" wrapText="1"/>
    </xf>
    <xf numFmtId="44" fontId="9" fillId="4" borderId="1" xfId="1" applyNumberFormat="1" applyFont="1" applyFill="1" applyBorder="1"/>
    <xf numFmtId="0" fontId="7" fillId="0" borderId="0" xfId="0" applyFont="1" applyFill="1" applyBorder="1" applyProtection="1"/>
    <xf numFmtId="0" fontId="7" fillId="0" borderId="0" xfId="0" applyFont="1" applyBorder="1" applyAlignment="1" applyProtection="1">
      <alignment wrapText="1"/>
    </xf>
    <xf numFmtId="0" fontId="26" fillId="9" borderId="0" xfId="0" applyFont="1" applyFill="1" applyBorder="1" applyAlignment="1" applyProtection="1"/>
    <xf numFmtId="44" fontId="16" fillId="9" borderId="13" xfId="1" applyFont="1" applyFill="1" applyBorder="1" applyProtection="1"/>
    <xf numFmtId="0" fontId="20" fillId="3" borderId="0" xfId="0" applyFont="1" applyFill="1" applyBorder="1" applyAlignment="1" applyProtection="1">
      <alignment horizontal="left"/>
      <protection locked="0" hidden="1"/>
    </xf>
    <xf numFmtId="0" fontId="20" fillId="3" borderId="5" xfId="0" applyFont="1" applyFill="1" applyBorder="1" applyAlignment="1" applyProtection="1">
      <alignment horizontal="left"/>
      <protection locked="0" hidden="1"/>
    </xf>
    <xf numFmtId="0" fontId="20" fillId="3" borderId="7" xfId="0" applyFont="1" applyFill="1" applyBorder="1" applyAlignment="1" applyProtection="1">
      <alignment horizontal="left"/>
      <protection locked="0" hidden="1"/>
    </xf>
    <xf numFmtId="0" fontId="17" fillId="4" borderId="9" xfId="0" applyFont="1" applyFill="1" applyBorder="1" applyAlignment="1" applyProtection="1">
      <alignment horizontal="left" wrapText="1"/>
      <protection locked="0" hidden="1"/>
    </xf>
    <xf numFmtId="0" fontId="17" fillId="3" borderId="9" xfId="0" applyFont="1" applyFill="1" applyBorder="1" applyAlignment="1" applyProtection="1">
      <alignment wrapText="1"/>
      <protection locked="0" hidden="1"/>
    </xf>
    <xf numFmtId="0" fontId="17" fillId="3" borderId="9" xfId="0" applyFont="1" applyFill="1" applyBorder="1" applyAlignment="1" applyProtection="1">
      <protection locked="0" hidden="1"/>
    </xf>
    <xf numFmtId="0" fontId="17" fillId="3" borderId="9" xfId="0" applyFont="1" applyFill="1" applyBorder="1" applyAlignment="1" applyProtection="1">
      <alignment horizontal="left"/>
      <protection locked="0" hidden="1"/>
    </xf>
    <xf numFmtId="0" fontId="11" fillId="2" borderId="9" xfId="0" applyFont="1" applyFill="1" applyBorder="1" applyAlignment="1" applyProtection="1">
      <alignment horizontal="left"/>
      <protection hidden="1"/>
    </xf>
    <xf numFmtId="0" fontId="11" fillId="2" borderId="9" xfId="0" applyFont="1" applyFill="1" applyBorder="1" applyProtection="1">
      <protection hidden="1"/>
    </xf>
    <xf numFmtId="14" fontId="20" fillId="3" borderId="9" xfId="0" applyNumberFormat="1" applyFont="1" applyFill="1" applyBorder="1" applyAlignment="1" applyProtection="1">
      <alignment horizontal="left"/>
      <protection locked="0" hidden="1"/>
    </xf>
    <xf numFmtId="0" fontId="0" fillId="3" borderId="9" xfId="0" applyFill="1" applyBorder="1" applyProtection="1">
      <protection hidden="1"/>
    </xf>
    <xf numFmtId="0" fontId="0" fillId="3" borderId="9" xfId="0" applyFill="1" applyBorder="1" applyAlignment="1" applyProtection="1">
      <alignment horizontal="left"/>
      <protection hidden="1"/>
    </xf>
    <xf numFmtId="1" fontId="0" fillId="3" borderId="9" xfId="0" applyNumberFormat="1" applyFill="1" applyBorder="1" applyAlignment="1" applyProtection="1">
      <alignment horizontal="left"/>
      <protection hidden="1"/>
    </xf>
    <xf numFmtId="14" fontId="20" fillId="3" borderId="16" xfId="0" applyNumberFormat="1" applyFont="1" applyFill="1" applyBorder="1" applyAlignment="1" applyProtection="1">
      <alignment horizontal="left"/>
      <protection locked="0" hidden="1"/>
    </xf>
    <xf numFmtId="0" fontId="6" fillId="3" borderId="25" xfId="0" applyFont="1" applyFill="1" applyBorder="1" applyAlignment="1" applyProtection="1">
      <alignment horizontal="center" vertical="center"/>
      <protection hidden="1"/>
    </xf>
    <xf numFmtId="0" fontId="20" fillId="3" borderId="18" xfId="0" applyFont="1" applyFill="1" applyBorder="1" applyAlignment="1" applyProtection="1">
      <alignment horizontal="left"/>
      <protection locked="0" hidden="1"/>
    </xf>
    <xf numFmtId="0" fontId="6" fillId="3" borderId="7" xfId="0" applyFont="1" applyFill="1" applyBorder="1" applyAlignment="1" applyProtection="1">
      <alignment horizontal="center" vertical="center"/>
      <protection hidden="1"/>
    </xf>
    <xf numFmtId="0" fontId="6" fillId="3" borderId="11" xfId="0" applyFont="1" applyFill="1" applyBorder="1" applyAlignment="1" applyProtection="1">
      <alignment horizontal="center" vertical="center"/>
      <protection hidden="1"/>
    </xf>
    <xf numFmtId="0" fontId="6" fillId="3" borderId="23" xfId="0" applyFont="1" applyFill="1" applyBorder="1" applyAlignment="1" applyProtection="1">
      <alignment horizontal="center" vertical="center"/>
      <protection hidden="1"/>
    </xf>
    <xf numFmtId="0" fontId="6" fillId="3" borderId="26" xfId="0" applyFont="1" applyFill="1" applyBorder="1" applyAlignment="1" applyProtection="1">
      <alignment horizontal="center" vertical="center"/>
      <protection hidden="1"/>
    </xf>
    <xf numFmtId="0" fontId="20" fillId="3" borderId="6" xfId="0" applyFont="1" applyFill="1" applyBorder="1" applyAlignment="1" applyProtection="1">
      <alignment horizontal="left"/>
      <protection locked="0" hidden="1"/>
    </xf>
    <xf numFmtId="0" fontId="21" fillId="3" borderId="14" xfId="0" applyFont="1" applyFill="1" applyBorder="1" applyAlignment="1" applyProtection="1">
      <alignment horizontal="left" vertical="top" wrapText="1"/>
    </xf>
    <xf numFmtId="0" fontId="16" fillId="9" borderId="9" xfId="0" applyFont="1" applyFill="1" applyBorder="1" applyAlignment="1" applyProtection="1">
      <alignment wrapText="1"/>
    </xf>
    <xf numFmtId="14" fontId="0" fillId="0" borderId="0" xfId="0" applyNumberFormat="1" applyAlignment="1">
      <alignment horizontal="right"/>
    </xf>
    <xf numFmtId="44" fontId="29" fillId="9" borderId="9" xfId="1" applyFont="1" applyFill="1" applyBorder="1" applyAlignment="1" applyProtection="1">
      <alignment horizontal="right"/>
      <protection locked="0"/>
    </xf>
    <xf numFmtId="0" fontId="21" fillId="3" borderId="9" xfId="0" applyFont="1" applyFill="1" applyBorder="1" applyAlignment="1" applyProtection="1">
      <alignment horizontal="left" vertical="top" wrapText="1"/>
    </xf>
    <xf numFmtId="0" fontId="6" fillId="6"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3" borderId="15" xfId="0" applyFont="1" applyFill="1" applyBorder="1" applyAlignment="1" applyProtection="1">
      <alignment horizontal="left" vertical="top" wrapText="1"/>
      <protection hidden="1"/>
    </xf>
    <xf numFmtId="0" fontId="9" fillId="3" borderId="9" xfId="0" applyFont="1" applyFill="1" applyBorder="1" applyAlignment="1" applyProtection="1">
      <alignment horizontal="left" vertical="top" wrapText="1"/>
      <protection hidden="1"/>
    </xf>
    <xf numFmtId="0" fontId="9" fillId="3" borderId="17" xfId="0" applyFont="1" applyFill="1" applyBorder="1" applyAlignment="1" applyProtection="1">
      <alignment horizontal="left" vertical="top" wrapText="1"/>
      <protection hidden="1"/>
    </xf>
    <xf numFmtId="0" fontId="9" fillId="3" borderId="18" xfId="0" applyFont="1" applyFill="1" applyBorder="1" applyAlignment="1" applyProtection="1">
      <alignment horizontal="left" vertical="top" wrapText="1"/>
      <protection hidden="1"/>
    </xf>
    <xf numFmtId="0" fontId="9" fillId="3" borderId="16" xfId="0" applyFont="1" applyFill="1" applyBorder="1" applyAlignment="1" applyProtection="1">
      <alignment horizontal="left" vertical="top" wrapText="1"/>
      <protection hidden="1"/>
    </xf>
    <xf numFmtId="0" fontId="9" fillId="3" borderId="19" xfId="0" applyFont="1" applyFill="1" applyBorder="1" applyAlignment="1" applyProtection="1">
      <alignment horizontal="left" vertical="top" wrapText="1"/>
      <protection hidden="1"/>
    </xf>
    <xf numFmtId="0" fontId="6" fillId="6" borderId="2"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9" fillId="3" borderId="23" xfId="0" applyFont="1" applyFill="1" applyBorder="1" applyAlignment="1" applyProtection="1">
      <alignment horizontal="center" vertical="top" wrapText="1"/>
      <protection hidden="1"/>
    </xf>
    <xf numFmtId="0" fontId="9" fillId="3" borderId="11" xfId="0" applyFont="1" applyFill="1" applyBorder="1" applyAlignment="1" applyProtection="1">
      <alignment horizontal="center" vertical="top" wrapText="1"/>
      <protection hidden="1"/>
    </xf>
    <xf numFmtId="0" fontId="9" fillId="3" borderId="24" xfId="0" applyFont="1" applyFill="1" applyBorder="1" applyAlignment="1" applyProtection="1">
      <alignment horizontal="center" vertical="top" wrapText="1"/>
      <protection hidden="1"/>
    </xf>
    <xf numFmtId="0" fontId="6" fillId="6" borderId="20" xfId="0" applyFont="1" applyFill="1" applyBorder="1" applyAlignment="1" applyProtection="1">
      <alignment horizontal="center" vertical="center"/>
      <protection hidden="1"/>
    </xf>
    <xf numFmtId="0" fontId="6" fillId="6" borderId="21" xfId="0" applyFont="1" applyFill="1" applyBorder="1" applyAlignment="1" applyProtection="1">
      <alignment horizontal="center" vertical="center"/>
      <protection hidden="1"/>
    </xf>
    <xf numFmtId="0" fontId="6" fillId="6" borderId="22" xfId="0" applyFont="1" applyFill="1" applyBorder="1" applyAlignment="1" applyProtection="1">
      <alignment horizontal="center" vertical="center"/>
      <protection hidden="1"/>
    </xf>
    <xf numFmtId="0" fontId="0" fillId="3" borderId="6" xfId="0" applyFill="1" applyBorder="1" applyAlignment="1" applyProtection="1">
      <alignment horizontal="left" wrapText="1"/>
      <protection hidden="1"/>
    </xf>
    <xf numFmtId="0" fontId="0" fillId="3" borderId="1" xfId="0" applyFill="1" applyBorder="1" applyAlignment="1" applyProtection="1">
      <alignment horizontal="left" wrapText="1"/>
      <protection hidden="1"/>
    </xf>
    <xf numFmtId="0" fontId="10" fillId="2" borderId="4" xfId="0" applyFont="1" applyFill="1" applyBorder="1" applyAlignment="1" applyProtection="1">
      <alignment horizontal="right" vertical="center"/>
      <protection hidden="1"/>
    </xf>
    <xf numFmtId="0" fontId="10" fillId="2" borderId="0" xfId="0" applyFont="1" applyFill="1" applyBorder="1" applyAlignment="1" applyProtection="1">
      <alignment horizontal="right" vertical="center"/>
      <protection hidden="1"/>
    </xf>
    <xf numFmtId="0" fontId="10" fillId="2" borderId="4" xfId="0" applyFont="1" applyFill="1" applyBorder="1" applyAlignment="1" applyProtection="1">
      <alignment horizontal="right"/>
      <protection hidden="1"/>
    </xf>
    <xf numFmtId="0" fontId="10" fillId="2" borderId="0" xfId="0" applyFont="1" applyFill="1" applyBorder="1" applyAlignment="1" applyProtection="1">
      <alignment horizontal="right"/>
      <protection hidden="1"/>
    </xf>
  </cellXfs>
  <cellStyles count="2">
    <cellStyle name="Normal" xfId="0" builtinId="0"/>
    <cellStyle name="Valuta" xfId="1" builtinId="4"/>
  </cellStyles>
  <dxfs count="384">
    <dxf>
      <font>
        <b val="0"/>
        <i val="0"/>
        <strike val="0"/>
        <condense val="0"/>
        <extend val="0"/>
        <outline val="0"/>
        <shadow val="0"/>
        <u val="none"/>
        <vertAlign val="baseline"/>
        <sz val="11"/>
        <color theme="1"/>
        <name val="Calibri"/>
        <scheme val="minor"/>
      </font>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1"/>
      </font>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rgb="FF000000"/>
        </top>
      </border>
    </dxf>
    <dxf>
      <protection locked="1" hidden="1"/>
    </dxf>
    <dxf>
      <fill>
        <patternFill patternType="solid">
          <fgColor indexed="64"/>
          <bgColor theme="9"/>
        </patternFill>
      </fill>
      <border diagonalUp="0" diagonalDown="0" outline="0">
        <left style="thin">
          <color indexed="64"/>
        </left>
        <right style="thin">
          <color indexed="64"/>
        </right>
        <top/>
        <bottom/>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5"/>
        <name val="Verdana"/>
        <scheme val="none"/>
      </font>
      <fill>
        <patternFill patternType="none">
          <fgColor indexed="64"/>
          <bgColor indexed="65"/>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rgb="FF000000"/>
        <name val="Verdana"/>
        <scheme val="none"/>
      </font>
      <protection hidden="1"/>
    </dxf>
    <dxf>
      <font>
        <strike val="0"/>
        <outline val="0"/>
        <shadow val="0"/>
        <u val="none"/>
        <vertAlign val="baseline"/>
        <sz val="10"/>
        <color rgb="FF000000"/>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border diagonalUp="0" diagonalDown="0">
        <left style="thin">
          <color indexed="64"/>
        </left>
        <right/>
        <top style="thin">
          <color indexed="64"/>
        </top>
        <bottom style="thin">
          <color indexed="64"/>
        </bottom>
        <vertical style="thin">
          <color indexed="64"/>
        </vertical>
        <horizontal style="thin">
          <color indexed="64"/>
        </horizontal>
      </border>
      <protection locked="1" hidden="1"/>
    </dxf>
    <dxf>
      <font>
        <sz val="10"/>
        <name val="Verdana"/>
        <scheme val="none"/>
      </font>
      <numFmt numFmtId="34" formatCode="_-* #,##0.00\ &quot;kr.&quot;_-;\-* #,##0.00\ &quot;kr.&quot;_-;_-* &quot;-&quot;??\ &quot;kr.&quot;_-;_-@_-"/>
      <fill>
        <patternFill patternType="none">
          <fgColor indexed="64"/>
          <bgColor indexed="65"/>
        </patternFill>
      </fill>
      <protection locked="0" hidden="1"/>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border diagonalUp="0" diagonalDown="0">
        <left/>
        <right style="thin">
          <color indexed="64"/>
        </right>
        <top style="thin">
          <color indexed="64"/>
        </top>
        <bottom style="thin">
          <color indexed="64"/>
        </bottom>
        <vertical style="thin">
          <color indexed="64"/>
        </vertical>
        <horizontal style="thin">
          <color indexed="64"/>
        </horizontal>
      </border>
      <protection locked="1" hidden="1"/>
    </dxf>
    <dxf>
      <border outline="0">
        <top style="thin">
          <color indexed="64"/>
        </top>
      </border>
    </dxf>
    <dxf>
      <protection locked="1" hidden="1"/>
    </dxf>
    <dxf>
      <fill>
        <patternFill patternType="solid">
          <fgColor indexed="64"/>
          <bgColor theme="9"/>
        </patternFill>
      </fill>
      <border diagonalUp="0" diagonalDown="0">
        <left style="thin">
          <color auto="1"/>
        </left>
        <right style="thin">
          <color auto="1"/>
        </right>
        <top/>
        <bottom/>
        <vertical style="thin">
          <color auto="1"/>
        </vertical>
        <horizontal style="thin">
          <color auto="1"/>
        </horizontal>
      </border>
      <protection locked="1" hidden="1"/>
    </dxf>
    <dxf>
      <font>
        <b/>
        <i val="0"/>
        <strike val="0"/>
        <condense val="0"/>
        <extend val="0"/>
        <outline val="0"/>
        <shadow val="0"/>
        <u val="none"/>
        <vertAlign val="baseline"/>
        <sz val="11"/>
        <color theme="1"/>
        <name val="Verdana"/>
        <scheme val="none"/>
      </font>
      <border diagonalUp="0" diagonalDown="0" outline="0">
        <left/>
        <right style="medium">
          <color indexed="64"/>
        </right>
        <top/>
        <bottom style="medium">
          <color indexed="64"/>
        </bottom>
      </border>
      <protection locked="1" hidden="1"/>
    </dxf>
    <dxf>
      <font>
        <strike val="0"/>
        <outline val="0"/>
        <shadow val="0"/>
        <u val="none"/>
        <vertAlign val="baseline"/>
        <sz val="10"/>
        <color theme="5"/>
        <name val="Verdana"/>
        <scheme val="none"/>
      </font>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style="medium">
          <color auto="1"/>
        </bottom>
      </border>
      <protection locked="1" hidden="1"/>
    </dxf>
    <dxf>
      <font>
        <strike val="0"/>
        <outline val="0"/>
        <shadow val="0"/>
        <u val="none"/>
        <vertAlign val="baseline"/>
        <sz val="10"/>
        <color theme="1"/>
        <name val="Verdana"/>
        <scheme val="none"/>
      </font>
      <fill>
        <patternFill patternType="none">
          <fgColor indexed="64"/>
          <bgColor auto="1"/>
        </patternFill>
      </fill>
      <protection locked="0" hidden="1"/>
    </dxf>
    <dxf>
      <font>
        <b/>
        <i val="0"/>
        <strike val="0"/>
        <condense val="0"/>
        <extend val="0"/>
        <outline val="0"/>
        <shadow val="0"/>
        <u val="none"/>
        <vertAlign val="baseline"/>
        <sz val="11"/>
        <color theme="1"/>
        <name val="Verdana"/>
        <scheme val="none"/>
      </font>
      <border diagonalUp="0" diagonalDown="0" outline="0">
        <left style="medium">
          <color indexed="64"/>
        </left>
        <right/>
        <top/>
        <bottom style="medium">
          <color indexed="64"/>
        </bottom>
      </border>
      <protection locked="1" hidden="1"/>
    </dxf>
    <dxf>
      <font>
        <strike val="0"/>
        <outline val="0"/>
        <shadow val="0"/>
        <u val="none"/>
        <vertAlign val="baseline"/>
        <sz val="10"/>
        <color theme="1"/>
        <name val="Verdana"/>
        <scheme val="none"/>
      </font>
      <protection hidden="1"/>
    </dxf>
    <dxf>
      <font>
        <b/>
        <strike val="0"/>
        <outline val="0"/>
        <shadow val="0"/>
        <u val="none"/>
        <vertAlign val="baseline"/>
        <sz val="11"/>
        <color theme="1"/>
        <name val="Verdana"/>
        <scheme val="none"/>
      </font>
      <protection hidden="1"/>
    </dxf>
    <dxf>
      <font>
        <strike val="0"/>
        <outline val="0"/>
        <shadow val="0"/>
        <u val="none"/>
        <vertAlign val="baseline"/>
        <sz val="10"/>
        <color theme="1"/>
        <name val="Verdana"/>
        <scheme val="none"/>
      </font>
      <protection hidden="1"/>
    </dxf>
    <dxf>
      <font>
        <strike val="0"/>
        <outline val="0"/>
        <shadow val="0"/>
        <u val="none"/>
        <vertAlign val="baseline"/>
        <sz val="10"/>
        <color theme="1"/>
        <name val="Verdana"/>
        <scheme val="none"/>
      </font>
      <fill>
        <patternFill>
          <fgColor indexed="64"/>
          <bgColor theme="9"/>
        </patternFill>
      </fill>
      <protection hidden="1"/>
    </dxf>
    <dxf>
      <font>
        <color theme="6" tint="0.79998168889431442"/>
      </font>
      <fill>
        <patternFill>
          <bgColor theme="6" tint="0.79998168889431442"/>
        </patternFill>
      </fill>
    </dxf>
    <dxf>
      <font>
        <color theme="1"/>
      </font>
    </dxf>
    <dxf>
      <font>
        <color theme="1"/>
      </font>
    </dxf>
    <dxf>
      <font>
        <color theme="1"/>
      </font>
    </dxf>
    <dxf>
      <fill>
        <patternFill>
          <bgColor rgb="FFFF0000"/>
        </patternFill>
      </fill>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4"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165" formatCode="_-* #,##0\ _k_r_._-;\-* #,##0\ _k_r_._-;_-* &quot;-&quot;\ _k_r_.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numFmt numFmtId="0" formatCode="Genera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383"/>
      <tableStyleElement type="totalRow" dxfId="382"/>
      <tableStyleElement type="firstRowStripe" dxfId="381"/>
    </tableStyle>
  </tableStyles>
  <colors>
    <mruColors>
      <color rgb="FFFDCB00"/>
      <color rgb="FFEDEDED"/>
      <color rgb="FFFFED9F"/>
      <color rgb="FF252525"/>
      <color rgb="FFDDDDDD"/>
      <color rgb="FFFFE9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5" name="Table15" displayName="Table15" ref="B11:N22" totalsRowShown="0" headerRowDxfId="376" dataDxfId="374" headerRowBorderDxfId="375">
  <autoFilter ref="B11:N22"/>
  <tableColumns count="13">
    <tableColumn id="1" name="Aktivitet" dataDxfId="373"/>
    <tableColumn id="2" name="Navn " dataDxfId="372"/>
    <tableColumn id="12" name="Dato" dataDxfId="371"/>
    <tableColumn id="13" name="Antal aktiviteter" dataDxfId="370"/>
    <tableColumn id="4" name="Min. antal deltagere" dataDxfId="369"/>
    <tableColumn id="8" name="Direkte omkostninger" dataDxfId="368"/>
    <tableColumn id="14" name="Indirekte omkostninger" dataDxfId="367">
      <calculatedColumnFormula>Aktivitet4!$D$53</calculatedColumnFormula>
    </tableColumn>
    <tableColumn id="19" name="Samlede omkostninger" dataDxfId="366">
      <calculatedColumnFormula>Table15[[#This Row],[Direkte omkostninger]]+Table15[[#This Row],[Indirekte omkostninger]]</calculatedColumnFormula>
    </tableColumn>
    <tableColumn id="17" name="Er der mere end 25 deltagere?" dataDxfId="365">
      <calculatedColumnFormula>IF(Table15[[#This Row],[Min. antal deltagere]]="Angiv antal",0,IF(Table15[[#This Row],[Min. antal deltagere]]&gt;24,"Ja","Nej"))</calculatedColumnFormula>
    </tableColumn>
    <tableColumn id="16" name="65 % af omkostninger" dataDxfId="364">
      <calculatedColumnFormula>Table15[[#This Row],[Samlede omkostninger]]*0.65</calculatedColumnFormula>
    </tableColumn>
    <tableColumn id="15" name="Er 65 % af omkostningerne større end 1,5 mio.?" dataDxfId="363">
      <calculatedColumnFormula>IF(Table15[[#This Row],[65 % af omkostninger]]&gt;1500000,"Ja","Nej")</calculatedColumnFormula>
    </tableColumn>
    <tableColumn id="3" name="Tilskudsmaksimum (1,5 mio. pr. aktivitet, maks 6 mio.)" dataDxfId="362">
      <calculatedColumnFormula>IF(Table15[[#This Row],[Antal aktiviteter]]&lt;5,Table15[[#This Row],[Antal aktiviteter]]*1500000,6000000)</calculatedColumnFormula>
    </tableColumn>
    <tableColumn id="5" name="Beregnet muligt tilskud " dataDxfId="361">
      <calculatedColumnFormula>IF(Table15[[#This Row],[Er der mere end 25 deltagere?]]="ja",IF(Table15[[#This Row],[Samlede omkostninger]]=0,0,IF(Table15[[#This Row],[65 % af omkostninger]]&gt;Table15[[#This Row],[Beregnet muligt tilskud ]],Table15[[#This Row],[Beregnet muligt tilskud ]],Table15[[#This Row],[65 % af omkostninger]])),"Under 25 deltagere")</calculatedColumnFormula>
    </tableColumn>
  </tableColumns>
  <tableStyleInfo name="ERST" showFirstColumn="0" showLastColumn="0" showRowStripes="1" showColumnStripes="0"/>
</table>
</file>

<file path=xl/tables/table10.xml><?xml version="1.0" encoding="utf-8"?>
<table xmlns="http://schemas.openxmlformats.org/spreadsheetml/2006/main" id="12" name="Table35491113" displayName="Table35491113" ref="B17:E33" totalsRowCount="1" headerRowDxfId="206" dataDxfId="205" totalsRowDxfId="204">
  <tableColumns count="4">
    <tableColumn id="1" name="Nummer" totalsRowLabel="Totale omkostninger" dataDxfId="203" totalsRowDxfId="202"/>
    <tableColumn id="2" name="Post" dataDxfId="201" totalsRowDxfId="200"/>
    <tableColumn id="3" name="Beløb" totalsRowFunction="sum" dataDxfId="199" totalsRowDxfId="198"/>
    <tableColumn id="4" name="Beskrivelse af post" dataDxfId="197" totalsRowDxfId="196"/>
  </tableColumns>
  <tableStyleInfo name="ERST" showFirstColumn="0" showLastColumn="0" showRowStripes="1" showColumnStripes="0"/>
</table>
</file>

<file path=xl/tables/table11.xml><?xml version="1.0" encoding="utf-8"?>
<table xmlns="http://schemas.openxmlformats.org/spreadsheetml/2006/main" id="36" name="Tabel66101237" displayName="Tabel66101237" ref="B37:E53" totalsRowShown="0" headerRowDxfId="195" dataDxfId="194" tableBorderDxfId="193">
  <autoFilter ref="B37:E53"/>
  <tableColumns count="4">
    <tableColumn id="1" name="Nummer" dataDxfId="192"/>
    <tableColumn id="2" name="Post" dataDxfId="191"/>
    <tableColumn id="3" name="Beløb" dataDxfId="190" dataCellStyle="Valuta"/>
    <tableColumn id="4" name="Beskrivelse af post" dataDxfId="189"/>
  </tableColumns>
  <tableStyleInfo name="TableStyleLight1" showFirstColumn="0" showLastColumn="0" showRowStripes="1" showColumnStripes="0"/>
</table>
</file>

<file path=xl/tables/table12.xml><?xml version="1.0" encoding="utf-8"?>
<table xmlns="http://schemas.openxmlformats.org/spreadsheetml/2006/main" id="37" name="Table3549111338" displayName="Table3549111338" ref="B17:E33" totalsRowCount="1" headerRowDxfId="171" dataDxfId="170" totalsRowDxfId="169">
  <tableColumns count="4">
    <tableColumn id="1" name="Nummer" totalsRowLabel="Totale omkostninger" dataDxfId="168" totalsRowDxfId="167"/>
    <tableColumn id="2" name="Post" dataDxfId="166" totalsRowDxfId="165"/>
    <tableColumn id="3" name="Beløb" totalsRowFunction="sum" dataDxfId="164" totalsRowDxfId="163"/>
    <tableColumn id="4" name="Beskrivelse af post" dataDxfId="162" totalsRowDxfId="161"/>
  </tableColumns>
  <tableStyleInfo name="ERST" showFirstColumn="0" showLastColumn="0" showRowStripes="1" showColumnStripes="0"/>
</table>
</file>

<file path=xl/tables/table13.xml><?xml version="1.0" encoding="utf-8"?>
<table xmlns="http://schemas.openxmlformats.org/spreadsheetml/2006/main" id="38" name="Tabel6610123739" displayName="Tabel6610123739" ref="B37:E53" totalsRowShown="0" headerRowDxfId="160" dataDxfId="159" tableBorderDxfId="158">
  <autoFilter ref="B37:E53"/>
  <tableColumns count="4">
    <tableColumn id="1" name="Nummer" dataDxfId="157"/>
    <tableColumn id="2" name="Post" dataDxfId="156"/>
    <tableColumn id="3" name="Beløb" dataDxfId="155" dataCellStyle="Valuta"/>
    <tableColumn id="4" name="Beskrivelse af post" dataDxfId="154"/>
  </tableColumns>
  <tableStyleInfo name="TableStyleLight1" showFirstColumn="0" showLastColumn="0" showRowStripes="1" showColumnStripes="0"/>
</table>
</file>

<file path=xl/tables/table14.xml><?xml version="1.0" encoding="utf-8"?>
<table xmlns="http://schemas.openxmlformats.org/spreadsheetml/2006/main" id="39" name="Table354911133840" displayName="Table354911133840" ref="B17:E33" totalsRowCount="1" headerRowDxfId="136" dataDxfId="135" totalsRowDxfId="134">
  <tableColumns count="4">
    <tableColumn id="1" name="Nummer" totalsRowLabel="Totale omkostninger" dataDxfId="133" totalsRowDxfId="132"/>
    <tableColumn id="2" name="Post" dataDxfId="131" totalsRowDxfId="130"/>
    <tableColumn id="3" name="Beløb" totalsRowFunction="sum" dataDxfId="129" totalsRowDxfId="128"/>
    <tableColumn id="4" name="Beskrivelse af post" dataDxfId="127" totalsRowDxfId="126"/>
  </tableColumns>
  <tableStyleInfo name="ERST" showFirstColumn="0" showLastColumn="0" showRowStripes="1" showColumnStripes="0"/>
</table>
</file>

<file path=xl/tables/table15.xml><?xml version="1.0" encoding="utf-8"?>
<table xmlns="http://schemas.openxmlformats.org/spreadsheetml/2006/main" id="40" name="Tabel661012373941" displayName="Tabel661012373941" ref="B37:E53" totalsRowShown="0" headerRowDxfId="125" dataDxfId="124" tableBorderDxfId="123">
  <autoFilter ref="B37:E53"/>
  <tableColumns count="4">
    <tableColumn id="1" name="Nummer" dataDxfId="122"/>
    <tableColumn id="2" name="Post" dataDxfId="121"/>
    <tableColumn id="3" name="Beløb" dataDxfId="120" dataCellStyle="Valuta"/>
    <tableColumn id="4" name="Beskrivelse af post" dataDxfId="119"/>
  </tableColumns>
  <tableStyleInfo name="TableStyleLight1" showFirstColumn="0" showLastColumn="0" showRowStripes="1" showColumnStripes="0"/>
</table>
</file>

<file path=xl/tables/table16.xml><?xml version="1.0" encoding="utf-8"?>
<table xmlns="http://schemas.openxmlformats.org/spreadsheetml/2006/main" id="41" name="Table35491113384042" displayName="Table35491113384042" ref="B17:E33" totalsRowCount="1" headerRowDxfId="101" dataDxfId="100" totalsRowDxfId="99">
  <tableColumns count="4">
    <tableColumn id="1" name="Nummer" totalsRowLabel="Totale omkostninger" dataDxfId="98" totalsRowDxfId="97"/>
    <tableColumn id="2" name="Post" dataDxfId="96" totalsRowDxfId="95"/>
    <tableColumn id="3" name="Beløb" totalsRowFunction="sum" dataDxfId="94" totalsRowDxfId="93"/>
    <tableColumn id="4" name="Beskrivelse af post" dataDxfId="92" totalsRowDxfId="91"/>
  </tableColumns>
  <tableStyleInfo name="ERST" showFirstColumn="0" showLastColumn="0" showRowStripes="1" showColumnStripes="0"/>
</table>
</file>

<file path=xl/tables/table17.xml><?xml version="1.0" encoding="utf-8"?>
<table xmlns="http://schemas.openxmlformats.org/spreadsheetml/2006/main" id="42" name="Tabel66101237394143" displayName="Tabel66101237394143" ref="B37:E53" totalsRowShown="0" headerRowDxfId="90" dataDxfId="89" tableBorderDxfId="88">
  <autoFilter ref="B37:E53"/>
  <tableColumns count="4">
    <tableColumn id="1" name="Nummer" dataDxfId="87"/>
    <tableColumn id="2" name="Post" dataDxfId="86"/>
    <tableColumn id="3" name="Beløb" dataDxfId="85" dataCellStyle="Valuta"/>
    <tableColumn id="4" name="Beskrivelse af post" dataDxfId="84"/>
  </tableColumns>
  <tableStyleInfo name="TableStyleLight1" showFirstColumn="0" showLastColumn="0" showRowStripes="1" showColumnStripes="0"/>
</table>
</file>

<file path=xl/tables/table18.xml><?xml version="1.0" encoding="utf-8"?>
<table xmlns="http://schemas.openxmlformats.org/spreadsheetml/2006/main" id="43" name="Table3549111338404244" displayName="Table3549111338404244" ref="B17:E33" totalsRowCount="1" headerRowDxfId="66" dataDxfId="65" totalsRowDxfId="64">
  <tableColumns count="4">
    <tableColumn id="1" name="Nummer" totalsRowLabel="Totale omkostninger" dataDxfId="63" totalsRowDxfId="62"/>
    <tableColumn id="2" name="Post" dataDxfId="61" totalsRowDxfId="60"/>
    <tableColumn id="3" name="Beløb" totalsRowFunction="sum" dataDxfId="59" totalsRowDxfId="58"/>
    <tableColumn id="4" name="Beskrivelse af post" dataDxfId="57" totalsRowDxfId="56"/>
  </tableColumns>
  <tableStyleInfo name="ERST" showFirstColumn="0" showLastColumn="0" showRowStripes="1" showColumnStripes="0"/>
</table>
</file>

<file path=xl/tables/table19.xml><?xml version="1.0" encoding="utf-8"?>
<table xmlns="http://schemas.openxmlformats.org/spreadsheetml/2006/main" id="44" name="Tabel6610123739414345" displayName="Tabel6610123739414345" ref="B37:E53" totalsRowShown="0" headerRowDxfId="55" dataDxfId="54" tableBorderDxfId="53">
  <autoFilter ref="B37:E53"/>
  <tableColumns count="4">
    <tableColumn id="1" name="Nummer" dataDxfId="52"/>
    <tableColumn id="2" name="Post" dataDxfId="51"/>
    <tableColumn id="3" name="Beløb" dataDxfId="50" dataCellStyle="Valuta"/>
    <tableColumn id="4" name="Beskrivelse af post" dataDxfId="49"/>
  </tableColumns>
  <tableStyleInfo name="TableStyleLight1" showFirstColumn="0" showLastColumn="0" showRowStripes="1" showColumnStripes="0"/>
</table>
</file>

<file path=xl/tables/table2.xml><?xml version="1.0" encoding="utf-8"?>
<table xmlns="http://schemas.openxmlformats.org/spreadsheetml/2006/main" id="4" name="Table35" displayName="Table35" ref="B22:E38" totalsRowCount="1" headerRowDxfId="345" dataDxfId="344" totalsRowDxfId="343">
  <tableColumns count="4">
    <tableColumn id="1" name="Nummer" totalsRowLabel="Totale omkostninger" dataDxfId="342" totalsRowDxfId="341"/>
    <tableColumn id="2" name="Post" dataDxfId="340" totalsRowDxfId="339"/>
    <tableColumn id="3" name="Beløb" totalsRowFunction="sum" dataDxfId="338" totalsRowDxfId="337"/>
    <tableColumn id="4" name="Beskrivelse af post" dataDxfId="336" totalsRowDxfId="335"/>
  </tableColumns>
  <tableStyleInfo name="ERST" showFirstColumn="0" showLastColumn="0" showRowStripes="1" showColumnStripes="0"/>
</table>
</file>

<file path=xl/tables/table20.xml><?xml version="1.0" encoding="utf-8"?>
<table xmlns="http://schemas.openxmlformats.org/spreadsheetml/2006/main" id="45" name="Table354911133840424446" displayName="Table354911133840424446" ref="B17:E33" totalsRowCount="1" headerRowDxfId="23" dataDxfId="22" totalsRowDxfId="21">
  <tableColumns count="4">
    <tableColumn id="1" name="Nummer" totalsRowLabel="Totale omkostninger" dataDxfId="20" totalsRowDxfId="19"/>
    <tableColumn id="2" name="Post" dataDxfId="18" totalsRowDxfId="17"/>
    <tableColumn id="3" name="Beløb" totalsRowFunction="sum" dataDxfId="16" totalsRowDxfId="15"/>
    <tableColumn id="4" name="Beskrivelse af post" dataDxfId="14" totalsRowDxfId="13"/>
  </tableColumns>
  <tableStyleInfo name="ERST" showFirstColumn="0" showLastColumn="0" showRowStripes="1" showColumnStripes="0"/>
</table>
</file>

<file path=xl/tables/table21.xml><?xml version="1.0" encoding="utf-8"?>
<table xmlns="http://schemas.openxmlformats.org/spreadsheetml/2006/main" id="46" name="Tabel661012373941434547" displayName="Tabel661012373941434547" ref="B37:E53" totalsRowShown="0" headerRowDxfId="12" dataDxfId="11" tableBorderDxfId="10">
  <autoFilter ref="B37:E53"/>
  <tableColumns count="4">
    <tableColumn id="1" name="Nummer" dataDxfId="9"/>
    <tableColumn id="2" name="Post" dataDxfId="8"/>
    <tableColumn id="3" name="Beløb" dataDxfId="7" dataCellStyle="Valuta"/>
    <tableColumn id="4" name="Beskrivelse af post" dataDxfId="6"/>
  </tableColumns>
  <tableStyleInfo name="TableStyleLight1" showFirstColumn="0" showLastColumn="0" showRowStripes="1" showColumnStripes="0"/>
</table>
</file>

<file path=xl/tables/table22.xml><?xml version="1.0" encoding="utf-8"?>
<table xmlns="http://schemas.openxmlformats.org/spreadsheetml/2006/main" id="1" name="Table1" displayName="Table1" ref="B2:B9" totalsRowShown="0" headerRowDxfId="5">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2" name="Table2" displayName="Table2" ref="E2:F11" totalsRowShown="0" headerRowDxfId="4">
  <autoFilter ref="E2:F11"/>
  <sortState ref="E3:E14">
    <sortCondition ref="E2:E14"/>
  </sortState>
  <tableColumns count="2">
    <tableColumn id="4" name="Post" dataDxfId="3"/>
    <tableColumn id="1" name="Column1" dataDxfId="2"/>
  </tableColumns>
  <tableStyleInfo name="TableStyleMedium2" showFirstColumn="0" showLastColumn="0" showRowStripes="1" showColumnStripes="0"/>
</table>
</file>

<file path=xl/tables/table24.xml><?xml version="1.0" encoding="utf-8"?>
<table xmlns="http://schemas.openxmlformats.org/spreadsheetml/2006/main" id="17"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18"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13" name="Table13" displayName="Table13" ref="Q2:Q65" totalsRowShown="0">
  <autoFilter ref="Q2:Q65"/>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14" name="Table14" displayName="Table14" ref="H2:H16" totalsRowShown="0" headerRowDxfId="0">
  <autoFilter ref="H2:H16"/>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7" name="Tabel7" displayName="Tabel7" ref="S2:S11" totalsRowShown="0">
  <autoFilter ref="S2:S11"/>
  <tableColumns count="1">
    <tableColumn id="1" name="Post"/>
  </tableColumns>
  <tableStyleInfo name="TableStyleMedium2" showFirstColumn="0" showLastColumn="0" showRowStripes="1" showColumnStripes="0"/>
</table>
</file>

<file path=xl/tables/table3.xml><?xml version="1.0" encoding="utf-8"?>
<table xmlns="http://schemas.openxmlformats.org/spreadsheetml/2006/main" id="6" name="Tabel6" displayName="Tabel6" ref="B42:E58" totalsRowShown="0" headerRowDxfId="334" dataDxfId="333" tableBorderDxfId="332">
  <autoFilter ref="B42:E58"/>
  <tableColumns count="4">
    <tableColumn id="1" name="Nummer" dataDxfId="331"/>
    <tableColumn id="2" name="Post" dataDxfId="330"/>
    <tableColumn id="3" name="Beløb" dataDxfId="329" dataCellStyle="Valuta"/>
    <tableColumn id="4" name="Beskrivelse af post" dataDxfId="328"/>
  </tableColumns>
  <tableStyleInfo name="TableStyleLight1" showFirstColumn="0" showLastColumn="0" showRowStripes="1" showColumnStripes="0"/>
</table>
</file>

<file path=xl/tables/table4.xml><?xml version="1.0" encoding="utf-8"?>
<table xmlns="http://schemas.openxmlformats.org/spreadsheetml/2006/main" id="3" name="Table354" displayName="Table354" ref="B17:E33" totalsRowCount="1" headerRowDxfId="311" dataDxfId="310" totalsRowDxfId="309">
  <tableColumns count="4">
    <tableColumn id="1" name="Nummer" totalsRowLabel="Totale omkostninger" dataDxfId="308" totalsRowDxfId="307"/>
    <tableColumn id="2" name="Post" dataDxfId="306" totalsRowDxfId="305"/>
    <tableColumn id="3" name="Beløb" totalsRowFunction="sum" dataDxfId="304" totalsRowDxfId="303"/>
    <tableColumn id="4" name="Beskrivelse af post" dataDxfId="302" totalsRowDxfId="301"/>
  </tableColumns>
  <tableStyleInfo name="ERST" showFirstColumn="0" showLastColumn="0" showRowStripes="1" showColumnStripes="0"/>
</table>
</file>

<file path=xl/tables/table5.xml><?xml version="1.0" encoding="utf-8"?>
<table xmlns="http://schemas.openxmlformats.org/spreadsheetml/2006/main" id="5" name="Tabel66" displayName="Tabel66" ref="B37:E53" totalsRowShown="0" headerRowDxfId="300" dataDxfId="299" tableBorderDxfId="298">
  <autoFilter ref="B37:E53"/>
  <tableColumns count="4">
    <tableColumn id="1" name="Nummer" dataDxfId="297"/>
    <tableColumn id="2" name="Post" dataDxfId="296"/>
    <tableColumn id="3" name="Beløb" dataDxfId="295" dataCellStyle="Valuta"/>
    <tableColumn id="4" name="Beskrivelse af post" dataDxfId="294"/>
  </tableColumns>
  <tableStyleInfo name="TableStyleLight1" showFirstColumn="0" showLastColumn="0" showRowStripes="1" showColumnStripes="0"/>
</table>
</file>

<file path=xl/tables/table6.xml><?xml version="1.0" encoding="utf-8"?>
<table xmlns="http://schemas.openxmlformats.org/spreadsheetml/2006/main" id="8" name="Table3549" displayName="Table3549" ref="B17:E33" totalsRowCount="1" headerRowDxfId="276" dataDxfId="275" totalsRowDxfId="274">
  <tableColumns count="4">
    <tableColumn id="1" name="Nummer" totalsRowLabel="Totale omkostninger" dataDxfId="273" totalsRowDxfId="272"/>
    <tableColumn id="2" name="Post" dataDxfId="271" totalsRowDxfId="270"/>
    <tableColumn id="3" name="Beløb" totalsRowFunction="sum" dataDxfId="269" totalsRowDxfId="268"/>
    <tableColumn id="4" name="Beskrivelse af post" dataDxfId="267" totalsRowDxfId="266"/>
  </tableColumns>
  <tableStyleInfo name="ERST" showFirstColumn="0" showLastColumn="0" showRowStripes="1" showColumnStripes="0"/>
</table>
</file>

<file path=xl/tables/table7.xml><?xml version="1.0" encoding="utf-8"?>
<table xmlns="http://schemas.openxmlformats.org/spreadsheetml/2006/main" id="9" name="Tabel6610" displayName="Tabel6610" ref="B37:E53" totalsRowShown="0" headerRowDxfId="265" dataDxfId="264" tableBorderDxfId="263">
  <autoFilter ref="B37:E53"/>
  <tableColumns count="4">
    <tableColumn id="1" name="Nummer" dataDxfId="262"/>
    <tableColumn id="2" name="Post" dataDxfId="261"/>
    <tableColumn id="3" name="Beløb" dataDxfId="260" dataCellStyle="Valuta"/>
    <tableColumn id="4" name="Beskrivelse af post" dataDxfId="259"/>
  </tableColumns>
  <tableStyleInfo name="TableStyleLight1" showFirstColumn="0" showLastColumn="0" showRowStripes="1" showColumnStripes="0"/>
</table>
</file>

<file path=xl/tables/table8.xml><?xml version="1.0" encoding="utf-8"?>
<table xmlns="http://schemas.openxmlformats.org/spreadsheetml/2006/main" id="10" name="Table354911" displayName="Table354911" ref="B17:E33" totalsRowCount="1" headerRowDxfId="241" dataDxfId="240" totalsRowDxfId="239">
  <tableColumns count="4">
    <tableColumn id="1" name="Nummer" totalsRowLabel="Totale omkostninger" dataDxfId="238" totalsRowDxfId="237"/>
    <tableColumn id="2" name="Post" dataDxfId="236" totalsRowDxfId="235"/>
    <tableColumn id="3" name="Beløb" totalsRowFunction="sum" dataDxfId="234" totalsRowDxfId="233"/>
    <tableColumn id="4" name="Beskrivelse af post" dataDxfId="232" totalsRowDxfId="231"/>
  </tableColumns>
  <tableStyleInfo name="ERST" showFirstColumn="0" showLastColumn="0" showRowStripes="1" showColumnStripes="0"/>
</table>
</file>

<file path=xl/tables/table9.xml><?xml version="1.0" encoding="utf-8"?>
<table xmlns="http://schemas.openxmlformats.org/spreadsheetml/2006/main" id="11" name="Tabel661012" displayName="Tabel661012" ref="B37:E53" totalsRowShown="0" headerRowDxfId="230" dataDxfId="229" tableBorderDxfId="228">
  <autoFilter ref="B37:E53"/>
  <tableColumns count="4">
    <tableColumn id="1" name="Nummer" dataDxfId="227"/>
    <tableColumn id="2" name="Post" dataDxfId="226"/>
    <tableColumn id="3" name="Beløb" dataDxfId="225" dataCellStyle="Valuta"/>
    <tableColumn id="4" name="Beskrivelse af post" dataDxfId="224"/>
  </tableColumns>
  <tableStyleInfo name="TableStyleLight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3.bin"/><Relationship Id="rId6" Type="http://schemas.openxmlformats.org/officeDocument/2006/relationships/table" Target="../tables/table25.xml"/><Relationship Id="rId5" Type="http://schemas.openxmlformats.org/officeDocument/2006/relationships/table" Target="../tables/table24.xml"/><Relationship Id="rId10" Type="http://schemas.openxmlformats.org/officeDocument/2006/relationships/comments" Target="../comments1.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2"/>
  <sheetViews>
    <sheetView showGridLines="0" tabSelected="1" zoomScale="70" zoomScaleNormal="70" workbookViewId="0">
      <selection activeCell="B2" sqref="B2:N2"/>
    </sheetView>
  </sheetViews>
  <sheetFormatPr defaultColWidth="9.36328125" defaultRowHeight="13.5" x14ac:dyDescent="0.25"/>
  <cols>
    <col min="1" max="1" width="3" style="33" customWidth="1"/>
    <col min="2" max="2" width="64.453125" style="33" customWidth="1"/>
    <col min="3" max="3" width="29.36328125" style="33" customWidth="1"/>
    <col min="4" max="4" width="18.36328125" style="33" customWidth="1"/>
    <col min="5" max="5" width="18.90625" style="33" customWidth="1"/>
    <col min="6" max="6" width="17" style="33" customWidth="1"/>
    <col min="7" max="7" width="22.08984375" style="33" customWidth="1"/>
    <col min="8" max="8" width="20.36328125" style="33" customWidth="1"/>
    <col min="9" max="9" width="22.08984375" style="33" customWidth="1"/>
    <col min="10" max="10" width="26" style="33" customWidth="1"/>
    <col min="11" max="11" width="22.36328125" style="33" customWidth="1"/>
    <col min="12" max="12" width="30.54296875" style="33" hidden="1" customWidth="1"/>
    <col min="13" max="13" width="35.6328125" style="33" hidden="1" customWidth="1"/>
    <col min="14" max="14" width="25.6328125" style="33" customWidth="1"/>
    <col min="15" max="16384" width="9.36328125" style="33"/>
  </cols>
  <sheetData>
    <row r="1" spans="1:14" s="38" customFormat="1" x14ac:dyDescent="0.25">
      <c r="A1" s="63"/>
      <c r="B1" s="63"/>
      <c r="C1" s="63"/>
      <c r="D1" s="63"/>
      <c r="E1" s="63"/>
      <c r="F1" s="63"/>
      <c r="G1" s="63"/>
      <c r="H1" s="63"/>
      <c r="I1" s="63"/>
      <c r="J1" s="63"/>
      <c r="K1" s="63"/>
      <c r="L1" s="63"/>
      <c r="M1" s="63"/>
      <c r="N1" s="63"/>
    </row>
    <row r="2" spans="1:14" s="38" customFormat="1" ht="19.25" customHeight="1" x14ac:dyDescent="0.25">
      <c r="A2" s="63"/>
      <c r="B2" s="128" t="s">
        <v>98</v>
      </c>
      <c r="C2" s="129"/>
      <c r="D2" s="129"/>
      <c r="E2" s="129"/>
      <c r="F2" s="129"/>
      <c r="G2" s="129"/>
      <c r="H2" s="129"/>
      <c r="I2" s="129"/>
      <c r="J2" s="129"/>
      <c r="K2" s="129"/>
      <c r="L2" s="129"/>
      <c r="M2" s="129"/>
      <c r="N2" s="129"/>
    </row>
    <row r="3" spans="1:14" s="39" customFormat="1" ht="20.149999999999999" customHeight="1" x14ac:dyDescent="0.35">
      <c r="A3" s="98"/>
      <c r="B3" s="64" t="s">
        <v>54</v>
      </c>
      <c r="C3" s="57">
        <f>Aktivitet1!D4</f>
        <v>0</v>
      </c>
      <c r="D3" s="65"/>
      <c r="E3" s="127" t="s">
        <v>93</v>
      </c>
      <c r="F3" s="127"/>
      <c r="G3" s="127"/>
      <c r="H3" s="127"/>
      <c r="I3" s="127"/>
      <c r="J3" s="127"/>
      <c r="K3" s="127"/>
      <c r="L3" s="127"/>
      <c r="M3" s="127"/>
      <c r="N3" s="127"/>
    </row>
    <row r="4" spans="1:14" s="38" customFormat="1" ht="20.149999999999999" customHeight="1" x14ac:dyDescent="0.35">
      <c r="A4" s="63"/>
      <c r="B4" s="64" t="s">
        <v>34</v>
      </c>
      <c r="C4" s="57">
        <f>Aktivitet1!D5</f>
        <v>0</v>
      </c>
      <c r="D4" s="66"/>
      <c r="E4" s="127"/>
      <c r="F4" s="127"/>
      <c r="G4" s="127"/>
      <c r="H4" s="127"/>
      <c r="I4" s="127"/>
      <c r="J4" s="127"/>
      <c r="K4" s="127"/>
      <c r="L4" s="127"/>
      <c r="M4" s="127"/>
      <c r="N4" s="127"/>
    </row>
    <row r="5" spans="1:14" s="38" customFormat="1" ht="20.149999999999999" customHeight="1" x14ac:dyDescent="0.25">
      <c r="A5" s="63"/>
      <c r="B5" s="67" t="s">
        <v>80</v>
      </c>
      <c r="C5" s="50">
        <f>Aktivitet1!D6</f>
        <v>0</v>
      </c>
      <c r="D5" s="66"/>
      <c r="E5" s="127"/>
      <c r="F5" s="127"/>
      <c r="G5" s="127"/>
      <c r="H5" s="127"/>
      <c r="I5" s="127"/>
      <c r="J5" s="127"/>
      <c r="K5" s="127"/>
      <c r="L5" s="127"/>
      <c r="M5" s="127"/>
      <c r="N5" s="127"/>
    </row>
    <row r="6" spans="1:14" s="38" customFormat="1" ht="20.149999999999999" customHeight="1" x14ac:dyDescent="0.35">
      <c r="A6" s="63"/>
      <c r="B6" s="68" t="s">
        <v>53</v>
      </c>
      <c r="C6" s="60">
        <f>SUM(I12:I21)</f>
        <v>0</v>
      </c>
      <c r="D6" s="66"/>
      <c r="E6" s="127"/>
      <c r="F6" s="127"/>
      <c r="G6" s="127"/>
      <c r="H6" s="127"/>
      <c r="I6" s="127"/>
      <c r="J6" s="127"/>
      <c r="K6" s="127"/>
      <c r="L6" s="127"/>
      <c r="M6" s="127"/>
      <c r="N6" s="127"/>
    </row>
    <row r="7" spans="1:14" s="38" customFormat="1" ht="20.149999999999999" customHeight="1" x14ac:dyDescent="0.35">
      <c r="A7" s="63"/>
      <c r="B7" s="68" t="s">
        <v>95</v>
      </c>
      <c r="C7" s="60">
        <f>SUM(N12:N21)</f>
        <v>0</v>
      </c>
      <c r="D7" s="66"/>
      <c r="E7" s="127"/>
      <c r="F7" s="127"/>
      <c r="G7" s="127"/>
      <c r="H7" s="127"/>
      <c r="I7" s="127"/>
      <c r="J7" s="127"/>
      <c r="K7" s="127"/>
      <c r="L7" s="127"/>
      <c r="M7" s="127"/>
      <c r="N7" s="127"/>
    </row>
    <row r="8" spans="1:14" s="38" customFormat="1" ht="20.149999999999999" customHeight="1" x14ac:dyDescent="0.25">
      <c r="A8" s="63"/>
      <c r="B8" s="68" t="s">
        <v>88</v>
      </c>
      <c r="C8" s="51">
        <f>IF(Aktivitet1!D18*0.65&gt;16000,16000,Aktivitet1!D18*0.65)</f>
        <v>0</v>
      </c>
      <c r="D8" s="66"/>
      <c r="E8" s="127"/>
      <c r="F8" s="127"/>
      <c r="G8" s="127"/>
      <c r="H8" s="127"/>
      <c r="I8" s="127"/>
      <c r="J8" s="127"/>
      <c r="K8" s="127"/>
      <c r="L8" s="127"/>
      <c r="M8" s="127"/>
      <c r="N8" s="127"/>
    </row>
    <row r="9" spans="1:14" s="38" customFormat="1" ht="78" customHeight="1" x14ac:dyDescent="0.45">
      <c r="A9" s="63"/>
      <c r="B9" s="100" t="s">
        <v>44</v>
      </c>
      <c r="C9" s="101">
        <f>IF(C7+C8&gt;6000000,6000000,C7+C8)</f>
        <v>0</v>
      </c>
      <c r="D9" s="69"/>
      <c r="E9" s="127"/>
      <c r="F9" s="127"/>
      <c r="G9" s="127"/>
      <c r="H9" s="127"/>
      <c r="I9" s="127"/>
      <c r="J9" s="127"/>
      <c r="K9" s="127"/>
      <c r="L9" s="127"/>
      <c r="M9" s="127"/>
      <c r="N9" s="127"/>
    </row>
    <row r="10" spans="1:14" s="38" customFormat="1" ht="78" customHeight="1" x14ac:dyDescent="0.35">
      <c r="A10" s="63"/>
      <c r="B10" s="124" t="s">
        <v>96</v>
      </c>
      <c r="C10" s="126" t="s">
        <v>97</v>
      </c>
      <c r="D10" s="69"/>
      <c r="E10" s="123"/>
      <c r="F10" s="123"/>
      <c r="G10" s="123"/>
      <c r="H10" s="123"/>
      <c r="I10" s="123"/>
      <c r="J10" s="123"/>
      <c r="K10" s="123"/>
      <c r="L10" s="123"/>
      <c r="M10" s="123"/>
      <c r="N10" s="123"/>
    </row>
    <row r="11" spans="1:14" s="41" customFormat="1" ht="61.5" customHeight="1" x14ac:dyDescent="0.25">
      <c r="A11" s="99"/>
      <c r="B11" s="70" t="s">
        <v>50</v>
      </c>
      <c r="C11" s="70" t="s">
        <v>4</v>
      </c>
      <c r="D11" s="70" t="s">
        <v>5</v>
      </c>
      <c r="E11" s="71" t="s">
        <v>82</v>
      </c>
      <c r="F11" s="71" t="s">
        <v>46</v>
      </c>
      <c r="G11" s="71" t="s">
        <v>31</v>
      </c>
      <c r="H11" s="71" t="s">
        <v>45</v>
      </c>
      <c r="I11" s="71" t="s">
        <v>48</v>
      </c>
      <c r="J11" s="71" t="s">
        <v>94</v>
      </c>
      <c r="K11" s="71" t="s">
        <v>49</v>
      </c>
      <c r="L11" s="72" t="s">
        <v>56</v>
      </c>
      <c r="M11" s="73" t="s">
        <v>86</v>
      </c>
      <c r="N11" s="71" t="s">
        <v>89</v>
      </c>
    </row>
    <row r="12" spans="1:14" ht="53" customHeight="1" x14ac:dyDescent="0.25">
      <c r="A12" s="63"/>
      <c r="B12" s="74">
        <v>1</v>
      </c>
      <c r="C12" s="75">
        <f>Aktivitet1!$D$7</f>
        <v>0</v>
      </c>
      <c r="D12" s="76" t="str">
        <f>Aktivitet1!$D$13</f>
        <v>Vælg dato</v>
      </c>
      <c r="E12" s="77">
        <f>Aktivitet1!$D$15</f>
        <v>0</v>
      </c>
      <c r="F12" s="78">
        <f>Aktivitet1!$D$10</f>
        <v>0</v>
      </c>
      <c r="G12" s="79">
        <f>Aktivitet1!$D$38</f>
        <v>0</v>
      </c>
      <c r="H12" s="79">
        <f>Aktivitet1!$D$58</f>
        <v>0</v>
      </c>
      <c r="I12" s="80">
        <f>Table15[[#This Row],[Direkte omkostninger]]+Table15[[#This Row],[Indirekte omkostninger]]</f>
        <v>0</v>
      </c>
      <c r="J12" s="81" t="str">
        <f>IF(Table15[[#This Row],[Min. antal deltagere]]&gt;25,"Ja","Nej")</f>
        <v>Nej</v>
      </c>
      <c r="K12" s="82">
        <f>Table15[[#This Row],[Samlede omkostninger]]*0.65</f>
        <v>0</v>
      </c>
      <c r="L12" s="83" t="str">
        <f>IF(Table15[[#This Row],[65 % af omkostninger]]&gt;1500000,"Ja","Nej")</f>
        <v>Nej</v>
      </c>
      <c r="M12" s="84">
        <f>IF(Table15[[#This Row],[Antal aktiviteter]]&lt;5,Table15[[#This Row],[Antal aktiviteter]]*1500000,6000000)</f>
        <v>0</v>
      </c>
      <c r="N12"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3" spans="1:14" ht="35.15" customHeight="1" x14ac:dyDescent="0.25">
      <c r="A13" s="63"/>
      <c r="B13" s="74">
        <v>2</v>
      </c>
      <c r="C13" s="85">
        <f>Aktivitet2!$D$4</f>
        <v>0</v>
      </c>
      <c r="D13" s="76" t="str">
        <f>Aktivitet2!$D$10</f>
        <v>Vælg dato</v>
      </c>
      <c r="E13" s="77">
        <f>Aktivitet2!$D$12</f>
        <v>0</v>
      </c>
      <c r="F13" s="77">
        <f>Aktivitet2!$D$7</f>
        <v>0</v>
      </c>
      <c r="G13" s="86">
        <f>Aktivitet2!$D$33</f>
        <v>0</v>
      </c>
      <c r="H13" s="79">
        <f>Aktivitet2!$D$53</f>
        <v>0</v>
      </c>
      <c r="I13" s="80">
        <f>Table15[[#This Row],[Direkte omkostninger]]+Table15[[#This Row],[Indirekte omkostninger]]</f>
        <v>0</v>
      </c>
      <c r="J13" s="81" t="str">
        <f>IF(Table15[[#This Row],[Min. antal deltagere]]&gt;25,"Ja","Nej")</f>
        <v>Nej</v>
      </c>
      <c r="K13" s="87">
        <f>Table15[[#This Row],[Samlede omkostninger]]*0.65</f>
        <v>0</v>
      </c>
      <c r="L13" s="88" t="str">
        <f>IF(Table15[[#This Row],[65 % af omkostninger]]&gt;1500000,"Ja","Nej")</f>
        <v>Nej</v>
      </c>
      <c r="M13" s="84">
        <f>IF(Table15[[#This Row],[Antal aktiviteter]]&lt;5,Table15[[#This Row],[Antal aktiviteter]]*1500000,6000000)</f>
        <v>0</v>
      </c>
      <c r="N13"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4" spans="1:14" ht="35.15" customHeight="1" x14ac:dyDescent="0.25">
      <c r="A14" s="63"/>
      <c r="B14" s="74">
        <v>3</v>
      </c>
      <c r="C14" s="85">
        <f>Aktivitet3!$D$4</f>
        <v>0</v>
      </c>
      <c r="D14" s="76" t="str">
        <f>Aktivitet3!$D$10</f>
        <v>Vælg dato</v>
      </c>
      <c r="E14" s="77">
        <f>Aktivitet3!$D$12</f>
        <v>0</v>
      </c>
      <c r="F14" s="77">
        <f>Aktivitet3!$D$7</f>
        <v>0</v>
      </c>
      <c r="G14" s="86">
        <f>Aktivitet3!$D$33</f>
        <v>0</v>
      </c>
      <c r="H14" s="79">
        <f>Aktivitet3!$D$53</f>
        <v>0</v>
      </c>
      <c r="I14" s="80">
        <f>Table15[[#This Row],[Direkte omkostninger]]+Table15[[#This Row],[Indirekte omkostninger]]</f>
        <v>0</v>
      </c>
      <c r="J14" s="81" t="str">
        <f>IF(Table15[[#This Row],[Min. antal deltagere]]&gt;25,"Ja","Nej")</f>
        <v>Nej</v>
      </c>
      <c r="K14" s="87">
        <f>Table15[[#This Row],[Samlede omkostninger]]*0.65</f>
        <v>0</v>
      </c>
      <c r="L14" s="88" t="str">
        <f>IF(Table15[[#This Row],[65 % af omkostninger]]&gt;1500000,"Ja","Nej")</f>
        <v>Nej</v>
      </c>
      <c r="M14" s="84">
        <f>IF(Table15[[#This Row],[Antal aktiviteter]]&lt;5,Table15[[#This Row],[Antal aktiviteter]]*1500000,6000000)</f>
        <v>0</v>
      </c>
      <c r="N14"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5" spans="1:14" ht="35.15" customHeight="1" x14ac:dyDescent="0.25">
      <c r="A15" s="63"/>
      <c r="B15" s="74">
        <v>4</v>
      </c>
      <c r="C15" s="85">
        <f>Aktivitet4!$D$4</f>
        <v>0</v>
      </c>
      <c r="D15" s="76" t="str">
        <f>Aktivitet4!$D$10</f>
        <v>Vælg dato</v>
      </c>
      <c r="E15" s="77">
        <f>Aktivitet4!$D$12</f>
        <v>0</v>
      </c>
      <c r="F15" s="77">
        <f>Aktivitet4!$D$7</f>
        <v>0</v>
      </c>
      <c r="G15" s="86">
        <f>Aktivitet4!$D$33</f>
        <v>0</v>
      </c>
      <c r="H15" s="79">
        <f>Aktivitet4!$D$53</f>
        <v>0</v>
      </c>
      <c r="I15" s="80">
        <f>Table15[[#This Row],[Direkte omkostninger]]+Table15[[#This Row],[Indirekte omkostninger]]</f>
        <v>0</v>
      </c>
      <c r="J15" s="81" t="str">
        <f>IF(Table15[[#This Row],[Min. antal deltagere]]&gt;25,"Ja","Nej")</f>
        <v>Nej</v>
      </c>
      <c r="K15" s="87">
        <f>Table15[[#This Row],[Samlede omkostninger]]*0.65</f>
        <v>0</v>
      </c>
      <c r="L15" s="88" t="str">
        <f>IF(Table15[[#This Row],[65 % af omkostninger]]&gt;1500000,"Ja","Nej")</f>
        <v>Nej</v>
      </c>
      <c r="M15" s="84">
        <f>IF(Table15[[#This Row],[Antal aktiviteter]]&lt;5,Table15[[#This Row],[Antal aktiviteter]]*1500000,6000000)</f>
        <v>0</v>
      </c>
      <c r="N15"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6" spans="1:14" ht="35.15" customHeight="1" x14ac:dyDescent="0.25">
      <c r="A16" s="63"/>
      <c r="B16" s="74">
        <v>5</v>
      </c>
      <c r="C16" s="85">
        <f>Aktivitet5!$D$4</f>
        <v>0</v>
      </c>
      <c r="D16" s="76" t="str">
        <f>Aktivitet5!$D$10</f>
        <v>Vælg dato</v>
      </c>
      <c r="E16" s="77">
        <f>Aktivitet5!$D$12</f>
        <v>0</v>
      </c>
      <c r="F16" s="77">
        <f>Aktivitet5!$D$7</f>
        <v>0</v>
      </c>
      <c r="G16" s="86">
        <f>Aktivitet5!$D$33</f>
        <v>0</v>
      </c>
      <c r="H16" s="79">
        <f>Aktivitet5!$D$53</f>
        <v>0</v>
      </c>
      <c r="I16" s="80">
        <f>Table15[[#This Row],[Direkte omkostninger]]+Table15[[#This Row],[Indirekte omkostninger]]</f>
        <v>0</v>
      </c>
      <c r="J16" s="81" t="str">
        <f>IF(Table15[[#This Row],[Min. antal deltagere]]&gt;25,"Ja","Nej")</f>
        <v>Nej</v>
      </c>
      <c r="K16" s="87">
        <f>Table15[[#This Row],[Samlede omkostninger]]*0.65</f>
        <v>0</v>
      </c>
      <c r="L16" s="88" t="str">
        <f>IF(Table15[[#This Row],[65 % af omkostninger]]&gt;1500000,"Ja","Nej")</f>
        <v>Nej</v>
      </c>
      <c r="M16" s="84">
        <f>IF(Table15[[#This Row],[Antal aktiviteter]]&lt;5,Table15[[#This Row],[Antal aktiviteter]]*1500000,6000000)</f>
        <v>0</v>
      </c>
      <c r="N16"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7" spans="1:14" ht="35.15" customHeight="1" x14ac:dyDescent="0.25">
      <c r="A17" s="63"/>
      <c r="B17" s="74">
        <v>6</v>
      </c>
      <c r="C17" s="85">
        <f>Aktivitet6!$D$4</f>
        <v>0</v>
      </c>
      <c r="D17" s="76" t="str">
        <f>Aktivitet6!$D$10</f>
        <v>Vælg dato</v>
      </c>
      <c r="E17" s="77">
        <f>Aktivitet6!$D$12</f>
        <v>0</v>
      </c>
      <c r="F17" s="77">
        <f>Aktivitet6!$D$7</f>
        <v>0</v>
      </c>
      <c r="G17" s="86">
        <f>Aktivitet6!$D$33</f>
        <v>0</v>
      </c>
      <c r="H17" s="79">
        <f>Aktivitet6!$D$53</f>
        <v>0</v>
      </c>
      <c r="I17" s="80">
        <f>Table15[[#This Row],[Direkte omkostninger]]+Table15[[#This Row],[Indirekte omkostninger]]</f>
        <v>0</v>
      </c>
      <c r="J17" s="81" t="str">
        <f>IF(Table15[[#This Row],[Min. antal deltagere]]&gt;25,"Ja","Nej")</f>
        <v>Nej</v>
      </c>
      <c r="K17" s="87">
        <f>Table15[[#This Row],[Samlede omkostninger]]*0.65</f>
        <v>0</v>
      </c>
      <c r="L17" s="88" t="str">
        <f>IF(Table15[[#This Row],[65 % af omkostninger]]&gt;1500000,"Ja","Nej")</f>
        <v>Nej</v>
      </c>
      <c r="M17" s="84">
        <f>IF(Table15[[#This Row],[Antal aktiviteter]]&lt;5,Table15[[#This Row],[Antal aktiviteter]]*1500000,6000000)</f>
        <v>0</v>
      </c>
      <c r="N17"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8" spans="1:14" ht="35.15" customHeight="1" x14ac:dyDescent="0.25">
      <c r="A18" s="63"/>
      <c r="B18" s="74">
        <v>7</v>
      </c>
      <c r="C18" s="85">
        <f>Aktivitet7!$D$4</f>
        <v>0</v>
      </c>
      <c r="D18" s="76" t="str">
        <f>Aktivitet7!$D$10</f>
        <v>Vælg dato</v>
      </c>
      <c r="E18" s="77">
        <f>Aktivitet7!$D$12</f>
        <v>0</v>
      </c>
      <c r="F18" s="77">
        <f>Aktivitet7!$D$7</f>
        <v>0</v>
      </c>
      <c r="G18" s="86">
        <f>Aktivitet7!$D$33</f>
        <v>0</v>
      </c>
      <c r="H18" s="79">
        <f>Aktivitet7!$D$53</f>
        <v>0</v>
      </c>
      <c r="I18" s="80">
        <f>Table15[[#This Row],[Direkte omkostninger]]+Table15[[#This Row],[Indirekte omkostninger]]</f>
        <v>0</v>
      </c>
      <c r="J18" s="81" t="str">
        <f>IF(Table15[[#This Row],[Min. antal deltagere]]&gt;25,"Ja","Nej")</f>
        <v>Nej</v>
      </c>
      <c r="K18" s="87">
        <f>Table15[[#This Row],[Samlede omkostninger]]*0.65</f>
        <v>0</v>
      </c>
      <c r="L18" s="88" t="str">
        <f>IF(Table15[[#This Row],[65 % af omkostninger]]&gt;1500000,"Ja","Nej")</f>
        <v>Nej</v>
      </c>
      <c r="M18" s="84">
        <f>IF(Table15[[#This Row],[Antal aktiviteter]]&lt;5,Table15[[#This Row],[Antal aktiviteter]]*1500000,6000000)</f>
        <v>0</v>
      </c>
      <c r="N18"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19" spans="1:14" ht="35.15" customHeight="1" x14ac:dyDescent="0.25">
      <c r="A19" s="63"/>
      <c r="B19" s="74">
        <v>8</v>
      </c>
      <c r="C19" s="85">
        <f>Aktivitet8!$D$4</f>
        <v>0</v>
      </c>
      <c r="D19" s="76" t="str">
        <f>Aktivitet8!$D$10</f>
        <v>Vælg dato</v>
      </c>
      <c r="E19" s="77">
        <f>Aktivitet8!$D$12</f>
        <v>0</v>
      </c>
      <c r="F19" s="77">
        <f>Aktivitet8!$D$7</f>
        <v>0</v>
      </c>
      <c r="G19" s="86">
        <f>Aktivitet8!$D$33</f>
        <v>0</v>
      </c>
      <c r="H19" s="79">
        <f>Aktivitet8!$D$53</f>
        <v>0</v>
      </c>
      <c r="I19" s="80">
        <f>Table15[[#This Row],[Direkte omkostninger]]+Table15[[#This Row],[Indirekte omkostninger]]</f>
        <v>0</v>
      </c>
      <c r="J19" s="81" t="str">
        <f>IF(Table15[[#This Row],[Min. antal deltagere]]&gt;25,"Ja","Nej")</f>
        <v>Nej</v>
      </c>
      <c r="K19" s="87">
        <f>Table15[[#This Row],[Samlede omkostninger]]*0.65</f>
        <v>0</v>
      </c>
      <c r="L19" s="88" t="str">
        <f>IF(Table15[[#This Row],[65 % af omkostninger]]&gt;1500000,"Ja","Nej")</f>
        <v>Nej</v>
      </c>
      <c r="M19" s="84">
        <f>IF(Table15[[#This Row],[Antal aktiviteter]]&lt;5,Table15[[#This Row],[Antal aktiviteter]]*1500000,6000000)</f>
        <v>0</v>
      </c>
      <c r="N19"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20" spans="1:14" ht="35.15" customHeight="1" x14ac:dyDescent="0.25">
      <c r="A20" s="63"/>
      <c r="B20" s="74">
        <v>9</v>
      </c>
      <c r="C20" s="85">
        <f>Aktivitet9!$D$4</f>
        <v>0</v>
      </c>
      <c r="D20" s="76" t="str">
        <f>Aktivitet9!$D$10</f>
        <v>Vælg dato</v>
      </c>
      <c r="E20" s="77">
        <f>Aktivitet9!$D$12</f>
        <v>0</v>
      </c>
      <c r="F20" s="77">
        <f>Aktivitet9!$D$7</f>
        <v>0</v>
      </c>
      <c r="G20" s="86">
        <f>Aktivitet9!$D$33</f>
        <v>0</v>
      </c>
      <c r="H20" s="79">
        <f>Aktivitet9!$D$53</f>
        <v>0</v>
      </c>
      <c r="I20" s="80">
        <f>Table15[[#This Row],[Direkte omkostninger]]+Table15[[#This Row],[Indirekte omkostninger]]</f>
        <v>0</v>
      </c>
      <c r="J20" s="81" t="str">
        <f>IF(Table15[[#This Row],[Min. antal deltagere]]&gt;25,"Ja","Nej")</f>
        <v>Nej</v>
      </c>
      <c r="K20" s="87">
        <f>Table15[[#This Row],[Samlede omkostninger]]*0.65</f>
        <v>0</v>
      </c>
      <c r="L20" s="88" t="str">
        <f>IF(Table15[[#This Row],[65 % af omkostninger]]&gt;1500000,"Ja","Nej")</f>
        <v>Nej</v>
      </c>
      <c r="M20" s="84">
        <f>IF(Table15[[#This Row],[Antal aktiviteter]]&lt;5,Table15[[#This Row],[Antal aktiviteter]]*1500000,6000000)</f>
        <v>0</v>
      </c>
      <c r="N20"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21" spans="1:14" ht="35.15" customHeight="1" x14ac:dyDescent="0.25">
      <c r="A21" s="63"/>
      <c r="B21" s="74">
        <v>10</v>
      </c>
      <c r="C21" s="85">
        <f>Aktivitet10!$D$4</f>
        <v>0</v>
      </c>
      <c r="D21" s="76" t="str">
        <f>Aktivitet10!$D$10</f>
        <v>Vælg dato</v>
      </c>
      <c r="E21" s="77">
        <f>Aktivitet10!$D$12</f>
        <v>0</v>
      </c>
      <c r="F21" s="77">
        <f>Aktivitet10!$D$7</f>
        <v>0</v>
      </c>
      <c r="G21" s="86">
        <f>Aktivitet10!$D$33</f>
        <v>0</v>
      </c>
      <c r="H21" s="79">
        <f>Aktivitet10!$D$53</f>
        <v>0</v>
      </c>
      <c r="I21" s="80">
        <f>Table15[[#This Row],[Direkte omkostninger]]+Table15[[#This Row],[Indirekte omkostninger]]</f>
        <v>0</v>
      </c>
      <c r="J21" s="81" t="str">
        <f>IF(Table15[[#This Row],[Min. antal deltagere]]&gt;25,"Ja","Nej")</f>
        <v>Nej</v>
      </c>
      <c r="K21" s="87">
        <f>Table15[[#This Row],[Samlede omkostninger]]*0.65</f>
        <v>0</v>
      </c>
      <c r="L21" s="88" t="str">
        <f>IF(Table15[[#This Row],[65 % af omkostninger]]&gt;1500000,"Ja","Nej")</f>
        <v>Nej</v>
      </c>
      <c r="M21" s="84">
        <f>IF(Table15[[#This Row],[Antal aktiviteter]]&lt;5,Table15[[#This Row],[Antal aktiviteter]]*1500000,6000000)</f>
        <v>0</v>
      </c>
      <c r="N21" s="84" t="str">
        <f>IF(Table15[[#This Row],[Er der mere end 25 deltagere?]]="ja",IF(Table15[[#This Row],[65 % af omkostninger]]&gt;Table15[[#This Row],[Tilskudsmaksimum (1,5 mio. pr. aktivitet, maks 6 mio.)]],Table15[[#This Row],[Tilskudsmaksimum (1,5 mio. pr. aktivitet, maks 6 mio.)]],Table15[[#This Row],[65 % af omkostninger]]),"Under 26 deltagere")</f>
        <v>Under 26 deltagere</v>
      </c>
    </row>
    <row r="22" spans="1:14" ht="35.15" customHeight="1" x14ac:dyDescent="0.25">
      <c r="A22" s="63"/>
      <c r="B22" s="89" t="s">
        <v>90</v>
      </c>
      <c r="C22" s="90"/>
      <c r="D22" s="91"/>
      <c r="E22" s="91">
        <f>SUBTOTAL(109,E12:E21)</f>
        <v>0</v>
      </c>
      <c r="F22" s="91">
        <f>SUBTOTAL(109,F12:F21)</f>
        <v>0</v>
      </c>
      <c r="G22" s="92">
        <f>SUBTOTAL(109,G12:G21)</f>
        <v>0</v>
      </c>
      <c r="H22" s="92">
        <f>SUBTOTAL(109,H12:H21)</f>
        <v>0</v>
      </c>
      <c r="I22" s="92">
        <f>SUBTOTAL(109,I12:I21)</f>
        <v>0</v>
      </c>
      <c r="J22" s="93"/>
      <c r="K22" s="94">
        <f>SUBTOTAL(109,K12:K21)</f>
        <v>0</v>
      </c>
      <c r="L22" s="95" t="str">
        <f>IF(Table15[[#This Row],[65 % af omkostninger]]&gt;1500000,"Ja","Nej")</f>
        <v>Nej</v>
      </c>
      <c r="M22" s="96">
        <f>IF(Table15[[#This Row],[Antal aktiviteter]]&lt;5,Table15[[#This Row],[Antal aktiviteter]]*1500000,6000000)</f>
        <v>0</v>
      </c>
      <c r="N22" s="92">
        <f>SUBTOTAL(109,N12:N21)</f>
        <v>0</v>
      </c>
    </row>
  </sheetData>
  <sheetProtection algorithmName="SHA-512" hashValue="kHQtQYzuknOeViV8l50it0UQYkXIvb4XMEKJVdjnkEXc5TpgDeZ8QL9T+sJGv1QW6EqHkp/u1RTv9NYhbc7GCQ==" saltValue="CFeBvQHjlWqCBw3RhiLukQ==" spinCount="100000" sheet="1" objects="1" scenarios="1"/>
  <mergeCells count="2">
    <mergeCell ref="E3:N9"/>
    <mergeCell ref="B2:N2"/>
  </mergeCells>
  <phoneticPr fontId="2" type="noConversion"/>
  <conditionalFormatting sqref="C4">
    <cfRule type="expression" dxfId="380" priority="13">
      <formula>$C$4&lt;&gt;"Angiv CVR-nummer her"</formula>
    </cfRule>
  </conditionalFormatting>
  <conditionalFormatting sqref="C12:C22">
    <cfRule type="expression" dxfId="379" priority="66">
      <formula>IF($C$12:$C$22&lt;&gt;"Skriv navn på arrangementet",1,0)</formula>
    </cfRule>
  </conditionalFormatting>
  <conditionalFormatting sqref="I12:I21">
    <cfRule type="cellIs" dxfId="378" priority="6" operator="lessThan">
      <formula>0</formula>
    </cfRule>
  </conditionalFormatting>
  <conditionalFormatting sqref="C3">
    <cfRule type="expression" dxfId="377" priority="5">
      <formula>$C$4&lt;&gt;"Angiv CVR-nummer her"</formula>
    </cfRule>
  </conditionalFormatting>
  <pageMargins left="0.7" right="0.7" top="0.75" bottom="0.75" header="0.3" footer="0.3"/>
  <pageSetup orientation="portrait" r:id="rId1"/>
  <ignoredErrors>
    <ignoredError sqref="N22 H12:H22 K22 I22 J12:J21 N12:N21"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28" t="s">
        <v>32</v>
      </c>
      <c r="C33" s="29"/>
      <c r="D33" s="30">
        <f>SUBTOTAL(109,Table35491113384042[Beløb])</f>
        <v>0</v>
      </c>
      <c r="E33" s="31"/>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18" priority="20">
      <formula>IF($D$4 &lt;&gt;"Angiv navn",1,0)</formula>
    </cfRule>
  </conditionalFormatting>
  <conditionalFormatting sqref="D6">
    <cfRule type="expression" dxfId="117" priority="19">
      <formula>IF($D$6&lt;&gt;"Angiv arrangementsstype",1,0)</formula>
    </cfRule>
  </conditionalFormatting>
  <conditionalFormatting sqref="D5">
    <cfRule type="expression" dxfId="116" priority="18">
      <formula>IF($D$5&lt;&gt;"Angiv sted",1,0)</formula>
    </cfRule>
  </conditionalFormatting>
  <conditionalFormatting sqref="D7">
    <cfRule type="expression" dxfId="115" priority="17">
      <formula>IF($D$7&lt;&gt;"Angiv antal",1,0)</formula>
    </cfRule>
  </conditionalFormatting>
  <conditionalFormatting sqref="D10">
    <cfRule type="expression" dxfId="114" priority="21">
      <formula>IF(AND($D$10&lt;&gt;"Vælg dato",#REF!="Ja"),1,0)</formula>
    </cfRule>
  </conditionalFormatting>
  <conditionalFormatting sqref="D9:E10">
    <cfRule type="expression" dxfId="113" priority="24">
      <formula>IF(#REF!&lt;&gt;"Ja",1,0)</formula>
    </cfRule>
  </conditionalFormatting>
  <conditionalFormatting sqref="E10">
    <cfRule type="expression" dxfId="112" priority="26">
      <formula>IF(AND($E$10&lt;&gt;"Vælg dato",#REF!="Ja"),1,0)</formula>
    </cfRule>
  </conditionalFormatting>
  <conditionalFormatting sqref="E18:E32 E38:E52">
    <cfRule type="expression" dxfId="111" priority="13">
      <formula>IF(E18&lt;&gt;"Beskrivelse af post",1,0)</formula>
    </cfRule>
    <cfRule type="expression" dxfId="110" priority="14">
      <formula>C18 = "Øvrige"</formula>
    </cfRule>
  </conditionalFormatting>
  <conditionalFormatting sqref="C18:C32">
    <cfRule type="expression" dxfId="109" priority="8">
      <formula>IF(C18&lt;&gt;"Vælg eller skriv post",1,0)</formula>
    </cfRule>
  </conditionalFormatting>
  <conditionalFormatting sqref="C38">
    <cfRule type="expression" dxfId="108" priority="7">
      <formula>IF(C38&lt;&gt;"Vælg eller skriv post",1,0)</formula>
    </cfRule>
  </conditionalFormatting>
  <conditionalFormatting sqref="C39:C52">
    <cfRule type="expression" dxfId="107" priority="6">
      <formula>IF(C39&lt;&gt;"Vælg eller skriv post",1,0)</formula>
    </cfRule>
  </conditionalFormatting>
  <conditionalFormatting sqref="B9:C9 B10 B12">
    <cfRule type="expression" dxfId="106" priority="5">
      <formula>IF(#REF!&lt;&gt;"Ja",1,0)</formula>
    </cfRule>
  </conditionalFormatting>
  <conditionalFormatting sqref="C12">
    <cfRule type="expression" dxfId="105" priority="3">
      <formula>#REF!&lt;&gt;"Ja"</formula>
    </cfRule>
  </conditionalFormatting>
  <conditionalFormatting sqref="C10 C12">
    <cfRule type="expression" dxfId="104" priority="4">
      <formula>IF(#REF!&lt;&gt;"Ja",1,0)</formula>
    </cfRule>
  </conditionalFormatting>
  <conditionalFormatting sqref="D12">
    <cfRule type="expression" dxfId="103" priority="1">
      <formula>IF(AND($D$12&lt;&gt;"Angiv antal",#REF!="Ja"),1,0)</formula>
    </cfRule>
  </conditionalFormatting>
  <conditionalFormatting sqref="D12">
    <cfRule type="expression" dxfId="10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28" t="s">
        <v>32</v>
      </c>
      <c r="C33" s="29"/>
      <c r="D33" s="30">
        <f>SUBTOTAL(109,Table3549111338404244[Beløb])</f>
        <v>0</v>
      </c>
      <c r="E33" s="31"/>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83" priority="20">
      <formula>IF($D$4 &lt;&gt;"Angiv navn",1,0)</formula>
    </cfRule>
  </conditionalFormatting>
  <conditionalFormatting sqref="D6">
    <cfRule type="expression" dxfId="82" priority="19">
      <formula>IF($D$6&lt;&gt;"Angiv arrangementsstype",1,0)</formula>
    </cfRule>
  </conditionalFormatting>
  <conditionalFormatting sqref="D5">
    <cfRule type="expression" dxfId="81" priority="18">
      <formula>IF($D$5&lt;&gt;"Angiv sted",1,0)</formula>
    </cfRule>
  </conditionalFormatting>
  <conditionalFormatting sqref="D7">
    <cfRule type="expression" dxfId="80" priority="17">
      <formula>IF($D$7&lt;&gt;"Angiv antal",1,0)</formula>
    </cfRule>
  </conditionalFormatting>
  <conditionalFormatting sqref="D10">
    <cfRule type="expression" dxfId="79" priority="21">
      <formula>IF(AND($D$10&lt;&gt;"Vælg dato",#REF!="Ja"),1,0)</formula>
    </cfRule>
  </conditionalFormatting>
  <conditionalFormatting sqref="D9:E10">
    <cfRule type="expression" dxfId="78" priority="24">
      <formula>IF(#REF!&lt;&gt;"Ja",1,0)</formula>
    </cfRule>
  </conditionalFormatting>
  <conditionalFormatting sqref="E10">
    <cfRule type="expression" dxfId="77" priority="26">
      <formula>IF(AND($E$10&lt;&gt;"Vælg dato",#REF!="Ja"),1,0)</formula>
    </cfRule>
  </conditionalFormatting>
  <conditionalFormatting sqref="E18:E32 E38:E52">
    <cfRule type="expression" dxfId="76" priority="13">
      <formula>IF(E18&lt;&gt;"Beskrivelse af post",1,0)</formula>
    </cfRule>
    <cfRule type="expression" dxfId="75" priority="14">
      <formula>C18 = "Øvrige"</formula>
    </cfRule>
  </conditionalFormatting>
  <conditionalFormatting sqref="C18:C32">
    <cfRule type="expression" dxfId="74" priority="8">
      <formula>IF(C18&lt;&gt;"Vælg eller skriv post",1,0)</formula>
    </cfRule>
  </conditionalFormatting>
  <conditionalFormatting sqref="C38">
    <cfRule type="expression" dxfId="73" priority="7">
      <formula>IF(C38&lt;&gt;"Vælg eller skriv post",1,0)</formula>
    </cfRule>
  </conditionalFormatting>
  <conditionalFormatting sqref="C39:C52">
    <cfRule type="expression" dxfId="72" priority="6">
      <formula>IF(C39&lt;&gt;"Vælg eller skriv post",1,0)</formula>
    </cfRule>
  </conditionalFormatting>
  <conditionalFormatting sqref="B9:C9 B10 B12">
    <cfRule type="expression" dxfId="71" priority="5">
      <formula>IF(#REF!&lt;&gt;"Ja",1,0)</formula>
    </cfRule>
  </conditionalFormatting>
  <conditionalFormatting sqref="C12">
    <cfRule type="expression" dxfId="70" priority="3">
      <formula>#REF!&lt;&gt;"Ja"</formula>
    </cfRule>
  </conditionalFormatting>
  <conditionalFormatting sqref="C10 C12">
    <cfRule type="expression" dxfId="69" priority="4">
      <formula>IF(#REF!&lt;&gt;"Ja",1,0)</formula>
    </cfRule>
  </conditionalFormatting>
  <conditionalFormatting sqref="D12">
    <cfRule type="expression" dxfId="68" priority="1">
      <formula>IF(AND($D$12&lt;&gt;"Angiv antal",#REF!="Ja"),1,0)</formula>
    </cfRule>
  </conditionalFormatting>
  <conditionalFormatting sqref="D12">
    <cfRule type="expression" dxfId="6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D10" sqref="D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109" t="s">
        <v>12</v>
      </c>
      <c r="E9" s="110" t="s">
        <v>13</v>
      </c>
    </row>
    <row r="10" spans="2:11" ht="15" customHeight="1" x14ac:dyDescent="0.35">
      <c r="B10" s="13"/>
      <c r="C10" s="16" t="s">
        <v>83</v>
      </c>
      <c r="D10" s="111" t="s">
        <v>16</v>
      </c>
      <c r="E10" s="115" t="s">
        <v>16</v>
      </c>
    </row>
    <row r="11" spans="2:11" ht="15" customHeight="1" thickBot="1" x14ac:dyDescent="0.4">
      <c r="B11" s="122"/>
      <c r="C11" s="47"/>
      <c r="D11" s="102"/>
      <c r="E11" s="103"/>
    </row>
    <row r="12" spans="2:11" ht="15" customHeight="1" thickBot="1" x14ac:dyDescent="0.4">
      <c r="B12" s="34"/>
      <c r="C12" s="35" t="s">
        <v>82</v>
      </c>
      <c r="D12" s="117"/>
      <c r="E12" s="104"/>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28" t="s">
        <v>32</v>
      </c>
      <c r="C33" s="29"/>
      <c r="D33" s="30">
        <f>SUBTOTAL(109,Table354911133840424446[Beløb])</f>
        <v>0</v>
      </c>
      <c r="E33" s="31"/>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48" priority="27">
      <formula>IF($D$4 &lt;&gt;"Angiv navn",1,0)</formula>
    </cfRule>
  </conditionalFormatting>
  <conditionalFormatting sqref="D6">
    <cfRule type="expression" dxfId="47" priority="26">
      <formula>IF($D$6&lt;&gt;"Angiv arrangementsstype",1,0)</formula>
    </cfRule>
  </conditionalFormatting>
  <conditionalFormatting sqref="D5">
    <cfRule type="expression" dxfId="46" priority="25">
      <formula>IF($D$5&lt;&gt;"Angiv sted",1,0)</formula>
    </cfRule>
  </conditionalFormatting>
  <conditionalFormatting sqref="D7">
    <cfRule type="expression" dxfId="45" priority="24">
      <formula>IF($D$7&lt;&gt;"Angiv antal",1,0)</formula>
    </cfRule>
  </conditionalFormatting>
  <conditionalFormatting sqref="D10:D11">
    <cfRule type="expression" dxfId="44" priority="28">
      <formula>IF(AND($D$10&lt;&gt;"Vælg dato",#REF!="Ja"),1,0)</formula>
    </cfRule>
  </conditionalFormatting>
  <conditionalFormatting sqref="D12">
    <cfRule type="expression" dxfId="43" priority="29">
      <formula>IF(AND($D$12&lt;&gt;"Angiv antal",#REF!="Ja"),1,0)</formula>
    </cfRule>
  </conditionalFormatting>
  <conditionalFormatting sqref="D9:E12">
    <cfRule type="expression" dxfId="42" priority="31">
      <formula>IF(#REF!&lt;&gt;"Ja",1,0)</formula>
    </cfRule>
  </conditionalFormatting>
  <conditionalFormatting sqref="E10:E12">
    <cfRule type="expression" dxfId="41" priority="33">
      <formula>IF(AND($E$10&lt;&gt;"Vælg dato",#REF!="Ja"),1,0)</formula>
    </cfRule>
  </conditionalFormatting>
  <conditionalFormatting sqref="E18:E32 E38:E52">
    <cfRule type="expression" dxfId="40" priority="20">
      <formula>IF(E18&lt;&gt;"Beskrivelse af post",1,0)</formula>
    </cfRule>
    <cfRule type="expression" dxfId="39" priority="21">
      <formula>C18 = "Øvrige"</formula>
    </cfRule>
  </conditionalFormatting>
  <conditionalFormatting sqref="C18:C32">
    <cfRule type="expression" dxfId="38" priority="15">
      <formula>IF(C18&lt;&gt;"Vælg eller skriv post",1,0)</formula>
    </cfRule>
  </conditionalFormatting>
  <conditionalFormatting sqref="C38">
    <cfRule type="expression" dxfId="37" priority="14">
      <formula>IF(C38&lt;&gt;"Vælg eller skriv post",1,0)</formula>
    </cfRule>
  </conditionalFormatting>
  <conditionalFormatting sqref="C39:C52">
    <cfRule type="expression" dxfId="36" priority="13">
      <formula>IF(C39&lt;&gt;"Vælg eller skriv post",1,0)</formula>
    </cfRule>
  </conditionalFormatting>
  <conditionalFormatting sqref="B9:C9 B10 B12">
    <cfRule type="expression" dxfId="35" priority="12">
      <formula>IF(#REF!&lt;&gt;"Ja",1,0)</formula>
    </cfRule>
  </conditionalFormatting>
  <conditionalFormatting sqref="C12">
    <cfRule type="expression" dxfId="34" priority="10">
      <formula>#REF!&lt;&gt;"Ja"</formula>
    </cfRule>
  </conditionalFormatting>
  <conditionalFormatting sqref="C10 C12">
    <cfRule type="expression" dxfId="33" priority="11">
      <formula>IF(#REF!&lt;&gt;"Ja",1,0)</formula>
    </cfRule>
  </conditionalFormatting>
  <conditionalFormatting sqref="D11:E11">
    <cfRule type="expression" dxfId="32" priority="9">
      <formula>IF(AND($D$12&lt;&gt;"Angiv antal",#REF!="Ja"),1,0)</formula>
    </cfRule>
  </conditionalFormatting>
  <conditionalFormatting sqref="C11">
    <cfRule type="expression" dxfId="31" priority="7">
      <formula>IF(AND($D$10&lt;&gt;"Vælg dato",#REF!="Ja"),1,0)</formula>
    </cfRule>
  </conditionalFormatting>
  <conditionalFormatting sqref="C11">
    <cfRule type="expression" dxfId="30" priority="8">
      <formula>IF(#REF!&lt;&gt;"Ja",1,0)</formula>
    </cfRule>
  </conditionalFormatting>
  <conditionalFormatting sqref="C11">
    <cfRule type="expression" dxfId="29" priority="6">
      <formula>IF(AND($D$12&lt;&gt;"Angiv antal",#REF!="Ja"),1,0)</formula>
    </cfRule>
  </conditionalFormatting>
  <conditionalFormatting sqref="B11">
    <cfRule type="expression" dxfId="28" priority="4">
      <formula>IF(AND($D$10&lt;&gt;"Vælg dato",#REF!="Ja"),1,0)</formula>
    </cfRule>
  </conditionalFormatting>
  <conditionalFormatting sqref="B11">
    <cfRule type="expression" dxfId="27" priority="5">
      <formula>IF(#REF!&lt;&gt;"Ja",1,0)</formula>
    </cfRule>
  </conditionalFormatting>
  <conditionalFormatting sqref="B11">
    <cfRule type="expression" dxfId="26" priority="3">
      <formula>IF(AND($D$12&lt;&gt;"Angiv antal",#REF!="Ja"),1,0)</formula>
    </cfRule>
  </conditionalFormatting>
  <conditionalFormatting sqref="E12">
    <cfRule type="expression" dxfId="25" priority="1">
      <formula>IF(AND($D$12&lt;&gt;"Angiv antal",#REF!="Ja"),1,0)</formula>
    </cfRule>
  </conditionalFormatting>
  <conditionalFormatting sqref="E12">
    <cfRule type="expression" dxfId="24" priority="2">
      <formula>IF(AND($D$10&lt;&gt;"Vælg dato",#REF!="Ja"),1,0)</formula>
    </cfRule>
  </conditionalFormatting>
  <dataValidations xWindow="471" yWindow="443" count="4">
    <dataValidation showErrorMessage="1" promptTitle="Forklaring" prompt="Datoen angiver den første dato du havde planlagt at afholde arrangementet._x000a_" sqref="E11:E12 B11:D11"/>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71" yWindow="443"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65"/>
  <sheetViews>
    <sheetView topLeftCell="J4" zoomScale="89" zoomScaleNormal="130" workbookViewId="0">
      <selection activeCell="Q64" sqref="Q64"/>
    </sheetView>
  </sheetViews>
  <sheetFormatPr defaultRowHeight="14.5" x14ac:dyDescent="0.35"/>
  <cols>
    <col min="2" max="2" width="68.36328125" customWidth="1"/>
    <col min="4" max="4" width="9.6328125" bestFit="1" customWidth="1"/>
    <col min="5" max="5" width="33.36328125" customWidth="1"/>
    <col min="6" max="6" width="41.453125" bestFit="1" customWidth="1"/>
    <col min="7" max="7" width="19" customWidth="1"/>
    <col min="8" max="8" width="45" bestFit="1" customWidth="1"/>
    <col min="9" max="9" width="12" customWidth="1"/>
    <col min="11" max="11" width="20" bestFit="1" customWidth="1"/>
    <col min="12" max="12" width="20" customWidth="1"/>
    <col min="14" max="14" width="12.453125" bestFit="1" customWidth="1"/>
    <col min="15" max="15" width="12.453125" customWidth="1"/>
    <col min="17" max="17" width="11" bestFit="1" customWidth="1"/>
    <col min="19" max="19" width="54.54296875" bestFit="1" customWidth="1"/>
  </cols>
  <sheetData>
    <row r="1" spans="1:19" x14ac:dyDescent="0.35">
      <c r="E1" s="4"/>
      <c r="F1" s="4"/>
      <c r="G1" s="4"/>
      <c r="H1" s="4" t="s">
        <v>57</v>
      </c>
      <c r="I1" s="4"/>
      <c r="J1" s="4"/>
      <c r="M1" s="4"/>
      <c r="P1" s="4"/>
    </row>
    <row r="2" spans="1:19" x14ac:dyDescent="0.35">
      <c r="B2" s="1" t="s">
        <v>6</v>
      </c>
      <c r="D2" s="1" t="s">
        <v>3</v>
      </c>
      <c r="E2" s="1" t="s">
        <v>0</v>
      </c>
      <c r="F2" s="1" t="s">
        <v>42</v>
      </c>
      <c r="G2" s="1" t="s">
        <v>33</v>
      </c>
      <c r="H2" s="2" t="s">
        <v>0</v>
      </c>
      <c r="I2" s="2"/>
      <c r="J2" s="4" t="s">
        <v>11</v>
      </c>
      <c r="K2" t="s">
        <v>27</v>
      </c>
      <c r="M2" s="4" t="s">
        <v>11</v>
      </c>
      <c r="N2" t="s">
        <v>8</v>
      </c>
      <c r="P2" s="4" t="s">
        <v>11</v>
      </c>
      <c r="Q2" t="s">
        <v>5</v>
      </c>
      <c r="S2" t="s">
        <v>0</v>
      </c>
    </row>
    <row r="3" spans="1:19" x14ac:dyDescent="0.35">
      <c r="A3" s="4" t="s">
        <v>11</v>
      </c>
      <c r="B3" s="2" t="s">
        <v>24</v>
      </c>
      <c r="D3" s="4" t="s">
        <v>11</v>
      </c>
      <c r="E3" s="6" t="s">
        <v>21</v>
      </c>
      <c r="F3" s="6"/>
      <c r="G3" s="4" t="s">
        <v>11</v>
      </c>
      <c r="H3" s="48" t="s">
        <v>58</v>
      </c>
      <c r="K3" t="s">
        <v>28</v>
      </c>
      <c r="N3" t="s">
        <v>15</v>
      </c>
      <c r="Q3" s="3" t="s">
        <v>16</v>
      </c>
      <c r="S3" s="48" t="s">
        <v>72</v>
      </c>
    </row>
    <row r="4" spans="1:19" x14ac:dyDescent="0.35">
      <c r="B4" t="s">
        <v>20</v>
      </c>
      <c r="E4" s="6" t="s">
        <v>36</v>
      </c>
      <c r="F4" s="6"/>
      <c r="H4" s="48" t="s">
        <v>59</v>
      </c>
      <c r="K4" t="s">
        <v>7</v>
      </c>
      <c r="N4" t="s">
        <v>10</v>
      </c>
      <c r="Q4" s="3">
        <v>44256</v>
      </c>
      <c r="S4" s="48" t="s">
        <v>73</v>
      </c>
    </row>
    <row r="5" spans="1:19" x14ac:dyDescent="0.35">
      <c r="B5" t="s">
        <v>19</v>
      </c>
      <c r="E5" s="6" t="s">
        <v>37</v>
      </c>
      <c r="F5" s="6"/>
      <c r="H5" s="48" t="s">
        <v>60</v>
      </c>
      <c r="K5" t="s">
        <v>35</v>
      </c>
      <c r="N5" t="s">
        <v>9</v>
      </c>
      <c r="Q5" s="3">
        <v>44257</v>
      </c>
      <c r="S5" s="48" t="s">
        <v>74</v>
      </c>
    </row>
    <row r="6" spans="1:19" x14ac:dyDescent="0.35">
      <c r="B6" t="s">
        <v>17</v>
      </c>
      <c r="E6" s="6" t="s">
        <v>23</v>
      </c>
      <c r="F6" s="6"/>
      <c r="H6" s="48" t="s">
        <v>61</v>
      </c>
      <c r="K6" t="s">
        <v>30</v>
      </c>
      <c r="Q6" s="3">
        <v>44258</v>
      </c>
      <c r="S6" s="48" t="s">
        <v>75</v>
      </c>
    </row>
    <row r="7" spans="1:19" x14ac:dyDescent="0.35">
      <c r="B7" t="s">
        <v>22</v>
      </c>
      <c r="E7" s="6" t="s">
        <v>38</v>
      </c>
      <c r="F7" s="6"/>
      <c r="H7" s="48" t="s">
        <v>62</v>
      </c>
      <c r="K7" t="s">
        <v>29</v>
      </c>
      <c r="Q7" s="3">
        <v>44259</v>
      </c>
      <c r="S7" s="48" t="s">
        <v>76</v>
      </c>
    </row>
    <row r="8" spans="1:19" x14ac:dyDescent="0.35">
      <c r="A8" s="2"/>
      <c r="B8" t="s">
        <v>18</v>
      </c>
      <c r="E8" s="6" t="s">
        <v>39</v>
      </c>
      <c r="F8" s="6"/>
      <c r="G8" s="2"/>
      <c r="H8" s="48" t="s">
        <v>63</v>
      </c>
      <c r="Q8" s="3">
        <v>44260</v>
      </c>
      <c r="S8" s="48" t="s">
        <v>77</v>
      </c>
    </row>
    <row r="9" spans="1:19" x14ac:dyDescent="0.35">
      <c r="B9" s="2" t="s">
        <v>25</v>
      </c>
      <c r="E9" s="6" t="s">
        <v>40</v>
      </c>
      <c r="F9" s="6"/>
      <c r="H9" s="48" t="s">
        <v>64</v>
      </c>
      <c r="Q9" s="3">
        <v>44261</v>
      </c>
      <c r="S9" s="48" t="s">
        <v>78</v>
      </c>
    </row>
    <row r="10" spans="1:19" x14ac:dyDescent="0.35">
      <c r="E10" s="6" t="s">
        <v>41</v>
      </c>
      <c r="F10" s="6"/>
      <c r="H10" s="48" t="s">
        <v>65</v>
      </c>
      <c r="Q10" s="3">
        <v>44262</v>
      </c>
      <c r="S10" s="48" t="s">
        <v>79</v>
      </c>
    </row>
    <row r="11" spans="1:19" x14ac:dyDescent="0.35">
      <c r="E11" s="6" t="s">
        <v>43</v>
      </c>
      <c r="F11" s="6"/>
      <c r="H11" s="48" t="s">
        <v>66</v>
      </c>
      <c r="Q11" s="3">
        <v>44263</v>
      </c>
      <c r="S11" s="48" t="s">
        <v>71</v>
      </c>
    </row>
    <row r="12" spans="1:19" x14ac:dyDescent="0.35">
      <c r="E12" s="6"/>
      <c r="F12" s="6"/>
      <c r="H12" s="48" t="s">
        <v>67</v>
      </c>
      <c r="Q12" s="3">
        <v>44264</v>
      </c>
    </row>
    <row r="13" spans="1:19" x14ac:dyDescent="0.35">
      <c r="E13" s="6"/>
      <c r="F13" s="6"/>
      <c r="H13" s="48" t="s">
        <v>68</v>
      </c>
      <c r="Q13" s="3">
        <v>44265</v>
      </c>
    </row>
    <row r="14" spans="1:19" x14ac:dyDescent="0.35">
      <c r="E14" s="6"/>
      <c r="F14" s="6"/>
      <c r="H14" s="48" t="s">
        <v>69</v>
      </c>
      <c r="Q14" s="3">
        <v>44266</v>
      </c>
    </row>
    <row r="15" spans="1:19" x14ac:dyDescent="0.35">
      <c r="E15" s="6"/>
      <c r="F15" s="6"/>
      <c r="G15" s="2"/>
      <c r="H15" s="48" t="s">
        <v>70</v>
      </c>
      <c r="Q15" s="3">
        <v>44267</v>
      </c>
    </row>
    <row r="16" spans="1:19" x14ac:dyDescent="0.35">
      <c r="E16" s="6"/>
      <c r="F16" s="6"/>
      <c r="H16" s="48" t="s">
        <v>71</v>
      </c>
      <c r="Q16" s="3">
        <v>44268</v>
      </c>
    </row>
    <row r="17" spans="5:17" x14ac:dyDescent="0.35">
      <c r="E17" s="6"/>
      <c r="F17" s="6"/>
      <c r="Q17" s="3">
        <v>44269</v>
      </c>
    </row>
    <row r="18" spans="5:17" x14ac:dyDescent="0.35">
      <c r="E18" s="6"/>
      <c r="F18" s="6"/>
      <c r="Q18" s="3">
        <v>44270</v>
      </c>
    </row>
    <row r="19" spans="5:17" x14ac:dyDescent="0.35">
      <c r="E19" s="6"/>
      <c r="F19" s="6"/>
      <c r="Q19" s="3">
        <v>44271</v>
      </c>
    </row>
    <row r="20" spans="5:17" x14ac:dyDescent="0.35">
      <c r="E20" s="6"/>
      <c r="F20" s="6"/>
      <c r="Q20" s="3">
        <v>44272</v>
      </c>
    </row>
    <row r="21" spans="5:17" x14ac:dyDescent="0.35">
      <c r="E21" s="5"/>
      <c r="F21" s="6"/>
      <c r="Q21" s="3">
        <v>44273</v>
      </c>
    </row>
    <row r="22" spans="5:17" x14ac:dyDescent="0.35">
      <c r="E22" s="5"/>
      <c r="F22" s="6"/>
      <c r="Q22" s="3">
        <v>44274</v>
      </c>
    </row>
    <row r="23" spans="5:17" x14ac:dyDescent="0.35">
      <c r="E23" s="5"/>
      <c r="F23" s="5"/>
      <c r="Q23" s="3">
        <v>44275</v>
      </c>
    </row>
    <row r="24" spans="5:17" x14ac:dyDescent="0.35">
      <c r="E24" s="5"/>
      <c r="F24" s="5"/>
      <c r="Q24" s="3">
        <v>44276</v>
      </c>
    </row>
    <row r="25" spans="5:17" x14ac:dyDescent="0.35">
      <c r="E25" s="6"/>
      <c r="F25" s="5"/>
      <c r="Q25" s="3">
        <v>44277</v>
      </c>
    </row>
    <row r="26" spans="5:17" x14ac:dyDescent="0.35">
      <c r="E26" s="6"/>
      <c r="F26" s="5"/>
      <c r="Q26" s="3">
        <v>44278</v>
      </c>
    </row>
    <row r="27" spans="5:17" x14ac:dyDescent="0.35">
      <c r="E27" s="5"/>
      <c r="F27" s="6"/>
      <c r="Q27" s="3">
        <v>44279</v>
      </c>
    </row>
    <row r="28" spans="5:17" x14ac:dyDescent="0.35">
      <c r="E28" s="6"/>
      <c r="F28" s="6"/>
      <c r="Q28" s="3">
        <v>44280</v>
      </c>
    </row>
    <row r="29" spans="5:17" x14ac:dyDescent="0.35">
      <c r="E29" s="6"/>
      <c r="F29" s="5"/>
      <c r="Q29" s="3">
        <v>44281</v>
      </c>
    </row>
    <row r="30" spans="5:17" x14ac:dyDescent="0.35">
      <c r="E30" s="6"/>
      <c r="F30" s="6"/>
      <c r="Q30" s="3">
        <v>44282</v>
      </c>
    </row>
    <row r="31" spans="5:17" x14ac:dyDescent="0.35">
      <c r="E31" s="6"/>
      <c r="F31" s="6"/>
      <c r="Q31" s="3">
        <v>44283</v>
      </c>
    </row>
    <row r="32" spans="5:17" x14ac:dyDescent="0.35">
      <c r="E32" s="6"/>
      <c r="F32" s="6"/>
      <c r="H32" s="49"/>
      <c r="I32" s="2"/>
      <c r="Q32" s="3">
        <v>44284</v>
      </c>
    </row>
    <row r="33" spans="5:17" x14ac:dyDescent="0.35">
      <c r="E33" s="6"/>
      <c r="F33" s="6"/>
      <c r="Q33" s="3">
        <v>44285</v>
      </c>
    </row>
    <row r="34" spans="5:17" x14ac:dyDescent="0.35">
      <c r="E34" s="6"/>
      <c r="F34" s="6"/>
      <c r="H34" s="2"/>
      <c r="I34" s="2"/>
      <c r="Q34" s="3">
        <v>44286</v>
      </c>
    </row>
    <row r="35" spans="5:17" x14ac:dyDescent="0.35">
      <c r="E35" s="6"/>
      <c r="F35" s="6"/>
      <c r="Q35" s="3">
        <v>44287</v>
      </c>
    </row>
    <row r="36" spans="5:17" x14ac:dyDescent="0.35">
      <c r="F36" s="6"/>
      <c r="Q36" s="3">
        <v>44288</v>
      </c>
    </row>
    <row r="37" spans="5:17" x14ac:dyDescent="0.35">
      <c r="F37" s="6"/>
      <c r="Q37" s="3">
        <v>44289</v>
      </c>
    </row>
    <row r="38" spans="5:17" x14ac:dyDescent="0.35">
      <c r="Q38" s="3">
        <v>44290</v>
      </c>
    </row>
    <row r="39" spans="5:17" x14ac:dyDescent="0.35">
      <c r="Q39" s="3">
        <v>44291</v>
      </c>
    </row>
    <row r="40" spans="5:17" x14ac:dyDescent="0.35">
      <c r="Q40" s="3">
        <v>44292</v>
      </c>
    </row>
    <row r="41" spans="5:17" x14ac:dyDescent="0.35">
      <c r="H41" s="2"/>
      <c r="I41" s="2"/>
      <c r="Q41" s="3">
        <v>44293</v>
      </c>
    </row>
    <row r="42" spans="5:17" x14ac:dyDescent="0.35">
      <c r="Q42" s="3">
        <v>44294</v>
      </c>
    </row>
    <row r="43" spans="5:17" x14ac:dyDescent="0.35">
      <c r="Q43" s="3">
        <v>44295</v>
      </c>
    </row>
    <row r="44" spans="5:17" x14ac:dyDescent="0.35">
      <c r="Q44" s="3">
        <v>44296</v>
      </c>
    </row>
    <row r="45" spans="5:17" x14ac:dyDescent="0.35">
      <c r="Q45" s="3">
        <v>44297</v>
      </c>
    </row>
    <row r="46" spans="5:17" x14ac:dyDescent="0.35">
      <c r="Q46" s="3">
        <v>44298</v>
      </c>
    </row>
    <row r="47" spans="5:17" x14ac:dyDescent="0.35">
      <c r="Q47" s="3">
        <v>44299</v>
      </c>
    </row>
    <row r="48" spans="5:17" x14ac:dyDescent="0.35">
      <c r="Q48" s="3">
        <v>44300</v>
      </c>
    </row>
    <row r="49" spans="17:17" x14ac:dyDescent="0.35">
      <c r="Q49" s="3">
        <v>44301</v>
      </c>
    </row>
    <row r="50" spans="17:17" x14ac:dyDescent="0.35">
      <c r="Q50" s="3">
        <v>44302</v>
      </c>
    </row>
    <row r="51" spans="17:17" x14ac:dyDescent="0.35">
      <c r="Q51" s="3">
        <v>44303</v>
      </c>
    </row>
    <row r="52" spans="17:17" x14ac:dyDescent="0.35">
      <c r="Q52" s="3">
        <v>44304</v>
      </c>
    </row>
    <row r="53" spans="17:17" x14ac:dyDescent="0.35">
      <c r="Q53" s="3">
        <v>44305</v>
      </c>
    </row>
    <row r="54" spans="17:17" x14ac:dyDescent="0.35">
      <c r="Q54" s="3">
        <v>44306</v>
      </c>
    </row>
    <row r="55" spans="17:17" x14ac:dyDescent="0.35">
      <c r="Q55" s="3">
        <v>44307</v>
      </c>
    </row>
    <row r="56" spans="17:17" x14ac:dyDescent="0.35">
      <c r="Q56" s="3">
        <v>44308</v>
      </c>
    </row>
    <row r="57" spans="17:17" x14ac:dyDescent="0.35">
      <c r="Q57" s="3">
        <v>44309</v>
      </c>
    </row>
    <row r="58" spans="17:17" x14ac:dyDescent="0.35">
      <c r="Q58" s="3">
        <v>44310</v>
      </c>
    </row>
    <row r="59" spans="17:17" x14ac:dyDescent="0.35">
      <c r="Q59" s="3">
        <v>44311</v>
      </c>
    </row>
    <row r="60" spans="17:17" x14ac:dyDescent="0.35">
      <c r="Q60" s="3">
        <v>44312</v>
      </c>
    </row>
    <row r="61" spans="17:17" x14ac:dyDescent="0.35">
      <c r="Q61" s="3">
        <v>44313</v>
      </c>
    </row>
    <row r="62" spans="17:17" x14ac:dyDescent="0.35">
      <c r="Q62" s="3">
        <v>44314</v>
      </c>
    </row>
    <row r="63" spans="17:17" x14ac:dyDescent="0.35">
      <c r="Q63" s="3">
        <v>44315</v>
      </c>
    </row>
    <row r="64" spans="17:17" x14ac:dyDescent="0.35">
      <c r="Q64" s="3">
        <v>44316</v>
      </c>
    </row>
    <row r="65" spans="17:17" x14ac:dyDescent="0.35">
      <c r="Q65" s="125"/>
    </row>
  </sheetData>
  <pageMargins left="0.7" right="0.7" top="0.75" bottom="0.75" header="0.3" footer="0.3"/>
  <pageSetup orientation="portrait" r:id="rId1"/>
  <legacy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14"/>
  <sheetViews>
    <sheetView showGridLines="0" zoomScaleNormal="100" workbookViewId="0">
      <selection activeCell="D31" sqref="D31"/>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91</v>
      </c>
      <c r="C2" s="137"/>
      <c r="D2" s="137"/>
      <c r="E2" s="138"/>
      <c r="K2" s="8"/>
    </row>
    <row r="3" spans="2:11" ht="15" customHeight="1" x14ac:dyDescent="0.35">
      <c r="B3" s="130" t="s">
        <v>92</v>
      </c>
      <c r="C3" s="131"/>
      <c r="D3" s="131" t="s">
        <v>87</v>
      </c>
      <c r="E3" s="134"/>
      <c r="K3" s="8"/>
    </row>
    <row r="4" spans="2:11" ht="15" customHeight="1" x14ac:dyDescent="0.35">
      <c r="B4" s="130"/>
      <c r="C4" s="131"/>
      <c r="D4" s="131"/>
      <c r="E4" s="134"/>
      <c r="K4" s="8"/>
    </row>
    <row r="5" spans="2:11" ht="15" customHeight="1" x14ac:dyDescent="0.35">
      <c r="B5" s="130"/>
      <c r="C5" s="131"/>
      <c r="D5" s="131"/>
      <c r="E5" s="134"/>
      <c r="K5" s="8"/>
    </row>
    <row r="6" spans="2:11" ht="15" customHeight="1" x14ac:dyDescent="0.35">
      <c r="B6" s="130"/>
      <c r="C6" s="131"/>
      <c r="D6" s="131"/>
      <c r="E6" s="134"/>
      <c r="K6" s="8"/>
    </row>
    <row r="7" spans="2:11" ht="15" customHeight="1" x14ac:dyDescent="0.35">
      <c r="B7" s="130"/>
      <c r="C7" s="131"/>
      <c r="D7" s="131"/>
      <c r="E7" s="134"/>
      <c r="F7" s="14"/>
      <c r="G7" s="14"/>
      <c r="K7" s="15"/>
    </row>
    <row r="8" spans="2:11" ht="15" customHeight="1" x14ac:dyDescent="0.35">
      <c r="B8" s="130"/>
      <c r="C8" s="131"/>
      <c r="D8" s="131"/>
      <c r="E8" s="134"/>
      <c r="F8" s="17"/>
      <c r="G8" s="17"/>
    </row>
    <row r="9" spans="2:11" ht="15" customHeight="1" x14ac:dyDescent="0.35">
      <c r="B9" s="130"/>
      <c r="C9" s="131"/>
      <c r="D9" s="131"/>
      <c r="E9" s="134"/>
      <c r="F9" s="17"/>
      <c r="G9" s="17"/>
    </row>
    <row r="10" spans="2:11" x14ac:dyDescent="0.35">
      <c r="B10" s="130"/>
      <c r="C10" s="131"/>
      <c r="D10" s="131"/>
      <c r="E10" s="134"/>
      <c r="F10" s="17"/>
      <c r="G10" s="17"/>
    </row>
    <row r="11" spans="2:11" ht="15" customHeight="1" x14ac:dyDescent="0.35">
      <c r="B11" s="130"/>
      <c r="C11" s="131"/>
      <c r="D11" s="131"/>
      <c r="E11" s="134"/>
    </row>
    <row r="12" spans="2:11" ht="15" customHeight="1" x14ac:dyDescent="0.35">
      <c r="B12" s="130"/>
      <c r="C12" s="131"/>
      <c r="D12" s="131"/>
      <c r="E12" s="134"/>
    </row>
    <row r="13" spans="2:11" ht="15" customHeight="1" x14ac:dyDescent="0.35">
      <c r="B13" s="130"/>
      <c r="C13" s="131"/>
      <c r="D13" s="131"/>
      <c r="E13" s="134"/>
    </row>
    <row r="14" spans="2:11" ht="15" customHeight="1" thickBot="1" x14ac:dyDescent="0.4">
      <c r="B14" s="132"/>
      <c r="C14" s="133"/>
      <c r="D14" s="133"/>
      <c r="E14" s="135"/>
    </row>
  </sheetData>
  <dataConsolidate/>
  <mergeCells count="3">
    <mergeCell ref="B3:C14"/>
    <mergeCell ref="D3:E14"/>
    <mergeCell ref="B2:E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K58"/>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54</v>
      </c>
      <c r="C4" s="148"/>
      <c r="D4" s="112"/>
      <c r="E4" s="12"/>
      <c r="K4" s="8"/>
    </row>
    <row r="5" spans="2:11" ht="15" customHeight="1" x14ac:dyDescent="0.35">
      <c r="B5" s="147" t="s">
        <v>34</v>
      </c>
      <c r="C5" s="148"/>
      <c r="D5" s="113"/>
      <c r="E5" s="12"/>
      <c r="K5" s="8"/>
    </row>
    <row r="6" spans="2:11" ht="15" customHeight="1" x14ac:dyDescent="0.35">
      <c r="B6" s="147" t="s">
        <v>80</v>
      </c>
      <c r="C6" s="148"/>
      <c r="D6" s="114"/>
      <c r="E6" s="12"/>
      <c r="K6" s="8"/>
    </row>
    <row r="7" spans="2:11" ht="15" customHeight="1" x14ac:dyDescent="0.35">
      <c r="B7" s="147" t="s">
        <v>55</v>
      </c>
      <c r="C7" s="148"/>
      <c r="D7" s="105"/>
      <c r="E7" s="12"/>
      <c r="F7" s="14"/>
      <c r="G7" s="14"/>
      <c r="K7" s="15"/>
    </row>
    <row r="8" spans="2:11" ht="15" customHeight="1" x14ac:dyDescent="0.35">
      <c r="B8" s="149" t="s">
        <v>85</v>
      </c>
      <c r="C8" s="150"/>
      <c r="D8" s="106"/>
      <c r="E8" s="12"/>
      <c r="F8" s="17"/>
      <c r="G8" s="17"/>
    </row>
    <row r="9" spans="2:11" ht="15" customHeight="1" x14ac:dyDescent="0.35">
      <c r="B9" s="58"/>
      <c r="C9" s="59" t="s">
        <v>52</v>
      </c>
      <c r="D9" s="107"/>
      <c r="E9" s="12"/>
      <c r="F9" s="17"/>
      <c r="G9" s="17"/>
    </row>
    <row r="10" spans="2:11" ht="15" x14ac:dyDescent="0.35">
      <c r="B10" s="149" t="s">
        <v>84</v>
      </c>
      <c r="C10" s="150"/>
      <c r="D10" s="108"/>
      <c r="E10" s="12"/>
      <c r="F10" s="17"/>
      <c r="G10" s="17"/>
    </row>
    <row r="11" spans="2:11" ht="15" customHeight="1" x14ac:dyDescent="0.35">
      <c r="B11" s="19"/>
      <c r="C11" s="11"/>
      <c r="D11" s="11"/>
      <c r="E11" s="12"/>
    </row>
    <row r="12" spans="2:11" ht="15" customHeight="1" x14ac:dyDescent="0.35">
      <c r="B12" s="13"/>
      <c r="C12" s="18"/>
      <c r="D12" s="20" t="s">
        <v>12</v>
      </c>
      <c r="E12" s="21" t="s">
        <v>13</v>
      </c>
    </row>
    <row r="13" spans="2:11" ht="15" customHeight="1" x14ac:dyDescent="0.35">
      <c r="B13" s="13"/>
      <c r="C13" s="16" t="s">
        <v>83</v>
      </c>
      <c r="D13" s="111" t="s">
        <v>16</v>
      </c>
      <c r="E13" s="115" t="s">
        <v>16</v>
      </c>
    </row>
    <row r="14" spans="2:11" ht="15" customHeight="1" x14ac:dyDescent="0.35">
      <c r="B14" s="120"/>
      <c r="C14" s="119"/>
      <c r="D14" s="119"/>
      <c r="E14" s="116"/>
    </row>
    <row r="15" spans="2:11" ht="15" customHeight="1" thickBot="1" x14ac:dyDescent="0.4">
      <c r="B15" s="34"/>
      <c r="C15" s="35" t="s">
        <v>82</v>
      </c>
      <c r="D15" s="117"/>
      <c r="E15" s="118"/>
    </row>
    <row r="16" spans="2:11" ht="15" customHeight="1" thickBot="1" x14ac:dyDescent="0.4"/>
    <row r="17" spans="2:5" ht="15" customHeight="1" x14ac:dyDescent="0.35">
      <c r="B17" s="136" t="s">
        <v>81</v>
      </c>
      <c r="C17" s="137"/>
      <c r="D17" s="137"/>
      <c r="E17" s="138"/>
    </row>
    <row r="18" spans="2:5" ht="27.75" customHeight="1" thickBot="1" x14ac:dyDescent="0.4">
      <c r="B18" s="145" t="s">
        <v>81</v>
      </c>
      <c r="C18" s="146"/>
      <c r="D18" s="97">
        <v>0</v>
      </c>
      <c r="E18" s="52"/>
    </row>
    <row r="19" spans="2:5" ht="15" customHeight="1" thickBot="1" x14ac:dyDescent="0.4"/>
    <row r="20" spans="2:5" ht="19.25" customHeight="1" x14ac:dyDescent="0.35">
      <c r="B20" s="136" t="s">
        <v>31</v>
      </c>
      <c r="C20" s="137"/>
      <c r="D20" s="137"/>
      <c r="E20" s="138"/>
    </row>
    <row r="21" spans="2:5" ht="15" customHeight="1" x14ac:dyDescent="0.35">
      <c r="B21" s="24"/>
      <c r="C21" s="11"/>
      <c r="D21" s="11"/>
      <c r="E21" s="23"/>
    </row>
    <row r="22" spans="2:5" x14ac:dyDescent="0.35">
      <c r="B22" s="36" t="s">
        <v>1</v>
      </c>
      <c r="C22" s="37" t="s">
        <v>0</v>
      </c>
      <c r="D22" s="37" t="s">
        <v>2</v>
      </c>
      <c r="E22" s="40" t="s">
        <v>26</v>
      </c>
    </row>
    <row r="23" spans="2:5" x14ac:dyDescent="0.35">
      <c r="B23" s="25">
        <v>1</v>
      </c>
      <c r="C23" s="26" t="s">
        <v>14</v>
      </c>
      <c r="D23" s="27">
        <v>0</v>
      </c>
      <c r="E23" s="22" t="s">
        <v>26</v>
      </c>
    </row>
    <row r="24" spans="2:5" x14ac:dyDescent="0.35">
      <c r="B24" s="25">
        <v>2</v>
      </c>
      <c r="C24" s="26" t="s">
        <v>14</v>
      </c>
      <c r="D24" s="27">
        <v>0</v>
      </c>
      <c r="E24" s="22" t="s">
        <v>26</v>
      </c>
    </row>
    <row r="25" spans="2:5" x14ac:dyDescent="0.35">
      <c r="B25" s="25">
        <v>3</v>
      </c>
      <c r="C25" s="26" t="s">
        <v>14</v>
      </c>
      <c r="D25" s="27">
        <v>0</v>
      </c>
      <c r="E25" s="22" t="s">
        <v>26</v>
      </c>
    </row>
    <row r="26" spans="2:5" x14ac:dyDescent="0.35">
      <c r="B26" s="25">
        <v>4</v>
      </c>
      <c r="C26" s="26" t="s">
        <v>14</v>
      </c>
      <c r="D26" s="27">
        <v>0</v>
      </c>
      <c r="E26" s="22" t="s">
        <v>26</v>
      </c>
    </row>
    <row r="27" spans="2:5" x14ac:dyDescent="0.35">
      <c r="B27" s="25">
        <v>5</v>
      </c>
      <c r="C27" s="26" t="s">
        <v>14</v>
      </c>
      <c r="D27" s="27">
        <v>0</v>
      </c>
      <c r="E27" s="22" t="s">
        <v>26</v>
      </c>
    </row>
    <row r="28" spans="2:5" x14ac:dyDescent="0.35">
      <c r="B28" s="25">
        <v>6</v>
      </c>
      <c r="C28" s="26" t="s">
        <v>14</v>
      </c>
      <c r="D28" s="27">
        <v>0</v>
      </c>
      <c r="E28" s="22" t="s">
        <v>26</v>
      </c>
    </row>
    <row r="29" spans="2:5" x14ac:dyDescent="0.35">
      <c r="B29" s="25">
        <v>7</v>
      </c>
      <c r="C29" s="26" t="s">
        <v>14</v>
      </c>
      <c r="D29" s="27">
        <v>0</v>
      </c>
      <c r="E29" s="22" t="s">
        <v>26</v>
      </c>
    </row>
    <row r="30" spans="2:5" x14ac:dyDescent="0.35">
      <c r="B30" s="25">
        <v>8</v>
      </c>
      <c r="C30" s="26" t="s">
        <v>14</v>
      </c>
      <c r="D30" s="27">
        <v>0</v>
      </c>
      <c r="E30" s="22" t="s">
        <v>26</v>
      </c>
    </row>
    <row r="31" spans="2:5" x14ac:dyDescent="0.35">
      <c r="B31" s="25">
        <v>9</v>
      </c>
      <c r="C31" s="26" t="s">
        <v>14</v>
      </c>
      <c r="D31" s="27">
        <v>0</v>
      </c>
      <c r="E31" s="22" t="s">
        <v>26</v>
      </c>
    </row>
    <row r="32" spans="2:5" x14ac:dyDescent="0.35">
      <c r="B32" s="25">
        <v>10</v>
      </c>
      <c r="C32" s="26" t="s">
        <v>14</v>
      </c>
      <c r="D32" s="27">
        <v>0</v>
      </c>
      <c r="E32" s="22" t="s">
        <v>26</v>
      </c>
    </row>
    <row r="33" spans="2:5" x14ac:dyDescent="0.35">
      <c r="B33" s="25">
        <v>11</v>
      </c>
      <c r="C33" s="26" t="s">
        <v>14</v>
      </c>
      <c r="D33" s="27">
        <v>0</v>
      </c>
      <c r="E33" s="22" t="s">
        <v>26</v>
      </c>
    </row>
    <row r="34" spans="2:5" x14ac:dyDescent="0.35">
      <c r="B34" s="25">
        <v>12</v>
      </c>
      <c r="C34" s="26" t="s">
        <v>14</v>
      </c>
      <c r="D34" s="27">
        <v>0</v>
      </c>
      <c r="E34" s="22" t="s">
        <v>26</v>
      </c>
    </row>
    <row r="35" spans="2:5" x14ac:dyDescent="0.35">
      <c r="B35" s="25">
        <v>13</v>
      </c>
      <c r="C35" s="26" t="s">
        <v>14</v>
      </c>
      <c r="D35" s="27">
        <v>0</v>
      </c>
      <c r="E35" s="22" t="s">
        <v>26</v>
      </c>
    </row>
    <row r="36" spans="2:5" x14ac:dyDescent="0.35">
      <c r="B36" s="25">
        <v>14</v>
      </c>
      <c r="C36" s="26" t="s">
        <v>14</v>
      </c>
      <c r="D36" s="27">
        <v>0</v>
      </c>
      <c r="E36" s="22" t="s">
        <v>26</v>
      </c>
    </row>
    <row r="37" spans="2:5" x14ac:dyDescent="0.35">
      <c r="B37" s="25">
        <v>15</v>
      </c>
      <c r="C37" s="26" t="s">
        <v>14</v>
      </c>
      <c r="D37" s="27">
        <v>0</v>
      </c>
      <c r="E37" s="22" t="s">
        <v>26</v>
      </c>
    </row>
    <row r="38" spans="2:5" ht="15" thickBot="1" x14ac:dyDescent="0.4">
      <c r="B38" s="53" t="s">
        <v>32</v>
      </c>
      <c r="C38" s="54"/>
      <c r="D38" s="55">
        <f>SUBTOTAL(109,Table35[Beløb])</f>
        <v>0</v>
      </c>
      <c r="E38" s="56"/>
    </row>
    <row r="39" spans="2:5" ht="15" thickBot="1" x14ac:dyDescent="0.4">
      <c r="B39" s="15"/>
      <c r="D39" s="32"/>
    </row>
    <row r="40" spans="2:5" ht="15" x14ac:dyDescent="0.35">
      <c r="B40" s="142" t="s">
        <v>45</v>
      </c>
      <c r="C40" s="143"/>
      <c r="D40" s="143"/>
      <c r="E40" s="144"/>
    </row>
    <row r="41" spans="2:5" ht="15" customHeight="1" x14ac:dyDescent="0.35">
      <c r="B41" s="139"/>
      <c r="C41" s="140"/>
      <c r="D41" s="140"/>
      <c r="E41" s="141"/>
    </row>
    <row r="42" spans="2:5" x14ac:dyDescent="0.35">
      <c r="B42" s="61" t="s">
        <v>1</v>
      </c>
      <c r="C42" s="43" t="s">
        <v>0</v>
      </c>
      <c r="D42" s="37" t="s">
        <v>2</v>
      </c>
      <c r="E42" s="62" t="s">
        <v>26</v>
      </c>
    </row>
    <row r="43" spans="2:5" x14ac:dyDescent="0.35">
      <c r="B43" s="25">
        <v>1</v>
      </c>
      <c r="C43" s="26" t="s">
        <v>14</v>
      </c>
      <c r="D43" s="27">
        <v>0</v>
      </c>
      <c r="E43" s="22" t="s">
        <v>26</v>
      </c>
    </row>
    <row r="44" spans="2:5" x14ac:dyDescent="0.35">
      <c r="B44" s="25">
        <v>2</v>
      </c>
      <c r="C44" s="26" t="s">
        <v>14</v>
      </c>
      <c r="D44" s="27">
        <v>0</v>
      </c>
      <c r="E44" s="22" t="s">
        <v>26</v>
      </c>
    </row>
    <row r="45" spans="2:5" x14ac:dyDescent="0.35">
      <c r="B45" s="25">
        <v>3</v>
      </c>
      <c r="C45" s="26" t="s">
        <v>14</v>
      </c>
      <c r="D45" s="27">
        <v>0</v>
      </c>
      <c r="E45" s="22" t="s">
        <v>26</v>
      </c>
    </row>
    <row r="46" spans="2:5" x14ac:dyDescent="0.35">
      <c r="B46" s="25">
        <v>4</v>
      </c>
      <c r="C46" s="26" t="s">
        <v>14</v>
      </c>
      <c r="D46" s="27">
        <v>0</v>
      </c>
      <c r="E46" s="22" t="s">
        <v>26</v>
      </c>
    </row>
    <row r="47" spans="2:5" x14ac:dyDescent="0.35">
      <c r="B47" s="25">
        <v>5</v>
      </c>
      <c r="C47" s="26" t="s">
        <v>14</v>
      </c>
      <c r="D47" s="27">
        <v>0</v>
      </c>
      <c r="E47" s="22" t="s">
        <v>26</v>
      </c>
    </row>
    <row r="48" spans="2:5" x14ac:dyDescent="0.35">
      <c r="B48" s="25">
        <v>6</v>
      </c>
      <c r="C48" s="26" t="s">
        <v>14</v>
      </c>
      <c r="D48" s="27">
        <v>0</v>
      </c>
      <c r="E48" s="22" t="s">
        <v>26</v>
      </c>
    </row>
    <row r="49" spans="2:5" x14ac:dyDescent="0.35">
      <c r="B49" s="25">
        <v>7</v>
      </c>
      <c r="C49" s="26" t="s">
        <v>14</v>
      </c>
      <c r="D49" s="27">
        <v>0</v>
      </c>
      <c r="E49" s="22" t="s">
        <v>26</v>
      </c>
    </row>
    <row r="50" spans="2:5" x14ac:dyDescent="0.35">
      <c r="B50" s="25">
        <v>8</v>
      </c>
      <c r="C50" s="26" t="s">
        <v>14</v>
      </c>
      <c r="D50" s="27">
        <v>0</v>
      </c>
      <c r="E50" s="22" t="s">
        <v>26</v>
      </c>
    </row>
    <row r="51" spans="2:5" x14ac:dyDescent="0.35">
      <c r="B51" s="25">
        <v>9</v>
      </c>
      <c r="C51" s="26" t="s">
        <v>14</v>
      </c>
      <c r="D51" s="27">
        <v>0</v>
      </c>
      <c r="E51" s="22" t="s">
        <v>26</v>
      </c>
    </row>
    <row r="52" spans="2:5" x14ac:dyDescent="0.35">
      <c r="B52" s="25">
        <v>10</v>
      </c>
      <c r="C52" s="26" t="s">
        <v>14</v>
      </c>
      <c r="D52" s="27">
        <v>0</v>
      </c>
      <c r="E52" s="22" t="s">
        <v>26</v>
      </c>
    </row>
    <row r="53" spans="2:5" x14ac:dyDescent="0.35">
      <c r="B53" s="25">
        <v>11</v>
      </c>
      <c r="C53" s="26" t="s">
        <v>14</v>
      </c>
      <c r="D53" s="27">
        <v>0</v>
      </c>
      <c r="E53" s="22" t="s">
        <v>26</v>
      </c>
    </row>
    <row r="54" spans="2:5" x14ac:dyDescent="0.35">
      <c r="B54" s="25">
        <v>12</v>
      </c>
      <c r="C54" s="26" t="s">
        <v>14</v>
      </c>
      <c r="D54" s="27">
        <v>0</v>
      </c>
      <c r="E54" s="22" t="s">
        <v>26</v>
      </c>
    </row>
    <row r="55" spans="2:5" x14ac:dyDescent="0.35">
      <c r="B55" s="25">
        <v>13</v>
      </c>
      <c r="C55" s="26" t="s">
        <v>14</v>
      </c>
      <c r="D55" s="27">
        <v>0</v>
      </c>
      <c r="E55" s="22" t="s">
        <v>26</v>
      </c>
    </row>
    <row r="56" spans="2:5" x14ac:dyDescent="0.35">
      <c r="B56" s="25">
        <v>14</v>
      </c>
      <c r="C56" s="26" t="s">
        <v>14</v>
      </c>
      <c r="D56" s="27">
        <v>0</v>
      </c>
      <c r="E56" s="22" t="s">
        <v>26</v>
      </c>
    </row>
    <row r="57" spans="2:5" x14ac:dyDescent="0.35">
      <c r="B57" s="25">
        <v>15</v>
      </c>
      <c r="C57" s="26" t="s">
        <v>14</v>
      </c>
      <c r="D57" s="27">
        <v>0</v>
      </c>
      <c r="E57" s="22" t="s">
        <v>26</v>
      </c>
    </row>
    <row r="58" spans="2:5" x14ac:dyDescent="0.35">
      <c r="B58" s="42" t="s">
        <v>47</v>
      </c>
      <c r="C58" s="44"/>
      <c r="D58" s="46">
        <f>SUBTOTAL(109,D43:D57)</f>
        <v>0</v>
      </c>
      <c r="E58" s="45"/>
    </row>
  </sheetData>
  <dataConsolidate/>
  <mergeCells count="12">
    <mergeCell ref="B41:E41"/>
    <mergeCell ref="B20:E20"/>
    <mergeCell ref="B2:E2"/>
    <mergeCell ref="B40:E40"/>
    <mergeCell ref="B17:E17"/>
    <mergeCell ref="B18:C18"/>
    <mergeCell ref="B4:C4"/>
    <mergeCell ref="B5:C5"/>
    <mergeCell ref="B6:C6"/>
    <mergeCell ref="B7:C7"/>
    <mergeCell ref="B8:C8"/>
    <mergeCell ref="B10:C10"/>
  </mergeCells>
  <phoneticPr fontId="2" type="noConversion"/>
  <conditionalFormatting sqref="D7">
    <cfRule type="expression" dxfId="360" priority="49">
      <formula>IF($D$7 &lt;&gt;"Angiv navn",1,0)</formula>
    </cfRule>
  </conditionalFormatting>
  <conditionalFormatting sqref="D9">
    <cfRule type="expression" dxfId="359" priority="48">
      <formula>IF($D$9&lt;&gt;"Angiv arrangementsstype",1,0)</formula>
    </cfRule>
  </conditionalFormatting>
  <conditionalFormatting sqref="D8">
    <cfRule type="expression" dxfId="358" priority="45">
      <formula>IF($D$8&lt;&gt;"Angiv sted",1,0)</formula>
    </cfRule>
  </conditionalFormatting>
  <conditionalFormatting sqref="D10">
    <cfRule type="expression" dxfId="357" priority="44">
      <formula>IF($D$10&lt;&gt;"Angiv antal",1,0)</formula>
    </cfRule>
  </conditionalFormatting>
  <conditionalFormatting sqref="C23:C37">
    <cfRule type="expression" dxfId="356" priority="25">
      <formula>IF(C23&lt;&gt;"Vælg eller skriv post",1,0)</formula>
    </cfRule>
  </conditionalFormatting>
  <conditionalFormatting sqref="D13">
    <cfRule type="expression" dxfId="355" priority="59">
      <formula>IF(AND($D$13&lt;&gt;"Vælg dato",#REF!="Ja"),1,0)</formula>
    </cfRule>
  </conditionalFormatting>
  <conditionalFormatting sqref="C15">
    <cfRule type="expression" dxfId="354" priority="61">
      <formula>#REF!&lt;&gt;"Ja"</formula>
    </cfRule>
  </conditionalFormatting>
  <conditionalFormatting sqref="B12:E13 B15:C15">
    <cfRule type="expression" dxfId="353" priority="62">
      <formula>IF(#REF!&lt;&gt;"Ja",1,0)</formula>
    </cfRule>
  </conditionalFormatting>
  <conditionalFormatting sqref="E13">
    <cfRule type="expression" dxfId="352" priority="67">
      <formula>IF(AND($E$13&lt;&gt;"Vælg dato",#REF!="Ja"),1,0)</formula>
    </cfRule>
  </conditionalFormatting>
  <conditionalFormatting sqref="E23:E37 E43:E57">
    <cfRule type="expression" dxfId="351" priority="15">
      <formula>IF(E23&lt;&gt;"Beskrivelse af post",1,0)</formula>
    </cfRule>
    <cfRule type="expression" dxfId="350" priority="16">
      <formula>C23 = "Øvrige"</formula>
    </cfRule>
  </conditionalFormatting>
  <conditionalFormatting sqref="C44:C57">
    <cfRule type="expression" dxfId="349" priority="4">
      <formula>IF(C44&lt;&gt;"Vælg eller skriv post",1,0)</formula>
    </cfRule>
  </conditionalFormatting>
  <conditionalFormatting sqref="C43">
    <cfRule type="expression" dxfId="348" priority="3">
      <formula>IF(C43&lt;&gt;"Vælg eller skriv post",1,0)</formula>
    </cfRule>
  </conditionalFormatting>
  <conditionalFormatting sqref="D15">
    <cfRule type="expression" dxfId="347" priority="1">
      <formula>IF(AND($D$12&lt;&gt;"Angiv antal",#REF!="Ja"),1,0)</formula>
    </cfRule>
  </conditionalFormatting>
  <conditionalFormatting sqref="D15">
    <cfRule type="expression" dxfId="346" priority="2">
      <formula>IF(#REF!&lt;&gt;"Ja",1,0)</formula>
    </cfRule>
  </conditionalFormatting>
  <dataValidations xWindow="421" yWindow="508" count="3">
    <dataValidation allowBlank="1" sqref="D9"/>
    <dataValidation allowBlank="1" showInputMessage="1" showErrorMessage="1" promptTitle="Forklaring" prompt="Antal deltagere per afvikling skal opgøres som det mindste antal samtidige deltagere til arrangementet" sqref="D10"/>
    <dataValidation showInputMessage="1" showErrorMessage="1" promptTitle="Forklaring" prompt="Skriv antallet af aktiviteter._x000a_" sqref="D15"/>
  </dataValidations>
  <pageMargins left="0.7" right="0.7" top="0.75" bottom="0.75" header="0.3" footer="0.3"/>
  <pageSetup orientation="portrait" r:id="rId1"/>
  <ignoredErrors>
    <ignoredError sqref="C43:C57 C23:C37" listDataValidation="1"/>
  </ignoredErrors>
  <tableParts count="2">
    <tablePart r:id="rId2"/>
    <tablePart r:id="rId3"/>
  </tableParts>
  <extLst>
    <ext xmlns:x14="http://schemas.microsoft.com/office/spreadsheetml/2009/9/main" uri="{CCE6A557-97BC-4b89-ADB6-D9C93CAAB3DF}">
      <x14:dataValidations xmlns:xm="http://schemas.microsoft.com/office/excel/2006/main" xWindow="421" yWindow="508" count="5">
        <x14:dataValidation type="list" allowBlank="1" showInputMessage="1" showErrorMessage="1">
          <x14:formula1>
            <xm:f>List!$S$2:$S$12</xm:f>
          </x14:formula1>
          <xm:sqref>C42</xm:sqref>
        </x14:dataValidation>
        <x14:dataValidation type="list" allowBlank="1">
          <x14:formula1>
            <xm:f>List!$H$4:$H$16</xm:f>
          </x14:formula1>
          <xm:sqref>C23:C37</xm:sqref>
        </x14:dataValidation>
        <x14:dataValidation type="list" allowBlank="1">
          <x14:formula1>
            <xm:f>List!$S$3:$S$11</xm:f>
          </x14:formula1>
          <xm:sqref>C43:C57</xm:sqref>
        </x14:dataValidation>
        <x14:dataValidation type="list" showInputMessage="1" showErrorMessage="1" promptTitle="Forklaring" prompt="Datoen angiver den første dato du havde planlagt at afholde arrangementet._x000a_">
          <x14:formula1>
            <xm:f>List!$Q$4:$Q$64</xm:f>
          </x14:formula1>
          <xm:sqref>D13</xm:sqref>
        </x14:dataValidation>
        <x14:dataValidation type="list" showInputMessage="1" showErrorMessage="1" promptTitle="Forklaring" prompt="Datoen angiver den sidste dato du havde planlagt at afholde arrangementet.">
          <x14:formula1>
            <xm:f>List!$Q$4:$Q$64</xm:f>
          </x14:formula1>
          <xm:sqref>E13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1"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53" t="s">
        <v>32</v>
      </c>
      <c r="C33" s="54"/>
      <c r="D33" s="55">
        <f>SUBTOTAL(109,Table354[Beløb])</f>
        <v>0</v>
      </c>
      <c r="E33" s="56"/>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327" priority="19">
      <formula>IF($D$4 &lt;&gt;"Angiv navn",1,0)</formula>
    </cfRule>
  </conditionalFormatting>
  <conditionalFormatting sqref="D6">
    <cfRule type="expression" dxfId="326" priority="18">
      <formula>IF($D$6&lt;&gt;"Angiv arrangementsstype",1,0)</formula>
    </cfRule>
  </conditionalFormatting>
  <conditionalFormatting sqref="D5">
    <cfRule type="expression" dxfId="325" priority="17">
      <formula>IF($D$5&lt;&gt;"Angiv sted",1,0)</formula>
    </cfRule>
  </conditionalFormatting>
  <conditionalFormatting sqref="D7">
    <cfRule type="expression" dxfId="324" priority="16">
      <formula>IF($D$7&lt;&gt;"Angiv antal",1,0)</formula>
    </cfRule>
  </conditionalFormatting>
  <conditionalFormatting sqref="D10">
    <cfRule type="expression" dxfId="323" priority="20">
      <formula>IF(AND($D$10&lt;&gt;"Vælg dato",#REF!="Ja"),1,0)</formula>
    </cfRule>
  </conditionalFormatting>
  <conditionalFormatting sqref="B9:E9 B10 D10:E10 B12">
    <cfRule type="expression" dxfId="322" priority="23">
      <formula>IF(#REF!&lt;&gt;"Ja",1,0)</formula>
    </cfRule>
  </conditionalFormatting>
  <conditionalFormatting sqref="E10">
    <cfRule type="expression" dxfId="321" priority="25">
      <formula>IF(AND($E$10&lt;&gt;"Vælg dato",#REF!="Ja"),1,0)</formula>
    </cfRule>
  </conditionalFormatting>
  <conditionalFormatting sqref="E18:E32 E38:E52">
    <cfRule type="expression" dxfId="320" priority="12">
      <formula>IF(E18&lt;&gt;"Beskrivelse af post",1,0)</formula>
    </cfRule>
    <cfRule type="expression" dxfId="319" priority="13">
      <formula>C18 = "Øvrige"</formula>
    </cfRule>
  </conditionalFormatting>
  <conditionalFormatting sqref="C18:C32">
    <cfRule type="expression" dxfId="318" priority="7">
      <formula>IF(C18&lt;&gt;"Vælg eller skriv post",1,0)</formula>
    </cfRule>
  </conditionalFormatting>
  <conditionalFormatting sqref="C38">
    <cfRule type="expression" dxfId="317" priority="6">
      <formula>IF(C38&lt;&gt;"Vælg eller skriv post",1,0)</formula>
    </cfRule>
  </conditionalFormatting>
  <conditionalFormatting sqref="C39:C52">
    <cfRule type="expression" dxfId="316" priority="5">
      <formula>IF(C39&lt;&gt;"Vælg eller skriv post",1,0)</formula>
    </cfRule>
  </conditionalFormatting>
  <conditionalFormatting sqref="C12">
    <cfRule type="expression" dxfId="315" priority="3">
      <formula>#REF!&lt;&gt;"Ja"</formula>
    </cfRule>
  </conditionalFormatting>
  <conditionalFormatting sqref="C10 C12">
    <cfRule type="expression" dxfId="314" priority="4">
      <formula>IF(#REF!&lt;&gt;"Ja",1,0)</formula>
    </cfRule>
  </conditionalFormatting>
  <conditionalFormatting sqref="D12">
    <cfRule type="expression" dxfId="313" priority="1">
      <formula>IF(AND($D$12&lt;&gt;"Angiv antal",#REF!="Ja"),1,0)</formula>
    </cfRule>
  </conditionalFormatting>
  <conditionalFormatting sqref="D12">
    <cfRule type="expression" dxfId="31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53" t="s">
        <v>32</v>
      </c>
      <c r="C33" s="54"/>
      <c r="D33" s="55">
        <f>SUBTOTAL(109,Table3549[Beløb])</f>
        <v>0</v>
      </c>
      <c r="E33" s="56"/>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93" priority="20">
      <formula>IF($D$4 &lt;&gt;"Angiv navn",1,0)</formula>
    </cfRule>
  </conditionalFormatting>
  <conditionalFormatting sqref="D6">
    <cfRule type="expression" dxfId="292" priority="19">
      <formula>IF($D$6&lt;&gt;"Angiv arrangementsstype",1,0)</formula>
    </cfRule>
  </conditionalFormatting>
  <conditionalFormatting sqref="D5">
    <cfRule type="expression" dxfId="291" priority="18">
      <formula>IF($D$5&lt;&gt;"Angiv sted",1,0)</formula>
    </cfRule>
  </conditionalFormatting>
  <conditionalFormatting sqref="D7">
    <cfRule type="expression" dxfId="290" priority="17">
      <formula>IF($D$7&lt;&gt;"Angiv antal",1,0)</formula>
    </cfRule>
  </conditionalFormatting>
  <conditionalFormatting sqref="D10">
    <cfRule type="expression" dxfId="289" priority="21">
      <formula>IF(AND($D$10&lt;&gt;"Vælg dato",#REF!="Ja"),1,0)</formula>
    </cfRule>
  </conditionalFormatting>
  <conditionalFormatting sqref="D9:E10">
    <cfRule type="expression" dxfId="288" priority="24">
      <formula>IF(#REF!&lt;&gt;"Ja",1,0)</formula>
    </cfRule>
  </conditionalFormatting>
  <conditionalFormatting sqref="E10">
    <cfRule type="expression" dxfId="287" priority="26">
      <formula>IF(AND($E$10&lt;&gt;"Vælg dato",#REF!="Ja"),1,0)</formula>
    </cfRule>
  </conditionalFormatting>
  <conditionalFormatting sqref="E18:E32 E38:E52">
    <cfRule type="expression" dxfId="286" priority="13">
      <formula>IF(E18&lt;&gt;"Beskrivelse af post",1,0)</formula>
    </cfRule>
    <cfRule type="expression" dxfId="285" priority="14">
      <formula>C18 = "Øvrige"</formula>
    </cfRule>
  </conditionalFormatting>
  <conditionalFormatting sqref="C18:C32">
    <cfRule type="expression" dxfId="284" priority="8">
      <formula>IF(C18&lt;&gt;"Vælg eller skriv post",1,0)</formula>
    </cfRule>
  </conditionalFormatting>
  <conditionalFormatting sqref="C38">
    <cfRule type="expression" dxfId="283" priority="7">
      <formula>IF(C38&lt;&gt;"Vælg eller skriv post",1,0)</formula>
    </cfRule>
  </conditionalFormatting>
  <conditionalFormatting sqref="C39:C52">
    <cfRule type="expression" dxfId="282" priority="6">
      <formula>IF(C39&lt;&gt;"Vælg eller skriv post",1,0)</formula>
    </cfRule>
  </conditionalFormatting>
  <conditionalFormatting sqref="B9:C9 B10 B12">
    <cfRule type="expression" dxfId="281" priority="5">
      <formula>IF(#REF!&lt;&gt;"Ja",1,0)</formula>
    </cfRule>
  </conditionalFormatting>
  <conditionalFormatting sqref="C12">
    <cfRule type="expression" dxfId="280" priority="3">
      <formula>#REF!&lt;&gt;"Ja"</formula>
    </cfRule>
  </conditionalFormatting>
  <conditionalFormatting sqref="C10 C12">
    <cfRule type="expression" dxfId="279" priority="4">
      <formula>IF(#REF!&lt;&gt;"Ja",1,0)</formula>
    </cfRule>
  </conditionalFormatting>
  <conditionalFormatting sqref="D12">
    <cfRule type="expression" dxfId="278" priority="1">
      <formula>IF(AND($D$12&lt;&gt;"Angiv antal",#REF!="Ja"),1,0)</formula>
    </cfRule>
  </conditionalFormatting>
  <conditionalFormatting sqref="D12">
    <cfRule type="expression" dxfId="27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23"/>
      <c r="F4" s="14"/>
      <c r="G4" s="14"/>
      <c r="K4" s="15"/>
    </row>
    <row r="5" spans="2:11" ht="15" customHeight="1" x14ac:dyDescent="0.35">
      <c r="B5" s="149" t="s">
        <v>85</v>
      </c>
      <c r="C5" s="150"/>
      <c r="D5" s="106"/>
      <c r="E5" s="23"/>
      <c r="F5" s="17"/>
      <c r="G5" s="17"/>
    </row>
    <row r="6" spans="2:11" ht="15" customHeight="1" x14ac:dyDescent="0.35">
      <c r="B6" s="58"/>
      <c r="C6" s="59" t="s">
        <v>52</v>
      </c>
      <c r="D6" s="107"/>
      <c r="E6" s="23"/>
      <c r="F6" s="17"/>
      <c r="G6" s="17"/>
    </row>
    <row r="7" spans="2:11" x14ac:dyDescent="0.35">
      <c r="B7" s="149" t="s">
        <v>84</v>
      </c>
      <c r="C7" s="150"/>
      <c r="D7" s="108"/>
      <c r="E7" s="23"/>
      <c r="F7" s="17"/>
      <c r="G7" s="17"/>
    </row>
    <row r="8" spans="2:11" ht="15" customHeight="1" x14ac:dyDescent="0.35">
      <c r="B8" s="19"/>
      <c r="C8" s="11"/>
      <c r="D8" s="11"/>
      <c r="E8" s="23"/>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53" t="s">
        <v>32</v>
      </c>
      <c r="C33" s="54"/>
      <c r="D33" s="55">
        <f>SUBTOTAL(109,Table354911[Beløb])</f>
        <v>0</v>
      </c>
      <c r="E33" s="56"/>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58" priority="20">
      <formula>IF($D$4 &lt;&gt;"Angiv navn",1,0)</formula>
    </cfRule>
  </conditionalFormatting>
  <conditionalFormatting sqref="D6">
    <cfRule type="expression" dxfId="257" priority="19">
      <formula>IF($D$6&lt;&gt;"Angiv arrangementsstype",1,0)</formula>
    </cfRule>
  </conditionalFormatting>
  <conditionalFormatting sqref="D5">
    <cfRule type="expression" dxfId="256" priority="18">
      <formula>IF($D$5&lt;&gt;"Angiv sted",1,0)</formula>
    </cfRule>
  </conditionalFormatting>
  <conditionalFormatting sqref="D7">
    <cfRule type="expression" dxfId="255" priority="17">
      <formula>IF($D$7&lt;&gt;"Angiv antal",1,0)</formula>
    </cfRule>
  </conditionalFormatting>
  <conditionalFormatting sqref="D10">
    <cfRule type="expression" dxfId="254" priority="21">
      <formula>IF(AND($D$10&lt;&gt;"Vælg dato",#REF!="Ja"),1,0)</formula>
    </cfRule>
  </conditionalFormatting>
  <conditionalFormatting sqref="D9:E10">
    <cfRule type="expression" dxfId="253" priority="24">
      <formula>IF(#REF!&lt;&gt;"Ja",1,0)</formula>
    </cfRule>
  </conditionalFormatting>
  <conditionalFormatting sqref="E10">
    <cfRule type="expression" dxfId="252" priority="26">
      <formula>IF(AND($E$10&lt;&gt;"Vælg dato",#REF!="Ja"),1,0)</formula>
    </cfRule>
  </conditionalFormatting>
  <conditionalFormatting sqref="E18:E32 E38:E52">
    <cfRule type="expression" dxfId="251" priority="13">
      <formula>IF(E18&lt;&gt;"Beskrivelse af post",1,0)</formula>
    </cfRule>
    <cfRule type="expression" dxfId="250" priority="14">
      <formula>C18 = "Øvrige"</formula>
    </cfRule>
  </conditionalFormatting>
  <conditionalFormatting sqref="C18:C32">
    <cfRule type="expression" dxfId="249" priority="8">
      <formula>IF(C18&lt;&gt;"Vælg eller skriv post",1,0)</formula>
    </cfRule>
  </conditionalFormatting>
  <conditionalFormatting sqref="C38">
    <cfRule type="expression" dxfId="248" priority="7">
      <formula>IF(C38&lt;&gt;"Vælg eller skriv post",1,0)</formula>
    </cfRule>
  </conditionalFormatting>
  <conditionalFormatting sqref="C39:C52">
    <cfRule type="expression" dxfId="247" priority="6">
      <formula>IF(C39&lt;&gt;"Vælg eller skriv post",1,0)</formula>
    </cfRule>
  </conditionalFormatting>
  <conditionalFormatting sqref="B9:C9 B10 B12">
    <cfRule type="expression" dxfId="246" priority="5">
      <formula>IF(#REF!&lt;&gt;"Ja",1,0)</formula>
    </cfRule>
  </conditionalFormatting>
  <conditionalFormatting sqref="C12">
    <cfRule type="expression" dxfId="245" priority="3">
      <formula>#REF!&lt;&gt;"Ja"</formula>
    </cfRule>
  </conditionalFormatting>
  <conditionalFormatting sqref="C10 C12">
    <cfRule type="expression" dxfId="244" priority="4">
      <formula>IF(#REF!&lt;&gt;"Ja",1,0)</formula>
    </cfRule>
  </conditionalFormatting>
  <conditionalFormatting sqref="D12">
    <cfRule type="expression" dxfId="243" priority="1">
      <formula>IF(AND($D$12&lt;&gt;"Angiv antal",#REF!="Ja"),1,0)</formula>
    </cfRule>
  </conditionalFormatting>
  <conditionalFormatting sqref="D12">
    <cfRule type="expression" dxfId="24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53" t="s">
        <v>32</v>
      </c>
      <c r="C33" s="54"/>
      <c r="D33" s="55">
        <f>SUBTOTAL(109,Table35491113[Beløb])</f>
        <v>0</v>
      </c>
      <c r="E33" s="56"/>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223" priority="20">
      <formula>IF($D$4 &lt;&gt;"Angiv navn",1,0)</formula>
    </cfRule>
  </conditionalFormatting>
  <conditionalFormatting sqref="D6">
    <cfRule type="expression" dxfId="222" priority="19">
      <formula>IF($D$6&lt;&gt;"Angiv arrangementsstype",1,0)</formula>
    </cfRule>
  </conditionalFormatting>
  <conditionalFormatting sqref="D5">
    <cfRule type="expression" dxfId="221" priority="18">
      <formula>IF($D$5&lt;&gt;"Angiv sted",1,0)</formula>
    </cfRule>
  </conditionalFormatting>
  <conditionalFormatting sqref="D7">
    <cfRule type="expression" dxfId="220" priority="17">
      <formula>IF($D$7&lt;&gt;"Angiv antal",1,0)</formula>
    </cfRule>
  </conditionalFormatting>
  <conditionalFormatting sqref="D10">
    <cfRule type="expression" dxfId="219" priority="21">
      <formula>IF(AND($D$10&lt;&gt;"Vælg dato",#REF!="Ja"),1,0)</formula>
    </cfRule>
  </conditionalFormatting>
  <conditionalFormatting sqref="D9:E10">
    <cfRule type="expression" dxfId="218" priority="24">
      <formula>IF(#REF!&lt;&gt;"Ja",1,0)</formula>
    </cfRule>
  </conditionalFormatting>
  <conditionalFormatting sqref="E10">
    <cfRule type="expression" dxfId="217" priority="26">
      <formula>IF(AND($E$10&lt;&gt;"Vælg dato",#REF!="Ja"),1,0)</formula>
    </cfRule>
  </conditionalFormatting>
  <conditionalFormatting sqref="E18:E32 E38:E52">
    <cfRule type="expression" dxfId="216" priority="13">
      <formula>IF(E18&lt;&gt;"Beskrivelse af post",1,0)</formula>
    </cfRule>
    <cfRule type="expression" dxfId="215" priority="14">
      <formula>C18 = "Øvrige"</formula>
    </cfRule>
  </conditionalFormatting>
  <conditionalFormatting sqref="C18:C32">
    <cfRule type="expression" dxfId="214" priority="8">
      <formula>IF(C18&lt;&gt;"Vælg eller skriv post",1,0)</formula>
    </cfRule>
  </conditionalFormatting>
  <conditionalFormatting sqref="C38">
    <cfRule type="expression" dxfId="213" priority="7">
      <formula>IF(C38&lt;&gt;"Vælg eller skriv post",1,0)</formula>
    </cfRule>
  </conditionalFormatting>
  <conditionalFormatting sqref="C39:C52">
    <cfRule type="expression" dxfId="212" priority="6">
      <formula>IF(C39&lt;&gt;"Vælg eller skriv post",1,0)</formula>
    </cfRule>
  </conditionalFormatting>
  <conditionalFormatting sqref="B9:C9 B10 B12">
    <cfRule type="expression" dxfId="211" priority="5">
      <formula>IF(#REF!&lt;&gt;"Ja",1,0)</formula>
    </cfRule>
  </conditionalFormatting>
  <conditionalFormatting sqref="C12">
    <cfRule type="expression" dxfId="210" priority="3">
      <formula>#REF!&lt;&gt;"Ja"</formula>
    </cfRule>
  </conditionalFormatting>
  <conditionalFormatting sqref="C10 C12">
    <cfRule type="expression" dxfId="209" priority="4">
      <formula>IF(#REF!&lt;&gt;"Ja",1,0)</formula>
    </cfRule>
  </conditionalFormatting>
  <conditionalFormatting sqref="D12">
    <cfRule type="expression" dxfId="208" priority="1">
      <formula>IF(AND($D$12&lt;&gt;"Angiv antal",#REF!="Ja"),1,0)</formula>
    </cfRule>
  </conditionalFormatting>
  <conditionalFormatting sqref="D12">
    <cfRule type="expression" dxfId="20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28" t="s">
        <v>32</v>
      </c>
      <c r="C33" s="29"/>
      <c r="D33" s="30">
        <f>SUBTOTAL(109,Table3549111338[Beløb])</f>
        <v>0</v>
      </c>
      <c r="E33" s="31"/>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88" priority="20">
      <formula>IF($D$4 &lt;&gt;"Angiv navn",1,0)</formula>
    </cfRule>
  </conditionalFormatting>
  <conditionalFormatting sqref="D6">
    <cfRule type="expression" dxfId="187" priority="19">
      <formula>IF($D$6&lt;&gt;"Angiv arrangementsstype",1,0)</formula>
    </cfRule>
  </conditionalFormatting>
  <conditionalFormatting sqref="D5">
    <cfRule type="expression" dxfId="186" priority="18">
      <formula>IF($D$5&lt;&gt;"Angiv sted",1,0)</formula>
    </cfRule>
  </conditionalFormatting>
  <conditionalFormatting sqref="D7">
    <cfRule type="expression" dxfId="185" priority="17">
      <formula>IF($D$7&lt;&gt;"Angiv antal",1,0)</formula>
    </cfRule>
  </conditionalFormatting>
  <conditionalFormatting sqref="D10">
    <cfRule type="expression" dxfId="184" priority="21">
      <formula>IF(AND($D$10&lt;&gt;"Vælg dato",#REF!="Ja"),1,0)</formula>
    </cfRule>
  </conditionalFormatting>
  <conditionalFormatting sqref="D9:E10">
    <cfRule type="expression" dxfId="183" priority="24">
      <formula>IF(#REF!&lt;&gt;"Ja",1,0)</formula>
    </cfRule>
  </conditionalFormatting>
  <conditionalFormatting sqref="E10">
    <cfRule type="expression" dxfId="182" priority="26">
      <formula>IF(AND($E$10&lt;&gt;"Vælg dato",#REF!="Ja"),1,0)</formula>
    </cfRule>
  </conditionalFormatting>
  <conditionalFormatting sqref="E18:E32 E38:E52">
    <cfRule type="expression" dxfId="181" priority="13">
      <formula>IF(E18&lt;&gt;"Beskrivelse af post",1,0)</formula>
    </cfRule>
    <cfRule type="expression" dxfId="180" priority="14">
      <formula>C18 = "Øvrige"</formula>
    </cfRule>
  </conditionalFormatting>
  <conditionalFormatting sqref="C18:C32">
    <cfRule type="expression" dxfId="179" priority="8">
      <formula>IF(C18&lt;&gt;"Vælg eller skriv post",1,0)</formula>
    </cfRule>
  </conditionalFormatting>
  <conditionalFormatting sqref="C38">
    <cfRule type="expression" dxfId="178" priority="7">
      <formula>IF(C38&lt;&gt;"Vælg eller skriv post",1,0)</formula>
    </cfRule>
  </conditionalFormatting>
  <conditionalFormatting sqref="C39:C52">
    <cfRule type="expression" dxfId="177" priority="6">
      <formula>IF(C39&lt;&gt;"Vælg eller skriv post",1,0)</formula>
    </cfRule>
  </conditionalFormatting>
  <conditionalFormatting sqref="B9:C9 B10 B12">
    <cfRule type="expression" dxfId="176" priority="5">
      <formula>IF(#REF!&lt;&gt;"Ja",1,0)</formula>
    </cfRule>
  </conditionalFormatting>
  <conditionalFormatting sqref="C12">
    <cfRule type="expression" dxfId="175" priority="3">
      <formula>#REF!&lt;&gt;"Ja"</formula>
    </cfRule>
  </conditionalFormatting>
  <conditionalFormatting sqref="C10 C12">
    <cfRule type="expression" dxfId="174" priority="4">
      <formula>IF(#REF!&lt;&gt;"Ja",1,0)</formula>
    </cfRule>
  </conditionalFormatting>
  <conditionalFormatting sqref="D12">
    <cfRule type="expression" dxfId="173" priority="1">
      <formula>IF(AND($D$12&lt;&gt;"Angiv antal",#REF!="Ja"),1,0)</formula>
    </cfRule>
  </conditionalFormatting>
  <conditionalFormatting sqref="D12">
    <cfRule type="expression" dxfId="172" priority="2">
      <formula>IF(#REF!&lt;&gt;"Ja",1,0)</formula>
    </cfRule>
  </conditionalFormatting>
  <dataValidations count="3">
    <dataValidation allowBlank="1" showInputMessage="1" showErrorMessage="1" promptTitle="Forklaring" prompt="Antal deltagere per afvikling skal opgøres som det mindste antal samtidige deltagere til arrangementet" sqref="D7"/>
    <dataValidation allowBlank="1" sqref="D6"/>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K53"/>
  <sheetViews>
    <sheetView showGridLines="0" zoomScaleNormal="100" workbookViewId="0">
      <selection activeCell="E10" sqref="E10"/>
    </sheetView>
  </sheetViews>
  <sheetFormatPr defaultColWidth="9.36328125" defaultRowHeight="14.5" x14ac:dyDescent="0.35"/>
  <cols>
    <col min="1" max="1" width="1.6328125" style="7" customWidth="1"/>
    <col min="2" max="2" width="11.54296875" style="7" customWidth="1"/>
    <col min="3" max="4" width="33.6328125" style="7" customWidth="1"/>
    <col min="5" max="5" width="60.6328125" style="7" customWidth="1"/>
    <col min="6" max="6" width="18" style="7" customWidth="1"/>
    <col min="7" max="10" width="9.36328125" style="7"/>
    <col min="11" max="11" width="20.453125" style="7" customWidth="1"/>
    <col min="12" max="16384" width="9.36328125" style="7"/>
  </cols>
  <sheetData>
    <row r="1" spans="2:11" ht="10.25" customHeight="1" thickBot="1" x14ac:dyDescent="0.4">
      <c r="K1" s="8"/>
    </row>
    <row r="2" spans="2:11" ht="19.25" customHeight="1" x14ac:dyDescent="0.35">
      <c r="B2" s="136" t="s">
        <v>51</v>
      </c>
      <c r="C2" s="137"/>
      <c r="D2" s="137"/>
      <c r="E2" s="138"/>
      <c r="K2" s="8"/>
    </row>
    <row r="3" spans="2:11" ht="15" customHeight="1" x14ac:dyDescent="0.35">
      <c r="B3" s="9"/>
      <c r="C3" s="10"/>
      <c r="D3" s="11"/>
      <c r="E3" s="12"/>
      <c r="K3" s="8"/>
    </row>
    <row r="4" spans="2:11" ht="15" customHeight="1" x14ac:dyDescent="0.35">
      <c r="B4" s="147" t="s">
        <v>55</v>
      </c>
      <c r="C4" s="148"/>
      <c r="D4" s="105"/>
      <c r="E4" s="12"/>
      <c r="F4" s="14"/>
      <c r="G4" s="14"/>
      <c r="K4" s="15"/>
    </row>
    <row r="5" spans="2:11" ht="15" customHeight="1" x14ac:dyDescent="0.35">
      <c r="B5" s="149" t="s">
        <v>85</v>
      </c>
      <c r="C5" s="150"/>
      <c r="D5" s="106"/>
      <c r="E5" s="12"/>
      <c r="F5" s="17"/>
      <c r="G5" s="17"/>
    </row>
    <row r="6" spans="2:11" ht="15" customHeight="1" x14ac:dyDescent="0.35">
      <c r="B6" s="58"/>
      <c r="C6" s="59" t="s">
        <v>52</v>
      </c>
      <c r="D6" s="107"/>
      <c r="E6" s="12"/>
      <c r="F6" s="17"/>
      <c r="G6" s="17"/>
    </row>
    <row r="7" spans="2:11" ht="15" x14ac:dyDescent="0.35">
      <c r="B7" s="149" t="s">
        <v>84</v>
      </c>
      <c r="C7" s="150"/>
      <c r="D7" s="108"/>
      <c r="E7" s="12"/>
      <c r="F7" s="17"/>
      <c r="G7" s="17"/>
    </row>
    <row r="8" spans="2:11" ht="15" customHeight="1" x14ac:dyDescent="0.35">
      <c r="B8" s="19"/>
      <c r="C8" s="11"/>
      <c r="D8" s="11"/>
      <c r="E8" s="12"/>
    </row>
    <row r="9" spans="2:11" ht="15" customHeight="1" x14ac:dyDescent="0.35">
      <c r="B9" s="13"/>
      <c r="C9" s="18"/>
      <c r="D9" s="20" t="s">
        <v>12</v>
      </c>
      <c r="E9" s="21" t="s">
        <v>13</v>
      </c>
    </row>
    <row r="10" spans="2:11" ht="15" customHeight="1" x14ac:dyDescent="0.35">
      <c r="B10" s="13"/>
      <c r="C10" s="16" t="s">
        <v>83</v>
      </c>
      <c r="D10" s="111" t="s">
        <v>16</v>
      </c>
      <c r="E10" s="115" t="s">
        <v>16</v>
      </c>
    </row>
    <row r="11" spans="2:11" ht="15" customHeight="1" x14ac:dyDescent="0.35">
      <c r="B11" s="120"/>
      <c r="C11" s="119"/>
      <c r="D11" s="119"/>
      <c r="E11" s="116"/>
    </row>
    <row r="12" spans="2:11" ht="15" customHeight="1" thickBot="1" x14ac:dyDescent="0.4">
      <c r="B12" s="34"/>
      <c r="C12" s="35" t="s">
        <v>82</v>
      </c>
      <c r="D12" s="117"/>
      <c r="E12" s="121"/>
    </row>
    <row r="13" spans="2:11" ht="15" customHeight="1" x14ac:dyDescent="0.35"/>
    <row r="14" spans="2:11" ht="15" customHeight="1" thickBot="1" x14ac:dyDescent="0.4">
      <c r="B14" s="8"/>
      <c r="C14" s="8"/>
      <c r="D14" s="8"/>
      <c r="E14" s="8"/>
      <c r="K14" s="15"/>
    </row>
    <row r="15" spans="2:11" ht="19.25" customHeight="1" x14ac:dyDescent="0.35">
      <c r="B15" s="136" t="s">
        <v>31</v>
      </c>
      <c r="C15" s="137"/>
      <c r="D15" s="137"/>
      <c r="E15" s="138"/>
    </row>
    <row r="16" spans="2:11" ht="15" customHeight="1" x14ac:dyDescent="0.35">
      <c r="B16" s="24"/>
      <c r="C16" s="11"/>
      <c r="D16" s="11"/>
      <c r="E16" s="23"/>
    </row>
    <row r="17" spans="2:5" x14ac:dyDescent="0.35">
      <c r="B17" s="36" t="s">
        <v>1</v>
      </c>
      <c r="C17" s="37" t="s">
        <v>0</v>
      </c>
      <c r="D17" s="37" t="s">
        <v>2</v>
      </c>
      <c r="E17" s="40" t="s">
        <v>26</v>
      </c>
    </row>
    <row r="18" spans="2:5" x14ac:dyDescent="0.35">
      <c r="B18" s="25">
        <v>1</v>
      </c>
      <c r="C18" s="26" t="s">
        <v>14</v>
      </c>
      <c r="D18" s="27">
        <v>0</v>
      </c>
      <c r="E18" s="22" t="s">
        <v>26</v>
      </c>
    </row>
    <row r="19" spans="2:5" x14ac:dyDescent="0.35">
      <c r="B19" s="25">
        <v>2</v>
      </c>
      <c r="C19" s="26" t="s">
        <v>14</v>
      </c>
      <c r="D19" s="27">
        <v>0</v>
      </c>
      <c r="E19" s="22" t="s">
        <v>26</v>
      </c>
    </row>
    <row r="20" spans="2:5" x14ac:dyDescent="0.35">
      <c r="B20" s="25">
        <v>3</v>
      </c>
      <c r="C20" s="26" t="s">
        <v>14</v>
      </c>
      <c r="D20" s="27">
        <v>0</v>
      </c>
      <c r="E20" s="22" t="s">
        <v>26</v>
      </c>
    </row>
    <row r="21" spans="2:5" x14ac:dyDescent="0.35">
      <c r="B21" s="25">
        <v>4</v>
      </c>
      <c r="C21" s="26" t="s">
        <v>14</v>
      </c>
      <c r="D21" s="27">
        <v>0</v>
      </c>
      <c r="E21" s="22" t="s">
        <v>26</v>
      </c>
    </row>
    <row r="22" spans="2:5" x14ac:dyDescent="0.35">
      <c r="B22" s="25">
        <v>5</v>
      </c>
      <c r="C22" s="26" t="s">
        <v>14</v>
      </c>
      <c r="D22" s="27">
        <v>0</v>
      </c>
      <c r="E22" s="22" t="s">
        <v>26</v>
      </c>
    </row>
    <row r="23" spans="2:5" x14ac:dyDescent="0.35">
      <c r="B23" s="25">
        <v>6</v>
      </c>
      <c r="C23" s="26" t="s">
        <v>14</v>
      </c>
      <c r="D23" s="27">
        <v>0</v>
      </c>
      <c r="E23" s="22" t="s">
        <v>26</v>
      </c>
    </row>
    <row r="24" spans="2:5" x14ac:dyDescent="0.35">
      <c r="B24" s="25">
        <v>7</v>
      </c>
      <c r="C24" s="26" t="s">
        <v>14</v>
      </c>
      <c r="D24" s="27">
        <v>0</v>
      </c>
      <c r="E24" s="22" t="s">
        <v>26</v>
      </c>
    </row>
    <row r="25" spans="2:5" x14ac:dyDescent="0.35">
      <c r="B25" s="25">
        <v>8</v>
      </c>
      <c r="C25" s="26" t="s">
        <v>14</v>
      </c>
      <c r="D25" s="27">
        <v>0</v>
      </c>
      <c r="E25" s="22" t="s">
        <v>26</v>
      </c>
    </row>
    <row r="26" spans="2:5" x14ac:dyDescent="0.35">
      <c r="B26" s="25">
        <v>9</v>
      </c>
      <c r="C26" s="26" t="s">
        <v>14</v>
      </c>
      <c r="D26" s="27">
        <v>0</v>
      </c>
      <c r="E26" s="22" t="s">
        <v>26</v>
      </c>
    </row>
    <row r="27" spans="2:5" x14ac:dyDescent="0.35">
      <c r="B27" s="25">
        <v>10</v>
      </c>
      <c r="C27" s="26" t="s">
        <v>14</v>
      </c>
      <c r="D27" s="27">
        <v>0</v>
      </c>
      <c r="E27" s="22" t="s">
        <v>26</v>
      </c>
    </row>
    <row r="28" spans="2:5" x14ac:dyDescent="0.35">
      <c r="B28" s="25">
        <v>11</v>
      </c>
      <c r="C28" s="26" t="s">
        <v>14</v>
      </c>
      <c r="D28" s="27">
        <v>0</v>
      </c>
      <c r="E28" s="22" t="s">
        <v>26</v>
      </c>
    </row>
    <row r="29" spans="2:5" x14ac:dyDescent="0.35">
      <c r="B29" s="25">
        <v>12</v>
      </c>
      <c r="C29" s="26" t="s">
        <v>14</v>
      </c>
      <c r="D29" s="27">
        <v>0</v>
      </c>
      <c r="E29" s="22" t="s">
        <v>26</v>
      </c>
    </row>
    <row r="30" spans="2:5" x14ac:dyDescent="0.35">
      <c r="B30" s="25">
        <v>13</v>
      </c>
      <c r="C30" s="26" t="s">
        <v>14</v>
      </c>
      <c r="D30" s="27">
        <v>0</v>
      </c>
      <c r="E30" s="22" t="s">
        <v>26</v>
      </c>
    </row>
    <row r="31" spans="2:5" x14ac:dyDescent="0.35">
      <c r="B31" s="25">
        <v>14</v>
      </c>
      <c r="C31" s="26" t="s">
        <v>14</v>
      </c>
      <c r="D31" s="27">
        <v>0</v>
      </c>
      <c r="E31" s="22" t="s">
        <v>26</v>
      </c>
    </row>
    <row r="32" spans="2:5" x14ac:dyDescent="0.35">
      <c r="B32" s="25">
        <v>15</v>
      </c>
      <c r="C32" s="26" t="s">
        <v>14</v>
      </c>
      <c r="D32" s="27">
        <v>0</v>
      </c>
      <c r="E32" s="22" t="s">
        <v>26</v>
      </c>
    </row>
    <row r="33" spans="2:5" ht="15" thickBot="1" x14ac:dyDescent="0.4">
      <c r="B33" s="28" t="s">
        <v>32</v>
      </c>
      <c r="C33" s="29"/>
      <c r="D33" s="30">
        <f>SUBTOTAL(109,Table354911133840[Beløb])</f>
        <v>0</v>
      </c>
      <c r="E33" s="31"/>
    </row>
    <row r="34" spans="2:5" ht="15" thickBot="1" x14ac:dyDescent="0.4">
      <c r="B34" s="15"/>
      <c r="D34" s="32"/>
    </row>
    <row r="35" spans="2:5" ht="15" x14ac:dyDescent="0.35">
      <c r="B35" s="142" t="s">
        <v>45</v>
      </c>
      <c r="C35" s="143"/>
      <c r="D35" s="143"/>
      <c r="E35" s="144"/>
    </row>
    <row r="36" spans="2:5" ht="15" customHeight="1" x14ac:dyDescent="0.35">
      <c r="B36" s="139"/>
      <c r="C36" s="140"/>
      <c r="D36" s="140"/>
      <c r="E36" s="141"/>
    </row>
    <row r="37" spans="2:5" x14ac:dyDescent="0.35">
      <c r="B37" s="43" t="s">
        <v>1</v>
      </c>
      <c r="C37" s="43" t="s">
        <v>0</v>
      </c>
      <c r="D37" s="37" t="s">
        <v>2</v>
      </c>
      <c r="E37" s="43" t="s">
        <v>26</v>
      </c>
    </row>
    <row r="38" spans="2:5" x14ac:dyDescent="0.35">
      <c r="B38" s="25">
        <v>1</v>
      </c>
      <c r="C38" s="26" t="s">
        <v>14</v>
      </c>
      <c r="D38" s="27">
        <v>0</v>
      </c>
      <c r="E38" s="22" t="s">
        <v>26</v>
      </c>
    </row>
    <row r="39" spans="2:5" x14ac:dyDescent="0.35">
      <c r="B39" s="25">
        <v>2</v>
      </c>
      <c r="C39" s="26" t="s">
        <v>14</v>
      </c>
      <c r="D39" s="27">
        <v>0</v>
      </c>
      <c r="E39" s="22" t="s">
        <v>26</v>
      </c>
    </row>
    <row r="40" spans="2:5" x14ac:dyDescent="0.35">
      <c r="B40" s="25">
        <v>3</v>
      </c>
      <c r="C40" s="26" t="s">
        <v>14</v>
      </c>
      <c r="D40" s="27">
        <v>0</v>
      </c>
      <c r="E40" s="22" t="s">
        <v>26</v>
      </c>
    </row>
    <row r="41" spans="2:5" x14ac:dyDescent="0.35">
      <c r="B41" s="25">
        <v>4</v>
      </c>
      <c r="C41" s="26" t="s">
        <v>14</v>
      </c>
      <c r="D41" s="27">
        <v>0</v>
      </c>
      <c r="E41" s="22" t="s">
        <v>26</v>
      </c>
    </row>
    <row r="42" spans="2:5" x14ac:dyDescent="0.35">
      <c r="B42" s="25">
        <v>5</v>
      </c>
      <c r="C42" s="26" t="s">
        <v>14</v>
      </c>
      <c r="D42" s="27">
        <v>0</v>
      </c>
      <c r="E42" s="22" t="s">
        <v>26</v>
      </c>
    </row>
    <row r="43" spans="2:5" x14ac:dyDescent="0.35">
      <c r="B43" s="25">
        <v>6</v>
      </c>
      <c r="C43" s="26" t="s">
        <v>14</v>
      </c>
      <c r="D43" s="27">
        <v>0</v>
      </c>
      <c r="E43" s="22" t="s">
        <v>26</v>
      </c>
    </row>
    <row r="44" spans="2:5" x14ac:dyDescent="0.35">
      <c r="B44" s="25">
        <v>7</v>
      </c>
      <c r="C44" s="26" t="s">
        <v>14</v>
      </c>
      <c r="D44" s="27">
        <v>0</v>
      </c>
      <c r="E44" s="22" t="s">
        <v>26</v>
      </c>
    </row>
    <row r="45" spans="2:5" x14ac:dyDescent="0.35">
      <c r="B45" s="25">
        <v>8</v>
      </c>
      <c r="C45" s="26" t="s">
        <v>14</v>
      </c>
      <c r="D45" s="27">
        <v>0</v>
      </c>
      <c r="E45" s="22" t="s">
        <v>26</v>
      </c>
    </row>
    <row r="46" spans="2:5" x14ac:dyDescent="0.35">
      <c r="B46" s="25">
        <v>9</v>
      </c>
      <c r="C46" s="26" t="s">
        <v>14</v>
      </c>
      <c r="D46" s="27">
        <v>0</v>
      </c>
      <c r="E46" s="22" t="s">
        <v>26</v>
      </c>
    </row>
    <row r="47" spans="2:5" x14ac:dyDescent="0.35">
      <c r="B47" s="25">
        <v>10</v>
      </c>
      <c r="C47" s="26" t="s">
        <v>14</v>
      </c>
      <c r="D47" s="27">
        <v>0</v>
      </c>
      <c r="E47" s="22" t="s">
        <v>26</v>
      </c>
    </row>
    <row r="48" spans="2:5" x14ac:dyDescent="0.35">
      <c r="B48" s="25">
        <v>11</v>
      </c>
      <c r="C48" s="26" t="s">
        <v>14</v>
      </c>
      <c r="D48" s="27">
        <v>0</v>
      </c>
      <c r="E48" s="22" t="s">
        <v>26</v>
      </c>
    </row>
    <row r="49" spans="2:5" x14ac:dyDescent="0.35">
      <c r="B49" s="25">
        <v>12</v>
      </c>
      <c r="C49" s="26" t="s">
        <v>14</v>
      </c>
      <c r="D49" s="27">
        <v>0</v>
      </c>
      <c r="E49" s="22" t="s">
        <v>26</v>
      </c>
    </row>
    <row r="50" spans="2:5" x14ac:dyDescent="0.35">
      <c r="B50" s="25">
        <v>13</v>
      </c>
      <c r="C50" s="26" t="s">
        <v>14</v>
      </c>
      <c r="D50" s="27">
        <v>0</v>
      </c>
      <c r="E50" s="22" t="s">
        <v>26</v>
      </c>
    </row>
    <row r="51" spans="2:5" x14ac:dyDescent="0.35">
      <c r="B51" s="25">
        <v>14</v>
      </c>
      <c r="C51" s="26" t="s">
        <v>14</v>
      </c>
      <c r="D51" s="27">
        <v>0</v>
      </c>
      <c r="E51" s="22" t="s">
        <v>26</v>
      </c>
    </row>
    <row r="52" spans="2:5" x14ac:dyDescent="0.35">
      <c r="B52" s="25">
        <v>15</v>
      </c>
      <c r="C52" s="26" t="s">
        <v>14</v>
      </c>
      <c r="D52" s="27">
        <v>0</v>
      </c>
      <c r="E52" s="22" t="s">
        <v>26</v>
      </c>
    </row>
    <row r="53" spans="2:5" x14ac:dyDescent="0.35">
      <c r="B53" s="42" t="s">
        <v>47</v>
      </c>
      <c r="C53" s="44"/>
      <c r="D53" s="46">
        <f>SUBTOTAL(109,D38:D52)</f>
        <v>0</v>
      </c>
      <c r="E53" s="45"/>
    </row>
  </sheetData>
  <dataConsolidate/>
  <mergeCells count="7">
    <mergeCell ref="B36:E36"/>
    <mergeCell ref="B2:E2"/>
    <mergeCell ref="B15:E15"/>
    <mergeCell ref="B35:E35"/>
    <mergeCell ref="B4:C4"/>
    <mergeCell ref="B5:C5"/>
    <mergeCell ref="B7:C7"/>
  </mergeCells>
  <conditionalFormatting sqref="D4">
    <cfRule type="expression" dxfId="153" priority="20">
      <formula>IF($D$4 &lt;&gt;"Angiv navn",1,0)</formula>
    </cfRule>
  </conditionalFormatting>
  <conditionalFormatting sqref="D6">
    <cfRule type="expression" dxfId="152" priority="19">
      <formula>IF($D$6&lt;&gt;"Angiv arrangementsstype",1,0)</formula>
    </cfRule>
  </conditionalFormatting>
  <conditionalFormatting sqref="D5">
    <cfRule type="expression" dxfId="151" priority="18">
      <formula>IF($D$5&lt;&gt;"Angiv sted",1,0)</formula>
    </cfRule>
  </conditionalFormatting>
  <conditionalFormatting sqref="D7">
    <cfRule type="expression" dxfId="150" priority="17">
      <formula>IF($D$7&lt;&gt;"Angiv antal",1,0)</formula>
    </cfRule>
  </conditionalFormatting>
  <conditionalFormatting sqref="D10">
    <cfRule type="expression" dxfId="149" priority="21">
      <formula>IF(AND($D$10&lt;&gt;"Vælg dato",#REF!="Ja"),1,0)</formula>
    </cfRule>
  </conditionalFormatting>
  <conditionalFormatting sqref="D9:E10">
    <cfRule type="expression" dxfId="148" priority="24">
      <formula>IF(#REF!&lt;&gt;"Ja",1,0)</formula>
    </cfRule>
  </conditionalFormatting>
  <conditionalFormatting sqref="E10">
    <cfRule type="expression" dxfId="147" priority="26">
      <formula>IF(AND($E$10&lt;&gt;"Vælg dato",#REF!="Ja"),1,0)</formula>
    </cfRule>
  </conditionalFormatting>
  <conditionalFormatting sqref="E18:E32 E38:E52">
    <cfRule type="expression" dxfId="146" priority="13">
      <formula>IF(E18&lt;&gt;"Beskrivelse af post",1,0)</formula>
    </cfRule>
    <cfRule type="expression" dxfId="145" priority="14">
      <formula>C18 = "Øvrige"</formula>
    </cfRule>
  </conditionalFormatting>
  <conditionalFormatting sqref="C18:C32">
    <cfRule type="expression" dxfId="144" priority="8">
      <formula>IF(C18&lt;&gt;"Vælg eller skriv post",1,0)</formula>
    </cfRule>
  </conditionalFormatting>
  <conditionalFormatting sqref="C38">
    <cfRule type="expression" dxfId="143" priority="7">
      <formula>IF(C38&lt;&gt;"Vælg eller skriv post",1,0)</formula>
    </cfRule>
  </conditionalFormatting>
  <conditionalFormatting sqref="C39:C52">
    <cfRule type="expression" dxfId="142" priority="6">
      <formula>IF(C39&lt;&gt;"Vælg eller skriv post",1,0)</formula>
    </cfRule>
  </conditionalFormatting>
  <conditionalFormatting sqref="B9:C9 B10 B12">
    <cfRule type="expression" dxfId="141" priority="5">
      <formula>IF(#REF!&lt;&gt;"Ja",1,0)</formula>
    </cfRule>
  </conditionalFormatting>
  <conditionalFormatting sqref="C12">
    <cfRule type="expression" dxfId="140" priority="3">
      <formula>#REF!&lt;&gt;"Ja"</formula>
    </cfRule>
  </conditionalFormatting>
  <conditionalFormatting sqref="C10 C12">
    <cfRule type="expression" dxfId="139" priority="4">
      <formula>IF(#REF!&lt;&gt;"Ja",1,0)</formula>
    </cfRule>
  </conditionalFormatting>
  <conditionalFormatting sqref="D12">
    <cfRule type="expression" dxfId="138" priority="1">
      <formula>IF(AND($D$12&lt;&gt;"Angiv antal",#REF!="Ja"),1,0)</formula>
    </cfRule>
  </conditionalFormatting>
  <conditionalFormatting sqref="D12">
    <cfRule type="expression" dxfId="137" priority="2">
      <formula>IF(#REF!&lt;&gt;"Ja",1,0)</formula>
    </cfRule>
  </conditionalFormatting>
  <dataValidations count="3">
    <dataValidation allowBlank="1" sqref="D6"/>
    <dataValidation allowBlank="1" showInputMessage="1" showErrorMessage="1" promptTitle="Forklaring" prompt="Antal deltagere per afvikling skal opgøres som det mindste antal samtidige deltagere til arrangementet" sqref="D7"/>
    <dataValidation showInputMessage="1" showErrorMessage="1" promptTitle="Forklaring" prompt="Skriv antallet af aktiviteter._x000a_" sqref="D12"/>
  </dataValidations>
  <pageMargins left="0.7" right="0.7" top="0.75" bottom="0.75" header="0.3" footer="0.3"/>
  <pageSetup orientation="portrait" r:id="rId1"/>
  <ignoredErrors>
    <ignoredError sqref="C38:C52 C18:C32" listDataValidation="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List!$S$2:$S$12</xm:f>
          </x14:formula1>
          <xm:sqref>C37</xm:sqref>
        </x14:dataValidation>
        <x14:dataValidation type="list" allowBlank="1">
          <x14:formula1>
            <xm:f>List!$H$4:$H$16</xm:f>
          </x14:formula1>
          <xm:sqref>C18:C32</xm:sqref>
        </x14:dataValidation>
        <x14:dataValidation type="list" allowBlank="1">
          <x14:formula1>
            <xm:f>List!$S$3:$S$11</xm:f>
          </x14:formula1>
          <xm:sqref>C38:C52</xm:sqref>
        </x14:dataValidation>
        <x14:dataValidation type="list" showInputMessage="1" showErrorMessage="1" promptTitle="Forklaring" prompt="Datoen angiver den første dato du havde planlagt at afholde arrangementet._x000a_">
          <x14:formula1>
            <xm:f>List!$Q$4:$Q$64</xm:f>
          </x14:formula1>
          <xm:sqref>D10</xm:sqref>
        </x14:dataValidation>
        <x14:dataValidation type="list" showInputMessage="1" showErrorMessage="1" promptTitle="Forklaring" prompt="Datoen angiver den sidste dato du havde planlagt at afholde arrangementet.">
          <x14:formula1>
            <xm:f>List!$Q$4:$Q$64</xm:f>
          </x14:formula1>
          <xm:sqref>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C06F4DD84F75F42991467F3E5AF89FE" ma:contentTypeVersion="6" ma:contentTypeDescription="Opret et nyt dokument." ma:contentTypeScope="" ma:versionID="1dedb5346ffa391c9d90bc44f8a55bb3">
  <xsd:schema xmlns:xsd="http://www.w3.org/2001/XMLSchema" xmlns:xs="http://www.w3.org/2001/XMLSchema" xmlns:p="http://schemas.microsoft.com/office/2006/metadata/properties" xmlns:ns2="6525cc99-de1b-4ee7-8725-386d63d4c9e0" xmlns:ns3="b46a79c4-ab79-447a-95df-f603b4aa880e" targetNamespace="http://schemas.microsoft.com/office/2006/metadata/properties" ma:root="true" ma:fieldsID="af44dabacfb76e16a1d4aedc632c2a72" ns2:_="" ns3:_="">
    <xsd:import namespace="6525cc99-de1b-4ee7-8725-386d63d4c9e0"/>
    <xsd:import namespace="b46a79c4-ab79-447a-95df-f603b4aa88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5cc99-de1b-4ee7-8725-386d63d4c9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6a79c4-ab79-447a-95df-f603b4aa880e"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46424A-64C5-4241-909E-00A5CBEFD0F7}">
  <ds:schemaRefs>
    <ds:schemaRef ds:uri="b46a79c4-ab79-447a-95df-f603b4aa880e"/>
    <ds:schemaRef ds:uri="http://purl.org/dc/terms/"/>
    <ds:schemaRef ds:uri="http://schemas.openxmlformats.org/package/2006/metadata/core-properties"/>
    <ds:schemaRef ds:uri="6525cc99-de1b-4ee7-8725-386d63d4c9e0"/>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AF0100A8-20D9-4C95-AE6A-CF9B3206ED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5cc99-de1b-4ee7-8725-386d63d4c9e0"/>
    <ds:schemaRef ds:uri="b46a79c4-ab79-447a-95df-f603b4aa8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018ABA-7E02-47D4-9817-8487D681C8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Overblik</vt:lpstr>
      <vt:lpstr>Indirekte omkostninger</vt:lpstr>
      <vt:lpstr>Aktivitet1</vt:lpstr>
      <vt:lpstr>Aktivitet2</vt:lpstr>
      <vt:lpstr>Aktivitet3</vt:lpstr>
      <vt:lpstr>Aktivitet4</vt:lpstr>
      <vt:lpstr>Aktivitet5</vt:lpstr>
      <vt:lpstr>Aktivitet6</vt:lpstr>
      <vt:lpstr>Aktivitet7</vt:lpstr>
      <vt:lpstr>Aktivitet8</vt:lpstr>
      <vt:lpstr>Aktivitet9</vt:lpstr>
      <vt:lpstr>Aktivitet10</vt:lpstr>
      <vt:lpstr>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Husted Dam</dc:creator>
  <cp:lastModifiedBy>Cæcilie Garlin Larsen</cp:lastModifiedBy>
  <dcterms:created xsi:type="dcterms:W3CDTF">2020-04-27T08:50:15Z</dcterms:created>
  <dcterms:modified xsi:type="dcterms:W3CDTF">2021-03-10T07:24:17Z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0x0101002C06F4DD84F75F42991467F3E5AF89FE</vt:lpwstr>
  </property>
</Properties>
</file>