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15"/>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14"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B19" i="2" l="1"/>
  <c r="B18" i="2"/>
  <c r="F2" i="18" l="1"/>
  <c r="C46" i="8" l="1"/>
  <c r="D46" i="8"/>
  <c r="C50" i="1"/>
  <c r="D50" i="1"/>
  <c r="E2" i="18" l="1"/>
  <c r="G2" i="18" s="1"/>
  <c r="D2" i="18"/>
  <c r="B17" i="2" l="1"/>
  <c r="B16" i="2"/>
  <c r="B5" i="2" l="1"/>
  <c r="B4" i="2"/>
  <c r="B3" i="2"/>
  <c r="B2" i="2"/>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B8" i="2" s="1"/>
  <c r="D25" i="2"/>
  <c r="D26" i="2"/>
  <c r="C26" i="2"/>
  <c r="C25" i="2"/>
  <c r="B26" i="2"/>
  <c r="C71" i="8"/>
  <c r="D65" i="8"/>
  <c r="H26" i="2" s="1"/>
  <c r="C65" i="8"/>
  <c r="D27" i="8"/>
  <c r="J26" i="2" s="1"/>
  <c r="B25" i="2"/>
  <c r="C75" i="1"/>
  <c r="C73" i="1"/>
  <c r="D69" i="1"/>
  <c r="H25" i="2" s="1"/>
  <c r="C69" i="1"/>
  <c r="G25" i="2" l="1"/>
  <c r="I25" i="2" s="1"/>
  <c r="L25" i="2" s="1"/>
  <c r="C74" i="1"/>
  <c r="C76" i="1" s="1"/>
  <c r="C77" i="1" s="1"/>
  <c r="D35" i="2"/>
  <c r="C69" i="8"/>
  <c r="F26" i="2"/>
  <c r="C70" i="8"/>
  <c r="C72" i="8" s="1"/>
  <c r="C73" i="8" s="1"/>
  <c r="G26" i="2"/>
  <c r="K25" i="2" l="1"/>
  <c r="M25" i="2" s="1"/>
  <c r="N25" i="2" s="1"/>
  <c r="F25" i="2"/>
  <c r="B6" i="2" s="1"/>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s="1"/>
  <c r="M34" i="2"/>
  <c r="N34" i="2"/>
  <c r="M31" i="2"/>
  <c r="N31" i="2"/>
  <c r="N28" i="2"/>
  <c r="M28" i="2"/>
  <c r="N27" i="2"/>
  <c r="M27" i="2"/>
  <c r="K26" i="2"/>
  <c r="K32" i="2"/>
  <c r="K33" i="2"/>
  <c r="K34" i="2"/>
  <c r="K31" i="2"/>
  <c r="K28" i="2"/>
  <c r="K27" i="2"/>
  <c r="K30" i="2"/>
  <c r="K29" i="2"/>
  <c r="I35" i="2"/>
  <c r="B7" i="2" s="1"/>
  <c r="M35" i="2" l="1"/>
  <c r="N35" i="2"/>
  <c r="B12" i="2" s="1"/>
  <c r="K35" i="2"/>
  <c r="J35" i="2"/>
  <c r="B13" i="2" l="1"/>
  <c r="B14" i="2" s="1"/>
  <c r="B9" i="2"/>
  <c r="B21" i="2" l="1"/>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<sst xmlns="http://schemas.openxmlformats.org/spreadsheetml/2006/main" count="1361" uniqueCount="150">
  <si>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</si>
  <si>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</si>
  <si>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</si>
  <si>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</si>
  <si>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</si>
  <si>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</si>
  <si>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</si>
  <si>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</si>
  <si>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</si>
  <si>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</si>
  <si>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</si>
  <si>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</si>
  <si>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</si>
  <si>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</si>
  <si>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</si>
  <si>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</si>
  <si>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</si>
  <si>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</si>
  <si>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</si>
  <si>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</si>
  <si>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</si>
  <si>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</si>
  <si>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</si>
  <si>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</si>
  <si>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</si>
  <si>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</si>
  <si>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</si>
  <si>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</si>
  <si>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</si>
  <si>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</si>
  <si>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</si>
  <si>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</si>
  <si>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</si>
  <si>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</si>
  <si>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</si>
  <si>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</si>
  <si>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</si>
  <si>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</si>
  <si>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</si>
  <si>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</si>
  <si>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</si>
  <si>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</si>
  <si>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</si>
  <si>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</si>
  <si>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</si>
  <si>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</si>
  <si>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</si>
  <si>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</si>
  <si>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</si>
  <si>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</si>
  <si>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</si>
  <si>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</si>
  <si>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</si>
  <si>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</si>
  <si>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</si>
  <si>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</si>
  <si>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</si>
  <si>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</si>
  <si>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</si>
  <si>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</si>
  <si>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</si>
  <si>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</si>
  <si>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</si>
  <si>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</si>
  <si>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</si>
  <si>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</si>
  <si>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</si>
  <si>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</si>
  <si>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</si>
  <si>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</si>
  <si>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</si>
  <si>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</si>
  <si>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</si>
  <si>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</si>
  <si>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</si>
  <si>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</si>
  <si>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</si>
  <si>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</si>
  <si>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</si>
  <si>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</si>
  <si>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</si>
  <si>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</si>
  <si>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</si>
  <si>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</si>
  <si>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</si>
  <si>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</si>
  <si>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</si>
  <si>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</si>
  <si>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</si>
  <si>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</si>
  <si>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</si>
  <si>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</si>
  <si>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</si>
  <si>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</si>
  <si>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</si>
  <si>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</si>
  <si>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</si>
  <si>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</si>
  <si>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</si>
  <si>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</si>
  <si>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</si>
  <si>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</si>
  <si>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</si>
  <si>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</si>
  <si>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</si>
  <si>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</si>
  <si>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</si>
  <si>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</si>
  <si>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</si>
  <si>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</si>
  <si>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</si>
  <si>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</si>
  <si>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</si>
  <si>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</si>
  <si>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</si>
  <si>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</si>
  <si>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</si>
  <si>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</si>
  <si>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</si>
  <si>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</si>
  <si>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</si>
  <si>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</si>
  <si>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</si>
  <si>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</si>
  <si>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</si>
  <si>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</si>
  <si>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</si>
  <si>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</si>
  <si>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</si>
  <si>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vælge,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</si>
  <si>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Angiv din omsætning ud fra den gruppe, som du tilhører:</t>
  </si>
  <si>
    <t>Sæt kryds ud for den gruppe, som du tilhører:</t>
  </si>
  <si>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</si>
  <si>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</si>
  <si>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</si>
  <si>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</si>
  <si>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</si>
  <si>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</si>
  <si>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</si>
  <si>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</si>
  <si>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</si>
  <si>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 xml:space="preserve">Journalnummer </t>
  </si>
  <si>
    <t>Tilskud, der skal tilbagebetales pga. for høje budgetterede omkostninger</t>
  </si>
  <si>
    <t>Budgetterede udgifter til revisor</t>
  </si>
  <si>
    <t>Max-udbetaling af revisortilskud</t>
  </si>
  <si>
    <t>Udregnet godtgørelse</t>
  </si>
  <si>
    <t>Tilbagebetaling i alt</t>
  </si>
  <si>
    <t>Journalnummer</t>
  </si>
  <si>
    <t>Regnskabsskabelon sep.-okt. 2020 - Aktivitetspulje til kulturaktiviteter</t>
  </si>
  <si>
    <t>Endelig godtgørelse af revisorudgifter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</si>
</sst>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31"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sz val="11"/>
      <color rgb="FF9C6500"/>
      <name val="Calibri"/>
      <family val="2"/>
      <scheme val="minor"/>
    </font>
    <font>
      <sz val="14"/>
      <color theme="0"/>
      <name val="Verdana"/>
      <family val="2"/>
    </font>
    <font>
      <b/>
      <sz val="11"/>
      <color theme="1"/>
      <name val="Verdana"/>
    </font>
  </fonts>
  <fills count="21">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FFEB9C"/>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28" fillId="19" borderId="0" applyNumberFormat="0" applyBorder="0" applyAlignment="0" applyProtection="0"/>
  </cellStyleXfs>
  <cellXfs count="214">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13" fillId="14" borderId="13" xfId="0" applyFont="1" applyFill="1" applyBorder="1" applyAlignment="1" applyProtection="1">
      <alignment vertical="center" wrapText="1"/>
    </xf>
    <xf numFmtId="44" fontId="0" fillId="3" borderId="7" xfId="1" applyFont="1" applyFill="1" applyBorder="1" applyAlignment="1" applyProtection="1">
      <alignment horizontal="center"/>
      <protection hidden="1"/>
    </xf>
    <xf numFmtId="0" fontId="4" fillId="6" borderId="7" xfId="0" applyNumberFormat="1" applyFont="1" applyFill="1" applyBorder="1" applyAlignment="1" applyProtection="1">
      <alignment horizontal="right" vertical="center"/>
      <protection hidden="1"/>
    </xf>
    <xf numFmtId="1" fontId="4" fillId="6" borderId="7" xfId="0" applyNumberFormat="1" applyFont="1" applyFill="1" applyBorder="1" applyAlignment="1" applyProtection="1">
      <alignment horizontal="right" vertical="center"/>
      <protection hidden="1"/>
    </xf>
    <xf numFmtId="1" fontId="7" fillId="5" borderId="7" xfId="0" applyNumberFormat="1" applyFont="1" applyFill="1" applyBorder="1" applyAlignment="1" applyProtection="1">
      <alignment horizontal="right"/>
      <protection hidden="1"/>
    </xf>
    <xf numFmtId="44" fontId="24" fillId="3" borderId="7" xfId="1" applyFont="1" applyFill="1" applyBorder="1" applyAlignment="1" applyProtection="1">
      <alignment horizontal="center"/>
      <protection hidden="1"/>
    </xf>
    <xf numFmtId="44" fontId="24" fillId="3" borderId="7" xfId="1" applyFont="1" applyFill="1" applyBorder="1" applyAlignment="1" applyProtection="1">
      <alignment horizontal="center"/>
    </xf>
    <xf numFmtId="0" fontId="28" fillId="19" borderId="13" xfId="3" applyBorder="1" applyAlignment="1" applyProtection="1">
      <alignment horizontal="left" vertical="top" wrapText="1"/>
      <protection hidden="1"/>
    </xf>
    <xf numFmtId="0" fontId="28" fillId="19" borderId="14" xfId="3" applyNumberFormat="1" applyBorder="1" applyAlignment="1" applyProtection="1">
      <alignment horizontal="left" vertical="top" wrapText="1"/>
      <protection hidden="1"/>
    </xf>
    <xf numFmtId="165" fontId="0" fillId="18" borderId="7" xfId="0" applyNumberFormat="1" applyFill="1" applyBorder="1" applyProtection="1">
      <protection hidden="1"/>
    </xf>
    <xf numFmtId="165" fontId="0" fillId="18" borderId="7" xfId="0" applyNumberFormat="1" applyFill="1" applyBorder="1" applyProtection="1">
      <protection locked="0"/>
    </xf>
    <xf numFmtId="0" fontId="21" fillId="9" borderId="7" xfId="0" applyFont="1" applyFill="1" applyBorder="1"/>
    <xf numFmtId="0" fontId="0" fillId="0" borderId="7" xfId="0" applyBorder="1" applyProtection="1">
      <protection hidden="1"/>
    </xf>
    <xf numFmtId="0" fontId="7" fillId="20" borderId="0" xfId="0" applyFont="1" applyFill="1" applyBorder="1" applyProtection="1">
      <protection locked="0"/>
    </xf>
    <xf numFmtId="0" fontId="7" fillId="20" borderId="5" xfId="0" applyFont="1" applyFill="1" applyBorder="1" applyProtection="1">
      <protection locked="0"/>
    </xf>
    <xf numFmtId="0" fontId="18" fillId="3" borderId="0" xfId="0" applyFont="1" applyFill="1" applyBorder="1" applyAlignment="1" applyProtection="1">
      <alignment horizontal="left" vertical="top" wrapText="1"/>
    </xf>
    <xf numFmtId="0" fontId="29" fillId="8" borderId="0" xfId="0" applyFont="1" applyFill="1"/>
    <xf numFmtId="165" fontId="3" fillId="8" borderId="0" xfId="0" applyNumberFormat="1" applyFont="1" applyFill="1" applyProtection="1">
      <protection hidden="1"/>
    </xf>
    <xf numFmtId="0" fontId="30" fillId="0" borderId="0" xfId="0" applyFont="1" applyBorder="1" applyProtection="1">
      <protection hidden="1"/>
    </xf>
    <xf numFmtId="44" fontId="30"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3" xfId="0" applyFont="1" applyFill="1" applyBorder="1" applyAlignment="1" applyProtection="1">
      <alignment horizontal="center"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3" fillId="17" borderId="0" xfId="0" applyFont="1" applyFill="1" applyAlignment="1" applyProtection="1">
      <alignment horizontal="left" wrapText="1"/>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24" fillId="0" borderId="0" xfId="0" applyFont="1" applyFill="1" applyProtection="1">
      <protection hidden="1"/>
    </xf>
    <xf numFmtId="0" fontId="24" fillId="0" borderId="0" xfId="0" applyFont="1" applyProtection="1">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6" fillId="0" borderId="23" xfId="0" applyFont="1" applyFill="1" applyBorder="1" applyProtection="1">
      <protection locked="0"/>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7" fillId="3" borderId="26"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20" fillId="8" borderId="0" xfId="0" applyFont="1" applyFill="1" applyBorder="1" applyAlignment="1" applyProtection="1">
      <alignment horizontal="center"/>
      <protection hidden="1"/>
    </xf>
    <xf numFmtId="0" fontId="9" fillId="13" borderId="0" xfId="0" applyFont="1" applyFill="1" applyBorder="1" applyProtection="1">
      <protection hidden="1"/>
    </xf>
    <xf numFmtId="0" fontId="9" fillId="8" borderId="0" xfId="0" applyFont="1" applyFill="1" applyBorder="1" applyProtection="1">
      <protection hidden="1"/>
    </xf>
    <xf numFmtId="0" fontId="9" fillId="7"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0" fillId="12" borderId="7" xfId="0" applyFill="1" applyBorder="1" applyProtection="1">
      <protection locked="0"/>
    </xf>
    <xf numFmtId="0" fontId="0" fillId="12" borderId="7" xfId="0" applyFill="1" applyBorder="1" applyAlignment="1" applyProtection="1">
      <alignment horizontal="left"/>
      <protection locked="0"/>
    </xf>
    <xf numFmtId="1" fontId="0" fillId="12" borderId="7" xfId="0" applyNumberFormat="1" applyFill="1" applyBorder="1" applyAlignment="1" applyProtection="1">
      <alignment horizontal="left"/>
      <protection locked="0"/>
    </xf>
    <xf numFmtId="0" fontId="4" fillId="12" borderId="7" xfId="0" applyFont="1" applyFill="1" applyBorder="1" applyAlignment="1" applyProtection="1">
      <alignment horizontal="left" wrapText="1"/>
      <protection locked="0"/>
    </xf>
    <xf numFmtId="0" fontId="4" fillId="12" borderId="7" xfId="0" applyFont="1" applyFill="1" applyBorder="1" applyAlignment="1" applyProtection="1">
      <alignment wrapText="1"/>
      <protection locked="0"/>
    </xf>
    <xf numFmtId="0" fontId="4" fillId="12" borderId="7" xfId="0" applyFont="1" applyFill="1" applyBorder="1" applyAlignment="1" applyProtection="1">
      <protection locked="0"/>
    </xf>
    <xf numFmtId="0" fontId="4" fillId="12" borderId="7" xfId="0" applyFont="1" applyFill="1" applyBorder="1" applyAlignment="1" applyProtection="1">
      <alignment horizontal="left"/>
      <protection locked="0"/>
    </xf>
    <xf numFmtId="44" fontId="0" fillId="11" borderId="7" xfId="1" applyFont="1" applyFill="1" applyBorder="1" applyProtection="1">
      <protection locked="0"/>
    </xf>
    <xf numFmtId="0" fontId="6" fillId="12" borderId="7"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14" fontId="6" fillId="3" borderId="7" xfId="0" applyNumberFormat="1" applyFont="1" applyFill="1" applyBorder="1" applyAlignment="1" applyProtection="1">
      <alignment horizontal="left"/>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0"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9" borderId="0" xfId="0"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14" fontId="6" fillId="12" borderId="7" xfId="0" applyNumberFormat="1" applyFont="1" applyFill="1" applyBorder="1" applyAlignment="1" applyProtection="1">
      <alignment horizontal="left"/>
      <protection locked="0"/>
    </xf>
    <xf numFmtId="0" fontId="12" fillId="9" borderId="22" xfId="0" applyFont="1" applyFill="1" applyBorder="1" applyAlignment="1" applyProtection="1">
      <alignment vertical="top" wrapText="1"/>
      <protection locked="0"/>
    </xf>
  </cellXfs>
  <cellStyles count="4">
    <cellStyle name="Neutral" xfId="3" builtinId="28"/>
    <cellStyle name="Normal" xfId="0" builtinId="0"/>
    <cellStyle name="Valuta" xfId="1" builtinId="4"/>
    <cellStyle name="Valuta 2" xfId="2"/>
  </cellStyles>
  <dxfs count="491">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theme="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Verdana"/>
        <scheme val="none"/>
      </font>
      <fill>
        <patternFill patternType="solid">
          <fgColor indexed="64"/>
          <bgColor theme="6" tint="0.79998168889431442"/>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border outline="0">
        <top style="thin">
          <color indexed="64"/>
        </top>
      </border>
    </dxf>
    <dxf>
      <border outline="0">
        <left style="thin">
          <color indexed="64"/>
        </left>
        <right style="medium">
          <color indexed="64"/>
        </right>
        <top style="thin">
          <color indexed="64"/>
        </top>
        <bottom style="medium">
          <color indexed="64"/>
        </bottom>
      </border>
    </dxf>
    <dxf>
      <border outline="0">
        <bottom style="thin">
          <color indexed="64"/>
        </bottom>
      </border>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90"/>
      <tableStyleElement type="totalRow" dxfId="489"/>
      <tableStyleElement type="firstRowStripe" dxfId="4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80" dataDxfId="478" headerRowBorderDxfId="479">
  <autoFilter ref="A24:N35"/>
  <tableColumns count="14">
    <tableColumn id="1" name="Aktivitet" dataDxfId="477"/>
    <tableColumn id="2" name="Navn " dataDxfId="476"/>
    <tableColumn id="12" name="Dato" dataDxfId="475"/>
    <tableColumn id="13" name="Antal aktiviteter" dataDxfId="474">
      <calculatedColumnFormula>'Aktivitet 2'!$C$13</calculatedColumnFormula>
    </tableColumn>
    <tableColumn id="3" name="Modtaget tilskud" dataDxfId="473"/>
    <tableColumn id="7" name="Budgetterede omkostninger" dataDxfId="472"/>
    <tableColumn id="8" name="Afholdte direkte omkostninger" dataDxfId="471"/>
    <tableColumn id="14" name="Afholdte indirekte omkostninger" dataDxfId="470"/>
    <tableColumn id="19" name="Samlede afholdte omkostninger" dataDxfId="469">
      <calculatedColumnFormula>Table15[[#This Row],[Afholdte direkte omkostninger]]+Table15[[#This Row],[Afholdte indirekte omkostninger]]</calculatedColumnFormula>
    </tableColumn>
    <tableColumn id="16" name="Indtægter" dataDxfId="468">
      <calculatedColumnFormula>Table15[[#This Row],[Samlede afholdte omkostninger]]*0.65</calculatedColumnFormula>
    </tableColumn>
    <tableColumn id="4" name="Ny tilskudsberegning på baggrund af faktiske omkostninger (max. 65%)" dataDxfId="467"/>
    <tableColumn id="5" name="Er der udbetalt for meget tilskud til den enkelte aktivitet som følge af for høje budgetterede omkostninger?" dataDxfId="466"/>
    <tableColumn id="6" name="Endeligt tilskudsbeløb" dataDxfId="465"/>
    <tableColumn id="9" name="Beløb til tilbagebetaling" dataDxfId="464"/>
  </tableColumns>
  <tableStyleInfo name="ERST" showFirstColumn="0" showLastColumn="0" showRowStripes="1" showColumnStripes="0"/>
</table>
</file>

<file path=xl/tables/table10.xml><?xml version="1.0" encoding="utf-8"?>
<table xmlns="http://schemas.openxmlformats.org/spreadsheetml/2006/main" id="17" name="Table353171418" displayName="Table353171418" ref="A49:E65" totalsRowCount="1" headerRowDxfId="205" dataDxfId="72" totalsRowDxfId="204">
  <tableColumns count="5">
    <tableColumn id="1" name="Nummer" totalsRowLabel="Totale omkostninger" dataDxfId="77" totalsRowDxfId="210"/>
    <tableColumn id="2" name="Post" dataDxfId="76" totalsRowDxfId="209"/>
    <tableColumn id="3" name="Budgetteret beløb" totalsRowFunction="sum" dataDxfId="75" totalsRowDxfId="208" dataCellStyle="Valuta"/>
    <tableColumn id="5" name="Afholdt beløb" totalsRowFunction="sum" dataDxfId="74" totalsRowDxfId="207" dataCellStyle="Valuta"/>
    <tableColumn id="4" name="Beskrivelse af post/afvigelse" dataDxfId="73" totalsRowDxfId="206"/>
  </tableColumns>
  <tableStyleInfo name="ERST" showFirstColumn="0" showLastColumn="0" showRowStripes="1" showColumnStripes="0"/>
</table>
</file>

<file path=xl/tables/table11.xml><?xml version="1.0" encoding="utf-8"?>
<table xmlns="http://schemas.openxmlformats.org/spreadsheetml/2006/main" id="18" name="Table3516131519" displayName="Table3516131519" ref="A30:E46" totalsRowCount="1" headerRowDxfId="198" dataDxfId="66" totalsRowDxfId="197">
  <tableColumns count="5">
    <tableColumn id="1" name="Nummer" totalsRowLabel="Totale omkostninger" dataDxfId="71" totalsRowDxfId="203"/>
    <tableColumn id="2" name="Post" dataDxfId="70" totalsRowDxfId="202"/>
    <tableColumn id="3" name="Budgetteret beløb" totalsRowFunction="sum" dataDxfId="69" totalsRowDxfId="201"/>
    <tableColumn id="5" name="Afholdt beløb" totalsRowFunction="sum" dataDxfId="68" totalsRowDxfId="200" dataCellStyle="Valuta"/>
    <tableColumn id="4" name="Beskrivelse af post/afvigelse" dataDxfId="67" totalsRowDxfId="199"/>
  </tableColumns>
  <tableStyleInfo name="ERST" showFirstColumn="0" showLastColumn="0" showRowStripes="1" showColumnStripes="0"/>
</table>
</file>

<file path=xl/tables/table12.xml><?xml version="1.0" encoding="utf-8"?>
<table xmlns="http://schemas.openxmlformats.org/spreadsheetml/2006/main" id="19" name="Table35317141820" displayName="Table35317141820" ref="A49:E65" totalsRowCount="1" headerRowDxfId="191" dataDxfId="60" totalsRowDxfId="190">
  <tableColumns count="5">
    <tableColumn id="1" name="Nummer" totalsRowLabel="Totale omkostninger" dataDxfId="65" totalsRowDxfId="196"/>
    <tableColumn id="2" name="Post" dataDxfId="64" totalsRowDxfId="195"/>
    <tableColumn id="3" name="Budgetteret beløb" totalsRowFunction="sum" dataDxfId="63" totalsRowDxfId="194" dataCellStyle="Valuta"/>
    <tableColumn id="5" name="Afholdt beløb" totalsRowFunction="sum" dataDxfId="62" totalsRowDxfId="193" dataCellStyle="Valuta"/>
    <tableColumn id="4" name="Beskrivelse af post/afvigelse" dataDxfId="61" totalsRowDxfId="192"/>
  </tableColumns>
  <tableStyleInfo name="ERST" showFirstColumn="0" showLastColumn="0" showRowStripes="1" showColumnStripes="0"/>
</table>
</file>

<file path=xl/tables/table13.xml><?xml version="1.0" encoding="utf-8"?>
<table xmlns="http://schemas.openxmlformats.org/spreadsheetml/2006/main" id="20" name="Table351613151921" displayName="Table351613151921" ref="A30:E46" totalsRowCount="1" headerRowDxfId="184" dataDxfId="54" totalsRowDxfId="183">
  <tableColumns count="5">
    <tableColumn id="1" name="Nummer" totalsRowLabel="Totale omkostninger" dataDxfId="59" totalsRowDxfId="189"/>
    <tableColumn id="2" name="Post" dataDxfId="58" totalsRowDxfId="188"/>
    <tableColumn id="3" name="Budgetteret beløb" totalsRowFunction="sum" dataDxfId="57" totalsRowDxfId="187"/>
    <tableColumn id="5" name="Afholdt beløb" totalsRowFunction="sum" dataDxfId="56" totalsRowDxfId="186" dataCellStyle="Valuta"/>
    <tableColumn id="4" name="Beskrivelse af post/afvigelse" dataDxfId="55" totalsRowDxfId="185"/>
  </tableColumns>
  <tableStyleInfo name="ERST" showFirstColumn="0" showLastColumn="0" showRowStripes="1" showColumnStripes="0"/>
</table>
</file>

<file path=xl/tables/table14.xml><?xml version="1.0" encoding="utf-8"?>
<table xmlns="http://schemas.openxmlformats.org/spreadsheetml/2006/main" id="21" name="Table3531714182022" displayName="Table3531714182022" ref="A49:E65" totalsRowCount="1" headerRowDxfId="177" dataDxfId="48" totalsRowDxfId="176">
  <tableColumns count="5">
    <tableColumn id="1" name="Nummer" totalsRowLabel="Totale omkostninger" dataDxfId="53" totalsRowDxfId="182"/>
    <tableColumn id="2" name="Post" dataDxfId="52" totalsRowDxfId="181"/>
    <tableColumn id="3" name="Budgetteret beløb" totalsRowFunction="sum" dataDxfId="51" totalsRowDxfId="180" dataCellStyle="Valuta"/>
    <tableColumn id="5" name="Afholdt beløb" totalsRowFunction="sum" dataDxfId="50" totalsRowDxfId="179" dataCellStyle="Valuta"/>
    <tableColumn id="4" name="Beskrivelse af post/afvigelse" dataDxfId="49" totalsRowDxfId="178"/>
  </tableColumns>
  <tableStyleInfo name="ERST" showFirstColumn="0" showLastColumn="0" showRowStripes="1" showColumnStripes="0"/>
</table>
</file>

<file path=xl/tables/table15.xml><?xml version="1.0" encoding="utf-8"?>
<table xmlns="http://schemas.openxmlformats.org/spreadsheetml/2006/main" id="22" name="Table35161315192123" displayName="Table35161315192123" ref="A30:E46" totalsRowCount="1" headerRowDxfId="170" dataDxfId="42" totalsRowDxfId="169">
  <tableColumns count="5">
    <tableColumn id="1" name="Nummer" totalsRowLabel="Totale omkostninger" dataDxfId="47" totalsRowDxfId="175"/>
    <tableColumn id="2" name="Post" dataDxfId="46" totalsRowDxfId="174"/>
    <tableColumn id="3" name="Budgetteret beløb" totalsRowFunction="sum" dataDxfId="45" totalsRowDxfId="173"/>
    <tableColumn id="5" name="Afholdt beløb" totalsRowFunction="sum" dataDxfId="44" totalsRowDxfId="172" dataCellStyle="Valuta"/>
    <tableColumn id="4" name="Beskrivelse af post/afvigelse" dataDxfId="43" totalsRowDxfId="171"/>
  </tableColumns>
  <tableStyleInfo name="ERST" showFirstColumn="0" showLastColumn="0" showRowStripes="1" showColumnStripes="0"/>
</table>
</file>

<file path=xl/tables/table16.xml><?xml version="1.0" encoding="utf-8"?>
<table xmlns="http://schemas.openxmlformats.org/spreadsheetml/2006/main" id="23" name="Table353171418202224" displayName="Table353171418202224" ref="A49:E65" totalsRowCount="1" headerRowDxfId="163" dataDxfId="36" totalsRowDxfId="162">
  <tableColumns count="5">
    <tableColumn id="1" name="Nummer" totalsRowLabel="Totale omkostninger" dataDxfId="41" totalsRowDxfId="168"/>
    <tableColumn id="2" name="Post" dataDxfId="40" totalsRowDxfId="167"/>
    <tableColumn id="3" name="Budgetteret beløb" totalsRowFunction="sum" dataDxfId="39" totalsRowDxfId="166" dataCellStyle="Valuta"/>
    <tableColumn id="5" name="Afholdt beløb" totalsRowFunction="sum" dataDxfId="38" totalsRowDxfId="165" dataCellStyle="Valuta"/>
    <tableColumn id="4" name="Beskrivelse af post/afvigelse" dataDxfId="37" totalsRowDxfId="164"/>
  </tableColumns>
  <tableStyleInfo name="ERST" showFirstColumn="0" showLastColumn="0" showRowStripes="1" showColumnStripes="0"/>
</table>
</file>

<file path=xl/tables/table17.xml><?xml version="1.0" encoding="utf-8"?>
<table xmlns="http://schemas.openxmlformats.org/spreadsheetml/2006/main" id="24" name="Table3516131519212325" displayName="Table3516131519212325" ref="A30:E46" totalsRowCount="1" headerRowDxfId="156" dataDxfId="30" totalsRowDxfId="155">
  <tableColumns count="5">
    <tableColumn id="1" name="Nummer" totalsRowLabel="Totale omkostninger" dataDxfId="35" totalsRowDxfId="161"/>
    <tableColumn id="2" name="Post" dataDxfId="34" totalsRowDxfId="160"/>
    <tableColumn id="3" name="Budgetteret beløb" totalsRowFunction="sum" dataDxfId="33" totalsRowDxfId="159"/>
    <tableColumn id="5" name="Afholdt beløb" totalsRowFunction="sum" dataDxfId="32" totalsRowDxfId="158" dataCellStyle="Valuta"/>
    <tableColumn id="4" name="Beskrivelse af post/afvigelse" dataDxfId="31" totalsRowDxfId="157"/>
  </tableColumns>
  <tableStyleInfo name="ERST" showFirstColumn="0" showLastColumn="0" showRowStripes="1" showColumnStripes="0"/>
</table>
</file>

<file path=xl/tables/table18.xml><?xml version="1.0" encoding="utf-8"?>
<table xmlns="http://schemas.openxmlformats.org/spreadsheetml/2006/main" id="25" name="Table35317141820222426" displayName="Table35317141820222426" ref="A49:E65" totalsRowCount="1" headerRowDxfId="149" dataDxfId="24" totalsRowDxfId="148">
  <tableColumns count="5">
    <tableColumn id="1" name="Nummer" totalsRowLabel="Totale omkostninger" dataDxfId="29" totalsRowDxfId="154"/>
    <tableColumn id="2" name="Post" dataDxfId="28" totalsRowDxfId="153"/>
    <tableColumn id="3" name="Budgetteret beløb" totalsRowFunction="sum" dataDxfId="27" totalsRowDxfId="152" dataCellStyle="Valuta"/>
    <tableColumn id="5" name="Afholdt beløb" totalsRowFunction="sum" dataDxfId="26" totalsRowDxfId="151" dataCellStyle="Valuta"/>
    <tableColumn id="4" name="Beskrivelse af post/afvigelse" dataDxfId="25" totalsRowDxfId="150"/>
  </tableColumns>
  <tableStyleInfo name="ERST" showFirstColumn="0" showLastColumn="0" showRowStripes="1" showColumnStripes="0"/>
</table>
</file>

<file path=xl/tables/table19.xml><?xml version="1.0" encoding="utf-8"?>
<table xmlns="http://schemas.openxmlformats.org/spreadsheetml/2006/main" id="26" name="Table351613151921232527" displayName="Table351613151921232527" ref="A30:E46" totalsRowCount="1" headerRowDxfId="142" dataDxfId="18" totalsRowDxfId="141">
  <tableColumns count="5">
    <tableColumn id="1" name="Nummer" totalsRowLabel="Totale omkostninger" dataDxfId="23" totalsRowDxfId="147"/>
    <tableColumn id="2" name="Post" dataDxfId="22" totalsRowDxfId="146"/>
    <tableColumn id="3" name="Budgetteret beløb" totalsRowFunction="sum" dataDxfId="21" totalsRowDxfId="145"/>
    <tableColumn id="5" name="Afholdt beløb" totalsRowFunction="sum" dataDxfId="20" totalsRowDxfId="144" dataCellStyle="Valuta"/>
    <tableColumn id="4" name="Beskrivelse af post/afvigelse" dataDxfId="19" totalsRowDxfId="143"/>
  </tableColumns>
  <tableStyleInfo name="ERST" showFirstColumn="0" showLastColumn="0" showRowStripes="1" showColumnStripes="0"/>
</table>
</file>

<file path=xl/tables/table2.xml><?xml version="1.0" encoding="utf-8"?>
<table xmlns="http://schemas.openxmlformats.org/spreadsheetml/2006/main" id="30" name="Tabel30" displayName="Tabel30" ref="C2:D7" totalsRowShown="0" headerRowDxfId="263" dataDxfId="260" headerRowBorderDxfId="463" tableBorderDxfId="462" totalsRowBorderDxfId="461">
  <tableColumns count="2">
    <tableColumn id="1" name="Sæt kryds ud for den gruppe, som du tilhører:" dataDxfId="262"/>
    <tableColumn id="2" name="Angiv din omsætning ud fra den gruppe, som du tilhører:" dataDxfId="261"/>
  </tableColumns>
  <tableStyleInfo name="TableStyleMedium2" showFirstColumn="0" showLastColumn="0" showRowStripes="1" showColumnStripes="0"/>
</table>
</file>

<file path=xl/tables/table20.xml><?xml version="1.0" encoding="utf-8"?>
<table xmlns="http://schemas.openxmlformats.org/spreadsheetml/2006/main" id="27" name="Table3531714182022242628" displayName="Table3531714182022242628" ref="A49:E65" totalsRowCount="1" headerRowDxfId="135" dataDxfId="12" totalsRowDxfId="134">
  <tableColumns count="5">
    <tableColumn id="1" name="Nummer" totalsRowLabel="Totale omkostninger" dataDxfId="17" totalsRowDxfId="140"/>
    <tableColumn id="2" name="Post" dataDxfId="16" totalsRowDxfId="139"/>
    <tableColumn id="3" name="Budgetteret beløb" totalsRowFunction="sum" dataDxfId="15" totalsRowDxfId="138" dataCellStyle="Valuta"/>
    <tableColumn id="5" name="Afholdt beløb" totalsRowFunction="sum" dataDxfId="14" totalsRowDxfId="137" dataCellStyle="Valuta"/>
    <tableColumn id="4" name="Beskrivelse af post/afvigelse" dataDxfId="13" totalsRowDxfId="136"/>
  </tableColumns>
  <tableStyleInfo name="ERST" showFirstColumn="0" showLastColumn="0" showRowStripes="1" showColumnStripes="0"/>
</table>
</file>

<file path=xl/tables/table21.xml><?xml version="1.0" encoding="utf-8"?>
<table xmlns="http://schemas.openxmlformats.org/spreadsheetml/2006/main" id="28" name="Table35161315192123252729" displayName="Table35161315192123252729" ref="A30:E46" totalsRowCount="1" headerRowDxfId="128" dataDxfId="6" totalsRowDxfId="127">
  <tableColumns count="5">
    <tableColumn id="1" name="Nummer" totalsRowLabel="Totale omkostninger" dataDxfId="11" totalsRowDxfId="133"/>
    <tableColumn id="2" name="Post" dataDxfId="10" totalsRowDxfId="132"/>
    <tableColumn id="3" name="Budgetteret beløb" totalsRowFunction="sum" dataDxfId="9" totalsRowDxfId="131"/>
    <tableColumn id="5" name="Afholdt beløb" totalsRowFunction="sum" dataDxfId="8" totalsRowDxfId="130" dataCellStyle="Valuta"/>
    <tableColumn id="4" name="Beskrivelse af post/afvigelse" dataDxfId="7" totalsRowDxfId="129"/>
  </tableColumns>
  <tableStyleInfo name="ERST" showFirstColumn="0" showLastColumn="0" showRowStripes="1" showColumnStripes="0"/>
</table>
</file>

<file path=xl/tables/table22.xml><?xml version="1.0" encoding="utf-8"?>
<table xmlns="http://schemas.openxmlformats.org/spreadsheetml/2006/main" id="29" name="Table353171418202224262830" displayName="Table353171418202224262830" ref="A49:E65" totalsRowCount="1" headerRowDxfId="121" dataDxfId="0" totalsRowDxfId="120">
  <tableColumns count="5">
    <tableColumn id="1" name="Nummer" totalsRowLabel="Totale omkostninger" dataDxfId="5" totalsRowDxfId="126"/>
    <tableColumn id="2" name="Post" dataDxfId="4" totalsRowDxfId="125"/>
    <tableColumn id="3" name="Budgetteret beløb" totalsRowFunction="sum" dataDxfId="3" totalsRowDxfId="124" dataCellStyle="Valuta"/>
    <tableColumn id="5" name="Afholdt beløb" totalsRowFunction="sum" dataDxfId="2" totalsRowDxfId="123" dataCellStyle="Valuta"/>
    <tableColumn id="4" name="Beskrivelse af post/afvigelse" dataDxfId="1" totalsRowDxfId="122"/>
  </tableColumns>
  <tableStyleInfo name="ERST" showFirstColumn="0" showLastColumn="0" showRowStripes="1" showColumnStripes="0"/>
</table>
</file>

<file path=xl/tables/table23.xml><?xml version="1.0" encoding="utf-8"?>
<table xmlns="http://schemas.openxmlformats.org/spreadsheetml/2006/main" id="3" name="Table1" displayName="Table1" ref="B2:B9" totalsRowShown="0" headerRowDxfId="270">
  <autoFilter ref="B2:B9"/>
  <sortState ref="B3:B17">
    <sortCondition ref="B2:B17"/>
  </sortState>
  <tableColumns count="1">
    <tableColumn id="1" name="Type"/>
  </tableColumns>
  <tableStyleInfo name="TableStyleMedium2" showFirstColumn="0" showLastColumn="0" showRowStripes="1" showColumnStripes="0"/>
</table>
</file>

<file path=xl/tables/table24.xml><?xml version="1.0" encoding="utf-8"?>
<table xmlns="http://schemas.openxmlformats.org/spreadsheetml/2006/main" id="4" name="Table2" displayName="Table2" ref="E2:F11" totalsRowShown="0" headerRowDxfId="269">
  <autoFilter ref="E2:F11"/>
  <sortState ref="E3:E14">
    <sortCondition ref="E2:E14"/>
  </sortState>
  <tableColumns count="2">
    <tableColumn id="4" name="Post" dataDxfId="268"/>
    <tableColumn id="1" name="Column1" dataDxfId="267"/>
  </tableColumns>
  <tableStyleInfo name="TableStyleMedium2" showFirstColumn="0" showLastColumn="0" showRowStripes="1" showColumnStripes="0"/>
</table>
</file>

<file path=xl/tables/table25.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6.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7.xml><?xml version="1.0" encoding="utf-8"?>
<table xmlns="http://schemas.openxmlformats.org/spreadsheetml/2006/main" id="8" name="Table13" displayName="Table13" ref="Q2:Q64" totalsRowShown="0" dataDxfId="266">
  <autoFilter ref="Q2:Q64"/>
  <sortState ref="Q3:Q64">
    <sortCondition ref="Q2:Q64"/>
  </sortState>
  <tableColumns count="1">
    <tableColumn id="1" name="Dato" dataDxfId="265"/>
  </tableColumns>
  <tableStyleInfo name="TableStyleMedium2" showFirstColumn="0" showLastColumn="0" showRowStripes="1" showColumnStripes="0"/>
</table>
</file>

<file path=xl/tables/table28.xml><?xml version="1.0" encoding="utf-8"?>
<table xmlns="http://schemas.openxmlformats.org/spreadsheetml/2006/main" id="9" name="Table14" displayName="Table14" ref="H2:H17" totalsRowShown="0" headerRowDxfId="264">
  <autoFilter ref="H2:H17"/>
  <sortState ref="H3:H26">
    <sortCondition ref="H2:H26"/>
  </sortState>
  <tableColumns count="1">
    <tableColumn id="2" name="Post"/>
  </tableColumns>
  <tableStyleInfo name="TableStyleMedium2" showFirstColumn="0" showLastColumn="0" showRowStripes="1" showColumnStripes="0"/>
</table>
</file>

<file path=xl/tables/table29.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1" name="Table35" displayName="Table35" ref="A34:E50" totalsRowCount="1" headerRowDxfId="254" dataDxfId="114" totalsRowDxfId="253">
  <tableColumns count="5">
    <tableColumn id="1" name="Nummer" totalsRowLabel="Totale omkostninger" dataDxfId="119" totalsRowDxfId="259"/>
    <tableColumn id="2" name="Post" dataDxfId="118" totalsRowDxfId="258"/>
    <tableColumn id="3" name="Budgetteret beløb" totalsRowFunction="sum" dataDxfId="117" totalsRowDxfId="257"/>
    <tableColumn id="5" name="Afholdt beløb" totalsRowFunction="sum" dataDxfId="116" totalsRowDxfId="256" dataCellStyle="Valuta"/>
    <tableColumn id="4" name="Beskrivelse af post                   Afvigelse angives her:" dataDxfId="115" totalsRowDxfId="255"/>
  </tableColumns>
  <tableStyleInfo name="ERST" showFirstColumn="0" showLastColumn="0" showRowStripes="1" showColumnStripes="0"/>
</table>
</file>

<file path=xl/tables/table30.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4.xml><?xml version="1.0" encoding="utf-8"?>
<table xmlns="http://schemas.openxmlformats.org/spreadsheetml/2006/main" id="2" name="Table353" displayName="Table353" ref="A53:E69" totalsRowCount="1" headerRowDxfId="247" dataDxfId="108" totalsRowDxfId="246">
  <tableColumns count="5">
    <tableColumn id="1" name="Nummer" totalsRowLabel="Totale omkostninger" dataDxfId="113" totalsRowDxfId="252"/>
    <tableColumn id="2" name="Post" dataDxfId="112" totalsRowDxfId="251"/>
    <tableColumn id="3" name="Budgetteret beløb" totalsRowFunction="sum" dataDxfId="111" totalsRowDxfId="250" dataCellStyle="Valuta"/>
    <tableColumn id="5" name="Afholdt beløb" totalsRowFunction="sum" dataDxfId="110" totalsRowDxfId="249" dataCellStyle="Valuta"/>
    <tableColumn id="4" name="Beskrivelse af post                   Afvigelse angives her:" dataDxfId="109" totalsRowDxfId="248"/>
  </tableColumns>
  <tableStyleInfo name="ERST" showFirstColumn="0" showLastColumn="0" showRowStripes="1" showColumnStripes="0"/>
</table>
</file>

<file path=xl/tables/table5.xml><?xml version="1.0" encoding="utf-8"?>
<table xmlns="http://schemas.openxmlformats.org/spreadsheetml/2006/main" id="15" name="Table3516" displayName="Table3516" ref="A30:E46" totalsRowCount="1" headerRowDxfId="240" dataDxfId="102" totalsRowDxfId="239">
  <tableColumns count="5">
    <tableColumn id="1" name="Nummer" totalsRowLabel="Totale omkostninger" dataDxfId="107" totalsRowDxfId="245"/>
    <tableColumn id="2" name="Post" dataDxfId="106" totalsRowDxfId="244"/>
    <tableColumn id="3" name="Budgetteret beløb" totalsRowFunction="sum" dataDxfId="105" totalsRowDxfId="243"/>
    <tableColumn id="5" name="Afholdt beløb" totalsRowFunction="sum" dataDxfId="104" totalsRowDxfId="242" dataCellStyle="Valuta"/>
    <tableColumn id="4" name="Beskrivelse af post/afvigelse" dataDxfId="103" totalsRowDxfId="241"/>
  </tableColumns>
  <tableStyleInfo name="ERST" showFirstColumn="0" showLastColumn="0" showRowStripes="1" showColumnStripes="0"/>
</table>
</file>

<file path=xl/tables/table6.xml><?xml version="1.0" encoding="utf-8"?>
<table xmlns="http://schemas.openxmlformats.org/spreadsheetml/2006/main" id="16" name="Table35317" displayName="Table35317" ref="A49:E65" totalsRowCount="1" headerRowDxfId="233" dataDxfId="96" totalsRowDxfId="232">
  <tableColumns count="5">
    <tableColumn id="1" name="Nummer" totalsRowLabel="Totale omkostninger" dataDxfId="101" totalsRowDxfId="238"/>
    <tableColumn id="2" name="Post" dataDxfId="100" totalsRowDxfId="237"/>
    <tableColumn id="3" name="Budgetteret beløb" totalsRowFunction="sum" dataDxfId="99" totalsRowDxfId="236" dataCellStyle="Valuta"/>
    <tableColumn id="5" name="Afholdt beløb" totalsRowFunction="sum" dataDxfId="98" totalsRowDxfId="235" dataCellStyle="Valuta"/>
    <tableColumn id="4" name="Beskrivelse af post/afvigelse" dataDxfId="97" totalsRowDxfId="234"/>
  </tableColumns>
  <tableStyleInfo name="ERST" showFirstColumn="0" showLastColumn="0" showRowStripes="1" showColumnStripes="0"/>
</table>
</file>

<file path=xl/tables/table7.xml><?xml version="1.0" encoding="utf-8"?>
<table xmlns="http://schemas.openxmlformats.org/spreadsheetml/2006/main" id="12" name="Table351613" displayName="Table351613" ref="A30:E46" totalsRowCount="1" headerRowDxfId="226" dataDxfId="90" totalsRowDxfId="225">
  <tableColumns count="5">
    <tableColumn id="1" name="Nummer" totalsRowLabel="Totale omkostninger" dataDxfId="95" totalsRowDxfId="231"/>
    <tableColumn id="2" name="Post" dataDxfId="94" totalsRowDxfId="230"/>
    <tableColumn id="3" name="Budgetteret beløb" totalsRowFunction="sum" dataDxfId="93" totalsRowDxfId="229"/>
    <tableColumn id="5" name="Afholdt beløb" totalsRowFunction="sum" dataDxfId="92" totalsRowDxfId="228" dataCellStyle="Valuta"/>
    <tableColumn id="4" name="Beskrivelse af post/afvigelse" dataDxfId="91" totalsRowDxfId="227"/>
  </tableColumns>
  <tableStyleInfo name="ERST" showFirstColumn="0" showLastColumn="0" showRowStripes="1" showColumnStripes="0"/>
</table>
</file>

<file path=xl/tables/table8.xml><?xml version="1.0" encoding="utf-8"?>
<table xmlns="http://schemas.openxmlformats.org/spreadsheetml/2006/main" id="13" name="Table3531714" displayName="Table3531714" ref="A49:E65" totalsRowCount="1" headerRowDxfId="219" dataDxfId="84" totalsRowDxfId="218">
  <tableColumns count="5">
    <tableColumn id="1" name="Nummer" totalsRowLabel="Totale omkostninger" dataDxfId="89" totalsRowDxfId="224"/>
    <tableColumn id="2" name="Post" dataDxfId="88" totalsRowDxfId="223"/>
    <tableColumn id="3" name="Budgetteret beløb" totalsRowFunction="sum" dataDxfId="87" totalsRowDxfId="222" dataCellStyle="Valuta"/>
    <tableColumn id="5" name="Afholdt beløb" totalsRowFunction="sum" dataDxfId="86" totalsRowDxfId="221" dataCellStyle="Valuta"/>
    <tableColumn id="4" name="Beskrivelse af post/afvigelse" dataDxfId="85" totalsRowDxfId="220"/>
  </tableColumns>
  <tableStyleInfo name="ERST" showFirstColumn="0" showLastColumn="0" showRowStripes="1" showColumnStripes="0"/>
</table>
</file>

<file path=xl/tables/table9.xml><?xml version="1.0" encoding="utf-8"?>
<table xmlns="http://schemas.openxmlformats.org/spreadsheetml/2006/main" id="14" name="Table35161315" displayName="Table35161315" ref="A30:E46" totalsRowCount="1" headerRowDxfId="212" dataDxfId="78" totalsRowDxfId="211">
  <tableColumns count="5">
    <tableColumn id="1" name="Nummer" totalsRowLabel="Totale omkostninger" dataDxfId="83" totalsRowDxfId="217"/>
    <tableColumn id="2" name="Post" dataDxfId="82" totalsRowDxfId="216"/>
    <tableColumn id="3" name="Budgetteret beløb" totalsRowFunction="sum" dataDxfId="81" totalsRowDxfId="215"/>
    <tableColumn id="5" name="Afholdt beløb" totalsRowFunction="sum" dataDxfId="80" totalsRowDxfId="214" dataCellStyle="Valuta"/>
    <tableColumn id="4" name="Beskrivelse af post/afvigelse" dataDxfId="79" totalsRowDxfId="213"/>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8.xml"/><Relationship Id="rId3" Type="http://schemas.openxmlformats.org/officeDocument/2006/relationships/table" Target="../tables/table23.xml"/><Relationship Id="rId7" Type="http://schemas.openxmlformats.org/officeDocument/2006/relationships/table" Target="../tables/table27.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6.xml"/><Relationship Id="rId11" Type="http://schemas.openxmlformats.org/officeDocument/2006/relationships/comments" Target="../comments1.xml"/><Relationship Id="rId5" Type="http://schemas.openxmlformats.org/officeDocument/2006/relationships/table" Target="../tables/table2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0" zoomScaleNormal="70" workbookViewId="0">
      <selection activeCell="B8" sqref="B8"/>
    </sheetView>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42578125" customWidth="1"/>
    <col min="8" max="8" width="25.42578125" customWidth="1"/>
    <col min="9" max="9" width="23.5703125" customWidth="1"/>
    <col min="10" max="10" width="24.140625" bestFit="1" customWidth="1"/>
    <col min="11" max="11" width="26.140625" style="18" hidden="1" customWidth="1"/>
    <col min="12" max="12" width="27" hidden="1" customWidth="1"/>
    <col min="13" max="14" width="23.85546875" customWidth="1"/>
  </cols>
  <sheetData>
    <row r="1" spans="1:14" ht="27" customHeight="1" x14ac:dyDescent="0.25">
      <c r="A1" s="40" t="s">
        <v>148</v>
      </c>
      <c r="B1" s="41"/>
      <c r="C1" s="41"/>
      <c r="D1" s="41"/>
      <c r="E1" s="41"/>
      <c r="F1" s="41"/>
      <c r="G1" s="41"/>
      <c r="H1" s="41"/>
      <c r="I1" s="41"/>
      <c r="J1" s="41"/>
      <c r="K1" s="41"/>
      <c r="L1" s="41"/>
      <c r="M1" s="110"/>
      <c r="N1" s="110"/>
    </row>
    <row r="2" spans="1:14" ht="17.45" customHeight="1" x14ac:dyDescent="0.25">
      <c r="A2" s="43" t="s">
        <v>1</v>
      </c>
      <c r="B2" s="83" t="str">
        <f>IF('Aktivitet 1'!$C$4="","",'Aktivitet 1'!$C$4)</f>
        <v/>
      </c>
      <c r="C2" s="44"/>
      <c r="D2" s="104" t="s">
        <v>128</v>
      </c>
      <c r="E2" s="105"/>
      <c r="F2" s="105"/>
      <c r="G2" s="105"/>
      <c r="H2" s="105"/>
      <c r="I2" s="105"/>
      <c r="J2" s="105"/>
      <c r="K2" s="105"/>
      <c r="L2" s="105"/>
      <c r="M2" s="105"/>
      <c r="N2" s="105"/>
    </row>
    <row r="3" spans="1:14" s="18" customFormat="1" ht="18" x14ac:dyDescent="0.25">
      <c r="A3" s="45" t="s">
        <v>147</v>
      </c>
      <c r="B3" s="84" t="str">
        <f>IF('Aktivitet 1'!C7="","",'Aktivitet 1'!C7)</f>
        <v/>
      </c>
      <c r="C3" s="11"/>
      <c r="D3" s="106"/>
      <c r="E3" s="107"/>
      <c r="F3" s="107"/>
      <c r="G3" s="107"/>
      <c r="H3" s="107"/>
      <c r="I3" s="107"/>
      <c r="J3" s="107"/>
      <c r="K3" s="107"/>
      <c r="L3" s="107"/>
      <c r="M3" s="107"/>
      <c r="N3" s="107"/>
    </row>
    <row r="4" spans="1:14" ht="18" x14ac:dyDescent="0.25">
      <c r="A4" s="45" t="s">
        <v>2</v>
      </c>
      <c r="B4" s="83" t="str">
        <f>IF('Aktivitet 1'!$C$5="","",'Aktivitet 1'!$C$5)</f>
        <v/>
      </c>
      <c r="C4" s="12"/>
      <c r="D4" s="106"/>
      <c r="E4" s="107"/>
      <c r="F4" s="107"/>
      <c r="G4" s="107"/>
      <c r="H4" s="107"/>
      <c r="I4" s="107"/>
      <c r="J4" s="107"/>
      <c r="K4" s="107"/>
      <c r="L4" s="107"/>
      <c r="M4" s="107"/>
      <c r="N4" s="107"/>
    </row>
    <row r="5" spans="1:14" ht="14.45" customHeight="1" x14ac:dyDescent="0.25">
      <c r="A5" s="46" t="s">
        <v>3</v>
      </c>
      <c r="B5" s="85" t="str">
        <f>IF('Aktivitet 1'!$C$6="","",'Aktivitet 1'!$C$6)</f>
        <v/>
      </c>
      <c r="C5" s="12"/>
      <c r="D5" s="106"/>
      <c r="E5" s="107"/>
      <c r="F5" s="107"/>
      <c r="G5" s="107"/>
      <c r="H5" s="107"/>
      <c r="I5" s="107"/>
      <c r="J5" s="107"/>
      <c r="K5" s="107"/>
      <c r="L5" s="107"/>
      <c r="M5" s="107"/>
      <c r="N5" s="107"/>
    </row>
    <row r="6" spans="1:14" ht="14.45" customHeight="1" x14ac:dyDescent="0.25">
      <c r="A6" s="47" t="s">
        <v>38</v>
      </c>
      <c r="B6" s="82">
        <f>SUM(F25:F34)+B16</f>
        <v>0</v>
      </c>
      <c r="C6" s="12"/>
      <c r="D6" s="106"/>
      <c r="E6" s="107"/>
      <c r="F6" s="107"/>
      <c r="G6" s="107"/>
      <c r="H6" s="107"/>
      <c r="I6" s="107"/>
      <c r="J6" s="107"/>
      <c r="K6" s="107"/>
      <c r="L6" s="107"/>
      <c r="M6" s="107"/>
      <c r="N6" s="107"/>
    </row>
    <row r="7" spans="1:14" ht="14.45" customHeight="1" x14ac:dyDescent="0.25">
      <c r="A7" s="47" t="s">
        <v>25</v>
      </c>
      <c r="B7" s="82">
        <f>I35+B17</f>
        <v>0</v>
      </c>
      <c r="C7" s="12"/>
      <c r="D7" s="106"/>
      <c r="E7" s="107"/>
      <c r="F7" s="107"/>
      <c r="G7" s="107"/>
      <c r="H7" s="107"/>
      <c r="I7" s="107"/>
      <c r="J7" s="107"/>
      <c r="K7" s="107"/>
      <c r="L7" s="107"/>
      <c r="M7" s="107"/>
      <c r="N7" s="107"/>
    </row>
    <row r="8" spans="1:14" ht="14.45" customHeight="1" x14ac:dyDescent="0.25">
      <c r="A8" s="47" t="s">
        <v>39</v>
      </c>
      <c r="B8" s="82">
        <f>E35+'Tilskud til revisor'!A2</f>
        <v>0</v>
      </c>
      <c r="C8" s="12"/>
      <c r="D8" s="106"/>
      <c r="E8" s="107"/>
      <c r="F8" s="107"/>
      <c r="G8" s="107"/>
      <c r="H8" s="107"/>
      <c r="I8" s="107"/>
      <c r="J8" s="107"/>
      <c r="K8" s="107"/>
      <c r="L8" s="107"/>
      <c r="M8" s="107"/>
      <c r="N8" s="107"/>
    </row>
    <row r="9" spans="1:14" ht="14.45" customHeight="1" x14ac:dyDescent="0.25">
      <c r="A9" s="47" t="s">
        <v>40</v>
      </c>
      <c r="B9" s="86">
        <f>J35</f>
        <v>0</v>
      </c>
      <c r="C9" s="12"/>
      <c r="D9" s="106"/>
      <c r="E9" s="107"/>
      <c r="F9" s="107"/>
      <c r="G9" s="107"/>
      <c r="H9" s="107"/>
      <c r="I9" s="107"/>
      <c r="J9" s="107"/>
      <c r="K9" s="107"/>
      <c r="L9" s="107"/>
      <c r="M9" s="107"/>
      <c r="N9" s="107"/>
    </row>
    <row r="10" spans="1:14" s="18" customFormat="1" ht="14.45" customHeight="1" x14ac:dyDescent="0.25">
      <c r="A10" s="53"/>
      <c r="B10" s="87"/>
      <c r="C10" s="38"/>
      <c r="D10" s="106"/>
      <c r="E10" s="107"/>
      <c r="F10" s="107"/>
      <c r="G10" s="107"/>
      <c r="H10" s="107"/>
      <c r="I10" s="107"/>
      <c r="J10" s="107"/>
      <c r="K10" s="107"/>
      <c r="L10" s="107"/>
      <c r="M10" s="107"/>
      <c r="N10" s="107"/>
    </row>
    <row r="11" spans="1:14" ht="184.7" customHeight="1" x14ac:dyDescent="0.25">
      <c r="A11" s="52"/>
      <c r="B11" s="52"/>
      <c r="C11" s="54"/>
      <c r="D11" s="108"/>
      <c r="E11" s="109"/>
      <c r="F11" s="109"/>
      <c r="G11" s="109"/>
      <c r="H11" s="109"/>
      <c r="I11" s="109"/>
      <c r="J11" s="109"/>
      <c r="K11" s="109"/>
      <c r="L11" s="109"/>
      <c r="M11" s="109"/>
      <c r="N11" s="109"/>
    </row>
    <row r="12" spans="1:14" s="18" customFormat="1" ht="30" customHeight="1" x14ac:dyDescent="0.25">
      <c r="A12" s="51" t="s">
        <v>142</v>
      </c>
      <c r="B12" s="58">
        <f>N35</f>
        <v>0</v>
      </c>
      <c r="C12" s="54"/>
      <c r="D12" s="49"/>
      <c r="E12" s="49"/>
      <c r="F12" s="49"/>
      <c r="G12" s="49"/>
      <c r="H12" s="49"/>
      <c r="I12" s="49"/>
      <c r="J12" s="49"/>
      <c r="K12" s="49"/>
      <c r="L12" s="49"/>
      <c r="M12" s="49"/>
      <c r="N12" s="49"/>
    </row>
    <row r="13" spans="1:14" s="18" customFormat="1" ht="21" customHeight="1" x14ac:dyDescent="0.25">
      <c r="A13" s="50" t="s">
        <v>113</v>
      </c>
      <c r="B13" s="59">
        <f>IFERROR(IF(J35+M35&gt;I35,IF((J35+M35)-I35&gt;M35,M35,(J35+M35)-I35),0),0)</f>
        <v>0</v>
      </c>
      <c r="C13" s="54"/>
      <c r="D13" s="49"/>
      <c r="E13" s="49"/>
      <c r="F13" s="49"/>
      <c r="G13" s="49"/>
      <c r="H13" s="49"/>
      <c r="I13" s="49"/>
      <c r="J13" s="49"/>
      <c r="K13" s="49"/>
      <c r="L13" s="49"/>
      <c r="M13" s="49"/>
      <c r="N13" s="49"/>
    </row>
    <row r="14" spans="1:14" s="18" customFormat="1" ht="24" customHeight="1" x14ac:dyDescent="0.25">
      <c r="A14" s="81" t="s">
        <v>127</v>
      </c>
      <c r="B14" s="59">
        <f>IFERROR(B12+B13,0)</f>
        <v>0</v>
      </c>
      <c r="C14" s="54"/>
      <c r="D14" s="49"/>
      <c r="E14" s="49"/>
      <c r="F14" s="49"/>
      <c r="G14" s="49"/>
      <c r="H14" s="49"/>
      <c r="I14" s="49"/>
      <c r="J14" s="49"/>
      <c r="K14" s="49"/>
      <c r="L14" s="49"/>
      <c r="M14" s="49"/>
      <c r="N14" s="49"/>
    </row>
    <row r="15" spans="1:14" s="18" customFormat="1" x14ac:dyDescent="0.25">
      <c r="A15" s="52"/>
      <c r="B15" s="60"/>
      <c r="C15" s="54"/>
      <c r="D15" s="49"/>
      <c r="E15" s="49"/>
      <c r="F15" s="49"/>
      <c r="G15" s="49"/>
      <c r="H15" s="49"/>
      <c r="I15" s="49"/>
      <c r="J15" s="49"/>
      <c r="K15" s="49"/>
      <c r="L15" s="49"/>
      <c r="M15" s="49"/>
      <c r="N15" s="49"/>
    </row>
    <row r="16" spans="1:14" s="18" customFormat="1" x14ac:dyDescent="0.25">
      <c r="A16" s="51" t="s">
        <v>124</v>
      </c>
      <c r="B16" s="61">
        <f>IF('Tilskud til revisor'!B2="",0,'Tilskud til revisor'!B2)</f>
        <v>0</v>
      </c>
      <c r="C16" s="54"/>
      <c r="D16" s="49"/>
      <c r="E16" s="49"/>
      <c r="F16" s="49"/>
      <c r="G16" s="49"/>
      <c r="H16" s="49"/>
      <c r="I16" s="49"/>
      <c r="J16" s="49"/>
      <c r="K16" s="49"/>
      <c r="L16" s="49"/>
      <c r="M16" s="49"/>
      <c r="N16" s="49"/>
    </row>
    <row r="17" spans="1:16" s="18" customFormat="1" x14ac:dyDescent="0.25">
      <c r="A17" s="50" t="s">
        <v>125</v>
      </c>
      <c r="B17" s="59">
        <f>IF('Tilskud til revisor'!C2="",0,'Tilskud til revisor'!C2)</f>
        <v>0</v>
      </c>
      <c r="C17" s="54"/>
      <c r="D17" s="49"/>
      <c r="E17" s="49"/>
      <c r="F17" s="49"/>
      <c r="G17" s="49"/>
      <c r="H17" s="49"/>
      <c r="I17" s="49"/>
      <c r="J17" s="49"/>
      <c r="K17" s="49"/>
      <c r="L17" s="49"/>
      <c r="M17" s="49"/>
      <c r="N17" s="49"/>
    </row>
    <row r="18" spans="1:16" s="18" customFormat="1" x14ac:dyDescent="0.25">
      <c r="A18" s="50" t="s">
        <v>123</v>
      </c>
      <c r="B18" s="59">
        <f>IF('Tilskud til revisor'!F2="",0,'Tilskud til revisor'!F2)</f>
        <v>0</v>
      </c>
      <c r="C18" s="54"/>
      <c r="D18" s="49"/>
      <c r="E18" s="49"/>
      <c r="F18" s="49"/>
      <c r="G18" s="49"/>
      <c r="H18" s="49"/>
      <c r="I18" s="49"/>
      <c r="J18" s="49"/>
      <c r="K18" s="49"/>
      <c r="L18" s="49"/>
      <c r="M18" s="49"/>
      <c r="N18" s="49"/>
    </row>
    <row r="19" spans="1:16" s="18" customFormat="1" ht="36" x14ac:dyDescent="0.25">
      <c r="A19" s="81" t="s">
        <v>126</v>
      </c>
      <c r="B19" s="59">
        <f>IF('Tilskud til revisor'!G2="",0,'Tilskud til revisor'!G2)</f>
        <v>0</v>
      </c>
      <c r="C19" s="54"/>
      <c r="D19" s="49"/>
      <c r="E19" s="49"/>
      <c r="F19" s="49"/>
      <c r="G19" s="49"/>
      <c r="H19" s="49"/>
      <c r="I19" s="49"/>
      <c r="J19" s="49"/>
      <c r="K19" s="49"/>
      <c r="L19" s="49"/>
      <c r="M19" s="49"/>
      <c r="N19" s="49"/>
    </row>
    <row r="20" spans="1:16" s="18" customFormat="1" x14ac:dyDescent="0.25">
      <c r="A20" s="52"/>
      <c r="B20" s="60"/>
      <c r="C20" s="54"/>
      <c r="D20" s="49"/>
      <c r="E20" s="49"/>
      <c r="F20" s="49"/>
      <c r="G20" s="49"/>
      <c r="H20" s="49"/>
      <c r="I20" s="49"/>
      <c r="J20" s="49"/>
      <c r="K20" s="49"/>
      <c r="L20" s="49"/>
      <c r="M20" s="49"/>
      <c r="N20" s="49"/>
    </row>
    <row r="21" spans="1:16" s="18" customFormat="1" ht="18" x14ac:dyDescent="0.25">
      <c r="A21" s="97" t="s">
        <v>146</v>
      </c>
      <c r="B21" s="98">
        <f>B14+B19</f>
        <v>0</v>
      </c>
      <c r="C21" s="54"/>
      <c r="D21" s="96"/>
      <c r="E21" s="96"/>
      <c r="F21" s="96"/>
      <c r="G21" s="96"/>
      <c r="H21" s="96"/>
      <c r="I21" s="96"/>
      <c r="J21" s="96"/>
      <c r="K21" s="96"/>
      <c r="L21" s="96"/>
      <c r="M21" s="96"/>
      <c r="N21" s="96"/>
    </row>
    <row r="22" spans="1:16" s="18" customFormat="1" x14ac:dyDescent="0.25">
      <c r="A22" s="52"/>
      <c r="B22" s="60"/>
      <c r="C22" s="54"/>
      <c r="D22" s="96"/>
      <c r="E22" s="96"/>
      <c r="F22" s="96"/>
      <c r="G22" s="96"/>
      <c r="H22" s="96"/>
      <c r="I22" s="96"/>
      <c r="J22" s="96"/>
      <c r="K22" s="96"/>
      <c r="L22" s="96"/>
      <c r="M22" s="96"/>
      <c r="N22" s="96"/>
    </row>
    <row r="23" spans="1:16" s="18" customFormat="1" x14ac:dyDescent="0.25">
      <c r="A23" s="55" t="s">
        <v>120</v>
      </c>
      <c r="B23" s="62">
        <f>IF(E35=0,0,B8-B14-B19)</f>
        <v>0</v>
      </c>
      <c r="C23" s="54"/>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6" t="s">
        <v>104</v>
      </c>
      <c r="L24" s="57" t="s">
        <v>112</v>
      </c>
      <c r="M24" s="42" t="s">
        <v>109</v>
      </c>
      <c r="N24" s="42" t="s">
        <v>110</v>
      </c>
      <c r="O24" s="39"/>
      <c r="P24" s="27"/>
    </row>
    <row r="25" spans="1:16" ht="25.5" x14ac:dyDescent="0.25">
      <c r="A25" s="14">
        <v>1</v>
      </c>
      <c r="B25" s="63">
        <f>'Aktivitet 1'!$C$8</f>
        <v>0</v>
      </c>
      <c r="C25" s="64" t="str">
        <f>'Aktivitet 1'!$C$16</f>
        <v>Vælg dato</v>
      </c>
      <c r="D25" s="65">
        <f>'Aktivitet 1'!$C$17</f>
        <v>0</v>
      </c>
      <c r="E25" s="66">
        <f>'Aktivitet 1'!C13</f>
        <v>0</v>
      </c>
      <c r="F25" s="67">
        <f>'Aktivitet 1'!$C$50+'Aktivitet 1'!$C$69</f>
        <v>0</v>
      </c>
      <c r="G25" s="68">
        <f>'Aktivitet 1'!$D$50</f>
        <v>0</v>
      </c>
      <c r="H25" s="68">
        <f>'Aktivitet 1'!$D$69</f>
        <v>0</v>
      </c>
      <c r="I25" s="69">
        <f>Table15[[#This Row],[Afholdte direkte omkostninger]]+Table15[[#This Row],[Afholdte indirekte omkostninger]]</f>
        <v>0</v>
      </c>
      <c r="J25" s="70">
        <f>'Aktivitet 1'!$D$31</f>
        <v>0</v>
      </c>
      <c r="K25" s="71">
        <f>Table15[[#This Row],[Samlede afholdte omkostninger]]*0.65</f>
        <v>0</v>
      </c>
      <c r="L25" s="69" t="str">
        <f>IF(Table15[[#This Row],[Samlede afholdte omkostninger]]="","",IF(Table15[[#This Row],[Modtaget tilskud]]&gt;Table15[[#This Row],[Samlede afholdte omkostninger]]*0.65,"Ja - overskydende beløb skal tilbagebetales","Nej - ingen tilbagebetaling"))</f>
        <v>Nej - ingen tilbagebetaling</v>
      </c>
      <c r="M25"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7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63">
        <f>'Aktivitet 2'!$C$4</f>
        <v>0</v>
      </c>
      <c r="C26" s="64" t="str">
        <f>'Aktivitet 2'!$C$12</f>
        <v>Vælg dato</v>
      </c>
      <c r="D26" s="65">
        <f>'Aktivitet 2'!$C$13</f>
        <v>0</v>
      </c>
      <c r="E26" s="66">
        <f>'Aktivitet 2'!C9</f>
        <v>0</v>
      </c>
      <c r="F26" s="67">
        <f>'Aktivitet 2'!$C$46+'Aktivitet 2'!$C$65</f>
        <v>0</v>
      </c>
      <c r="G26" s="68">
        <f>'Aktivitet 2'!$D$46</f>
        <v>0</v>
      </c>
      <c r="H26" s="68">
        <f>'Aktivitet 2'!$D$65</f>
        <v>0</v>
      </c>
      <c r="I26" s="69">
        <f>Table15[[#This Row],[Afholdte direkte omkostninger]]+Table15[[#This Row],[Afholdte indirekte omkostninger]]</f>
        <v>0</v>
      </c>
      <c r="J26" s="73">
        <f>'Aktivitet 2'!$D$27</f>
        <v>0</v>
      </c>
      <c r="K26" s="71">
        <f>Table15[[#This Row],[Samlede afholdte omkostninger]]*0.65</f>
        <v>0</v>
      </c>
      <c r="L26" s="69" t="str">
        <f>IF(Table15[[#This Row],[Samlede afholdte omkostninger]]="","",IF(Table15[[#This Row],[Modtaget tilskud]]&gt;Table15[[#This Row],[Samlede afholdte omkostninger]]*0.65,"Ja - overskydende beløb skal tilbagebetales","Nej - ingen tilbagebetaling"))</f>
        <v>Nej - ingen tilbagebetaling</v>
      </c>
      <c r="M26"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7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63">
        <f>'Aktivitet 3'!$C$4</f>
        <v>0</v>
      </c>
      <c r="C27" s="64" t="str">
        <f>'Aktivitet 3'!$C$12</f>
        <v>Vælg dato</v>
      </c>
      <c r="D27" s="65">
        <f>'Aktivitet 3'!$C$13</f>
        <v>0</v>
      </c>
      <c r="E27" s="66">
        <f>'Aktivitet 3'!C9</f>
        <v>0</v>
      </c>
      <c r="F27" s="67">
        <f>'Aktivitet 3'!$C$46+'Aktivitet 3'!$C$65</f>
        <v>0</v>
      </c>
      <c r="G27" s="68">
        <f>'Aktivitet 3'!$D$46</f>
        <v>0</v>
      </c>
      <c r="H27" s="68">
        <f>'Aktivitet 3'!$D$65</f>
        <v>0</v>
      </c>
      <c r="I27" s="69">
        <f>Table15[[#This Row],[Afholdte direkte omkostninger]]+Table15[[#This Row],[Afholdte indirekte omkostninger]]</f>
        <v>0</v>
      </c>
      <c r="J27" s="73">
        <f>'Aktivitet 3'!$D$27</f>
        <v>0</v>
      </c>
      <c r="K27" s="71">
        <f>Table15[[#This Row],[Samlede afholdte omkostninger]]*0.65</f>
        <v>0</v>
      </c>
      <c r="L27" s="69" t="str">
        <f>IF(Table15[[#This Row],[Samlede afholdte omkostninger]]="","",IF(Table15[[#This Row],[Modtaget tilskud]]&gt;Table15[[#This Row],[Samlede afholdte omkostninger]]*0.65,"Ja - overskydende beløb skal tilbagebetales","Nej - ingen tilbagebetaling"))</f>
        <v>Nej - ingen tilbagebetaling</v>
      </c>
      <c r="M27"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7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63">
        <f>'Aktivitet 4'!$C$4</f>
        <v>0</v>
      </c>
      <c r="C28" s="64" t="str">
        <f>'Aktivitet 4'!$C$12</f>
        <v>Vælg dato</v>
      </c>
      <c r="D28" s="65">
        <f>'Aktivitet 4'!$C$13</f>
        <v>0</v>
      </c>
      <c r="E28" s="66">
        <f>'Aktivitet 4'!C9</f>
        <v>0</v>
      </c>
      <c r="F28" s="67">
        <f>'Aktivitet 4'!$C$46+'Aktivitet 4'!$C$65</f>
        <v>0</v>
      </c>
      <c r="G28" s="68">
        <f>'Aktivitet 4'!$D$46</f>
        <v>0</v>
      </c>
      <c r="H28" s="68">
        <f>'Aktivitet 4'!$D$65</f>
        <v>0</v>
      </c>
      <c r="I28" s="69">
        <f>Table15[[#This Row],[Afholdte direkte omkostninger]]+Table15[[#This Row],[Afholdte indirekte omkostninger]]</f>
        <v>0</v>
      </c>
      <c r="J28" s="73">
        <f>'Aktivitet 4'!$D$27</f>
        <v>0</v>
      </c>
      <c r="K28" s="71">
        <f>Table15[[#This Row],[Samlede afholdte omkostninger]]*0.65</f>
        <v>0</v>
      </c>
      <c r="L28" s="69" t="str">
        <f>IF(Table15[[#This Row],[Samlede afholdte omkostninger]]="","",IF(Table15[[#This Row],[Modtaget tilskud]]&gt;Table15[[#This Row],[Samlede afholdte omkostninger]]*0.65,"Ja - overskydende beløb skal tilbagebetales","Nej - ingen tilbagebetaling"))</f>
        <v>Nej - ingen tilbagebetaling</v>
      </c>
      <c r="M28"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7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63">
        <f>'Aktivitet 5'!$C$4</f>
        <v>0</v>
      </c>
      <c r="C29" s="64" t="str">
        <f>'Aktivitet 5'!$C$12</f>
        <v>Vælg dato</v>
      </c>
      <c r="D29" s="65">
        <f>'Aktivitet 5'!$C$13</f>
        <v>0</v>
      </c>
      <c r="E29" s="66">
        <f>'Aktivitet 5'!C9</f>
        <v>0</v>
      </c>
      <c r="F29" s="67">
        <f>'Aktivitet 5'!$C$46+'Aktivitet 5'!$C$65</f>
        <v>0</v>
      </c>
      <c r="G29" s="68">
        <f>'Aktivitet 5'!$D$46</f>
        <v>0</v>
      </c>
      <c r="H29" s="68">
        <f>'Aktivitet 5'!$D$65</f>
        <v>0</v>
      </c>
      <c r="I29" s="69">
        <f>Table15[[#This Row],[Afholdte direkte omkostninger]]+Table15[[#This Row],[Afholdte indirekte omkostninger]]</f>
        <v>0</v>
      </c>
      <c r="J29" s="73">
        <f>'Aktivitet 5'!$D$27</f>
        <v>0</v>
      </c>
      <c r="K29" s="71">
        <f>Table15[[#This Row],[Samlede afholdte omkostninger]]*0.65</f>
        <v>0</v>
      </c>
      <c r="L29" s="69" t="str">
        <f>IF(Table15[[#This Row],[Samlede afholdte omkostninger]]="","",IF(Table15[[#This Row],[Modtaget tilskud]]&gt;Table15[[#This Row],[Samlede afholdte omkostninger]]*0.65,"Ja - overskydende beløb skal tilbagebetales","Nej - ingen tilbagebetaling"))</f>
        <v>Nej - ingen tilbagebetaling</v>
      </c>
      <c r="M29"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7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63">
        <f>'Aktivitet 6'!$C$4</f>
        <v>0</v>
      </c>
      <c r="C30" s="64" t="str">
        <f>'Aktivitet 6'!$C$12</f>
        <v>Vælg dato</v>
      </c>
      <c r="D30" s="65">
        <f>'Aktivitet 6'!$C$13</f>
        <v>0</v>
      </c>
      <c r="E30" s="66">
        <f>'Aktivitet 6'!C9</f>
        <v>0</v>
      </c>
      <c r="F30" s="67">
        <f>'Aktivitet 6'!$C$46+'Aktivitet 6'!$C$65</f>
        <v>0</v>
      </c>
      <c r="G30" s="68">
        <f>'Aktivitet 6'!$D$46</f>
        <v>0</v>
      </c>
      <c r="H30" s="68">
        <f>'Aktivitet 6'!$D$65</f>
        <v>0</v>
      </c>
      <c r="I30" s="69">
        <f>Table15[[#This Row],[Afholdte direkte omkostninger]]+Table15[[#This Row],[Afholdte indirekte omkostninger]]</f>
        <v>0</v>
      </c>
      <c r="J30" s="73">
        <f>'Aktivitet 6'!$D$27</f>
        <v>0</v>
      </c>
      <c r="K30" s="71">
        <f>Table15[[#This Row],[Samlede afholdte omkostninger]]*0.65</f>
        <v>0</v>
      </c>
      <c r="L30" s="69" t="str">
        <f>IF(Table15[[#This Row],[Samlede afholdte omkostninger]]="","",IF(Table15[[#This Row],[Modtaget tilskud]]&gt;Table15[[#This Row],[Samlede afholdte omkostninger]]*0.65,"Ja - overskydende beløb skal tilbagebetales","Nej - ingen tilbagebetaling"))</f>
        <v>Nej - ingen tilbagebetaling</v>
      </c>
      <c r="M30"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7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63">
        <f>'Aktivitet 7'!$C$4</f>
        <v>0</v>
      </c>
      <c r="C31" s="64" t="str">
        <f>'Aktivitet 7'!$C$12</f>
        <v>Vælg dato</v>
      </c>
      <c r="D31" s="65">
        <f>'Aktivitet 7'!$C$13</f>
        <v>0</v>
      </c>
      <c r="E31" s="66">
        <f>'Aktivitet 7'!C9</f>
        <v>0</v>
      </c>
      <c r="F31" s="67">
        <f>'Aktivitet 7'!$C$46+'Aktivitet 7'!$C$65</f>
        <v>0</v>
      </c>
      <c r="G31" s="68">
        <f>'Aktivitet 7'!$D$46</f>
        <v>0</v>
      </c>
      <c r="H31" s="68">
        <f>'Aktivitet 7'!$D$65</f>
        <v>0</v>
      </c>
      <c r="I31" s="69">
        <f>Table15[[#This Row],[Afholdte direkte omkostninger]]+Table15[[#This Row],[Afholdte indirekte omkostninger]]</f>
        <v>0</v>
      </c>
      <c r="J31" s="73">
        <f>'Aktivitet 7'!$D$27</f>
        <v>0</v>
      </c>
      <c r="K31" s="71">
        <f>Table15[[#This Row],[Samlede afholdte omkostninger]]*0.65</f>
        <v>0</v>
      </c>
      <c r="L31" s="69" t="str">
        <f>IF(Table15[[#This Row],[Samlede afholdte omkostninger]]="","",IF(Table15[[#This Row],[Modtaget tilskud]]&gt;Table15[[#This Row],[Samlede afholdte omkostninger]]*0.65,"Ja - overskydende beløb skal tilbagebetales","Nej - ingen tilbagebetaling"))</f>
        <v>Nej - ingen tilbagebetaling</v>
      </c>
      <c r="M31"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7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63">
        <f>'Aktivitet 8'!$C$4</f>
        <v>0</v>
      </c>
      <c r="C32" s="64" t="str">
        <f>'Aktivitet 8'!$C$12</f>
        <v>Vælg dato</v>
      </c>
      <c r="D32" s="65">
        <f>'Aktivitet 8'!$C$13</f>
        <v>0</v>
      </c>
      <c r="E32" s="66">
        <f>'Aktivitet 8'!C9</f>
        <v>0</v>
      </c>
      <c r="F32" s="67">
        <f>'Aktivitet 8'!$C$46+'Aktivitet 8'!$C$65</f>
        <v>0</v>
      </c>
      <c r="G32" s="68">
        <f>'Aktivitet 8'!$D$46</f>
        <v>0</v>
      </c>
      <c r="H32" s="68">
        <f>'Aktivitet 8'!$D$65</f>
        <v>0</v>
      </c>
      <c r="I32" s="69">
        <f>Table15[[#This Row],[Afholdte direkte omkostninger]]+Table15[[#This Row],[Afholdte indirekte omkostninger]]</f>
        <v>0</v>
      </c>
      <c r="J32" s="73">
        <f>'Aktivitet 8'!$D$27</f>
        <v>0</v>
      </c>
      <c r="K32" s="71">
        <f>Table15[[#This Row],[Samlede afholdte omkostninger]]*0.65</f>
        <v>0</v>
      </c>
      <c r="L32" s="69" t="str">
        <f>IF(Table15[[#This Row],[Samlede afholdte omkostninger]]="","",IF(Table15[[#This Row],[Modtaget tilskud]]&gt;Table15[[#This Row],[Samlede afholdte omkostninger]]*0.65,"Ja - overskydende beløb skal tilbagebetales","Nej - ingen tilbagebetaling"))</f>
        <v>Nej - ingen tilbagebetaling</v>
      </c>
      <c r="M32"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7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63">
        <f>'Aktivitet 9'!$C$4</f>
        <v>0</v>
      </c>
      <c r="C33" s="64" t="str">
        <f>'Aktivitet 9'!$C$12</f>
        <v>Vælg dato</v>
      </c>
      <c r="D33" s="65">
        <f>'Aktivitet 9'!$C$13</f>
        <v>0</v>
      </c>
      <c r="E33" s="66">
        <f>'Aktivitet 9'!C9</f>
        <v>0</v>
      </c>
      <c r="F33" s="67">
        <f>'Aktivitet 9'!$C$46+'Aktivitet 9'!$C$65</f>
        <v>0</v>
      </c>
      <c r="G33" s="68">
        <f>'Aktivitet 9'!$D$46</f>
        <v>0</v>
      </c>
      <c r="H33" s="68">
        <f>'Aktivitet 9'!$D$65</f>
        <v>0</v>
      </c>
      <c r="I33" s="69">
        <f>Table15[[#This Row],[Afholdte direkte omkostninger]]+Table15[[#This Row],[Afholdte indirekte omkostninger]]</f>
        <v>0</v>
      </c>
      <c r="J33" s="73">
        <f>'Aktivitet 9'!$D$27</f>
        <v>0</v>
      </c>
      <c r="K33" s="71">
        <f>Table15[[#This Row],[Samlede afholdte omkostninger]]*0.65</f>
        <v>0</v>
      </c>
      <c r="L33" s="69" t="str">
        <f>IF(Table15[[#This Row],[Samlede afholdte omkostninger]]="","",IF(Table15[[#This Row],[Modtaget tilskud]]&gt;Table15[[#This Row],[Samlede afholdte omkostninger]]*0.65,"Ja - overskydende beløb skal tilbagebetales","Nej - ingen tilbagebetaling"))</f>
        <v>Nej - ingen tilbagebetaling</v>
      </c>
      <c r="M33"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7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63">
        <f>'Aktivitet 10'!$C$4</f>
        <v>0</v>
      </c>
      <c r="C34" s="64" t="str">
        <f>'Aktivitet 10'!$C$12</f>
        <v>Vælg dato</v>
      </c>
      <c r="D34" s="65">
        <f>'Aktivitet 10'!$C$13</f>
        <v>0</v>
      </c>
      <c r="E34" s="66">
        <f>'Aktivitet 10'!C9</f>
        <v>0</v>
      </c>
      <c r="F34" s="67">
        <f>'Aktivitet 10'!$C$46+'Aktivitet 10'!$C$65</f>
        <v>0</v>
      </c>
      <c r="G34" s="68">
        <f>'Aktivitet 10'!$D$46</f>
        <v>0</v>
      </c>
      <c r="H34" s="68">
        <f>'Aktivitet 10'!$D$65</f>
        <v>0</v>
      </c>
      <c r="I34" s="69">
        <f>Table15[[#This Row],[Afholdte direkte omkostninger]]+Table15[[#This Row],[Afholdte indirekte omkostninger]]</f>
        <v>0</v>
      </c>
      <c r="J34" s="73">
        <f>'Aktivitet 10'!$D$27</f>
        <v>0</v>
      </c>
      <c r="K34" s="71">
        <f>Table15[[#This Row],[Samlede afholdte omkostninger]]*0.65</f>
        <v>0</v>
      </c>
      <c r="L34" s="69" t="str">
        <f>IF(Table15[[#This Row],[Samlede afholdte omkostninger]]="","",IF(Table15[[#This Row],[Modtaget tilskud]]&gt;Table15[[#This Row],[Samlede afholdte omkostninger]]*0.65,"Ja - overskydende beløb skal tilbagebetales","Nej - ingen tilbagebetaling"))</f>
        <v>Nej - ingen tilbagebetaling</v>
      </c>
      <c r="M34" s="6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7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74"/>
      <c r="C35" s="75"/>
      <c r="D35" s="75">
        <f>SUM(D25:D34)</f>
        <v>0</v>
      </c>
      <c r="E35" s="76">
        <f t="shared" ref="E35:J35" si="0">SUBTOTAL(109,E25:E34)</f>
        <v>0</v>
      </c>
      <c r="F35" s="76">
        <f t="shared" si="0"/>
        <v>0</v>
      </c>
      <c r="G35" s="77">
        <f t="shared" si="0"/>
        <v>0</v>
      </c>
      <c r="H35" s="77">
        <f t="shared" si="0"/>
        <v>0</v>
      </c>
      <c r="I35" s="77">
        <f t="shared" si="0"/>
        <v>0</v>
      </c>
      <c r="J35" s="78">
        <f t="shared" si="0"/>
        <v>0</v>
      </c>
      <c r="K35" s="79">
        <f>SUBTOTAL(109,K25:K34)</f>
        <v>0</v>
      </c>
      <c r="L35" s="77"/>
      <c r="M35" s="77">
        <f t="shared" ref="M35" si="1">SUBTOTAL(109,M25:M34)</f>
        <v>0</v>
      </c>
      <c r="N35" s="80">
        <f>SUM(N25:N34)</f>
        <v>0</v>
      </c>
    </row>
    <row r="37" spans="1:14" x14ac:dyDescent="0.25">
      <c r="K37" s="27"/>
    </row>
    <row r="38" spans="1:14" x14ac:dyDescent="0.25">
      <c r="K38" s="48"/>
    </row>
  </sheetData>
  <sheetProtection algorithmName="SHA-512" hashValue="DOUdUeIWNv04QB9LaMJswYgr6qtGTrLinDLw4v7TPl9vItL/05pA8vgkDv/EVInWyn0lWA6kl8cwxBqHLs4MJA==" saltValue="AeEIS2OEjMQl2K1acXkqJg==" spinCount="100000" sheet="1" objects="1" scenarios="1"/>
  <mergeCells count="2">
    <mergeCell ref="D2:N11"/>
    <mergeCell ref="M1:N1"/>
  </mergeCells>
  <conditionalFormatting sqref="B4">
    <cfRule type="expression" dxfId="487" priority="9">
      <formula>$C$5&lt;&gt;"Angiv CVR-nummer her"</formula>
    </cfRule>
  </conditionalFormatting>
  <conditionalFormatting sqref="B25:B35">
    <cfRule type="expression" dxfId="486" priority="10">
      <formula>IF($C$26:$C$36&lt;&gt;"Skriv navn på arrangementet",1,0)</formula>
    </cfRule>
  </conditionalFormatting>
  <conditionalFormatting sqref="I25:I34">
    <cfRule type="cellIs" dxfId="485" priority="8" operator="lessThan">
      <formula>0</formula>
    </cfRule>
  </conditionalFormatting>
  <conditionalFormatting sqref="B2:B3">
    <cfRule type="expression" dxfId="484" priority="7">
      <formula>$C$5&lt;&gt;"Angiv CVR-nummer her"</formula>
    </cfRule>
  </conditionalFormatting>
  <conditionalFormatting sqref="B10">
    <cfRule type="cellIs" dxfId="483" priority="4" operator="lessThan">
      <formula>0</formula>
    </cfRule>
  </conditionalFormatting>
  <conditionalFormatting sqref="L25:L34">
    <cfRule type="cellIs" dxfId="482" priority="2" operator="lessThan">
      <formula>0</formula>
    </cfRule>
  </conditionalFormatting>
  <conditionalFormatting sqref="M25:M34">
    <cfRule type="cellIs" dxfId="481"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8"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SUBTOTAL(109,Table35161315[Budgetteret beløb])</f>
        <v>0</v>
      </c>
      <c r="D46" s="34">
        <f>SUBTOTAL(109,Table35161315[Afholdt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Table35161315[[#Totals],[Afholdt beløb]]+Table353171418[[#Totals],[Afholdt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uufae1UvrzFy2WvHfmwPkyJmKolJpjI9uCHhiICD9i+jbtjyPYCWiA7QXaw6NdEYuRTsQggvqTZSGbuYKUo72Q==" saltValue="R8fOQsNWRyVxjLzbGxkly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03" priority="14">
      <formula>IF($D$4 &lt;&gt;"Angiv navn",1,0)</formula>
    </cfRule>
  </conditionalFormatting>
  <conditionalFormatting sqref="C6">
    <cfRule type="expression" dxfId="402" priority="13">
      <formula>IF($D$6&lt;&gt;"Angiv arrangementsstype",1,0)</formula>
    </cfRule>
  </conditionalFormatting>
  <conditionalFormatting sqref="C5">
    <cfRule type="expression" dxfId="401" priority="12">
      <formula>IF($D$5&lt;&gt;"Angiv sted",1,0)</formula>
    </cfRule>
  </conditionalFormatting>
  <conditionalFormatting sqref="C7">
    <cfRule type="expression" dxfId="400" priority="11">
      <formula>IF($D$7&lt;&gt;"Angiv antal",1,0)</formula>
    </cfRule>
  </conditionalFormatting>
  <conditionalFormatting sqref="C12">
    <cfRule type="expression" dxfId="399" priority="15">
      <formula>IF(AND($D$12&lt;&gt;"Vælg dato",#REF!="Ja"),1,0)</formula>
    </cfRule>
  </conditionalFormatting>
  <conditionalFormatting sqref="C13">
    <cfRule type="expression" dxfId="398" priority="16">
      <formula>IF(AND($D$13&lt;&gt;"Angiv antal",#REF!="Ja"),1,0)</formula>
    </cfRule>
  </conditionalFormatting>
  <conditionalFormatting sqref="B13">
    <cfRule type="expression" dxfId="397" priority="17">
      <formula>#REF!&lt;&gt;"Ja"</formula>
    </cfRule>
  </conditionalFormatting>
  <conditionalFormatting sqref="A11:D13">
    <cfRule type="expression" dxfId="396" priority="18">
      <formula>IF(#REF!&lt;&gt;"Ja",1,0)</formula>
    </cfRule>
  </conditionalFormatting>
  <conditionalFormatting sqref="D12:D13">
    <cfRule type="expression" dxfId="395" priority="19">
      <formula>IF(AND($E$12&lt;&gt;"Vælg dato",#REF!="Ja"),1,0)</formula>
    </cfRule>
  </conditionalFormatting>
  <conditionalFormatting sqref="B31:B45">
    <cfRule type="expression" dxfId="394" priority="10">
      <formula>IF(B31&lt;&gt;"Vælg eller skriv post",1,0)</formula>
    </cfRule>
  </conditionalFormatting>
  <conditionalFormatting sqref="E31:E45">
    <cfRule type="expression" dxfId="393" priority="8">
      <formula>IF(E31&lt;&gt;"Beskrivelse af post",1,0)</formula>
    </cfRule>
    <cfRule type="expression" dxfId="392" priority="9">
      <formula>B31 = "Øvrige"</formula>
    </cfRule>
  </conditionalFormatting>
  <conditionalFormatting sqref="F31:F45">
    <cfRule type="expression" dxfId="391" priority="6">
      <formula>IF(F31&lt;&gt;"Beskrivelse af post",1,0)</formula>
    </cfRule>
    <cfRule type="expression" dxfId="390" priority="7">
      <formula>#REF! = "Øvrige"</formula>
    </cfRule>
  </conditionalFormatting>
  <conditionalFormatting sqref="F48:F62">
    <cfRule type="expression" dxfId="389" priority="4">
      <formula>IF(F48&lt;&gt;"Beskrivelse af post",1,0)</formula>
    </cfRule>
    <cfRule type="expression" dxfId="388" priority="5">
      <formula>#REF! = "Øvrige"</formula>
    </cfRule>
  </conditionalFormatting>
  <conditionalFormatting sqref="E50:E64">
    <cfRule type="expression" dxfId="387" priority="2">
      <formula>IF(E50&lt;&gt;"Beskrivelse af post",1,0)</formula>
    </cfRule>
    <cfRule type="expression" dxfId="386" priority="3">
      <formula>B50 = "Øvrige"</formula>
    </cfRule>
  </conditionalFormatting>
  <conditionalFormatting sqref="A50:C64">
    <cfRule type="expression" dxfId="385"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SUBTOTAL(109,Table3516131519[Budgetteret beløb])</f>
        <v>0</v>
      </c>
      <c r="D46" s="34">
        <f>SUBTOTAL(109,Table3516131519[Afholdt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Table3516131519[[#Totals],[Afholdt beløb]]+Table35317141820[[#Totals],[Afholdt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4oXDLI9FtAFMbDKrw2nICzrPdPgeNcZlJ3ab2dX2yvMiYoVL1xJpBtApjHVVvxjM4y0zd6nIrvVsp7vM3+Knng==" saltValue="u1zCNqUqFif7e88m9PdhD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84" priority="14">
      <formula>IF($D$4 &lt;&gt;"Angiv navn",1,0)</formula>
    </cfRule>
  </conditionalFormatting>
  <conditionalFormatting sqref="C6">
    <cfRule type="expression" dxfId="383" priority="13">
      <formula>IF($D$6&lt;&gt;"Angiv arrangementsstype",1,0)</formula>
    </cfRule>
  </conditionalFormatting>
  <conditionalFormatting sqref="C5">
    <cfRule type="expression" dxfId="382" priority="12">
      <formula>IF($D$5&lt;&gt;"Angiv sted",1,0)</formula>
    </cfRule>
  </conditionalFormatting>
  <conditionalFormatting sqref="C7">
    <cfRule type="expression" dxfId="381" priority="11">
      <formula>IF($D$7&lt;&gt;"Angiv antal",1,0)</formula>
    </cfRule>
  </conditionalFormatting>
  <conditionalFormatting sqref="C12">
    <cfRule type="expression" dxfId="380" priority="15">
      <formula>IF(AND($D$12&lt;&gt;"Vælg dato",#REF!="Ja"),1,0)</formula>
    </cfRule>
  </conditionalFormatting>
  <conditionalFormatting sqref="C13">
    <cfRule type="expression" dxfId="379" priority="16">
      <formula>IF(AND($D$13&lt;&gt;"Angiv antal",#REF!="Ja"),1,0)</formula>
    </cfRule>
  </conditionalFormatting>
  <conditionalFormatting sqref="B13">
    <cfRule type="expression" dxfId="378" priority="17">
      <formula>#REF!&lt;&gt;"Ja"</formula>
    </cfRule>
  </conditionalFormatting>
  <conditionalFormatting sqref="A11:D13">
    <cfRule type="expression" dxfId="377" priority="18">
      <formula>IF(#REF!&lt;&gt;"Ja",1,0)</formula>
    </cfRule>
  </conditionalFormatting>
  <conditionalFormatting sqref="D12:D13">
    <cfRule type="expression" dxfId="376" priority="19">
      <formula>IF(AND($E$12&lt;&gt;"Vælg dato",#REF!="Ja"),1,0)</formula>
    </cfRule>
  </conditionalFormatting>
  <conditionalFormatting sqref="B31:B45">
    <cfRule type="expression" dxfId="375" priority="10">
      <formula>IF(B31&lt;&gt;"Vælg eller skriv post",1,0)</formula>
    </cfRule>
  </conditionalFormatting>
  <conditionalFormatting sqref="E31:E45">
    <cfRule type="expression" dxfId="374" priority="8">
      <formula>IF(E31&lt;&gt;"Beskrivelse af post",1,0)</formula>
    </cfRule>
    <cfRule type="expression" dxfId="373" priority="9">
      <formula>B31 = "Øvrige"</formula>
    </cfRule>
  </conditionalFormatting>
  <conditionalFormatting sqref="F31:F45">
    <cfRule type="expression" dxfId="372" priority="6">
      <formula>IF(F31&lt;&gt;"Beskrivelse af post",1,0)</formula>
    </cfRule>
    <cfRule type="expression" dxfId="371" priority="7">
      <formula>#REF! = "Øvrige"</formula>
    </cfRule>
  </conditionalFormatting>
  <conditionalFormatting sqref="F48:F62">
    <cfRule type="expression" dxfId="370" priority="4">
      <formula>IF(F48&lt;&gt;"Beskrivelse af post",1,0)</formula>
    </cfRule>
    <cfRule type="expression" dxfId="369" priority="5">
      <formula>#REF! = "Øvrige"</formula>
    </cfRule>
  </conditionalFormatting>
  <conditionalFormatting sqref="E50:E64">
    <cfRule type="expression" dxfId="368" priority="2">
      <formula>IF(E50&lt;&gt;"Beskrivelse af post",1,0)</formula>
    </cfRule>
    <cfRule type="expression" dxfId="367" priority="3">
      <formula>B50 = "Øvrige"</formula>
    </cfRule>
  </conditionalFormatting>
  <conditionalFormatting sqref="A50:C64">
    <cfRule type="expression" dxfId="366"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SUBTOTAL(109,Table351613151921[Budgetteret beløb])</f>
        <v>0</v>
      </c>
      <c r="D46" s="34">
        <f>SUBTOTAL(109,Table351613151921[Afholdt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Table351613151921[[#Totals],[Afholdt beløb]]+Table3531714182022[[#Totals],[Afholdt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HyeII62QfpMx0IVKEVCy9WAUeZcyfnM3PO/kcHl6ut3Ji4hDuEZLbt/+ozR/uPv18GkDJPucVKGAu1mGziNBQ==" saltValue="tzt3u/qPBmzEdxAkf56Be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5" priority="14">
      <formula>IF($D$4 &lt;&gt;"Angiv navn",1,0)</formula>
    </cfRule>
  </conditionalFormatting>
  <conditionalFormatting sqref="C6">
    <cfRule type="expression" dxfId="364" priority="13">
      <formula>IF($D$6&lt;&gt;"Angiv arrangementsstype",1,0)</formula>
    </cfRule>
  </conditionalFormatting>
  <conditionalFormatting sqref="C5">
    <cfRule type="expression" dxfId="363" priority="12">
      <formula>IF($D$5&lt;&gt;"Angiv sted",1,0)</formula>
    </cfRule>
  </conditionalFormatting>
  <conditionalFormatting sqref="C7">
    <cfRule type="expression" dxfId="362" priority="11">
      <formula>IF($D$7&lt;&gt;"Angiv antal",1,0)</formula>
    </cfRule>
  </conditionalFormatting>
  <conditionalFormatting sqref="C12">
    <cfRule type="expression" dxfId="361" priority="15">
      <formula>IF(AND($D$12&lt;&gt;"Vælg dato",#REF!="Ja"),1,0)</formula>
    </cfRule>
  </conditionalFormatting>
  <conditionalFormatting sqref="C13">
    <cfRule type="expression" dxfId="360" priority="16">
      <formula>IF(AND($D$13&lt;&gt;"Angiv antal",#REF!="Ja"),1,0)</formula>
    </cfRule>
  </conditionalFormatting>
  <conditionalFormatting sqref="B13">
    <cfRule type="expression" dxfId="359" priority="17">
      <formula>#REF!&lt;&gt;"Ja"</formula>
    </cfRule>
  </conditionalFormatting>
  <conditionalFormatting sqref="A11:D13">
    <cfRule type="expression" dxfId="358" priority="18">
      <formula>IF(#REF!&lt;&gt;"Ja",1,0)</formula>
    </cfRule>
  </conditionalFormatting>
  <conditionalFormatting sqref="D12:D13">
    <cfRule type="expression" dxfId="357" priority="19">
      <formula>IF(AND($E$12&lt;&gt;"Vælg dato",#REF!="Ja"),1,0)</formula>
    </cfRule>
  </conditionalFormatting>
  <conditionalFormatting sqref="B31:B45">
    <cfRule type="expression" dxfId="356" priority="10">
      <formula>IF(B31&lt;&gt;"Vælg eller skriv post",1,0)</formula>
    </cfRule>
  </conditionalFormatting>
  <conditionalFormatting sqref="E31:E45">
    <cfRule type="expression" dxfId="355" priority="8">
      <formula>IF(E31&lt;&gt;"Beskrivelse af post",1,0)</formula>
    </cfRule>
    <cfRule type="expression" dxfId="354" priority="9">
      <formula>B31 = "Øvrige"</formula>
    </cfRule>
  </conditionalFormatting>
  <conditionalFormatting sqref="F31:F45">
    <cfRule type="expression" dxfId="353" priority="6">
      <formula>IF(F31&lt;&gt;"Beskrivelse af post",1,0)</formula>
    </cfRule>
    <cfRule type="expression" dxfId="352" priority="7">
      <formula>#REF! = "Øvrige"</formula>
    </cfRule>
  </conditionalFormatting>
  <conditionalFormatting sqref="F48:F62">
    <cfRule type="expression" dxfId="351" priority="4">
      <formula>IF(F48&lt;&gt;"Beskrivelse af post",1,0)</formula>
    </cfRule>
    <cfRule type="expression" dxfId="350" priority="5">
      <formula>#REF! = "Øvrige"</formula>
    </cfRule>
  </conditionalFormatting>
  <conditionalFormatting sqref="E50:E64">
    <cfRule type="expression" dxfId="349" priority="2">
      <formula>IF(E50&lt;&gt;"Beskrivelse af post",1,0)</formula>
    </cfRule>
    <cfRule type="expression" dxfId="348" priority="3">
      <formula>B50 = "Øvrige"</formula>
    </cfRule>
  </conditionalFormatting>
  <conditionalFormatting sqref="A50:C64">
    <cfRule type="expression" dxfId="347"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SUBTOTAL(109,Table35161315192123[Budgetteret beløb])</f>
        <v>0</v>
      </c>
      <c r="D46" s="34">
        <f>SUBTOTAL(109,Table35161315192123[Afholdt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Table35161315192123[[#Totals],[Afholdt beløb]]+Table353171418202224[[#Totals],[Afholdt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TZblVfmSk6nnCKLM+mIjuz32xaD1xi4j6tlA9nhmGsNwUBnjxuDg07YV5hbgO9E1k5SiYsYkGckvwfra/pgorg==" saltValue="Rwqd/occQ98GO/YXmrjqQ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46" priority="14">
      <formula>IF($D$4 &lt;&gt;"Angiv navn",1,0)</formula>
    </cfRule>
  </conditionalFormatting>
  <conditionalFormatting sqref="C6">
    <cfRule type="expression" dxfId="345" priority="13">
      <formula>IF($D$6&lt;&gt;"Angiv arrangementsstype",1,0)</formula>
    </cfRule>
  </conditionalFormatting>
  <conditionalFormatting sqref="C5">
    <cfRule type="expression" dxfId="344" priority="12">
      <formula>IF($D$5&lt;&gt;"Angiv sted",1,0)</formula>
    </cfRule>
  </conditionalFormatting>
  <conditionalFormatting sqref="C7">
    <cfRule type="expression" dxfId="343" priority="11">
      <formula>IF($D$7&lt;&gt;"Angiv antal",1,0)</formula>
    </cfRule>
  </conditionalFormatting>
  <conditionalFormatting sqref="C12">
    <cfRule type="expression" dxfId="342" priority="15">
      <formula>IF(AND($D$12&lt;&gt;"Vælg dato",#REF!="Ja"),1,0)</formula>
    </cfRule>
  </conditionalFormatting>
  <conditionalFormatting sqref="C13">
    <cfRule type="expression" dxfId="341" priority="16">
      <formula>IF(AND($D$13&lt;&gt;"Angiv antal",#REF!="Ja"),1,0)</formula>
    </cfRule>
  </conditionalFormatting>
  <conditionalFormatting sqref="B13">
    <cfRule type="expression" dxfId="340" priority="17">
      <formula>#REF!&lt;&gt;"Ja"</formula>
    </cfRule>
  </conditionalFormatting>
  <conditionalFormatting sqref="A11:D13">
    <cfRule type="expression" dxfId="339" priority="18">
      <formula>IF(#REF!&lt;&gt;"Ja",1,0)</formula>
    </cfRule>
  </conditionalFormatting>
  <conditionalFormatting sqref="D12:D13">
    <cfRule type="expression" dxfId="338" priority="19">
      <formula>IF(AND($E$12&lt;&gt;"Vælg dato",#REF!="Ja"),1,0)</formula>
    </cfRule>
  </conditionalFormatting>
  <conditionalFormatting sqref="B31:B45">
    <cfRule type="expression" dxfId="337" priority="10">
      <formula>IF(B31&lt;&gt;"Vælg eller skriv post",1,0)</formula>
    </cfRule>
  </conditionalFormatting>
  <conditionalFormatting sqref="E31:E45">
    <cfRule type="expression" dxfId="336" priority="8">
      <formula>IF(E31&lt;&gt;"Beskrivelse af post",1,0)</formula>
    </cfRule>
    <cfRule type="expression" dxfId="335" priority="9">
      <formula>B31 = "Øvrige"</formula>
    </cfRule>
  </conditionalFormatting>
  <conditionalFormatting sqref="F31:F45">
    <cfRule type="expression" dxfId="334" priority="6">
      <formula>IF(F31&lt;&gt;"Beskrivelse af post",1,0)</formula>
    </cfRule>
    <cfRule type="expression" dxfId="333" priority="7">
      <formula>#REF! = "Øvrige"</formula>
    </cfRule>
  </conditionalFormatting>
  <conditionalFormatting sqref="F48:F62">
    <cfRule type="expression" dxfId="332" priority="4">
      <formula>IF(F48&lt;&gt;"Beskrivelse af post",1,0)</formula>
    </cfRule>
    <cfRule type="expression" dxfId="331" priority="5">
      <formula>#REF! = "Øvrige"</formula>
    </cfRule>
  </conditionalFormatting>
  <conditionalFormatting sqref="E50:E64">
    <cfRule type="expression" dxfId="330" priority="2">
      <formula>IF(E50&lt;&gt;"Beskrivelse af post",1,0)</formula>
    </cfRule>
    <cfRule type="expression" dxfId="329" priority="3">
      <formula>B50 = "Øvrige"</formula>
    </cfRule>
  </conditionalFormatting>
  <conditionalFormatting sqref="A50:C64">
    <cfRule type="expression" dxfId="32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31"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SUBTOTAL(109,Table3516131519212325[Budgetteret beløb])</f>
        <v>0</v>
      </c>
      <c r="D46" s="34">
        <f>SUBTOTAL(109,Table3516131519212325[Afholdt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Table3516131519212325[[#Totals],[Afholdt beløb]]+Table35317141820222426[[#Totals],[Afholdt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8aNVvBQzRpaIy6eaXgjXetTKDgb6BQu4Lp29IBFS2Xg0wnOxGuArTFlPP9ccGoHTwvnDWLqoOJUnOXGJCVexww==" saltValue="95CAUs7G8XsWLGJHdxXL/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7" priority="14">
      <formula>IF($D$4 &lt;&gt;"Angiv navn",1,0)</formula>
    </cfRule>
  </conditionalFormatting>
  <conditionalFormatting sqref="C6">
    <cfRule type="expression" dxfId="326" priority="13">
      <formula>IF($D$6&lt;&gt;"Angiv arrangementsstype",1,0)</formula>
    </cfRule>
  </conditionalFormatting>
  <conditionalFormatting sqref="C5">
    <cfRule type="expression" dxfId="325" priority="12">
      <formula>IF($D$5&lt;&gt;"Angiv sted",1,0)</formula>
    </cfRule>
  </conditionalFormatting>
  <conditionalFormatting sqref="C7">
    <cfRule type="expression" dxfId="324" priority="11">
      <formula>IF($D$7&lt;&gt;"Angiv antal",1,0)</formula>
    </cfRule>
  </conditionalFormatting>
  <conditionalFormatting sqref="C12">
    <cfRule type="expression" dxfId="323" priority="15">
      <formula>IF(AND($D$12&lt;&gt;"Vælg dato",#REF!="Ja"),1,0)</formula>
    </cfRule>
  </conditionalFormatting>
  <conditionalFormatting sqref="C13">
    <cfRule type="expression" dxfId="322" priority="16">
      <formula>IF(AND($D$13&lt;&gt;"Angiv antal",#REF!="Ja"),1,0)</formula>
    </cfRule>
  </conditionalFormatting>
  <conditionalFormatting sqref="B13">
    <cfRule type="expression" dxfId="321" priority="17">
      <formula>#REF!&lt;&gt;"Ja"</formula>
    </cfRule>
  </conditionalFormatting>
  <conditionalFormatting sqref="A11:D13">
    <cfRule type="expression" dxfId="320" priority="18">
      <formula>IF(#REF!&lt;&gt;"Ja",1,0)</formula>
    </cfRule>
  </conditionalFormatting>
  <conditionalFormatting sqref="D12:D13">
    <cfRule type="expression" dxfId="319" priority="19">
      <formula>IF(AND($E$12&lt;&gt;"Vælg dato",#REF!="Ja"),1,0)</formula>
    </cfRule>
  </conditionalFormatting>
  <conditionalFormatting sqref="B31:B45">
    <cfRule type="expression" dxfId="318" priority="10">
      <formula>IF(B31&lt;&gt;"Vælg eller skriv post",1,0)</formula>
    </cfRule>
  </conditionalFormatting>
  <conditionalFormatting sqref="E31:E45">
    <cfRule type="expression" dxfId="317" priority="8">
      <formula>IF(E31&lt;&gt;"Beskrivelse af post",1,0)</formula>
    </cfRule>
    <cfRule type="expression" dxfId="316" priority="9">
      <formula>B31 = "Øvrige"</formula>
    </cfRule>
  </conditionalFormatting>
  <conditionalFormatting sqref="F31:F45">
    <cfRule type="expression" dxfId="315" priority="6">
      <formula>IF(F31&lt;&gt;"Beskrivelse af post",1,0)</formula>
    </cfRule>
    <cfRule type="expression" dxfId="314" priority="7">
      <formula>#REF! = "Øvrige"</formula>
    </cfRule>
  </conditionalFormatting>
  <conditionalFormatting sqref="F48:F62">
    <cfRule type="expression" dxfId="313" priority="4">
      <formula>IF(F48&lt;&gt;"Beskrivelse af post",1,0)</formula>
    </cfRule>
    <cfRule type="expression" dxfId="312" priority="5">
      <formula>#REF! = "Øvrige"</formula>
    </cfRule>
  </conditionalFormatting>
  <conditionalFormatting sqref="E50:E64">
    <cfRule type="expression" dxfId="311" priority="2">
      <formula>IF(E50&lt;&gt;"Beskrivelse af post",1,0)</formula>
    </cfRule>
    <cfRule type="expression" dxfId="310" priority="3">
      <formula>B50 = "Øvrige"</formula>
    </cfRule>
  </conditionalFormatting>
  <conditionalFormatting sqref="A50:C64">
    <cfRule type="expression" dxfId="30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v>0</v>
      </c>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SUBTOTAL(109,Table351613151921232527[Budgetteret beløb])</f>
        <v>0</v>
      </c>
      <c r="D46" s="34">
        <f>SUBTOTAL(109,Table351613151921232527[Afholdt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Table351613151921232527[[#Totals],[Afholdt beløb]]+Table3531714182022242628[[#Totals],[Afholdt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79wtTH8o7FqcgnT3z5htiWLSDOdrgft8M+S3xfy0p/Sa9/akMbPEcG4iLgt9BAJdJgxljnMyiVd8zoGnGd0wqA==" saltValue="SWPgOff+RIBchAjYdKxZ5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08" priority="14">
      <formula>IF($D$4 &lt;&gt;"Angiv navn",1,0)</formula>
    </cfRule>
  </conditionalFormatting>
  <conditionalFormatting sqref="C6">
    <cfRule type="expression" dxfId="307" priority="13">
      <formula>IF($D$6&lt;&gt;"Angiv arrangementsstype",1,0)</formula>
    </cfRule>
  </conditionalFormatting>
  <conditionalFormatting sqref="C5">
    <cfRule type="expression" dxfId="306" priority="12">
      <formula>IF($D$5&lt;&gt;"Angiv sted",1,0)</formula>
    </cfRule>
  </conditionalFormatting>
  <conditionalFormatting sqref="C7">
    <cfRule type="expression" dxfId="305" priority="11">
      <formula>IF($D$7&lt;&gt;"Angiv antal",1,0)</formula>
    </cfRule>
  </conditionalFormatting>
  <conditionalFormatting sqref="C12">
    <cfRule type="expression" dxfId="304" priority="15">
      <formula>IF(AND($D$12&lt;&gt;"Vælg dato",#REF!="Ja"),1,0)</formula>
    </cfRule>
  </conditionalFormatting>
  <conditionalFormatting sqref="C13">
    <cfRule type="expression" dxfId="303" priority="16">
      <formula>IF(AND($D$13&lt;&gt;"Angiv antal",#REF!="Ja"),1,0)</formula>
    </cfRule>
  </conditionalFormatting>
  <conditionalFormatting sqref="B13">
    <cfRule type="expression" dxfId="302" priority="17">
      <formula>#REF!&lt;&gt;"Ja"</formula>
    </cfRule>
  </conditionalFormatting>
  <conditionalFormatting sqref="A11:D13">
    <cfRule type="expression" dxfId="301" priority="18">
      <formula>IF(#REF!&lt;&gt;"Ja",1,0)</formula>
    </cfRule>
  </conditionalFormatting>
  <conditionalFormatting sqref="D12:D13">
    <cfRule type="expression" dxfId="300" priority="19">
      <formula>IF(AND($E$12&lt;&gt;"Vælg dato",#REF!="Ja"),1,0)</formula>
    </cfRule>
  </conditionalFormatting>
  <conditionalFormatting sqref="B31:B45">
    <cfRule type="expression" dxfId="299" priority="10">
      <formula>IF(B31&lt;&gt;"Vælg eller skriv post",1,0)</formula>
    </cfRule>
  </conditionalFormatting>
  <conditionalFormatting sqref="E31:E45">
    <cfRule type="expression" dxfId="298" priority="8">
      <formula>IF(E31&lt;&gt;"Beskrivelse af post",1,0)</formula>
    </cfRule>
    <cfRule type="expression" dxfId="297" priority="9">
      <formula>B31 = "Øvrige"</formula>
    </cfRule>
  </conditionalFormatting>
  <conditionalFormatting sqref="F31:F45">
    <cfRule type="expression" dxfId="296" priority="6">
      <formula>IF(F31&lt;&gt;"Beskrivelse af post",1,0)</formula>
    </cfRule>
    <cfRule type="expression" dxfId="295" priority="7">
      <formula>#REF! = "Øvrige"</formula>
    </cfRule>
  </conditionalFormatting>
  <conditionalFormatting sqref="F48:F62">
    <cfRule type="expression" dxfId="294" priority="4">
      <formula>IF(F48&lt;&gt;"Beskrivelse af post",1,0)</formula>
    </cfRule>
    <cfRule type="expression" dxfId="293" priority="5">
      <formula>#REF! = "Øvrige"</formula>
    </cfRule>
  </conditionalFormatting>
  <conditionalFormatting sqref="E50:E64">
    <cfRule type="expression" dxfId="292" priority="2">
      <formula>IF(E50&lt;&gt;"Beskrivelse af post",1,0)</formula>
    </cfRule>
    <cfRule type="expression" dxfId="291" priority="3">
      <formula>B50 = "Øvrige"</formula>
    </cfRule>
  </conditionalFormatting>
  <conditionalFormatting sqref="A50:C64">
    <cfRule type="expression" dxfId="290"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topLeftCell="A24"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1"/>
      <c r="B1" s="1"/>
      <c r="C1" s="1"/>
      <c r="D1" s="1"/>
      <c r="E1" s="1"/>
      <c r="F1" s="1"/>
    </row>
    <row r="2" spans="1:8" ht="15.75" x14ac:dyDescent="0.25">
      <c r="A2" s="124"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v>0</v>
      </c>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SUBTOTAL(109,Table35161315192123252729[Budgetteret beløb])</f>
        <v>0</v>
      </c>
      <c r="D46" s="34">
        <f>SUBTOTAL(109,Table35161315192123252729[Afholdt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c r="D50" s="211"/>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Table35161315192123252729[[#Totals],[Afholdt beløb]]+Table353171418202224262830[[#Totals],[Afholdt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2Hcd5eNqE+Q3RQPjJ301veMIMNMdZM+3CNsSnRWu1IVZg0h7xKcBrzdu0sMi4QmO3KLc4H5jf3A4vT1j/Uomrg==" saltValue="Xv0NsyiE4sRaop6gnMS8B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89" priority="14">
      <formula>IF($D$4 &lt;&gt;"Angiv navn",1,0)</formula>
    </cfRule>
  </conditionalFormatting>
  <conditionalFormatting sqref="C6">
    <cfRule type="expression" dxfId="288" priority="13">
      <formula>IF($D$6&lt;&gt;"Angiv arrangementsstype",1,0)</formula>
    </cfRule>
  </conditionalFormatting>
  <conditionalFormatting sqref="C5">
    <cfRule type="expression" dxfId="287" priority="12">
      <formula>IF($D$5&lt;&gt;"Angiv sted",1,0)</formula>
    </cfRule>
  </conditionalFormatting>
  <conditionalFormatting sqref="C7">
    <cfRule type="expression" dxfId="286" priority="11">
      <formula>IF($D$7&lt;&gt;"Angiv antal",1,0)</formula>
    </cfRule>
  </conditionalFormatting>
  <conditionalFormatting sqref="C12">
    <cfRule type="expression" dxfId="285" priority="15">
      <formula>IF(AND($D$12&lt;&gt;"Vælg dato",#REF!="Ja"),1,0)</formula>
    </cfRule>
  </conditionalFormatting>
  <conditionalFormatting sqref="C13">
    <cfRule type="expression" dxfId="284" priority="16">
      <formula>IF(AND($D$13&lt;&gt;"Angiv antal",#REF!="Ja"),1,0)</formula>
    </cfRule>
  </conditionalFormatting>
  <conditionalFormatting sqref="B13">
    <cfRule type="expression" dxfId="283" priority="17">
      <formula>#REF!&lt;&gt;"Ja"</formula>
    </cfRule>
  </conditionalFormatting>
  <conditionalFormatting sqref="A11:D13">
    <cfRule type="expression" dxfId="282" priority="18">
      <formula>IF(#REF!&lt;&gt;"Ja",1,0)</formula>
    </cfRule>
  </conditionalFormatting>
  <conditionalFormatting sqref="D12:D13">
    <cfRule type="expression" dxfId="281" priority="19">
      <formula>IF(AND($E$12&lt;&gt;"Vælg dato",#REF!="Ja"),1,0)</formula>
    </cfRule>
  </conditionalFormatting>
  <conditionalFormatting sqref="B31:B45">
    <cfRule type="expression" dxfId="280" priority="10">
      <formula>IF(B31&lt;&gt;"Vælg eller skriv post",1,0)</formula>
    </cfRule>
  </conditionalFormatting>
  <conditionalFormatting sqref="E31:E45">
    <cfRule type="expression" dxfId="279" priority="8">
      <formula>IF(E31&lt;&gt;"Beskrivelse af post",1,0)</formula>
    </cfRule>
    <cfRule type="expression" dxfId="278" priority="9">
      <formula>B31 = "Øvrige"</formula>
    </cfRule>
  </conditionalFormatting>
  <conditionalFormatting sqref="F31:F45">
    <cfRule type="expression" dxfId="277" priority="6">
      <formula>IF(F31&lt;&gt;"Beskrivelse af post",1,0)</formula>
    </cfRule>
    <cfRule type="expression" dxfId="276" priority="7">
      <formula>#REF! = "Øvrige"</formula>
    </cfRule>
  </conditionalFormatting>
  <conditionalFormatting sqref="F48:F62">
    <cfRule type="expression" dxfId="275" priority="4">
      <formula>IF(F48&lt;&gt;"Beskrivelse af post",1,0)</formula>
    </cfRule>
    <cfRule type="expression" dxfId="274" priority="5">
      <formula>#REF! = "Øvrige"</formula>
    </cfRule>
  </conditionalFormatting>
  <conditionalFormatting sqref="E50:E64">
    <cfRule type="expression" dxfId="273" priority="2">
      <formula>IF(E50&lt;&gt;"Beskrivelse af post",1,0)</formula>
    </cfRule>
    <cfRule type="expression" dxfId="272" priority="3">
      <formula>B50 = "Øvrige"</formula>
    </cfRule>
  </conditionalFormatting>
  <conditionalFormatting sqref="A50:C64">
    <cfRule type="expression" dxfId="271"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workbookViewId="0"/>
  </sheetViews>
  <sheetFormatPr defaultRowHeight="15" x14ac:dyDescent="0.25"/>
  <cols>
    <col min="2" max="2" width="56.85546875" bestFit="1" customWidth="1"/>
    <col min="5" max="5" width="37.42578125" bestFit="1" customWidth="1"/>
    <col min="8" max="8" width="32.8554687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v>44075</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44076</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44077</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44078</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44079</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44080</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44081</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44082</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44083</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44084</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44085</v>
      </c>
      <c r="R13" s="18"/>
      <c r="S13" s="18"/>
      <c r="T13" s="18"/>
    </row>
    <row r="14" spans="1:23" x14ac:dyDescent="0.25">
      <c r="A14" s="18"/>
      <c r="B14" s="18"/>
      <c r="C14" s="18"/>
      <c r="D14" s="18"/>
      <c r="E14" s="28"/>
      <c r="F14" s="28"/>
      <c r="G14" s="18"/>
      <c r="H14" s="29" t="s">
        <v>102</v>
      </c>
      <c r="I14" s="18"/>
      <c r="J14" s="18"/>
      <c r="K14" s="18"/>
      <c r="L14" s="18"/>
      <c r="M14" s="18"/>
      <c r="N14" s="18"/>
      <c r="O14" s="18"/>
      <c r="P14" s="18"/>
      <c r="Q14" s="30">
        <v>44086</v>
      </c>
      <c r="R14" s="18"/>
      <c r="S14" s="18"/>
      <c r="T14" s="18"/>
    </row>
    <row r="15" spans="1:23" x14ac:dyDescent="0.25">
      <c r="A15" s="18"/>
      <c r="B15" s="18"/>
      <c r="C15" s="18"/>
      <c r="D15" s="18"/>
      <c r="E15" s="28"/>
      <c r="F15" s="28"/>
      <c r="G15" s="25"/>
      <c r="H15" s="29" t="s">
        <v>103</v>
      </c>
      <c r="I15" s="18"/>
      <c r="J15" s="18"/>
      <c r="K15" s="18"/>
      <c r="L15" s="18"/>
      <c r="M15" s="18"/>
      <c r="N15" s="18"/>
      <c r="O15" s="18"/>
      <c r="P15" s="18"/>
      <c r="Q15" s="30">
        <v>44087</v>
      </c>
      <c r="R15" s="18"/>
      <c r="S15" s="18"/>
      <c r="T15" s="18"/>
    </row>
    <row r="16" spans="1:23" x14ac:dyDescent="0.25">
      <c r="A16" s="18"/>
      <c r="B16" s="18"/>
      <c r="C16" s="18"/>
      <c r="D16" s="18"/>
      <c r="E16" s="28"/>
      <c r="F16" s="28"/>
      <c r="G16" s="18"/>
      <c r="H16" s="29" t="s">
        <v>99</v>
      </c>
      <c r="I16" s="18"/>
      <c r="J16" s="18"/>
      <c r="K16" s="18"/>
      <c r="L16" s="18"/>
      <c r="M16" s="18"/>
      <c r="N16" s="18"/>
      <c r="O16" s="18"/>
      <c r="P16" s="18"/>
      <c r="Q16" s="30">
        <v>44088</v>
      </c>
      <c r="R16" s="18"/>
      <c r="S16" s="18"/>
      <c r="T16" s="18"/>
    </row>
    <row r="17" spans="1:20" x14ac:dyDescent="0.25">
      <c r="A17" s="18"/>
      <c r="B17" s="18"/>
      <c r="C17" s="18"/>
      <c r="D17" s="18"/>
      <c r="E17" s="28"/>
      <c r="F17" s="28"/>
      <c r="G17" s="18"/>
      <c r="H17" s="18" t="s">
        <v>17</v>
      </c>
      <c r="I17" s="18"/>
      <c r="J17" s="18"/>
      <c r="K17" s="18"/>
      <c r="L17" s="18"/>
      <c r="M17" s="18"/>
      <c r="N17" s="18"/>
      <c r="O17" s="18"/>
      <c r="P17" s="18"/>
      <c r="Q17" s="30">
        <v>44089</v>
      </c>
      <c r="R17" s="18"/>
      <c r="S17" s="18"/>
      <c r="T17" s="18"/>
    </row>
    <row r="18" spans="1:20" x14ac:dyDescent="0.25">
      <c r="A18" s="18"/>
      <c r="B18" s="18"/>
      <c r="C18" s="18"/>
      <c r="D18" s="18"/>
      <c r="E18" s="28"/>
      <c r="F18" s="28"/>
      <c r="G18" s="18"/>
      <c r="H18" s="18"/>
      <c r="I18" s="18"/>
      <c r="J18" s="18"/>
      <c r="K18" s="18"/>
      <c r="L18" s="18"/>
      <c r="M18" s="18"/>
      <c r="N18" s="18"/>
      <c r="O18" s="18"/>
      <c r="P18" s="18"/>
      <c r="Q18" s="30">
        <v>44090</v>
      </c>
      <c r="R18" s="18"/>
      <c r="S18" s="18"/>
      <c r="T18" s="18"/>
    </row>
    <row r="19" spans="1:20" x14ac:dyDescent="0.25">
      <c r="A19" s="18"/>
      <c r="B19" s="18"/>
      <c r="C19" s="18"/>
      <c r="D19" s="18"/>
      <c r="E19" s="28"/>
      <c r="F19" s="28"/>
      <c r="G19" s="18"/>
      <c r="H19" s="18"/>
      <c r="I19" s="18"/>
      <c r="J19" s="18"/>
      <c r="K19" s="18"/>
      <c r="L19" s="18"/>
      <c r="M19" s="18"/>
      <c r="N19" s="18"/>
      <c r="O19" s="18"/>
      <c r="P19" s="18"/>
      <c r="Q19" s="30">
        <v>44091</v>
      </c>
      <c r="R19" s="18"/>
      <c r="S19" s="18"/>
      <c r="T19" s="18"/>
    </row>
    <row r="20" spans="1:20" x14ac:dyDescent="0.25">
      <c r="A20" s="18"/>
      <c r="B20" s="18"/>
      <c r="C20" s="18"/>
      <c r="D20" s="18"/>
      <c r="E20" s="28"/>
      <c r="F20" s="28"/>
      <c r="G20" s="18"/>
      <c r="H20" s="18"/>
      <c r="I20" s="18"/>
      <c r="J20" s="18"/>
      <c r="K20" s="18"/>
      <c r="L20" s="18"/>
      <c r="M20" s="18"/>
      <c r="N20" s="18"/>
      <c r="O20" s="18"/>
      <c r="P20" s="18"/>
      <c r="Q20" s="30">
        <v>44092</v>
      </c>
      <c r="R20" s="18"/>
      <c r="S20" s="18"/>
      <c r="T20" s="18"/>
    </row>
    <row r="21" spans="1:20" x14ac:dyDescent="0.25">
      <c r="A21" s="18"/>
      <c r="B21" s="18"/>
      <c r="C21" s="18"/>
      <c r="D21" s="18"/>
      <c r="E21" s="31"/>
      <c r="F21" s="28"/>
      <c r="G21" s="18"/>
      <c r="H21" s="18"/>
      <c r="I21" s="18"/>
      <c r="J21" s="18"/>
      <c r="K21" s="18"/>
      <c r="L21" s="18"/>
      <c r="M21" s="18"/>
      <c r="N21" s="18"/>
      <c r="O21" s="18"/>
      <c r="P21" s="18"/>
      <c r="Q21" s="30">
        <v>44093</v>
      </c>
      <c r="R21" s="18"/>
      <c r="S21" s="18"/>
      <c r="T21" s="18"/>
    </row>
    <row r="22" spans="1:20" x14ac:dyDescent="0.25">
      <c r="A22" s="18"/>
      <c r="B22" s="18"/>
      <c r="C22" s="18"/>
      <c r="D22" s="18"/>
      <c r="E22" s="31"/>
      <c r="F22" s="28"/>
      <c r="G22" s="18"/>
      <c r="H22" s="18"/>
      <c r="I22" s="18"/>
      <c r="J22" s="18"/>
      <c r="K22" s="18"/>
      <c r="L22" s="18"/>
      <c r="M22" s="18"/>
      <c r="N22" s="18"/>
      <c r="O22" s="18"/>
      <c r="P22" s="18"/>
      <c r="Q22" s="30">
        <v>44094</v>
      </c>
      <c r="R22" s="18"/>
      <c r="S22" s="18"/>
      <c r="T22" s="18"/>
    </row>
    <row r="23" spans="1:20" x14ac:dyDescent="0.25">
      <c r="A23" s="18"/>
      <c r="B23" s="18"/>
      <c r="C23" s="18"/>
      <c r="D23" s="18"/>
      <c r="E23" s="31"/>
      <c r="F23" s="31"/>
      <c r="G23" s="18"/>
      <c r="H23" s="18"/>
      <c r="I23" s="18"/>
      <c r="J23" s="18"/>
      <c r="K23" s="18"/>
      <c r="L23" s="18"/>
      <c r="M23" s="18"/>
      <c r="N23" s="18"/>
      <c r="O23" s="18"/>
      <c r="P23" s="18"/>
      <c r="Q23" s="30">
        <v>44095</v>
      </c>
      <c r="R23" s="18"/>
      <c r="S23" s="18"/>
      <c r="T23" s="18"/>
    </row>
    <row r="24" spans="1:20" x14ac:dyDescent="0.25">
      <c r="A24" s="18"/>
      <c r="B24" s="18"/>
      <c r="C24" s="18"/>
      <c r="D24" s="18"/>
      <c r="E24" s="31"/>
      <c r="F24" s="31"/>
      <c r="G24" s="18"/>
      <c r="H24" s="18"/>
      <c r="I24" s="18"/>
      <c r="J24" s="18"/>
      <c r="K24" s="18"/>
      <c r="L24" s="18"/>
      <c r="M24" s="18"/>
      <c r="N24" s="18"/>
      <c r="O24" s="18"/>
      <c r="P24" s="18"/>
      <c r="Q24" s="30">
        <v>44096</v>
      </c>
      <c r="R24" s="18"/>
      <c r="S24" s="18"/>
      <c r="T24" s="18"/>
    </row>
    <row r="25" spans="1:20" x14ac:dyDescent="0.25">
      <c r="A25" s="18"/>
      <c r="B25" s="18"/>
      <c r="C25" s="18"/>
      <c r="D25" s="18"/>
      <c r="E25" s="28"/>
      <c r="F25" s="31"/>
      <c r="G25" s="18"/>
      <c r="H25" s="18"/>
      <c r="I25" s="18"/>
      <c r="J25" s="18"/>
      <c r="K25" s="18"/>
      <c r="L25" s="18"/>
      <c r="M25" s="18"/>
      <c r="N25" s="18"/>
      <c r="O25" s="18"/>
      <c r="P25" s="18"/>
      <c r="Q25" s="30">
        <v>44097</v>
      </c>
      <c r="R25" s="18"/>
      <c r="S25" s="18"/>
      <c r="T25" s="18"/>
    </row>
    <row r="26" spans="1:20" x14ac:dyDescent="0.25">
      <c r="A26" s="18"/>
      <c r="B26" s="18"/>
      <c r="C26" s="18"/>
      <c r="D26" s="18"/>
      <c r="E26" s="28"/>
      <c r="F26" s="31"/>
      <c r="G26" s="18"/>
      <c r="H26" s="18"/>
      <c r="I26" s="18"/>
      <c r="J26" s="18"/>
      <c r="K26" s="18"/>
      <c r="L26" s="18"/>
      <c r="M26" s="18"/>
      <c r="N26" s="18"/>
      <c r="O26" s="18"/>
      <c r="P26" s="18"/>
      <c r="Q26" s="30">
        <v>44098</v>
      </c>
      <c r="R26" s="18"/>
      <c r="S26" s="18"/>
      <c r="T26" s="18"/>
    </row>
    <row r="27" spans="1:20" x14ac:dyDescent="0.25">
      <c r="A27" s="18"/>
      <c r="B27" s="18"/>
      <c r="C27" s="18"/>
      <c r="D27" s="18"/>
      <c r="E27" s="31"/>
      <c r="F27" s="28"/>
      <c r="G27" s="18"/>
      <c r="H27" s="18"/>
      <c r="I27" s="18"/>
      <c r="J27" s="18"/>
      <c r="K27" s="18"/>
      <c r="L27" s="18"/>
      <c r="M27" s="18"/>
      <c r="N27" s="18"/>
      <c r="O27" s="18"/>
      <c r="P27" s="18"/>
      <c r="Q27" s="30">
        <v>44099</v>
      </c>
      <c r="R27" s="18"/>
      <c r="S27" s="18"/>
      <c r="T27" s="18"/>
    </row>
    <row r="28" spans="1:20" x14ac:dyDescent="0.25">
      <c r="A28" s="18"/>
      <c r="B28" s="18"/>
      <c r="C28" s="18"/>
      <c r="D28" s="18"/>
      <c r="E28" s="28"/>
      <c r="F28" s="28"/>
      <c r="G28" s="18"/>
      <c r="H28" s="18"/>
      <c r="I28" s="18"/>
      <c r="J28" s="18"/>
      <c r="K28" s="18"/>
      <c r="L28" s="18"/>
      <c r="M28" s="18"/>
      <c r="N28" s="18"/>
      <c r="O28" s="18"/>
      <c r="P28" s="18"/>
      <c r="Q28" s="30">
        <v>44100</v>
      </c>
      <c r="R28" s="18"/>
      <c r="S28" s="18"/>
      <c r="T28" s="18"/>
    </row>
    <row r="29" spans="1:20" x14ac:dyDescent="0.25">
      <c r="A29" s="18"/>
      <c r="B29" s="18"/>
      <c r="C29" s="18"/>
      <c r="D29" s="18"/>
      <c r="E29" s="28"/>
      <c r="F29" s="31"/>
      <c r="G29" s="18"/>
      <c r="H29" s="18"/>
      <c r="I29" s="18"/>
      <c r="J29" s="18"/>
      <c r="K29" s="18"/>
      <c r="L29" s="18"/>
      <c r="M29" s="18"/>
      <c r="N29" s="18"/>
      <c r="O29" s="18"/>
      <c r="P29" s="18"/>
      <c r="Q29" s="30">
        <v>44101</v>
      </c>
      <c r="R29" s="18"/>
      <c r="S29" s="18"/>
      <c r="T29" s="18"/>
    </row>
    <row r="30" spans="1:20" x14ac:dyDescent="0.25">
      <c r="A30" s="18"/>
      <c r="B30" s="18"/>
      <c r="C30" s="18"/>
      <c r="D30" s="18"/>
      <c r="E30" s="28"/>
      <c r="F30" s="28"/>
      <c r="G30" s="18"/>
      <c r="H30" s="18"/>
      <c r="I30" s="18"/>
      <c r="J30" s="18"/>
      <c r="K30" s="18"/>
      <c r="L30" s="18"/>
      <c r="M30" s="18"/>
      <c r="N30" s="18"/>
      <c r="O30" s="18"/>
      <c r="P30" s="18"/>
      <c r="Q30" s="30">
        <v>44102</v>
      </c>
      <c r="R30" s="18"/>
      <c r="S30" s="18"/>
      <c r="T30" s="18"/>
    </row>
    <row r="31" spans="1:20" x14ac:dyDescent="0.25">
      <c r="A31" s="18"/>
      <c r="B31" s="18"/>
      <c r="C31" s="18"/>
      <c r="D31" s="18"/>
      <c r="E31" s="28"/>
      <c r="F31" s="28"/>
      <c r="G31" s="18"/>
      <c r="H31" s="18"/>
      <c r="I31" s="18"/>
      <c r="J31" s="18"/>
      <c r="K31" s="18"/>
      <c r="L31" s="18"/>
      <c r="M31" s="18"/>
      <c r="N31" s="18"/>
      <c r="O31" s="18"/>
      <c r="P31" s="18"/>
      <c r="Q31" s="30">
        <v>44103</v>
      </c>
      <c r="R31" s="18"/>
      <c r="S31" s="18"/>
      <c r="T31" s="18"/>
    </row>
    <row r="32" spans="1:20" x14ac:dyDescent="0.25">
      <c r="A32" s="18"/>
      <c r="B32" s="18"/>
      <c r="C32" s="18"/>
      <c r="D32" s="18"/>
      <c r="E32" s="28"/>
      <c r="F32" s="28"/>
      <c r="G32" s="18"/>
      <c r="H32" s="32"/>
      <c r="I32" s="25"/>
      <c r="J32" s="18"/>
      <c r="K32" s="18"/>
      <c r="L32" s="18"/>
      <c r="M32" s="18"/>
      <c r="N32" s="18"/>
      <c r="O32" s="18"/>
      <c r="P32" s="18"/>
      <c r="Q32" s="30">
        <v>44104</v>
      </c>
      <c r="R32" s="18"/>
      <c r="S32" s="18"/>
      <c r="T32" s="18"/>
    </row>
    <row r="33" spans="1:20" x14ac:dyDescent="0.25">
      <c r="A33" s="18"/>
      <c r="B33" s="18"/>
      <c r="C33" s="18"/>
      <c r="D33" s="18"/>
      <c r="E33" s="28"/>
      <c r="F33" s="28"/>
      <c r="G33" s="18"/>
      <c r="H33" s="18"/>
      <c r="I33" s="18"/>
      <c r="J33" s="18"/>
      <c r="K33" s="18"/>
      <c r="L33" s="18"/>
      <c r="M33" s="18"/>
      <c r="N33" s="18"/>
      <c r="O33" s="18"/>
      <c r="P33" s="18"/>
      <c r="Q33" s="30">
        <v>44105</v>
      </c>
      <c r="R33" s="18"/>
      <c r="S33" s="18"/>
      <c r="T33" s="18"/>
    </row>
    <row r="34" spans="1:20" x14ac:dyDescent="0.25">
      <c r="A34" s="18"/>
      <c r="B34" s="18"/>
      <c r="C34" s="18"/>
      <c r="D34" s="18"/>
      <c r="E34" s="28"/>
      <c r="F34" s="28"/>
      <c r="G34" s="18"/>
      <c r="H34" s="25"/>
      <c r="I34" s="25"/>
      <c r="J34" s="18"/>
      <c r="K34" s="18"/>
      <c r="L34" s="18"/>
      <c r="M34" s="18"/>
      <c r="N34" s="18"/>
      <c r="O34" s="18"/>
      <c r="P34" s="18"/>
      <c r="Q34" s="30">
        <v>44106</v>
      </c>
      <c r="R34" s="18"/>
      <c r="S34" s="18"/>
      <c r="T34" s="18"/>
    </row>
    <row r="35" spans="1:20" x14ac:dyDescent="0.25">
      <c r="A35" s="18"/>
      <c r="B35" s="18"/>
      <c r="C35" s="18"/>
      <c r="D35" s="18"/>
      <c r="E35" s="28"/>
      <c r="F35" s="28"/>
      <c r="G35" s="18"/>
      <c r="H35" s="18"/>
      <c r="I35" s="18"/>
      <c r="J35" s="18"/>
      <c r="K35" s="18"/>
      <c r="L35" s="18"/>
      <c r="M35" s="18"/>
      <c r="N35" s="18"/>
      <c r="O35" s="18"/>
      <c r="P35" s="18"/>
      <c r="Q35" s="30">
        <v>44107</v>
      </c>
      <c r="R35" s="18"/>
      <c r="S35" s="18"/>
      <c r="T35" s="18"/>
    </row>
    <row r="36" spans="1:20" x14ac:dyDescent="0.25">
      <c r="A36" s="18"/>
      <c r="B36" s="18"/>
      <c r="C36" s="18"/>
      <c r="D36" s="18"/>
      <c r="E36" s="18"/>
      <c r="F36" s="28"/>
      <c r="G36" s="18"/>
      <c r="H36" s="18"/>
      <c r="I36" s="18"/>
      <c r="J36" s="18"/>
      <c r="K36" s="18"/>
      <c r="L36" s="18"/>
      <c r="M36" s="18"/>
      <c r="N36" s="18"/>
      <c r="O36" s="18"/>
      <c r="P36" s="18"/>
      <c r="Q36" s="30">
        <v>44108</v>
      </c>
      <c r="R36" s="18"/>
      <c r="S36" s="18"/>
      <c r="T36" s="18"/>
    </row>
    <row r="37" spans="1:20" x14ac:dyDescent="0.25">
      <c r="A37" s="18"/>
      <c r="B37" s="18"/>
      <c r="C37" s="18"/>
      <c r="D37" s="18"/>
      <c r="E37" s="18"/>
      <c r="F37" s="28"/>
      <c r="G37" s="18"/>
      <c r="H37" s="18"/>
      <c r="I37" s="18"/>
      <c r="J37" s="18"/>
      <c r="K37" s="18"/>
      <c r="L37" s="18"/>
      <c r="M37" s="18"/>
      <c r="N37" s="18"/>
      <c r="O37" s="18"/>
      <c r="P37" s="18"/>
      <c r="Q37" s="30">
        <v>44109</v>
      </c>
      <c r="R37" s="18"/>
      <c r="S37" s="18"/>
      <c r="T37" s="18"/>
    </row>
    <row r="38" spans="1:20" x14ac:dyDescent="0.25">
      <c r="A38" s="18"/>
      <c r="B38" s="18"/>
      <c r="C38" s="18"/>
      <c r="D38" s="18"/>
      <c r="E38" s="18"/>
      <c r="F38" s="18"/>
      <c r="G38" s="18"/>
      <c r="H38" s="18"/>
      <c r="I38" s="18"/>
      <c r="J38" s="18"/>
      <c r="K38" s="18"/>
      <c r="L38" s="18"/>
      <c r="M38" s="18"/>
      <c r="N38" s="18"/>
      <c r="O38" s="18"/>
      <c r="P38" s="18"/>
      <c r="Q38" s="30">
        <v>44110</v>
      </c>
      <c r="R38" s="18"/>
      <c r="S38" s="18"/>
      <c r="T38" s="18"/>
    </row>
    <row r="39" spans="1:20" x14ac:dyDescent="0.25">
      <c r="A39" s="18"/>
      <c r="B39" s="18"/>
      <c r="C39" s="18"/>
      <c r="D39" s="18"/>
      <c r="E39" s="18"/>
      <c r="F39" s="18"/>
      <c r="G39" s="18"/>
      <c r="H39" s="18"/>
      <c r="I39" s="18"/>
      <c r="J39" s="18"/>
      <c r="K39" s="18"/>
      <c r="L39" s="18"/>
      <c r="M39" s="18"/>
      <c r="N39" s="18"/>
      <c r="O39" s="18"/>
      <c r="P39" s="18"/>
      <c r="Q39" s="30">
        <v>44111</v>
      </c>
      <c r="R39" s="18"/>
      <c r="S39" s="18"/>
      <c r="T39" s="18"/>
    </row>
    <row r="40" spans="1:20" x14ac:dyDescent="0.25">
      <c r="A40" s="18"/>
      <c r="B40" s="18"/>
      <c r="C40" s="18"/>
      <c r="D40" s="18"/>
      <c r="E40" s="18"/>
      <c r="F40" s="18"/>
      <c r="G40" s="18"/>
      <c r="H40" s="18"/>
      <c r="I40" s="18"/>
      <c r="J40" s="18"/>
      <c r="K40" s="18"/>
      <c r="L40" s="18"/>
      <c r="M40" s="18"/>
      <c r="N40" s="18"/>
      <c r="O40" s="18"/>
      <c r="P40" s="18"/>
      <c r="Q40" s="30">
        <v>44112</v>
      </c>
      <c r="R40" s="18"/>
      <c r="S40" s="18"/>
      <c r="T40" s="18"/>
    </row>
    <row r="41" spans="1:20" x14ac:dyDescent="0.25">
      <c r="A41" s="18"/>
      <c r="B41" s="18"/>
      <c r="C41" s="18"/>
      <c r="D41" s="18"/>
      <c r="E41" s="18"/>
      <c r="F41" s="18"/>
      <c r="G41" s="18"/>
      <c r="H41" s="25"/>
      <c r="I41" s="25"/>
      <c r="J41" s="18"/>
      <c r="K41" s="18"/>
      <c r="L41" s="18"/>
      <c r="M41" s="18"/>
      <c r="N41" s="18"/>
      <c r="O41" s="18"/>
      <c r="P41" s="18"/>
      <c r="Q41" s="30">
        <v>44113</v>
      </c>
      <c r="R41" s="18"/>
      <c r="S41" s="18"/>
      <c r="T41" s="18"/>
    </row>
    <row r="42" spans="1:20" x14ac:dyDescent="0.25">
      <c r="A42" s="18"/>
      <c r="B42" s="18"/>
      <c r="C42" s="18"/>
      <c r="D42" s="18"/>
      <c r="E42" s="18"/>
      <c r="F42" s="18"/>
      <c r="G42" s="18"/>
      <c r="H42" s="18"/>
      <c r="I42" s="18"/>
      <c r="J42" s="18"/>
      <c r="K42" s="18"/>
      <c r="L42" s="18"/>
      <c r="M42" s="18"/>
      <c r="N42" s="18"/>
      <c r="O42" s="18"/>
      <c r="P42" s="18"/>
      <c r="Q42" s="30">
        <v>44114</v>
      </c>
      <c r="R42" s="18"/>
      <c r="S42" s="18"/>
      <c r="T42" s="18"/>
    </row>
    <row r="43" spans="1:20" x14ac:dyDescent="0.25">
      <c r="A43" s="18"/>
      <c r="B43" s="18"/>
      <c r="C43" s="18"/>
      <c r="D43" s="18"/>
      <c r="E43" s="18"/>
      <c r="F43" s="18"/>
      <c r="G43" s="18"/>
      <c r="H43" s="18"/>
      <c r="I43" s="18"/>
      <c r="J43" s="18"/>
      <c r="K43" s="18"/>
      <c r="L43" s="18"/>
      <c r="M43" s="18"/>
      <c r="N43" s="18"/>
      <c r="O43" s="18"/>
      <c r="P43" s="18"/>
      <c r="Q43" s="30">
        <v>44115</v>
      </c>
      <c r="R43" s="18"/>
      <c r="S43" s="18"/>
      <c r="T43" s="18"/>
    </row>
    <row r="44" spans="1:20" x14ac:dyDescent="0.25">
      <c r="A44" s="18"/>
      <c r="B44" s="18"/>
      <c r="C44" s="18"/>
      <c r="D44" s="18"/>
      <c r="E44" s="18"/>
      <c r="F44" s="18"/>
      <c r="G44" s="18"/>
      <c r="H44" s="18"/>
      <c r="I44" s="18"/>
      <c r="J44" s="18"/>
      <c r="K44" s="18"/>
      <c r="L44" s="18"/>
      <c r="M44" s="18"/>
      <c r="N44" s="18"/>
      <c r="O44" s="18"/>
      <c r="P44" s="18"/>
      <c r="Q44" s="30">
        <v>44116</v>
      </c>
      <c r="R44" s="18"/>
      <c r="S44" s="18"/>
      <c r="T44" s="18"/>
    </row>
    <row r="45" spans="1:20" x14ac:dyDescent="0.25">
      <c r="A45" s="18"/>
      <c r="B45" s="18"/>
      <c r="C45" s="18"/>
      <c r="D45" s="18"/>
      <c r="E45" s="18"/>
      <c r="F45" s="18"/>
      <c r="G45" s="18"/>
      <c r="H45" s="18"/>
      <c r="I45" s="18"/>
      <c r="J45" s="18"/>
      <c r="K45" s="18"/>
      <c r="L45" s="18"/>
      <c r="M45" s="18"/>
      <c r="N45" s="18"/>
      <c r="O45" s="18"/>
      <c r="P45" s="18"/>
      <c r="Q45" s="30">
        <v>44117</v>
      </c>
      <c r="R45" s="18"/>
      <c r="S45" s="18"/>
      <c r="T45" s="18"/>
    </row>
    <row r="46" spans="1:20" x14ac:dyDescent="0.25">
      <c r="A46" s="18"/>
      <c r="B46" s="18"/>
      <c r="C46" s="18"/>
      <c r="D46" s="18"/>
      <c r="E46" s="18"/>
      <c r="F46" s="18"/>
      <c r="G46" s="18"/>
      <c r="H46" s="18"/>
      <c r="I46" s="18"/>
      <c r="J46" s="18"/>
      <c r="K46" s="18"/>
      <c r="L46" s="18"/>
      <c r="M46" s="18"/>
      <c r="N46" s="18"/>
      <c r="O46" s="18"/>
      <c r="P46" s="18"/>
      <c r="Q46" s="30">
        <v>44118</v>
      </c>
      <c r="R46" s="18"/>
      <c r="S46" s="18"/>
      <c r="T46" s="18"/>
    </row>
    <row r="47" spans="1:20" x14ac:dyDescent="0.25">
      <c r="A47" s="18"/>
      <c r="B47" s="18"/>
      <c r="C47" s="18"/>
      <c r="D47" s="18"/>
      <c r="E47" s="18"/>
      <c r="F47" s="18"/>
      <c r="G47" s="18"/>
      <c r="H47" s="18"/>
      <c r="I47" s="18"/>
      <c r="J47" s="18"/>
      <c r="K47" s="18"/>
      <c r="L47" s="18"/>
      <c r="M47" s="18"/>
      <c r="N47" s="18"/>
      <c r="O47" s="18"/>
      <c r="P47" s="18"/>
      <c r="Q47" s="30">
        <v>44119</v>
      </c>
      <c r="R47" s="18"/>
      <c r="S47" s="18"/>
      <c r="T47" s="18"/>
    </row>
    <row r="48" spans="1:20" x14ac:dyDescent="0.25">
      <c r="A48" s="18"/>
      <c r="B48" s="18"/>
      <c r="C48" s="18"/>
      <c r="D48" s="18"/>
      <c r="E48" s="18"/>
      <c r="F48" s="18"/>
      <c r="G48" s="18"/>
      <c r="H48" s="18"/>
      <c r="I48" s="18"/>
      <c r="J48" s="18"/>
      <c r="K48" s="18"/>
      <c r="L48" s="18"/>
      <c r="M48" s="18"/>
      <c r="N48" s="18"/>
      <c r="O48" s="18"/>
      <c r="P48" s="18"/>
      <c r="Q48" s="30">
        <v>44120</v>
      </c>
      <c r="R48" s="18"/>
      <c r="S48" s="18"/>
      <c r="T48" s="18"/>
    </row>
    <row r="49" spans="1:20" x14ac:dyDescent="0.25">
      <c r="A49" s="18"/>
      <c r="B49" s="18"/>
      <c r="C49" s="18"/>
      <c r="D49" s="18"/>
      <c r="E49" s="18"/>
      <c r="F49" s="18"/>
      <c r="G49" s="18"/>
      <c r="H49" s="18"/>
      <c r="I49" s="18"/>
      <c r="J49" s="18"/>
      <c r="K49" s="18"/>
      <c r="L49" s="18"/>
      <c r="M49" s="18"/>
      <c r="N49" s="18"/>
      <c r="O49" s="18"/>
      <c r="P49" s="18"/>
      <c r="Q49" s="30">
        <v>44121</v>
      </c>
      <c r="R49" s="18"/>
      <c r="S49" s="18"/>
      <c r="T49" s="18"/>
    </row>
    <row r="50" spans="1:20" x14ac:dyDescent="0.25">
      <c r="A50" s="18"/>
      <c r="B50" s="18"/>
      <c r="C50" s="18"/>
      <c r="D50" s="18"/>
      <c r="E50" s="18"/>
      <c r="F50" s="18"/>
      <c r="G50" s="18"/>
      <c r="H50" s="18"/>
      <c r="I50" s="18"/>
      <c r="J50" s="18"/>
      <c r="K50" s="18"/>
      <c r="L50" s="18"/>
      <c r="M50" s="18"/>
      <c r="N50" s="18"/>
      <c r="O50" s="18"/>
      <c r="P50" s="18"/>
      <c r="Q50" s="30">
        <v>44122</v>
      </c>
      <c r="R50" s="18"/>
      <c r="S50" s="18"/>
      <c r="T50" s="18"/>
    </row>
    <row r="51" spans="1:20" x14ac:dyDescent="0.25">
      <c r="A51" s="18"/>
      <c r="B51" s="18"/>
      <c r="C51" s="18"/>
      <c r="D51" s="18"/>
      <c r="E51" s="18"/>
      <c r="F51" s="18"/>
      <c r="G51" s="18"/>
      <c r="H51" s="18"/>
      <c r="I51" s="18"/>
      <c r="J51" s="18"/>
      <c r="K51" s="18"/>
      <c r="L51" s="18"/>
      <c r="M51" s="18"/>
      <c r="N51" s="18"/>
      <c r="O51" s="18"/>
      <c r="P51" s="18"/>
      <c r="Q51" s="30">
        <v>44123</v>
      </c>
      <c r="R51" s="18"/>
      <c r="S51" s="18"/>
      <c r="T51" s="18"/>
    </row>
    <row r="52" spans="1:20" x14ac:dyDescent="0.25">
      <c r="A52" s="18"/>
      <c r="B52" s="18"/>
      <c r="C52" s="18"/>
      <c r="D52" s="18"/>
      <c r="E52" s="18"/>
      <c r="F52" s="18"/>
      <c r="G52" s="18"/>
      <c r="H52" s="18"/>
      <c r="I52" s="18"/>
      <c r="J52" s="18"/>
      <c r="K52" s="18"/>
      <c r="L52" s="18"/>
      <c r="M52" s="18"/>
      <c r="N52" s="18"/>
      <c r="O52" s="18"/>
      <c r="P52" s="18"/>
      <c r="Q52" s="30">
        <v>44124</v>
      </c>
      <c r="R52" s="18"/>
      <c r="S52" s="18"/>
      <c r="T52" s="18"/>
    </row>
    <row r="53" spans="1:20" x14ac:dyDescent="0.25">
      <c r="A53" s="18"/>
      <c r="B53" s="18"/>
      <c r="C53" s="18"/>
      <c r="D53" s="18"/>
      <c r="E53" s="18"/>
      <c r="F53" s="18"/>
      <c r="G53" s="18"/>
      <c r="H53" s="18"/>
      <c r="I53" s="18"/>
      <c r="J53" s="18"/>
      <c r="K53" s="18"/>
      <c r="L53" s="18"/>
      <c r="M53" s="18"/>
      <c r="N53" s="18"/>
      <c r="O53" s="18"/>
      <c r="P53" s="18"/>
      <c r="Q53" s="30">
        <v>44125</v>
      </c>
      <c r="R53" s="18"/>
      <c r="S53" s="18"/>
      <c r="T53" s="18"/>
    </row>
    <row r="54" spans="1:20" x14ac:dyDescent="0.25">
      <c r="A54" s="18"/>
      <c r="B54" s="18"/>
      <c r="C54" s="18"/>
      <c r="D54" s="18"/>
      <c r="E54" s="18"/>
      <c r="F54" s="18"/>
      <c r="G54" s="18"/>
      <c r="H54" s="18"/>
      <c r="I54" s="18"/>
      <c r="J54" s="18"/>
      <c r="K54" s="18"/>
      <c r="L54" s="18"/>
      <c r="M54" s="18"/>
      <c r="N54" s="18"/>
      <c r="O54" s="18"/>
      <c r="P54" s="18"/>
      <c r="Q54" s="30">
        <v>44126</v>
      </c>
      <c r="R54" s="18"/>
      <c r="S54" s="18"/>
      <c r="T54" s="18"/>
    </row>
    <row r="55" spans="1:20" x14ac:dyDescent="0.25">
      <c r="A55" s="18"/>
      <c r="B55" s="18"/>
      <c r="C55" s="18"/>
      <c r="D55" s="18"/>
      <c r="E55" s="18"/>
      <c r="F55" s="18"/>
      <c r="G55" s="18"/>
      <c r="H55" s="18"/>
      <c r="I55" s="18"/>
      <c r="J55" s="18"/>
      <c r="K55" s="18"/>
      <c r="L55" s="18"/>
      <c r="M55" s="18"/>
      <c r="N55" s="18"/>
      <c r="O55" s="18"/>
      <c r="P55" s="18"/>
      <c r="Q55" s="30">
        <v>44127</v>
      </c>
      <c r="R55" s="18"/>
      <c r="S55" s="18"/>
      <c r="T55" s="18"/>
    </row>
    <row r="56" spans="1:20" x14ac:dyDescent="0.25">
      <c r="A56" s="18"/>
      <c r="B56" s="18"/>
      <c r="C56" s="18"/>
      <c r="D56" s="18"/>
      <c r="E56" s="18"/>
      <c r="F56" s="18"/>
      <c r="G56" s="18"/>
      <c r="H56" s="18"/>
      <c r="I56" s="18"/>
      <c r="J56" s="18"/>
      <c r="K56" s="18"/>
      <c r="L56" s="18"/>
      <c r="M56" s="18"/>
      <c r="N56" s="18"/>
      <c r="O56" s="18"/>
      <c r="P56" s="18"/>
      <c r="Q56" s="30">
        <v>44128</v>
      </c>
      <c r="R56" s="18"/>
      <c r="S56" s="18"/>
      <c r="T56" s="18"/>
    </row>
    <row r="57" spans="1:20" x14ac:dyDescent="0.25">
      <c r="A57" s="18"/>
      <c r="B57" s="18"/>
      <c r="C57" s="18"/>
      <c r="D57" s="18"/>
      <c r="E57" s="18"/>
      <c r="F57" s="18"/>
      <c r="G57" s="18"/>
      <c r="H57" s="18"/>
      <c r="I57" s="18"/>
      <c r="J57" s="18"/>
      <c r="K57" s="18"/>
      <c r="L57" s="18"/>
      <c r="M57" s="18"/>
      <c r="N57" s="18"/>
      <c r="O57" s="18"/>
      <c r="P57" s="18"/>
      <c r="Q57" s="30">
        <v>44129</v>
      </c>
      <c r="R57" s="18"/>
      <c r="S57" s="18"/>
      <c r="T57" s="18"/>
    </row>
    <row r="58" spans="1:20" x14ac:dyDescent="0.25">
      <c r="A58" s="18"/>
      <c r="B58" s="18"/>
      <c r="C58" s="18"/>
      <c r="D58" s="18"/>
      <c r="E58" s="18"/>
      <c r="F58" s="18"/>
      <c r="G58" s="18"/>
      <c r="H58" s="18"/>
      <c r="I58" s="18"/>
      <c r="J58" s="18"/>
      <c r="K58" s="18"/>
      <c r="L58" s="18"/>
      <c r="M58" s="18"/>
      <c r="N58" s="18"/>
      <c r="O58" s="18"/>
      <c r="P58" s="18"/>
      <c r="Q58" s="30">
        <v>44130</v>
      </c>
      <c r="R58" s="18"/>
      <c r="S58" s="18"/>
      <c r="T58" s="18"/>
    </row>
    <row r="59" spans="1:20" x14ac:dyDescent="0.25">
      <c r="A59" s="18"/>
      <c r="B59" s="18"/>
      <c r="C59" s="18"/>
      <c r="D59" s="18"/>
      <c r="E59" s="18"/>
      <c r="F59" s="18"/>
      <c r="G59" s="18"/>
      <c r="H59" s="18"/>
      <c r="I59" s="18"/>
      <c r="J59" s="18"/>
      <c r="K59" s="18"/>
      <c r="L59" s="18"/>
      <c r="M59" s="18"/>
      <c r="N59" s="18"/>
      <c r="O59" s="18"/>
      <c r="P59" s="18"/>
      <c r="Q59" s="30">
        <v>44131</v>
      </c>
      <c r="R59" s="18"/>
      <c r="S59" s="18"/>
      <c r="T59" s="18"/>
    </row>
    <row r="60" spans="1:20" x14ac:dyDescent="0.25">
      <c r="A60" s="18"/>
      <c r="B60" s="18"/>
      <c r="C60" s="18"/>
      <c r="D60" s="18"/>
      <c r="E60" s="18"/>
      <c r="F60" s="18"/>
      <c r="G60" s="18"/>
      <c r="H60" s="18"/>
      <c r="I60" s="18"/>
      <c r="J60" s="18"/>
      <c r="K60" s="18"/>
      <c r="L60" s="18"/>
      <c r="M60" s="18"/>
      <c r="N60" s="18"/>
      <c r="O60" s="18"/>
      <c r="P60" s="18"/>
      <c r="Q60" s="30">
        <v>44132</v>
      </c>
      <c r="R60" s="18"/>
      <c r="S60" s="18"/>
      <c r="T60" s="18"/>
    </row>
    <row r="61" spans="1:20" x14ac:dyDescent="0.25">
      <c r="A61" s="18"/>
      <c r="B61" s="18"/>
      <c r="C61" s="18"/>
      <c r="D61" s="18"/>
      <c r="E61" s="18"/>
      <c r="F61" s="18"/>
      <c r="G61" s="18"/>
      <c r="H61" s="18"/>
      <c r="I61" s="18"/>
      <c r="J61" s="18"/>
      <c r="K61" s="18"/>
      <c r="L61" s="18"/>
      <c r="M61" s="18"/>
      <c r="N61" s="18"/>
      <c r="O61" s="18"/>
      <c r="P61" s="18"/>
      <c r="Q61" s="30">
        <v>44133</v>
      </c>
      <c r="R61" s="18"/>
      <c r="S61" s="18"/>
      <c r="T61" s="18"/>
    </row>
    <row r="62" spans="1:20" x14ac:dyDescent="0.25">
      <c r="A62" s="18"/>
      <c r="B62" s="18"/>
      <c r="C62" s="18"/>
      <c r="D62" s="18"/>
      <c r="E62" s="18"/>
      <c r="F62" s="18"/>
      <c r="G62" s="18"/>
      <c r="H62" s="18"/>
      <c r="I62" s="18"/>
      <c r="J62" s="18"/>
      <c r="K62" s="18"/>
      <c r="L62" s="18"/>
      <c r="M62" s="18"/>
      <c r="N62" s="18"/>
      <c r="O62" s="18"/>
      <c r="P62" s="18"/>
      <c r="Q62" s="30">
        <v>44134</v>
      </c>
      <c r="R62" s="18"/>
      <c r="S62" s="18"/>
      <c r="T62" s="18"/>
    </row>
    <row r="63" spans="1:20" x14ac:dyDescent="0.25">
      <c r="A63" s="18"/>
      <c r="B63" s="18"/>
      <c r="C63" s="18"/>
      <c r="D63" s="18"/>
      <c r="E63" s="18"/>
      <c r="F63" s="18"/>
      <c r="G63" s="18"/>
      <c r="H63" s="18"/>
      <c r="I63" s="18"/>
      <c r="J63" s="18"/>
      <c r="K63" s="18"/>
      <c r="L63" s="18"/>
      <c r="M63" s="18"/>
      <c r="N63" s="18"/>
      <c r="O63" s="18"/>
      <c r="P63" s="18"/>
      <c r="Q63" s="30">
        <v>44135</v>
      </c>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algorithmName="SHA-512" hashValue="7sJ9Iki2x4J32YHb3Y8I+gyDkCnJfgl/xq5NiUl9u+AUDhYmLfwDorJOZUxqVZQHx5JDpasTgnjbTaSUEQfwYA==" saltValue="nIjVgA5BRaEcl9by4YwaCA=="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activeCellId="1" sqref="A11:B11 A15:K35"/>
    </sheetView>
  </sheetViews>
  <sheetFormatPr defaultRowHeight="15" x14ac:dyDescent="0.25"/>
  <cols>
    <col min="1" max="16384" width="9.140625" style="132"/>
  </cols>
  <sheetData>
    <row r="1" spans="1:11" x14ac:dyDescent="0.25">
      <c r="A1" s="131" t="s">
        <v>114</v>
      </c>
      <c r="B1" s="131"/>
      <c r="C1" s="131"/>
      <c r="D1" s="131"/>
      <c r="E1" s="131"/>
      <c r="F1" s="131"/>
      <c r="G1" s="131"/>
      <c r="H1" s="131"/>
      <c r="I1" s="131"/>
      <c r="J1" s="131"/>
      <c r="K1" s="131"/>
    </row>
    <row r="2" spans="1:11" x14ac:dyDescent="0.25">
      <c r="A2" s="131"/>
      <c r="B2" s="131"/>
      <c r="C2" s="131"/>
      <c r="D2" s="131"/>
      <c r="E2" s="131"/>
      <c r="F2" s="131"/>
      <c r="G2" s="131"/>
      <c r="H2" s="131"/>
      <c r="I2" s="131"/>
      <c r="J2" s="131"/>
      <c r="K2" s="131"/>
    </row>
    <row r="3" spans="1:11" x14ac:dyDescent="0.25">
      <c r="A3" s="131"/>
      <c r="B3" s="131"/>
      <c r="C3" s="131"/>
      <c r="D3" s="131"/>
      <c r="E3" s="131"/>
      <c r="F3" s="131"/>
      <c r="G3" s="131"/>
      <c r="H3" s="131"/>
      <c r="I3" s="131"/>
      <c r="J3" s="131"/>
      <c r="K3" s="131"/>
    </row>
    <row r="4" spans="1:11" x14ac:dyDescent="0.25">
      <c r="A4" s="133"/>
      <c r="B4" s="133"/>
      <c r="C4" s="133"/>
      <c r="D4" s="133"/>
      <c r="E4" s="133"/>
      <c r="F4" s="133"/>
      <c r="G4" s="133"/>
      <c r="H4" s="133"/>
      <c r="I4" s="133"/>
      <c r="J4" s="134"/>
      <c r="K4" s="134"/>
    </row>
    <row r="5" spans="1:11" x14ac:dyDescent="0.25">
      <c r="A5" s="135" t="s">
        <v>115</v>
      </c>
      <c r="B5" s="135"/>
      <c r="C5" s="135"/>
      <c r="D5" s="135"/>
      <c r="E5" s="135"/>
      <c r="F5" s="135"/>
      <c r="G5" s="135"/>
      <c r="H5" s="135"/>
      <c r="I5" s="135"/>
      <c r="J5" s="135"/>
      <c r="K5" s="135"/>
    </row>
    <row r="6" spans="1:11" x14ac:dyDescent="0.25">
      <c r="A6" s="136" t="s">
        <v>116</v>
      </c>
      <c r="B6" s="136"/>
      <c r="C6" s="136"/>
      <c r="D6" s="136"/>
      <c r="E6" s="136"/>
      <c r="F6" s="136"/>
      <c r="G6" s="136"/>
      <c r="H6" s="136"/>
      <c r="I6" s="136"/>
      <c r="J6" s="136"/>
      <c r="K6" s="136"/>
    </row>
    <row r="7" spans="1:11" x14ac:dyDescent="0.25">
      <c r="A7" s="137"/>
      <c r="B7" s="137"/>
      <c r="C7" s="137"/>
      <c r="D7" s="137"/>
      <c r="E7" s="137"/>
      <c r="F7" s="137"/>
      <c r="G7" s="137"/>
      <c r="H7" s="137"/>
      <c r="I7" s="137"/>
      <c r="J7" s="138"/>
      <c r="K7" s="138"/>
    </row>
    <row r="8" spans="1:11" x14ac:dyDescent="0.25">
      <c r="A8" s="139" t="s">
        <v>117</v>
      </c>
      <c r="B8" s="139"/>
      <c r="C8" s="139"/>
      <c r="D8" s="139"/>
      <c r="E8" s="139"/>
      <c r="F8" s="139"/>
      <c r="G8" s="139"/>
      <c r="H8" s="139"/>
      <c r="I8" s="139"/>
      <c r="J8" s="139"/>
      <c r="K8" s="139"/>
    </row>
    <row r="9" spans="1:11" x14ac:dyDescent="0.25">
      <c r="A9" s="139"/>
      <c r="B9" s="139"/>
      <c r="C9" s="139"/>
      <c r="D9" s="139"/>
      <c r="E9" s="139"/>
      <c r="F9" s="139"/>
      <c r="G9" s="139"/>
      <c r="H9" s="139"/>
      <c r="I9" s="139"/>
      <c r="J9" s="139"/>
      <c r="K9" s="139"/>
    </row>
    <row r="10" spans="1:11" ht="15.75" thickBot="1" x14ac:dyDescent="0.3">
      <c r="A10" s="137" t="s">
        <v>42</v>
      </c>
      <c r="B10" s="137" t="s">
        <v>43</v>
      </c>
    </row>
    <row r="11" spans="1:11" ht="15.75" thickBot="1" x14ac:dyDescent="0.3">
      <c r="A11" s="146"/>
      <c r="B11" s="146"/>
      <c r="C11" s="140"/>
      <c r="D11" s="136"/>
      <c r="E11" s="136"/>
      <c r="F11" s="136"/>
      <c r="G11" s="136"/>
      <c r="H11" s="136"/>
      <c r="I11" s="136"/>
      <c r="J11" s="136"/>
      <c r="K11" s="136"/>
    </row>
    <row r="12" spans="1:11" x14ac:dyDescent="0.25">
      <c r="A12" s="141"/>
      <c r="B12" s="141"/>
      <c r="C12" s="142"/>
      <c r="D12" s="143"/>
      <c r="E12" s="143"/>
      <c r="F12" s="143"/>
      <c r="G12" s="143"/>
      <c r="H12" s="143"/>
      <c r="I12" s="143"/>
      <c r="J12" s="143"/>
      <c r="K12" s="143"/>
    </row>
    <row r="13" spans="1:11" x14ac:dyDescent="0.25">
      <c r="A13" s="144" t="s">
        <v>118</v>
      </c>
      <c r="B13" s="144"/>
      <c r="C13" s="144"/>
      <c r="D13" s="144"/>
      <c r="E13" s="144"/>
      <c r="F13" s="144"/>
      <c r="G13" s="144"/>
      <c r="H13" s="144"/>
      <c r="I13" s="144"/>
      <c r="J13" s="144"/>
      <c r="K13" s="144"/>
    </row>
    <row r="14" spans="1:11" ht="15.75" thickBot="1" x14ac:dyDescent="0.3">
      <c r="A14" s="145"/>
      <c r="B14" s="145"/>
      <c r="C14" s="145"/>
      <c r="D14" s="145"/>
      <c r="E14" s="145"/>
      <c r="F14" s="145"/>
      <c r="G14" s="145"/>
      <c r="H14" s="145"/>
      <c r="I14" s="145"/>
      <c r="J14" s="145"/>
      <c r="K14" s="145"/>
    </row>
    <row r="15" spans="1:11" x14ac:dyDescent="0.25">
      <c r="A15" s="147" t="s">
        <v>119</v>
      </c>
      <c r="B15" s="148"/>
      <c r="C15" s="148"/>
      <c r="D15" s="148"/>
      <c r="E15" s="148"/>
      <c r="F15" s="148"/>
      <c r="G15" s="148"/>
      <c r="H15" s="148"/>
      <c r="I15" s="148"/>
      <c r="J15" s="148"/>
      <c r="K15" s="149"/>
    </row>
    <row r="16" spans="1:11" x14ac:dyDescent="0.25">
      <c r="A16" s="150"/>
      <c r="B16" s="151"/>
      <c r="C16" s="151"/>
      <c r="D16" s="151"/>
      <c r="E16" s="151"/>
      <c r="F16" s="151"/>
      <c r="G16" s="151"/>
      <c r="H16" s="151"/>
      <c r="I16" s="151"/>
      <c r="J16" s="151"/>
      <c r="K16" s="152"/>
    </row>
    <row r="17" spans="1:11" x14ac:dyDescent="0.25">
      <c r="A17" s="150"/>
      <c r="B17" s="151"/>
      <c r="C17" s="151"/>
      <c r="D17" s="151"/>
      <c r="E17" s="151"/>
      <c r="F17" s="151"/>
      <c r="G17" s="151"/>
      <c r="H17" s="151"/>
      <c r="I17" s="151"/>
      <c r="J17" s="151"/>
      <c r="K17" s="152"/>
    </row>
    <row r="18" spans="1:11" x14ac:dyDescent="0.25">
      <c r="A18" s="150"/>
      <c r="B18" s="151"/>
      <c r="C18" s="151"/>
      <c r="D18" s="151"/>
      <c r="E18" s="151"/>
      <c r="F18" s="151"/>
      <c r="G18" s="151"/>
      <c r="H18" s="151"/>
      <c r="I18" s="151"/>
      <c r="J18" s="151"/>
      <c r="K18" s="152"/>
    </row>
    <row r="19" spans="1:11" x14ac:dyDescent="0.25">
      <c r="A19" s="150"/>
      <c r="B19" s="151"/>
      <c r="C19" s="151"/>
      <c r="D19" s="151"/>
      <c r="E19" s="151"/>
      <c r="F19" s="151"/>
      <c r="G19" s="151"/>
      <c r="H19" s="151"/>
      <c r="I19" s="151"/>
      <c r="J19" s="151"/>
      <c r="K19" s="152"/>
    </row>
    <row r="20" spans="1:11" x14ac:dyDescent="0.25">
      <c r="A20" s="150"/>
      <c r="B20" s="151"/>
      <c r="C20" s="151"/>
      <c r="D20" s="151"/>
      <c r="E20" s="151"/>
      <c r="F20" s="151"/>
      <c r="G20" s="151"/>
      <c r="H20" s="151"/>
      <c r="I20" s="151"/>
      <c r="J20" s="151"/>
      <c r="K20" s="152"/>
    </row>
    <row r="21" spans="1:11" x14ac:dyDescent="0.25">
      <c r="A21" s="150"/>
      <c r="B21" s="151"/>
      <c r="C21" s="151"/>
      <c r="D21" s="151"/>
      <c r="E21" s="151"/>
      <c r="F21" s="151"/>
      <c r="G21" s="151"/>
      <c r="H21" s="151"/>
      <c r="I21" s="151"/>
      <c r="J21" s="151"/>
      <c r="K21" s="152"/>
    </row>
    <row r="22" spans="1:11" x14ac:dyDescent="0.25">
      <c r="A22" s="150"/>
      <c r="B22" s="151"/>
      <c r="C22" s="151"/>
      <c r="D22" s="151"/>
      <c r="E22" s="151"/>
      <c r="F22" s="151"/>
      <c r="G22" s="151"/>
      <c r="H22" s="151"/>
      <c r="I22" s="151"/>
      <c r="J22" s="151"/>
      <c r="K22" s="152"/>
    </row>
    <row r="23" spans="1:11" x14ac:dyDescent="0.25">
      <c r="A23" s="150"/>
      <c r="B23" s="151"/>
      <c r="C23" s="151"/>
      <c r="D23" s="151"/>
      <c r="E23" s="151"/>
      <c r="F23" s="151"/>
      <c r="G23" s="151"/>
      <c r="H23" s="151"/>
      <c r="I23" s="151"/>
      <c r="J23" s="151"/>
      <c r="K23" s="152"/>
    </row>
    <row r="24" spans="1:11" x14ac:dyDescent="0.25">
      <c r="A24" s="150"/>
      <c r="B24" s="151"/>
      <c r="C24" s="151"/>
      <c r="D24" s="151"/>
      <c r="E24" s="151"/>
      <c r="F24" s="151"/>
      <c r="G24" s="151"/>
      <c r="H24" s="151"/>
      <c r="I24" s="151"/>
      <c r="J24" s="151"/>
      <c r="K24" s="152"/>
    </row>
    <row r="25" spans="1:11" x14ac:dyDescent="0.25">
      <c r="A25" s="150"/>
      <c r="B25" s="151"/>
      <c r="C25" s="151"/>
      <c r="D25" s="151"/>
      <c r="E25" s="151"/>
      <c r="F25" s="151"/>
      <c r="G25" s="151"/>
      <c r="H25" s="151"/>
      <c r="I25" s="151"/>
      <c r="J25" s="151"/>
      <c r="K25" s="152"/>
    </row>
    <row r="26" spans="1:11" x14ac:dyDescent="0.25">
      <c r="A26" s="150"/>
      <c r="B26" s="151"/>
      <c r="C26" s="151"/>
      <c r="D26" s="151"/>
      <c r="E26" s="151"/>
      <c r="F26" s="151"/>
      <c r="G26" s="151"/>
      <c r="H26" s="151"/>
      <c r="I26" s="151"/>
      <c r="J26" s="151"/>
      <c r="K26" s="152"/>
    </row>
    <row r="27" spans="1:11" x14ac:dyDescent="0.25">
      <c r="A27" s="150"/>
      <c r="B27" s="151"/>
      <c r="C27" s="151"/>
      <c r="D27" s="151"/>
      <c r="E27" s="151"/>
      <c r="F27" s="151"/>
      <c r="G27" s="151"/>
      <c r="H27" s="151"/>
      <c r="I27" s="151"/>
      <c r="J27" s="151"/>
      <c r="K27" s="152"/>
    </row>
    <row r="28" spans="1:11" x14ac:dyDescent="0.25">
      <c r="A28" s="150"/>
      <c r="B28" s="151"/>
      <c r="C28" s="151"/>
      <c r="D28" s="151"/>
      <c r="E28" s="151"/>
      <c r="F28" s="151"/>
      <c r="G28" s="151"/>
      <c r="H28" s="151"/>
      <c r="I28" s="151"/>
      <c r="J28" s="151"/>
      <c r="K28" s="152"/>
    </row>
    <row r="29" spans="1:11" x14ac:dyDescent="0.25">
      <c r="A29" s="150"/>
      <c r="B29" s="151"/>
      <c r="C29" s="151"/>
      <c r="D29" s="151"/>
      <c r="E29" s="151"/>
      <c r="F29" s="151"/>
      <c r="G29" s="151"/>
      <c r="H29" s="151"/>
      <c r="I29" s="151"/>
      <c r="J29" s="151"/>
      <c r="K29" s="152"/>
    </row>
    <row r="30" spans="1:11" x14ac:dyDescent="0.25">
      <c r="A30" s="150"/>
      <c r="B30" s="151"/>
      <c r="C30" s="151"/>
      <c r="D30" s="151"/>
      <c r="E30" s="151"/>
      <c r="F30" s="151"/>
      <c r="G30" s="151"/>
      <c r="H30" s="151"/>
      <c r="I30" s="151"/>
      <c r="J30" s="151"/>
      <c r="K30" s="152"/>
    </row>
    <row r="31" spans="1:11" x14ac:dyDescent="0.25">
      <c r="A31" s="150"/>
      <c r="B31" s="151"/>
      <c r="C31" s="151"/>
      <c r="D31" s="151"/>
      <c r="E31" s="151"/>
      <c r="F31" s="151"/>
      <c r="G31" s="151"/>
      <c r="H31" s="151"/>
      <c r="I31" s="151"/>
      <c r="J31" s="151"/>
      <c r="K31" s="152"/>
    </row>
    <row r="32" spans="1:11" x14ac:dyDescent="0.25">
      <c r="A32" s="150"/>
      <c r="B32" s="151"/>
      <c r="C32" s="151"/>
      <c r="D32" s="151"/>
      <c r="E32" s="151"/>
      <c r="F32" s="151"/>
      <c r="G32" s="151"/>
      <c r="H32" s="151"/>
      <c r="I32" s="151"/>
      <c r="J32" s="151"/>
      <c r="K32" s="152"/>
    </row>
    <row r="33" spans="1:11" x14ac:dyDescent="0.25">
      <c r="A33" s="150"/>
      <c r="B33" s="151"/>
      <c r="C33" s="151"/>
      <c r="D33" s="151"/>
      <c r="E33" s="151"/>
      <c r="F33" s="151"/>
      <c r="G33" s="151"/>
      <c r="H33" s="151"/>
      <c r="I33" s="151"/>
      <c r="J33" s="151"/>
      <c r="K33" s="152"/>
    </row>
    <row r="34" spans="1:11" x14ac:dyDescent="0.25">
      <c r="A34" s="150"/>
      <c r="B34" s="151"/>
      <c r="C34" s="151"/>
      <c r="D34" s="151"/>
      <c r="E34" s="151"/>
      <c r="F34" s="151"/>
      <c r="G34" s="151"/>
      <c r="H34" s="151"/>
      <c r="I34" s="151"/>
      <c r="J34" s="151"/>
      <c r="K34" s="152"/>
    </row>
    <row r="35" spans="1:11" ht="15.75" thickBot="1" x14ac:dyDescent="0.3">
      <c r="A35" s="153"/>
      <c r="B35" s="154"/>
      <c r="C35" s="154"/>
      <c r="D35" s="154"/>
      <c r="E35" s="154"/>
      <c r="F35" s="154"/>
      <c r="G35" s="154"/>
      <c r="H35" s="154"/>
      <c r="I35" s="154"/>
      <c r="J35" s="154"/>
      <c r="K35" s="155"/>
    </row>
  </sheetData>
  <sheetProtection algorithmName="SHA-512" hashValue="+QsZWywefRMWO1X3EE4Nz8AzU4ev70jrCQ/wUPr6UYj1DXtWwtX7yaQtYiGZaxgcfB/SdNwJJPFdcjt0rLCo6g==" saltValue="F/akmt0fdiW+djWwg8lM/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23" sqref="I23"/>
    </sheetView>
  </sheetViews>
  <sheetFormatPr defaultColWidth="8.85546875" defaultRowHeight="15" x14ac:dyDescent="0.25"/>
  <cols>
    <col min="1" max="10" width="8.85546875" style="132"/>
    <col min="11" max="11" width="24.85546875" style="132" customWidth="1"/>
    <col min="12" max="16384" width="8.85546875" style="132"/>
  </cols>
  <sheetData>
    <row r="1" spans="1:12" x14ac:dyDescent="0.25">
      <c r="A1" s="156" t="s">
        <v>132</v>
      </c>
      <c r="B1" s="156"/>
      <c r="C1" s="156"/>
      <c r="D1" s="156"/>
      <c r="E1" s="156"/>
      <c r="F1" s="156"/>
      <c r="G1" s="156"/>
      <c r="H1" s="156"/>
      <c r="I1" s="156"/>
      <c r="J1" s="156"/>
      <c r="K1" s="156"/>
    </row>
    <row r="2" spans="1:12" x14ac:dyDescent="0.25">
      <c r="A2" s="156"/>
      <c r="B2" s="156"/>
      <c r="C2" s="156"/>
      <c r="D2" s="156"/>
      <c r="E2" s="156"/>
      <c r="F2" s="156"/>
      <c r="G2" s="156"/>
      <c r="H2" s="156"/>
      <c r="I2" s="156"/>
      <c r="J2" s="156"/>
      <c r="K2" s="156"/>
    </row>
    <row r="3" spans="1:12" x14ac:dyDescent="0.25">
      <c r="A3" s="157" t="s">
        <v>133</v>
      </c>
      <c r="B3" s="157"/>
      <c r="C3" s="157"/>
      <c r="D3" s="157"/>
      <c r="E3" s="157"/>
      <c r="F3" s="157"/>
      <c r="G3" s="157"/>
      <c r="H3" s="157"/>
    </row>
    <row r="4" spans="1:12" x14ac:dyDescent="0.25">
      <c r="A4" s="158" t="s">
        <v>138</v>
      </c>
      <c r="B4" s="158"/>
      <c r="C4" s="158"/>
      <c r="D4" s="158"/>
      <c r="E4" s="158"/>
      <c r="F4" s="158"/>
      <c r="G4" s="158"/>
      <c r="H4" s="158"/>
      <c r="I4" s="158"/>
      <c r="J4" s="158"/>
      <c r="K4" s="158"/>
    </row>
    <row r="5" spans="1:12" x14ac:dyDescent="0.25">
      <c r="A5" s="158"/>
      <c r="B5" s="158"/>
      <c r="C5" s="158"/>
      <c r="D5" s="158"/>
      <c r="E5" s="158"/>
      <c r="F5" s="158"/>
      <c r="G5" s="158"/>
      <c r="H5" s="158"/>
      <c r="I5" s="158"/>
      <c r="J5" s="158"/>
      <c r="K5" s="158"/>
    </row>
    <row r="6" spans="1:12" x14ac:dyDescent="0.25">
      <c r="A6" s="158"/>
      <c r="B6" s="158"/>
      <c r="C6" s="158"/>
      <c r="D6" s="158"/>
      <c r="E6" s="158"/>
      <c r="F6" s="158"/>
      <c r="G6" s="158"/>
      <c r="H6" s="158"/>
      <c r="I6" s="158"/>
      <c r="J6" s="158"/>
      <c r="K6" s="158"/>
    </row>
    <row r="7" spans="1:12" x14ac:dyDescent="0.25">
      <c r="A7" s="158"/>
      <c r="B7" s="158"/>
      <c r="C7" s="158"/>
      <c r="D7" s="158"/>
      <c r="E7" s="158"/>
      <c r="F7" s="158"/>
      <c r="G7" s="158"/>
      <c r="H7" s="158"/>
      <c r="I7" s="158"/>
      <c r="J7" s="158"/>
      <c r="K7" s="158"/>
    </row>
    <row r="8" spans="1:12" x14ac:dyDescent="0.25">
      <c r="A8" s="158"/>
      <c r="B8" s="158"/>
      <c r="C8" s="158"/>
      <c r="D8" s="158"/>
      <c r="E8" s="158"/>
      <c r="F8" s="158"/>
      <c r="G8" s="158"/>
      <c r="H8" s="158"/>
      <c r="I8" s="158"/>
      <c r="J8" s="158"/>
      <c r="K8" s="158"/>
    </row>
    <row r="9" spans="1:12" x14ac:dyDescent="0.25">
      <c r="A9" s="158"/>
      <c r="B9" s="158"/>
      <c r="C9" s="158"/>
      <c r="D9" s="158"/>
      <c r="E9" s="158"/>
      <c r="F9" s="158"/>
      <c r="G9" s="158"/>
      <c r="H9" s="158"/>
      <c r="I9" s="158"/>
      <c r="J9" s="158"/>
      <c r="K9" s="158"/>
    </row>
    <row r="10" spans="1:12" x14ac:dyDescent="0.25">
      <c r="A10" s="158"/>
      <c r="B10" s="158"/>
      <c r="C10" s="158"/>
      <c r="D10" s="158"/>
      <c r="E10" s="158"/>
      <c r="F10" s="158"/>
      <c r="G10" s="158"/>
      <c r="H10" s="158"/>
      <c r="I10" s="158"/>
      <c r="J10" s="158"/>
      <c r="K10" s="158"/>
    </row>
    <row r="11" spans="1:12" x14ac:dyDescent="0.25">
      <c r="A11" s="159"/>
      <c r="B11" s="159"/>
      <c r="C11" s="159"/>
      <c r="D11" s="159"/>
      <c r="E11" s="159"/>
      <c r="F11" s="159"/>
      <c r="G11" s="159"/>
      <c r="H11" s="159"/>
      <c r="I11" s="159"/>
      <c r="J11" s="159"/>
      <c r="K11" s="159"/>
    </row>
    <row r="12" spans="1:12" x14ac:dyDescent="0.25">
      <c r="A12" s="160"/>
      <c r="B12" s="160"/>
      <c r="C12" s="160"/>
      <c r="D12" s="160"/>
      <c r="E12" s="160"/>
      <c r="F12" s="160"/>
      <c r="G12" s="160"/>
      <c r="H12" s="160"/>
      <c r="I12" s="160"/>
      <c r="J12" s="160"/>
      <c r="K12" s="160"/>
    </row>
    <row r="13" spans="1:12" x14ac:dyDescent="0.25">
      <c r="A13" s="1"/>
      <c r="B13" s="1"/>
      <c r="C13" s="1"/>
      <c r="D13" s="1"/>
      <c r="E13" s="1"/>
      <c r="F13" s="1"/>
      <c r="G13" s="1"/>
      <c r="H13" s="1"/>
      <c r="I13" s="1"/>
      <c r="J13" s="1"/>
      <c r="K13" s="1"/>
      <c r="L13" s="1"/>
    </row>
    <row r="14" spans="1:12" x14ac:dyDescent="0.25">
      <c r="A14" s="1" t="s">
        <v>134</v>
      </c>
      <c r="B14" s="1"/>
      <c r="C14" s="1"/>
      <c r="D14" s="1"/>
      <c r="E14" s="1"/>
      <c r="F14" s="1"/>
      <c r="G14" s="1"/>
      <c r="H14" s="1"/>
      <c r="I14" s="1"/>
      <c r="J14" s="1"/>
      <c r="K14" s="1"/>
      <c r="L14" s="1"/>
    </row>
    <row r="15" spans="1:12" x14ac:dyDescent="0.25">
      <c r="A15" s="94"/>
      <c r="B15" s="94"/>
      <c r="C15" s="94"/>
      <c r="D15" s="94"/>
      <c r="E15" s="94"/>
      <c r="F15" s="1"/>
      <c r="G15" s="1"/>
      <c r="H15" s="1"/>
      <c r="I15" s="1"/>
      <c r="J15" s="1"/>
      <c r="K15" s="1"/>
      <c r="L15" s="1"/>
    </row>
    <row r="16" spans="1:12" ht="15.75" thickBot="1" x14ac:dyDescent="0.3">
      <c r="A16" s="95"/>
      <c r="B16" s="95"/>
      <c r="C16" s="95"/>
      <c r="D16" s="95"/>
      <c r="E16" s="95"/>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135</v>
      </c>
      <c r="B18" s="1"/>
      <c r="C18" s="1"/>
      <c r="D18" s="1"/>
      <c r="E18" s="1"/>
      <c r="F18" s="1"/>
      <c r="G18" s="1"/>
      <c r="H18" s="1"/>
      <c r="I18" s="1"/>
      <c r="J18" s="1"/>
      <c r="K18" s="1"/>
      <c r="L18" s="1"/>
    </row>
    <row r="19" spans="1:12" x14ac:dyDescent="0.25">
      <c r="A19" s="94"/>
      <c r="B19" s="94"/>
      <c r="C19" s="94"/>
      <c r="D19" s="94"/>
      <c r="E19" s="94"/>
      <c r="F19" s="1"/>
      <c r="G19" s="1"/>
      <c r="H19" s="1"/>
      <c r="I19" s="1"/>
      <c r="J19" s="1"/>
      <c r="K19" s="1"/>
      <c r="L19" s="1"/>
    </row>
    <row r="20" spans="1:12" ht="15.75" thickBot="1" x14ac:dyDescent="0.3">
      <c r="A20" s="95"/>
      <c r="B20" s="95"/>
      <c r="C20" s="95"/>
      <c r="D20" s="95"/>
      <c r="E20" s="95"/>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136</v>
      </c>
      <c r="B22" s="1"/>
      <c r="C22" s="1"/>
      <c r="D22" s="1"/>
      <c r="E22" s="1"/>
      <c r="F22" s="1"/>
      <c r="G22" s="1"/>
      <c r="H22" s="1"/>
      <c r="I22" s="1" t="s">
        <v>137</v>
      </c>
      <c r="J22" s="1"/>
      <c r="K22" s="1"/>
      <c r="L22" s="1"/>
    </row>
    <row r="23" spans="1:12" x14ac:dyDescent="0.25">
      <c r="A23" s="94"/>
      <c r="B23" s="94"/>
      <c r="C23" s="94"/>
      <c r="D23" s="94"/>
      <c r="E23" s="94"/>
      <c r="F23" s="1"/>
      <c r="G23" s="1"/>
      <c r="H23" s="1"/>
      <c r="I23" s="94"/>
      <c r="J23" s="94"/>
      <c r="K23" s="94"/>
      <c r="L23" s="94"/>
    </row>
    <row r="24" spans="1:12" ht="15.75" thickBot="1" x14ac:dyDescent="0.3">
      <c r="A24" s="95"/>
      <c r="B24" s="95"/>
      <c r="C24" s="95"/>
      <c r="D24" s="95"/>
      <c r="E24" s="95"/>
      <c r="F24" s="1"/>
      <c r="G24" s="1"/>
      <c r="H24" s="1"/>
      <c r="I24" s="95"/>
      <c r="J24" s="95"/>
      <c r="K24" s="95"/>
      <c r="L24" s="95"/>
    </row>
  </sheetData>
  <sheetProtection algorithmName="SHA-512" hashValue="0dskMiFSba76bPf5/2QDkx0MQ2AMuFo3Fd4otlMtuyzq+ZwviHVTU8xikoJQA10BPaLx2720Vs7TyD06PTxwkQ==" saltValue="NEdZ1yD8VGn+wdy90FnXsQ=="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3" sqref="C3:D7"/>
    </sheetView>
  </sheetViews>
  <sheetFormatPr defaultRowHeight="15" x14ac:dyDescent="0.25"/>
  <cols>
    <col min="1" max="1" width="9.140625" style="132"/>
    <col min="2" max="2" width="44.5703125" style="132" customWidth="1"/>
    <col min="3" max="3" width="12.140625" style="132" customWidth="1"/>
    <col min="4" max="4" width="63.140625" style="132" customWidth="1"/>
    <col min="5" max="16384" width="9.140625" style="132"/>
  </cols>
  <sheetData>
    <row r="1" spans="1:4" x14ac:dyDescent="0.25">
      <c r="A1" s="111" t="s">
        <v>53</v>
      </c>
      <c r="B1" s="112"/>
      <c r="C1" s="112"/>
      <c r="D1" s="113"/>
    </row>
    <row r="2" spans="1:4" ht="67.349999999999994" customHeight="1" x14ac:dyDescent="0.25">
      <c r="A2" s="114" t="s">
        <v>129</v>
      </c>
      <c r="B2" s="115"/>
      <c r="C2" s="89" t="s">
        <v>131</v>
      </c>
      <c r="D2" s="88" t="s">
        <v>130</v>
      </c>
    </row>
    <row r="3" spans="1:4" ht="52.35" customHeight="1" x14ac:dyDescent="0.25">
      <c r="A3" s="114"/>
      <c r="B3" s="115"/>
      <c r="C3" s="161"/>
      <c r="D3" s="162"/>
    </row>
    <row r="4" spans="1:4" ht="42" customHeight="1" x14ac:dyDescent="0.25">
      <c r="A4" s="114"/>
      <c r="B4" s="115"/>
      <c r="C4" s="161"/>
      <c r="D4" s="162"/>
    </row>
    <row r="5" spans="1:4" ht="36" customHeight="1" x14ac:dyDescent="0.25">
      <c r="A5" s="114"/>
      <c r="B5" s="115"/>
      <c r="C5" s="161"/>
      <c r="D5" s="162"/>
    </row>
    <row r="6" spans="1:4" ht="77.45" customHeight="1" x14ac:dyDescent="0.25">
      <c r="A6" s="114"/>
      <c r="B6" s="115"/>
      <c r="C6" s="161"/>
      <c r="D6" s="162"/>
    </row>
    <row r="7" spans="1:4" ht="88.7" customHeight="1" x14ac:dyDescent="0.25">
      <c r="A7" s="114"/>
      <c r="B7" s="115"/>
      <c r="C7" s="161"/>
      <c r="D7" s="162"/>
    </row>
    <row r="8" spans="1:4" x14ac:dyDescent="0.25">
      <c r="A8" s="114"/>
      <c r="B8" s="115"/>
    </row>
    <row r="9" spans="1:4" x14ac:dyDescent="0.25">
      <c r="A9" s="114"/>
      <c r="B9" s="115"/>
    </row>
    <row r="10" spans="1:4" x14ac:dyDescent="0.25">
      <c r="A10" s="114"/>
      <c r="B10" s="115"/>
    </row>
    <row r="11" spans="1:4" x14ac:dyDescent="0.25">
      <c r="A11" s="114"/>
      <c r="B11" s="115"/>
    </row>
    <row r="12" spans="1:4" x14ac:dyDescent="0.25">
      <c r="A12" s="114"/>
      <c r="B12" s="115"/>
    </row>
    <row r="13" spans="1:4" ht="76.5" customHeight="1" thickBot="1" x14ac:dyDescent="0.3">
      <c r="A13" s="116"/>
      <c r="B13" s="117"/>
    </row>
  </sheetData>
  <sheetProtection algorithmName="SHA-512" hashValue="4N6XSCY+d0+e3huXL98GUjDCv6YfjS9psAl41YdXromDxrXbpdkLwDLs+lwwR2gxlw7fwh6jdRSzGWizJQ5cTA==" saltValue="pNM2zGN87kxH/ePKAF90SA==" spinCount="100000" sheet="1" objects="1" scenarios="1"/>
  <mergeCells count="2">
    <mergeCell ref="A1:D1"/>
    <mergeCell ref="A2:B13"/>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132"/>
    <col min="2" max="2" width="31.140625" style="132" customWidth="1"/>
    <col min="3" max="3" width="9.140625" style="132"/>
    <col min="4" max="4" width="33.85546875" style="132" customWidth="1"/>
    <col min="5" max="16384" width="9.140625" style="132"/>
  </cols>
  <sheetData>
    <row r="1" spans="1:4" x14ac:dyDescent="0.25">
      <c r="A1" s="111" t="s">
        <v>52</v>
      </c>
      <c r="B1" s="112"/>
      <c r="C1" s="112"/>
      <c r="D1" s="113"/>
    </row>
    <row r="2" spans="1:4" x14ac:dyDescent="0.25">
      <c r="A2" s="114" t="s">
        <v>139</v>
      </c>
      <c r="B2" s="115"/>
      <c r="C2" s="163"/>
      <c r="D2" s="164"/>
    </row>
    <row r="3" spans="1:4" x14ac:dyDescent="0.25">
      <c r="A3" s="114"/>
      <c r="B3" s="115"/>
      <c r="C3" s="163"/>
      <c r="D3" s="164"/>
    </row>
    <row r="4" spans="1:4" x14ac:dyDescent="0.25">
      <c r="A4" s="114"/>
      <c r="B4" s="115"/>
      <c r="C4" s="163"/>
      <c r="D4" s="164"/>
    </row>
    <row r="5" spans="1:4" x14ac:dyDescent="0.25">
      <c r="A5" s="114"/>
      <c r="B5" s="115"/>
      <c r="C5" s="163"/>
      <c r="D5" s="164"/>
    </row>
    <row r="6" spans="1:4" x14ac:dyDescent="0.25">
      <c r="A6" s="114"/>
      <c r="B6" s="115"/>
      <c r="C6" s="163"/>
      <c r="D6" s="164"/>
    </row>
    <row r="7" spans="1:4" x14ac:dyDescent="0.25">
      <c r="A7" s="114"/>
      <c r="B7" s="115"/>
      <c r="C7" s="163"/>
      <c r="D7" s="164"/>
    </row>
    <row r="8" spans="1:4" x14ac:dyDescent="0.25">
      <c r="A8" s="114"/>
      <c r="B8" s="115"/>
      <c r="C8" s="163"/>
      <c r="D8" s="164"/>
    </row>
    <row r="9" spans="1:4" x14ac:dyDescent="0.25">
      <c r="A9" s="114"/>
      <c r="B9" s="115"/>
      <c r="C9" s="163"/>
      <c r="D9" s="164"/>
    </row>
    <row r="10" spans="1:4" x14ac:dyDescent="0.25">
      <c r="A10" s="114"/>
      <c r="B10" s="115"/>
      <c r="C10" s="163"/>
      <c r="D10" s="164"/>
    </row>
    <row r="11" spans="1:4" x14ac:dyDescent="0.25">
      <c r="A11" s="114"/>
      <c r="B11" s="115"/>
      <c r="C11" s="163"/>
      <c r="D11" s="164"/>
    </row>
    <row r="12" spans="1:4" x14ac:dyDescent="0.25">
      <c r="A12" s="114"/>
      <c r="B12" s="115"/>
      <c r="C12" s="163"/>
      <c r="D12" s="164"/>
    </row>
    <row r="13" spans="1:4" ht="15.75" thickBot="1" x14ac:dyDescent="0.3">
      <c r="A13" s="116"/>
      <c r="B13" s="117"/>
      <c r="C13" s="165"/>
      <c r="D13" s="166"/>
    </row>
  </sheetData>
  <sheetProtection algorithmName="SHA-512" hashValue="150S/AD4C7Q7L+5doYy+zR3jcAIxlTyh63DnuZTMkkngheGNalhb2cdelPF6KqY48uoX3i8uQD8NHWpy3P7ZQQ==" saltValue="ThOOk1lJ4eU68EDDP4YkJg=="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5" sqref="A45"/>
    </sheetView>
  </sheetViews>
  <sheetFormatPr defaultRowHeight="15" x14ac:dyDescent="0.25"/>
  <cols>
    <col min="1" max="1" width="25.85546875" style="18" customWidth="1"/>
    <col min="2" max="2" width="28.140625" bestFit="1" customWidth="1"/>
    <col min="3" max="3" width="30.42578125" bestFit="1" customWidth="1"/>
    <col min="4" max="4" width="32.42578125" hidden="1" customWidth="1"/>
    <col min="5" max="5" width="22.140625" style="18" hidden="1" customWidth="1"/>
    <col min="6" max="6" width="36.140625" style="18" customWidth="1"/>
    <col min="7" max="7" width="21.42578125" customWidth="1"/>
  </cols>
  <sheetData>
    <row r="1" spans="1:7" x14ac:dyDescent="0.25">
      <c r="A1" s="92" t="s">
        <v>121</v>
      </c>
      <c r="B1" s="92" t="s">
        <v>143</v>
      </c>
      <c r="C1" s="92" t="s">
        <v>125</v>
      </c>
      <c r="D1" s="92" t="s">
        <v>144</v>
      </c>
      <c r="E1" s="92" t="s">
        <v>145</v>
      </c>
      <c r="F1" s="92" t="s">
        <v>149</v>
      </c>
      <c r="G1" s="92" t="s">
        <v>122</v>
      </c>
    </row>
    <row r="2" spans="1:7" x14ac:dyDescent="0.25">
      <c r="A2" s="91"/>
      <c r="B2" s="91"/>
      <c r="C2" s="91"/>
      <c r="D2" s="90">
        <f>MIN(C2*0.65,16000)</f>
        <v>0</v>
      </c>
      <c r="E2" s="90" t="str">
        <f>IF(C2="","",IF(C2&gt;B2,A2,C2*0.65))</f>
        <v/>
      </c>
      <c r="F2" s="90" t="str">
        <f>IF(E2="","",IF(E2&gt;16000,16000,E2))</f>
        <v/>
      </c>
      <c r="G2" s="90">
        <f>IF(E2&lt;A2,A2-E2,0)</f>
        <v>0</v>
      </c>
    </row>
  </sheetData>
  <sheetProtection algorithmName="SHA-512" hashValue="KPu52PdLbH3CbVLgaMq0N4o5wiq9uZbEDd1Rz7PI8adUgH1YIOTmLzECAiVSSenGFA5N6zZIzSwgfrmfTsPd6g==" saltValue="5zXEjLaQMe8zuntIffdyoQ=="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31" zoomScale="70" zoomScaleNormal="70" workbookViewId="0">
      <selection activeCell="A54" activeCellId="7" sqref="C4:C11 C13 C17:D17 C16:D16 E3:F17 A21:F30 A35:F49 A54:F68"/>
    </sheetView>
  </sheetViews>
  <sheetFormatPr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119" style="132" customWidth="1"/>
    <col min="7" max="16384" width="9.140625" style="132"/>
  </cols>
  <sheetData>
    <row r="1" spans="1:8" ht="15.75" thickBot="1" x14ac:dyDescent="0.3">
      <c r="A1" s="1"/>
      <c r="B1" s="1"/>
      <c r="C1" s="1"/>
      <c r="D1" s="1"/>
      <c r="E1" s="1"/>
      <c r="F1" s="1"/>
    </row>
    <row r="2" spans="1:8" ht="30.6" customHeight="1" x14ac:dyDescent="0.25">
      <c r="A2" s="124" t="s">
        <v>0</v>
      </c>
      <c r="B2" s="125"/>
      <c r="C2" s="125"/>
      <c r="D2" s="125"/>
      <c r="E2" s="118" t="s">
        <v>46</v>
      </c>
      <c r="F2" s="119"/>
      <c r="G2" s="19"/>
      <c r="H2" s="19"/>
    </row>
    <row r="3" spans="1:8" x14ac:dyDescent="0.25">
      <c r="A3" s="2"/>
      <c r="B3" s="3"/>
      <c r="C3" s="4"/>
      <c r="D3" s="3"/>
      <c r="E3" s="196" t="s">
        <v>47</v>
      </c>
      <c r="F3" s="197"/>
    </row>
    <row r="4" spans="1:8" x14ac:dyDescent="0.25">
      <c r="A4" s="126" t="s">
        <v>1</v>
      </c>
      <c r="B4" s="127"/>
      <c r="C4" s="185"/>
      <c r="D4" s="3"/>
      <c r="E4" s="196"/>
      <c r="F4" s="197"/>
    </row>
    <row r="5" spans="1:8" x14ac:dyDescent="0.25">
      <c r="A5" s="126" t="s">
        <v>2</v>
      </c>
      <c r="B5" s="127"/>
      <c r="C5" s="186"/>
      <c r="D5" s="3"/>
      <c r="E5" s="196"/>
      <c r="F5" s="197"/>
    </row>
    <row r="6" spans="1:8" x14ac:dyDescent="0.25">
      <c r="A6" s="126" t="s">
        <v>3</v>
      </c>
      <c r="B6" s="127"/>
      <c r="C6" s="187"/>
      <c r="D6" s="3"/>
      <c r="E6" s="196"/>
      <c r="F6" s="197"/>
    </row>
    <row r="7" spans="1:8" x14ac:dyDescent="0.25">
      <c r="A7" s="102"/>
      <c r="B7" s="103" t="s">
        <v>141</v>
      </c>
      <c r="C7" s="187"/>
      <c r="D7" s="3"/>
      <c r="E7" s="196"/>
      <c r="F7" s="197"/>
    </row>
    <row r="8" spans="1:8" x14ac:dyDescent="0.25">
      <c r="A8" s="126" t="s">
        <v>4</v>
      </c>
      <c r="B8" s="127"/>
      <c r="C8" s="188"/>
      <c r="D8" s="3"/>
      <c r="E8" s="196"/>
      <c r="F8" s="197"/>
    </row>
    <row r="9" spans="1:8" x14ac:dyDescent="0.25">
      <c r="A9" s="122" t="s">
        <v>5</v>
      </c>
      <c r="B9" s="123"/>
      <c r="C9" s="189"/>
      <c r="D9" s="3"/>
      <c r="E9" s="196"/>
      <c r="F9" s="197"/>
    </row>
    <row r="10" spans="1:8" x14ac:dyDescent="0.25">
      <c r="A10" s="5"/>
      <c r="B10" s="101" t="s">
        <v>6</v>
      </c>
      <c r="C10" s="190"/>
      <c r="D10" s="3"/>
      <c r="E10" s="196"/>
      <c r="F10" s="197"/>
    </row>
    <row r="11" spans="1:8" ht="29.1" customHeight="1" x14ac:dyDescent="0.25">
      <c r="A11" s="122" t="s">
        <v>7</v>
      </c>
      <c r="B11" s="123"/>
      <c r="C11" s="191"/>
      <c r="D11" s="3"/>
      <c r="E11" s="196"/>
      <c r="F11" s="197"/>
    </row>
    <row r="12" spans="1:8" ht="23.45" customHeight="1" x14ac:dyDescent="0.25">
      <c r="A12" s="21"/>
      <c r="B12" s="22"/>
      <c r="C12" s="4"/>
      <c r="D12" s="3"/>
      <c r="E12" s="196"/>
      <c r="F12" s="197"/>
    </row>
    <row r="13" spans="1:8" ht="23.45" customHeight="1" x14ac:dyDescent="0.25">
      <c r="A13" s="21"/>
      <c r="B13" s="36" t="s">
        <v>105</v>
      </c>
      <c r="C13" s="192"/>
      <c r="D13" s="3"/>
      <c r="E13" s="196"/>
      <c r="F13" s="197"/>
    </row>
    <row r="14" spans="1:8" ht="23.45" customHeight="1" x14ac:dyDescent="0.25">
      <c r="A14" s="21"/>
      <c r="B14" s="35"/>
      <c r="C14" s="4"/>
      <c r="D14" s="3"/>
      <c r="E14" s="196"/>
      <c r="F14" s="197"/>
    </row>
    <row r="15" spans="1:8" x14ac:dyDescent="0.25">
      <c r="A15" s="6"/>
      <c r="B15" s="7"/>
      <c r="C15" s="8" t="s">
        <v>8</v>
      </c>
      <c r="D15" s="23" t="s">
        <v>9</v>
      </c>
      <c r="E15" s="196"/>
      <c r="F15" s="197"/>
    </row>
    <row r="16" spans="1:8" x14ac:dyDescent="0.25">
      <c r="A16" s="6"/>
      <c r="B16" s="101" t="s">
        <v>10</v>
      </c>
      <c r="C16" s="195" t="s">
        <v>11</v>
      </c>
      <c r="D16" s="195" t="s">
        <v>11</v>
      </c>
      <c r="E16" s="198"/>
      <c r="F16" s="197"/>
    </row>
    <row r="17" spans="1:6" ht="15.75" thickBot="1" x14ac:dyDescent="0.3">
      <c r="A17" s="9"/>
      <c r="B17" s="37" t="s">
        <v>12</v>
      </c>
      <c r="C17" s="193"/>
      <c r="D17" s="194"/>
      <c r="E17" s="199"/>
      <c r="F17" s="200"/>
    </row>
    <row r="18" spans="1:6" x14ac:dyDescent="0.25">
      <c r="A18" s="1"/>
      <c r="B18" s="1"/>
      <c r="C18" s="1"/>
      <c r="D18" s="1"/>
      <c r="E18" s="1"/>
      <c r="F18" s="1"/>
    </row>
    <row r="19" spans="1:6" ht="18" x14ac:dyDescent="0.25">
      <c r="A19" s="169" t="s">
        <v>51</v>
      </c>
      <c r="B19" s="169"/>
      <c r="C19" s="169"/>
      <c r="D19" s="169"/>
      <c r="E19" s="169"/>
      <c r="F19" s="24"/>
    </row>
    <row r="20" spans="1:6" x14ac:dyDescent="0.25">
      <c r="A20" s="170" t="s">
        <v>13</v>
      </c>
      <c r="B20" s="170" t="s">
        <v>14</v>
      </c>
      <c r="C20" s="170"/>
      <c r="D20" s="170" t="s">
        <v>15</v>
      </c>
      <c r="E20" s="171" t="s">
        <v>108</v>
      </c>
      <c r="F20" s="171"/>
    </row>
    <row r="21" spans="1:6" x14ac:dyDescent="0.25">
      <c r="A21" s="201">
        <v>1</v>
      </c>
      <c r="B21" s="202" t="s">
        <v>51</v>
      </c>
      <c r="C21" s="202"/>
      <c r="D21" s="203">
        <v>0</v>
      </c>
      <c r="E21" s="204" t="s">
        <v>16</v>
      </c>
      <c r="F21" s="204"/>
    </row>
    <row r="22" spans="1:6" x14ac:dyDescent="0.25">
      <c r="A22" s="201">
        <v>2</v>
      </c>
      <c r="B22" s="202" t="s">
        <v>17</v>
      </c>
      <c r="C22" s="202"/>
      <c r="D22" s="203">
        <v>0</v>
      </c>
      <c r="E22" s="204" t="s">
        <v>16</v>
      </c>
      <c r="F22" s="204"/>
    </row>
    <row r="23" spans="1:6" x14ac:dyDescent="0.25">
      <c r="A23" s="201">
        <v>3</v>
      </c>
      <c r="B23" s="202" t="s">
        <v>17</v>
      </c>
      <c r="C23" s="202"/>
      <c r="D23" s="203">
        <v>0</v>
      </c>
      <c r="E23" s="204" t="s">
        <v>16</v>
      </c>
      <c r="F23" s="204"/>
    </row>
    <row r="24" spans="1:6" x14ac:dyDescent="0.25">
      <c r="A24" s="201">
        <v>4</v>
      </c>
      <c r="B24" s="202" t="s">
        <v>17</v>
      </c>
      <c r="C24" s="202"/>
      <c r="D24" s="203">
        <v>0</v>
      </c>
      <c r="E24" s="204" t="s">
        <v>16</v>
      </c>
      <c r="F24" s="204"/>
    </row>
    <row r="25" spans="1:6" x14ac:dyDescent="0.25">
      <c r="A25" s="201">
        <v>5</v>
      </c>
      <c r="B25" s="202" t="s">
        <v>17</v>
      </c>
      <c r="C25" s="202"/>
      <c r="D25" s="203">
        <v>0</v>
      </c>
      <c r="E25" s="204" t="s">
        <v>16</v>
      </c>
      <c r="F25" s="204"/>
    </row>
    <row r="26" spans="1:6" x14ac:dyDescent="0.25">
      <c r="A26" s="201">
        <v>6</v>
      </c>
      <c r="B26" s="202" t="s">
        <v>17</v>
      </c>
      <c r="C26" s="202"/>
      <c r="D26" s="203">
        <v>0</v>
      </c>
      <c r="E26" s="204" t="s">
        <v>16</v>
      </c>
      <c r="F26" s="204"/>
    </row>
    <row r="27" spans="1:6" x14ac:dyDescent="0.25">
      <c r="A27" s="201">
        <v>7</v>
      </c>
      <c r="B27" s="202" t="s">
        <v>17</v>
      </c>
      <c r="C27" s="202"/>
      <c r="D27" s="203">
        <v>0</v>
      </c>
      <c r="E27" s="204" t="s">
        <v>16</v>
      </c>
      <c r="F27" s="204"/>
    </row>
    <row r="28" spans="1:6" x14ac:dyDescent="0.25">
      <c r="A28" s="201">
        <v>8</v>
      </c>
      <c r="B28" s="202" t="s">
        <v>17</v>
      </c>
      <c r="C28" s="202"/>
      <c r="D28" s="203">
        <v>0</v>
      </c>
      <c r="E28" s="204" t="s">
        <v>16</v>
      </c>
      <c r="F28" s="204"/>
    </row>
    <row r="29" spans="1:6" x14ac:dyDescent="0.25">
      <c r="A29" s="201">
        <v>9</v>
      </c>
      <c r="B29" s="202" t="s">
        <v>17</v>
      </c>
      <c r="C29" s="202"/>
      <c r="D29" s="203">
        <v>0</v>
      </c>
      <c r="E29" s="204" t="s">
        <v>16</v>
      </c>
      <c r="F29" s="204"/>
    </row>
    <row r="30" spans="1:6" x14ac:dyDescent="0.25">
      <c r="A30" s="201">
        <v>10</v>
      </c>
      <c r="B30" s="202" t="s">
        <v>17</v>
      </c>
      <c r="C30" s="202"/>
      <c r="D30" s="203">
        <v>0</v>
      </c>
      <c r="E30" s="204" t="s">
        <v>16</v>
      </c>
      <c r="F30" s="204"/>
    </row>
    <row r="31" spans="1:6" x14ac:dyDescent="0.25">
      <c r="A31" s="172" t="s">
        <v>28</v>
      </c>
      <c r="B31" s="172"/>
      <c r="C31" s="173"/>
      <c r="D31" s="174">
        <f>SUM(D21:D30)</f>
        <v>0</v>
      </c>
      <c r="E31" s="173"/>
      <c r="F31" s="1"/>
    </row>
    <row r="33" spans="1:6" x14ac:dyDescent="0.25">
      <c r="A33" s="120" t="s">
        <v>30</v>
      </c>
      <c r="B33" s="120"/>
      <c r="C33" s="120"/>
      <c r="D33" s="121" t="s">
        <v>44</v>
      </c>
      <c r="E33" s="121"/>
      <c r="F33" s="24"/>
    </row>
    <row r="34" spans="1:6" x14ac:dyDescent="0.25">
      <c r="A34" s="10" t="s">
        <v>13</v>
      </c>
      <c r="B34" s="10" t="s">
        <v>14</v>
      </c>
      <c r="C34" s="10" t="s">
        <v>33</v>
      </c>
      <c r="D34" s="20" t="s">
        <v>31</v>
      </c>
      <c r="E34" s="20" t="s">
        <v>107</v>
      </c>
      <c r="F34" s="175"/>
    </row>
    <row r="35" spans="1:6" x14ac:dyDescent="0.25">
      <c r="A35" s="205">
        <v>1</v>
      </c>
      <c r="B35" s="206" t="s">
        <v>17</v>
      </c>
      <c r="C35" s="207">
        <v>0</v>
      </c>
      <c r="D35" s="207">
        <v>0</v>
      </c>
      <c r="E35" s="208" t="s">
        <v>16</v>
      </c>
      <c r="F35" s="209"/>
    </row>
    <row r="36" spans="1:6" x14ac:dyDescent="0.25">
      <c r="A36" s="205">
        <v>2</v>
      </c>
      <c r="B36" s="206" t="s">
        <v>17</v>
      </c>
      <c r="C36" s="207">
        <v>0</v>
      </c>
      <c r="D36" s="207">
        <v>0</v>
      </c>
      <c r="E36" s="208" t="s">
        <v>16</v>
      </c>
      <c r="F36" s="209"/>
    </row>
    <row r="37" spans="1:6" x14ac:dyDescent="0.25">
      <c r="A37" s="205">
        <v>3</v>
      </c>
      <c r="B37" s="206" t="s">
        <v>17</v>
      </c>
      <c r="C37" s="207">
        <v>0</v>
      </c>
      <c r="D37" s="207">
        <v>0</v>
      </c>
      <c r="E37" s="208" t="s">
        <v>16</v>
      </c>
      <c r="F37" s="209"/>
    </row>
    <row r="38" spans="1:6" x14ac:dyDescent="0.25">
      <c r="A38" s="205">
        <v>4</v>
      </c>
      <c r="B38" s="206" t="s">
        <v>17</v>
      </c>
      <c r="C38" s="207">
        <v>0</v>
      </c>
      <c r="D38" s="207">
        <v>0</v>
      </c>
      <c r="E38" s="208" t="s">
        <v>16</v>
      </c>
      <c r="F38" s="209"/>
    </row>
    <row r="39" spans="1:6" x14ac:dyDescent="0.25">
      <c r="A39" s="205">
        <v>5</v>
      </c>
      <c r="B39" s="206" t="s">
        <v>17</v>
      </c>
      <c r="C39" s="207">
        <v>0</v>
      </c>
      <c r="D39" s="207">
        <v>0</v>
      </c>
      <c r="E39" s="208" t="s">
        <v>16</v>
      </c>
      <c r="F39" s="209"/>
    </row>
    <row r="40" spans="1:6" x14ac:dyDescent="0.25">
      <c r="A40" s="205">
        <v>6</v>
      </c>
      <c r="B40" s="206" t="s">
        <v>17</v>
      </c>
      <c r="C40" s="207">
        <v>0</v>
      </c>
      <c r="D40" s="207">
        <v>0</v>
      </c>
      <c r="E40" s="208" t="s">
        <v>16</v>
      </c>
      <c r="F40" s="209"/>
    </row>
    <row r="41" spans="1:6" x14ac:dyDescent="0.25">
      <c r="A41" s="205">
        <v>7</v>
      </c>
      <c r="B41" s="206" t="s">
        <v>17</v>
      </c>
      <c r="C41" s="207">
        <v>0</v>
      </c>
      <c r="D41" s="207">
        <v>0</v>
      </c>
      <c r="E41" s="208" t="s">
        <v>16</v>
      </c>
      <c r="F41" s="209"/>
    </row>
    <row r="42" spans="1:6" x14ac:dyDescent="0.25">
      <c r="A42" s="205">
        <v>8</v>
      </c>
      <c r="B42" s="206" t="s">
        <v>17</v>
      </c>
      <c r="C42" s="207">
        <v>0</v>
      </c>
      <c r="D42" s="207">
        <v>0</v>
      </c>
      <c r="E42" s="208" t="s">
        <v>16</v>
      </c>
      <c r="F42" s="209"/>
    </row>
    <row r="43" spans="1:6" x14ac:dyDescent="0.25">
      <c r="A43" s="205">
        <v>9</v>
      </c>
      <c r="B43" s="206" t="s">
        <v>17</v>
      </c>
      <c r="C43" s="207">
        <v>0</v>
      </c>
      <c r="D43" s="207">
        <v>0</v>
      </c>
      <c r="E43" s="208" t="s">
        <v>16</v>
      </c>
      <c r="F43" s="209"/>
    </row>
    <row r="44" spans="1:6" x14ac:dyDescent="0.25">
      <c r="A44" s="205">
        <v>10</v>
      </c>
      <c r="B44" s="206" t="s">
        <v>17</v>
      </c>
      <c r="C44" s="207">
        <v>0</v>
      </c>
      <c r="D44" s="207">
        <v>0</v>
      </c>
      <c r="E44" s="208" t="s">
        <v>16</v>
      </c>
      <c r="F44" s="209"/>
    </row>
    <row r="45" spans="1:6" x14ac:dyDescent="0.25">
      <c r="A45" s="205">
        <v>11</v>
      </c>
      <c r="B45" s="206" t="s">
        <v>17</v>
      </c>
      <c r="C45" s="207">
        <v>0</v>
      </c>
      <c r="D45" s="207">
        <v>0</v>
      </c>
      <c r="E45" s="208" t="s">
        <v>16</v>
      </c>
      <c r="F45" s="209"/>
    </row>
    <row r="46" spans="1:6" x14ac:dyDescent="0.25">
      <c r="A46" s="205">
        <v>12</v>
      </c>
      <c r="B46" s="206" t="s">
        <v>17</v>
      </c>
      <c r="C46" s="207">
        <v>0</v>
      </c>
      <c r="D46" s="207">
        <v>0</v>
      </c>
      <c r="E46" s="208" t="s">
        <v>16</v>
      </c>
      <c r="F46" s="209"/>
    </row>
    <row r="47" spans="1:6" x14ac:dyDescent="0.25">
      <c r="A47" s="205">
        <v>13</v>
      </c>
      <c r="B47" s="206" t="s">
        <v>17</v>
      </c>
      <c r="C47" s="207">
        <v>0</v>
      </c>
      <c r="D47" s="207">
        <v>0</v>
      </c>
      <c r="E47" s="208" t="s">
        <v>16</v>
      </c>
      <c r="F47" s="209"/>
    </row>
    <row r="48" spans="1:6" x14ac:dyDescent="0.25">
      <c r="A48" s="205">
        <v>14</v>
      </c>
      <c r="B48" s="206" t="s">
        <v>17</v>
      </c>
      <c r="C48" s="207">
        <v>0</v>
      </c>
      <c r="D48" s="207">
        <v>0</v>
      </c>
      <c r="E48" s="208" t="s">
        <v>16</v>
      </c>
      <c r="F48" s="209"/>
    </row>
    <row r="49" spans="1:6" x14ac:dyDescent="0.25">
      <c r="A49" s="205">
        <v>15</v>
      </c>
      <c r="B49" s="206" t="s">
        <v>17</v>
      </c>
      <c r="C49" s="207">
        <v>0</v>
      </c>
      <c r="D49" s="207">
        <v>0</v>
      </c>
      <c r="E49" s="208" t="s">
        <v>16</v>
      </c>
      <c r="F49" s="209"/>
    </row>
    <row r="50" spans="1:6" x14ac:dyDescent="0.25">
      <c r="A50" s="99" t="s">
        <v>18</v>
      </c>
      <c r="B50" s="99"/>
      <c r="C50" s="100">
        <f>SUBTOTAL(109,Table35[Budgetteret beløb])</f>
        <v>0</v>
      </c>
      <c r="D50" s="100">
        <f>SUBTOTAL(109,Table35[Afholdt beløb])</f>
        <v>0</v>
      </c>
      <c r="E50" s="99"/>
    </row>
    <row r="52" spans="1:6" x14ac:dyDescent="0.25">
      <c r="A52" s="120" t="s">
        <v>140</v>
      </c>
      <c r="B52" s="120"/>
      <c r="C52" s="120"/>
      <c r="D52" s="121" t="s">
        <v>45</v>
      </c>
      <c r="E52" s="121"/>
      <c r="F52" s="175"/>
    </row>
    <row r="53" spans="1:6" x14ac:dyDescent="0.25">
      <c r="A53" s="10" t="s">
        <v>13</v>
      </c>
      <c r="B53" s="10" t="s">
        <v>14</v>
      </c>
      <c r="C53" s="10" t="s">
        <v>33</v>
      </c>
      <c r="D53" s="20" t="s">
        <v>31</v>
      </c>
      <c r="E53" s="20" t="s">
        <v>107</v>
      </c>
      <c r="F53" s="175"/>
    </row>
    <row r="54" spans="1:6" x14ac:dyDescent="0.25">
      <c r="A54" s="210">
        <v>1</v>
      </c>
      <c r="B54" s="206" t="s">
        <v>17</v>
      </c>
      <c r="C54" s="207">
        <v>0</v>
      </c>
      <c r="D54" s="211">
        <v>0</v>
      </c>
      <c r="E54" s="208" t="s">
        <v>16</v>
      </c>
      <c r="F54" s="209"/>
    </row>
    <row r="55" spans="1:6" x14ac:dyDescent="0.25">
      <c r="A55" s="210">
        <v>2</v>
      </c>
      <c r="B55" s="206" t="s">
        <v>17</v>
      </c>
      <c r="C55" s="207">
        <v>0</v>
      </c>
      <c r="D55" s="211">
        <v>0</v>
      </c>
      <c r="E55" s="208" t="s">
        <v>16</v>
      </c>
      <c r="F55" s="209"/>
    </row>
    <row r="56" spans="1:6" x14ac:dyDescent="0.25">
      <c r="A56" s="210">
        <v>3</v>
      </c>
      <c r="B56" s="206" t="s">
        <v>17</v>
      </c>
      <c r="C56" s="207">
        <v>0</v>
      </c>
      <c r="D56" s="211">
        <v>0</v>
      </c>
      <c r="E56" s="208" t="s">
        <v>16</v>
      </c>
      <c r="F56" s="209"/>
    </row>
    <row r="57" spans="1:6" x14ac:dyDescent="0.25">
      <c r="A57" s="210">
        <v>4</v>
      </c>
      <c r="B57" s="206" t="s">
        <v>17</v>
      </c>
      <c r="C57" s="207">
        <v>0</v>
      </c>
      <c r="D57" s="211">
        <v>0</v>
      </c>
      <c r="E57" s="208" t="s">
        <v>16</v>
      </c>
      <c r="F57" s="209"/>
    </row>
    <row r="58" spans="1:6" x14ac:dyDescent="0.25">
      <c r="A58" s="210">
        <v>5</v>
      </c>
      <c r="B58" s="206" t="s">
        <v>17</v>
      </c>
      <c r="C58" s="207">
        <v>0</v>
      </c>
      <c r="D58" s="211">
        <v>0</v>
      </c>
      <c r="E58" s="208" t="s">
        <v>16</v>
      </c>
      <c r="F58" s="209"/>
    </row>
    <row r="59" spans="1:6" x14ac:dyDescent="0.25">
      <c r="A59" s="210">
        <v>6</v>
      </c>
      <c r="B59" s="206" t="s">
        <v>17</v>
      </c>
      <c r="C59" s="207">
        <v>0</v>
      </c>
      <c r="D59" s="211">
        <v>0</v>
      </c>
      <c r="E59" s="208" t="s">
        <v>16</v>
      </c>
      <c r="F59" s="209"/>
    </row>
    <row r="60" spans="1:6" x14ac:dyDescent="0.25">
      <c r="A60" s="210">
        <v>7</v>
      </c>
      <c r="B60" s="206" t="s">
        <v>17</v>
      </c>
      <c r="C60" s="207">
        <v>0</v>
      </c>
      <c r="D60" s="211">
        <v>0</v>
      </c>
      <c r="E60" s="208" t="s">
        <v>16</v>
      </c>
      <c r="F60" s="209"/>
    </row>
    <row r="61" spans="1:6" x14ac:dyDescent="0.25">
      <c r="A61" s="210">
        <v>8</v>
      </c>
      <c r="B61" s="206" t="s">
        <v>17</v>
      </c>
      <c r="C61" s="207">
        <v>0</v>
      </c>
      <c r="D61" s="211">
        <v>0</v>
      </c>
      <c r="E61" s="208" t="s">
        <v>16</v>
      </c>
      <c r="F61" s="209"/>
    </row>
    <row r="62" spans="1:6" x14ac:dyDescent="0.25">
      <c r="A62" s="210">
        <v>9</v>
      </c>
      <c r="B62" s="206" t="s">
        <v>17</v>
      </c>
      <c r="C62" s="207">
        <v>0</v>
      </c>
      <c r="D62" s="211">
        <v>0</v>
      </c>
      <c r="E62" s="208" t="s">
        <v>16</v>
      </c>
      <c r="F62" s="209"/>
    </row>
    <row r="63" spans="1:6" x14ac:dyDescent="0.25">
      <c r="A63" s="210">
        <v>10</v>
      </c>
      <c r="B63" s="206" t="s">
        <v>17</v>
      </c>
      <c r="C63" s="207">
        <v>0</v>
      </c>
      <c r="D63" s="211">
        <v>0</v>
      </c>
      <c r="E63" s="208" t="s">
        <v>16</v>
      </c>
      <c r="F63" s="209"/>
    </row>
    <row r="64" spans="1:6" x14ac:dyDescent="0.25">
      <c r="A64" s="210">
        <v>11</v>
      </c>
      <c r="B64" s="206" t="s">
        <v>17</v>
      </c>
      <c r="C64" s="207">
        <v>0</v>
      </c>
      <c r="D64" s="211">
        <v>0</v>
      </c>
      <c r="E64" s="208" t="s">
        <v>16</v>
      </c>
      <c r="F64" s="209"/>
    </row>
    <row r="65" spans="1:6" x14ac:dyDescent="0.25">
      <c r="A65" s="210">
        <v>12</v>
      </c>
      <c r="B65" s="206" t="s">
        <v>17</v>
      </c>
      <c r="C65" s="207">
        <v>0</v>
      </c>
      <c r="D65" s="211">
        <v>0</v>
      </c>
      <c r="E65" s="208" t="s">
        <v>16</v>
      </c>
      <c r="F65" s="209"/>
    </row>
    <row r="66" spans="1:6" x14ac:dyDescent="0.25">
      <c r="A66" s="210">
        <v>13</v>
      </c>
      <c r="B66" s="206" t="s">
        <v>17</v>
      </c>
      <c r="C66" s="207">
        <v>0</v>
      </c>
      <c r="D66" s="211">
        <v>0</v>
      </c>
      <c r="E66" s="208" t="s">
        <v>16</v>
      </c>
      <c r="F66" s="209"/>
    </row>
    <row r="67" spans="1:6" x14ac:dyDescent="0.25">
      <c r="A67" s="210">
        <v>14</v>
      </c>
      <c r="B67" s="206" t="s">
        <v>17</v>
      </c>
      <c r="C67" s="207">
        <v>0</v>
      </c>
      <c r="D67" s="211">
        <v>0</v>
      </c>
      <c r="E67" s="208" t="s">
        <v>16</v>
      </c>
      <c r="F67" s="209"/>
    </row>
    <row r="68" spans="1:6" x14ac:dyDescent="0.25">
      <c r="A68" s="210">
        <v>15</v>
      </c>
      <c r="B68" s="206" t="s">
        <v>17</v>
      </c>
      <c r="C68" s="207">
        <v>0</v>
      </c>
      <c r="D68" s="211">
        <v>0</v>
      </c>
      <c r="E68" s="208" t="s">
        <v>16</v>
      </c>
      <c r="F68" s="209"/>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76" t="s">
        <v>50</v>
      </c>
      <c r="B72" s="177"/>
      <c r="C72" s="178"/>
      <c r="D72" s="178"/>
      <c r="E72" s="179"/>
    </row>
    <row r="73" spans="1:6" hidden="1" x14ac:dyDescent="0.25">
      <c r="A73" s="167"/>
      <c r="B73" s="180" t="s">
        <v>27</v>
      </c>
      <c r="C73" s="168">
        <f>D31</f>
        <v>0</v>
      </c>
      <c r="D73" s="168"/>
      <c r="E73" s="167"/>
    </row>
    <row r="74" spans="1:6" hidden="1" x14ac:dyDescent="0.25">
      <c r="A74" s="180"/>
      <c r="B74" s="180" t="s">
        <v>48</v>
      </c>
      <c r="C74" s="168">
        <f>Table35[[#Totals],[Afholdt beløb]]+Table353[[#Totals],[Afholdt beløb]]</f>
        <v>0</v>
      </c>
      <c r="D74" s="168"/>
      <c r="E74" s="167"/>
    </row>
    <row r="75" spans="1:6" hidden="1" x14ac:dyDescent="0.25">
      <c r="A75" s="180"/>
      <c r="B75" s="180" t="s">
        <v>39</v>
      </c>
      <c r="C75" s="168">
        <f>C13</f>
        <v>0</v>
      </c>
      <c r="D75" s="168"/>
      <c r="E75" s="167"/>
    </row>
    <row r="76" spans="1:6" ht="44.45" hidden="1" customHeight="1" x14ac:dyDescent="0.25">
      <c r="A76" s="180"/>
      <c r="B76" s="181" t="s">
        <v>49</v>
      </c>
      <c r="C76" s="182">
        <f>C74*0.65</f>
        <v>0</v>
      </c>
      <c r="D76" s="168"/>
      <c r="E76" s="167"/>
    </row>
    <row r="77" spans="1:6" ht="24" hidden="1" customHeight="1" x14ac:dyDescent="0.25">
      <c r="A77" s="167"/>
      <c r="B77" s="180" t="s">
        <v>26</v>
      </c>
      <c r="C77" s="168">
        <f>C75-C76</f>
        <v>0</v>
      </c>
      <c r="D77" s="168"/>
      <c r="E77" s="167"/>
    </row>
  </sheetData>
  <sheetProtection algorithmName="SHA-512" hashValue="qe4KXiBjs1zjqBRHo4JMnJ12rDRByw8f/dkf5aimgdGm3H6+YkZkZ45HEOyyPUcRxg1ZRwuYEkdQnTmpM2VdHQ==" saltValue="R+RCiYiHUsqBEuTYDqohaw=="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60" priority="30">
      <formula>IF($D$8 &lt;&gt;"Angiv navn",1,0)</formula>
    </cfRule>
  </conditionalFormatting>
  <conditionalFormatting sqref="C10">
    <cfRule type="expression" dxfId="459" priority="29">
      <formula>IF($D$10&lt;&gt;"Angiv arrangementsstype",1,0)</formula>
    </cfRule>
  </conditionalFormatting>
  <conditionalFormatting sqref="C9">
    <cfRule type="expression" dxfId="458" priority="28">
      <formula>IF($D$9&lt;&gt;"Angiv sted",1,0)</formula>
    </cfRule>
  </conditionalFormatting>
  <conditionalFormatting sqref="C11">
    <cfRule type="expression" dxfId="457" priority="27">
      <formula>IF($D$11&lt;&gt;"Angiv antal",1,0)</formula>
    </cfRule>
  </conditionalFormatting>
  <conditionalFormatting sqref="C16">
    <cfRule type="expression" dxfId="456" priority="31">
      <formula>IF(AND($D$16&lt;&gt;"Vælg dato",#REF!="Ja"),1,0)</formula>
    </cfRule>
  </conditionalFormatting>
  <conditionalFormatting sqref="C17">
    <cfRule type="expression" dxfId="455" priority="32">
      <formula>IF(AND($D$17&lt;&gt;"Angiv antal",#REF!="Ja"),1,0)</formula>
    </cfRule>
  </conditionalFormatting>
  <conditionalFormatting sqref="B17">
    <cfRule type="expression" dxfId="454" priority="33">
      <formula>#REF!&lt;&gt;"Ja"</formula>
    </cfRule>
  </conditionalFormatting>
  <conditionalFormatting sqref="A15:D17">
    <cfRule type="expression" dxfId="453" priority="34">
      <formula>IF(#REF!&lt;&gt;"Ja",1,0)</formula>
    </cfRule>
  </conditionalFormatting>
  <conditionalFormatting sqref="D16:D17">
    <cfRule type="expression" dxfId="452" priority="35">
      <formula>IF(AND($E$16&lt;&gt;"Vælg dato",#REF!="Ja"),1,0)</formula>
    </cfRule>
  </conditionalFormatting>
  <conditionalFormatting sqref="B35:B49">
    <cfRule type="expression" dxfId="451" priority="26">
      <formula>IF(B35&lt;&gt;"Vælg eller skriv post",1,0)</formula>
    </cfRule>
  </conditionalFormatting>
  <conditionalFormatting sqref="E35:E49">
    <cfRule type="expression" dxfId="450" priority="24">
      <formula>IF(E35&lt;&gt;"Beskrivelse af post",1,0)</formula>
    </cfRule>
    <cfRule type="expression" dxfId="449" priority="25">
      <formula>B35 = "Øvrige"</formula>
    </cfRule>
  </conditionalFormatting>
  <conditionalFormatting sqref="F35:F49">
    <cfRule type="expression" dxfId="448" priority="21">
      <formula>IF(F35&lt;&gt;"Beskrivelse af post",1,0)</formula>
    </cfRule>
    <cfRule type="expression" dxfId="447" priority="22">
      <formula>#REF! = "Øvrige"</formula>
    </cfRule>
  </conditionalFormatting>
  <conditionalFormatting sqref="F52:F66">
    <cfRule type="expression" dxfId="446" priority="15">
      <formula>IF(F52&lt;&gt;"Beskrivelse af post",1,0)</formula>
    </cfRule>
    <cfRule type="expression" dxfId="445" priority="16">
      <formula>#REF! = "Øvrige"</formula>
    </cfRule>
  </conditionalFormatting>
  <conditionalFormatting sqref="E54:E68">
    <cfRule type="expression" dxfId="444" priority="7">
      <formula>IF(E54&lt;&gt;"Beskrivelse af post",1,0)</formula>
    </cfRule>
    <cfRule type="expression" dxfId="443" priority="8">
      <formula>B54 = "Øvrige"</formula>
    </cfRule>
  </conditionalFormatting>
  <conditionalFormatting sqref="A54:C68">
    <cfRule type="expression" dxfId="442"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C16</xm:sqref>
        </x14:dataValidation>
        <x14:dataValidation type="list" allowBlank="1" showInputMessage="1" showErrorMessage="1">
          <x14:formula1>
            <xm:f>'C:\Users\B059343\Desktop\ATK\[Budgetskema_kulturaktiviteter (3).xlsx]List'!#REF!</xm:f>
          </x14:formula1>
          <xm:sqref>B51:C51</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A50" activeCellId="6" sqref="C4:C7 C9 C12:D13 E3:F13 A17:F26 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212"/>
      <c r="E13" s="213"/>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v>0</v>
      </c>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99" t="s">
        <v>18</v>
      </c>
      <c r="B46" s="99"/>
      <c r="C46" s="100">
        <f>SUBTOTAL(109,Table3516[Budgetteret beløb])</f>
        <v>0</v>
      </c>
      <c r="D46" s="100">
        <f>SUBTOTAL(109,Table3516[Afholdt beløb])</f>
        <v>0</v>
      </c>
      <c r="E46" s="99"/>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Table3516[[#Totals],[Afholdt beløb]]+Table35317[[#Totals],[Afholdt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rUwSS8VkXB3I4wRmdabYQBtzZMRTVPQMUFodX9XtoSdDk1aYzJqcLJ2GdKtyMX7R/xVHLp560racs6Sf5H3haw==" saltValue="tOOFny9VzYk6wc0UxZHqS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41" priority="14">
      <formula>IF($D$4 &lt;&gt;"Angiv navn",1,0)</formula>
    </cfRule>
  </conditionalFormatting>
  <conditionalFormatting sqref="C6">
    <cfRule type="expression" dxfId="440" priority="13">
      <formula>IF($D$6&lt;&gt;"Angiv arrangementsstype",1,0)</formula>
    </cfRule>
  </conditionalFormatting>
  <conditionalFormatting sqref="C5">
    <cfRule type="expression" dxfId="439" priority="12">
      <formula>IF($D$5&lt;&gt;"Angiv sted",1,0)</formula>
    </cfRule>
  </conditionalFormatting>
  <conditionalFormatting sqref="C7">
    <cfRule type="expression" dxfId="438" priority="11">
      <formula>IF($D$7&lt;&gt;"Angiv antal",1,0)</formula>
    </cfRule>
  </conditionalFormatting>
  <conditionalFormatting sqref="C12">
    <cfRule type="expression" dxfId="437" priority="15">
      <formula>IF(AND($D$12&lt;&gt;"Vælg dato",#REF!="Ja"),1,0)</formula>
    </cfRule>
  </conditionalFormatting>
  <conditionalFormatting sqref="C13">
    <cfRule type="expression" dxfId="436" priority="16">
      <formula>IF(AND($D$13&lt;&gt;"Angiv antal",#REF!="Ja"),1,0)</formula>
    </cfRule>
  </conditionalFormatting>
  <conditionalFormatting sqref="B13">
    <cfRule type="expression" dxfId="435" priority="17">
      <formula>#REF!&lt;&gt;"Ja"</formula>
    </cfRule>
  </conditionalFormatting>
  <conditionalFormatting sqref="A11:D13">
    <cfRule type="expression" dxfId="434" priority="18">
      <formula>IF(#REF!&lt;&gt;"Ja",1,0)</formula>
    </cfRule>
  </conditionalFormatting>
  <conditionalFormatting sqref="D12:D13">
    <cfRule type="expression" dxfId="433" priority="19">
      <formula>IF(AND($E$12&lt;&gt;"Vælg dato",#REF!="Ja"),1,0)</formula>
    </cfRule>
  </conditionalFormatting>
  <conditionalFormatting sqref="B31:B45">
    <cfRule type="expression" dxfId="432" priority="10">
      <formula>IF(B31&lt;&gt;"Vælg eller skriv post",1,0)</formula>
    </cfRule>
  </conditionalFormatting>
  <conditionalFormatting sqref="E31:E45">
    <cfRule type="expression" dxfId="431" priority="8">
      <formula>IF(E31&lt;&gt;"Beskrivelse af post",1,0)</formula>
    </cfRule>
    <cfRule type="expression" dxfId="430" priority="9">
      <formula>B31 = "Øvrige"</formula>
    </cfRule>
  </conditionalFormatting>
  <conditionalFormatting sqref="F31:F45">
    <cfRule type="expression" dxfId="429" priority="6">
      <formula>IF(F31&lt;&gt;"Beskrivelse af post",1,0)</formula>
    </cfRule>
    <cfRule type="expression" dxfId="428" priority="7">
      <formula>#REF! = "Øvrige"</formula>
    </cfRule>
  </conditionalFormatting>
  <conditionalFormatting sqref="F48:F62">
    <cfRule type="expression" dxfId="427" priority="4">
      <formula>IF(F48&lt;&gt;"Beskrivelse af post",1,0)</formula>
    </cfRule>
    <cfRule type="expression" dxfId="426" priority="5">
      <formula>#REF! = "Øvrige"</formula>
    </cfRule>
  </conditionalFormatting>
  <conditionalFormatting sqref="E50:E64">
    <cfRule type="expression" dxfId="425" priority="2">
      <formula>IF(E50&lt;&gt;"Beskrivelse af post",1,0)</formula>
    </cfRule>
    <cfRule type="expression" dxfId="424" priority="3">
      <formula>B50 = "Øvrige"</formula>
    </cfRule>
  </conditionalFormatting>
  <conditionalFormatting sqref="A50:C64">
    <cfRule type="expression" dxfId="4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9" zoomScale="70" zoomScaleNormal="70" workbookViewId="0">
      <selection activeCell="A50" activeCellId="1" sqref="A31:F45 A50:F64"/>
    </sheetView>
  </sheetViews>
  <sheetFormatPr defaultColWidth="8.85546875" defaultRowHeight="15" x14ac:dyDescent="0.25"/>
  <cols>
    <col min="1" max="1" width="18.5703125" style="132" customWidth="1"/>
    <col min="2" max="2" width="35.140625" style="132" customWidth="1"/>
    <col min="3" max="3" width="28" style="132" customWidth="1"/>
    <col min="4" max="4" width="39.42578125" style="132" customWidth="1"/>
    <col min="5" max="5" width="32" style="132" customWidth="1"/>
    <col min="6" max="6" width="93.42578125" style="132" customWidth="1"/>
    <col min="7" max="16384" width="8.85546875" style="132"/>
  </cols>
  <sheetData>
    <row r="1" spans="1:8" ht="15.75" thickBot="1" x14ac:dyDescent="0.3">
      <c r="A1" s="93"/>
      <c r="B1" s="1"/>
      <c r="C1" s="1"/>
      <c r="D1" s="1"/>
      <c r="E1" s="1"/>
      <c r="F1" s="1"/>
    </row>
    <row r="2" spans="1:8" ht="15.75" x14ac:dyDescent="0.25">
      <c r="A2" s="128" t="s">
        <v>0</v>
      </c>
      <c r="B2" s="125"/>
      <c r="C2" s="125"/>
      <c r="D2" s="125"/>
      <c r="E2" s="129" t="s">
        <v>46</v>
      </c>
      <c r="F2" s="130"/>
      <c r="G2" s="19"/>
      <c r="H2" s="19"/>
    </row>
    <row r="3" spans="1:8" x14ac:dyDescent="0.25">
      <c r="A3" s="2"/>
      <c r="B3" s="3"/>
      <c r="C3" s="4"/>
      <c r="D3" s="3"/>
      <c r="E3" s="196" t="s">
        <v>47</v>
      </c>
      <c r="F3" s="197"/>
    </row>
    <row r="4" spans="1:8" x14ac:dyDescent="0.25">
      <c r="A4" s="126" t="s">
        <v>4</v>
      </c>
      <c r="B4" s="127"/>
      <c r="C4" s="188"/>
      <c r="D4" s="3"/>
      <c r="E4" s="196"/>
      <c r="F4" s="197"/>
    </row>
    <row r="5" spans="1:8" x14ac:dyDescent="0.25">
      <c r="A5" s="122" t="s">
        <v>5</v>
      </c>
      <c r="B5" s="123"/>
      <c r="C5" s="189"/>
      <c r="D5" s="3"/>
      <c r="E5" s="196"/>
      <c r="F5" s="197"/>
    </row>
    <row r="6" spans="1:8" x14ac:dyDescent="0.25">
      <c r="A6" s="5"/>
      <c r="B6" s="101" t="s">
        <v>6</v>
      </c>
      <c r="C6" s="190"/>
      <c r="D6" s="3"/>
      <c r="E6" s="196"/>
      <c r="F6" s="197"/>
    </row>
    <row r="7" spans="1:8" ht="29.1" customHeight="1" x14ac:dyDescent="0.25">
      <c r="A7" s="122" t="s">
        <v>7</v>
      </c>
      <c r="B7" s="123"/>
      <c r="C7" s="191"/>
      <c r="D7" s="3"/>
      <c r="E7" s="196"/>
      <c r="F7" s="197"/>
    </row>
    <row r="8" spans="1:8" ht="23.45" customHeight="1" x14ac:dyDescent="0.25">
      <c r="A8" s="21"/>
      <c r="B8" s="22"/>
      <c r="C8" s="4"/>
      <c r="D8" s="3"/>
      <c r="E8" s="196"/>
      <c r="F8" s="197"/>
    </row>
    <row r="9" spans="1:8" ht="23.45" customHeight="1" x14ac:dyDescent="0.25">
      <c r="A9" s="21"/>
      <c r="B9" s="36" t="s">
        <v>105</v>
      </c>
      <c r="C9" s="192"/>
      <c r="D9" s="3"/>
      <c r="E9" s="196"/>
      <c r="F9" s="197"/>
    </row>
    <row r="10" spans="1:8" ht="23.45" customHeight="1" x14ac:dyDescent="0.25">
      <c r="A10" s="21"/>
      <c r="B10" s="35"/>
      <c r="C10" s="4"/>
      <c r="D10" s="3"/>
      <c r="E10" s="196"/>
      <c r="F10" s="197"/>
    </row>
    <row r="11" spans="1:8" x14ac:dyDescent="0.25">
      <c r="A11" s="6"/>
      <c r="B11" s="7"/>
      <c r="C11" s="8" t="s">
        <v>8</v>
      </c>
      <c r="D11" s="23" t="s">
        <v>9</v>
      </c>
      <c r="E11" s="196"/>
      <c r="F11" s="197"/>
    </row>
    <row r="12" spans="1:8" x14ac:dyDescent="0.25">
      <c r="A12" s="6"/>
      <c r="B12" s="101" t="s">
        <v>10</v>
      </c>
      <c r="C12" s="195" t="s">
        <v>11</v>
      </c>
      <c r="D12" s="195" t="s">
        <v>11</v>
      </c>
      <c r="E12" s="198"/>
      <c r="F12" s="197"/>
    </row>
    <row r="13" spans="1:8" ht="15.75" thickBot="1" x14ac:dyDescent="0.3">
      <c r="A13" s="9"/>
      <c r="B13" s="37" t="s">
        <v>12</v>
      </c>
      <c r="C13" s="193"/>
      <c r="D13" s="194"/>
      <c r="E13" s="199"/>
      <c r="F13" s="200"/>
    </row>
    <row r="14" spans="1:8" x14ac:dyDescent="0.25">
      <c r="A14" s="1"/>
      <c r="B14" s="1"/>
      <c r="C14" s="1"/>
      <c r="D14" s="1"/>
      <c r="E14" s="1"/>
      <c r="F14" s="1"/>
    </row>
    <row r="15" spans="1:8" ht="18" x14ac:dyDescent="0.25">
      <c r="A15" s="169" t="s">
        <v>51</v>
      </c>
      <c r="B15" s="169"/>
      <c r="C15" s="169"/>
      <c r="D15" s="169"/>
      <c r="E15" s="169"/>
      <c r="F15" s="24"/>
    </row>
    <row r="16" spans="1:8" x14ac:dyDescent="0.25">
      <c r="A16" s="170" t="s">
        <v>13</v>
      </c>
      <c r="B16" s="170" t="s">
        <v>14</v>
      </c>
      <c r="C16" s="170"/>
      <c r="D16" s="170" t="s">
        <v>15</v>
      </c>
      <c r="E16" s="171" t="s">
        <v>16</v>
      </c>
      <c r="F16" s="171"/>
    </row>
    <row r="17" spans="1:6" x14ac:dyDescent="0.25">
      <c r="A17" s="201">
        <v>1</v>
      </c>
      <c r="B17" s="202" t="s">
        <v>17</v>
      </c>
      <c r="C17" s="202"/>
      <c r="D17" s="203">
        <v>0</v>
      </c>
      <c r="E17" s="204" t="s">
        <v>16</v>
      </c>
      <c r="F17" s="204"/>
    </row>
    <row r="18" spans="1:6" x14ac:dyDescent="0.25">
      <c r="A18" s="201">
        <v>2</v>
      </c>
      <c r="B18" s="202" t="s">
        <v>17</v>
      </c>
      <c r="C18" s="202"/>
      <c r="D18" s="203">
        <v>0</v>
      </c>
      <c r="E18" s="204" t="s">
        <v>16</v>
      </c>
      <c r="F18" s="204"/>
    </row>
    <row r="19" spans="1:6" x14ac:dyDescent="0.25">
      <c r="A19" s="201">
        <v>3</v>
      </c>
      <c r="B19" s="202" t="s">
        <v>17</v>
      </c>
      <c r="C19" s="202"/>
      <c r="D19" s="203">
        <v>0</v>
      </c>
      <c r="E19" s="204" t="s">
        <v>16</v>
      </c>
      <c r="F19" s="204"/>
    </row>
    <row r="20" spans="1:6" x14ac:dyDescent="0.25">
      <c r="A20" s="201">
        <v>4</v>
      </c>
      <c r="B20" s="202" t="s">
        <v>17</v>
      </c>
      <c r="C20" s="202"/>
      <c r="D20" s="203">
        <v>0</v>
      </c>
      <c r="E20" s="204" t="s">
        <v>16</v>
      </c>
      <c r="F20" s="204"/>
    </row>
    <row r="21" spans="1:6" x14ac:dyDescent="0.25">
      <c r="A21" s="201">
        <v>5</v>
      </c>
      <c r="B21" s="202" t="s">
        <v>17</v>
      </c>
      <c r="C21" s="202"/>
      <c r="D21" s="203">
        <v>0</v>
      </c>
      <c r="E21" s="204" t="s">
        <v>16</v>
      </c>
      <c r="F21" s="204"/>
    </row>
    <row r="22" spans="1:6" x14ac:dyDescent="0.25">
      <c r="A22" s="201">
        <v>6</v>
      </c>
      <c r="B22" s="202" t="s">
        <v>17</v>
      </c>
      <c r="C22" s="202"/>
      <c r="D22" s="203">
        <v>0</v>
      </c>
      <c r="E22" s="204" t="s">
        <v>16</v>
      </c>
      <c r="F22" s="204"/>
    </row>
    <row r="23" spans="1:6" x14ac:dyDescent="0.25">
      <c r="A23" s="201">
        <v>7</v>
      </c>
      <c r="B23" s="202" t="s">
        <v>17</v>
      </c>
      <c r="C23" s="202"/>
      <c r="D23" s="203">
        <v>0</v>
      </c>
      <c r="E23" s="204" t="s">
        <v>16</v>
      </c>
      <c r="F23" s="204"/>
    </row>
    <row r="24" spans="1:6" x14ac:dyDescent="0.25">
      <c r="A24" s="201">
        <v>8</v>
      </c>
      <c r="B24" s="202" t="s">
        <v>17</v>
      </c>
      <c r="C24" s="202"/>
      <c r="D24" s="203">
        <v>0</v>
      </c>
      <c r="E24" s="204" t="s">
        <v>16</v>
      </c>
      <c r="F24" s="204"/>
    </row>
    <row r="25" spans="1:6" x14ac:dyDescent="0.25">
      <c r="A25" s="201">
        <v>9</v>
      </c>
      <c r="B25" s="202" t="s">
        <v>17</v>
      </c>
      <c r="C25" s="202"/>
      <c r="D25" s="203">
        <v>0</v>
      </c>
      <c r="E25" s="204" t="s">
        <v>16</v>
      </c>
      <c r="F25" s="204"/>
    </row>
    <row r="26" spans="1:6" x14ac:dyDescent="0.25">
      <c r="A26" s="201">
        <v>10</v>
      </c>
      <c r="B26" s="202" t="s">
        <v>17</v>
      </c>
      <c r="C26" s="202"/>
      <c r="D26" s="203">
        <v>0</v>
      </c>
      <c r="E26" s="204" t="s">
        <v>16</v>
      </c>
      <c r="F26" s="204"/>
    </row>
    <row r="27" spans="1:6" x14ac:dyDescent="0.25">
      <c r="A27" s="172" t="s">
        <v>28</v>
      </c>
      <c r="B27" s="172"/>
      <c r="C27" s="173"/>
      <c r="D27" s="174">
        <f>SUM(D17:D26)</f>
        <v>0</v>
      </c>
      <c r="E27" s="173"/>
      <c r="F27" s="1"/>
    </row>
    <row r="29" spans="1:6" x14ac:dyDescent="0.25">
      <c r="A29" s="120" t="s">
        <v>30</v>
      </c>
      <c r="B29" s="120"/>
      <c r="C29" s="120"/>
      <c r="D29" s="121" t="s">
        <v>44</v>
      </c>
      <c r="E29" s="121"/>
      <c r="F29" s="24"/>
    </row>
    <row r="30" spans="1:6" x14ac:dyDescent="0.25">
      <c r="A30" s="10" t="s">
        <v>13</v>
      </c>
      <c r="B30" s="10" t="s">
        <v>14</v>
      </c>
      <c r="C30" s="10" t="s">
        <v>33</v>
      </c>
      <c r="D30" s="20" t="s">
        <v>31</v>
      </c>
      <c r="E30" s="20" t="s">
        <v>32</v>
      </c>
      <c r="F30" s="175"/>
    </row>
    <row r="31" spans="1:6" x14ac:dyDescent="0.25">
      <c r="A31" s="205">
        <v>1</v>
      </c>
      <c r="B31" s="206" t="s">
        <v>17</v>
      </c>
      <c r="C31" s="207">
        <v>0</v>
      </c>
      <c r="D31" s="207">
        <v>0</v>
      </c>
      <c r="E31" s="208" t="s">
        <v>16</v>
      </c>
      <c r="F31" s="209"/>
    </row>
    <row r="32" spans="1:6" x14ac:dyDescent="0.25">
      <c r="A32" s="205">
        <v>2</v>
      </c>
      <c r="B32" s="206" t="s">
        <v>17</v>
      </c>
      <c r="C32" s="207">
        <v>0</v>
      </c>
      <c r="D32" s="207">
        <v>0</v>
      </c>
      <c r="E32" s="208" t="s">
        <v>16</v>
      </c>
      <c r="F32" s="209"/>
    </row>
    <row r="33" spans="1:6" x14ac:dyDescent="0.25">
      <c r="A33" s="205">
        <v>3</v>
      </c>
      <c r="B33" s="206" t="s">
        <v>17</v>
      </c>
      <c r="C33" s="207">
        <v>0</v>
      </c>
      <c r="D33" s="207">
        <v>0</v>
      </c>
      <c r="E33" s="208" t="s">
        <v>16</v>
      </c>
      <c r="F33" s="209"/>
    </row>
    <row r="34" spans="1:6" x14ac:dyDescent="0.25">
      <c r="A34" s="205">
        <v>4</v>
      </c>
      <c r="B34" s="206" t="s">
        <v>17</v>
      </c>
      <c r="C34" s="207">
        <v>0</v>
      </c>
      <c r="D34" s="207">
        <v>0</v>
      </c>
      <c r="E34" s="208" t="s">
        <v>16</v>
      </c>
      <c r="F34" s="209"/>
    </row>
    <row r="35" spans="1:6" x14ac:dyDescent="0.25">
      <c r="A35" s="205">
        <v>5</v>
      </c>
      <c r="B35" s="206" t="s">
        <v>17</v>
      </c>
      <c r="C35" s="207">
        <v>0</v>
      </c>
      <c r="D35" s="207">
        <v>0</v>
      </c>
      <c r="E35" s="208" t="s">
        <v>16</v>
      </c>
      <c r="F35" s="209"/>
    </row>
    <row r="36" spans="1:6" x14ac:dyDescent="0.25">
      <c r="A36" s="205">
        <v>6</v>
      </c>
      <c r="B36" s="206" t="s">
        <v>17</v>
      </c>
      <c r="C36" s="207">
        <v>0</v>
      </c>
      <c r="D36" s="207">
        <v>0</v>
      </c>
      <c r="E36" s="208" t="s">
        <v>16</v>
      </c>
      <c r="F36" s="209"/>
    </row>
    <row r="37" spans="1:6" x14ac:dyDescent="0.25">
      <c r="A37" s="205">
        <v>7</v>
      </c>
      <c r="B37" s="206" t="s">
        <v>17</v>
      </c>
      <c r="C37" s="207">
        <v>0</v>
      </c>
      <c r="D37" s="207">
        <v>0</v>
      </c>
      <c r="E37" s="208" t="s">
        <v>16</v>
      </c>
      <c r="F37" s="209"/>
    </row>
    <row r="38" spans="1:6" x14ac:dyDescent="0.25">
      <c r="A38" s="205">
        <v>8</v>
      </c>
      <c r="B38" s="206" t="s">
        <v>17</v>
      </c>
      <c r="C38" s="207">
        <v>0</v>
      </c>
      <c r="D38" s="207">
        <v>0</v>
      </c>
      <c r="E38" s="208" t="s">
        <v>16</v>
      </c>
      <c r="F38" s="209"/>
    </row>
    <row r="39" spans="1:6" x14ac:dyDescent="0.25">
      <c r="A39" s="205">
        <v>9</v>
      </c>
      <c r="B39" s="206" t="s">
        <v>17</v>
      </c>
      <c r="C39" s="207">
        <v>0</v>
      </c>
      <c r="D39" s="207">
        <v>0</v>
      </c>
      <c r="E39" s="208" t="s">
        <v>16</v>
      </c>
      <c r="F39" s="209"/>
    </row>
    <row r="40" spans="1:6" x14ac:dyDescent="0.25">
      <c r="A40" s="205">
        <v>10</v>
      </c>
      <c r="B40" s="206" t="s">
        <v>17</v>
      </c>
      <c r="C40" s="207">
        <v>0</v>
      </c>
      <c r="D40" s="207">
        <v>0</v>
      </c>
      <c r="E40" s="208" t="s">
        <v>16</v>
      </c>
      <c r="F40" s="209"/>
    </row>
    <row r="41" spans="1:6" x14ac:dyDescent="0.25">
      <c r="A41" s="205">
        <v>11</v>
      </c>
      <c r="B41" s="206" t="s">
        <v>17</v>
      </c>
      <c r="C41" s="207">
        <v>0</v>
      </c>
      <c r="D41" s="207">
        <v>0</v>
      </c>
      <c r="E41" s="208" t="s">
        <v>16</v>
      </c>
      <c r="F41" s="209"/>
    </row>
    <row r="42" spans="1:6" x14ac:dyDescent="0.25">
      <c r="A42" s="205">
        <v>12</v>
      </c>
      <c r="B42" s="206" t="s">
        <v>17</v>
      </c>
      <c r="C42" s="207">
        <v>0</v>
      </c>
      <c r="D42" s="207">
        <v>0</v>
      </c>
      <c r="E42" s="208" t="s">
        <v>16</v>
      </c>
      <c r="F42" s="209"/>
    </row>
    <row r="43" spans="1:6" x14ac:dyDescent="0.25">
      <c r="A43" s="205">
        <v>13</v>
      </c>
      <c r="B43" s="206" t="s">
        <v>17</v>
      </c>
      <c r="C43" s="207">
        <v>0</v>
      </c>
      <c r="D43" s="207">
        <v>0</v>
      </c>
      <c r="E43" s="208" t="s">
        <v>16</v>
      </c>
      <c r="F43" s="209"/>
    </row>
    <row r="44" spans="1:6" x14ac:dyDescent="0.25">
      <c r="A44" s="205">
        <v>14</v>
      </c>
      <c r="B44" s="206" t="s">
        <v>17</v>
      </c>
      <c r="C44" s="207">
        <v>0</v>
      </c>
      <c r="D44" s="207">
        <v>0</v>
      </c>
      <c r="E44" s="208" t="s">
        <v>16</v>
      </c>
      <c r="F44" s="209"/>
    </row>
    <row r="45" spans="1:6" x14ac:dyDescent="0.25">
      <c r="A45" s="205">
        <v>15</v>
      </c>
      <c r="B45" s="206" t="s">
        <v>17</v>
      </c>
      <c r="C45" s="207">
        <v>0</v>
      </c>
      <c r="D45" s="207">
        <v>0</v>
      </c>
      <c r="E45" s="208" t="s">
        <v>16</v>
      </c>
      <c r="F45" s="209"/>
    </row>
    <row r="46" spans="1:6" x14ac:dyDescent="0.25">
      <c r="A46" s="33" t="s">
        <v>18</v>
      </c>
      <c r="B46" s="33"/>
      <c r="C46" s="34">
        <f>SUBTOTAL(109,Table351613[Budgetteret beløb])</f>
        <v>0</v>
      </c>
      <c r="D46" s="34">
        <f>SUBTOTAL(109,Table351613[Afholdt beløb])</f>
        <v>0</v>
      </c>
      <c r="E46" s="33"/>
    </row>
    <row r="48" spans="1:6" x14ac:dyDescent="0.25">
      <c r="A48" s="120" t="s">
        <v>140</v>
      </c>
      <c r="B48" s="120"/>
      <c r="C48" s="120"/>
      <c r="D48" s="121" t="s">
        <v>45</v>
      </c>
      <c r="E48" s="121"/>
      <c r="F48" s="175"/>
    </row>
    <row r="49" spans="1:6" x14ac:dyDescent="0.25">
      <c r="A49" s="10" t="s">
        <v>13</v>
      </c>
      <c r="B49" s="10" t="s">
        <v>14</v>
      </c>
      <c r="C49" s="10" t="s">
        <v>33</v>
      </c>
      <c r="D49" s="20" t="s">
        <v>31</v>
      </c>
      <c r="E49" s="20" t="s">
        <v>32</v>
      </c>
      <c r="F49" s="175"/>
    </row>
    <row r="50" spans="1:6" x14ac:dyDescent="0.25">
      <c r="A50" s="210">
        <v>1</v>
      </c>
      <c r="B50" s="206" t="s">
        <v>17</v>
      </c>
      <c r="C50" s="207">
        <v>0</v>
      </c>
      <c r="D50" s="211">
        <v>0</v>
      </c>
      <c r="E50" s="208" t="s">
        <v>16</v>
      </c>
      <c r="F50" s="209"/>
    </row>
    <row r="51" spans="1:6" x14ac:dyDescent="0.25">
      <c r="A51" s="210">
        <v>2</v>
      </c>
      <c r="B51" s="206" t="s">
        <v>17</v>
      </c>
      <c r="C51" s="207">
        <v>0</v>
      </c>
      <c r="D51" s="211">
        <v>0</v>
      </c>
      <c r="E51" s="208" t="s">
        <v>16</v>
      </c>
      <c r="F51" s="209"/>
    </row>
    <row r="52" spans="1:6" x14ac:dyDescent="0.25">
      <c r="A52" s="210">
        <v>3</v>
      </c>
      <c r="B52" s="206" t="s">
        <v>17</v>
      </c>
      <c r="C52" s="207">
        <v>0</v>
      </c>
      <c r="D52" s="211">
        <v>0</v>
      </c>
      <c r="E52" s="208" t="s">
        <v>16</v>
      </c>
      <c r="F52" s="209"/>
    </row>
    <row r="53" spans="1:6" x14ac:dyDescent="0.25">
      <c r="A53" s="210">
        <v>4</v>
      </c>
      <c r="B53" s="206" t="s">
        <v>17</v>
      </c>
      <c r="C53" s="207">
        <v>0</v>
      </c>
      <c r="D53" s="211">
        <v>0</v>
      </c>
      <c r="E53" s="208" t="s">
        <v>16</v>
      </c>
      <c r="F53" s="209"/>
    </row>
    <row r="54" spans="1:6" x14ac:dyDescent="0.25">
      <c r="A54" s="210">
        <v>5</v>
      </c>
      <c r="B54" s="206" t="s">
        <v>17</v>
      </c>
      <c r="C54" s="207">
        <v>0</v>
      </c>
      <c r="D54" s="211">
        <v>0</v>
      </c>
      <c r="E54" s="208" t="s">
        <v>16</v>
      </c>
      <c r="F54" s="209"/>
    </row>
    <row r="55" spans="1:6" x14ac:dyDescent="0.25">
      <c r="A55" s="210">
        <v>6</v>
      </c>
      <c r="B55" s="206" t="s">
        <v>17</v>
      </c>
      <c r="C55" s="207">
        <v>0</v>
      </c>
      <c r="D55" s="211">
        <v>0</v>
      </c>
      <c r="E55" s="208" t="s">
        <v>16</v>
      </c>
      <c r="F55" s="209"/>
    </row>
    <row r="56" spans="1:6" x14ac:dyDescent="0.25">
      <c r="A56" s="210">
        <v>7</v>
      </c>
      <c r="B56" s="206" t="s">
        <v>17</v>
      </c>
      <c r="C56" s="207">
        <v>0</v>
      </c>
      <c r="D56" s="211">
        <v>0</v>
      </c>
      <c r="E56" s="208" t="s">
        <v>16</v>
      </c>
      <c r="F56" s="209"/>
    </row>
    <row r="57" spans="1:6" x14ac:dyDescent="0.25">
      <c r="A57" s="210">
        <v>8</v>
      </c>
      <c r="B57" s="206" t="s">
        <v>17</v>
      </c>
      <c r="C57" s="207">
        <v>0</v>
      </c>
      <c r="D57" s="211">
        <v>0</v>
      </c>
      <c r="E57" s="208" t="s">
        <v>16</v>
      </c>
      <c r="F57" s="209"/>
    </row>
    <row r="58" spans="1:6" x14ac:dyDescent="0.25">
      <c r="A58" s="210">
        <v>9</v>
      </c>
      <c r="B58" s="206" t="s">
        <v>17</v>
      </c>
      <c r="C58" s="207">
        <v>0</v>
      </c>
      <c r="D58" s="211">
        <v>0</v>
      </c>
      <c r="E58" s="208" t="s">
        <v>16</v>
      </c>
      <c r="F58" s="209"/>
    </row>
    <row r="59" spans="1:6" x14ac:dyDescent="0.25">
      <c r="A59" s="210">
        <v>10</v>
      </c>
      <c r="B59" s="206" t="s">
        <v>17</v>
      </c>
      <c r="C59" s="207">
        <v>0</v>
      </c>
      <c r="D59" s="211">
        <v>0</v>
      </c>
      <c r="E59" s="208" t="s">
        <v>16</v>
      </c>
      <c r="F59" s="209"/>
    </row>
    <row r="60" spans="1:6" x14ac:dyDescent="0.25">
      <c r="A60" s="210">
        <v>11</v>
      </c>
      <c r="B60" s="206" t="s">
        <v>17</v>
      </c>
      <c r="C60" s="207">
        <v>0</v>
      </c>
      <c r="D60" s="211">
        <v>0</v>
      </c>
      <c r="E60" s="208" t="s">
        <v>16</v>
      </c>
      <c r="F60" s="209"/>
    </row>
    <row r="61" spans="1:6" x14ac:dyDescent="0.25">
      <c r="A61" s="210">
        <v>12</v>
      </c>
      <c r="B61" s="206" t="s">
        <v>17</v>
      </c>
      <c r="C61" s="207">
        <v>0</v>
      </c>
      <c r="D61" s="211">
        <v>0</v>
      </c>
      <c r="E61" s="208" t="s">
        <v>16</v>
      </c>
      <c r="F61" s="209"/>
    </row>
    <row r="62" spans="1:6" x14ac:dyDescent="0.25">
      <c r="A62" s="210">
        <v>13</v>
      </c>
      <c r="B62" s="206" t="s">
        <v>17</v>
      </c>
      <c r="C62" s="207">
        <v>0</v>
      </c>
      <c r="D62" s="211">
        <v>0</v>
      </c>
      <c r="E62" s="208" t="s">
        <v>16</v>
      </c>
      <c r="F62" s="209"/>
    </row>
    <row r="63" spans="1:6" x14ac:dyDescent="0.25">
      <c r="A63" s="210">
        <v>14</v>
      </c>
      <c r="B63" s="206" t="s">
        <v>17</v>
      </c>
      <c r="C63" s="207">
        <v>0</v>
      </c>
      <c r="D63" s="211">
        <v>0</v>
      </c>
      <c r="E63" s="208" t="s">
        <v>16</v>
      </c>
      <c r="F63" s="209"/>
    </row>
    <row r="64" spans="1:6" x14ac:dyDescent="0.25">
      <c r="A64" s="210">
        <v>15</v>
      </c>
      <c r="B64" s="206" t="s">
        <v>17</v>
      </c>
      <c r="C64" s="207">
        <v>0</v>
      </c>
      <c r="D64" s="211">
        <v>0</v>
      </c>
      <c r="E64" s="208" t="s">
        <v>16</v>
      </c>
      <c r="F64" s="209"/>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76" t="s">
        <v>50</v>
      </c>
      <c r="B68" s="177"/>
      <c r="C68" s="178"/>
      <c r="D68" s="178"/>
      <c r="E68" s="179"/>
    </row>
    <row r="69" spans="1:5" hidden="1" x14ac:dyDescent="0.25">
      <c r="A69" s="167"/>
      <c r="B69" s="180" t="s">
        <v>27</v>
      </c>
      <c r="C69" s="168">
        <f>D27</f>
        <v>0</v>
      </c>
      <c r="D69" s="168"/>
      <c r="E69" s="167"/>
    </row>
    <row r="70" spans="1:5" hidden="1" x14ac:dyDescent="0.25">
      <c r="A70" s="180"/>
      <c r="B70" s="180" t="s">
        <v>48</v>
      </c>
      <c r="C70" s="168">
        <f>Table351613[[#Totals],[Afholdt beløb]]+Table3531714[[#Totals],[Afholdt beløb]]</f>
        <v>0</v>
      </c>
      <c r="D70" s="168"/>
      <c r="E70" s="167"/>
    </row>
    <row r="71" spans="1:5" hidden="1" x14ac:dyDescent="0.25">
      <c r="A71" s="180"/>
      <c r="B71" s="180" t="s">
        <v>39</v>
      </c>
      <c r="C71" s="168">
        <f>C9</f>
        <v>0</v>
      </c>
      <c r="D71" s="168"/>
      <c r="E71" s="167"/>
    </row>
    <row r="72" spans="1:5" ht="44.45" hidden="1" customHeight="1" x14ac:dyDescent="0.25">
      <c r="A72" s="180"/>
      <c r="B72" s="183" t="s">
        <v>49</v>
      </c>
      <c r="C72" s="184">
        <f>C70*0.65</f>
        <v>0</v>
      </c>
      <c r="D72" s="168"/>
      <c r="E72" s="167"/>
    </row>
    <row r="73" spans="1:5" ht="24" hidden="1" customHeight="1" x14ac:dyDescent="0.25">
      <c r="A73" s="167"/>
      <c r="B73" s="180" t="s">
        <v>26</v>
      </c>
      <c r="C73" s="168">
        <f>C71-C72</f>
        <v>0</v>
      </c>
      <c r="D73" s="168"/>
      <c r="E73" s="167"/>
    </row>
  </sheetData>
  <sheetProtection algorithmName="SHA-512" hashValue="x146zJG+IDX7mvjg2u7vqgD8MvMTFanHDU7jHTVBpFwx67Sp3u6nl1hS15wZx2dO1BBQZiO4JBssB1vsQu8a/w==" saltValue="TOwXwjc+Ow3QPHtDsiCq4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22" priority="14">
      <formula>IF($D$4 &lt;&gt;"Angiv navn",1,0)</formula>
    </cfRule>
  </conditionalFormatting>
  <conditionalFormatting sqref="C6">
    <cfRule type="expression" dxfId="421" priority="13">
      <formula>IF($D$6&lt;&gt;"Angiv arrangementsstype",1,0)</formula>
    </cfRule>
  </conditionalFormatting>
  <conditionalFormatting sqref="C5">
    <cfRule type="expression" dxfId="420" priority="12">
      <formula>IF($D$5&lt;&gt;"Angiv sted",1,0)</formula>
    </cfRule>
  </conditionalFormatting>
  <conditionalFormatting sqref="C7">
    <cfRule type="expression" dxfId="419" priority="11">
      <formula>IF($D$7&lt;&gt;"Angiv antal",1,0)</formula>
    </cfRule>
  </conditionalFormatting>
  <conditionalFormatting sqref="C12">
    <cfRule type="expression" dxfId="418" priority="15">
      <formula>IF(AND($D$12&lt;&gt;"Vælg dato",#REF!="Ja"),1,0)</formula>
    </cfRule>
  </conditionalFormatting>
  <conditionalFormatting sqref="C13">
    <cfRule type="expression" dxfId="417" priority="16">
      <formula>IF(AND($D$13&lt;&gt;"Angiv antal",#REF!="Ja"),1,0)</formula>
    </cfRule>
  </conditionalFormatting>
  <conditionalFormatting sqref="B13">
    <cfRule type="expression" dxfId="416" priority="17">
      <formula>#REF!&lt;&gt;"Ja"</formula>
    </cfRule>
  </conditionalFormatting>
  <conditionalFormatting sqref="A11:D13">
    <cfRule type="expression" dxfId="415" priority="18">
      <formula>IF(#REF!&lt;&gt;"Ja",1,0)</formula>
    </cfRule>
  </conditionalFormatting>
  <conditionalFormatting sqref="D12:D13">
    <cfRule type="expression" dxfId="414" priority="19">
      <formula>IF(AND($E$12&lt;&gt;"Vælg dato",#REF!="Ja"),1,0)</formula>
    </cfRule>
  </conditionalFormatting>
  <conditionalFormatting sqref="B31:B45">
    <cfRule type="expression" dxfId="413" priority="10">
      <formula>IF(B31&lt;&gt;"Vælg eller skriv post",1,0)</formula>
    </cfRule>
  </conditionalFormatting>
  <conditionalFormatting sqref="E31:E45">
    <cfRule type="expression" dxfId="412" priority="8">
      <formula>IF(E31&lt;&gt;"Beskrivelse af post",1,0)</formula>
    </cfRule>
    <cfRule type="expression" dxfId="411" priority="9">
      <formula>B31 = "Øvrige"</formula>
    </cfRule>
  </conditionalFormatting>
  <conditionalFormatting sqref="F31:F45">
    <cfRule type="expression" dxfId="410" priority="6">
      <formula>IF(F31&lt;&gt;"Beskrivelse af post",1,0)</formula>
    </cfRule>
    <cfRule type="expression" dxfId="409" priority="7">
      <formula>#REF! = "Øvrige"</formula>
    </cfRule>
  </conditionalFormatting>
  <conditionalFormatting sqref="F48:F62">
    <cfRule type="expression" dxfId="408" priority="4">
      <formula>IF(F48&lt;&gt;"Beskrivelse af post",1,0)</formula>
    </cfRule>
    <cfRule type="expression" dxfId="407" priority="5">
      <formula>#REF! = "Øvrige"</formula>
    </cfRule>
  </conditionalFormatting>
  <conditionalFormatting sqref="E50:E64">
    <cfRule type="expression" dxfId="406" priority="2">
      <formula>IF(E50&lt;&gt;"Beskrivelse af post",1,0)</formula>
    </cfRule>
    <cfRule type="expression" dxfId="405" priority="3">
      <formula>B50 = "Øvrige"</formula>
    </cfRule>
  </conditionalFormatting>
  <conditionalFormatting sqref="A50:C64">
    <cfRule type="expression" dxfId="404"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Svante Dall-Hansen</cp:lastModifiedBy>
  <dcterms:created xsi:type="dcterms:W3CDTF">2020-10-15T06:27:33Z</dcterms:created>
  <dcterms:modified xsi:type="dcterms:W3CDTF">2022-03-18T11:57:33Z</dcterms:modified>
</cp:coreProperties>
</file>