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NHEDER\Coronaordninger\Excel kursus\Aktivitetspulje\Redigerede versioner\Låste skemaer\Færdige\"/>
    </mc:Choice>
  </mc:AlternateContent>
  <bookViews>
    <workbookView xWindow="0" yWindow="0" windowWidth="16800" windowHeight="6765" tabRatio="926" activeTab="14"/>
  </bookViews>
  <sheets>
    <sheet name="Overblik" sheetId="2" r:id="rId1"/>
    <sheet name="Beretning" sheetId="17" r:id="rId2"/>
    <sheet name="Underskrift regnskabskyndig" sheetId="18" r:id="rId3"/>
    <sheet name="Omsætning" sheetId="6" r:id="rId4"/>
    <sheet name="Fordelingsnøgle" sheetId="4" r:id="rId5"/>
    <sheet name="Aktivitet 1" sheetId="1" r:id="rId6"/>
    <sheet name="Aktivitet 2" sheetId="8" r:id="rId7"/>
    <sheet name="Aktivitet 3" sheetId="9" r:id="rId8"/>
    <sheet name="Aktivitet 4" sheetId="10" r:id="rId9"/>
    <sheet name="Aktivitet 5" sheetId="11" r:id="rId10"/>
    <sheet name="Aktivitet 6" sheetId="12" r:id="rId11"/>
    <sheet name="Aktivitet 7" sheetId="13" r:id="rId12"/>
    <sheet name="Aktivitet 8" sheetId="14" r:id="rId13"/>
    <sheet name="Aktivitet 9" sheetId="15" r:id="rId14"/>
    <sheet name="Aktivitet 10" sheetId="16" r:id="rId15"/>
    <sheet name="List" sheetId="7" state="hidden"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2" l="1"/>
  <c r="L17" i="2"/>
  <c r="L18" i="2"/>
  <c r="L19" i="2"/>
  <c r="L20" i="2"/>
  <c r="L21" i="2"/>
  <c r="L22" i="2"/>
  <c r="L23" i="2"/>
  <c r="L24" i="2"/>
  <c r="L15" i="2"/>
  <c r="B5" i="2" l="1"/>
  <c r="B4" i="2"/>
  <c r="B3" i="2"/>
  <c r="B2" i="2"/>
  <c r="D46" i="8" l="1"/>
  <c r="C50" i="1"/>
  <c r="D31" i="1" l="1"/>
  <c r="J15" i="2" s="1"/>
  <c r="J24" i="2" l="1"/>
  <c r="J23" i="2"/>
  <c r="J22" i="2"/>
  <c r="H23" i="2" l="1"/>
  <c r="H22" i="2"/>
  <c r="H20" i="2"/>
  <c r="H19" i="2"/>
  <c r="H18" i="2"/>
  <c r="H17" i="2"/>
  <c r="G23" i="2"/>
  <c r="F23" i="2"/>
  <c r="F22" i="2"/>
  <c r="F20" i="2"/>
  <c r="F19" i="2"/>
  <c r="F18" i="2"/>
  <c r="E22" i="2"/>
  <c r="B24" i="2"/>
  <c r="B23" i="2"/>
  <c r="B22" i="2"/>
  <c r="B21" i="2"/>
  <c r="B20" i="2"/>
  <c r="B19" i="2"/>
  <c r="B18" i="2"/>
  <c r="B17" i="2"/>
  <c r="C24" i="2"/>
  <c r="C23" i="2"/>
  <c r="C22" i="2"/>
  <c r="C21" i="2"/>
  <c r="C20" i="2"/>
  <c r="C19" i="2"/>
  <c r="C18" i="2"/>
  <c r="C17" i="2"/>
  <c r="D24" i="2"/>
  <c r="D23" i="2"/>
  <c r="D22" i="2"/>
  <c r="D21" i="2"/>
  <c r="D20" i="2"/>
  <c r="D19" i="2"/>
  <c r="D18" i="2"/>
  <c r="D17" i="2"/>
  <c r="E24" i="2"/>
  <c r="E23" i="2"/>
  <c r="E21" i="2"/>
  <c r="E20" i="2"/>
  <c r="E19" i="2"/>
  <c r="E18" i="2"/>
  <c r="E17" i="2"/>
  <c r="C71" i="16"/>
  <c r="D65" i="16"/>
  <c r="H24" i="2" s="1"/>
  <c r="C65" i="16"/>
  <c r="D46" i="16"/>
  <c r="C46" i="16"/>
  <c r="D27" i="16"/>
  <c r="C69" i="16" s="1"/>
  <c r="C71" i="15"/>
  <c r="D65" i="15"/>
  <c r="C65" i="15"/>
  <c r="D46" i="15"/>
  <c r="C70" i="15" s="1"/>
  <c r="C72" i="15" s="1"/>
  <c r="C46" i="15"/>
  <c r="D27" i="15"/>
  <c r="C69" i="15" s="1"/>
  <c r="C71" i="14"/>
  <c r="D65" i="14"/>
  <c r="C65" i="14"/>
  <c r="D46" i="14"/>
  <c r="C70" i="14" s="1"/>
  <c r="C72" i="14" s="1"/>
  <c r="C46" i="14"/>
  <c r="D27" i="14"/>
  <c r="C69" i="14" s="1"/>
  <c r="C71" i="13"/>
  <c r="D65" i="13"/>
  <c r="H21" i="2" s="1"/>
  <c r="C65" i="13"/>
  <c r="D46" i="13"/>
  <c r="C46" i="13"/>
  <c r="D27" i="13"/>
  <c r="C71" i="12"/>
  <c r="D65" i="12"/>
  <c r="C65" i="12"/>
  <c r="D46" i="12"/>
  <c r="C70" i="12" s="1"/>
  <c r="C72" i="12" s="1"/>
  <c r="C46" i="12"/>
  <c r="D27" i="12"/>
  <c r="C71" i="11"/>
  <c r="D65" i="11"/>
  <c r="C65" i="11"/>
  <c r="D46" i="11"/>
  <c r="C70" i="11" s="1"/>
  <c r="C72" i="11" s="1"/>
  <c r="C46" i="11"/>
  <c r="D27" i="11"/>
  <c r="C71" i="10"/>
  <c r="D65" i="10"/>
  <c r="C65" i="10"/>
  <c r="D46" i="10"/>
  <c r="C70" i="10" s="1"/>
  <c r="C72" i="10" s="1"/>
  <c r="C46" i="10"/>
  <c r="D27" i="10"/>
  <c r="C71" i="9"/>
  <c r="D65" i="9"/>
  <c r="C65" i="9"/>
  <c r="D46" i="9"/>
  <c r="C70" i="9" s="1"/>
  <c r="C72" i="9" s="1"/>
  <c r="C46" i="9"/>
  <c r="F17" i="2" s="1"/>
  <c r="D27" i="9"/>
  <c r="G22" i="2" l="1"/>
  <c r="C69" i="13"/>
  <c r="J21" i="2"/>
  <c r="G20" i="2"/>
  <c r="C69" i="12"/>
  <c r="J20" i="2"/>
  <c r="G19" i="2"/>
  <c r="G18" i="2"/>
  <c r="C69" i="10"/>
  <c r="J18" i="2"/>
  <c r="G17" i="2"/>
  <c r="C69" i="9"/>
  <c r="J17" i="2"/>
  <c r="C69" i="11"/>
  <c r="J19" i="2"/>
  <c r="F21" i="2"/>
  <c r="C70" i="13"/>
  <c r="C72" i="13" s="1"/>
  <c r="C73" i="13" s="1"/>
  <c r="G21" i="2"/>
  <c r="C70" i="16"/>
  <c r="C72" i="16" s="1"/>
  <c r="C73" i="16" s="1"/>
  <c r="F24" i="2"/>
  <c r="G24" i="2"/>
  <c r="C73" i="15"/>
  <c r="C73" i="14"/>
  <c r="C73" i="12"/>
  <c r="C73" i="11"/>
  <c r="C73" i="10"/>
  <c r="C73" i="9"/>
  <c r="E16" i="2"/>
  <c r="E15" i="2"/>
  <c r="E25" i="2" l="1"/>
  <c r="B8" i="2" s="1"/>
  <c r="D15" i="2"/>
  <c r="D16" i="2"/>
  <c r="C16" i="2"/>
  <c r="C15" i="2"/>
  <c r="B16" i="2"/>
  <c r="C71" i="8"/>
  <c r="D65" i="8"/>
  <c r="H16" i="2" s="1"/>
  <c r="C65" i="8"/>
  <c r="C46" i="8"/>
  <c r="D27" i="8"/>
  <c r="J16" i="2" s="1"/>
  <c r="B15" i="2"/>
  <c r="C75" i="1"/>
  <c r="C73" i="1"/>
  <c r="D69" i="1"/>
  <c r="H15" i="2" s="1"/>
  <c r="C69" i="1"/>
  <c r="D50" i="1"/>
  <c r="G15" i="2" l="1"/>
  <c r="I15" i="2" s="1"/>
  <c r="C74" i="1"/>
  <c r="C76" i="1" s="1"/>
  <c r="C77" i="1" s="1"/>
  <c r="D25" i="2"/>
  <c r="C69" i="8"/>
  <c r="F16" i="2"/>
  <c r="C70" i="8"/>
  <c r="C72" i="8" s="1"/>
  <c r="C73" i="8" s="1"/>
  <c r="G16" i="2"/>
  <c r="M15" i="2" l="1"/>
  <c r="N15" i="2"/>
  <c r="K15" i="2"/>
  <c r="F15" i="2"/>
  <c r="B6" i="2" l="1"/>
  <c r="F25" i="2"/>
  <c r="I21" i="2"/>
  <c r="I23" i="2"/>
  <c r="I19" i="2"/>
  <c r="I17" i="2"/>
  <c r="I24" i="2"/>
  <c r="I22" i="2"/>
  <c r="I20" i="2"/>
  <c r="I18" i="2"/>
  <c r="I16" i="2"/>
  <c r="H25" i="2"/>
  <c r="G25" i="2"/>
  <c r="M20" i="2" l="1"/>
  <c r="N20" i="2"/>
  <c r="N19" i="2"/>
  <c r="M19" i="2"/>
  <c r="N22" i="2"/>
  <c r="M22" i="2"/>
  <c r="M23" i="2"/>
  <c r="N23" i="2"/>
  <c r="M16" i="2"/>
  <c r="N16" i="2"/>
  <c r="M24" i="2"/>
  <c r="N24" i="2"/>
  <c r="M21" i="2"/>
  <c r="N21" i="2"/>
  <c r="N18" i="2"/>
  <c r="M18" i="2"/>
  <c r="N17" i="2"/>
  <c r="M17" i="2"/>
  <c r="K16" i="2"/>
  <c r="K22" i="2"/>
  <c r="K23" i="2"/>
  <c r="K24" i="2"/>
  <c r="K21" i="2"/>
  <c r="K18" i="2"/>
  <c r="K17" i="2"/>
  <c r="K20" i="2"/>
  <c r="K19" i="2"/>
  <c r="I25" i="2"/>
  <c r="M25" i="2" l="1"/>
  <c r="N25" i="2"/>
  <c r="B11" i="2" s="1"/>
  <c r="K25" i="2"/>
  <c r="B7" i="2"/>
  <c r="J25" i="2"/>
  <c r="B12" i="2" l="1"/>
  <c r="B13" i="2" s="1"/>
  <c r="B9" i="2"/>
</calcChain>
</file>

<file path=xl/comments1.xml><?xml version="1.0" encoding="utf-8"?>
<comments xmlns="http://schemas.openxmlformats.org/spreadsheetml/2006/main">
  <authors>
    <author>Emil Emborg Thiel</author>
    <author>Torben Lyngsø</author>
  </authors>
  <commentList>
    <comment ref="M2" authorId="0" shapeId="0">
      <text>
        <r>
          <rPr>
            <b/>
            <sz val="9"/>
            <color indexed="81"/>
            <rFont val="Tahoma"/>
            <family val="2"/>
          </rPr>
          <t>Emil Emborg Thiel:</t>
        </r>
        <r>
          <rPr>
            <sz val="9"/>
            <color indexed="81"/>
            <rFont val="Tahoma"/>
            <family val="2"/>
          </rPr>
          <t xml:space="preserve">
En generisk Ja/Nej mulighed som kan bruges flere steder.</t>
        </r>
      </text>
    </comment>
    <comment ref="V2" authorId="1"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<sst xmlns="http://schemas.openxmlformats.org/spreadsheetml/2006/main" count="1348" uniqueCount="137">
  <si>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</si>
  <si>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</si>
  <si>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</si>
  <si>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</si>
  <si>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</si>
  <si>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</si>
  <si>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</si>
  <si>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</si>
  <si>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</si>
  <si>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</si>
  <si>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</si>
  <si>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</si>
  <si>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</si>
  <si>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</si>
  <si>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</si>
  <si>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</si>
  <si>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</si>
  <si>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</si>
  <si>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</si>
  <si>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</si>
  <si>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</si>
  <si>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</si>
  <si>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</si>
  <si>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</si>
  <si>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</si>
  <si>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</si>
  <si>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</si>
  <si>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</si>
  <si>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</si>
  <si>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</si>
  <si>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</si>
  <si>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</si>
  <si>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</si>
  <si>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</si>
  <si>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</si>
  <si>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</si>
  <si>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</si>
  <si>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</si>
  <si>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</si>
  <si>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</si>
  <si>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</si>
  <si>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</si>
  <si>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</si>
  <si>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</si>
  <si>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</si>
  <si>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</si>
  <si>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</si>
  <si>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</si>
  <si>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</si>
  <si>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</si>
  <si>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</si>
  <si>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</si>
  <si>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</si>
  <si>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</si>
  <si>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</si>
  <si>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</si>
  <si>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</si>
  <si>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</si>
  <si>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</si>
  <si>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</si>
  <si>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</si>
  <si>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</si>
  <si>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</si>
  <si>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</si>
  <si>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</si>
  <si>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</si>
  <si>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</si>
  <si>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</si>
  <si>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</si>
  <si>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</si>
  <si>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</si>
  <si>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</si>
  <si>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</si>
  <si>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</si>
  <si>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</si>
  <si>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</si>
  <si>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</si>
  <si>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</si>
  <si>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</si>
  <si>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</si>
  <si>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</si>
  <si>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</si>
  <si>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</si>
  <si>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</si>
  <si>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</si>
  <si>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</si>
  <si>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</si>
  <si>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</si>
  <si>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</si>
  <si>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</si>
  <si>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</si>
  <si>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</si>
  <si>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</si>
  <si>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</si>
  <si>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</si>
  <si>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</si>
  <si>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</si>
  <si>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</si>
  <si>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</si>
  <si>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</si>
  <si>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</si>
  <si>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</si>
  <si>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</si>
  <si>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</si>
  <si>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</si>
  <si>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</si>
  <si>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</si>
  <si>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</si>
  <si>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</si>
  <si>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</si>
  <si>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</si>
  <si>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</si>
  <si>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</si>
  <si>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samlet overskud</t>
  </si>
  <si>
    <t>Tilbagebetaling i alt</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</si>
  <si>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</si>
  <si>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</si>
  <si>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</si>
  <si>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</si>
  <si>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</si>
  <si>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</si>
  <si>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Regnskabskyndig (ved tilskud over 100.000 kr. til og med 500.000 kr.)</t>
  </si>
  <si>
    <t>Den udførte regnskabsgennemgang</t>
  </si>
  <si>
    <t>Regnskabskyndiges navn:</t>
  </si>
  <si>
    <t>Regnskabskyndiges firma - såfremt det er relevant:</t>
  </si>
  <si>
    <t>Regnskabskyndiges underskrift:</t>
  </si>
  <si>
    <t>Dato:</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</si>
  <si>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Derefter skal du gå til ”Aktivitet 1” og udfylde alle oplysninger her. Hvis du har brug for det, kan du bruge flere aktivitetsfaner.
5)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6) Du skal også angive de direkte indtægter, du har haft i forbindelse med aktiviteten. Indtægterne skal udfyldes i de grå felter i boksen "Indtægter". 
7) Øverst på aktivitetsfanen angiver du, hvor meget du har modtaget i tilskud til aktiviteten. Dette beløb fremgår af dit tilsagnsbrev og af dit budgetskema, som du indsendte i forbindelse med ansøgningen.
8) Husk at angive på hver aktivitetsfane, hvis der har været ændringer i antal publikummer. Ændringen skal begrundes og indskrives under afvigelsesforklaringer. 
9) Hvis jeres aktivitet blev afviklet med væsentlige ændringer, skal du beskrive disse ændringer i tekstfeltet og forklare, hvorfor de var nødvendige.</t>
  </si>
  <si>
    <r>
      <t xml:space="preserve">Her skal du vælge,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</si>
  <si>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Sæt kryds ud for den gruppe, som du tilhører:</t>
  </si>
  <si>
    <t>Angiv din omsætning ud fra den gruppe, som du tilhører:</t>
  </si>
  <si>
    <t>Undertegnede erklærer hermed, at regnskabet er gennemgået og kontrolleret i overensstemmelse med "Bekendtgørelse om regnskab og revision af projekt- og aktivitetstilskud fra Kulturministeriet" (BEK nr. 1479 af 22/12/2014), idet der dog for denne pulje generelt dispenseres fra bekendtgørelsens krav om forvaltningsrevision (jf. BEK § 10, stk. 2, nr. 4).</t>
  </si>
  <si>
    <t xml:space="preserve">Journalnummer </t>
  </si>
  <si>
    <t>Tilskud, der skal tilbagebetales pga. for høje budgetterede omkostninger</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</si>
  <si>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fordelingsnøgle, skal den uddybende information også beskrives her.</t>
  </si>
  <si>
    <t>Budget indirekte omkostninger</t>
  </si>
  <si>
    <t>Regnskabsskabelon nov.-dec. 2020 - Aktivitetspulje til kulturaktiviteter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</si>
</sst>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28"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amily val="2"/>
    </font>
    <font>
      <b/>
      <sz val="11"/>
      <name val="Calibri"/>
      <family val="2"/>
      <scheme val="minor"/>
    </font>
    <font>
      <sz val="11"/>
      <color rgb="FF9C6500"/>
      <name val="Calibri"/>
      <family val="2"/>
      <scheme val="minor"/>
    </font>
  </fonts>
  <fills count="20">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rgb="FFDDDCD6"/>
        <bgColor indexed="64"/>
      </patternFill>
    </fill>
    <fill>
      <patternFill patternType="solid">
        <fgColor rgb="FFFFEB9C"/>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0" fontId="27" fillId="19" borderId="0" applyNumberFormat="0" applyBorder="0" applyAlignment="0" applyProtection="0"/>
  </cellStyleXfs>
  <cellXfs count="204">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0" fontId="0" fillId="4" borderId="4" xfId="0" applyFill="1" applyBorder="1" applyProtection="1">
      <protection hidden="1"/>
    </xf>
    <xf numFmtId="0" fontId="7" fillId="2" borderId="0" xfId="0" applyFont="1" applyFill="1" applyBorder="1" applyProtection="1">
      <protection hidden="1"/>
    </xf>
    <xf numFmtId="0" fontId="8" fillId="0" borderId="0" xfId="0" applyFont="1" applyBorder="1" applyProtection="1">
      <protection hidden="1"/>
    </xf>
    <xf numFmtId="44" fontId="8" fillId="0" borderId="0" xfId="0" applyNumberFormat="1" applyFont="1" applyBorder="1" applyProtection="1">
      <protection hidden="1"/>
    </xf>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10" borderId="3" xfId="0" applyFill="1" applyBorder="1" applyProtection="1">
      <protection hidden="1"/>
    </xf>
    <xf numFmtId="0" fontId="0" fillId="10" borderId="0" xfId="0" applyFill="1" applyBorder="1" applyProtection="1">
      <protection hidden="1"/>
    </xf>
    <xf numFmtId="0" fontId="5" fillId="4" borderId="0" xfId="0" applyFont="1" applyFill="1" applyBorder="1" applyProtection="1">
      <protection hidden="1"/>
    </xf>
    <xf numFmtId="0" fontId="0" fillId="8" borderId="0" xfId="0" applyFill="1" applyBorder="1" applyProtection="1">
      <protection hidden="1"/>
    </xf>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0" fontId="22" fillId="10" borderId="0" xfId="0"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0" fontId="7" fillId="18" borderId="0" xfId="0" applyFont="1" applyFill="1" applyBorder="1" applyProtection="1">
      <protection locked="0"/>
    </xf>
    <xf numFmtId="0" fontId="7" fillId="18" borderId="5" xfId="0" applyFont="1" applyFill="1" applyBorder="1" applyProtection="1">
      <protection locked="0"/>
    </xf>
    <xf numFmtId="0" fontId="27" fillId="19" borderId="14" xfId="3" applyNumberFormat="1" applyBorder="1" applyAlignment="1" applyProtection="1">
      <alignment horizontal="left" vertical="top" wrapText="1"/>
      <protection hidden="1"/>
    </xf>
    <xf numFmtId="0" fontId="27" fillId="19" borderId="13" xfId="3" applyBorder="1" applyAlignment="1" applyProtection="1">
      <alignment horizontal="left" vertical="top" wrapText="1"/>
      <protection hidden="1"/>
    </xf>
    <xf numFmtId="0" fontId="3" fillId="4" borderId="0" xfId="0" applyFont="1" applyFill="1" applyBorder="1" applyAlignment="1" applyProtection="1">
      <alignment horizontal="right"/>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 fillId="8" borderId="3" xfId="0" applyFont="1" applyFill="1" applyBorder="1" applyAlignment="1" applyProtection="1">
      <alignment horizontal="left" vertical="center"/>
      <protection hidden="1"/>
    </xf>
    <xf numFmtId="0" fontId="2" fillId="8" borderId="0" xfId="0" applyFont="1" applyFill="1" applyBorder="1" applyAlignment="1" applyProtection="1">
      <alignment horizontal="left" vertical="center"/>
      <protection hidden="1"/>
    </xf>
    <xf numFmtId="0" fontId="0" fillId="0" borderId="0" xfId="0" applyProtection="1">
      <protection hidden="1"/>
    </xf>
    <xf numFmtId="0" fontId="13" fillId="4" borderId="10" xfId="0" applyFont="1" applyFill="1" applyBorder="1" applyProtection="1">
      <protection hidden="1"/>
    </xf>
    <xf numFmtId="0" fontId="4" fillId="6" borderId="7" xfId="0" applyNumberFormat="1" applyFont="1" applyFill="1" applyBorder="1" applyAlignment="1" applyProtection="1">
      <alignment horizontal="right" vertical="center"/>
      <protection hidden="1"/>
    </xf>
    <xf numFmtId="0" fontId="2" fillId="3" borderId="21" xfId="0" applyFont="1" applyFill="1" applyBorder="1" applyAlignment="1" applyProtection="1">
      <alignment vertical="center"/>
      <protection hidden="1"/>
    </xf>
    <xf numFmtId="0" fontId="13" fillId="4" borderId="12" xfId="0" applyFont="1" applyFill="1" applyBorder="1" applyProtection="1">
      <protection hidden="1"/>
    </xf>
    <xf numFmtId="1" fontId="4" fillId="6" borderId="7" xfId="0" applyNumberFormat="1" applyFont="1" applyFill="1" applyBorder="1" applyAlignment="1" applyProtection="1">
      <alignment horizontal="right" vertical="center"/>
      <protection hidden="1"/>
    </xf>
    <xf numFmtId="0" fontId="2" fillId="3" borderId="0" xfId="0" applyFont="1" applyFill="1" applyBorder="1" applyAlignment="1" applyProtection="1">
      <alignment vertical="center"/>
      <protection hidden="1"/>
    </xf>
    <xf numFmtId="0" fontId="12" fillId="3" borderId="0" xfId="0" applyFont="1" applyFill="1" applyBorder="1" applyProtection="1">
      <protection hidden="1"/>
    </xf>
    <xf numFmtId="0" fontId="14" fillId="4" borderId="12" xfId="0" applyFont="1" applyFill="1" applyBorder="1" applyProtection="1">
      <protection hidden="1"/>
    </xf>
    <xf numFmtId="1" fontId="7" fillId="5" borderId="7" xfId="0" applyNumberFormat="1" applyFont="1" applyFill="1" applyBorder="1" applyAlignment="1" applyProtection="1">
      <alignment horizontal="right"/>
      <protection hidden="1"/>
    </xf>
    <xf numFmtId="0" fontId="14" fillId="4" borderId="12" xfId="0" applyFont="1" applyFill="1" applyBorder="1" applyAlignment="1" applyProtection="1">
      <protection hidden="1"/>
    </xf>
    <xf numFmtId="44" fontId="0" fillId="3" borderId="7" xfId="1" applyFont="1" applyFill="1" applyBorder="1" applyAlignment="1" applyProtection="1">
      <alignment horizontal="center"/>
      <protection hidden="1"/>
    </xf>
    <xf numFmtId="44" fontId="24" fillId="3" borderId="7" xfId="1" applyFont="1" applyFill="1" applyBorder="1" applyAlignment="1" applyProtection="1">
      <alignment horizontal="center"/>
      <protection hidden="1"/>
    </xf>
    <xf numFmtId="3" fontId="12" fillId="3" borderId="0" xfId="0" applyNumberFormat="1" applyFont="1" applyFill="1" applyBorder="1" applyProtection="1">
      <protection hidden="1"/>
    </xf>
    <xf numFmtId="0" fontId="13" fillId="14" borderId="13" xfId="0" applyFont="1" applyFill="1" applyBorder="1" applyAlignment="1" applyProtection="1">
      <alignment vertical="center" wrapText="1"/>
      <protection hidden="1"/>
    </xf>
    <xf numFmtId="7" fontId="5" fillId="14" borderId="14" xfId="1" applyNumberFormat="1" applyFont="1" applyFill="1" applyBorder="1" applyAlignment="1" applyProtection="1">
      <alignment vertical="center" wrapText="1"/>
      <protection hidden="1"/>
    </xf>
    <xf numFmtId="3" fontId="14" fillId="3" borderId="22" xfId="0" applyNumberFormat="1" applyFont="1" applyFill="1" applyBorder="1" applyProtection="1">
      <protection hidden="1"/>
    </xf>
    <xf numFmtId="165" fontId="5" fillId="14" borderId="14" xfId="1" applyNumberFormat="1" applyFont="1" applyFill="1" applyBorder="1" applyAlignment="1" applyProtection="1">
      <alignment vertical="center" wrapText="1"/>
      <protection hidden="1"/>
    </xf>
    <xf numFmtId="0" fontId="18" fillId="3" borderId="13" xfId="0" applyFont="1" applyFill="1" applyBorder="1" applyAlignment="1" applyProtection="1">
      <alignment horizontal="left" vertical="top" wrapText="1"/>
      <protection hidden="1"/>
    </xf>
    <xf numFmtId="0" fontId="18" fillId="3" borderId="22" xfId="0" applyFont="1" applyFill="1" applyBorder="1" applyAlignment="1" applyProtection="1">
      <alignment horizontal="left" vertical="top" wrapText="1"/>
      <protection hidden="1"/>
    </xf>
    <xf numFmtId="0" fontId="7" fillId="2" borderId="7" xfId="0" applyFont="1" applyFill="1" applyBorder="1" applyAlignment="1" applyProtection="1">
      <alignment vertical="center" wrapText="1"/>
      <protection hidden="1"/>
    </xf>
    <xf numFmtId="0" fontId="7" fillId="2" borderId="9" xfId="0" applyFont="1" applyFill="1" applyBorder="1" applyAlignment="1" applyProtection="1">
      <alignment vertical="center" wrapText="1"/>
      <protection hidden="1"/>
    </xf>
    <xf numFmtId="0" fontId="7" fillId="16" borderId="9" xfId="0" applyFont="1" applyFill="1" applyBorder="1" applyAlignment="1" applyProtection="1">
      <alignment vertical="center" wrapText="1"/>
      <protection hidden="1"/>
    </xf>
    <xf numFmtId="0" fontId="25" fillId="2" borderId="9" xfId="0" applyFont="1" applyFill="1" applyBorder="1" applyAlignment="1" applyProtection="1">
      <alignment wrapText="1"/>
      <protection hidden="1"/>
    </xf>
    <xf numFmtId="0" fontId="9" fillId="2" borderId="9" xfId="0" applyFont="1" applyFill="1" applyBorder="1" applyAlignment="1" applyProtection="1">
      <alignment vertical="center" wrapText="1"/>
      <protection hidden="1"/>
    </xf>
    <xf numFmtId="0" fontId="9" fillId="2" borderId="7" xfId="0" applyFont="1" applyFill="1" applyBorder="1" applyAlignment="1" applyProtection="1">
      <alignment vertical="center" wrapText="1"/>
      <protection hidden="1"/>
    </xf>
    <xf numFmtId="0" fontId="21" fillId="0" borderId="0" xfId="0" applyFont="1" applyAlignment="1" applyProtection="1">
      <alignment wrapText="1"/>
      <protection hidden="1"/>
    </xf>
    <xf numFmtId="0" fontId="21" fillId="0" borderId="0" xfId="0" applyFont="1" applyProtection="1">
      <protection hidden="1"/>
    </xf>
    <xf numFmtId="0" fontId="7" fillId="0" borderId="7" xfId="0" applyFont="1" applyBorder="1" applyAlignment="1" applyProtection="1">
      <alignment horizontal="center" vertical="center"/>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0" fontId="16" fillId="0" borderId="7" xfId="0" applyFont="1" applyBorder="1" applyAlignment="1" applyProtection="1">
      <alignment horizontal="center"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3" fontId="0" fillId="0" borderId="0" xfId="0" applyNumberFormat="1" applyProtection="1">
      <protection hidden="1"/>
    </xf>
    <xf numFmtId="0" fontId="18" fillId="3" borderId="10" xfId="0" applyFont="1" applyFill="1" applyBorder="1" applyAlignment="1" applyProtection="1">
      <alignment horizontal="left" vertical="top" wrapText="1"/>
      <protection hidden="1"/>
    </xf>
    <xf numFmtId="0" fontId="18" fillId="3" borderId="21" xfId="0" applyFont="1" applyFill="1" applyBorder="1" applyAlignment="1" applyProtection="1">
      <alignment horizontal="left" vertical="top" wrapText="1"/>
      <protection hidden="1"/>
    </xf>
    <xf numFmtId="0" fontId="18" fillId="3" borderId="12" xfId="0" applyFont="1" applyFill="1" applyBorder="1" applyAlignment="1" applyProtection="1">
      <alignment horizontal="left" vertical="top" wrapText="1"/>
      <protection hidden="1"/>
    </xf>
    <xf numFmtId="0" fontId="18" fillId="3" borderId="0" xfId="0" applyFont="1" applyFill="1" applyBorder="1" applyAlignment="1" applyProtection="1">
      <alignment horizontal="left" vertical="top" wrapText="1"/>
      <protection hidden="1"/>
    </xf>
    <xf numFmtId="0" fontId="18" fillId="3" borderId="13" xfId="0" applyFont="1" applyFill="1" applyBorder="1" applyAlignment="1" applyProtection="1">
      <alignment horizontal="left" vertical="top" wrapText="1"/>
      <protection hidden="1"/>
    </xf>
    <xf numFmtId="0" fontId="18" fillId="3" borderId="22" xfId="0" applyFont="1" applyFill="1" applyBorder="1" applyAlignment="1" applyProtection="1">
      <alignment horizontal="left" vertical="top" wrapText="1"/>
      <protection hidden="1"/>
    </xf>
    <xf numFmtId="0" fontId="2" fillId="8" borderId="0"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xf numFmtId="0" fontId="13" fillId="17" borderId="0" xfId="0" applyFont="1" applyFill="1" applyAlignment="1" applyProtection="1">
      <alignment horizontal="left" wrapText="1"/>
      <protection hidden="1"/>
    </xf>
    <xf numFmtId="0" fontId="0" fillId="0" borderId="0" xfId="0" applyFill="1" applyAlignment="1" applyProtection="1">
      <protection hidden="1"/>
    </xf>
    <xf numFmtId="0" fontId="0" fillId="0" borderId="0" xfId="0" applyAlignment="1" applyProtection="1">
      <protection hidden="1"/>
    </xf>
    <xf numFmtId="0" fontId="24" fillId="0" borderId="0" xfId="0" applyFont="1" applyFill="1" applyAlignment="1" applyProtection="1">
      <alignment horizontal="left" vertical="center"/>
      <protection hidden="1"/>
    </xf>
    <xf numFmtId="0" fontId="24" fillId="0" borderId="0" xfId="0" applyFont="1" applyFill="1" applyAlignment="1" applyProtection="1">
      <alignment horizontal="left"/>
      <protection hidden="1"/>
    </xf>
    <xf numFmtId="0" fontId="24" fillId="0" borderId="0" xfId="0" applyFont="1" applyFill="1" applyProtection="1">
      <protection hidden="1"/>
    </xf>
    <xf numFmtId="0" fontId="24" fillId="0" borderId="0" xfId="0" applyFont="1" applyProtection="1">
      <protection hidden="1"/>
    </xf>
    <xf numFmtId="0" fontId="0" fillId="15" borderId="0" xfId="0" applyFont="1" applyFill="1" applyAlignment="1" applyProtection="1">
      <alignment horizontal="left" vertical="center" wrapText="1"/>
      <protection hidden="1"/>
    </xf>
    <xf numFmtId="0" fontId="24" fillId="0" borderId="3" xfId="0" applyFont="1" applyFill="1" applyBorder="1" applyAlignment="1" applyProtection="1">
      <alignment horizontal="left"/>
      <protection hidden="1"/>
    </xf>
    <xf numFmtId="0" fontId="26" fillId="0" borderId="0" xfId="0" applyFont="1" applyFill="1" applyBorder="1" applyProtection="1">
      <protection hidden="1"/>
    </xf>
    <xf numFmtId="0" fontId="24" fillId="0" borderId="0" xfId="0" applyFont="1" applyFill="1" applyBorder="1" applyAlignment="1" applyProtection="1">
      <alignment horizontal="left"/>
      <protection hidden="1"/>
    </xf>
    <xf numFmtId="0" fontId="24" fillId="0" borderId="0" xfId="0" applyFont="1" applyFill="1" applyAlignment="1" applyProtection="1">
      <alignment horizontal="left"/>
      <protection hidden="1"/>
    </xf>
    <xf numFmtId="0" fontId="24" fillId="15" borderId="0" xfId="0" applyFont="1" applyFill="1" applyAlignment="1" applyProtection="1">
      <alignment horizontal="left" wrapText="1"/>
      <protection hidden="1"/>
    </xf>
    <xf numFmtId="0" fontId="24" fillId="15" borderId="5" xfId="0" applyFont="1" applyFill="1" applyBorder="1" applyAlignment="1" applyProtection="1">
      <alignment horizontal="left" wrapText="1"/>
      <protection hidden="1"/>
    </xf>
    <xf numFmtId="0" fontId="13" fillId="17" borderId="0" xfId="0" applyFont="1" applyFill="1" applyAlignment="1" applyProtection="1">
      <alignment horizontal="left" vertical="center"/>
      <protection hidden="1"/>
    </xf>
    <xf numFmtId="0" fontId="9" fillId="0" borderId="0" xfId="0" applyFont="1" applyAlignment="1" applyProtection="1">
      <alignment horizontal="left"/>
      <protection hidden="1"/>
    </xf>
    <xf numFmtId="0" fontId="0" fillId="0" borderId="0" xfId="0" applyAlignment="1" applyProtection="1">
      <alignment horizontal="left" wrapText="1"/>
      <protection hidden="1"/>
    </xf>
    <xf numFmtId="0" fontId="0" fillId="0" borderId="0" xfId="0" applyAlignment="1" applyProtection="1">
      <alignment wrapText="1"/>
      <protection hidden="1"/>
    </xf>
    <xf numFmtId="0" fontId="0" fillId="0" borderId="0" xfId="0" applyAlignment="1" applyProtection="1">
      <alignment horizontal="left" wrapText="1"/>
      <protection hidden="1"/>
    </xf>
    <xf numFmtId="0" fontId="8" fillId="7" borderId="0" xfId="0" applyFont="1" applyFill="1" applyBorder="1" applyProtection="1">
      <protection hidden="1"/>
    </xf>
    <xf numFmtId="44" fontId="8" fillId="7" borderId="0" xfId="0" applyNumberFormat="1" applyFont="1" applyFill="1" applyBorder="1" applyProtection="1">
      <protection hidden="1"/>
    </xf>
    <xf numFmtId="0" fontId="20" fillId="8" borderId="0" xfId="0" applyFont="1" applyFill="1" applyBorder="1" applyAlignment="1" applyProtection="1">
      <alignment horizontal="center"/>
      <protection hidden="1"/>
    </xf>
    <xf numFmtId="0" fontId="9" fillId="13" borderId="0" xfId="0" applyFont="1" applyFill="1" applyBorder="1" applyProtection="1">
      <protection hidden="1"/>
    </xf>
    <xf numFmtId="0" fontId="9" fillId="8" borderId="0" xfId="0" applyFont="1" applyFill="1" applyBorder="1" applyProtection="1">
      <protection hidden="1"/>
    </xf>
    <xf numFmtId="0" fontId="9" fillId="7" borderId="0" xfId="0" applyFont="1" applyFill="1" applyBorder="1" applyProtection="1">
      <protection hidden="1"/>
    </xf>
    <xf numFmtId="0" fontId="7" fillId="11" borderId="0" xfId="0" applyFont="1" applyFill="1" applyBorder="1" applyProtection="1">
      <protection hidden="1"/>
    </xf>
    <xf numFmtId="44" fontId="9" fillId="11" borderId="0" xfId="1" applyFont="1" applyFill="1" applyBorder="1" applyProtection="1">
      <protection hidden="1"/>
    </xf>
    <xf numFmtId="0" fontId="0" fillId="8" borderId="0" xfId="0" applyFill="1" applyProtection="1">
      <protection hidden="1"/>
    </xf>
    <xf numFmtId="0" fontId="19" fillId="7" borderId="4" xfId="0" applyFont="1" applyFill="1" applyBorder="1" applyAlignment="1" applyProtection="1">
      <alignment horizontal="center"/>
      <protection hidden="1"/>
    </xf>
    <xf numFmtId="0" fontId="19" fillId="7" borderId="5" xfId="0" applyFont="1" applyFill="1" applyBorder="1" applyAlignment="1" applyProtection="1">
      <alignment horizontal="center"/>
      <protection hidden="1"/>
    </xf>
    <xf numFmtId="44" fontId="8" fillId="7" borderId="5" xfId="0" applyNumberFormat="1" applyFont="1" applyFill="1" applyBorder="1" applyProtection="1">
      <protection hidden="1"/>
    </xf>
    <xf numFmtId="0" fontId="8" fillId="7" borderId="6" xfId="0" applyFont="1" applyFill="1" applyBorder="1" applyProtection="1">
      <protection hidden="1"/>
    </xf>
    <xf numFmtId="0" fontId="19" fillId="7" borderId="0" xfId="0" applyFont="1" applyFill="1" applyBorder="1" applyProtection="1">
      <protection hidden="1"/>
    </xf>
    <xf numFmtId="0" fontId="19" fillId="11" borderId="0" xfId="0" applyFont="1" applyFill="1" applyBorder="1" applyAlignment="1" applyProtection="1">
      <alignment wrapText="1"/>
      <protection hidden="1"/>
    </xf>
    <xf numFmtId="44" fontId="8" fillId="11" borderId="0" xfId="1" applyFont="1" applyFill="1" applyBorder="1" applyAlignment="1" applyProtection="1">
      <alignment horizontal="right"/>
      <protection hidden="1"/>
    </xf>
    <xf numFmtId="0" fontId="19" fillId="7" borderId="0" xfId="0" applyFont="1" applyFill="1" applyBorder="1" applyAlignment="1" applyProtection="1">
      <alignment wrapText="1"/>
      <protection hidden="1"/>
    </xf>
    <xf numFmtId="44" fontId="8" fillId="7" borderId="0" xfId="1" applyFont="1" applyFill="1" applyBorder="1" applyAlignment="1" applyProtection="1">
      <alignment horizontal="right"/>
      <protection hidden="1"/>
    </xf>
    <xf numFmtId="0" fontId="26" fillId="0" borderId="23" xfId="0" applyFont="1" applyFill="1" applyBorder="1" applyProtection="1">
      <protection locked="0"/>
    </xf>
    <xf numFmtId="49" fontId="24" fillId="0" borderId="1" xfId="0" applyNumberFormat="1" applyFont="1" applyBorder="1" applyAlignment="1" applyProtection="1">
      <alignment horizontal="left" vertical="top" wrapText="1"/>
      <protection locked="0"/>
    </xf>
    <xf numFmtId="49" fontId="24" fillId="0" borderId="2" xfId="0" applyNumberFormat="1" applyFont="1" applyBorder="1" applyAlignment="1" applyProtection="1">
      <alignment horizontal="left" vertical="top" wrapText="1"/>
      <protection locked="0"/>
    </xf>
    <xf numFmtId="49" fontId="24" fillId="0" borderId="15" xfId="0" applyNumberFormat="1" applyFont="1" applyBorder="1" applyAlignment="1" applyProtection="1">
      <alignment horizontal="left" vertical="top" wrapText="1"/>
      <protection locked="0"/>
    </xf>
    <xf numFmtId="49" fontId="24" fillId="0" borderId="3" xfId="0" applyNumberFormat="1" applyFont="1" applyBorder="1" applyAlignment="1" applyProtection="1">
      <alignment horizontal="left" vertical="top" wrapText="1"/>
      <protection locked="0"/>
    </xf>
    <xf numFmtId="49" fontId="24" fillId="0" borderId="0" xfId="0" applyNumberFormat="1" applyFont="1" applyBorder="1" applyAlignment="1" applyProtection="1">
      <alignment horizontal="left" vertical="top" wrapText="1"/>
      <protection locked="0"/>
    </xf>
    <xf numFmtId="49" fontId="24" fillId="0" borderId="24" xfId="0" applyNumberFormat="1" applyFont="1" applyBorder="1" applyAlignment="1" applyProtection="1">
      <alignment horizontal="left" vertical="top" wrapText="1"/>
      <protection locked="0"/>
    </xf>
    <xf numFmtId="49" fontId="24" fillId="0" borderId="4" xfId="0" applyNumberFormat="1" applyFont="1" applyBorder="1" applyAlignment="1" applyProtection="1">
      <alignment horizontal="left" vertical="top" wrapText="1"/>
      <protection locked="0"/>
    </xf>
    <xf numFmtId="49" fontId="24" fillId="0" borderId="5" xfId="0" applyNumberFormat="1" applyFont="1" applyBorder="1" applyAlignment="1" applyProtection="1">
      <alignment horizontal="left" vertical="top" wrapText="1"/>
      <protection locked="0"/>
    </xf>
    <xf numFmtId="49" fontId="24" fillId="0" borderId="6" xfId="0" applyNumberFormat="1" applyFont="1" applyBorder="1" applyAlignment="1" applyProtection="1">
      <alignment horizontal="left" vertical="top" wrapText="1"/>
      <protection locked="0"/>
    </xf>
    <xf numFmtId="0" fontId="7" fillId="3" borderId="25" xfId="0" applyFont="1" applyFill="1" applyBorder="1" applyAlignment="1" applyProtection="1">
      <alignment horizontal="left" vertical="top" wrapText="1"/>
      <protection locked="0"/>
    </xf>
    <xf numFmtId="0" fontId="7" fillId="3" borderId="26" xfId="0" applyFont="1" applyFill="1" applyBorder="1" applyAlignment="1" applyProtection="1">
      <alignment horizontal="left" vertical="top" wrapText="1"/>
      <protection locked="0"/>
    </xf>
    <xf numFmtId="0" fontId="7" fillId="3" borderId="7" xfId="0" applyFont="1" applyFill="1" applyBorder="1" applyAlignment="1" applyProtection="1">
      <alignment horizontal="left" vertical="top" wrapText="1"/>
      <protection locked="0"/>
    </xf>
    <xf numFmtId="0" fontId="7" fillId="3" borderId="17" xfId="0" applyFont="1" applyFill="1" applyBorder="1" applyAlignment="1" applyProtection="1">
      <alignment horizontal="left" vertical="top" wrapText="1"/>
      <protection locked="0"/>
    </xf>
    <xf numFmtId="0" fontId="7" fillId="3" borderId="19" xfId="0" applyFont="1" applyFill="1" applyBorder="1" applyAlignment="1" applyProtection="1">
      <alignment horizontal="left" vertical="top" wrapText="1"/>
      <protection locked="0"/>
    </xf>
    <xf numFmtId="0" fontId="7" fillId="3" borderId="20" xfId="0" applyFont="1" applyFill="1" applyBorder="1" applyAlignment="1" applyProtection="1">
      <alignment horizontal="left" vertical="top" wrapText="1"/>
      <protection locked="0"/>
    </xf>
    <xf numFmtId="0" fontId="0" fillId="0" borderId="0" xfId="0" applyProtection="1">
      <protection locked="0"/>
    </xf>
    <xf numFmtId="0" fontId="0" fillId="12" borderId="7" xfId="0" applyFill="1" applyBorder="1" applyProtection="1">
      <protection locked="0"/>
    </xf>
    <xf numFmtId="0" fontId="0" fillId="12" borderId="7" xfId="0" applyFill="1" applyBorder="1" applyAlignment="1" applyProtection="1">
      <alignment horizontal="left"/>
      <protection locked="0"/>
    </xf>
    <xf numFmtId="1" fontId="0" fillId="12" borderId="7" xfId="0" applyNumberFormat="1" applyFill="1" applyBorder="1" applyAlignment="1" applyProtection="1">
      <alignment horizontal="left"/>
      <protection locked="0"/>
    </xf>
    <xf numFmtId="0" fontId="4" fillId="12" borderId="7" xfId="0" applyFont="1" applyFill="1" applyBorder="1" applyAlignment="1" applyProtection="1">
      <alignment horizontal="left" wrapText="1"/>
      <protection locked="0"/>
    </xf>
    <xf numFmtId="0" fontId="4" fillId="12" borderId="7" xfId="0" applyFont="1" applyFill="1" applyBorder="1" applyAlignment="1" applyProtection="1">
      <alignment wrapText="1"/>
      <protection locked="0"/>
    </xf>
    <xf numFmtId="0" fontId="4" fillId="12" borderId="7" xfId="0" applyFont="1" applyFill="1" applyBorder="1" applyAlignment="1" applyProtection="1">
      <protection locked="0"/>
    </xf>
    <xf numFmtId="0" fontId="4" fillId="12" borderId="7" xfId="0" applyFont="1" applyFill="1" applyBorder="1" applyAlignment="1" applyProtection="1">
      <alignment horizontal="left"/>
      <protection locked="0"/>
    </xf>
    <xf numFmtId="44" fontId="0" fillId="11" borderId="7" xfId="1" applyFont="1" applyFill="1" applyBorder="1" applyProtection="1">
      <protection locked="0"/>
    </xf>
    <xf numFmtId="14" fontId="6" fillId="3" borderId="7" xfId="0" applyNumberFormat="1" applyFont="1" applyFill="1" applyBorder="1" applyAlignment="1" applyProtection="1">
      <alignment horizontal="left"/>
      <protection locked="0"/>
    </xf>
    <xf numFmtId="0" fontId="6" fillId="12" borderId="7" xfId="0" applyFont="1" applyFill="1" applyBorder="1" applyAlignment="1" applyProtection="1">
      <alignment horizontal="left"/>
      <protection locked="0"/>
    </xf>
    <xf numFmtId="14" fontId="6" fillId="12" borderId="5" xfId="0" applyNumberFormat="1" applyFont="1" applyFill="1" applyBorder="1" applyAlignment="1" applyProtection="1">
      <alignment horizontal="left"/>
      <protection locked="0"/>
    </xf>
    <xf numFmtId="0" fontId="12" fillId="9" borderId="12" xfId="0" applyFont="1" applyFill="1" applyBorder="1" applyAlignment="1" applyProtection="1">
      <alignment vertical="top" wrapText="1"/>
      <protection locked="0"/>
    </xf>
    <xf numFmtId="0" fontId="12" fillId="9" borderId="8" xfId="0" applyFont="1" applyFill="1" applyBorder="1" applyAlignment="1" applyProtection="1">
      <alignment vertical="top" wrapText="1"/>
      <protection locked="0"/>
    </xf>
    <xf numFmtId="0" fontId="12" fillId="9" borderId="0" xfId="0" applyFont="1" applyFill="1" applyBorder="1" applyAlignment="1" applyProtection="1">
      <alignment vertical="top" wrapText="1"/>
      <protection locked="0"/>
    </xf>
    <xf numFmtId="0" fontId="12" fillId="9" borderId="13" xfId="0" applyFont="1" applyFill="1" applyBorder="1" applyAlignment="1" applyProtection="1">
      <alignment vertical="top" wrapText="1"/>
      <protection locked="0"/>
    </xf>
    <xf numFmtId="0" fontId="12" fillId="9" borderId="14" xfId="0" applyFont="1" applyFill="1" applyBorder="1" applyAlignment="1" applyProtection="1">
      <alignment vertical="top" wrapText="1"/>
      <protection locked="0"/>
    </xf>
    <xf numFmtId="0" fontId="7" fillId="9" borderId="0" xfId="0" applyFont="1" applyFill="1" applyBorder="1" applyAlignment="1" applyProtection="1">
      <alignment horizontal="left"/>
      <protection locked="0"/>
    </xf>
    <xf numFmtId="0" fontId="7" fillId="9" borderId="0" xfId="0" applyFont="1" applyFill="1" applyBorder="1" applyProtection="1">
      <protection locked="0"/>
    </xf>
    <xf numFmtId="164" fontId="7" fillId="9" borderId="0" xfId="0" applyNumberFormat="1" applyFont="1" applyFill="1" applyBorder="1" applyProtection="1">
      <protection locked="0"/>
    </xf>
    <xf numFmtId="0" fontId="7" fillId="9" borderId="0" xfId="0" applyFont="1" applyFill="1" applyBorder="1" applyProtection="1">
      <protection locked="0"/>
    </xf>
    <xf numFmtId="0" fontId="7" fillId="12" borderId="0" xfId="0" applyFont="1" applyFill="1" applyBorder="1" applyAlignment="1" applyProtection="1">
      <alignment horizontal="left"/>
      <protection locked="0"/>
    </xf>
    <xf numFmtId="0" fontId="6" fillId="12" borderId="0" xfId="0" applyFont="1" applyFill="1" applyBorder="1" applyProtection="1">
      <protection locked="0"/>
    </xf>
    <xf numFmtId="44" fontId="6" fillId="12" borderId="0" xfId="1" applyFont="1" applyFill="1" applyBorder="1" applyProtection="1">
      <protection locked="0"/>
    </xf>
    <xf numFmtId="0" fontId="6" fillId="9" borderId="0" xfId="0" applyFont="1" applyFill="1" applyBorder="1" applyAlignment="1" applyProtection="1">
      <alignment horizontal="left" vertical="center"/>
      <protection locked="0"/>
    </xf>
    <xf numFmtId="0" fontId="0" fillId="9" borderId="0" xfId="0" applyFill="1" applyProtection="1">
      <protection locked="0"/>
    </xf>
    <xf numFmtId="0" fontId="6" fillId="12" borderId="0" xfId="0" applyFont="1" applyFill="1" applyBorder="1" applyAlignment="1" applyProtection="1">
      <alignment horizontal="left"/>
      <protection locked="0"/>
    </xf>
    <xf numFmtId="44" fontId="6" fillId="9" borderId="0" xfId="1" applyFont="1" applyFill="1" applyBorder="1" applyProtection="1">
      <protection locked="0"/>
    </xf>
    <xf numFmtId="0" fontId="4" fillId="12" borderId="0" xfId="0" applyFont="1" applyFill="1" applyBorder="1" applyAlignment="1" applyProtection="1">
      <alignment horizontal="left" wrapText="1"/>
      <protection locked="0"/>
    </xf>
    <xf numFmtId="0" fontId="4" fillId="12" borderId="0" xfId="0" applyFont="1" applyFill="1" applyBorder="1" applyAlignment="1" applyProtection="1">
      <alignment wrapText="1"/>
      <protection locked="0"/>
    </xf>
    <xf numFmtId="0" fontId="4" fillId="12" borderId="0" xfId="0" applyFont="1" applyFill="1" applyBorder="1" applyAlignment="1" applyProtection="1">
      <protection locked="0"/>
    </xf>
    <xf numFmtId="0" fontId="4" fillId="12" borderId="0" xfId="0" applyFont="1" applyFill="1" applyBorder="1" applyAlignment="1" applyProtection="1">
      <alignment horizontal="left"/>
      <protection locked="0"/>
    </xf>
    <xf numFmtId="44" fontId="0" fillId="11" borderId="0" xfId="1" applyFont="1" applyFill="1" applyBorder="1" applyProtection="1">
      <protection locked="0"/>
    </xf>
    <xf numFmtId="14" fontId="6" fillId="3" borderId="0" xfId="0" applyNumberFormat="1" applyFont="1" applyFill="1" applyBorder="1" applyAlignment="1" applyProtection="1">
      <alignment horizontal="left"/>
      <protection locked="0"/>
    </xf>
    <xf numFmtId="0" fontId="6" fillId="12" borderId="5" xfId="0" applyFont="1" applyFill="1" applyBorder="1" applyAlignment="1" applyProtection="1">
      <alignment horizontal="left"/>
      <protection locked="0"/>
    </xf>
  </cellXfs>
  <cellStyles count="4">
    <cellStyle name="Neutral" xfId="3" builtinId="28"/>
    <cellStyle name="Normal" xfId="0" builtinId="0"/>
    <cellStyle name="Valuta" xfId="1" builtinId="4"/>
    <cellStyle name="Valuta 2" xfId="2"/>
  </cellStyles>
  <dxfs count="491">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theme="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left style="thin">
          <color indexed="64"/>
        </left>
        <right style="thin">
          <color indexed="64"/>
        </right>
        <top/>
        <bottom/>
      </border>
      <protection locked="1" hidden="1"/>
    </dxf>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border outline="0">
        <top style="thin">
          <color indexed="64"/>
        </top>
      </border>
    </dxf>
    <dxf>
      <border outline="0">
        <left style="thin">
          <color indexed="64"/>
        </left>
        <right style="medium">
          <color indexed="64"/>
        </right>
        <top style="thin">
          <color indexed="64"/>
        </top>
        <bottom style="medium">
          <color indexed="64"/>
        </bottom>
      </border>
    </dxf>
    <dxf>
      <border outline="0">
        <bottom style="thin">
          <color indexed="64"/>
        </bottom>
      </border>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1"/>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90"/>
      <tableStyleElement type="totalRow" dxfId="489"/>
      <tableStyleElement type="firstRowStripe" dxfId="48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14:N25" totalsRowShown="0" headerRowDxfId="480" dataDxfId="478" headerRowBorderDxfId="479">
  <autoFilter ref="A14:N25"/>
  <tableColumns count="14">
    <tableColumn id="1" name="Aktivitet" dataDxfId="477"/>
    <tableColumn id="2" name="Navn " dataDxfId="476"/>
    <tableColumn id="12" name="Dato" dataDxfId="475"/>
    <tableColumn id="13" name="Antal aktiviteter" dataDxfId="474">
      <calculatedColumnFormula>'Aktivitet 2'!$C$13</calculatedColumnFormula>
    </tableColumn>
    <tableColumn id="3" name="Modtaget tilskud" dataDxfId="473"/>
    <tableColumn id="7" name="Budgetterede omkostninger" dataDxfId="472"/>
    <tableColumn id="8" name="Afholdte direkte omkostninger" dataDxfId="471"/>
    <tableColumn id="14" name="Afholdte indirekte omkostninger" dataDxfId="470"/>
    <tableColumn id="19" name="Samlede afholdte omkostninger" dataDxfId="469">
      <calculatedColumnFormula>Table15[[#This Row],[Afholdte direkte omkostninger]]+Table15[[#This Row],[Afholdte indirekte omkostninger]]</calculatedColumnFormula>
    </tableColumn>
    <tableColumn id="16" name="Indtægter" dataDxfId="468">
      <calculatedColumnFormula>Table15[[#This Row],[Samlede afholdte omkostninger]]*0.65</calculatedColumnFormula>
    </tableColumn>
    <tableColumn id="4" name="Ny tilskudsberegning på baggrund af faktiske omkostninger (max. 65%)" dataDxfId="467"/>
    <tableColumn id="5" name="Er der udbetalt for meget tilskud til den enkelte aktivitet som følge af for høje budgetterede omkostninger?" dataDxfId="466"/>
    <tableColumn id="6" name="Endeligt tilskudsbeløb" dataDxfId="465"/>
    <tableColumn id="9" name="Beløb til tilbagebetaling" dataDxfId="464"/>
  </tableColumns>
  <tableStyleInfo name="ERST" showFirstColumn="0" showLastColumn="0" showRowStripes="1" showColumnStripes="0"/>
</table>
</file>

<file path=xl/tables/table10.xml><?xml version="1.0" encoding="utf-8"?>
<table xmlns="http://schemas.openxmlformats.org/spreadsheetml/2006/main" id="17" name="Table353171418" displayName="Table353171418" ref="A49:E65" totalsRowCount="1" headerRowDxfId="208" dataDxfId="77" totalsRowDxfId="207">
  <tableColumns count="5">
    <tableColumn id="1" name="Nummer" totalsRowLabel="Totale omkostninger" dataDxfId="82" totalsRowDxfId="213"/>
    <tableColumn id="2" name="Post" dataDxfId="81" totalsRowDxfId="212"/>
    <tableColumn id="3" name="Budgetteret beløb" totalsRowFunction="sum" dataDxfId="80" totalsRowDxfId="211" dataCellStyle="Valuta"/>
    <tableColumn id="5" name="Afholdt beløb" totalsRowFunction="sum" dataDxfId="79" totalsRowDxfId="210" dataCellStyle="Valuta"/>
    <tableColumn id="4" name="Beskrivelse af post/afvigelse" dataDxfId="78" totalsRowDxfId="209"/>
  </tableColumns>
  <tableStyleInfo name="ERST" showFirstColumn="0" showLastColumn="0" showRowStripes="1" showColumnStripes="0"/>
</table>
</file>

<file path=xl/tables/table11.xml><?xml version="1.0" encoding="utf-8"?>
<table xmlns="http://schemas.openxmlformats.org/spreadsheetml/2006/main" id="18" name="Table3516131519" displayName="Table3516131519" ref="A30:E46" totalsRowCount="1" headerRowDxfId="201" dataDxfId="71" totalsRowDxfId="200">
  <tableColumns count="5">
    <tableColumn id="1" name="Nummer" totalsRowLabel="Totale omkostninger" dataDxfId="76" totalsRowDxfId="206"/>
    <tableColumn id="2" name="Post" dataDxfId="75" totalsRowDxfId="205"/>
    <tableColumn id="3" name="Budgetteret beløb" totalsRowFunction="sum" dataDxfId="74" totalsRowDxfId="204"/>
    <tableColumn id="5" name="Afholdt beløb" totalsRowFunction="sum" dataDxfId="73" totalsRowDxfId="203" dataCellStyle="Valuta"/>
    <tableColumn id="4" name="Beskrivelse af post/afvigelse" dataDxfId="72" totalsRowDxfId="202"/>
  </tableColumns>
  <tableStyleInfo name="ERST" showFirstColumn="0" showLastColumn="0" showRowStripes="1" showColumnStripes="0"/>
</table>
</file>

<file path=xl/tables/table12.xml><?xml version="1.0" encoding="utf-8"?>
<table xmlns="http://schemas.openxmlformats.org/spreadsheetml/2006/main" id="19" name="Table35317141820" displayName="Table35317141820" ref="A49:E65" totalsRowCount="1" headerRowDxfId="199" dataDxfId="65" totalsRowDxfId="198">
  <tableColumns count="5">
    <tableColumn id="1" name="Nummer" totalsRowLabel="Totale omkostninger" dataDxfId="70" totalsRowDxfId="64"/>
    <tableColumn id="2" name="Post" dataDxfId="69" totalsRowDxfId="63"/>
    <tableColumn id="3" name="Budgetteret beløb" totalsRowFunction="sum" dataDxfId="68" totalsRowDxfId="62" dataCellStyle="Valuta"/>
    <tableColumn id="5" name="Afholdt beløb" totalsRowFunction="sum" dataDxfId="67" totalsRowDxfId="61" dataCellStyle="Valuta"/>
    <tableColumn id="4" name="Beskrivelse af post/afvigelse" dataDxfId="66" totalsRowDxfId="60"/>
  </tableColumns>
  <tableStyleInfo name="ERST" showFirstColumn="0" showLastColumn="0" showRowStripes="1" showColumnStripes="0"/>
</table>
</file>

<file path=xl/tables/table13.xml><?xml version="1.0" encoding="utf-8"?>
<table xmlns="http://schemas.openxmlformats.org/spreadsheetml/2006/main" id="20" name="Table351613151921" displayName="Table351613151921" ref="A30:E46" totalsRowCount="1" headerRowDxfId="192" dataDxfId="54" totalsRowDxfId="191">
  <tableColumns count="5">
    <tableColumn id="1" name="Nummer" totalsRowLabel="Totale omkostninger" dataDxfId="59" totalsRowDxfId="197"/>
    <tableColumn id="2" name="Post" dataDxfId="58" totalsRowDxfId="196"/>
    <tableColumn id="3" name="Budgetteret beløb" totalsRowFunction="sum" dataDxfId="57" totalsRowDxfId="195"/>
    <tableColumn id="5" name="Afholdt beløb" totalsRowFunction="sum" dataDxfId="56" totalsRowDxfId="194" dataCellStyle="Valuta"/>
    <tableColumn id="4" name="Beskrivelse af post/afvigelse" dataDxfId="55" totalsRowDxfId="193"/>
  </tableColumns>
  <tableStyleInfo name="ERST" showFirstColumn="0" showLastColumn="0" showRowStripes="1" showColumnStripes="0"/>
</table>
</file>

<file path=xl/tables/table14.xml><?xml version="1.0" encoding="utf-8"?>
<table xmlns="http://schemas.openxmlformats.org/spreadsheetml/2006/main" id="21" name="Table3531714182022" displayName="Table3531714182022" ref="A49:E65" totalsRowCount="1" headerRowDxfId="185" dataDxfId="48" totalsRowDxfId="184">
  <tableColumns count="5">
    <tableColumn id="1" name="Nummer" totalsRowLabel="Totale omkostninger" dataDxfId="53" totalsRowDxfId="190"/>
    <tableColumn id="2" name="Post" dataDxfId="52" totalsRowDxfId="189"/>
    <tableColumn id="3" name="Budgetteret beløb" totalsRowFunction="sum" dataDxfId="51" totalsRowDxfId="188" dataCellStyle="Valuta"/>
    <tableColumn id="5" name="Afholdt beløb" totalsRowFunction="sum" dataDxfId="50" totalsRowDxfId="187" dataCellStyle="Valuta"/>
    <tableColumn id="4" name="Beskrivelse af post/afvigelse" dataDxfId="49" totalsRowDxfId="186"/>
  </tableColumns>
  <tableStyleInfo name="ERST" showFirstColumn="0" showLastColumn="0" showRowStripes="1" showColumnStripes="0"/>
</table>
</file>

<file path=xl/tables/table15.xml><?xml version="1.0" encoding="utf-8"?>
<table xmlns="http://schemas.openxmlformats.org/spreadsheetml/2006/main" id="22" name="Table35161315192123" displayName="Table35161315192123" ref="A30:E46" totalsRowCount="1" headerRowDxfId="178" dataDxfId="42" totalsRowDxfId="177">
  <tableColumns count="5">
    <tableColumn id="1" name="Nummer" totalsRowLabel="Totale omkostninger" dataDxfId="47" totalsRowDxfId="183"/>
    <tableColumn id="2" name="Post" dataDxfId="46" totalsRowDxfId="182"/>
    <tableColumn id="3" name="Budgetteret beløb" totalsRowFunction="sum" dataDxfId="45" totalsRowDxfId="181"/>
    <tableColumn id="5" name="Afholdt beløb" totalsRowFunction="sum" dataDxfId="44" totalsRowDxfId="180" dataCellStyle="Valuta"/>
    <tableColumn id="4" name="Beskrivelse af post/afvigelse" dataDxfId="43" totalsRowDxfId="179"/>
  </tableColumns>
  <tableStyleInfo name="ERST" showFirstColumn="0" showLastColumn="0" showRowStripes="1" showColumnStripes="0"/>
</table>
</file>

<file path=xl/tables/table16.xml><?xml version="1.0" encoding="utf-8"?>
<table xmlns="http://schemas.openxmlformats.org/spreadsheetml/2006/main" id="23" name="Table353171418202224" displayName="Table353171418202224" ref="A49:E65" totalsRowCount="1" headerRowDxfId="171" dataDxfId="36" totalsRowDxfId="170">
  <tableColumns count="5">
    <tableColumn id="1" name="Nummer" totalsRowLabel="Totale omkostninger" dataDxfId="41" totalsRowDxfId="176"/>
    <tableColumn id="2" name="Post" dataDxfId="40" totalsRowDxfId="175"/>
    <tableColumn id="3" name="Budgetteret beløb" totalsRowFunction="sum" dataDxfId="39" totalsRowDxfId="174" dataCellStyle="Valuta"/>
    <tableColumn id="5" name="Afholdt beløb" totalsRowFunction="sum" dataDxfId="38" totalsRowDxfId="173" dataCellStyle="Valuta"/>
    <tableColumn id="4" name="Beskrivelse af post/afvigelse" dataDxfId="37" totalsRowDxfId="172"/>
  </tableColumns>
  <tableStyleInfo name="ERST" showFirstColumn="0" showLastColumn="0" showRowStripes="1" showColumnStripes="0"/>
</table>
</file>

<file path=xl/tables/table17.xml><?xml version="1.0" encoding="utf-8"?>
<table xmlns="http://schemas.openxmlformats.org/spreadsheetml/2006/main" id="24" name="Table3516131519212325" displayName="Table3516131519212325" ref="A30:E46" totalsRowCount="1" headerRowDxfId="164" dataDxfId="30" totalsRowDxfId="163">
  <tableColumns count="5">
    <tableColumn id="1" name="Nummer" totalsRowLabel="Totale omkostninger" dataDxfId="35" totalsRowDxfId="169"/>
    <tableColumn id="2" name="Post" dataDxfId="34" totalsRowDxfId="168"/>
    <tableColumn id="3" name="Budgetteret beløb" totalsRowFunction="sum" dataDxfId="33" totalsRowDxfId="167"/>
    <tableColumn id="5" name="Afholdt beløb" totalsRowFunction="sum" dataDxfId="32" totalsRowDxfId="166" dataCellStyle="Valuta"/>
    <tableColumn id="4" name="Beskrivelse af post/afvigelse" dataDxfId="31" totalsRowDxfId="165"/>
  </tableColumns>
  <tableStyleInfo name="ERST" showFirstColumn="0" showLastColumn="0" showRowStripes="1" showColumnStripes="0"/>
</table>
</file>

<file path=xl/tables/table18.xml><?xml version="1.0" encoding="utf-8"?>
<table xmlns="http://schemas.openxmlformats.org/spreadsheetml/2006/main" id="25" name="Table35317141820222426" displayName="Table35317141820222426" ref="A49:E65" totalsRowCount="1" headerRowDxfId="157" dataDxfId="24" totalsRowDxfId="156">
  <tableColumns count="5">
    <tableColumn id="1" name="Nummer" totalsRowLabel="Totale omkostninger" dataDxfId="29" totalsRowDxfId="162"/>
    <tableColumn id="2" name="Post" dataDxfId="28" totalsRowDxfId="161"/>
    <tableColumn id="3" name="Budgetteret beløb" totalsRowFunction="sum" dataDxfId="27" totalsRowDxfId="160" dataCellStyle="Valuta"/>
    <tableColumn id="5" name="Afholdt beløb" totalsRowFunction="sum" dataDxfId="26" totalsRowDxfId="159" dataCellStyle="Valuta"/>
    <tableColumn id="4" name="Beskrivelse af post/afvigelse" dataDxfId="25" totalsRowDxfId="158"/>
  </tableColumns>
  <tableStyleInfo name="ERST" showFirstColumn="0" showLastColumn="0" showRowStripes="1" showColumnStripes="0"/>
</table>
</file>

<file path=xl/tables/table19.xml><?xml version="1.0" encoding="utf-8"?>
<table xmlns="http://schemas.openxmlformats.org/spreadsheetml/2006/main" id="26" name="Table351613151921232527" displayName="Table351613151921232527" ref="A30:E46" totalsRowCount="1" headerRowDxfId="150" dataDxfId="18" totalsRowDxfId="149">
  <tableColumns count="5">
    <tableColumn id="1" name="Nummer" totalsRowLabel="Totale omkostninger" dataDxfId="23" totalsRowDxfId="155"/>
    <tableColumn id="2" name="Post" dataDxfId="22" totalsRowDxfId="154"/>
    <tableColumn id="3" name="Budgetteret beløb" totalsRowFunction="sum" dataDxfId="21" totalsRowDxfId="153"/>
    <tableColumn id="5" name="Afholdt beløb" totalsRowFunction="sum" dataDxfId="20" totalsRowDxfId="152" dataCellStyle="Valuta"/>
    <tableColumn id="4" name="Beskrivelse af post/afvigelse" dataDxfId="19" totalsRowDxfId="151"/>
  </tableColumns>
  <tableStyleInfo name="ERST" showFirstColumn="0" showLastColumn="0" showRowStripes="1" showColumnStripes="0"/>
</table>
</file>

<file path=xl/tables/table2.xml><?xml version="1.0" encoding="utf-8"?>
<table xmlns="http://schemas.openxmlformats.org/spreadsheetml/2006/main" id="30" name="Tabel30" displayName="Tabel30" ref="C2:D7" totalsRowShown="0" headerRowDxfId="263" dataDxfId="127" headerRowBorderDxfId="463" tableBorderDxfId="462" totalsRowBorderDxfId="461">
  <tableColumns count="2">
    <tableColumn id="1" name="Sæt kryds ud for den gruppe, som du tilhører:" dataDxfId="126"/>
    <tableColumn id="2" name="Angiv din omsætning ud fra den gruppe, som du tilhører:" dataDxfId="125"/>
  </tableColumns>
  <tableStyleInfo name="TableStyleMedium2" showFirstColumn="0" showLastColumn="0" showRowStripes="1" showColumnStripes="0"/>
</table>
</file>

<file path=xl/tables/table20.xml><?xml version="1.0" encoding="utf-8"?>
<table xmlns="http://schemas.openxmlformats.org/spreadsheetml/2006/main" id="27" name="Table3531714182022242628" displayName="Table3531714182022242628" ref="A49:E65" totalsRowCount="1" headerRowDxfId="143" dataDxfId="12" totalsRowDxfId="142">
  <tableColumns count="5">
    <tableColumn id="1" name="Nummer" totalsRowLabel="Totale omkostninger" dataDxfId="17" totalsRowDxfId="148"/>
    <tableColumn id="2" name="Post" dataDxfId="16" totalsRowDxfId="147"/>
    <tableColumn id="3" name="Budgetteret beløb" totalsRowFunction="sum" dataDxfId="15" totalsRowDxfId="146" dataCellStyle="Valuta"/>
    <tableColumn id="5" name="Afholdt beløb" totalsRowFunction="sum" dataDxfId="14" totalsRowDxfId="145" dataCellStyle="Valuta"/>
    <tableColumn id="4" name="Beskrivelse af post/afvigelse" dataDxfId="13" totalsRowDxfId="144"/>
  </tableColumns>
  <tableStyleInfo name="ERST" showFirstColumn="0" showLastColumn="0" showRowStripes="1" showColumnStripes="0"/>
</table>
</file>

<file path=xl/tables/table21.xml><?xml version="1.0" encoding="utf-8"?>
<table xmlns="http://schemas.openxmlformats.org/spreadsheetml/2006/main" id="28" name="Table35161315192123252729" displayName="Table35161315192123252729" ref="A30:E46" totalsRowCount="1" headerRowDxfId="136" dataDxfId="6" totalsRowDxfId="135">
  <tableColumns count="5">
    <tableColumn id="1" name="Nummer" totalsRowLabel="Totale omkostninger" dataDxfId="11" totalsRowDxfId="141"/>
    <tableColumn id="2" name="Post" dataDxfId="10" totalsRowDxfId="140"/>
    <tableColumn id="3" name="Budgetteret beløb" totalsRowFunction="sum" dataDxfId="9" totalsRowDxfId="139"/>
    <tableColumn id="5" name="Afholdt beløb" totalsRowFunction="sum" dataDxfId="8" totalsRowDxfId="138" dataCellStyle="Valuta"/>
    <tableColumn id="4" name="Beskrivelse af post/afvigelse" dataDxfId="7" totalsRowDxfId="137"/>
  </tableColumns>
  <tableStyleInfo name="ERST" showFirstColumn="0" showLastColumn="0" showRowStripes="1" showColumnStripes="0"/>
</table>
</file>

<file path=xl/tables/table22.xml><?xml version="1.0" encoding="utf-8"?>
<table xmlns="http://schemas.openxmlformats.org/spreadsheetml/2006/main" id="29" name="Table353171418202224262830" displayName="Table353171418202224262830" ref="A49:E65" totalsRowCount="1" headerRowDxfId="129" dataDxfId="0" totalsRowDxfId="128">
  <tableColumns count="5">
    <tableColumn id="1" name="Nummer" totalsRowLabel="Totale omkostninger" dataDxfId="5" totalsRowDxfId="134"/>
    <tableColumn id="2" name="Post" dataDxfId="4" totalsRowDxfId="133"/>
    <tableColumn id="3" name="Budgetteret beløb" totalsRowFunction="sum" dataDxfId="3" totalsRowDxfId="132" dataCellStyle="Valuta"/>
    <tableColumn id="5" name="Afholdt beløb" totalsRowFunction="sum" dataDxfId="2" totalsRowDxfId="131" dataCellStyle="Valuta"/>
    <tableColumn id="4" name="Beskrivelse af post/afvigelse" dataDxfId="1" totalsRowDxfId="130"/>
  </tableColumns>
  <tableStyleInfo name="ERST" showFirstColumn="0" showLastColumn="0" showRowStripes="1" showColumnStripes="0"/>
</table>
</file>

<file path=xl/tables/table23.xml><?xml version="1.0" encoding="utf-8"?>
<table xmlns="http://schemas.openxmlformats.org/spreadsheetml/2006/main" id="3" name="Table1" displayName="Table1" ref="B2:B9" totalsRowShown="0" headerRowDxfId="270">
  <autoFilter ref="B2:B9"/>
  <sortState ref="B3:B17">
    <sortCondition ref="B2:B17"/>
  </sortState>
  <tableColumns count="1">
    <tableColumn id="1" name="Type"/>
  </tableColumns>
  <tableStyleInfo name="TableStyleMedium2" showFirstColumn="0" showLastColumn="0" showRowStripes="1" showColumnStripes="0"/>
</table>
</file>

<file path=xl/tables/table24.xml><?xml version="1.0" encoding="utf-8"?>
<table xmlns="http://schemas.openxmlformats.org/spreadsheetml/2006/main" id="4" name="Table2" displayName="Table2" ref="E2:F11" totalsRowShown="0" headerRowDxfId="269">
  <autoFilter ref="E2:F11"/>
  <sortState ref="E3:E14">
    <sortCondition ref="E2:E14"/>
  </sortState>
  <tableColumns count="2">
    <tableColumn id="4" name="Post" dataDxfId="268"/>
    <tableColumn id="1" name="Column1" dataDxfId="267"/>
  </tableColumns>
  <tableStyleInfo name="TableStyleMedium2" showFirstColumn="0" showLastColumn="0" showRowStripes="1" showColumnStripes="0"/>
</table>
</file>

<file path=xl/tables/table25.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6.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7.xml><?xml version="1.0" encoding="utf-8"?>
<table xmlns="http://schemas.openxmlformats.org/spreadsheetml/2006/main" id="8" name="Table13" displayName="Table13" ref="Q2:Q64" totalsRowShown="0" dataDxfId="266">
  <autoFilter ref="Q2:Q64"/>
  <sortState ref="Q3:Q64">
    <sortCondition ref="Q2:Q64"/>
  </sortState>
  <tableColumns count="1">
    <tableColumn id="1" name="Dato" dataDxfId="265"/>
  </tableColumns>
  <tableStyleInfo name="TableStyleMedium2" showFirstColumn="0" showLastColumn="0" showRowStripes="1" showColumnStripes="0"/>
</table>
</file>

<file path=xl/tables/table28.xml><?xml version="1.0" encoding="utf-8"?>
<table xmlns="http://schemas.openxmlformats.org/spreadsheetml/2006/main" id="9" name="Table14" displayName="Table14" ref="H2:H17" totalsRowShown="0" headerRowDxfId="264">
  <autoFilter ref="H2:H17"/>
  <sortState ref="H3:H26">
    <sortCondition ref="H2:H26"/>
  </sortState>
  <tableColumns count="1">
    <tableColumn id="2" name="Post"/>
  </tableColumns>
  <tableStyleInfo name="TableStyleMedium2" showFirstColumn="0" showLastColumn="0" showRowStripes="1" showColumnStripes="0"/>
</table>
</file>

<file path=xl/tables/table29.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3.xml><?xml version="1.0" encoding="utf-8"?>
<table xmlns="http://schemas.openxmlformats.org/spreadsheetml/2006/main" id="1" name="Table35" displayName="Table35" ref="A34:E50" totalsRowCount="1" headerRowDxfId="257" dataDxfId="119" totalsRowDxfId="256">
  <tableColumns count="5">
    <tableColumn id="1" name="Nummer" totalsRowLabel="Totale omkostninger" dataDxfId="124" totalsRowDxfId="262"/>
    <tableColumn id="2" name="Post" dataDxfId="123" totalsRowDxfId="261"/>
    <tableColumn id="3" name="Budgetteret beløb" totalsRowFunction="sum" dataDxfId="122" totalsRowDxfId="260"/>
    <tableColumn id="5" name="Afholdt beløb" totalsRowFunction="sum" dataDxfId="121" totalsRowDxfId="259" dataCellStyle="Valuta"/>
    <tableColumn id="4" name="Beskrivelse af post                   Afvigelse angives her:" dataDxfId="120" totalsRowDxfId="258"/>
  </tableColumns>
  <tableStyleInfo name="ERST" showFirstColumn="0" showLastColumn="0" showRowStripes="1" showColumnStripes="0"/>
</table>
</file>

<file path=xl/tables/table30.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4.xml><?xml version="1.0" encoding="utf-8"?>
<table xmlns="http://schemas.openxmlformats.org/spreadsheetml/2006/main" id="2" name="Table353" displayName="Table353" ref="A53:E69" totalsRowCount="1" headerRowDxfId="250" dataDxfId="113" totalsRowDxfId="249">
  <tableColumns count="5">
    <tableColumn id="1" name="Nummer" totalsRowLabel="Totale omkostninger" dataDxfId="118" totalsRowDxfId="255"/>
    <tableColumn id="2" name="Post" dataDxfId="117" totalsRowDxfId="254"/>
    <tableColumn id="3" name="Budgetteret beløb" totalsRowFunction="sum" dataDxfId="116" totalsRowDxfId="253" dataCellStyle="Valuta"/>
    <tableColumn id="5" name="Afholdt beløb" totalsRowFunction="sum" dataDxfId="115" totalsRowDxfId="252" dataCellStyle="Valuta"/>
    <tableColumn id="4" name="Beskrivelse af post                   Afvigelse angives her:" dataDxfId="114" totalsRowDxfId="251"/>
  </tableColumns>
  <tableStyleInfo name="ERST" showFirstColumn="0" showLastColumn="0" showRowStripes="1" showColumnStripes="0"/>
</table>
</file>

<file path=xl/tables/table5.xml><?xml version="1.0" encoding="utf-8"?>
<table xmlns="http://schemas.openxmlformats.org/spreadsheetml/2006/main" id="15" name="Table3516" displayName="Table3516" ref="A30:E46" totalsRowCount="1" headerRowDxfId="243" dataDxfId="107" totalsRowDxfId="242">
  <tableColumns count="5">
    <tableColumn id="1" name="Nummer" totalsRowLabel="Totale omkostninger" dataDxfId="112" totalsRowDxfId="248"/>
    <tableColumn id="2" name="Post" dataDxfId="111" totalsRowDxfId="247"/>
    <tableColumn id="3" name="Budgetteret beløb" totalsRowFunction="sum" dataDxfId="110" totalsRowDxfId="246"/>
    <tableColumn id="5" name="Afholdt beløb" totalsRowFunction="sum" dataDxfId="109" totalsRowDxfId="245" dataCellStyle="Valuta"/>
    <tableColumn id="4" name="Beskrivelse af post/afvigelse" dataDxfId="108" totalsRowDxfId="244"/>
  </tableColumns>
  <tableStyleInfo name="ERST" showFirstColumn="0" showLastColumn="0" showRowStripes="1" showColumnStripes="0"/>
</table>
</file>

<file path=xl/tables/table6.xml><?xml version="1.0" encoding="utf-8"?>
<table xmlns="http://schemas.openxmlformats.org/spreadsheetml/2006/main" id="16" name="Table35317" displayName="Table35317" ref="A49:E65" totalsRowCount="1" headerRowDxfId="236" dataDxfId="101" totalsRowDxfId="235">
  <tableColumns count="5">
    <tableColumn id="1" name="Nummer" totalsRowLabel="Totale omkostninger" dataDxfId="106" totalsRowDxfId="241"/>
    <tableColumn id="2" name="Post" dataDxfId="105" totalsRowDxfId="240"/>
    <tableColumn id="3" name="Budgetteret beløb" totalsRowFunction="sum" dataDxfId="104" totalsRowDxfId="239" dataCellStyle="Valuta"/>
    <tableColumn id="5" name="Afholdt beløb" totalsRowFunction="sum" dataDxfId="103" totalsRowDxfId="238" dataCellStyle="Valuta"/>
    <tableColumn id="4" name="Beskrivelse af post/afvigelse" dataDxfId="102" totalsRowDxfId="237"/>
  </tableColumns>
  <tableStyleInfo name="ERST" showFirstColumn="0" showLastColumn="0" showRowStripes="1" showColumnStripes="0"/>
</table>
</file>

<file path=xl/tables/table7.xml><?xml version="1.0" encoding="utf-8"?>
<table xmlns="http://schemas.openxmlformats.org/spreadsheetml/2006/main" id="12" name="Table351613" displayName="Table351613" ref="A30:E46" totalsRowCount="1" headerRowDxfId="229" dataDxfId="95" totalsRowDxfId="228">
  <tableColumns count="5">
    <tableColumn id="1" name="Nummer" totalsRowLabel="Totale omkostninger" dataDxfId="100" totalsRowDxfId="234"/>
    <tableColumn id="2" name="Post" dataDxfId="99" totalsRowDxfId="233"/>
    <tableColumn id="3" name="Budgetteret beløb" totalsRowFunction="sum" dataDxfId="98" totalsRowDxfId="232"/>
    <tableColumn id="5" name="Afholdt beløb" totalsRowFunction="sum" dataDxfId="97" totalsRowDxfId="231" dataCellStyle="Valuta"/>
    <tableColumn id="4" name="Beskrivelse af post/afvigelse" dataDxfId="96" totalsRowDxfId="230"/>
  </tableColumns>
  <tableStyleInfo name="ERST" showFirstColumn="0" showLastColumn="0" showRowStripes="1" showColumnStripes="0"/>
</table>
</file>

<file path=xl/tables/table8.xml><?xml version="1.0" encoding="utf-8"?>
<table xmlns="http://schemas.openxmlformats.org/spreadsheetml/2006/main" id="13" name="Table3531714" displayName="Table3531714" ref="A49:E65" totalsRowCount="1" headerRowDxfId="222" dataDxfId="89" totalsRowDxfId="221">
  <tableColumns count="5">
    <tableColumn id="1" name="Nummer" totalsRowLabel="Totale omkostninger" dataDxfId="94" totalsRowDxfId="227"/>
    <tableColumn id="2" name="Post" dataDxfId="93" totalsRowDxfId="226"/>
    <tableColumn id="3" name="Budgetteret beløb" totalsRowFunction="sum" dataDxfId="92" totalsRowDxfId="225" dataCellStyle="Valuta"/>
    <tableColumn id="5" name="Afholdt beløb" totalsRowFunction="sum" dataDxfId="91" totalsRowDxfId="224" dataCellStyle="Valuta"/>
    <tableColumn id="4" name="Beskrivelse af post/afvigelse" dataDxfId="90" totalsRowDxfId="223"/>
  </tableColumns>
  <tableStyleInfo name="ERST" showFirstColumn="0" showLastColumn="0" showRowStripes="1" showColumnStripes="0"/>
</table>
</file>

<file path=xl/tables/table9.xml><?xml version="1.0" encoding="utf-8"?>
<table xmlns="http://schemas.openxmlformats.org/spreadsheetml/2006/main" id="14" name="Table35161315" displayName="Table35161315" ref="A30:E46" totalsRowCount="1" headerRowDxfId="215" dataDxfId="83" totalsRowDxfId="214">
  <tableColumns count="5">
    <tableColumn id="1" name="Nummer" totalsRowLabel="Totale omkostninger" dataDxfId="88" totalsRowDxfId="220"/>
    <tableColumn id="2" name="Post" dataDxfId="87" totalsRowDxfId="219"/>
    <tableColumn id="3" name="Budgetteret beløb" totalsRowFunction="sum" dataDxfId="86" totalsRowDxfId="218"/>
    <tableColumn id="5" name="Afholdt beløb" totalsRowFunction="sum" dataDxfId="85" totalsRowDxfId="217" dataCellStyle="Valuta"/>
    <tableColumn id="4" name="Beskrivelse af post/afvigelse" dataDxfId="84" totalsRowDxfId="216"/>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28.xml"/><Relationship Id="rId3" Type="http://schemas.openxmlformats.org/officeDocument/2006/relationships/table" Target="../tables/table23.xml"/><Relationship Id="rId7" Type="http://schemas.openxmlformats.org/officeDocument/2006/relationships/table" Target="../tables/table27.xml"/><Relationship Id="rId2" Type="http://schemas.openxmlformats.org/officeDocument/2006/relationships/vmlDrawing" Target="../drawings/vmlDrawing1.vml"/><Relationship Id="rId1" Type="http://schemas.openxmlformats.org/officeDocument/2006/relationships/printerSettings" Target="../printerSettings/printerSettings14.bin"/><Relationship Id="rId6" Type="http://schemas.openxmlformats.org/officeDocument/2006/relationships/table" Target="../tables/table26.xml"/><Relationship Id="rId11" Type="http://schemas.openxmlformats.org/officeDocument/2006/relationships/comments" Target="../comments1.xml"/><Relationship Id="rId5" Type="http://schemas.openxmlformats.org/officeDocument/2006/relationships/table" Target="../tables/table25.xml"/><Relationship Id="rId10" Type="http://schemas.openxmlformats.org/officeDocument/2006/relationships/table" Target="../tables/table30.xml"/><Relationship Id="rId4" Type="http://schemas.openxmlformats.org/officeDocument/2006/relationships/table" Target="../tables/table24.xml"/><Relationship Id="rId9" Type="http://schemas.openxmlformats.org/officeDocument/2006/relationships/table" Target="../tables/table2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70" zoomScaleNormal="70" workbookViewId="0">
      <selection activeCell="A76" sqref="A76"/>
    </sheetView>
  </sheetViews>
  <sheetFormatPr defaultColWidth="8.85546875" defaultRowHeight="15" x14ac:dyDescent="0.25"/>
  <cols>
    <col min="1" max="1" width="60" style="42" customWidth="1"/>
    <col min="2" max="2" width="22" style="42" customWidth="1"/>
    <col min="3" max="3" width="12.5703125" style="42" bestFit="1" customWidth="1"/>
    <col min="4" max="4" width="14.42578125" style="42" customWidth="1"/>
    <col min="5" max="6" width="20.42578125" style="42" bestFit="1" customWidth="1"/>
    <col min="7" max="7" width="20.42578125" style="42" customWidth="1"/>
    <col min="8" max="8" width="25.42578125" style="42" customWidth="1"/>
    <col min="9" max="9" width="23.5703125" style="42" customWidth="1"/>
    <col min="10" max="10" width="24.140625" style="42" bestFit="1" customWidth="1"/>
    <col min="11" max="11" width="26.140625" style="42" hidden="1" customWidth="1"/>
    <col min="12" max="12" width="27" style="42" hidden="1" customWidth="1"/>
    <col min="13" max="14" width="23.85546875" style="42" customWidth="1"/>
    <col min="15" max="16384" width="8.85546875" style="42"/>
  </cols>
  <sheetData>
    <row r="1" spans="1:16" ht="27" customHeight="1" x14ac:dyDescent="0.25">
      <c r="A1" s="40" t="s">
        <v>136</v>
      </c>
      <c r="B1" s="41"/>
      <c r="C1" s="41"/>
      <c r="D1" s="41"/>
      <c r="E1" s="41"/>
      <c r="F1" s="41"/>
      <c r="G1" s="41"/>
      <c r="H1" s="41"/>
      <c r="I1" s="41"/>
      <c r="J1" s="41"/>
      <c r="K1" s="41"/>
      <c r="L1" s="41"/>
      <c r="M1" s="97"/>
      <c r="N1" s="97"/>
    </row>
    <row r="2" spans="1:16" ht="17.45" customHeight="1" x14ac:dyDescent="0.25">
      <c r="A2" s="43" t="s">
        <v>1</v>
      </c>
      <c r="B2" s="44" t="str">
        <f>IF('Aktivitet 1'!$C$4="","",'Aktivitet 1'!$C$4)</f>
        <v/>
      </c>
      <c r="C2" s="45"/>
      <c r="D2" s="91" t="s">
        <v>127</v>
      </c>
      <c r="E2" s="92"/>
      <c r="F2" s="92"/>
      <c r="G2" s="92"/>
      <c r="H2" s="92"/>
      <c r="I2" s="92"/>
      <c r="J2" s="92"/>
      <c r="K2" s="92"/>
      <c r="L2" s="92"/>
      <c r="M2" s="92"/>
      <c r="N2" s="92"/>
    </row>
    <row r="3" spans="1:16" ht="18" x14ac:dyDescent="0.25">
      <c r="A3" s="46" t="s">
        <v>132</v>
      </c>
      <c r="B3" s="47" t="str">
        <f>IF('Aktivitet 1'!C7="","",'Aktivitet 1'!C7)</f>
        <v/>
      </c>
      <c r="C3" s="48"/>
      <c r="D3" s="93"/>
      <c r="E3" s="94"/>
      <c r="F3" s="94"/>
      <c r="G3" s="94"/>
      <c r="H3" s="94"/>
      <c r="I3" s="94"/>
      <c r="J3" s="94"/>
      <c r="K3" s="94"/>
      <c r="L3" s="94"/>
      <c r="M3" s="94"/>
      <c r="N3" s="94"/>
    </row>
    <row r="4" spans="1:16" ht="18" x14ac:dyDescent="0.25">
      <c r="A4" s="46" t="s">
        <v>2</v>
      </c>
      <c r="B4" s="44" t="str">
        <f>IF('Aktivitet 1'!$C$5="","",'Aktivitet 1'!$C$5)</f>
        <v/>
      </c>
      <c r="C4" s="49"/>
      <c r="D4" s="93"/>
      <c r="E4" s="94"/>
      <c r="F4" s="94"/>
      <c r="G4" s="94"/>
      <c r="H4" s="94"/>
      <c r="I4" s="94"/>
      <c r="J4" s="94"/>
      <c r="K4" s="94"/>
      <c r="L4" s="94"/>
      <c r="M4" s="94"/>
      <c r="N4" s="94"/>
    </row>
    <row r="5" spans="1:16" ht="14.45" customHeight="1" x14ac:dyDescent="0.25">
      <c r="A5" s="50" t="s">
        <v>3</v>
      </c>
      <c r="B5" s="51" t="str">
        <f>IF('Aktivitet 1'!$C$6="","",'Aktivitet 1'!$C$6)</f>
        <v/>
      </c>
      <c r="C5" s="49"/>
      <c r="D5" s="93"/>
      <c r="E5" s="94"/>
      <c r="F5" s="94"/>
      <c r="G5" s="94"/>
      <c r="H5" s="94"/>
      <c r="I5" s="94"/>
      <c r="J5" s="94"/>
      <c r="K5" s="94"/>
      <c r="L5" s="94"/>
      <c r="M5" s="94"/>
      <c r="N5" s="94"/>
    </row>
    <row r="6" spans="1:16" ht="14.45" customHeight="1" x14ac:dyDescent="0.25">
      <c r="A6" s="52" t="s">
        <v>38</v>
      </c>
      <c r="B6" s="53">
        <f>SUM(F15:F24)</f>
        <v>0</v>
      </c>
      <c r="C6" s="49"/>
      <c r="D6" s="93"/>
      <c r="E6" s="94"/>
      <c r="F6" s="94"/>
      <c r="G6" s="94"/>
      <c r="H6" s="94"/>
      <c r="I6" s="94"/>
      <c r="J6" s="94"/>
      <c r="K6" s="94"/>
      <c r="L6" s="94"/>
      <c r="M6" s="94"/>
      <c r="N6" s="94"/>
    </row>
    <row r="7" spans="1:16" ht="14.45" customHeight="1" x14ac:dyDescent="0.25">
      <c r="A7" s="52" t="s">
        <v>25</v>
      </c>
      <c r="B7" s="53">
        <f>I25</f>
        <v>0</v>
      </c>
      <c r="C7" s="49"/>
      <c r="D7" s="93"/>
      <c r="E7" s="94"/>
      <c r="F7" s="94"/>
      <c r="G7" s="94"/>
      <c r="H7" s="94"/>
      <c r="I7" s="94"/>
      <c r="J7" s="94"/>
      <c r="K7" s="94"/>
      <c r="L7" s="94"/>
      <c r="M7" s="94"/>
      <c r="N7" s="94"/>
    </row>
    <row r="8" spans="1:16" ht="14.45" customHeight="1" x14ac:dyDescent="0.25">
      <c r="A8" s="52" t="s">
        <v>39</v>
      </c>
      <c r="B8" s="53">
        <f>E25</f>
        <v>0</v>
      </c>
      <c r="C8" s="49"/>
      <c r="D8" s="93"/>
      <c r="E8" s="94"/>
      <c r="F8" s="94"/>
      <c r="G8" s="94"/>
      <c r="H8" s="94"/>
      <c r="I8" s="94"/>
      <c r="J8" s="94"/>
      <c r="K8" s="94"/>
      <c r="L8" s="94"/>
      <c r="M8" s="94"/>
      <c r="N8" s="94"/>
    </row>
    <row r="9" spans="1:16" ht="14.45" customHeight="1" x14ac:dyDescent="0.25">
      <c r="A9" s="52" t="s">
        <v>40</v>
      </c>
      <c r="B9" s="54">
        <f>J25</f>
        <v>0</v>
      </c>
      <c r="C9" s="49"/>
      <c r="D9" s="93"/>
      <c r="E9" s="94"/>
      <c r="F9" s="94"/>
      <c r="G9" s="94"/>
      <c r="H9" s="94"/>
      <c r="I9" s="94"/>
      <c r="J9" s="94"/>
      <c r="K9" s="94"/>
      <c r="L9" s="94"/>
      <c r="M9" s="94"/>
      <c r="N9" s="94"/>
    </row>
    <row r="10" spans="1:16" ht="14.45" customHeight="1" x14ac:dyDescent="0.25">
      <c r="A10" s="52"/>
      <c r="B10" s="54"/>
      <c r="C10" s="55"/>
      <c r="D10" s="93"/>
      <c r="E10" s="94"/>
      <c r="F10" s="94"/>
      <c r="G10" s="94"/>
      <c r="H10" s="94"/>
      <c r="I10" s="94"/>
      <c r="J10" s="94"/>
      <c r="K10" s="94"/>
      <c r="L10" s="94"/>
      <c r="M10" s="94"/>
      <c r="N10" s="94"/>
    </row>
    <row r="11" spans="1:16" ht="144.94999999999999" customHeight="1" x14ac:dyDescent="0.25">
      <c r="A11" s="56" t="s">
        <v>133</v>
      </c>
      <c r="B11" s="57">
        <f>N25</f>
        <v>0</v>
      </c>
      <c r="C11" s="58"/>
      <c r="D11" s="95"/>
      <c r="E11" s="96"/>
      <c r="F11" s="96"/>
      <c r="G11" s="96"/>
      <c r="H11" s="96"/>
      <c r="I11" s="96"/>
      <c r="J11" s="96"/>
      <c r="K11" s="96"/>
      <c r="L11" s="96"/>
      <c r="M11" s="96"/>
      <c r="N11" s="96"/>
    </row>
    <row r="12" spans="1:16" ht="75" customHeight="1" x14ac:dyDescent="0.25">
      <c r="A12" s="56" t="s">
        <v>113</v>
      </c>
      <c r="B12" s="59">
        <f>IFERROR(IF(J25+M25&gt;I25,IF((J25+M25)-I25&gt;M25,M25,(J25+M25)-I25),0),0)</f>
        <v>0</v>
      </c>
      <c r="C12" s="58"/>
      <c r="D12" s="60"/>
      <c r="E12" s="61"/>
      <c r="F12" s="61"/>
      <c r="G12" s="61"/>
      <c r="H12" s="61"/>
      <c r="I12" s="61"/>
      <c r="J12" s="61"/>
      <c r="K12" s="61"/>
      <c r="L12" s="61"/>
      <c r="M12" s="61"/>
      <c r="N12" s="61"/>
    </row>
    <row r="13" spans="1:16" ht="75" customHeight="1" x14ac:dyDescent="0.25">
      <c r="A13" s="56" t="s">
        <v>114</v>
      </c>
      <c r="B13" s="59">
        <f>IFERROR(B11+B12,0)</f>
        <v>0</v>
      </c>
      <c r="C13" s="58"/>
      <c r="D13" s="60"/>
      <c r="E13" s="61"/>
      <c r="F13" s="61"/>
      <c r="G13" s="61"/>
      <c r="H13" s="61"/>
      <c r="I13" s="61"/>
      <c r="J13" s="61"/>
      <c r="K13" s="61"/>
      <c r="L13" s="61"/>
      <c r="M13" s="61"/>
      <c r="N13" s="61"/>
    </row>
    <row r="14" spans="1:16" ht="96" customHeight="1" x14ac:dyDescent="0.25">
      <c r="A14" s="62" t="s">
        <v>21</v>
      </c>
      <c r="B14" s="62" t="s">
        <v>22</v>
      </c>
      <c r="C14" s="62" t="s">
        <v>23</v>
      </c>
      <c r="D14" s="63" t="s">
        <v>12</v>
      </c>
      <c r="E14" s="63" t="s">
        <v>106</v>
      </c>
      <c r="F14" s="63" t="s">
        <v>111</v>
      </c>
      <c r="G14" s="63" t="s">
        <v>19</v>
      </c>
      <c r="H14" s="63" t="s">
        <v>20</v>
      </c>
      <c r="I14" s="63" t="s">
        <v>41</v>
      </c>
      <c r="J14" s="63" t="s">
        <v>27</v>
      </c>
      <c r="K14" s="64" t="s">
        <v>104</v>
      </c>
      <c r="L14" s="65" t="s">
        <v>112</v>
      </c>
      <c r="M14" s="66" t="s">
        <v>109</v>
      </c>
      <c r="N14" s="67" t="s">
        <v>110</v>
      </c>
      <c r="O14" s="68"/>
      <c r="P14" s="69"/>
    </row>
    <row r="15" spans="1:16" ht="25.5" x14ac:dyDescent="0.25">
      <c r="A15" s="70">
        <v>1</v>
      </c>
      <c r="B15" s="71">
        <f>'Aktivitet 1'!$C$8</f>
        <v>0</v>
      </c>
      <c r="C15" s="72" t="str">
        <f>'Aktivitet 1'!$C$16</f>
        <v>Vælg dato</v>
      </c>
      <c r="D15" s="73">
        <f>'Aktivitet 1'!$C$17</f>
        <v>0</v>
      </c>
      <c r="E15" s="74">
        <f>'Aktivitet 1'!C13</f>
        <v>0</v>
      </c>
      <c r="F15" s="75">
        <f>'Aktivitet 1'!$C$50+'Aktivitet 1'!$C$69</f>
        <v>0</v>
      </c>
      <c r="G15" s="76">
        <f>'Aktivitet 1'!$D$50</f>
        <v>0</v>
      </c>
      <c r="H15" s="76">
        <f>'Aktivitet 1'!$D$69</f>
        <v>0</v>
      </c>
      <c r="I15" s="77">
        <f>Table15[[#This Row],[Afholdte direkte omkostninger]]+Table15[[#This Row],[Afholdte indirekte omkostninger]]</f>
        <v>0</v>
      </c>
      <c r="J15" s="78">
        <f>'Aktivitet 1'!$D$31</f>
        <v>0</v>
      </c>
      <c r="K15" s="79">
        <f>Table15[[#This Row],[Samlede afholdte omkostninger]]*0.65</f>
        <v>0</v>
      </c>
      <c r="L15"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15"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15" s="80">
        <f>IF(Table15[[#This Row],[Er der udbetalt for meget tilskud til den enkelte aktivitet som følge af for høje budgetterede omkostninger?]]="Ja - overskydende beløb skal tilbagebetales",Table15[[#This Row],[Modtaget tilskud]]-Table15[[#This Row],[Endeligt tilskudsbeløb]],0)</f>
        <v>0</v>
      </c>
    </row>
    <row r="16" spans="1:16" ht="25.5" x14ac:dyDescent="0.25">
      <c r="A16" s="70">
        <v>2</v>
      </c>
      <c r="B16" s="71">
        <f>'Aktivitet 2'!$C$4</f>
        <v>0</v>
      </c>
      <c r="C16" s="72" t="str">
        <f>'Aktivitet 2'!$C$12</f>
        <v>Vælg dato</v>
      </c>
      <c r="D16" s="73">
        <f>'Aktivitet 2'!$C$13</f>
        <v>0</v>
      </c>
      <c r="E16" s="74">
        <f>'Aktivitet 2'!C9</f>
        <v>0</v>
      </c>
      <c r="F16" s="75">
        <f>'Aktivitet 2'!$C$46+'Aktivitet 2'!$C$65</f>
        <v>0</v>
      </c>
      <c r="G16" s="76">
        <f>'Aktivitet 2'!$D$46</f>
        <v>0</v>
      </c>
      <c r="H16" s="76">
        <f>'Aktivitet 2'!$D$65</f>
        <v>0</v>
      </c>
      <c r="I16" s="77">
        <f>Table15[[#This Row],[Afholdte direkte omkostninger]]+Table15[[#This Row],[Afholdte indirekte omkostninger]]</f>
        <v>0</v>
      </c>
      <c r="J16" s="81">
        <f>'Aktivitet 2'!$D$27</f>
        <v>0</v>
      </c>
      <c r="K16" s="79">
        <f>Table15[[#This Row],[Samlede afholdte omkostninger]]*0.65</f>
        <v>0</v>
      </c>
      <c r="L16"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16"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16" s="80">
        <f>IF(Table15[[#This Row],[Er der udbetalt for meget tilskud til den enkelte aktivitet som følge af for høje budgetterede omkostninger?]]="Ja - overskydende beløb skal tilbagebetales",Table15[[#This Row],[Modtaget tilskud]]-Table15[[#This Row],[Endeligt tilskudsbeløb]],0)</f>
        <v>0</v>
      </c>
    </row>
    <row r="17" spans="1:14" ht="25.5" x14ac:dyDescent="0.25">
      <c r="A17" s="70">
        <v>3</v>
      </c>
      <c r="B17" s="71">
        <f>'Aktivitet 3'!$C$4</f>
        <v>0</v>
      </c>
      <c r="C17" s="72" t="str">
        <f>'Aktivitet 3'!$C$12</f>
        <v>Vælg dato</v>
      </c>
      <c r="D17" s="73">
        <f>'Aktivitet 3'!$C$13</f>
        <v>0</v>
      </c>
      <c r="E17" s="74">
        <f>'Aktivitet 3'!C9</f>
        <v>0</v>
      </c>
      <c r="F17" s="75">
        <f>'Aktivitet 3'!$C$46+'Aktivitet 3'!$C$65</f>
        <v>0</v>
      </c>
      <c r="G17" s="76">
        <f>'Aktivitet 3'!$D$46</f>
        <v>0</v>
      </c>
      <c r="H17" s="76">
        <f>'Aktivitet 3'!$D$65</f>
        <v>0</v>
      </c>
      <c r="I17" s="77">
        <f>Table15[[#This Row],[Afholdte direkte omkostninger]]+Table15[[#This Row],[Afholdte indirekte omkostninger]]</f>
        <v>0</v>
      </c>
      <c r="J17" s="81">
        <f>'Aktivitet 3'!$D$27</f>
        <v>0</v>
      </c>
      <c r="K17" s="79">
        <f>Table15[[#This Row],[Samlede afholdte omkostninger]]*0.65</f>
        <v>0</v>
      </c>
      <c r="L17"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17"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17" s="80">
        <f>IF(Table15[[#This Row],[Er der udbetalt for meget tilskud til den enkelte aktivitet som følge af for høje budgetterede omkostninger?]]="Ja - overskydende beløb skal tilbagebetales",Table15[[#This Row],[Modtaget tilskud]]-Table15[[#This Row],[Endeligt tilskudsbeløb]],0)</f>
        <v>0</v>
      </c>
    </row>
    <row r="18" spans="1:14" ht="25.5" x14ac:dyDescent="0.25">
      <c r="A18" s="70">
        <v>4</v>
      </c>
      <c r="B18" s="71">
        <f>'Aktivitet 4'!$C$4</f>
        <v>0</v>
      </c>
      <c r="C18" s="72" t="str">
        <f>'Aktivitet 4'!$C$12</f>
        <v>Vælg dato</v>
      </c>
      <c r="D18" s="73">
        <f>'Aktivitet 4'!$C$13</f>
        <v>0</v>
      </c>
      <c r="E18" s="74">
        <f>'Aktivitet 4'!C9</f>
        <v>0</v>
      </c>
      <c r="F18" s="75">
        <f>'Aktivitet 4'!$C$46+'Aktivitet 4'!$C$65</f>
        <v>0</v>
      </c>
      <c r="G18" s="76">
        <f>'Aktivitet 4'!$D$46</f>
        <v>0</v>
      </c>
      <c r="H18" s="76">
        <f>'Aktivitet 4'!$D$65</f>
        <v>0</v>
      </c>
      <c r="I18" s="77">
        <f>Table15[[#This Row],[Afholdte direkte omkostninger]]+Table15[[#This Row],[Afholdte indirekte omkostninger]]</f>
        <v>0</v>
      </c>
      <c r="J18" s="81">
        <f>'Aktivitet 4'!$D$27</f>
        <v>0</v>
      </c>
      <c r="K18" s="79">
        <f>Table15[[#This Row],[Samlede afholdte omkostninger]]*0.65</f>
        <v>0</v>
      </c>
      <c r="L18"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18"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18" s="80">
        <f>IF(Table15[[#This Row],[Er der udbetalt for meget tilskud til den enkelte aktivitet som følge af for høje budgetterede omkostninger?]]="Ja - overskydende beløb skal tilbagebetales",Table15[[#This Row],[Modtaget tilskud]]-Table15[[#This Row],[Endeligt tilskudsbeløb]],0)</f>
        <v>0</v>
      </c>
    </row>
    <row r="19" spans="1:14" ht="25.5" x14ac:dyDescent="0.25">
      <c r="A19" s="70">
        <v>5</v>
      </c>
      <c r="B19" s="71">
        <f>'Aktivitet 5'!$C$4</f>
        <v>0</v>
      </c>
      <c r="C19" s="72" t="str">
        <f>'Aktivitet 5'!$C$12</f>
        <v>Vælg dato</v>
      </c>
      <c r="D19" s="73">
        <f>'Aktivitet 5'!$C$13</f>
        <v>0</v>
      </c>
      <c r="E19" s="74">
        <f>'Aktivitet 5'!C9</f>
        <v>0</v>
      </c>
      <c r="F19" s="75">
        <f>'Aktivitet 5'!$C$46+'Aktivitet 5'!$C$65</f>
        <v>0</v>
      </c>
      <c r="G19" s="76">
        <f>'Aktivitet 5'!$D$46</f>
        <v>0</v>
      </c>
      <c r="H19" s="76">
        <f>'Aktivitet 5'!$D$65</f>
        <v>0</v>
      </c>
      <c r="I19" s="77">
        <f>Table15[[#This Row],[Afholdte direkte omkostninger]]+Table15[[#This Row],[Afholdte indirekte omkostninger]]</f>
        <v>0</v>
      </c>
      <c r="J19" s="81">
        <f>'Aktivitet 5'!$D$27</f>
        <v>0</v>
      </c>
      <c r="K19" s="79">
        <f>Table15[[#This Row],[Samlede afholdte omkostninger]]*0.65</f>
        <v>0</v>
      </c>
      <c r="L19"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19"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19" s="80">
        <f>IF(Table15[[#This Row],[Er der udbetalt for meget tilskud til den enkelte aktivitet som følge af for høje budgetterede omkostninger?]]="Ja - overskydende beløb skal tilbagebetales",Table15[[#This Row],[Modtaget tilskud]]-Table15[[#This Row],[Endeligt tilskudsbeløb]],0)</f>
        <v>0</v>
      </c>
    </row>
    <row r="20" spans="1:14" ht="25.5" x14ac:dyDescent="0.25">
      <c r="A20" s="70">
        <v>6</v>
      </c>
      <c r="B20" s="71">
        <f>'Aktivitet 6'!$C$4</f>
        <v>0</v>
      </c>
      <c r="C20" s="72" t="str">
        <f>'Aktivitet 6'!$C$12</f>
        <v>Vælg dato</v>
      </c>
      <c r="D20" s="73">
        <f>'Aktivitet 6'!$C$13</f>
        <v>0</v>
      </c>
      <c r="E20" s="74">
        <f>'Aktivitet 6'!C9</f>
        <v>0</v>
      </c>
      <c r="F20" s="75">
        <f>'Aktivitet 6'!$C$46+'Aktivitet 6'!$C$65</f>
        <v>0</v>
      </c>
      <c r="G20" s="76">
        <f>'Aktivitet 6'!$D$46</f>
        <v>0</v>
      </c>
      <c r="H20" s="76">
        <f>'Aktivitet 6'!$D$65</f>
        <v>0</v>
      </c>
      <c r="I20" s="77">
        <f>Table15[[#This Row],[Afholdte direkte omkostninger]]+Table15[[#This Row],[Afholdte indirekte omkostninger]]</f>
        <v>0</v>
      </c>
      <c r="J20" s="81">
        <f>'Aktivitet 6'!$D$27</f>
        <v>0</v>
      </c>
      <c r="K20" s="79">
        <f>Table15[[#This Row],[Samlede afholdte omkostninger]]*0.65</f>
        <v>0</v>
      </c>
      <c r="L20"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0"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0" s="80">
        <f>IF(Table15[[#This Row],[Er der udbetalt for meget tilskud til den enkelte aktivitet som følge af for høje budgetterede omkostninger?]]="Ja - overskydende beløb skal tilbagebetales",Table15[[#This Row],[Modtaget tilskud]]-Table15[[#This Row],[Endeligt tilskudsbeløb]],0)</f>
        <v>0</v>
      </c>
    </row>
    <row r="21" spans="1:14" ht="25.5" x14ac:dyDescent="0.25">
      <c r="A21" s="70">
        <v>7</v>
      </c>
      <c r="B21" s="71">
        <f>'Aktivitet 7'!$C$4</f>
        <v>0</v>
      </c>
      <c r="C21" s="72" t="str">
        <f>'Aktivitet 7'!$C$12</f>
        <v>Vælg dato</v>
      </c>
      <c r="D21" s="73">
        <f>'Aktivitet 7'!$C$13</f>
        <v>0</v>
      </c>
      <c r="E21" s="74">
        <f>'Aktivitet 7'!C9</f>
        <v>0</v>
      </c>
      <c r="F21" s="75">
        <f>'Aktivitet 7'!$C$46+'Aktivitet 7'!$C$65</f>
        <v>0</v>
      </c>
      <c r="G21" s="76">
        <f>'Aktivitet 7'!$D$46</f>
        <v>0</v>
      </c>
      <c r="H21" s="76">
        <f>'Aktivitet 7'!$D$65</f>
        <v>0</v>
      </c>
      <c r="I21" s="77">
        <f>Table15[[#This Row],[Afholdte direkte omkostninger]]+Table15[[#This Row],[Afholdte indirekte omkostninger]]</f>
        <v>0</v>
      </c>
      <c r="J21" s="81">
        <f>'Aktivitet 7'!$D$27</f>
        <v>0</v>
      </c>
      <c r="K21" s="79">
        <f>Table15[[#This Row],[Samlede afholdte omkostninger]]*0.65</f>
        <v>0</v>
      </c>
      <c r="L21"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1"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1" s="80">
        <f>IF(Table15[[#This Row],[Er der udbetalt for meget tilskud til den enkelte aktivitet som følge af for høje budgetterede omkostninger?]]="Ja - overskydende beløb skal tilbagebetales",Table15[[#This Row],[Modtaget tilskud]]-Table15[[#This Row],[Endeligt tilskudsbeløb]],0)</f>
        <v>0</v>
      </c>
    </row>
    <row r="22" spans="1:14" ht="25.5" x14ac:dyDescent="0.25">
      <c r="A22" s="70">
        <v>8</v>
      </c>
      <c r="B22" s="71">
        <f>'Aktivitet 8'!$C$4</f>
        <v>0</v>
      </c>
      <c r="C22" s="72" t="str">
        <f>'Aktivitet 8'!$C$12</f>
        <v>Vælg dato</v>
      </c>
      <c r="D22" s="73">
        <f>'Aktivitet 8'!$C$13</f>
        <v>0</v>
      </c>
      <c r="E22" s="74">
        <f>'Aktivitet 8'!C9</f>
        <v>0</v>
      </c>
      <c r="F22" s="75">
        <f>'Aktivitet 8'!$C$46+'Aktivitet 8'!$C$65</f>
        <v>0</v>
      </c>
      <c r="G22" s="76">
        <f>'Aktivitet 8'!$D$46</f>
        <v>0</v>
      </c>
      <c r="H22" s="76">
        <f>'Aktivitet 8'!$D$65</f>
        <v>0</v>
      </c>
      <c r="I22" s="77">
        <f>Table15[[#This Row],[Afholdte direkte omkostninger]]+Table15[[#This Row],[Afholdte indirekte omkostninger]]</f>
        <v>0</v>
      </c>
      <c r="J22" s="81">
        <f>'Aktivitet 8'!$D$27</f>
        <v>0</v>
      </c>
      <c r="K22" s="79">
        <f>Table15[[#This Row],[Samlede afholdte omkostninger]]*0.65</f>
        <v>0</v>
      </c>
      <c r="L22"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2"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2" s="80">
        <f>IF(Table15[[#This Row],[Er der udbetalt for meget tilskud til den enkelte aktivitet som følge af for høje budgetterede omkostninger?]]="Ja - overskydende beløb skal tilbagebetales",Table15[[#This Row],[Modtaget tilskud]]-Table15[[#This Row],[Endeligt tilskudsbeløb]],0)</f>
        <v>0</v>
      </c>
    </row>
    <row r="23" spans="1:14" ht="25.5" x14ac:dyDescent="0.25">
      <c r="A23" s="70">
        <v>9</v>
      </c>
      <c r="B23" s="71">
        <f>'Aktivitet 9'!$C$4</f>
        <v>0</v>
      </c>
      <c r="C23" s="72" t="str">
        <f>'Aktivitet 9'!$C$12</f>
        <v>Vælg dato</v>
      </c>
      <c r="D23" s="73">
        <f>'Aktivitet 9'!$C$13</f>
        <v>0</v>
      </c>
      <c r="E23" s="74">
        <f>'Aktivitet 9'!C9</f>
        <v>0</v>
      </c>
      <c r="F23" s="75">
        <f>'Aktivitet 9'!$C$46+'Aktivitet 9'!$C$65</f>
        <v>0</v>
      </c>
      <c r="G23" s="76">
        <f>'Aktivitet 9'!$D$46</f>
        <v>0</v>
      </c>
      <c r="H23" s="76">
        <f>'Aktivitet 9'!$D$65</f>
        <v>0</v>
      </c>
      <c r="I23" s="77">
        <f>Table15[[#This Row],[Afholdte direkte omkostninger]]+Table15[[#This Row],[Afholdte indirekte omkostninger]]</f>
        <v>0</v>
      </c>
      <c r="J23" s="81">
        <f>'Aktivitet 9'!$D$27</f>
        <v>0</v>
      </c>
      <c r="K23" s="79">
        <f>Table15[[#This Row],[Samlede afholdte omkostninger]]*0.65</f>
        <v>0</v>
      </c>
      <c r="L23"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3"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3" s="80">
        <f>IF(Table15[[#This Row],[Er der udbetalt for meget tilskud til den enkelte aktivitet som følge af for høje budgetterede omkostninger?]]="Ja - overskydende beløb skal tilbagebetales",Table15[[#This Row],[Modtaget tilskud]]-Table15[[#This Row],[Endeligt tilskudsbeløb]],0)</f>
        <v>0</v>
      </c>
    </row>
    <row r="24" spans="1:14" ht="25.5" x14ac:dyDescent="0.25">
      <c r="A24" s="70">
        <v>10</v>
      </c>
      <c r="B24" s="71">
        <f>'Aktivitet 10'!$C$4</f>
        <v>0</v>
      </c>
      <c r="C24" s="72" t="str">
        <f>'Aktivitet 10'!$C$12</f>
        <v>Vælg dato</v>
      </c>
      <c r="D24" s="73">
        <f>'Aktivitet 10'!$C$13</f>
        <v>0</v>
      </c>
      <c r="E24" s="74">
        <f>'Aktivitet 10'!C9</f>
        <v>0</v>
      </c>
      <c r="F24" s="75">
        <f>'Aktivitet 10'!$C$46+'Aktivitet 10'!$C$65</f>
        <v>0</v>
      </c>
      <c r="G24" s="76">
        <f>'Aktivitet 10'!$D$46</f>
        <v>0</v>
      </c>
      <c r="H24" s="76">
        <f>'Aktivitet 10'!$D$65</f>
        <v>0</v>
      </c>
      <c r="I24" s="77">
        <f>Table15[[#This Row],[Afholdte direkte omkostninger]]+Table15[[#This Row],[Afholdte indirekte omkostninger]]</f>
        <v>0</v>
      </c>
      <c r="J24" s="81">
        <f>'Aktivitet 10'!$D$27</f>
        <v>0</v>
      </c>
      <c r="K24" s="79">
        <f>Table15[[#This Row],[Samlede afholdte omkostninger]]*0.65</f>
        <v>0</v>
      </c>
      <c r="L24"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4"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4" s="80">
        <f>IF(Table15[[#This Row],[Er der udbetalt for meget tilskud til den enkelte aktivitet som følge af for høje budgetterede omkostninger?]]="Ja - overskydende beløb skal tilbagebetales",Table15[[#This Row],[Modtaget tilskud]]-Table15[[#This Row],[Endeligt tilskudsbeløb]],0)</f>
        <v>0</v>
      </c>
    </row>
    <row r="25" spans="1:14" ht="22.5" x14ac:dyDescent="0.25">
      <c r="A25" s="82" t="s">
        <v>24</v>
      </c>
      <c r="B25" s="83"/>
      <c r="C25" s="84"/>
      <c r="D25" s="84">
        <f>SUM(D15:D24)</f>
        <v>0</v>
      </c>
      <c r="E25" s="85">
        <f t="shared" ref="E25:J25" si="0">SUBTOTAL(109,E15:E24)</f>
        <v>0</v>
      </c>
      <c r="F25" s="85">
        <f t="shared" si="0"/>
        <v>0</v>
      </c>
      <c r="G25" s="86">
        <f t="shared" si="0"/>
        <v>0</v>
      </c>
      <c r="H25" s="86">
        <f t="shared" si="0"/>
        <v>0</v>
      </c>
      <c r="I25" s="86">
        <f t="shared" si="0"/>
        <v>0</v>
      </c>
      <c r="J25" s="87">
        <f t="shared" si="0"/>
        <v>0</v>
      </c>
      <c r="K25" s="88">
        <f>SUBTOTAL(109,K15:K24)</f>
        <v>0</v>
      </c>
      <c r="L25" s="86"/>
      <c r="M25" s="86">
        <f t="shared" ref="M25" si="1">SUBTOTAL(109,M15:M24)</f>
        <v>0</v>
      </c>
      <c r="N25" s="89">
        <f>SUM(N15:N24)</f>
        <v>0</v>
      </c>
    </row>
    <row r="27" spans="1:14" x14ac:dyDescent="0.25">
      <c r="K27" s="69"/>
    </row>
    <row r="28" spans="1:14" x14ac:dyDescent="0.25">
      <c r="K28" s="90"/>
    </row>
  </sheetData>
  <sheetProtection algorithmName="SHA-512" hashValue="1NSDNs8zxA6eWMavWuWu+cOMzkTObY4+S9KqstKperTXCsfkAdJ0JcmJrMW7FLv/wOt1Ina0BcSv9rBEnbF/2Q==" saltValue="bG3oSS9GEYmuGqPshC8Juw==" spinCount="100000" sheet="1" objects="1" scenarios="1"/>
  <mergeCells count="2">
    <mergeCell ref="D2:N11"/>
    <mergeCell ref="M1:N1"/>
  </mergeCells>
  <conditionalFormatting sqref="B4">
    <cfRule type="expression" dxfId="487" priority="9">
      <formula>$C$5&lt;&gt;"Angiv CVR-nummer her"</formula>
    </cfRule>
  </conditionalFormatting>
  <conditionalFormatting sqref="B15:B25">
    <cfRule type="expression" dxfId="486" priority="10">
      <formula>IF($C$16:$C$26&lt;&gt;"Skriv navn på arrangementet",1,0)</formula>
    </cfRule>
  </conditionalFormatting>
  <conditionalFormatting sqref="I15:I24">
    <cfRule type="cellIs" dxfId="485" priority="8" operator="lessThan">
      <formula>0</formula>
    </cfRule>
  </conditionalFormatting>
  <conditionalFormatting sqref="B2:B3">
    <cfRule type="expression" dxfId="484" priority="7">
      <formula>$C$5&lt;&gt;"Angiv CVR-nummer her"</formula>
    </cfRule>
  </conditionalFormatting>
  <conditionalFormatting sqref="B10">
    <cfRule type="cellIs" dxfId="483" priority="4" operator="lessThan">
      <formula>0</formula>
    </cfRule>
  </conditionalFormatting>
  <conditionalFormatting sqref="L15:L24">
    <cfRule type="cellIs" dxfId="482" priority="2" operator="lessThan">
      <formula>0</formula>
    </cfRule>
  </conditionalFormatting>
  <conditionalFormatting sqref="M15:M24">
    <cfRule type="cellIs" dxfId="481" priority="1" operator="lessThan">
      <formula>0</formula>
    </cfRule>
  </conditionalFormatting>
  <pageMargins left="0.7" right="0.7" top="0.75" bottom="0.75" header="0.3" footer="0.3"/>
  <pageSetup paperSize="9" orientation="portrait" r:id="rId1"/>
  <ignoredErrors>
    <ignoredError sqref="D15 D17:D25 K16 I25:J25 K17:K24"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5" zoomScale="70" zoomScaleNormal="70" workbookViewId="0">
      <selection activeCell="D65" sqref="D65"/>
    </sheetView>
  </sheetViews>
  <sheetFormatPr defaultColWidth="8.85546875" defaultRowHeight="15" x14ac:dyDescent="0.25"/>
  <cols>
    <col min="1" max="1" width="18.5703125" style="42" customWidth="1"/>
    <col min="2" max="2" width="35.140625" style="42" customWidth="1"/>
    <col min="3" max="3" width="28" style="42" customWidth="1"/>
    <col min="4" max="4" width="39.42578125" style="42" customWidth="1"/>
    <col min="5" max="5" width="32" style="42" customWidth="1"/>
    <col min="6" max="6" width="93.42578125" style="42" customWidth="1"/>
    <col min="7" max="16384" width="8.85546875" style="42"/>
  </cols>
  <sheetData>
    <row r="1" spans="1:8" ht="15.75" thickBot="1" x14ac:dyDescent="0.3">
      <c r="A1" s="1"/>
      <c r="B1" s="1"/>
      <c r="C1" s="1"/>
      <c r="D1" s="1"/>
      <c r="E1" s="1"/>
      <c r="F1" s="1"/>
    </row>
    <row r="2" spans="1:8" ht="15.75" x14ac:dyDescent="0.25">
      <c r="A2" s="110" t="s">
        <v>0</v>
      </c>
      <c r="B2" s="111"/>
      <c r="C2" s="111"/>
      <c r="D2" s="111"/>
      <c r="E2" s="114" t="s">
        <v>46</v>
      </c>
      <c r="F2" s="115"/>
      <c r="G2" s="14"/>
      <c r="H2" s="14"/>
    </row>
    <row r="3" spans="1:8" x14ac:dyDescent="0.25">
      <c r="A3" s="2"/>
      <c r="B3" s="3"/>
      <c r="C3" s="4"/>
      <c r="D3" s="3"/>
      <c r="E3" s="181" t="s">
        <v>47</v>
      </c>
      <c r="F3" s="182"/>
    </row>
    <row r="4" spans="1:8" x14ac:dyDescent="0.25">
      <c r="A4" s="112" t="s">
        <v>4</v>
      </c>
      <c r="B4" s="113"/>
      <c r="C4" s="197"/>
      <c r="D4" s="3"/>
      <c r="E4" s="181"/>
      <c r="F4" s="182"/>
    </row>
    <row r="5" spans="1:8" x14ac:dyDescent="0.25">
      <c r="A5" s="108" t="s">
        <v>5</v>
      </c>
      <c r="B5" s="109"/>
      <c r="C5" s="198"/>
      <c r="D5" s="3"/>
      <c r="E5" s="181"/>
      <c r="F5" s="182"/>
    </row>
    <row r="6" spans="1:8" x14ac:dyDescent="0.25">
      <c r="A6" s="5"/>
      <c r="B6" s="37" t="s">
        <v>6</v>
      </c>
      <c r="C6" s="199"/>
      <c r="D6" s="3"/>
      <c r="E6" s="181"/>
      <c r="F6" s="182"/>
    </row>
    <row r="7" spans="1:8" ht="29.1" customHeight="1" x14ac:dyDescent="0.25">
      <c r="A7" s="108" t="s">
        <v>7</v>
      </c>
      <c r="B7" s="109"/>
      <c r="C7" s="200"/>
      <c r="D7" s="3"/>
      <c r="E7" s="181"/>
      <c r="F7" s="182"/>
    </row>
    <row r="8" spans="1:8" ht="23.45" customHeight="1" x14ac:dyDescent="0.25">
      <c r="A8" s="16"/>
      <c r="B8" s="17"/>
      <c r="C8" s="4"/>
      <c r="D8" s="3"/>
      <c r="E8" s="181"/>
      <c r="F8" s="182"/>
    </row>
    <row r="9" spans="1:8" ht="23.45" customHeight="1" x14ac:dyDescent="0.25">
      <c r="A9" s="16"/>
      <c r="B9" s="31" t="s">
        <v>105</v>
      </c>
      <c r="C9" s="201"/>
      <c r="D9" s="3"/>
      <c r="E9" s="181"/>
      <c r="F9" s="182"/>
    </row>
    <row r="10" spans="1:8" ht="23.45" customHeight="1" x14ac:dyDescent="0.25">
      <c r="A10" s="16"/>
      <c r="B10" s="30"/>
      <c r="C10" s="4"/>
      <c r="D10" s="3"/>
      <c r="E10" s="181"/>
      <c r="F10" s="182"/>
    </row>
    <row r="11" spans="1:8" x14ac:dyDescent="0.25">
      <c r="A11" s="6"/>
      <c r="B11" s="7"/>
      <c r="C11" s="8" t="s">
        <v>8</v>
      </c>
      <c r="D11" s="18" t="s">
        <v>9</v>
      </c>
      <c r="E11" s="181"/>
      <c r="F11" s="182"/>
    </row>
    <row r="12" spans="1:8" x14ac:dyDescent="0.25">
      <c r="A12" s="6"/>
      <c r="B12" s="37" t="s">
        <v>10</v>
      </c>
      <c r="C12" s="202" t="s">
        <v>11</v>
      </c>
      <c r="D12" s="202" t="s">
        <v>11</v>
      </c>
      <c r="E12" s="181"/>
      <c r="F12" s="182"/>
    </row>
    <row r="13" spans="1:8" ht="15.75" thickBot="1" x14ac:dyDescent="0.3">
      <c r="A13" s="9"/>
      <c r="B13" s="32" t="s">
        <v>12</v>
      </c>
      <c r="C13" s="203"/>
      <c r="D13" s="180"/>
      <c r="E13" s="184"/>
      <c r="F13" s="185"/>
    </row>
    <row r="14" spans="1:8" x14ac:dyDescent="0.25">
      <c r="A14" s="1"/>
      <c r="B14" s="1"/>
      <c r="C14" s="1"/>
      <c r="D14" s="1"/>
      <c r="E14" s="1"/>
      <c r="F14" s="1"/>
    </row>
    <row r="15" spans="1:8" ht="18" x14ac:dyDescent="0.25">
      <c r="A15" s="137" t="s">
        <v>51</v>
      </c>
      <c r="B15" s="137"/>
      <c r="C15" s="137"/>
      <c r="D15" s="137"/>
      <c r="E15" s="137"/>
      <c r="F15" s="19"/>
    </row>
    <row r="16" spans="1:8" x14ac:dyDescent="0.25">
      <c r="A16" s="138" t="s">
        <v>13</v>
      </c>
      <c r="B16" s="138" t="s">
        <v>14</v>
      </c>
      <c r="C16" s="138"/>
      <c r="D16" s="138" t="s">
        <v>15</v>
      </c>
      <c r="E16" s="139" t="s">
        <v>16</v>
      </c>
      <c r="F16" s="139"/>
    </row>
    <row r="17" spans="1:6" x14ac:dyDescent="0.25">
      <c r="A17" s="186">
        <v>1</v>
      </c>
      <c r="B17" s="187" t="s">
        <v>17</v>
      </c>
      <c r="C17" s="187"/>
      <c r="D17" s="188">
        <v>0</v>
      </c>
      <c r="E17" s="189" t="s">
        <v>16</v>
      </c>
      <c r="F17" s="189"/>
    </row>
    <row r="18" spans="1:6" x14ac:dyDescent="0.25">
      <c r="A18" s="186">
        <v>2</v>
      </c>
      <c r="B18" s="187" t="s">
        <v>17</v>
      </c>
      <c r="C18" s="187"/>
      <c r="D18" s="188">
        <v>0</v>
      </c>
      <c r="E18" s="189" t="s">
        <v>16</v>
      </c>
      <c r="F18" s="189"/>
    </row>
    <row r="19" spans="1:6" x14ac:dyDescent="0.25">
      <c r="A19" s="186">
        <v>3</v>
      </c>
      <c r="B19" s="187" t="s">
        <v>17</v>
      </c>
      <c r="C19" s="187"/>
      <c r="D19" s="188">
        <v>0</v>
      </c>
      <c r="E19" s="189" t="s">
        <v>16</v>
      </c>
      <c r="F19" s="189"/>
    </row>
    <row r="20" spans="1:6" x14ac:dyDescent="0.25">
      <c r="A20" s="186">
        <v>4</v>
      </c>
      <c r="B20" s="187" t="s">
        <v>17</v>
      </c>
      <c r="C20" s="187"/>
      <c r="D20" s="188">
        <v>0</v>
      </c>
      <c r="E20" s="189" t="s">
        <v>16</v>
      </c>
      <c r="F20" s="189"/>
    </row>
    <row r="21" spans="1:6" x14ac:dyDescent="0.25">
      <c r="A21" s="186">
        <v>5</v>
      </c>
      <c r="B21" s="187" t="s">
        <v>17</v>
      </c>
      <c r="C21" s="187"/>
      <c r="D21" s="188">
        <v>0</v>
      </c>
      <c r="E21" s="189" t="s">
        <v>16</v>
      </c>
      <c r="F21" s="189"/>
    </row>
    <row r="22" spans="1:6" x14ac:dyDescent="0.25">
      <c r="A22" s="186">
        <v>6</v>
      </c>
      <c r="B22" s="187" t="s">
        <v>17</v>
      </c>
      <c r="C22" s="187"/>
      <c r="D22" s="188">
        <v>0</v>
      </c>
      <c r="E22" s="189" t="s">
        <v>16</v>
      </c>
      <c r="F22" s="189"/>
    </row>
    <row r="23" spans="1:6" x14ac:dyDescent="0.25">
      <c r="A23" s="186">
        <v>7</v>
      </c>
      <c r="B23" s="187" t="s">
        <v>17</v>
      </c>
      <c r="C23" s="187"/>
      <c r="D23" s="188">
        <v>0</v>
      </c>
      <c r="E23" s="189" t="s">
        <v>16</v>
      </c>
      <c r="F23" s="189"/>
    </row>
    <row r="24" spans="1:6" x14ac:dyDescent="0.25">
      <c r="A24" s="186">
        <v>8</v>
      </c>
      <c r="B24" s="187" t="s">
        <v>17</v>
      </c>
      <c r="C24" s="187"/>
      <c r="D24" s="188">
        <v>0</v>
      </c>
      <c r="E24" s="189" t="s">
        <v>16</v>
      </c>
      <c r="F24" s="189"/>
    </row>
    <row r="25" spans="1:6" x14ac:dyDescent="0.25">
      <c r="A25" s="186">
        <v>9</v>
      </c>
      <c r="B25" s="187" t="s">
        <v>17</v>
      </c>
      <c r="C25" s="187"/>
      <c r="D25" s="188">
        <v>0</v>
      </c>
      <c r="E25" s="189" t="s">
        <v>16</v>
      </c>
      <c r="F25" s="189"/>
    </row>
    <row r="26" spans="1:6" x14ac:dyDescent="0.25">
      <c r="A26" s="186">
        <v>10</v>
      </c>
      <c r="B26" s="187" t="s">
        <v>17</v>
      </c>
      <c r="C26" s="187"/>
      <c r="D26" s="188">
        <v>0</v>
      </c>
      <c r="E26" s="189" t="s">
        <v>16</v>
      </c>
      <c r="F26" s="189"/>
    </row>
    <row r="27" spans="1:6" x14ac:dyDescent="0.25">
      <c r="A27" s="140" t="s">
        <v>28</v>
      </c>
      <c r="B27" s="140"/>
      <c r="C27" s="141"/>
      <c r="D27" s="142">
        <f>SUM(D17:D26)</f>
        <v>0</v>
      </c>
      <c r="E27" s="141"/>
      <c r="F27" s="1"/>
    </row>
    <row r="29" spans="1:6" x14ac:dyDescent="0.25">
      <c r="A29" s="107" t="s">
        <v>30</v>
      </c>
      <c r="B29" s="107"/>
      <c r="C29" s="107"/>
      <c r="D29" s="97" t="s">
        <v>44</v>
      </c>
      <c r="E29" s="97"/>
      <c r="F29" s="19"/>
    </row>
    <row r="30" spans="1:6" x14ac:dyDescent="0.25">
      <c r="A30" s="10" t="s">
        <v>13</v>
      </c>
      <c r="B30" s="10" t="s">
        <v>14</v>
      </c>
      <c r="C30" s="10" t="s">
        <v>33</v>
      </c>
      <c r="D30" s="15" t="s">
        <v>31</v>
      </c>
      <c r="E30" s="15" t="s">
        <v>32</v>
      </c>
      <c r="F30" s="143"/>
    </row>
    <row r="31" spans="1:6" x14ac:dyDescent="0.25">
      <c r="A31" s="190">
        <v>1</v>
      </c>
      <c r="B31" s="191" t="s">
        <v>17</v>
      </c>
      <c r="C31" s="192">
        <v>0</v>
      </c>
      <c r="D31" s="192"/>
      <c r="E31" s="193" t="s">
        <v>16</v>
      </c>
      <c r="F31" s="194"/>
    </row>
    <row r="32" spans="1:6" x14ac:dyDescent="0.25">
      <c r="A32" s="190">
        <v>2</v>
      </c>
      <c r="B32" s="191" t="s">
        <v>17</v>
      </c>
      <c r="C32" s="192">
        <v>0</v>
      </c>
      <c r="D32" s="192">
        <v>0</v>
      </c>
      <c r="E32" s="193" t="s">
        <v>16</v>
      </c>
      <c r="F32" s="194"/>
    </row>
    <row r="33" spans="1:6" x14ac:dyDescent="0.25">
      <c r="A33" s="190">
        <v>3</v>
      </c>
      <c r="B33" s="191" t="s">
        <v>17</v>
      </c>
      <c r="C33" s="192">
        <v>0</v>
      </c>
      <c r="D33" s="192">
        <v>0</v>
      </c>
      <c r="E33" s="193" t="s">
        <v>16</v>
      </c>
      <c r="F33" s="194"/>
    </row>
    <row r="34" spans="1:6" x14ac:dyDescent="0.25">
      <c r="A34" s="190">
        <v>4</v>
      </c>
      <c r="B34" s="191" t="s">
        <v>17</v>
      </c>
      <c r="C34" s="192">
        <v>0</v>
      </c>
      <c r="D34" s="192">
        <v>0</v>
      </c>
      <c r="E34" s="193" t="s">
        <v>16</v>
      </c>
      <c r="F34" s="194"/>
    </row>
    <row r="35" spans="1:6" x14ac:dyDescent="0.25">
      <c r="A35" s="190">
        <v>5</v>
      </c>
      <c r="B35" s="191" t="s">
        <v>17</v>
      </c>
      <c r="C35" s="192">
        <v>0</v>
      </c>
      <c r="D35" s="192">
        <v>0</v>
      </c>
      <c r="E35" s="193" t="s">
        <v>16</v>
      </c>
      <c r="F35" s="194"/>
    </row>
    <row r="36" spans="1:6" x14ac:dyDescent="0.25">
      <c r="A36" s="190">
        <v>6</v>
      </c>
      <c r="B36" s="191" t="s">
        <v>17</v>
      </c>
      <c r="C36" s="192">
        <v>0</v>
      </c>
      <c r="D36" s="192">
        <v>0</v>
      </c>
      <c r="E36" s="193" t="s">
        <v>16</v>
      </c>
      <c r="F36" s="194"/>
    </row>
    <row r="37" spans="1:6" x14ac:dyDescent="0.25">
      <c r="A37" s="190">
        <v>7</v>
      </c>
      <c r="B37" s="191" t="s">
        <v>17</v>
      </c>
      <c r="C37" s="192">
        <v>0</v>
      </c>
      <c r="D37" s="192">
        <v>0</v>
      </c>
      <c r="E37" s="193" t="s">
        <v>16</v>
      </c>
      <c r="F37" s="194"/>
    </row>
    <row r="38" spans="1:6" x14ac:dyDescent="0.25">
      <c r="A38" s="190">
        <v>8</v>
      </c>
      <c r="B38" s="191" t="s">
        <v>17</v>
      </c>
      <c r="C38" s="192">
        <v>0</v>
      </c>
      <c r="D38" s="192">
        <v>0</v>
      </c>
      <c r="E38" s="193" t="s">
        <v>16</v>
      </c>
      <c r="F38" s="194"/>
    </row>
    <row r="39" spans="1:6" x14ac:dyDescent="0.25">
      <c r="A39" s="190">
        <v>9</v>
      </c>
      <c r="B39" s="191" t="s">
        <v>17</v>
      </c>
      <c r="C39" s="192">
        <v>0</v>
      </c>
      <c r="D39" s="192">
        <v>0</v>
      </c>
      <c r="E39" s="193" t="s">
        <v>16</v>
      </c>
      <c r="F39" s="194"/>
    </row>
    <row r="40" spans="1:6" x14ac:dyDescent="0.25">
      <c r="A40" s="190">
        <v>10</v>
      </c>
      <c r="B40" s="191" t="s">
        <v>17</v>
      </c>
      <c r="C40" s="192">
        <v>0</v>
      </c>
      <c r="D40" s="192">
        <v>0</v>
      </c>
      <c r="E40" s="193" t="s">
        <v>16</v>
      </c>
      <c r="F40" s="194"/>
    </row>
    <row r="41" spans="1:6" x14ac:dyDescent="0.25">
      <c r="A41" s="190">
        <v>11</v>
      </c>
      <c r="B41" s="191" t="s">
        <v>17</v>
      </c>
      <c r="C41" s="192">
        <v>0</v>
      </c>
      <c r="D41" s="192">
        <v>0</v>
      </c>
      <c r="E41" s="193" t="s">
        <v>16</v>
      </c>
      <c r="F41" s="194"/>
    </row>
    <row r="42" spans="1:6" x14ac:dyDescent="0.25">
      <c r="A42" s="190">
        <v>12</v>
      </c>
      <c r="B42" s="191" t="s">
        <v>17</v>
      </c>
      <c r="C42" s="192">
        <v>0</v>
      </c>
      <c r="D42" s="192">
        <v>0</v>
      </c>
      <c r="E42" s="193" t="s">
        <v>16</v>
      </c>
      <c r="F42" s="194"/>
    </row>
    <row r="43" spans="1:6" x14ac:dyDescent="0.25">
      <c r="A43" s="190">
        <v>13</v>
      </c>
      <c r="B43" s="191" t="s">
        <v>17</v>
      </c>
      <c r="C43" s="192">
        <v>0</v>
      </c>
      <c r="D43" s="192">
        <v>0</v>
      </c>
      <c r="E43" s="193" t="s">
        <v>16</v>
      </c>
      <c r="F43" s="194"/>
    </row>
    <row r="44" spans="1:6" x14ac:dyDescent="0.25">
      <c r="A44" s="190">
        <v>14</v>
      </c>
      <c r="B44" s="191" t="s">
        <v>17</v>
      </c>
      <c r="C44" s="192">
        <v>0</v>
      </c>
      <c r="D44" s="192">
        <v>0</v>
      </c>
      <c r="E44" s="193" t="s">
        <v>16</v>
      </c>
      <c r="F44" s="194"/>
    </row>
    <row r="45" spans="1:6" x14ac:dyDescent="0.25">
      <c r="A45" s="190">
        <v>15</v>
      </c>
      <c r="B45" s="191" t="s">
        <v>17</v>
      </c>
      <c r="C45" s="192">
        <v>0</v>
      </c>
      <c r="D45" s="192">
        <v>0</v>
      </c>
      <c r="E45" s="193" t="s">
        <v>16</v>
      </c>
      <c r="F45" s="194"/>
    </row>
    <row r="46" spans="1:6" x14ac:dyDescent="0.25">
      <c r="A46" s="28" t="s">
        <v>18</v>
      </c>
      <c r="B46" s="28"/>
      <c r="C46" s="29">
        <f>SUBTOTAL(109,Table3516131519[Budgetteret beløb])</f>
        <v>0</v>
      </c>
      <c r="D46" s="29">
        <f>SUBTOTAL(109,Table3516131519[Afholdt beløb])</f>
        <v>0</v>
      </c>
      <c r="E46" s="28"/>
    </row>
    <row r="48" spans="1:6" x14ac:dyDescent="0.25">
      <c r="A48" s="107" t="s">
        <v>135</v>
      </c>
      <c r="B48" s="107"/>
      <c r="C48" s="107"/>
      <c r="D48" s="97" t="s">
        <v>45</v>
      </c>
      <c r="E48" s="97"/>
      <c r="F48" s="143"/>
    </row>
    <row r="49" spans="1:6" x14ac:dyDescent="0.25">
      <c r="A49" s="10" t="s">
        <v>13</v>
      </c>
      <c r="B49" s="10" t="s">
        <v>14</v>
      </c>
      <c r="C49" s="10" t="s">
        <v>33</v>
      </c>
      <c r="D49" s="15" t="s">
        <v>31</v>
      </c>
      <c r="E49" s="15" t="s">
        <v>32</v>
      </c>
      <c r="F49" s="143"/>
    </row>
    <row r="50" spans="1:6" x14ac:dyDescent="0.25">
      <c r="A50" s="195">
        <v>1</v>
      </c>
      <c r="B50" s="191" t="s">
        <v>17</v>
      </c>
      <c r="C50" s="192">
        <v>0</v>
      </c>
      <c r="D50" s="196">
        <v>0</v>
      </c>
      <c r="E50" s="193" t="s">
        <v>16</v>
      </c>
      <c r="F50" s="194"/>
    </row>
    <row r="51" spans="1:6" x14ac:dyDescent="0.25">
      <c r="A51" s="195">
        <v>2</v>
      </c>
      <c r="B51" s="191" t="s">
        <v>17</v>
      </c>
      <c r="C51" s="192">
        <v>0</v>
      </c>
      <c r="D51" s="196">
        <v>0</v>
      </c>
      <c r="E51" s="193" t="s">
        <v>16</v>
      </c>
      <c r="F51" s="194"/>
    </row>
    <row r="52" spans="1:6" x14ac:dyDescent="0.25">
      <c r="A52" s="195">
        <v>3</v>
      </c>
      <c r="B52" s="191" t="s">
        <v>17</v>
      </c>
      <c r="C52" s="192">
        <v>0</v>
      </c>
      <c r="D52" s="196">
        <v>0</v>
      </c>
      <c r="E52" s="193" t="s">
        <v>16</v>
      </c>
      <c r="F52" s="194"/>
    </row>
    <row r="53" spans="1:6" x14ac:dyDescent="0.25">
      <c r="A53" s="195">
        <v>4</v>
      </c>
      <c r="B53" s="191" t="s">
        <v>17</v>
      </c>
      <c r="C53" s="192">
        <v>0</v>
      </c>
      <c r="D53" s="196">
        <v>0</v>
      </c>
      <c r="E53" s="193" t="s">
        <v>16</v>
      </c>
      <c r="F53" s="194"/>
    </row>
    <row r="54" spans="1:6" x14ac:dyDescent="0.25">
      <c r="A54" s="195">
        <v>5</v>
      </c>
      <c r="B54" s="191" t="s">
        <v>17</v>
      </c>
      <c r="C54" s="192">
        <v>0</v>
      </c>
      <c r="D54" s="196">
        <v>0</v>
      </c>
      <c r="E54" s="193" t="s">
        <v>16</v>
      </c>
      <c r="F54" s="194"/>
    </row>
    <row r="55" spans="1:6" x14ac:dyDescent="0.25">
      <c r="A55" s="195">
        <v>6</v>
      </c>
      <c r="B55" s="191" t="s">
        <v>17</v>
      </c>
      <c r="C55" s="192">
        <v>0</v>
      </c>
      <c r="D55" s="196">
        <v>0</v>
      </c>
      <c r="E55" s="193" t="s">
        <v>16</v>
      </c>
      <c r="F55" s="194"/>
    </row>
    <row r="56" spans="1:6" x14ac:dyDescent="0.25">
      <c r="A56" s="195">
        <v>7</v>
      </c>
      <c r="B56" s="191" t="s">
        <v>17</v>
      </c>
      <c r="C56" s="192">
        <v>0</v>
      </c>
      <c r="D56" s="196">
        <v>0</v>
      </c>
      <c r="E56" s="193" t="s">
        <v>16</v>
      </c>
      <c r="F56" s="194"/>
    </row>
    <row r="57" spans="1:6" x14ac:dyDescent="0.25">
      <c r="A57" s="195">
        <v>8</v>
      </c>
      <c r="B57" s="191" t="s">
        <v>17</v>
      </c>
      <c r="C57" s="192">
        <v>0</v>
      </c>
      <c r="D57" s="196">
        <v>0</v>
      </c>
      <c r="E57" s="193" t="s">
        <v>16</v>
      </c>
      <c r="F57" s="194"/>
    </row>
    <row r="58" spans="1:6" x14ac:dyDescent="0.25">
      <c r="A58" s="195">
        <v>9</v>
      </c>
      <c r="B58" s="191" t="s">
        <v>17</v>
      </c>
      <c r="C58" s="192">
        <v>0</v>
      </c>
      <c r="D58" s="196">
        <v>0</v>
      </c>
      <c r="E58" s="193" t="s">
        <v>16</v>
      </c>
      <c r="F58" s="194"/>
    </row>
    <row r="59" spans="1:6" x14ac:dyDescent="0.25">
      <c r="A59" s="195">
        <v>10</v>
      </c>
      <c r="B59" s="191" t="s">
        <v>17</v>
      </c>
      <c r="C59" s="192">
        <v>0</v>
      </c>
      <c r="D59" s="196">
        <v>0</v>
      </c>
      <c r="E59" s="193" t="s">
        <v>16</v>
      </c>
      <c r="F59" s="194"/>
    </row>
    <row r="60" spans="1:6" x14ac:dyDescent="0.25">
      <c r="A60" s="195">
        <v>11</v>
      </c>
      <c r="B60" s="191" t="s">
        <v>17</v>
      </c>
      <c r="C60" s="192">
        <v>0</v>
      </c>
      <c r="D60" s="196">
        <v>0</v>
      </c>
      <c r="E60" s="193" t="s">
        <v>16</v>
      </c>
      <c r="F60" s="194"/>
    </row>
    <row r="61" spans="1:6" x14ac:dyDescent="0.25">
      <c r="A61" s="195">
        <v>12</v>
      </c>
      <c r="B61" s="191" t="s">
        <v>17</v>
      </c>
      <c r="C61" s="192">
        <v>0</v>
      </c>
      <c r="D61" s="196">
        <v>0</v>
      </c>
      <c r="E61" s="193" t="s">
        <v>16</v>
      </c>
      <c r="F61" s="194"/>
    </row>
    <row r="62" spans="1:6" x14ac:dyDescent="0.25">
      <c r="A62" s="195">
        <v>13</v>
      </c>
      <c r="B62" s="191" t="s">
        <v>17</v>
      </c>
      <c r="C62" s="192">
        <v>0</v>
      </c>
      <c r="D62" s="196">
        <v>0</v>
      </c>
      <c r="E62" s="193" t="s">
        <v>16</v>
      </c>
      <c r="F62" s="194"/>
    </row>
    <row r="63" spans="1:6" x14ac:dyDescent="0.25">
      <c r="A63" s="195">
        <v>14</v>
      </c>
      <c r="B63" s="191" t="s">
        <v>17</v>
      </c>
      <c r="C63" s="192">
        <v>0</v>
      </c>
      <c r="D63" s="196">
        <v>0</v>
      </c>
      <c r="E63" s="193" t="s">
        <v>16</v>
      </c>
      <c r="F63" s="194"/>
    </row>
    <row r="64" spans="1:6" x14ac:dyDescent="0.25">
      <c r="A64" s="195">
        <v>15</v>
      </c>
      <c r="B64" s="191" t="s">
        <v>17</v>
      </c>
      <c r="C64" s="192">
        <v>0</v>
      </c>
      <c r="D64" s="196">
        <v>0</v>
      </c>
      <c r="E64" s="193" t="s">
        <v>16</v>
      </c>
      <c r="F64" s="194"/>
    </row>
    <row r="65" spans="1:5" x14ac:dyDescent="0.25">
      <c r="A65" s="28" t="s">
        <v>18</v>
      </c>
      <c r="B65" s="28"/>
      <c r="C65" s="29">
        <f>SUBTOTAL(109,Table35317141820[Budgetteret beløb])</f>
        <v>0</v>
      </c>
      <c r="D65" s="29">
        <f>SUBTOTAL(109,Table35317141820[Afholdt beløb])</f>
        <v>0</v>
      </c>
      <c r="E65" s="28"/>
    </row>
    <row r="66" spans="1:5" x14ac:dyDescent="0.25">
      <c r="A66" s="11"/>
      <c r="B66" s="11"/>
      <c r="C66" s="12"/>
      <c r="D66" s="12"/>
      <c r="E66" s="11"/>
    </row>
    <row r="67" spans="1:5" x14ac:dyDescent="0.25">
      <c r="A67" s="11"/>
      <c r="B67" s="11"/>
      <c r="C67" s="12"/>
      <c r="D67" s="12"/>
      <c r="E67" s="11"/>
    </row>
    <row r="68" spans="1:5" ht="15.75" hidden="1" thickBot="1" x14ac:dyDescent="0.3">
      <c r="A68" s="144" t="s">
        <v>50</v>
      </c>
      <c r="B68" s="145"/>
      <c r="C68" s="146"/>
      <c r="D68" s="146"/>
      <c r="E68" s="147"/>
    </row>
    <row r="69" spans="1:5" hidden="1" x14ac:dyDescent="0.25">
      <c r="A69" s="135"/>
      <c r="B69" s="148" t="s">
        <v>27</v>
      </c>
      <c r="C69" s="136">
        <f>D27</f>
        <v>0</v>
      </c>
      <c r="D69" s="136"/>
      <c r="E69" s="135"/>
    </row>
    <row r="70" spans="1:5" hidden="1" x14ac:dyDescent="0.25">
      <c r="A70" s="148"/>
      <c r="B70" s="148" t="s">
        <v>48</v>
      </c>
      <c r="C70" s="136">
        <f>Table3516131519[[#Totals],[Afholdt beløb]]+Table35317141820[[#Totals],[Afholdt beløb]]</f>
        <v>0</v>
      </c>
      <c r="D70" s="136"/>
      <c r="E70" s="135"/>
    </row>
    <row r="71" spans="1:5" hidden="1" x14ac:dyDescent="0.25">
      <c r="A71" s="148"/>
      <c r="B71" s="148" t="s">
        <v>39</v>
      </c>
      <c r="C71" s="136">
        <f>C9</f>
        <v>0</v>
      </c>
      <c r="D71" s="136"/>
      <c r="E71" s="135"/>
    </row>
    <row r="72" spans="1:5" ht="44.45" hidden="1" customHeight="1" x14ac:dyDescent="0.25">
      <c r="A72" s="148"/>
      <c r="B72" s="151" t="s">
        <v>49</v>
      </c>
      <c r="C72" s="152">
        <f>C70*0.65</f>
        <v>0</v>
      </c>
      <c r="D72" s="136"/>
      <c r="E72" s="135"/>
    </row>
    <row r="73" spans="1:5" ht="24" hidden="1" customHeight="1" x14ac:dyDescent="0.25">
      <c r="A73" s="135"/>
      <c r="B73" s="148" t="s">
        <v>26</v>
      </c>
      <c r="C73" s="136">
        <f>C71-C72</f>
        <v>0</v>
      </c>
      <c r="D73" s="136"/>
      <c r="E73" s="135"/>
    </row>
  </sheetData>
  <sheetProtection algorithmName="SHA-512" hashValue="vINxV4CFSzQfIxXgBkUqOdHAkAx8mGQz8QS1OMZvFG0gnLeyt3JCZpIfW+hDqOWYW2ScNDOUMOkRBv7xDu8NFA==" saltValue="j8lF8BVXRmI3pPEDTAYAG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84" priority="14">
      <formula>IF($D$4 &lt;&gt;"Angiv navn",1,0)</formula>
    </cfRule>
  </conditionalFormatting>
  <conditionalFormatting sqref="C6">
    <cfRule type="expression" dxfId="383" priority="13">
      <formula>IF($D$6&lt;&gt;"Angiv arrangementsstype",1,0)</formula>
    </cfRule>
  </conditionalFormatting>
  <conditionalFormatting sqref="C5">
    <cfRule type="expression" dxfId="382" priority="12">
      <formula>IF($D$5&lt;&gt;"Angiv sted",1,0)</formula>
    </cfRule>
  </conditionalFormatting>
  <conditionalFormatting sqref="C7">
    <cfRule type="expression" dxfId="381" priority="11">
      <formula>IF($D$7&lt;&gt;"Angiv antal",1,0)</formula>
    </cfRule>
  </conditionalFormatting>
  <conditionalFormatting sqref="C12">
    <cfRule type="expression" dxfId="380" priority="15">
      <formula>IF(AND($D$12&lt;&gt;"Vælg dato",#REF!="Ja"),1,0)</formula>
    </cfRule>
  </conditionalFormatting>
  <conditionalFormatting sqref="C13">
    <cfRule type="expression" dxfId="379" priority="16">
      <formula>IF(AND($D$13&lt;&gt;"Angiv antal",#REF!="Ja"),1,0)</formula>
    </cfRule>
  </conditionalFormatting>
  <conditionalFormatting sqref="B13">
    <cfRule type="expression" dxfId="378" priority="17">
      <formula>#REF!&lt;&gt;"Ja"</formula>
    </cfRule>
  </conditionalFormatting>
  <conditionalFormatting sqref="A11:D13">
    <cfRule type="expression" dxfId="377" priority="18">
      <formula>IF(#REF!&lt;&gt;"Ja",1,0)</formula>
    </cfRule>
  </conditionalFormatting>
  <conditionalFormatting sqref="D12:D13">
    <cfRule type="expression" dxfId="376" priority="19">
      <formula>IF(AND($E$12&lt;&gt;"Vælg dato",#REF!="Ja"),1,0)</formula>
    </cfRule>
  </conditionalFormatting>
  <conditionalFormatting sqref="B31:B45">
    <cfRule type="expression" dxfId="375" priority="10">
      <formula>IF(B31&lt;&gt;"Vælg eller skriv post",1,0)</formula>
    </cfRule>
  </conditionalFormatting>
  <conditionalFormatting sqref="E31:E45">
    <cfRule type="expression" dxfId="374" priority="8">
      <formula>IF(E31&lt;&gt;"Beskrivelse af post",1,0)</formula>
    </cfRule>
    <cfRule type="expression" dxfId="373" priority="9">
      <formula>B31 = "Øvrige"</formula>
    </cfRule>
  </conditionalFormatting>
  <conditionalFormatting sqref="F31:F45">
    <cfRule type="expression" dxfId="372" priority="6">
      <formula>IF(F31&lt;&gt;"Beskrivelse af post",1,0)</formula>
    </cfRule>
    <cfRule type="expression" dxfId="371" priority="7">
      <formula>#REF! = "Øvrige"</formula>
    </cfRule>
  </conditionalFormatting>
  <conditionalFormatting sqref="F48:F62">
    <cfRule type="expression" dxfId="370" priority="4">
      <formula>IF(F48&lt;&gt;"Beskrivelse af post",1,0)</formula>
    </cfRule>
    <cfRule type="expression" dxfId="369" priority="5">
      <formula>#REF! = "Øvrige"</formula>
    </cfRule>
  </conditionalFormatting>
  <conditionalFormatting sqref="E50:E64">
    <cfRule type="expression" dxfId="368" priority="2">
      <formula>IF(E50&lt;&gt;"Beskrivelse af post",1,0)</formula>
    </cfRule>
    <cfRule type="expression" dxfId="367" priority="3">
      <formula>B50 = "Øvrige"</formula>
    </cfRule>
  </conditionalFormatting>
  <conditionalFormatting sqref="A50:C64">
    <cfRule type="expression" dxfId="366"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5" zoomScale="70" zoomScaleNormal="70" workbookViewId="0">
      <selection activeCell="A50" activeCellId="6" sqref="C4:C7 C9 C12:D13 E3:F13 A17:F26 A31:F45 A50:F64"/>
    </sheetView>
  </sheetViews>
  <sheetFormatPr defaultColWidth="8.85546875" defaultRowHeight="15" x14ac:dyDescent="0.25"/>
  <cols>
    <col min="1" max="1" width="18.5703125" style="42" customWidth="1"/>
    <col min="2" max="2" width="35.140625" style="42" customWidth="1"/>
    <col min="3" max="3" width="28" style="42" customWidth="1"/>
    <col min="4" max="4" width="39.42578125" style="42" customWidth="1"/>
    <col min="5" max="5" width="32" style="42" customWidth="1"/>
    <col min="6" max="6" width="93.42578125" style="42" customWidth="1"/>
    <col min="7" max="16384" width="8.85546875" style="42"/>
  </cols>
  <sheetData>
    <row r="1" spans="1:8" ht="15.75" thickBot="1" x14ac:dyDescent="0.3">
      <c r="A1" s="1"/>
      <c r="B1" s="1"/>
      <c r="C1" s="1"/>
      <c r="D1" s="1"/>
      <c r="E1" s="1"/>
      <c r="F1" s="1"/>
    </row>
    <row r="2" spans="1:8" ht="15.75" x14ac:dyDescent="0.25">
      <c r="A2" s="110" t="s">
        <v>0</v>
      </c>
      <c r="B2" s="111"/>
      <c r="C2" s="111"/>
      <c r="D2" s="111"/>
      <c r="E2" s="114" t="s">
        <v>46</v>
      </c>
      <c r="F2" s="115"/>
      <c r="G2" s="14"/>
      <c r="H2" s="14"/>
    </row>
    <row r="3" spans="1:8" x14ac:dyDescent="0.25">
      <c r="A3" s="2"/>
      <c r="B3" s="3"/>
      <c r="C3" s="4"/>
      <c r="D3" s="3"/>
      <c r="E3" s="181" t="s">
        <v>47</v>
      </c>
      <c r="F3" s="182"/>
    </row>
    <row r="4" spans="1:8" x14ac:dyDescent="0.25">
      <c r="A4" s="112" t="s">
        <v>4</v>
      </c>
      <c r="B4" s="113"/>
      <c r="C4" s="197"/>
      <c r="D4" s="3"/>
      <c r="E4" s="181"/>
      <c r="F4" s="182"/>
    </row>
    <row r="5" spans="1:8" x14ac:dyDescent="0.25">
      <c r="A5" s="108" t="s">
        <v>5</v>
      </c>
      <c r="B5" s="109"/>
      <c r="C5" s="198"/>
      <c r="D5" s="3"/>
      <c r="E5" s="181"/>
      <c r="F5" s="182"/>
    </row>
    <row r="6" spans="1:8" x14ac:dyDescent="0.25">
      <c r="A6" s="5"/>
      <c r="B6" s="37" t="s">
        <v>6</v>
      </c>
      <c r="C6" s="199"/>
      <c r="D6" s="3"/>
      <c r="E6" s="181"/>
      <c r="F6" s="182"/>
    </row>
    <row r="7" spans="1:8" ht="29.1" customHeight="1" x14ac:dyDescent="0.25">
      <c r="A7" s="108" t="s">
        <v>7</v>
      </c>
      <c r="B7" s="109"/>
      <c r="C7" s="200"/>
      <c r="D7" s="3"/>
      <c r="E7" s="181"/>
      <c r="F7" s="182"/>
    </row>
    <row r="8" spans="1:8" ht="23.45" customHeight="1" x14ac:dyDescent="0.25">
      <c r="A8" s="16"/>
      <c r="B8" s="17"/>
      <c r="C8" s="4"/>
      <c r="D8" s="3"/>
      <c r="E8" s="181"/>
      <c r="F8" s="182"/>
    </row>
    <row r="9" spans="1:8" ht="23.45" customHeight="1" x14ac:dyDescent="0.25">
      <c r="A9" s="16"/>
      <c r="B9" s="31" t="s">
        <v>105</v>
      </c>
      <c r="C9" s="201"/>
      <c r="D9" s="3"/>
      <c r="E9" s="181"/>
      <c r="F9" s="182"/>
    </row>
    <row r="10" spans="1:8" ht="23.45" customHeight="1" x14ac:dyDescent="0.25">
      <c r="A10" s="16"/>
      <c r="B10" s="30"/>
      <c r="C10" s="4"/>
      <c r="D10" s="3"/>
      <c r="E10" s="181"/>
      <c r="F10" s="182"/>
    </row>
    <row r="11" spans="1:8" x14ac:dyDescent="0.25">
      <c r="A11" s="6"/>
      <c r="B11" s="7"/>
      <c r="C11" s="8" t="s">
        <v>8</v>
      </c>
      <c r="D11" s="18" t="s">
        <v>9</v>
      </c>
      <c r="E11" s="181"/>
      <c r="F11" s="182"/>
    </row>
    <row r="12" spans="1:8" x14ac:dyDescent="0.25">
      <c r="A12" s="6"/>
      <c r="B12" s="37" t="s">
        <v>10</v>
      </c>
      <c r="C12" s="202" t="s">
        <v>11</v>
      </c>
      <c r="D12" s="202" t="s">
        <v>11</v>
      </c>
      <c r="E12" s="181"/>
      <c r="F12" s="182"/>
    </row>
    <row r="13" spans="1:8" ht="15.75" thickBot="1" x14ac:dyDescent="0.3">
      <c r="A13" s="9"/>
      <c r="B13" s="32" t="s">
        <v>12</v>
      </c>
      <c r="C13" s="203"/>
      <c r="D13" s="180"/>
      <c r="E13" s="184"/>
      <c r="F13" s="185"/>
    </row>
    <row r="14" spans="1:8" x14ac:dyDescent="0.25">
      <c r="A14" s="1"/>
      <c r="B14" s="1"/>
      <c r="C14" s="1"/>
      <c r="D14" s="1"/>
      <c r="E14" s="1"/>
      <c r="F14" s="1"/>
    </row>
    <row r="15" spans="1:8" ht="18" x14ac:dyDescent="0.25">
      <c r="A15" s="137" t="s">
        <v>51</v>
      </c>
      <c r="B15" s="137"/>
      <c r="C15" s="137"/>
      <c r="D15" s="137"/>
      <c r="E15" s="137"/>
      <c r="F15" s="19"/>
    </row>
    <row r="16" spans="1:8" x14ac:dyDescent="0.25">
      <c r="A16" s="138" t="s">
        <v>13</v>
      </c>
      <c r="B16" s="138" t="s">
        <v>14</v>
      </c>
      <c r="C16" s="138"/>
      <c r="D16" s="138" t="s">
        <v>15</v>
      </c>
      <c r="E16" s="139" t="s">
        <v>16</v>
      </c>
      <c r="F16" s="139"/>
    </row>
    <row r="17" spans="1:6" x14ac:dyDescent="0.25">
      <c r="A17" s="186">
        <v>1</v>
      </c>
      <c r="B17" s="187" t="s">
        <v>17</v>
      </c>
      <c r="C17" s="187"/>
      <c r="D17" s="188">
        <v>0</v>
      </c>
      <c r="E17" s="189" t="s">
        <v>16</v>
      </c>
      <c r="F17" s="189"/>
    </row>
    <row r="18" spans="1:6" x14ac:dyDescent="0.25">
      <c r="A18" s="186">
        <v>2</v>
      </c>
      <c r="B18" s="187" t="s">
        <v>17</v>
      </c>
      <c r="C18" s="187"/>
      <c r="D18" s="188">
        <v>0</v>
      </c>
      <c r="E18" s="189" t="s">
        <v>16</v>
      </c>
      <c r="F18" s="189"/>
    </row>
    <row r="19" spans="1:6" x14ac:dyDescent="0.25">
      <c r="A19" s="186">
        <v>3</v>
      </c>
      <c r="B19" s="187" t="s">
        <v>17</v>
      </c>
      <c r="C19" s="187"/>
      <c r="D19" s="188">
        <v>0</v>
      </c>
      <c r="E19" s="189" t="s">
        <v>16</v>
      </c>
      <c r="F19" s="189"/>
    </row>
    <row r="20" spans="1:6" x14ac:dyDescent="0.25">
      <c r="A20" s="186">
        <v>4</v>
      </c>
      <c r="B20" s="187" t="s">
        <v>17</v>
      </c>
      <c r="C20" s="187"/>
      <c r="D20" s="188">
        <v>0</v>
      </c>
      <c r="E20" s="189" t="s">
        <v>16</v>
      </c>
      <c r="F20" s="189"/>
    </row>
    <row r="21" spans="1:6" x14ac:dyDescent="0.25">
      <c r="A21" s="186">
        <v>5</v>
      </c>
      <c r="B21" s="187" t="s">
        <v>17</v>
      </c>
      <c r="C21" s="187"/>
      <c r="D21" s="188">
        <v>0</v>
      </c>
      <c r="E21" s="189" t="s">
        <v>16</v>
      </c>
      <c r="F21" s="189"/>
    </row>
    <row r="22" spans="1:6" x14ac:dyDescent="0.25">
      <c r="A22" s="186">
        <v>6</v>
      </c>
      <c r="B22" s="187" t="s">
        <v>17</v>
      </c>
      <c r="C22" s="187"/>
      <c r="D22" s="188">
        <v>0</v>
      </c>
      <c r="E22" s="189" t="s">
        <v>16</v>
      </c>
      <c r="F22" s="189"/>
    </row>
    <row r="23" spans="1:6" x14ac:dyDescent="0.25">
      <c r="A23" s="186">
        <v>7</v>
      </c>
      <c r="B23" s="187" t="s">
        <v>17</v>
      </c>
      <c r="C23" s="187"/>
      <c r="D23" s="188">
        <v>0</v>
      </c>
      <c r="E23" s="189" t="s">
        <v>16</v>
      </c>
      <c r="F23" s="189"/>
    </row>
    <row r="24" spans="1:6" x14ac:dyDescent="0.25">
      <c r="A24" s="186">
        <v>8</v>
      </c>
      <c r="B24" s="187" t="s">
        <v>17</v>
      </c>
      <c r="C24" s="187"/>
      <c r="D24" s="188">
        <v>0</v>
      </c>
      <c r="E24" s="189" t="s">
        <v>16</v>
      </c>
      <c r="F24" s="189"/>
    </row>
    <row r="25" spans="1:6" x14ac:dyDescent="0.25">
      <c r="A25" s="186">
        <v>9</v>
      </c>
      <c r="B25" s="187" t="s">
        <v>17</v>
      </c>
      <c r="C25" s="187"/>
      <c r="D25" s="188">
        <v>0</v>
      </c>
      <c r="E25" s="189" t="s">
        <v>16</v>
      </c>
      <c r="F25" s="189"/>
    </row>
    <row r="26" spans="1:6" x14ac:dyDescent="0.25">
      <c r="A26" s="186">
        <v>10</v>
      </c>
      <c r="B26" s="187" t="s">
        <v>17</v>
      </c>
      <c r="C26" s="187"/>
      <c r="D26" s="188">
        <v>0</v>
      </c>
      <c r="E26" s="189" t="s">
        <v>16</v>
      </c>
      <c r="F26" s="189"/>
    </row>
    <row r="27" spans="1:6" x14ac:dyDescent="0.25">
      <c r="A27" s="140" t="s">
        <v>28</v>
      </c>
      <c r="B27" s="140"/>
      <c r="C27" s="141"/>
      <c r="D27" s="142">
        <f>SUM(D17:D26)</f>
        <v>0</v>
      </c>
      <c r="E27" s="141"/>
      <c r="F27" s="1"/>
    </row>
    <row r="29" spans="1:6" x14ac:dyDescent="0.25">
      <c r="A29" s="107" t="s">
        <v>30</v>
      </c>
      <c r="B29" s="107"/>
      <c r="C29" s="107"/>
      <c r="D29" s="97" t="s">
        <v>44</v>
      </c>
      <c r="E29" s="97"/>
      <c r="F29" s="19"/>
    </row>
    <row r="30" spans="1:6" x14ac:dyDescent="0.25">
      <c r="A30" s="10" t="s">
        <v>13</v>
      </c>
      <c r="B30" s="10" t="s">
        <v>14</v>
      </c>
      <c r="C30" s="10" t="s">
        <v>33</v>
      </c>
      <c r="D30" s="15" t="s">
        <v>31</v>
      </c>
      <c r="E30" s="15" t="s">
        <v>32</v>
      </c>
      <c r="F30" s="143"/>
    </row>
    <row r="31" spans="1:6" x14ac:dyDescent="0.25">
      <c r="A31" s="190">
        <v>1</v>
      </c>
      <c r="B31" s="191" t="s">
        <v>17</v>
      </c>
      <c r="C31" s="192">
        <v>0</v>
      </c>
      <c r="D31" s="192"/>
      <c r="E31" s="193" t="s">
        <v>16</v>
      </c>
      <c r="F31" s="194"/>
    </row>
    <row r="32" spans="1:6" x14ac:dyDescent="0.25">
      <c r="A32" s="190">
        <v>2</v>
      </c>
      <c r="B32" s="191" t="s">
        <v>17</v>
      </c>
      <c r="C32" s="192">
        <v>0</v>
      </c>
      <c r="D32" s="192">
        <v>0</v>
      </c>
      <c r="E32" s="193" t="s">
        <v>16</v>
      </c>
      <c r="F32" s="194"/>
    </row>
    <row r="33" spans="1:6" x14ac:dyDescent="0.25">
      <c r="A33" s="190">
        <v>3</v>
      </c>
      <c r="B33" s="191" t="s">
        <v>17</v>
      </c>
      <c r="C33" s="192">
        <v>0</v>
      </c>
      <c r="D33" s="192">
        <v>0</v>
      </c>
      <c r="E33" s="193" t="s">
        <v>16</v>
      </c>
      <c r="F33" s="194"/>
    </row>
    <row r="34" spans="1:6" x14ac:dyDescent="0.25">
      <c r="A34" s="190">
        <v>4</v>
      </c>
      <c r="B34" s="191" t="s">
        <v>17</v>
      </c>
      <c r="C34" s="192">
        <v>0</v>
      </c>
      <c r="D34" s="192">
        <v>0</v>
      </c>
      <c r="E34" s="193" t="s">
        <v>16</v>
      </c>
      <c r="F34" s="194"/>
    </row>
    <row r="35" spans="1:6" x14ac:dyDescent="0.25">
      <c r="A35" s="190">
        <v>5</v>
      </c>
      <c r="B35" s="191" t="s">
        <v>17</v>
      </c>
      <c r="C35" s="192">
        <v>0</v>
      </c>
      <c r="D35" s="192">
        <v>0</v>
      </c>
      <c r="E35" s="193" t="s">
        <v>16</v>
      </c>
      <c r="F35" s="194"/>
    </row>
    <row r="36" spans="1:6" x14ac:dyDescent="0.25">
      <c r="A36" s="190">
        <v>6</v>
      </c>
      <c r="B36" s="191" t="s">
        <v>17</v>
      </c>
      <c r="C36" s="192">
        <v>0</v>
      </c>
      <c r="D36" s="192">
        <v>0</v>
      </c>
      <c r="E36" s="193" t="s">
        <v>16</v>
      </c>
      <c r="F36" s="194"/>
    </row>
    <row r="37" spans="1:6" x14ac:dyDescent="0.25">
      <c r="A37" s="190">
        <v>7</v>
      </c>
      <c r="B37" s="191" t="s">
        <v>17</v>
      </c>
      <c r="C37" s="192">
        <v>0</v>
      </c>
      <c r="D37" s="192">
        <v>0</v>
      </c>
      <c r="E37" s="193" t="s">
        <v>16</v>
      </c>
      <c r="F37" s="194"/>
    </row>
    <row r="38" spans="1:6" x14ac:dyDescent="0.25">
      <c r="A38" s="190">
        <v>8</v>
      </c>
      <c r="B38" s="191" t="s">
        <v>17</v>
      </c>
      <c r="C38" s="192">
        <v>0</v>
      </c>
      <c r="D38" s="192">
        <v>0</v>
      </c>
      <c r="E38" s="193" t="s">
        <v>16</v>
      </c>
      <c r="F38" s="194"/>
    </row>
    <row r="39" spans="1:6" x14ac:dyDescent="0.25">
      <c r="A39" s="190">
        <v>9</v>
      </c>
      <c r="B39" s="191" t="s">
        <v>17</v>
      </c>
      <c r="C39" s="192">
        <v>0</v>
      </c>
      <c r="D39" s="192">
        <v>0</v>
      </c>
      <c r="E39" s="193" t="s">
        <v>16</v>
      </c>
      <c r="F39" s="194"/>
    </row>
    <row r="40" spans="1:6" x14ac:dyDescent="0.25">
      <c r="A40" s="190">
        <v>10</v>
      </c>
      <c r="B40" s="191" t="s">
        <v>17</v>
      </c>
      <c r="C40" s="192">
        <v>0</v>
      </c>
      <c r="D40" s="192">
        <v>0</v>
      </c>
      <c r="E40" s="193" t="s">
        <v>16</v>
      </c>
      <c r="F40" s="194"/>
    </row>
    <row r="41" spans="1:6" x14ac:dyDescent="0.25">
      <c r="A41" s="190">
        <v>11</v>
      </c>
      <c r="B41" s="191" t="s">
        <v>17</v>
      </c>
      <c r="C41" s="192">
        <v>0</v>
      </c>
      <c r="D41" s="192">
        <v>0</v>
      </c>
      <c r="E41" s="193" t="s">
        <v>16</v>
      </c>
      <c r="F41" s="194"/>
    </row>
    <row r="42" spans="1:6" x14ac:dyDescent="0.25">
      <c r="A42" s="190">
        <v>12</v>
      </c>
      <c r="B42" s="191" t="s">
        <v>17</v>
      </c>
      <c r="C42" s="192">
        <v>0</v>
      </c>
      <c r="D42" s="192">
        <v>0</v>
      </c>
      <c r="E42" s="193" t="s">
        <v>16</v>
      </c>
      <c r="F42" s="194"/>
    </row>
    <row r="43" spans="1:6" x14ac:dyDescent="0.25">
      <c r="A43" s="190">
        <v>13</v>
      </c>
      <c r="B43" s="191" t="s">
        <v>17</v>
      </c>
      <c r="C43" s="192">
        <v>0</v>
      </c>
      <c r="D43" s="192">
        <v>0</v>
      </c>
      <c r="E43" s="193" t="s">
        <v>16</v>
      </c>
      <c r="F43" s="194"/>
    </row>
    <row r="44" spans="1:6" x14ac:dyDescent="0.25">
      <c r="A44" s="190">
        <v>14</v>
      </c>
      <c r="B44" s="191" t="s">
        <v>17</v>
      </c>
      <c r="C44" s="192">
        <v>0</v>
      </c>
      <c r="D44" s="192">
        <v>0</v>
      </c>
      <c r="E44" s="193" t="s">
        <v>16</v>
      </c>
      <c r="F44" s="194"/>
    </row>
    <row r="45" spans="1:6" x14ac:dyDescent="0.25">
      <c r="A45" s="190">
        <v>15</v>
      </c>
      <c r="B45" s="191" t="s">
        <v>17</v>
      </c>
      <c r="C45" s="192">
        <v>0</v>
      </c>
      <c r="D45" s="192">
        <v>0</v>
      </c>
      <c r="E45" s="193" t="s">
        <v>16</v>
      </c>
      <c r="F45" s="194"/>
    </row>
    <row r="46" spans="1:6" x14ac:dyDescent="0.25">
      <c r="A46" s="28" t="s">
        <v>18</v>
      </c>
      <c r="B46" s="28"/>
      <c r="C46" s="29">
        <f>SUBTOTAL(109,Table351613151921[Budgetteret beløb])</f>
        <v>0</v>
      </c>
      <c r="D46" s="29">
        <f>SUBTOTAL(109,Table351613151921[Afholdt beløb])</f>
        <v>0</v>
      </c>
      <c r="E46" s="28"/>
    </row>
    <row r="48" spans="1:6" x14ac:dyDescent="0.25">
      <c r="A48" s="107" t="s">
        <v>135</v>
      </c>
      <c r="B48" s="107"/>
      <c r="C48" s="107"/>
      <c r="D48" s="97" t="s">
        <v>45</v>
      </c>
      <c r="E48" s="97"/>
      <c r="F48" s="143"/>
    </row>
    <row r="49" spans="1:6" x14ac:dyDescent="0.25">
      <c r="A49" s="10" t="s">
        <v>13</v>
      </c>
      <c r="B49" s="10" t="s">
        <v>14</v>
      </c>
      <c r="C49" s="10" t="s">
        <v>33</v>
      </c>
      <c r="D49" s="15" t="s">
        <v>31</v>
      </c>
      <c r="E49" s="15" t="s">
        <v>32</v>
      </c>
      <c r="F49" s="143"/>
    </row>
    <row r="50" spans="1:6" x14ac:dyDescent="0.25">
      <c r="A50" s="195">
        <v>1</v>
      </c>
      <c r="B50" s="191" t="s">
        <v>17</v>
      </c>
      <c r="C50" s="192">
        <v>0</v>
      </c>
      <c r="D50" s="196">
        <v>0</v>
      </c>
      <c r="E50" s="193" t="s">
        <v>16</v>
      </c>
      <c r="F50" s="194"/>
    </row>
    <row r="51" spans="1:6" x14ac:dyDescent="0.25">
      <c r="A51" s="195">
        <v>2</v>
      </c>
      <c r="B51" s="191" t="s">
        <v>17</v>
      </c>
      <c r="C51" s="192">
        <v>0</v>
      </c>
      <c r="D51" s="196">
        <v>0</v>
      </c>
      <c r="E51" s="193" t="s">
        <v>16</v>
      </c>
      <c r="F51" s="194"/>
    </row>
    <row r="52" spans="1:6" x14ac:dyDescent="0.25">
      <c r="A52" s="195">
        <v>3</v>
      </c>
      <c r="B52" s="191" t="s">
        <v>17</v>
      </c>
      <c r="C52" s="192">
        <v>0</v>
      </c>
      <c r="D52" s="196">
        <v>0</v>
      </c>
      <c r="E52" s="193" t="s">
        <v>16</v>
      </c>
      <c r="F52" s="194"/>
    </row>
    <row r="53" spans="1:6" x14ac:dyDescent="0.25">
      <c r="A53" s="195">
        <v>4</v>
      </c>
      <c r="B53" s="191" t="s">
        <v>17</v>
      </c>
      <c r="C53" s="192">
        <v>0</v>
      </c>
      <c r="D53" s="196">
        <v>0</v>
      </c>
      <c r="E53" s="193" t="s">
        <v>16</v>
      </c>
      <c r="F53" s="194"/>
    </row>
    <row r="54" spans="1:6" x14ac:dyDescent="0.25">
      <c r="A54" s="195">
        <v>5</v>
      </c>
      <c r="B54" s="191" t="s">
        <v>17</v>
      </c>
      <c r="C54" s="192">
        <v>0</v>
      </c>
      <c r="D54" s="196">
        <v>0</v>
      </c>
      <c r="E54" s="193" t="s">
        <v>16</v>
      </c>
      <c r="F54" s="194"/>
    </row>
    <row r="55" spans="1:6" x14ac:dyDescent="0.25">
      <c r="A55" s="195">
        <v>6</v>
      </c>
      <c r="B55" s="191" t="s">
        <v>17</v>
      </c>
      <c r="C55" s="192">
        <v>0</v>
      </c>
      <c r="D55" s="196">
        <v>0</v>
      </c>
      <c r="E55" s="193" t="s">
        <v>16</v>
      </c>
      <c r="F55" s="194"/>
    </row>
    <row r="56" spans="1:6" x14ac:dyDescent="0.25">
      <c r="A56" s="195">
        <v>7</v>
      </c>
      <c r="B56" s="191" t="s">
        <v>17</v>
      </c>
      <c r="C56" s="192">
        <v>0</v>
      </c>
      <c r="D56" s="196">
        <v>0</v>
      </c>
      <c r="E56" s="193" t="s">
        <v>16</v>
      </c>
      <c r="F56" s="194"/>
    </row>
    <row r="57" spans="1:6" x14ac:dyDescent="0.25">
      <c r="A57" s="195">
        <v>8</v>
      </c>
      <c r="B57" s="191" t="s">
        <v>17</v>
      </c>
      <c r="C57" s="192">
        <v>0</v>
      </c>
      <c r="D57" s="196">
        <v>0</v>
      </c>
      <c r="E57" s="193" t="s">
        <v>16</v>
      </c>
      <c r="F57" s="194"/>
    </row>
    <row r="58" spans="1:6" x14ac:dyDescent="0.25">
      <c r="A58" s="195">
        <v>9</v>
      </c>
      <c r="B58" s="191" t="s">
        <v>17</v>
      </c>
      <c r="C58" s="192">
        <v>0</v>
      </c>
      <c r="D58" s="196">
        <v>0</v>
      </c>
      <c r="E58" s="193" t="s">
        <v>16</v>
      </c>
      <c r="F58" s="194"/>
    </row>
    <row r="59" spans="1:6" x14ac:dyDescent="0.25">
      <c r="A59" s="195">
        <v>10</v>
      </c>
      <c r="B59" s="191" t="s">
        <v>17</v>
      </c>
      <c r="C59" s="192">
        <v>0</v>
      </c>
      <c r="D59" s="196">
        <v>0</v>
      </c>
      <c r="E59" s="193" t="s">
        <v>16</v>
      </c>
      <c r="F59" s="194"/>
    </row>
    <row r="60" spans="1:6" x14ac:dyDescent="0.25">
      <c r="A60" s="195">
        <v>11</v>
      </c>
      <c r="B60" s="191" t="s">
        <v>17</v>
      </c>
      <c r="C60" s="192">
        <v>0</v>
      </c>
      <c r="D60" s="196">
        <v>0</v>
      </c>
      <c r="E60" s="193" t="s">
        <v>16</v>
      </c>
      <c r="F60" s="194"/>
    </row>
    <row r="61" spans="1:6" x14ac:dyDescent="0.25">
      <c r="A61" s="195">
        <v>12</v>
      </c>
      <c r="B61" s="191" t="s">
        <v>17</v>
      </c>
      <c r="C61" s="192">
        <v>0</v>
      </c>
      <c r="D61" s="196">
        <v>0</v>
      </c>
      <c r="E61" s="193" t="s">
        <v>16</v>
      </c>
      <c r="F61" s="194"/>
    </row>
    <row r="62" spans="1:6" x14ac:dyDescent="0.25">
      <c r="A62" s="195">
        <v>13</v>
      </c>
      <c r="B62" s="191" t="s">
        <v>17</v>
      </c>
      <c r="C62" s="192">
        <v>0</v>
      </c>
      <c r="D62" s="196">
        <v>0</v>
      </c>
      <c r="E62" s="193" t="s">
        <v>16</v>
      </c>
      <c r="F62" s="194"/>
    </row>
    <row r="63" spans="1:6" x14ac:dyDescent="0.25">
      <c r="A63" s="195">
        <v>14</v>
      </c>
      <c r="B63" s="191" t="s">
        <v>17</v>
      </c>
      <c r="C63" s="192">
        <v>0</v>
      </c>
      <c r="D63" s="196">
        <v>0</v>
      </c>
      <c r="E63" s="193" t="s">
        <v>16</v>
      </c>
      <c r="F63" s="194"/>
    </row>
    <row r="64" spans="1:6" x14ac:dyDescent="0.25">
      <c r="A64" s="195">
        <v>15</v>
      </c>
      <c r="B64" s="191" t="s">
        <v>17</v>
      </c>
      <c r="C64" s="192">
        <v>0</v>
      </c>
      <c r="D64" s="196">
        <v>0</v>
      </c>
      <c r="E64" s="193" t="s">
        <v>16</v>
      </c>
      <c r="F64" s="194"/>
    </row>
    <row r="65" spans="1:5" x14ac:dyDescent="0.25">
      <c r="A65" s="28" t="s">
        <v>18</v>
      </c>
      <c r="B65" s="28"/>
      <c r="C65" s="29">
        <f>SUBTOTAL(109,Table3531714182022[Budgetteret beløb])</f>
        <v>0</v>
      </c>
      <c r="D65" s="29">
        <f>SUBTOTAL(109,Table3531714182022[Afholdt beløb])</f>
        <v>0</v>
      </c>
      <c r="E65" s="28"/>
    </row>
    <row r="66" spans="1:5" x14ac:dyDescent="0.25">
      <c r="A66" s="11"/>
      <c r="B66" s="11"/>
      <c r="C66" s="12"/>
      <c r="D66" s="12"/>
      <c r="E66" s="11"/>
    </row>
    <row r="67" spans="1:5" x14ac:dyDescent="0.25">
      <c r="A67" s="11"/>
      <c r="B67" s="11"/>
      <c r="C67" s="12"/>
      <c r="D67" s="12"/>
      <c r="E67" s="11"/>
    </row>
    <row r="68" spans="1:5" ht="15.75" hidden="1" thickBot="1" x14ac:dyDescent="0.3">
      <c r="A68" s="144" t="s">
        <v>50</v>
      </c>
      <c r="B68" s="145"/>
      <c r="C68" s="146"/>
      <c r="D68" s="146"/>
      <c r="E68" s="147"/>
    </row>
    <row r="69" spans="1:5" hidden="1" x14ac:dyDescent="0.25">
      <c r="A69" s="135"/>
      <c r="B69" s="148" t="s">
        <v>27</v>
      </c>
      <c r="C69" s="136">
        <f>D27</f>
        <v>0</v>
      </c>
      <c r="D69" s="136"/>
      <c r="E69" s="135"/>
    </row>
    <row r="70" spans="1:5" hidden="1" x14ac:dyDescent="0.25">
      <c r="A70" s="148"/>
      <c r="B70" s="148" t="s">
        <v>48</v>
      </c>
      <c r="C70" s="136">
        <f>Table351613151921[[#Totals],[Afholdt beløb]]+Table3531714182022[[#Totals],[Afholdt beløb]]</f>
        <v>0</v>
      </c>
      <c r="D70" s="136"/>
      <c r="E70" s="135"/>
    </row>
    <row r="71" spans="1:5" hidden="1" x14ac:dyDescent="0.25">
      <c r="A71" s="148"/>
      <c r="B71" s="148" t="s">
        <v>39</v>
      </c>
      <c r="C71" s="136">
        <f>C9</f>
        <v>0</v>
      </c>
      <c r="D71" s="136"/>
      <c r="E71" s="135"/>
    </row>
    <row r="72" spans="1:5" ht="44.45" hidden="1" customHeight="1" x14ac:dyDescent="0.25">
      <c r="A72" s="148"/>
      <c r="B72" s="151" t="s">
        <v>49</v>
      </c>
      <c r="C72" s="152">
        <f>C70*0.65</f>
        <v>0</v>
      </c>
      <c r="D72" s="136"/>
      <c r="E72" s="135"/>
    </row>
    <row r="73" spans="1:5" ht="24" hidden="1" customHeight="1" x14ac:dyDescent="0.25">
      <c r="A73" s="135"/>
      <c r="B73" s="148" t="s">
        <v>26</v>
      </c>
      <c r="C73" s="136">
        <f>C71-C72</f>
        <v>0</v>
      </c>
      <c r="D73" s="136"/>
      <c r="E73" s="135"/>
    </row>
  </sheetData>
  <sheetProtection algorithmName="SHA-512" hashValue="fCTkWWwqRpN/j3zXdfVM/8OUdfiOElxR+Vp3YltKVovU/9mw5IRv/Vieq2FbwJ0zDIUHFrfKbhXyEVN2vDqpGA==" saltValue="zYLDjYM5BCdk1TcYyCU0J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65" priority="14">
      <formula>IF($D$4 &lt;&gt;"Angiv navn",1,0)</formula>
    </cfRule>
  </conditionalFormatting>
  <conditionalFormatting sqref="C6">
    <cfRule type="expression" dxfId="364" priority="13">
      <formula>IF($D$6&lt;&gt;"Angiv arrangementsstype",1,0)</formula>
    </cfRule>
  </conditionalFormatting>
  <conditionalFormatting sqref="C5">
    <cfRule type="expression" dxfId="363" priority="12">
      <formula>IF($D$5&lt;&gt;"Angiv sted",1,0)</formula>
    </cfRule>
  </conditionalFormatting>
  <conditionalFormatting sqref="C7">
    <cfRule type="expression" dxfId="362" priority="11">
      <formula>IF($D$7&lt;&gt;"Angiv antal",1,0)</formula>
    </cfRule>
  </conditionalFormatting>
  <conditionalFormatting sqref="C12">
    <cfRule type="expression" dxfId="361" priority="15">
      <formula>IF(AND($D$12&lt;&gt;"Vælg dato",#REF!="Ja"),1,0)</formula>
    </cfRule>
  </conditionalFormatting>
  <conditionalFormatting sqref="C13">
    <cfRule type="expression" dxfId="360" priority="16">
      <formula>IF(AND($D$13&lt;&gt;"Angiv antal",#REF!="Ja"),1,0)</formula>
    </cfRule>
  </conditionalFormatting>
  <conditionalFormatting sqref="B13">
    <cfRule type="expression" dxfId="359" priority="17">
      <formula>#REF!&lt;&gt;"Ja"</formula>
    </cfRule>
  </conditionalFormatting>
  <conditionalFormatting sqref="A11:D13">
    <cfRule type="expression" dxfId="358" priority="18">
      <formula>IF(#REF!&lt;&gt;"Ja",1,0)</formula>
    </cfRule>
  </conditionalFormatting>
  <conditionalFormatting sqref="D12:D13">
    <cfRule type="expression" dxfId="357" priority="19">
      <formula>IF(AND($E$12&lt;&gt;"Vælg dato",#REF!="Ja"),1,0)</formula>
    </cfRule>
  </conditionalFormatting>
  <conditionalFormatting sqref="B31:B45">
    <cfRule type="expression" dxfId="356" priority="10">
      <formula>IF(B31&lt;&gt;"Vælg eller skriv post",1,0)</formula>
    </cfRule>
  </conditionalFormatting>
  <conditionalFormatting sqref="E31:E45">
    <cfRule type="expression" dxfId="355" priority="8">
      <formula>IF(E31&lt;&gt;"Beskrivelse af post",1,0)</formula>
    </cfRule>
    <cfRule type="expression" dxfId="354" priority="9">
      <formula>B31 = "Øvrige"</formula>
    </cfRule>
  </conditionalFormatting>
  <conditionalFormatting sqref="F31:F45">
    <cfRule type="expression" dxfId="353" priority="6">
      <formula>IF(F31&lt;&gt;"Beskrivelse af post",1,0)</formula>
    </cfRule>
    <cfRule type="expression" dxfId="352" priority="7">
      <formula>#REF! = "Øvrige"</formula>
    </cfRule>
  </conditionalFormatting>
  <conditionalFormatting sqref="F48:F62">
    <cfRule type="expression" dxfId="351" priority="4">
      <formula>IF(F48&lt;&gt;"Beskrivelse af post",1,0)</formula>
    </cfRule>
    <cfRule type="expression" dxfId="350" priority="5">
      <formula>#REF! = "Øvrige"</formula>
    </cfRule>
  </conditionalFormatting>
  <conditionalFormatting sqref="E50:E64">
    <cfRule type="expression" dxfId="349" priority="2">
      <formula>IF(E50&lt;&gt;"Beskrivelse af post",1,0)</formula>
    </cfRule>
    <cfRule type="expression" dxfId="348" priority="3">
      <formula>B50 = "Øvrige"</formula>
    </cfRule>
  </conditionalFormatting>
  <conditionalFormatting sqref="A50:C64">
    <cfRule type="expression" dxfId="347"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5" zoomScale="70" zoomScaleNormal="70" workbookViewId="0">
      <selection activeCell="A50" activeCellId="6" sqref="C4:C7 C9 C12:D13 E3:F13 A17:F26 A31:F45 A50:F64"/>
    </sheetView>
  </sheetViews>
  <sheetFormatPr defaultColWidth="8.85546875" defaultRowHeight="15" x14ac:dyDescent="0.25"/>
  <cols>
    <col min="1" max="1" width="18.5703125" style="42" customWidth="1"/>
    <col min="2" max="2" width="35.140625" style="42" customWidth="1"/>
    <col min="3" max="3" width="28" style="42" customWidth="1"/>
    <col min="4" max="4" width="39.42578125" style="42" customWidth="1"/>
    <col min="5" max="5" width="32" style="42" customWidth="1"/>
    <col min="6" max="6" width="93.42578125" style="42" customWidth="1"/>
    <col min="7" max="16384" width="8.85546875" style="42"/>
  </cols>
  <sheetData>
    <row r="1" spans="1:8" ht="15.75" thickBot="1" x14ac:dyDescent="0.3">
      <c r="A1" s="1"/>
      <c r="B1" s="1"/>
      <c r="C1" s="1"/>
      <c r="D1" s="1"/>
      <c r="E1" s="1"/>
      <c r="F1" s="1"/>
    </row>
    <row r="2" spans="1:8" ht="15.75" x14ac:dyDescent="0.25">
      <c r="A2" s="110" t="s">
        <v>0</v>
      </c>
      <c r="B2" s="111"/>
      <c r="C2" s="111"/>
      <c r="D2" s="111"/>
      <c r="E2" s="114" t="s">
        <v>46</v>
      </c>
      <c r="F2" s="115"/>
      <c r="G2" s="14"/>
      <c r="H2" s="14"/>
    </row>
    <row r="3" spans="1:8" x14ac:dyDescent="0.25">
      <c r="A3" s="2"/>
      <c r="B3" s="3"/>
      <c r="C3" s="4"/>
      <c r="D3" s="3"/>
      <c r="E3" s="181" t="s">
        <v>47</v>
      </c>
      <c r="F3" s="182"/>
    </row>
    <row r="4" spans="1:8" x14ac:dyDescent="0.25">
      <c r="A4" s="112" t="s">
        <v>4</v>
      </c>
      <c r="B4" s="113"/>
      <c r="C4" s="197"/>
      <c r="D4" s="3"/>
      <c r="E4" s="181"/>
      <c r="F4" s="182"/>
    </row>
    <row r="5" spans="1:8" x14ac:dyDescent="0.25">
      <c r="A5" s="108" t="s">
        <v>5</v>
      </c>
      <c r="B5" s="109"/>
      <c r="C5" s="198"/>
      <c r="D5" s="3"/>
      <c r="E5" s="181"/>
      <c r="F5" s="182"/>
    </row>
    <row r="6" spans="1:8" x14ac:dyDescent="0.25">
      <c r="A6" s="5"/>
      <c r="B6" s="37" t="s">
        <v>6</v>
      </c>
      <c r="C6" s="199"/>
      <c r="D6" s="3"/>
      <c r="E6" s="181"/>
      <c r="F6" s="182"/>
    </row>
    <row r="7" spans="1:8" ht="29.1" customHeight="1" x14ac:dyDescent="0.25">
      <c r="A7" s="108" t="s">
        <v>7</v>
      </c>
      <c r="B7" s="109"/>
      <c r="C7" s="200"/>
      <c r="D7" s="3"/>
      <c r="E7" s="181"/>
      <c r="F7" s="182"/>
    </row>
    <row r="8" spans="1:8" ht="23.45" customHeight="1" x14ac:dyDescent="0.25">
      <c r="A8" s="16"/>
      <c r="B8" s="17"/>
      <c r="C8" s="4"/>
      <c r="D8" s="3"/>
      <c r="E8" s="181"/>
      <c r="F8" s="182"/>
    </row>
    <row r="9" spans="1:8" ht="23.45" customHeight="1" x14ac:dyDescent="0.25">
      <c r="A9" s="16"/>
      <c r="B9" s="31" t="s">
        <v>105</v>
      </c>
      <c r="C9" s="201"/>
      <c r="D9" s="3"/>
      <c r="E9" s="181"/>
      <c r="F9" s="182"/>
    </row>
    <row r="10" spans="1:8" ht="23.45" customHeight="1" x14ac:dyDescent="0.25">
      <c r="A10" s="16"/>
      <c r="B10" s="30"/>
      <c r="C10" s="4"/>
      <c r="D10" s="3"/>
      <c r="E10" s="181"/>
      <c r="F10" s="182"/>
    </row>
    <row r="11" spans="1:8" x14ac:dyDescent="0.25">
      <c r="A11" s="6"/>
      <c r="B11" s="7"/>
      <c r="C11" s="8" t="s">
        <v>8</v>
      </c>
      <c r="D11" s="18" t="s">
        <v>9</v>
      </c>
      <c r="E11" s="181"/>
      <c r="F11" s="182"/>
    </row>
    <row r="12" spans="1:8" x14ac:dyDescent="0.25">
      <c r="A12" s="6"/>
      <c r="B12" s="37" t="s">
        <v>10</v>
      </c>
      <c r="C12" s="202" t="s">
        <v>11</v>
      </c>
      <c r="D12" s="202" t="s">
        <v>11</v>
      </c>
      <c r="E12" s="181"/>
      <c r="F12" s="182"/>
    </row>
    <row r="13" spans="1:8" ht="15.75" thickBot="1" x14ac:dyDescent="0.3">
      <c r="A13" s="9"/>
      <c r="B13" s="32" t="s">
        <v>12</v>
      </c>
      <c r="C13" s="203"/>
      <c r="D13" s="180"/>
      <c r="E13" s="184"/>
      <c r="F13" s="185"/>
    </row>
    <row r="14" spans="1:8" x14ac:dyDescent="0.25">
      <c r="A14" s="1"/>
      <c r="B14" s="1"/>
      <c r="C14" s="1"/>
      <c r="D14" s="1"/>
      <c r="E14" s="1"/>
      <c r="F14" s="1"/>
    </row>
    <row r="15" spans="1:8" ht="18" x14ac:dyDescent="0.25">
      <c r="A15" s="137" t="s">
        <v>51</v>
      </c>
      <c r="B15" s="137"/>
      <c r="C15" s="137"/>
      <c r="D15" s="137"/>
      <c r="E15" s="137"/>
      <c r="F15" s="19"/>
    </row>
    <row r="16" spans="1:8" x14ac:dyDescent="0.25">
      <c r="A16" s="138" t="s">
        <v>13</v>
      </c>
      <c r="B16" s="138" t="s">
        <v>14</v>
      </c>
      <c r="C16" s="138"/>
      <c r="D16" s="138" t="s">
        <v>15</v>
      </c>
      <c r="E16" s="139" t="s">
        <v>16</v>
      </c>
      <c r="F16" s="139"/>
    </row>
    <row r="17" spans="1:6" x14ac:dyDescent="0.25">
      <c r="A17" s="186">
        <v>1</v>
      </c>
      <c r="B17" s="187" t="s">
        <v>17</v>
      </c>
      <c r="C17" s="187"/>
      <c r="D17" s="188">
        <v>0</v>
      </c>
      <c r="E17" s="189" t="s">
        <v>16</v>
      </c>
      <c r="F17" s="189"/>
    </row>
    <row r="18" spans="1:6" x14ac:dyDescent="0.25">
      <c r="A18" s="186">
        <v>2</v>
      </c>
      <c r="B18" s="187" t="s">
        <v>17</v>
      </c>
      <c r="C18" s="187"/>
      <c r="D18" s="188">
        <v>0</v>
      </c>
      <c r="E18" s="189" t="s">
        <v>16</v>
      </c>
      <c r="F18" s="189"/>
    </row>
    <row r="19" spans="1:6" x14ac:dyDescent="0.25">
      <c r="A19" s="186">
        <v>3</v>
      </c>
      <c r="B19" s="187" t="s">
        <v>17</v>
      </c>
      <c r="C19" s="187"/>
      <c r="D19" s="188">
        <v>0</v>
      </c>
      <c r="E19" s="189" t="s">
        <v>16</v>
      </c>
      <c r="F19" s="189"/>
    </row>
    <row r="20" spans="1:6" x14ac:dyDescent="0.25">
      <c r="A20" s="186">
        <v>4</v>
      </c>
      <c r="B20" s="187" t="s">
        <v>17</v>
      </c>
      <c r="C20" s="187"/>
      <c r="D20" s="188">
        <v>0</v>
      </c>
      <c r="E20" s="189" t="s">
        <v>16</v>
      </c>
      <c r="F20" s="189"/>
    </row>
    <row r="21" spans="1:6" x14ac:dyDescent="0.25">
      <c r="A21" s="186">
        <v>5</v>
      </c>
      <c r="B21" s="187" t="s">
        <v>17</v>
      </c>
      <c r="C21" s="187"/>
      <c r="D21" s="188">
        <v>0</v>
      </c>
      <c r="E21" s="189" t="s">
        <v>16</v>
      </c>
      <c r="F21" s="189"/>
    </row>
    <row r="22" spans="1:6" x14ac:dyDescent="0.25">
      <c r="A22" s="186">
        <v>6</v>
      </c>
      <c r="B22" s="187" t="s">
        <v>17</v>
      </c>
      <c r="C22" s="187"/>
      <c r="D22" s="188">
        <v>0</v>
      </c>
      <c r="E22" s="189" t="s">
        <v>16</v>
      </c>
      <c r="F22" s="189"/>
    </row>
    <row r="23" spans="1:6" x14ac:dyDescent="0.25">
      <c r="A23" s="186">
        <v>7</v>
      </c>
      <c r="B23" s="187" t="s">
        <v>17</v>
      </c>
      <c r="C23" s="187"/>
      <c r="D23" s="188">
        <v>0</v>
      </c>
      <c r="E23" s="189" t="s">
        <v>16</v>
      </c>
      <c r="F23" s="189"/>
    </row>
    <row r="24" spans="1:6" x14ac:dyDescent="0.25">
      <c r="A24" s="186">
        <v>8</v>
      </c>
      <c r="B24" s="187" t="s">
        <v>17</v>
      </c>
      <c r="C24" s="187"/>
      <c r="D24" s="188">
        <v>0</v>
      </c>
      <c r="E24" s="189" t="s">
        <v>16</v>
      </c>
      <c r="F24" s="189"/>
    </row>
    <row r="25" spans="1:6" x14ac:dyDescent="0.25">
      <c r="A25" s="186">
        <v>9</v>
      </c>
      <c r="B25" s="187" t="s">
        <v>17</v>
      </c>
      <c r="C25" s="187"/>
      <c r="D25" s="188">
        <v>0</v>
      </c>
      <c r="E25" s="189" t="s">
        <v>16</v>
      </c>
      <c r="F25" s="189"/>
    </row>
    <row r="26" spans="1:6" x14ac:dyDescent="0.25">
      <c r="A26" s="186">
        <v>10</v>
      </c>
      <c r="B26" s="187" t="s">
        <v>17</v>
      </c>
      <c r="C26" s="187"/>
      <c r="D26" s="188">
        <v>0</v>
      </c>
      <c r="E26" s="189" t="s">
        <v>16</v>
      </c>
      <c r="F26" s="189"/>
    </row>
    <row r="27" spans="1:6" x14ac:dyDescent="0.25">
      <c r="A27" s="140" t="s">
        <v>28</v>
      </c>
      <c r="B27" s="140"/>
      <c r="C27" s="141"/>
      <c r="D27" s="142">
        <f>SUM(D17:D26)</f>
        <v>0</v>
      </c>
      <c r="E27" s="141"/>
      <c r="F27" s="1"/>
    </row>
    <row r="29" spans="1:6" x14ac:dyDescent="0.25">
      <c r="A29" s="107" t="s">
        <v>30</v>
      </c>
      <c r="B29" s="107"/>
      <c r="C29" s="107"/>
      <c r="D29" s="97" t="s">
        <v>44</v>
      </c>
      <c r="E29" s="97"/>
      <c r="F29" s="19"/>
    </row>
    <row r="30" spans="1:6" x14ac:dyDescent="0.25">
      <c r="A30" s="10" t="s">
        <v>13</v>
      </c>
      <c r="B30" s="10" t="s">
        <v>14</v>
      </c>
      <c r="C30" s="10" t="s">
        <v>33</v>
      </c>
      <c r="D30" s="15" t="s">
        <v>31</v>
      </c>
      <c r="E30" s="15" t="s">
        <v>32</v>
      </c>
      <c r="F30" s="143"/>
    </row>
    <row r="31" spans="1:6" x14ac:dyDescent="0.25">
      <c r="A31" s="190">
        <v>1</v>
      </c>
      <c r="B31" s="191" t="s">
        <v>17</v>
      </c>
      <c r="C31" s="192">
        <v>0</v>
      </c>
      <c r="D31" s="192"/>
      <c r="E31" s="193" t="s">
        <v>16</v>
      </c>
      <c r="F31" s="194"/>
    </row>
    <row r="32" spans="1:6" x14ac:dyDescent="0.25">
      <c r="A32" s="190">
        <v>2</v>
      </c>
      <c r="B32" s="191" t="s">
        <v>17</v>
      </c>
      <c r="C32" s="192">
        <v>0</v>
      </c>
      <c r="D32" s="192">
        <v>0</v>
      </c>
      <c r="E32" s="193" t="s">
        <v>16</v>
      </c>
      <c r="F32" s="194"/>
    </row>
    <row r="33" spans="1:6" x14ac:dyDescent="0.25">
      <c r="A33" s="190">
        <v>3</v>
      </c>
      <c r="B33" s="191" t="s">
        <v>17</v>
      </c>
      <c r="C33" s="192">
        <v>0</v>
      </c>
      <c r="D33" s="192">
        <v>0</v>
      </c>
      <c r="E33" s="193" t="s">
        <v>16</v>
      </c>
      <c r="F33" s="194"/>
    </row>
    <row r="34" spans="1:6" x14ac:dyDescent="0.25">
      <c r="A34" s="190">
        <v>4</v>
      </c>
      <c r="B34" s="191" t="s">
        <v>17</v>
      </c>
      <c r="C34" s="192">
        <v>0</v>
      </c>
      <c r="D34" s="192">
        <v>0</v>
      </c>
      <c r="E34" s="193" t="s">
        <v>16</v>
      </c>
      <c r="F34" s="194"/>
    </row>
    <row r="35" spans="1:6" x14ac:dyDescent="0.25">
      <c r="A35" s="190">
        <v>5</v>
      </c>
      <c r="B35" s="191" t="s">
        <v>17</v>
      </c>
      <c r="C35" s="192">
        <v>0</v>
      </c>
      <c r="D35" s="192">
        <v>0</v>
      </c>
      <c r="E35" s="193" t="s">
        <v>16</v>
      </c>
      <c r="F35" s="194"/>
    </row>
    <row r="36" spans="1:6" x14ac:dyDescent="0.25">
      <c r="A36" s="190">
        <v>6</v>
      </c>
      <c r="B36" s="191" t="s">
        <v>17</v>
      </c>
      <c r="C36" s="192">
        <v>0</v>
      </c>
      <c r="D36" s="192">
        <v>0</v>
      </c>
      <c r="E36" s="193" t="s">
        <v>16</v>
      </c>
      <c r="F36" s="194"/>
    </row>
    <row r="37" spans="1:6" x14ac:dyDescent="0.25">
      <c r="A37" s="190">
        <v>7</v>
      </c>
      <c r="B37" s="191" t="s">
        <v>17</v>
      </c>
      <c r="C37" s="192">
        <v>0</v>
      </c>
      <c r="D37" s="192">
        <v>0</v>
      </c>
      <c r="E37" s="193" t="s">
        <v>16</v>
      </c>
      <c r="F37" s="194"/>
    </row>
    <row r="38" spans="1:6" x14ac:dyDescent="0.25">
      <c r="A38" s="190">
        <v>8</v>
      </c>
      <c r="B38" s="191" t="s">
        <v>17</v>
      </c>
      <c r="C38" s="192">
        <v>0</v>
      </c>
      <c r="D38" s="192">
        <v>0</v>
      </c>
      <c r="E38" s="193" t="s">
        <v>16</v>
      </c>
      <c r="F38" s="194"/>
    </row>
    <row r="39" spans="1:6" x14ac:dyDescent="0.25">
      <c r="A39" s="190">
        <v>9</v>
      </c>
      <c r="B39" s="191" t="s">
        <v>17</v>
      </c>
      <c r="C39" s="192">
        <v>0</v>
      </c>
      <c r="D39" s="192">
        <v>0</v>
      </c>
      <c r="E39" s="193" t="s">
        <v>16</v>
      </c>
      <c r="F39" s="194"/>
    </row>
    <row r="40" spans="1:6" x14ac:dyDescent="0.25">
      <c r="A40" s="190">
        <v>10</v>
      </c>
      <c r="B40" s="191" t="s">
        <v>17</v>
      </c>
      <c r="C40" s="192">
        <v>0</v>
      </c>
      <c r="D40" s="192">
        <v>0</v>
      </c>
      <c r="E40" s="193" t="s">
        <v>16</v>
      </c>
      <c r="F40" s="194"/>
    </row>
    <row r="41" spans="1:6" x14ac:dyDescent="0.25">
      <c r="A41" s="190">
        <v>11</v>
      </c>
      <c r="B41" s="191" t="s">
        <v>17</v>
      </c>
      <c r="C41" s="192">
        <v>0</v>
      </c>
      <c r="D41" s="192">
        <v>0</v>
      </c>
      <c r="E41" s="193" t="s">
        <v>16</v>
      </c>
      <c r="F41" s="194"/>
    </row>
    <row r="42" spans="1:6" x14ac:dyDescent="0.25">
      <c r="A42" s="190">
        <v>12</v>
      </c>
      <c r="B42" s="191" t="s">
        <v>17</v>
      </c>
      <c r="C42" s="192">
        <v>0</v>
      </c>
      <c r="D42" s="192">
        <v>0</v>
      </c>
      <c r="E42" s="193" t="s">
        <v>16</v>
      </c>
      <c r="F42" s="194"/>
    </row>
    <row r="43" spans="1:6" x14ac:dyDescent="0.25">
      <c r="A43" s="190">
        <v>13</v>
      </c>
      <c r="B43" s="191" t="s">
        <v>17</v>
      </c>
      <c r="C43" s="192">
        <v>0</v>
      </c>
      <c r="D43" s="192">
        <v>0</v>
      </c>
      <c r="E43" s="193" t="s">
        <v>16</v>
      </c>
      <c r="F43" s="194"/>
    </row>
    <row r="44" spans="1:6" x14ac:dyDescent="0.25">
      <c r="A44" s="190">
        <v>14</v>
      </c>
      <c r="B44" s="191" t="s">
        <v>17</v>
      </c>
      <c r="C44" s="192">
        <v>0</v>
      </c>
      <c r="D44" s="192">
        <v>0</v>
      </c>
      <c r="E44" s="193" t="s">
        <v>16</v>
      </c>
      <c r="F44" s="194"/>
    </row>
    <row r="45" spans="1:6" x14ac:dyDescent="0.25">
      <c r="A45" s="190">
        <v>15</v>
      </c>
      <c r="B45" s="191" t="s">
        <v>17</v>
      </c>
      <c r="C45" s="192">
        <v>0</v>
      </c>
      <c r="D45" s="192">
        <v>0</v>
      </c>
      <c r="E45" s="193" t="s">
        <v>16</v>
      </c>
      <c r="F45" s="194"/>
    </row>
    <row r="46" spans="1:6" x14ac:dyDescent="0.25">
      <c r="A46" s="28" t="s">
        <v>18</v>
      </c>
      <c r="B46" s="28"/>
      <c r="C46" s="29">
        <f>SUBTOTAL(109,Table35161315192123[Budgetteret beløb])</f>
        <v>0</v>
      </c>
      <c r="D46" s="29">
        <f>SUBTOTAL(109,Table35161315192123[Afholdt beløb])</f>
        <v>0</v>
      </c>
      <c r="E46" s="28"/>
    </row>
    <row r="48" spans="1:6" x14ac:dyDescent="0.25">
      <c r="A48" s="107" t="s">
        <v>135</v>
      </c>
      <c r="B48" s="107"/>
      <c r="C48" s="107"/>
      <c r="D48" s="97" t="s">
        <v>45</v>
      </c>
      <c r="E48" s="97"/>
      <c r="F48" s="143"/>
    </row>
    <row r="49" spans="1:6" x14ac:dyDescent="0.25">
      <c r="A49" s="10" t="s">
        <v>13</v>
      </c>
      <c r="B49" s="10" t="s">
        <v>14</v>
      </c>
      <c r="C49" s="10" t="s">
        <v>33</v>
      </c>
      <c r="D49" s="15" t="s">
        <v>31</v>
      </c>
      <c r="E49" s="15" t="s">
        <v>32</v>
      </c>
      <c r="F49" s="143"/>
    </row>
    <row r="50" spans="1:6" x14ac:dyDescent="0.25">
      <c r="A50" s="195">
        <v>1</v>
      </c>
      <c r="B50" s="191" t="s">
        <v>17</v>
      </c>
      <c r="C50" s="192">
        <v>0</v>
      </c>
      <c r="D50" s="196">
        <v>0</v>
      </c>
      <c r="E50" s="193" t="s">
        <v>16</v>
      </c>
      <c r="F50" s="194"/>
    </row>
    <row r="51" spans="1:6" x14ac:dyDescent="0.25">
      <c r="A51" s="195">
        <v>2</v>
      </c>
      <c r="B51" s="191" t="s">
        <v>17</v>
      </c>
      <c r="C51" s="192">
        <v>0</v>
      </c>
      <c r="D51" s="196">
        <v>0</v>
      </c>
      <c r="E51" s="193" t="s">
        <v>16</v>
      </c>
      <c r="F51" s="194"/>
    </row>
    <row r="52" spans="1:6" x14ac:dyDescent="0.25">
      <c r="A52" s="195">
        <v>3</v>
      </c>
      <c r="B52" s="191" t="s">
        <v>17</v>
      </c>
      <c r="C52" s="192">
        <v>0</v>
      </c>
      <c r="D52" s="196">
        <v>0</v>
      </c>
      <c r="E52" s="193" t="s">
        <v>16</v>
      </c>
      <c r="F52" s="194"/>
    </row>
    <row r="53" spans="1:6" x14ac:dyDescent="0.25">
      <c r="A53" s="195">
        <v>4</v>
      </c>
      <c r="B53" s="191" t="s">
        <v>17</v>
      </c>
      <c r="C53" s="192">
        <v>0</v>
      </c>
      <c r="D53" s="196">
        <v>0</v>
      </c>
      <c r="E53" s="193" t="s">
        <v>16</v>
      </c>
      <c r="F53" s="194"/>
    </row>
    <row r="54" spans="1:6" x14ac:dyDescent="0.25">
      <c r="A54" s="195">
        <v>5</v>
      </c>
      <c r="B54" s="191" t="s">
        <v>17</v>
      </c>
      <c r="C54" s="192">
        <v>0</v>
      </c>
      <c r="D54" s="196">
        <v>0</v>
      </c>
      <c r="E54" s="193" t="s">
        <v>16</v>
      </c>
      <c r="F54" s="194"/>
    </row>
    <row r="55" spans="1:6" x14ac:dyDescent="0.25">
      <c r="A55" s="195">
        <v>6</v>
      </c>
      <c r="B55" s="191" t="s">
        <v>17</v>
      </c>
      <c r="C55" s="192">
        <v>0</v>
      </c>
      <c r="D55" s="196">
        <v>0</v>
      </c>
      <c r="E55" s="193" t="s">
        <v>16</v>
      </c>
      <c r="F55" s="194"/>
    </row>
    <row r="56" spans="1:6" x14ac:dyDescent="0.25">
      <c r="A56" s="195">
        <v>7</v>
      </c>
      <c r="B56" s="191" t="s">
        <v>17</v>
      </c>
      <c r="C56" s="192">
        <v>0</v>
      </c>
      <c r="D56" s="196">
        <v>0</v>
      </c>
      <c r="E56" s="193" t="s">
        <v>16</v>
      </c>
      <c r="F56" s="194"/>
    </row>
    <row r="57" spans="1:6" x14ac:dyDescent="0.25">
      <c r="A57" s="195">
        <v>8</v>
      </c>
      <c r="B57" s="191" t="s">
        <v>17</v>
      </c>
      <c r="C57" s="192">
        <v>0</v>
      </c>
      <c r="D57" s="196">
        <v>0</v>
      </c>
      <c r="E57" s="193" t="s">
        <v>16</v>
      </c>
      <c r="F57" s="194"/>
    </row>
    <row r="58" spans="1:6" x14ac:dyDescent="0.25">
      <c r="A58" s="195">
        <v>9</v>
      </c>
      <c r="B58" s="191" t="s">
        <v>17</v>
      </c>
      <c r="C58" s="192">
        <v>0</v>
      </c>
      <c r="D58" s="196">
        <v>0</v>
      </c>
      <c r="E58" s="193" t="s">
        <v>16</v>
      </c>
      <c r="F58" s="194"/>
    </row>
    <row r="59" spans="1:6" x14ac:dyDescent="0.25">
      <c r="A59" s="195">
        <v>10</v>
      </c>
      <c r="B59" s="191" t="s">
        <v>17</v>
      </c>
      <c r="C59" s="192">
        <v>0</v>
      </c>
      <c r="D59" s="196">
        <v>0</v>
      </c>
      <c r="E59" s="193" t="s">
        <v>16</v>
      </c>
      <c r="F59" s="194"/>
    </row>
    <row r="60" spans="1:6" x14ac:dyDescent="0.25">
      <c r="A60" s="195">
        <v>11</v>
      </c>
      <c r="B60" s="191" t="s">
        <v>17</v>
      </c>
      <c r="C60" s="192">
        <v>0</v>
      </c>
      <c r="D60" s="196">
        <v>0</v>
      </c>
      <c r="E60" s="193" t="s">
        <v>16</v>
      </c>
      <c r="F60" s="194"/>
    </row>
    <row r="61" spans="1:6" x14ac:dyDescent="0.25">
      <c r="A61" s="195">
        <v>12</v>
      </c>
      <c r="B61" s="191" t="s">
        <v>17</v>
      </c>
      <c r="C61" s="192">
        <v>0</v>
      </c>
      <c r="D61" s="196">
        <v>0</v>
      </c>
      <c r="E61" s="193" t="s">
        <v>16</v>
      </c>
      <c r="F61" s="194"/>
    </row>
    <row r="62" spans="1:6" x14ac:dyDescent="0.25">
      <c r="A62" s="195">
        <v>13</v>
      </c>
      <c r="B62" s="191" t="s">
        <v>17</v>
      </c>
      <c r="C62" s="192">
        <v>0</v>
      </c>
      <c r="D62" s="196">
        <v>0</v>
      </c>
      <c r="E62" s="193" t="s">
        <v>16</v>
      </c>
      <c r="F62" s="194"/>
    </row>
    <row r="63" spans="1:6" x14ac:dyDescent="0.25">
      <c r="A63" s="195">
        <v>14</v>
      </c>
      <c r="B63" s="191" t="s">
        <v>17</v>
      </c>
      <c r="C63" s="192">
        <v>0</v>
      </c>
      <c r="D63" s="196">
        <v>0</v>
      </c>
      <c r="E63" s="193" t="s">
        <v>16</v>
      </c>
      <c r="F63" s="194"/>
    </row>
    <row r="64" spans="1:6" x14ac:dyDescent="0.25">
      <c r="A64" s="195">
        <v>15</v>
      </c>
      <c r="B64" s="191" t="s">
        <v>17</v>
      </c>
      <c r="C64" s="192">
        <v>0</v>
      </c>
      <c r="D64" s="196">
        <v>0</v>
      </c>
      <c r="E64" s="193" t="s">
        <v>16</v>
      </c>
      <c r="F64" s="194"/>
    </row>
    <row r="65" spans="1:5" x14ac:dyDescent="0.25">
      <c r="A65" s="28" t="s">
        <v>18</v>
      </c>
      <c r="B65" s="28"/>
      <c r="C65" s="29">
        <f>SUBTOTAL(109,Table353171418202224[Budgetteret beløb])</f>
        <v>0</v>
      </c>
      <c r="D65" s="29">
        <f>SUBTOTAL(109,Table353171418202224[Afholdt beløb])</f>
        <v>0</v>
      </c>
      <c r="E65" s="28"/>
    </row>
    <row r="66" spans="1:5" x14ac:dyDescent="0.25">
      <c r="A66" s="11"/>
      <c r="B66" s="11"/>
      <c r="C66" s="12"/>
      <c r="D66" s="12"/>
      <c r="E66" s="11"/>
    </row>
    <row r="67" spans="1:5" x14ac:dyDescent="0.25">
      <c r="A67" s="11"/>
      <c r="B67" s="11"/>
      <c r="C67" s="12"/>
      <c r="D67" s="12"/>
      <c r="E67" s="11"/>
    </row>
    <row r="68" spans="1:5" ht="15.75" hidden="1" thickBot="1" x14ac:dyDescent="0.3">
      <c r="A68" s="144" t="s">
        <v>50</v>
      </c>
      <c r="B68" s="145"/>
      <c r="C68" s="146"/>
      <c r="D68" s="146"/>
      <c r="E68" s="147"/>
    </row>
    <row r="69" spans="1:5" hidden="1" x14ac:dyDescent="0.25">
      <c r="A69" s="135"/>
      <c r="B69" s="148" t="s">
        <v>27</v>
      </c>
      <c r="C69" s="136">
        <f>D27</f>
        <v>0</v>
      </c>
      <c r="D69" s="136"/>
      <c r="E69" s="135"/>
    </row>
    <row r="70" spans="1:5" hidden="1" x14ac:dyDescent="0.25">
      <c r="A70" s="148"/>
      <c r="B70" s="148" t="s">
        <v>48</v>
      </c>
      <c r="C70" s="136">
        <f>Table35161315192123[[#Totals],[Afholdt beløb]]+Table353171418202224[[#Totals],[Afholdt beløb]]</f>
        <v>0</v>
      </c>
      <c r="D70" s="136"/>
      <c r="E70" s="135"/>
    </row>
    <row r="71" spans="1:5" hidden="1" x14ac:dyDescent="0.25">
      <c r="A71" s="148"/>
      <c r="B71" s="148" t="s">
        <v>39</v>
      </c>
      <c r="C71" s="136">
        <f>C9</f>
        <v>0</v>
      </c>
      <c r="D71" s="136"/>
      <c r="E71" s="135"/>
    </row>
    <row r="72" spans="1:5" ht="44.45" hidden="1" customHeight="1" x14ac:dyDescent="0.25">
      <c r="A72" s="148"/>
      <c r="B72" s="151" t="s">
        <v>49</v>
      </c>
      <c r="C72" s="152">
        <f>C70*0.65</f>
        <v>0</v>
      </c>
      <c r="D72" s="136"/>
      <c r="E72" s="135"/>
    </row>
    <row r="73" spans="1:5" ht="24" hidden="1" customHeight="1" x14ac:dyDescent="0.25">
      <c r="A73" s="135"/>
      <c r="B73" s="148" t="s">
        <v>26</v>
      </c>
      <c r="C73" s="136">
        <f>C71-C72</f>
        <v>0</v>
      </c>
      <c r="D73" s="136"/>
      <c r="E73" s="135"/>
    </row>
  </sheetData>
  <sheetProtection algorithmName="SHA-512" hashValue="sckTQmaAZGBx9xe19rJGG1qrXCPMcCn0xZ1e3cusBSD8Tcfpyg4B/xD5WNtjTyPQdj+75ZvSEEiH09g7fk/Wdw==" saltValue="g/C0s7Jil7v2PpQ+9clRt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46" priority="14">
      <formula>IF($D$4 &lt;&gt;"Angiv navn",1,0)</formula>
    </cfRule>
  </conditionalFormatting>
  <conditionalFormatting sqref="C6">
    <cfRule type="expression" dxfId="345" priority="13">
      <formula>IF($D$6&lt;&gt;"Angiv arrangementsstype",1,0)</formula>
    </cfRule>
  </conditionalFormatting>
  <conditionalFormatting sqref="C5">
    <cfRule type="expression" dxfId="344" priority="12">
      <formula>IF($D$5&lt;&gt;"Angiv sted",1,0)</formula>
    </cfRule>
  </conditionalFormatting>
  <conditionalFormatting sqref="C7">
    <cfRule type="expression" dxfId="343" priority="11">
      <formula>IF($D$7&lt;&gt;"Angiv antal",1,0)</formula>
    </cfRule>
  </conditionalFormatting>
  <conditionalFormatting sqref="C12">
    <cfRule type="expression" dxfId="342" priority="15">
      <formula>IF(AND($D$12&lt;&gt;"Vælg dato",#REF!="Ja"),1,0)</formula>
    </cfRule>
  </conditionalFormatting>
  <conditionalFormatting sqref="C13">
    <cfRule type="expression" dxfId="341" priority="16">
      <formula>IF(AND($D$13&lt;&gt;"Angiv antal",#REF!="Ja"),1,0)</formula>
    </cfRule>
  </conditionalFormatting>
  <conditionalFormatting sqref="B13">
    <cfRule type="expression" dxfId="340" priority="17">
      <formula>#REF!&lt;&gt;"Ja"</formula>
    </cfRule>
  </conditionalFormatting>
  <conditionalFormatting sqref="A11:D13">
    <cfRule type="expression" dxfId="339" priority="18">
      <formula>IF(#REF!&lt;&gt;"Ja",1,0)</formula>
    </cfRule>
  </conditionalFormatting>
  <conditionalFormatting sqref="D12:D13">
    <cfRule type="expression" dxfId="338" priority="19">
      <formula>IF(AND($E$12&lt;&gt;"Vælg dato",#REF!="Ja"),1,0)</formula>
    </cfRule>
  </conditionalFormatting>
  <conditionalFormatting sqref="B31:B45">
    <cfRule type="expression" dxfId="337" priority="10">
      <formula>IF(B31&lt;&gt;"Vælg eller skriv post",1,0)</formula>
    </cfRule>
  </conditionalFormatting>
  <conditionalFormatting sqref="E31:E45">
    <cfRule type="expression" dxfId="336" priority="8">
      <formula>IF(E31&lt;&gt;"Beskrivelse af post",1,0)</formula>
    </cfRule>
    <cfRule type="expression" dxfId="335" priority="9">
      <formula>B31 = "Øvrige"</formula>
    </cfRule>
  </conditionalFormatting>
  <conditionalFormatting sqref="F31:F45">
    <cfRule type="expression" dxfId="334" priority="6">
      <formula>IF(F31&lt;&gt;"Beskrivelse af post",1,0)</formula>
    </cfRule>
    <cfRule type="expression" dxfId="333" priority="7">
      <formula>#REF! = "Øvrige"</formula>
    </cfRule>
  </conditionalFormatting>
  <conditionalFormatting sqref="F48:F62">
    <cfRule type="expression" dxfId="332" priority="4">
      <formula>IF(F48&lt;&gt;"Beskrivelse af post",1,0)</formula>
    </cfRule>
    <cfRule type="expression" dxfId="331" priority="5">
      <formula>#REF! = "Øvrige"</formula>
    </cfRule>
  </conditionalFormatting>
  <conditionalFormatting sqref="E50:E64">
    <cfRule type="expression" dxfId="330" priority="2">
      <formula>IF(E50&lt;&gt;"Beskrivelse af post",1,0)</formula>
    </cfRule>
    <cfRule type="expression" dxfId="329" priority="3">
      <formula>B50 = "Øvrige"</formula>
    </cfRule>
  </conditionalFormatting>
  <conditionalFormatting sqref="A50:C64">
    <cfRule type="expression" dxfId="32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A50" activeCellId="6" sqref="C4:C7 C9 C12:D13 E3:F13 A17:F26 A31:F45 A50:F64"/>
    </sheetView>
  </sheetViews>
  <sheetFormatPr defaultColWidth="8.85546875" defaultRowHeight="15" x14ac:dyDescent="0.25"/>
  <cols>
    <col min="1" max="1" width="18.5703125" style="42" customWidth="1"/>
    <col min="2" max="2" width="35.140625" style="42" customWidth="1"/>
    <col min="3" max="3" width="28" style="42" customWidth="1"/>
    <col min="4" max="4" width="39.42578125" style="42" customWidth="1"/>
    <col min="5" max="5" width="32" style="42" customWidth="1"/>
    <col min="6" max="6" width="93.42578125" style="42" customWidth="1"/>
    <col min="7" max="16384" width="8.85546875" style="42"/>
  </cols>
  <sheetData>
    <row r="1" spans="1:8" ht="15.75" thickBot="1" x14ac:dyDescent="0.3">
      <c r="A1" s="1"/>
      <c r="B1" s="1"/>
      <c r="C1" s="1"/>
      <c r="D1" s="1"/>
      <c r="E1" s="1"/>
      <c r="F1" s="1"/>
    </row>
    <row r="2" spans="1:8" ht="15.75" x14ac:dyDescent="0.25">
      <c r="A2" s="110" t="s">
        <v>0</v>
      </c>
      <c r="B2" s="111"/>
      <c r="C2" s="111"/>
      <c r="D2" s="111"/>
      <c r="E2" s="114" t="s">
        <v>46</v>
      </c>
      <c r="F2" s="115"/>
      <c r="G2" s="14"/>
      <c r="H2" s="14"/>
    </row>
    <row r="3" spans="1:8" x14ac:dyDescent="0.25">
      <c r="A3" s="2"/>
      <c r="B3" s="3"/>
      <c r="C3" s="4"/>
      <c r="D3" s="3"/>
      <c r="E3" s="181" t="s">
        <v>47</v>
      </c>
      <c r="F3" s="182"/>
    </row>
    <row r="4" spans="1:8" x14ac:dyDescent="0.25">
      <c r="A4" s="112" t="s">
        <v>4</v>
      </c>
      <c r="B4" s="113"/>
      <c r="C4" s="197"/>
      <c r="D4" s="3"/>
      <c r="E4" s="181"/>
      <c r="F4" s="182"/>
    </row>
    <row r="5" spans="1:8" x14ac:dyDescent="0.25">
      <c r="A5" s="108" t="s">
        <v>5</v>
      </c>
      <c r="B5" s="109"/>
      <c r="C5" s="198"/>
      <c r="D5" s="3"/>
      <c r="E5" s="181"/>
      <c r="F5" s="182"/>
    </row>
    <row r="6" spans="1:8" x14ac:dyDescent="0.25">
      <c r="A6" s="5"/>
      <c r="B6" s="37" t="s">
        <v>6</v>
      </c>
      <c r="C6" s="199"/>
      <c r="D6" s="3"/>
      <c r="E6" s="181"/>
      <c r="F6" s="182"/>
    </row>
    <row r="7" spans="1:8" ht="29.1" customHeight="1" x14ac:dyDescent="0.25">
      <c r="A7" s="108" t="s">
        <v>7</v>
      </c>
      <c r="B7" s="109"/>
      <c r="C7" s="200"/>
      <c r="D7" s="3"/>
      <c r="E7" s="181"/>
      <c r="F7" s="182"/>
    </row>
    <row r="8" spans="1:8" ht="23.45" customHeight="1" x14ac:dyDescent="0.25">
      <c r="A8" s="16"/>
      <c r="B8" s="17"/>
      <c r="C8" s="4"/>
      <c r="D8" s="3"/>
      <c r="E8" s="181"/>
      <c r="F8" s="182"/>
    </row>
    <row r="9" spans="1:8" ht="23.45" customHeight="1" x14ac:dyDescent="0.25">
      <c r="A9" s="16"/>
      <c r="B9" s="31" t="s">
        <v>105</v>
      </c>
      <c r="C9" s="201"/>
      <c r="D9" s="3"/>
      <c r="E9" s="181"/>
      <c r="F9" s="182"/>
    </row>
    <row r="10" spans="1:8" ht="23.45" customHeight="1" x14ac:dyDescent="0.25">
      <c r="A10" s="16"/>
      <c r="B10" s="30"/>
      <c r="C10" s="4"/>
      <c r="D10" s="3"/>
      <c r="E10" s="181"/>
      <c r="F10" s="182"/>
    </row>
    <row r="11" spans="1:8" x14ac:dyDescent="0.25">
      <c r="A11" s="6"/>
      <c r="B11" s="7"/>
      <c r="C11" s="8" t="s">
        <v>8</v>
      </c>
      <c r="D11" s="18" t="s">
        <v>9</v>
      </c>
      <c r="E11" s="181"/>
      <c r="F11" s="182"/>
    </row>
    <row r="12" spans="1:8" x14ac:dyDescent="0.25">
      <c r="A12" s="6"/>
      <c r="B12" s="37" t="s">
        <v>10</v>
      </c>
      <c r="C12" s="202" t="s">
        <v>11</v>
      </c>
      <c r="D12" s="202" t="s">
        <v>11</v>
      </c>
      <c r="E12" s="181"/>
      <c r="F12" s="182"/>
    </row>
    <row r="13" spans="1:8" ht="15.75" thickBot="1" x14ac:dyDescent="0.3">
      <c r="A13" s="9"/>
      <c r="B13" s="32" t="s">
        <v>12</v>
      </c>
      <c r="C13" s="203"/>
      <c r="D13" s="180"/>
      <c r="E13" s="184"/>
      <c r="F13" s="185"/>
    </row>
    <row r="14" spans="1:8" x14ac:dyDescent="0.25">
      <c r="A14" s="1"/>
      <c r="B14" s="1"/>
      <c r="C14" s="1"/>
      <c r="D14" s="1"/>
      <c r="E14" s="1"/>
      <c r="F14" s="1"/>
    </row>
    <row r="15" spans="1:8" ht="18" x14ac:dyDescent="0.25">
      <c r="A15" s="137" t="s">
        <v>51</v>
      </c>
      <c r="B15" s="137"/>
      <c r="C15" s="137"/>
      <c r="D15" s="137"/>
      <c r="E15" s="137"/>
      <c r="F15" s="19"/>
    </row>
    <row r="16" spans="1:8" x14ac:dyDescent="0.25">
      <c r="A16" s="138" t="s">
        <v>13</v>
      </c>
      <c r="B16" s="138" t="s">
        <v>14</v>
      </c>
      <c r="C16" s="138"/>
      <c r="D16" s="138" t="s">
        <v>15</v>
      </c>
      <c r="E16" s="139" t="s">
        <v>16</v>
      </c>
      <c r="F16" s="139"/>
    </row>
    <row r="17" spans="1:6" x14ac:dyDescent="0.25">
      <c r="A17" s="186">
        <v>1</v>
      </c>
      <c r="B17" s="187" t="s">
        <v>17</v>
      </c>
      <c r="C17" s="187"/>
      <c r="D17" s="188">
        <v>0</v>
      </c>
      <c r="E17" s="189" t="s">
        <v>16</v>
      </c>
      <c r="F17" s="189"/>
    </row>
    <row r="18" spans="1:6" x14ac:dyDescent="0.25">
      <c r="A18" s="186">
        <v>2</v>
      </c>
      <c r="B18" s="187" t="s">
        <v>17</v>
      </c>
      <c r="C18" s="187"/>
      <c r="D18" s="188">
        <v>0</v>
      </c>
      <c r="E18" s="189" t="s">
        <v>16</v>
      </c>
      <c r="F18" s="189"/>
    </row>
    <row r="19" spans="1:6" x14ac:dyDescent="0.25">
      <c r="A19" s="186">
        <v>3</v>
      </c>
      <c r="B19" s="187" t="s">
        <v>17</v>
      </c>
      <c r="C19" s="187"/>
      <c r="D19" s="188">
        <v>0</v>
      </c>
      <c r="E19" s="189" t="s">
        <v>16</v>
      </c>
      <c r="F19" s="189"/>
    </row>
    <row r="20" spans="1:6" x14ac:dyDescent="0.25">
      <c r="A20" s="186">
        <v>4</v>
      </c>
      <c r="B20" s="187" t="s">
        <v>17</v>
      </c>
      <c r="C20" s="187"/>
      <c r="D20" s="188">
        <v>0</v>
      </c>
      <c r="E20" s="189" t="s">
        <v>16</v>
      </c>
      <c r="F20" s="189"/>
    </row>
    <row r="21" spans="1:6" x14ac:dyDescent="0.25">
      <c r="A21" s="186">
        <v>5</v>
      </c>
      <c r="B21" s="187" t="s">
        <v>17</v>
      </c>
      <c r="C21" s="187"/>
      <c r="D21" s="188">
        <v>0</v>
      </c>
      <c r="E21" s="189" t="s">
        <v>16</v>
      </c>
      <c r="F21" s="189"/>
    </row>
    <row r="22" spans="1:6" x14ac:dyDescent="0.25">
      <c r="A22" s="186">
        <v>6</v>
      </c>
      <c r="B22" s="187" t="s">
        <v>17</v>
      </c>
      <c r="C22" s="187"/>
      <c r="D22" s="188">
        <v>0</v>
      </c>
      <c r="E22" s="189" t="s">
        <v>16</v>
      </c>
      <c r="F22" s="189"/>
    </row>
    <row r="23" spans="1:6" x14ac:dyDescent="0.25">
      <c r="A23" s="186">
        <v>7</v>
      </c>
      <c r="B23" s="187" t="s">
        <v>17</v>
      </c>
      <c r="C23" s="187"/>
      <c r="D23" s="188">
        <v>0</v>
      </c>
      <c r="E23" s="189" t="s">
        <v>16</v>
      </c>
      <c r="F23" s="189"/>
    </row>
    <row r="24" spans="1:6" x14ac:dyDescent="0.25">
      <c r="A24" s="186">
        <v>8</v>
      </c>
      <c r="B24" s="187" t="s">
        <v>17</v>
      </c>
      <c r="C24" s="187"/>
      <c r="D24" s="188">
        <v>0</v>
      </c>
      <c r="E24" s="189" t="s">
        <v>16</v>
      </c>
      <c r="F24" s="189"/>
    </row>
    <row r="25" spans="1:6" x14ac:dyDescent="0.25">
      <c r="A25" s="186">
        <v>9</v>
      </c>
      <c r="B25" s="187" t="s">
        <v>17</v>
      </c>
      <c r="C25" s="187"/>
      <c r="D25" s="188">
        <v>0</v>
      </c>
      <c r="E25" s="189" t="s">
        <v>16</v>
      </c>
      <c r="F25" s="189"/>
    </row>
    <row r="26" spans="1:6" x14ac:dyDescent="0.25">
      <c r="A26" s="186">
        <v>10</v>
      </c>
      <c r="B26" s="187" t="s">
        <v>17</v>
      </c>
      <c r="C26" s="187"/>
      <c r="D26" s="188">
        <v>0</v>
      </c>
      <c r="E26" s="189" t="s">
        <v>16</v>
      </c>
      <c r="F26" s="189"/>
    </row>
    <row r="27" spans="1:6" x14ac:dyDescent="0.25">
      <c r="A27" s="140" t="s">
        <v>28</v>
      </c>
      <c r="B27" s="140"/>
      <c r="C27" s="141"/>
      <c r="D27" s="142">
        <f>SUM(D17:D26)</f>
        <v>0</v>
      </c>
      <c r="E27" s="141"/>
      <c r="F27" s="1"/>
    </row>
    <row r="29" spans="1:6" x14ac:dyDescent="0.25">
      <c r="A29" s="107" t="s">
        <v>30</v>
      </c>
      <c r="B29" s="107"/>
      <c r="C29" s="107"/>
      <c r="D29" s="97" t="s">
        <v>44</v>
      </c>
      <c r="E29" s="97"/>
      <c r="F29" s="19"/>
    </row>
    <row r="30" spans="1:6" x14ac:dyDescent="0.25">
      <c r="A30" s="10" t="s">
        <v>13</v>
      </c>
      <c r="B30" s="10" t="s">
        <v>14</v>
      </c>
      <c r="C30" s="10" t="s">
        <v>33</v>
      </c>
      <c r="D30" s="15" t="s">
        <v>31</v>
      </c>
      <c r="E30" s="15" t="s">
        <v>32</v>
      </c>
      <c r="F30" s="143"/>
    </row>
    <row r="31" spans="1:6" x14ac:dyDescent="0.25">
      <c r="A31" s="190">
        <v>1</v>
      </c>
      <c r="B31" s="191" t="s">
        <v>17</v>
      </c>
      <c r="C31" s="192">
        <v>0</v>
      </c>
      <c r="D31" s="192"/>
      <c r="E31" s="193" t="s">
        <v>16</v>
      </c>
      <c r="F31" s="194"/>
    </row>
    <row r="32" spans="1:6" x14ac:dyDescent="0.25">
      <c r="A32" s="190">
        <v>2</v>
      </c>
      <c r="B32" s="191" t="s">
        <v>17</v>
      </c>
      <c r="C32" s="192">
        <v>0</v>
      </c>
      <c r="D32" s="192">
        <v>0</v>
      </c>
      <c r="E32" s="193" t="s">
        <v>16</v>
      </c>
      <c r="F32" s="194"/>
    </row>
    <row r="33" spans="1:6" x14ac:dyDescent="0.25">
      <c r="A33" s="190">
        <v>3</v>
      </c>
      <c r="B33" s="191" t="s">
        <v>17</v>
      </c>
      <c r="C33" s="192">
        <v>0</v>
      </c>
      <c r="D33" s="192">
        <v>0</v>
      </c>
      <c r="E33" s="193" t="s">
        <v>16</v>
      </c>
      <c r="F33" s="194"/>
    </row>
    <row r="34" spans="1:6" x14ac:dyDescent="0.25">
      <c r="A34" s="190">
        <v>4</v>
      </c>
      <c r="B34" s="191" t="s">
        <v>17</v>
      </c>
      <c r="C34" s="192">
        <v>0</v>
      </c>
      <c r="D34" s="192">
        <v>0</v>
      </c>
      <c r="E34" s="193" t="s">
        <v>16</v>
      </c>
      <c r="F34" s="194"/>
    </row>
    <row r="35" spans="1:6" x14ac:dyDescent="0.25">
      <c r="A35" s="190">
        <v>5</v>
      </c>
      <c r="B35" s="191" t="s">
        <v>17</v>
      </c>
      <c r="C35" s="192">
        <v>0</v>
      </c>
      <c r="D35" s="192">
        <v>0</v>
      </c>
      <c r="E35" s="193" t="s">
        <v>16</v>
      </c>
      <c r="F35" s="194"/>
    </row>
    <row r="36" spans="1:6" x14ac:dyDescent="0.25">
      <c r="A36" s="190">
        <v>6</v>
      </c>
      <c r="B36" s="191" t="s">
        <v>17</v>
      </c>
      <c r="C36" s="192">
        <v>0</v>
      </c>
      <c r="D36" s="192">
        <v>0</v>
      </c>
      <c r="E36" s="193" t="s">
        <v>16</v>
      </c>
      <c r="F36" s="194"/>
    </row>
    <row r="37" spans="1:6" x14ac:dyDescent="0.25">
      <c r="A37" s="190">
        <v>7</v>
      </c>
      <c r="B37" s="191" t="s">
        <v>17</v>
      </c>
      <c r="C37" s="192">
        <v>0</v>
      </c>
      <c r="D37" s="192">
        <v>0</v>
      </c>
      <c r="E37" s="193" t="s">
        <v>16</v>
      </c>
      <c r="F37" s="194"/>
    </row>
    <row r="38" spans="1:6" x14ac:dyDescent="0.25">
      <c r="A38" s="190">
        <v>8</v>
      </c>
      <c r="B38" s="191" t="s">
        <v>17</v>
      </c>
      <c r="C38" s="192">
        <v>0</v>
      </c>
      <c r="D38" s="192">
        <v>0</v>
      </c>
      <c r="E38" s="193" t="s">
        <v>16</v>
      </c>
      <c r="F38" s="194"/>
    </row>
    <row r="39" spans="1:6" x14ac:dyDescent="0.25">
      <c r="A39" s="190">
        <v>9</v>
      </c>
      <c r="B39" s="191" t="s">
        <v>17</v>
      </c>
      <c r="C39" s="192">
        <v>0</v>
      </c>
      <c r="D39" s="192">
        <v>0</v>
      </c>
      <c r="E39" s="193" t="s">
        <v>16</v>
      </c>
      <c r="F39" s="194"/>
    </row>
    <row r="40" spans="1:6" x14ac:dyDescent="0.25">
      <c r="A40" s="190">
        <v>10</v>
      </c>
      <c r="B40" s="191" t="s">
        <v>17</v>
      </c>
      <c r="C40" s="192">
        <v>0</v>
      </c>
      <c r="D40" s="192">
        <v>0</v>
      </c>
      <c r="E40" s="193" t="s">
        <v>16</v>
      </c>
      <c r="F40" s="194"/>
    </row>
    <row r="41" spans="1:6" x14ac:dyDescent="0.25">
      <c r="A41" s="190">
        <v>11</v>
      </c>
      <c r="B41" s="191" t="s">
        <v>17</v>
      </c>
      <c r="C41" s="192">
        <v>0</v>
      </c>
      <c r="D41" s="192">
        <v>0</v>
      </c>
      <c r="E41" s="193" t="s">
        <v>16</v>
      </c>
      <c r="F41" s="194"/>
    </row>
    <row r="42" spans="1:6" x14ac:dyDescent="0.25">
      <c r="A42" s="190">
        <v>12</v>
      </c>
      <c r="B42" s="191" t="s">
        <v>17</v>
      </c>
      <c r="C42" s="192">
        <v>0</v>
      </c>
      <c r="D42" s="192">
        <v>0</v>
      </c>
      <c r="E42" s="193" t="s">
        <v>16</v>
      </c>
      <c r="F42" s="194"/>
    </row>
    <row r="43" spans="1:6" x14ac:dyDescent="0.25">
      <c r="A43" s="190">
        <v>13</v>
      </c>
      <c r="B43" s="191" t="s">
        <v>17</v>
      </c>
      <c r="C43" s="192">
        <v>0</v>
      </c>
      <c r="D43" s="192">
        <v>0</v>
      </c>
      <c r="E43" s="193" t="s">
        <v>16</v>
      </c>
      <c r="F43" s="194"/>
    </row>
    <row r="44" spans="1:6" x14ac:dyDescent="0.25">
      <c r="A44" s="190">
        <v>14</v>
      </c>
      <c r="B44" s="191" t="s">
        <v>17</v>
      </c>
      <c r="C44" s="192">
        <v>0</v>
      </c>
      <c r="D44" s="192">
        <v>0</v>
      </c>
      <c r="E44" s="193" t="s">
        <v>16</v>
      </c>
      <c r="F44" s="194"/>
    </row>
    <row r="45" spans="1:6" x14ac:dyDescent="0.25">
      <c r="A45" s="190">
        <v>15</v>
      </c>
      <c r="B45" s="191" t="s">
        <v>17</v>
      </c>
      <c r="C45" s="192">
        <v>0</v>
      </c>
      <c r="D45" s="192">
        <v>0</v>
      </c>
      <c r="E45" s="193" t="s">
        <v>16</v>
      </c>
      <c r="F45" s="194"/>
    </row>
    <row r="46" spans="1:6" x14ac:dyDescent="0.25">
      <c r="A46" s="28" t="s">
        <v>18</v>
      </c>
      <c r="B46" s="28"/>
      <c r="C46" s="29">
        <f>SUBTOTAL(109,Table3516131519212325[Budgetteret beløb])</f>
        <v>0</v>
      </c>
      <c r="D46" s="29">
        <f>SUBTOTAL(109,Table3516131519212325[Afholdt beløb])</f>
        <v>0</v>
      </c>
      <c r="E46" s="28"/>
    </row>
    <row r="48" spans="1:6" x14ac:dyDescent="0.25">
      <c r="A48" s="107" t="s">
        <v>135</v>
      </c>
      <c r="B48" s="107"/>
      <c r="C48" s="107"/>
      <c r="D48" s="97" t="s">
        <v>45</v>
      </c>
      <c r="E48" s="97"/>
      <c r="F48" s="143"/>
    </row>
    <row r="49" spans="1:6" x14ac:dyDescent="0.25">
      <c r="A49" s="10" t="s">
        <v>13</v>
      </c>
      <c r="B49" s="10" t="s">
        <v>14</v>
      </c>
      <c r="C49" s="10" t="s">
        <v>33</v>
      </c>
      <c r="D49" s="15" t="s">
        <v>31</v>
      </c>
      <c r="E49" s="15" t="s">
        <v>32</v>
      </c>
      <c r="F49" s="143"/>
    </row>
    <row r="50" spans="1:6" x14ac:dyDescent="0.25">
      <c r="A50" s="195">
        <v>1</v>
      </c>
      <c r="B50" s="191" t="s">
        <v>17</v>
      </c>
      <c r="C50" s="192">
        <v>0</v>
      </c>
      <c r="D50" s="196">
        <v>0</v>
      </c>
      <c r="E50" s="193" t="s">
        <v>16</v>
      </c>
      <c r="F50" s="194"/>
    </row>
    <row r="51" spans="1:6" x14ac:dyDescent="0.25">
      <c r="A51" s="195">
        <v>2</v>
      </c>
      <c r="B51" s="191" t="s">
        <v>17</v>
      </c>
      <c r="C51" s="192">
        <v>0</v>
      </c>
      <c r="D51" s="196">
        <v>0</v>
      </c>
      <c r="E51" s="193" t="s">
        <v>16</v>
      </c>
      <c r="F51" s="194"/>
    </row>
    <row r="52" spans="1:6" x14ac:dyDescent="0.25">
      <c r="A52" s="195">
        <v>3</v>
      </c>
      <c r="B52" s="191" t="s">
        <v>17</v>
      </c>
      <c r="C52" s="192">
        <v>0</v>
      </c>
      <c r="D52" s="196">
        <v>0</v>
      </c>
      <c r="E52" s="193" t="s">
        <v>16</v>
      </c>
      <c r="F52" s="194"/>
    </row>
    <row r="53" spans="1:6" x14ac:dyDescent="0.25">
      <c r="A53" s="195">
        <v>4</v>
      </c>
      <c r="B53" s="191" t="s">
        <v>17</v>
      </c>
      <c r="C53" s="192">
        <v>0</v>
      </c>
      <c r="D53" s="196">
        <v>0</v>
      </c>
      <c r="E53" s="193" t="s">
        <v>16</v>
      </c>
      <c r="F53" s="194"/>
    </row>
    <row r="54" spans="1:6" x14ac:dyDescent="0.25">
      <c r="A54" s="195">
        <v>5</v>
      </c>
      <c r="B54" s="191" t="s">
        <v>17</v>
      </c>
      <c r="C54" s="192">
        <v>0</v>
      </c>
      <c r="D54" s="196">
        <v>0</v>
      </c>
      <c r="E54" s="193" t="s">
        <v>16</v>
      </c>
      <c r="F54" s="194"/>
    </row>
    <row r="55" spans="1:6" x14ac:dyDescent="0.25">
      <c r="A55" s="195">
        <v>6</v>
      </c>
      <c r="B55" s="191" t="s">
        <v>17</v>
      </c>
      <c r="C55" s="192">
        <v>0</v>
      </c>
      <c r="D55" s="196">
        <v>0</v>
      </c>
      <c r="E55" s="193" t="s">
        <v>16</v>
      </c>
      <c r="F55" s="194"/>
    </row>
    <row r="56" spans="1:6" x14ac:dyDescent="0.25">
      <c r="A56" s="195">
        <v>7</v>
      </c>
      <c r="B56" s="191" t="s">
        <v>17</v>
      </c>
      <c r="C56" s="192">
        <v>0</v>
      </c>
      <c r="D56" s="196">
        <v>0</v>
      </c>
      <c r="E56" s="193" t="s">
        <v>16</v>
      </c>
      <c r="F56" s="194"/>
    </row>
    <row r="57" spans="1:6" x14ac:dyDescent="0.25">
      <c r="A57" s="195">
        <v>8</v>
      </c>
      <c r="B57" s="191" t="s">
        <v>17</v>
      </c>
      <c r="C57" s="192">
        <v>0</v>
      </c>
      <c r="D57" s="196">
        <v>0</v>
      </c>
      <c r="E57" s="193" t="s">
        <v>16</v>
      </c>
      <c r="F57" s="194"/>
    </row>
    <row r="58" spans="1:6" x14ac:dyDescent="0.25">
      <c r="A58" s="195">
        <v>9</v>
      </c>
      <c r="B58" s="191" t="s">
        <v>17</v>
      </c>
      <c r="C58" s="192">
        <v>0</v>
      </c>
      <c r="D58" s="196">
        <v>0</v>
      </c>
      <c r="E58" s="193" t="s">
        <v>16</v>
      </c>
      <c r="F58" s="194"/>
    </row>
    <row r="59" spans="1:6" x14ac:dyDescent="0.25">
      <c r="A59" s="195">
        <v>10</v>
      </c>
      <c r="B59" s="191" t="s">
        <v>17</v>
      </c>
      <c r="C59" s="192">
        <v>0</v>
      </c>
      <c r="D59" s="196">
        <v>0</v>
      </c>
      <c r="E59" s="193" t="s">
        <v>16</v>
      </c>
      <c r="F59" s="194"/>
    </row>
    <row r="60" spans="1:6" x14ac:dyDescent="0.25">
      <c r="A60" s="195">
        <v>11</v>
      </c>
      <c r="B60" s="191" t="s">
        <v>17</v>
      </c>
      <c r="C60" s="192">
        <v>0</v>
      </c>
      <c r="D60" s="196">
        <v>0</v>
      </c>
      <c r="E60" s="193" t="s">
        <v>16</v>
      </c>
      <c r="F60" s="194"/>
    </row>
    <row r="61" spans="1:6" x14ac:dyDescent="0.25">
      <c r="A61" s="195">
        <v>12</v>
      </c>
      <c r="B61" s="191" t="s">
        <v>17</v>
      </c>
      <c r="C61" s="192">
        <v>0</v>
      </c>
      <c r="D61" s="196">
        <v>0</v>
      </c>
      <c r="E61" s="193" t="s">
        <v>16</v>
      </c>
      <c r="F61" s="194"/>
    </row>
    <row r="62" spans="1:6" x14ac:dyDescent="0.25">
      <c r="A62" s="195">
        <v>13</v>
      </c>
      <c r="B62" s="191" t="s">
        <v>17</v>
      </c>
      <c r="C62" s="192">
        <v>0</v>
      </c>
      <c r="D62" s="196">
        <v>0</v>
      </c>
      <c r="E62" s="193" t="s">
        <v>16</v>
      </c>
      <c r="F62" s="194"/>
    </row>
    <row r="63" spans="1:6" x14ac:dyDescent="0.25">
      <c r="A63" s="195">
        <v>14</v>
      </c>
      <c r="B63" s="191" t="s">
        <v>17</v>
      </c>
      <c r="C63" s="192">
        <v>0</v>
      </c>
      <c r="D63" s="196">
        <v>0</v>
      </c>
      <c r="E63" s="193" t="s">
        <v>16</v>
      </c>
      <c r="F63" s="194"/>
    </row>
    <row r="64" spans="1:6" x14ac:dyDescent="0.25">
      <c r="A64" s="195">
        <v>15</v>
      </c>
      <c r="B64" s="191" t="s">
        <v>17</v>
      </c>
      <c r="C64" s="192">
        <v>0</v>
      </c>
      <c r="D64" s="196">
        <v>0</v>
      </c>
      <c r="E64" s="193" t="s">
        <v>16</v>
      </c>
      <c r="F64" s="194"/>
    </row>
    <row r="65" spans="1:5" x14ac:dyDescent="0.25">
      <c r="A65" s="28" t="s">
        <v>18</v>
      </c>
      <c r="B65" s="28"/>
      <c r="C65" s="29">
        <f>SUBTOTAL(109,Table35317141820222426[Budgetteret beløb])</f>
        <v>0</v>
      </c>
      <c r="D65" s="29">
        <f>SUBTOTAL(109,Table35317141820222426[Afholdt beløb])</f>
        <v>0</v>
      </c>
      <c r="E65" s="28"/>
    </row>
    <row r="66" spans="1:5" x14ac:dyDescent="0.25">
      <c r="A66" s="11"/>
      <c r="B66" s="11"/>
      <c r="C66" s="12"/>
      <c r="D66" s="12"/>
      <c r="E66" s="11"/>
    </row>
    <row r="67" spans="1:5" x14ac:dyDescent="0.25">
      <c r="A67" s="11"/>
      <c r="B67" s="11"/>
      <c r="C67" s="12"/>
      <c r="D67" s="12"/>
      <c r="E67" s="11"/>
    </row>
    <row r="68" spans="1:5" ht="15.75" hidden="1" thickBot="1" x14ac:dyDescent="0.3">
      <c r="A68" s="144" t="s">
        <v>50</v>
      </c>
      <c r="B68" s="145"/>
      <c r="C68" s="146"/>
      <c r="D68" s="146"/>
      <c r="E68" s="147"/>
    </row>
    <row r="69" spans="1:5" hidden="1" x14ac:dyDescent="0.25">
      <c r="A69" s="135"/>
      <c r="B69" s="148" t="s">
        <v>27</v>
      </c>
      <c r="C69" s="136">
        <f>D27</f>
        <v>0</v>
      </c>
      <c r="D69" s="136"/>
      <c r="E69" s="135"/>
    </row>
    <row r="70" spans="1:5" hidden="1" x14ac:dyDescent="0.25">
      <c r="A70" s="148"/>
      <c r="B70" s="148" t="s">
        <v>48</v>
      </c>
      <c r="C70" s="136">
        <f>Table3516131519212325[[#Totals],[Afholdt beløb]]+Table35317141820222426[[#Totals],[Afholdt beløb]]</f>
        <v>0</v>
      </c>
      <c r="D70" s="136"/>
      <c r="E70" s="135"/>
    </row>
    <row r="71" spans="1:5" hidden="1" x14ac:dyDescent="0.25">
      <c r="A71" s="148"/>
      <c r="B71" s="148" t="s">
        <v>39</v>
      </c>
      <c r="C71" s="136">
        <f>C9</f>
        <v>0</v>
      </c>
      <c r="D71" s="136"/>
      <c r="E71" s="135"/>
    </row>
    <row r="72" spans="1:5" ht="44.45" hidden="1" customHeight="1" x14ac:dyDescent="0.25">
      <c r="A72" s="148"/>
      <c r="B72" s="151" t="s">
        <v>49</v>
      </c>
      <c r="C72" s="152">
        <f>C70*0.65</f>
        <v>0</v>
      </c>
      <c r="D72" s="136"/>
      <c r="E72" s="135"/>
    </row>
    <row r="73" spans="1:5" ht="24" hidden="1" customHeight="1" x14ac:dyDescent="0.25">
      <c r="A73" s="135"/>
      <c r="B73" s="148" t="s">
        <v>26</v>
      </c>
      <c r="C73" s="136">
        <f>C71-C72</f>
        <v>0</v>
      </c>
      <c r="D73" s="136"/>
      <c r="E73" s="135"/>
    </row>
  </sheetData>
  <sheetProtection algorithmName="SHA-512" hashValue="L1PCmwk5JnL+9A7ZHKtCGZdo+VET7WeLZvJ257SD7989lY+TN3xm9MQTmlN/A12W3AQyPomTQ1yE87tYYDbckg==" saltValue="JFLeGrfAcW8ytv8piRCvrw=="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27" priority="14">
      <formula>IF($D$4 &lt;&gt;"Angiv navn",1,0)</formula>
    </cfRule>
  </conditionalFormatting>
  <conditionalFormatting sqref="C6">
    <cfRule type="expression" dxfId="326" priority="13">
      <formula>IF($D$6&lt;&gt;"Angiv arrangementsstype",1,0)</formula>
    </cfRule>
  </conditionalFormatting>
  <conditionalFormatting sqref="C5">
    <cfRule type="expression" dxfId="325" priority="12">
      <formula>IF($D$5&lt;&gt;"Angiv sted",1,0)</formula>
    </cfRule>
  </conditionalFormatting>
  <conditionalFormatting sqref="C7">
    <cfRule type="expression" dxfId="324" priority="11">
      <formula>IF($D$7&lt;&gt;"Angiv antal",1,0)</formula>
    </cfRule>
  </conditionalFormatting>
  <conditionalFormatting sqref="C12">
    <cfRule type="expression" dxfId="323" priority="15">
      <formula>IF(AND($D$12&lt;&gt;"Vælg dato",#REF!="Ja"),1,0)</formula>
    </cfRule>
  </conditionalFormatting>
  <conditionalFormatting sqref="C13">
    <cfRule type="expression" dxfId="322" priority="16">
      <formula>IF(AND($D$13&lt;&gt;"Angiv antal",#REF!="Ja"),1,0)</formula>
    </cfRule>
  </conditionalFormatting>
  <conditionalFormatting sqref="B13">
    <cfRule type="expression" dxfId="321" priority="17">
      <formula>#REF!&lt;&gt;"Ja"</formula>
    </cfRule>
  </conditionalFormatting>
  <conditionalFormatting sqref="A11:D13">
    <cfRule type="expression" dxfId="320" priority="18">
      <formula>IF(#REF!&lt;&gt;"Ja",1,0)</formula>
    </cfRule>
  </conditionalFormatting>
  <conditionalFormatting sqref="D12:D13">
    <cfRule type="expression" dxfId="319" priority="19">
      <formula>IF(AND($E$12&lt;&gt;"Vælg dato",#REF!="Ja"),1,0)</formula>
    </cfRule>
  </conditionalFormatting>
  <conditionalFormatting sqref="B31:B45">
    <cfRule type="expression" dxfId="318" priority="10">
      <formula>IF(B31&lt;&gt;"Vælg eller skriv post",1,0)</formula>
    </cfRule>
  </conditionalFormatting>
  <conditionalFormatting sqref="E31:E45">
    <cfRule type="expression" dxfId="317" priority="8">
      <formula>IF(E31&lt;&gt;"Beskrivelse af post",1,0)</formula>
    </cfRule>
    <cfRule type="expression" dxfId="316" priority="9">
      <formula>B31 = "Øvrige"</formula>
    </cfRule>
  </conditionalFormatting>
  <conditionalFormatting sqref="F31:F45">
    <cfRule type="expression" dxfId="315" priority="6">
      <formula>IF(F31&lt;&gt;"Beskrivelse af post",1,0)</formula>
    </cfRule>
    <cfRule type="expression" dxfId="314" priority="7">
      <formula>#REF! = "Øvrige"</formula>
    </cfRule>
  </conditionalFormatting>
  <conditionalFormatting sqref="F48:F62">
    <cfRule type="expression" dxfId="313" priority="4">
      <formula>IF(F48&lt;&gt;"Beskrivelse af post",1,0)</formula>
    </cfRule>
    <cfRule type="expression" dxfId="312" priority="5">
      <formula>#REF! = "Øvrige"</formula>
    </cfRule>
  </conditionalFormatting>
  <conditionalFormatting sqref="E50:E64">
    <cfRule type="expression" dxfId="311" priority="2">
      <formula>IF(E50&lt;&gt;"Beskrivelse af post",1,0)</formula>
    </cfRule>
    <cfRule type="expression" dxfId="310" priority="3">
      <formula>B50 = "Øvrige"</formula>
    </cfRule>
  </conditionalFormatting>
  <conditionalFormatting sqref="A50:C64">
    <cfRule type="expression" dxfId="309"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A50" activeCellId="6" sqref="C4:C7 C9 C12:D13 E3:F13 A17:F26 A31:F45 A50:F64"/>
    </sheetView>
  </sheetViews>
  <sheetFormatPr defaultColWidth="8.85546875" defaultRowHeight="15" x14ac:dyDescent="0.25"/>
  <cols>
    <col min="1" max="1" width="18.5703125" style="42" customWidth="1"/>
    <col min="2" max="2" width="35.140625" style="42" customWidth="1"/>
    <col min="3" max="3" width="28" style="42" customWidth="1"/>
    <col min="4" max="4" width="39.42578125" style="42" customWidth="1"/>
    <col min="5" max="5" width="32" style="42" customWidth="1"/>
    <col min="6" max="6" width="93.42578125" style="42" customWidth="1"/>
    <col min="7" max="16384" width="8.85546875" style="42"/>
  </cols>
  <sheetData>
    <row r="1" spans="1:8" ht="15.75" thickBot="1" x14ac:dyDescent="0.3">
      <c r="A1" s="1"/>
      <c r="B1" s="1"/>
      <c r="C1" s="1"/>
      <c r="D1" s="1"/>
      <c r="E1" s="1"/>
      <c r="F1" s="1"/>
    </row>
    <row r="2" spans="1:8" ht="15.75" x14ac:dyDescent="0.25">
      <c r="A2" s="110" t="s">
        <v>0</v>
      </c>
      <c r="B2" s="111"/>
      <c r="C2" s="111"/>
      <c r="D2" s="111"/>
      <c r="E2" s="114" t="s">
        <v>46</v>
      </c>
      <c r="F2" s="115"/>
      <c r="G2" s="14"/>
      <c r="H2" s="14"/>
    </row>
    <row r="3" spans="1:8" x14ac:dyDescent="0.25">
      <c r="A3" s="2"/>
      <c r="B3" s="3"/>
      <c r="C3" s="4"/>
      <c r="D3" s="3"/>
      <c r="E3" s="181" t="s">
        <v>47</v>
      </c>
      <c r="F3" s="182"/>
    </row>
    <row r="4" spans="1:8" x14ac:dyDescent="0.25">
      <c r="A4" s="112" t="s">
        <v>4</v>
      </c>
      <c r="B4" s="113"/>
      <c r="C4" s="197"/>
      <c r="D4" s="3"/>
      <c r="E4" s="181"/>
      <c r="F4" s="182"/>
    </row>
    <row r="5" spans="1:8" x14ac:dyDescent="0.25">
      <c r="A5" s="108" t="s">
        <v>5</v>
      </c>
      <c r="B5" s="109"/>
      <c r="C5" s="198"/>
      <c r="D5" s="3"/>
      <c r="E5" s="181"/>
      <c r="F5" s="182"/>
    </row>
    <row r="6" spans="1:8" x14ac:dyDescent="0.25">
      <c r="A6" s="5"/>
      <c r="B6" s="37" t="s">
        <v>6</v>
      </c>
      <c r="C6" s="199"/>
      <c r="D6" s="3"/>
      <c r="E6" s="181"/>
      <c r="F6" s="182"/>
    </row>
    <row r="7" spans="1:8" ht="29.1" customHeight="1" x14ac:dyDescent="0.25">
      <c r="A7" s="108" t="s">
        <v>7</v>
      </c>
      <c r="B7" s="109"/>
      <c r="C7" s="200"/>
      <c r="D7" s="3"/>
      <c r="E7" s="181"/>
      <c r="F7" s="182"/>
    </row>
    <row r="8" spans="1:8" ht="23.45" customHeight="1" x14ac:dyDescent="0.25">
      <c r="A8" s="16"/>
      <c r="B8" s="17"/>
      <c r="C8" s="4"/>
      <c r="D8" s="3"/>
      <c r="E8" s="181"/>
      <c r="F8" s="182"/>
    </row>
    <row r="9" spans="1:8" ht="23.45" customHeight="1" x14ac:dyDescent="0.25">
      <c r="A9" s="16"/>
      <c r="B9" s="31" t="s">
        <v>105</v>
      </c>
      <c r="C9" s="201"/>
      <c r="D9" s="3"/>
      <c r="E9" s="181"/>
      <c r="F9" s="182"/>
    </row>
    <row r="10" spans="1:8" ht="23.45" customHeight="1" x14ac:dyDescent="0.25">
      <c r="A10" s="16"/>
      <c r="B10" s="30"/>
      <c r="C10" s="4"/>
      <c r="D10" s="3"/>
      <c r="E10" s="181"/>
      <c r="F10" s="182"/>
    </row>
    <row r="11" spans="1:8" x14ac:dyDescent="0.25">
      <c r="A11" s="6"/>
      <c r="B11" s="7"/>
      <c r="C11" s="8" t="s">
        <v>8</v>
      </c>
      <c r="D11" s="18" t="s">
        <v>9</v>
      </c>
      <c r="E11" s="181"/>
      <c r="F11" s="182"/>
    </row>
    <row r="12" spans="1:8" x14ac:dyDescent="0.25">
      <c r="A12" s="6"/>
      <c r="B12" s="37" t="s">
        <v>10</v>
      </c>
      <c r="C12" s="202" t="s">
        <v>11</v>
      </c>
      <c r="D12" s="202" t="s">
        <v>11</v>
      </c>
      <c r="E12" s="181"/>
      <c r="F12" s="182"/>
    </row>
    <row r="13" spans="1:8" ht="15.75" thickBot="1" x14ac:dyDescent="0.3">
      <c r="A13" s="9"/>
      <c r="B13" s="32" t="s">
        <v>12</v>
      </c>
      <c r="C13" s="203"/>
      <c r="D13" s="180"/>
      <c r="E13" s="184"/>
      <c r="F13" s="185"/>
    </row>
    <row r="14" spans="1:8" x14ac:dyDescent="0.25">
      <c r="A14" s="1"/>
      <c r="B14" s="1"/>
      <c r="C14" s="1"/>
      <c r="D14" s="1"/>
      <c r="E14" s="1"/>
      <c r="F14" s="1"/>
    </row>
    <row r="15" spans="1:8" ht="18" x14ac:dyDescent="0.25">
      <c r="A15" s="137" t="s">
        <v>51</v>
      </c>
      <c r="B15" s="137"/>
      <c r="C15" s="137"/>
      <c r="D15" s="137"/>
      <c r="E15" s="137"/>
      <c r="F15" s="19"/>
    </row>
    <row r="16" spans="1:8" x14ac:dyDescent="0.25">
      <c r="A16" s="138" t="s">
        <v>13</v>
      </c>
      <c r="B16" s="138" t="s">
        <v>14</v>
      </c>
      <c r="C16" s="138"/>
      <c r="D16" s="138" t="s">
        <v>15</v>
      </c>
      <c r="E16" s="139" t="s">
        <v>16</v>
      </c>
      <c r="F16" s="139"/>
    </row>
    <row r="17" spans="1:6" x14ac:dyDescent="0.25">
      <c r="A17" s="186">
        <v>1</v>
      </c>
      <c r="B17" s="187" t="s">
        <v>17</v>
      </c>
      <c r="C17" s="187"/>
      <c r="D17" s="188">
        <v>0</v>
      </c>
      <c r="E17" s="189" t="s">
        <v>16</v>
      </c>
      <c r="F17" s="189"/>
    </row>
    <row r="18" spans="1:6" x14ac:dyDescent="0.25">
      <c r="A18" s="186">
        <v>2</v>
      </c>
      <c r="B18" s="187" t="s">
        <v>17</v>
      </c>
      <c r="C18" s="187"/>
      <c r="D18" s="188">
        <v>0</v>
      </c>
      <c r="E18" s="189" t="s">
        <v>16</v>
      </c>
      <c r="F18" s="189"/>
    </row>
    <row r="19" spans="1:6" x14ac:dyDescent="0.25">
      <c r="A19" s="186">
        <v>3</v>
      </c>
      <c r="B19" s="187" t="s">
        <v>17</v>
      </c>
      <c r="C19" s="187"/>
      <c r="D19" s="188">
        <v>0</v>
      </c>
      <c r="E19" s="189" t="s">
        <v>16</v>
      </c>
      <c r="F19" s="189"/>
    </row>
    <row r="20" spans="1:6" x14ac:dyDescent="0.25">
      <c r="A20" s="186">
        <v>4</v>
      </c>
      <c r="B20" s="187" t="s">
        <v>17</v>
      </c>
      <c r="C20" s="187"/>
      <c r="D20" s="188">
        <v>0</v>
      </c>
      <c r="E20" s="189" t="s">
        <v>16</v>
      </c>
      <c r="F20" s="189"/>
    </row>
    <row r="21" spans="1:6" x14ac:dyDescent="0.25">
      <c r="A21" s="186">
        <v>5</v>
      </c>
      <c r="B21" s="187" t="s">
        <v>17</v>
      </c>
      <c r="C21" s="187"/>
      <c r="D21" s="188">
        <v>0</v>
      </c>
      <c r="E21" s="189" t="s">
        <v>16</v>
      </c>
      <c r="F21" s="189"/>
    </row>
    <row r="22" spans="1:6" x14ac:dyDescent="0.25">
      <c r="A22" s="186">
        <v>6</v>
      </c>
      <c r="B22" s="187" t="s">
        <v>17</v>
      </c>
      <c r="C22" s="187"/>
      <c r="D22" s="188">
        <v>0</v>
      </c>
      <c r="E22" s="189" t="s">
        <v>16</v>
      </c>
      <c r="F22" s="189"/>
    </row>
    <row r="23" spans="1:6" x14ac:dyDescent="0.25">
      <c r="A23" s="186">
        <v>7</v>
      </c>
      <c r="B23" s="187" t="s">
        <v>17</v>
      </c>
      <c r="C23" s="187"/>
      <c r="D23" s="188">
        <v>0</v>
      </c>
      <c r="E23" s="189" t="s">
        <v>16</v>
      </c>
      <c r="F23" s="189"/>
    </row>
    <row r="24" spans="1:6" x14ac:dyDescent="0.25">
      <c r="A24" s="186">
        <v>8</v>
      </c>
      <c r="B24" s="187" t="s">
        <v>17</v>
      </c>
      <c r="C24" s="187"/>
      <c r="D24" s="188">
        <v>0</v>
      </c>
      <c r="E24" s="189" t="s">
        <v>16</v>
      </c>
      <c r="F24" s="189"/>
    </row>
    <row r="25" spans="1:6" x14ac:dyDescent="0.25">
      <c r="A25" s="186">
        <v>9</v>
      </c>
      <c r="B25" s="187" t="s">
        <v>17</v>
      </c>
      <c r="C25" s="187"/>
      <c r="D25" s="188">
        <v>0</v>
      </c>
      <c r="E25" s="189" t="s">
        <v>16</v>
      </c>
      <c r="F25" s="189"/>
    </row>
    <row r="26" spans="1:6" x14ac:dyDescent="0.25">
      <c r="A26" s="186">
        <v>10</v>
      </c>
      <c r="B26" s="187" t="s">
        <v>17</v>
      </c>
      <c r="C26" s="187"/>
      <c r="D26" s="188">
        <v>0</v>
      </c>
      <c r="E26" s="189" t="s">
        <v>16</v>
      </c>
      <c r="F26" s="189"/>
    </row>
    <row r="27" spans="1:6" x14ac:dyDescent="0.25">
      <c r="A27" s="140" t="s">
        <v>28</v>
      </c>
      <c r="B27" s="140"/>
      <c r="C27" s="141"/>
      <c r="D27" s="142">
        <f>SUM(D17:D26)</f>
        <v>0</v>
      </c>
      <c r="E27" s="141"/>
      <c r="F27" s="1"/>
    </row>
    <row r="29" spans="1:6" x14ac:dyDescent="0.25">
      <c r="A29" s="107" t="s">
        <v>30</v>
      </c>
      <c r="B29" s="107"/>
      <c r="C29" s="107"/>
      <c r="D29" s="97" t="s">
        <v>44</v>
      </c>
      <c r="E29" s="97"/>
      <c r="F29" s="19"/>
    </row>
    <row r="30" spans="1:6" x14ac:dyDescent="0.25">
      <c r="A30" s="10" t="s">
        <v>13</v>
      </c>
      <c r="B30" s="10" t="s">
        <v>14</v>
      </c>
      <c r="C30" s="10" t="s">
        <v>33</v>
      </c>
      <c r="D30" s="15" t="s">
        <v>31</v>
      </c>
      <c r="E30" s="15" t="s">
        <v>32</v>
      </c>
      <c r="F30" s="143"/>
    </row>
    <row r="31" spans="1:6" x14ac:dyDescent="0.25">
      <c r="A31" s="190">
        <v>1</v>
      </c>
      <c r="B31" s="191" t="s">
        <v>17</v>
      </c>
      <c r="C31" s="192">
        <v>0</v>
      </c>
      <c r="D31" s="192">
        <v>0</v>
      </c>
      <c r="E31" s="193" t="s">
        <v>16</v>
      </c>
      <c r="F31" s="194"/>
    </row>
    <row r="32" spans="1:6" x14ac:dyDescent="0.25">
      <c r="A32" s="190">
        <v>2</v>
      </c>
      <c r="B32" s="191" t="s">
        <v>17</v>
      </c>
      <c r="C32" s="192">
        <v>0</v>
      </c>
      <c r="D32" s="192">
        <v>0</v>
      </c>
      <c r="E32" s="193" t="s">
        <v>16</v>
      </c>
      <c r="F32" s="194"/>
    </row>
    <row r="33" spans="1:6" x14ac:dyDescent="0.25">
      <c r="A33" s="190">
        <v>3</v>
      </c>
      <c r="B33" s="191" t="s">
        <v>17</v>
      </c>
      <c r="C33" s="192">
        <v>0</v>
      </c>
      <c r="D33" s="192">
        <v>0</v>
      </c>
      <c r="E33" s="193" t="s">
        <v>16</v>
      </c>
      <c r="F33" s="194"/>
    </row>
    <row r="34" spans="1:6" x14ac:dyDescent="0.25">
      <c r="A34" s="190">
        <v>4</v>
      </c>
      <c r="B34" s="191" t="s">
        <v>17</v>
      </c>
      <c r="C34" s="192">
        <v>0</v>
      </c>
      <c r="D34" s="192">
        <v>0</v>
      </c>
      <c r="E34" s="193" t="s">
        <v>16</v>
      </c>
      <c r="F34" s="194"/>
    </row>
    <row r="35" spans="1:6" x14ac:dyDescent="0.25">
      <c r="A35" s="190">
        <v>5</v>
      </c>
      <c r="B35" s="191" t="s">
        <v>17</v>
      </c>
      <c r="C35" s="192">
        <v>0</v>
      </c>
      <c r="D35" s="192">
        <v>0</v>
      </c>
      <c r="E35" s="193" t="s">
        <v>16</v>
      </c>
      <c r="F35" s="194"/>
    </row>
    <row r="36" spans="1:6" x14ac:dyDescent="0.25">
      <c r="A36" s="190">
        <v>6</v>
      </c>
      <c r="B36" s="191" t="s">
        <v>17</v>
      </c>
      <c r="C36" s="192">
        <v>0</v>
      </c>
      <c r="D36" s="192">
        <v>0</v>
      </c>
      <c r="E36" s="193" t="s">
        <v>16</v>
      </c>
      <c r="F36" s="194"/>
    </row>
    <row r="37" spans="1:6" x14ac:dyDescent="0.25">
      <c r="A37" s="190">
        <v>7</v>
      </c>
      <c r="B37" s="191" t="s">
        <v>17</v>
      </c>
      <c r="C37" s="192">
        <v>0</v>
      </c>
      <c r="D37" s="192">
        <v>0</v>
      </c>
      <c r="E37" s="193" t="s">
        <v>16</v>
      </c>
      <c r="F37" s="194"/>
    </row>
    <row r="38" spans="1:6" x14ac:dyDescent="0.25">
      <c r="A38" s="190">
        <v>8</v>
      </c>
      <c r="B38" s="191" t="s">
        <v>17</v>
      </c>
      <c r="C38" s="192">
        <v>0</v>
      </c>
      <c r="D38" s="192">
        <v>0</v>
      </c>
      <c r="E38" s="193" t="s">
        <v>16</v>
      </c>
      <c r="F38" s="194"/>
    </row>
    <row r="39" spans="1:6" x14ac:dyDescent="0.25">
      <c r="A39" s="190">
        <v>9</v>
      </c>
      <c r="B39" s="191" t="s">
        <v>17</v>
      </c>
      <c r="C39" s="192">
        <v>0</v>
      </c>
      <c r="D39" s="192">
        <v>0</v>
      </c>
      <c r="E39" s="193" t="s">
        <v>16</v>
      </c>
      <c r="F39" s="194"/>
    </row>
    <row r="40" spans="1:6" x14ac:dyDescent="0.25">
      <c r="A40" s="190">
        <v>10</v>
      </c>
      <c r="B40" s="191" t="s">
        <v>17</v>
      </c>
      <c r="C40" s="192">
        <v>0</v>
      </c>
      <c r="D40" s="192">
        <v>0</v>
      </c>
      <c r="E40" s="193" t="s">
        <v>16</v>
      </c>
      <c r="F40" s="194"/>
    </row>
    <row r="41" spans="1:6" x14ac:dyDescent="0.25">
      <c r="A41" s="190">
        <v>11</v>
      </c>
      <c r="B41" s="191" t="s">
        <v>17</v>
      </c>
      <c r="C41" s="192">
        <v>0</v>
      </c>
      <c r="D41" s="192">
        <v>0</v>
      </c>
      <c r="E41" s="193" t="s">
        <v>16</v>
      </c>
      <c r="F41" s="194"/>
    </row>
    <row r="42" spans="1:6" x14ac:dyDescent="0.25">
      <c r="A42" s="190">
        <v>12</v>
      </c>
      <c r="B42" s="191" t="s">
        <v>17</v>
      </c>
      <c r="C42" s="192">
        <v>0</v>
      </c>
      <c r="D42" s="192">
        <v>0</v>
      </c>
      <c r="E42" s="193" t="s">
        <v>16</v>
      </c>
      <c r="F42" s="194"/>
    </row>
    <row r="43" spans="1:6" x14ac:dyDescent="0.25">
      <c r="A43" s="190">
        <v>13</v>
      </c>
      <c r="B43" s="191" t="s">
        <v>17</v>
      </c>
      <c r="C43" s="192">
        <v>0</v>
      </c>
      <c r="D43" s="192">
        <v>0</v>
      </c>
      <c r="E43" s="193" t="s">
        <v>16</v>
      </c>
      <c r="F43" s="194"/>
    </row>
    <row r="44" spans="1:6" x14ac:dyDescent="0.25">
      <c r="A44" s="190">
        <v>14</v>
      </c>
      <c r="B44" s="191" t="s">
        <v>17</v>
      </c>
      <c r="C44" s="192">
        <v>0</v>
      </c>
      <c r="D44" s="192">
        <v>0</v>
      </c>
      <c r="E44" s="193" t="s">
        <v>16</v>
      </c>
      <c r="F44" s="194"/>
    </row>
    <row r="45" spans="1:6" x14ac:dyDescent="0.25">
      <c r="A45" s="190">
        <v>15</v>
      </c>
      <c r="B45" s="191" t="s">
        <v>17</v>
      </c>
      <c r="C45" s="192">
        <v>0</v>
      </c>
      <c r="D45" s="192">
        <v>0</v>
      </c>
      <c r="E45" s="193" t="s">
        <v>16</v>
      </c>
      <c r="F45" s="194"/>
    </row>
    <row r="46" spans="1:6" x14ac:dyDescent="0.25">
      <c r="A46" s="28" t="s">
        <v>18</v>
      </c>
      <c r="B46" s="28"/>
      <c r="C46" s="29">
        <f>SUBTOTAL(109,Table351613151921232527[Budgetteret beløb])</f>
        <v>0</v>
      </c>
      <c r="D46" s="29">
        <f>SUBTOTAL(109,Table351613151921232527[Afholdt beløb])</f>
        <v>0</v>
      </c>
      <c r="E46" s="28"/>
    </row>
    <row r="48" spans="1:6" x14ac:dyDescent="0.25">
      <c r="A48" s="107" t="s">
        <v>135</v>
      </c>
      <c r="B48" s="107"/>
      <c r="C48" s="107"/>
      <c r="D48" s="97" t="s">
        <v>45</v>
      </c>
      <c r="E48" s="97"/>
      <c r="F48" s="143"/>
    </row>
    <row r="49" spans="1:6" x14ac:dyDescent="0.25">
      <c r="A49" s="10" t="s">
        <v>13</v>
      </c>
      <c r="B49" s="10" t="s">
        <v>14</v>
      </c>
      <c r="C49" s="10" t="s">
        <v>33</v>
      </c>
      <c r="D49" s="15" t="s">
        <v>31</v>
      </c>
      <c r="E49" s="15" t="s">
        <v>32</v>
      </c>
      <c r="F49" s="143"/>
    </row>
    <row r="50" spans="1:6" x14ac:dyDescent="0.25">
      <c r="A50" s="195">
        <v>1</v>
      </c>
      <c r="B50" s="191" t="s">
        <v>17</v>
      </c>
      <c r="C50" s="192">
        <v>0</v>
      </c>
      <c r="D50" s="196">
        <v>0</v>
      </c>
      <c r="E50" s="193" t="s">
        <v>16</v>
      </c>
      <c r="F50" s="194"/>
    </row>
    <row r="51" spans="1:6" x14ac:dyDescent="0.25">
      <c r="A51" s="195">
        <v>2</v>
      </c>
      <c r="B51" s="191" t="s">
        <v>17</v>
      </c>
      <c r="C51" s="192">
        <v>0</v>
      </c>
      <c r="D51" s="196">
        <v>0</v>
      </c>
      <c r="E51" s="193" t="s">
        <v>16</v>
      </c>
      <c r="F51" s="194"/>
    </row>
    <row r="52" spans="1:6" x14ac:dyDescent="0.25">
      <c r="A52" s="195">
        <v>3</v>
      </c>
      <c r="B52" s="191" t="s">
        <v>17</v>
      </c>
      <c r="C52" s="192">
        <v>0</v>
      </c>
      <c r="D52" s="196">
        <v>0</v>
      </c>
      <c r="E52" s="193" t="s">
        <v>16</v>
      </c>
      <c r="F52" s="194"/>
    </row>
    <row r="53" spans="1:6" x14ac:dyDescent="0.25">
      <c r="A53" s="195">
        <v>4</v>
      </c>
      <c r="B53" s="191" t="s">
        <v>17</v>
      </c>
      <c r="C53" s="192">
        <v>0</v>
      </c>
      <c r="D53" s="196">
        <v>0</v>
      </c>
      <c r="E53" s="193" t="s">
        <v>16</v>
      </c>
      <c r="F53" s="194"/>
    </row>
    <row r="54" spans="1:6" x14ac:dyDescent="0.25">
      <c r="A54" s="195">
        <v>5</v>
      </c>
      <c r="B54" s="191" t="s">
        <v>17</v>
      </c>
      <c r="C54" s="192">
        <v>0</v>
      </c>
      <c r="D54" s="196">
        <v>0</v>
      </c>
      <c r="E54" s="193" t="s">
        <v>16</v>
      </c>
      <c r="F54" s="194"/>
    </row>
    <row r="55" spans="1:6" x14ac:dyDescent="0.25">
      <c r="A55" s="195">
        <v>6</v>
      </c>
      <c r="B55" s="191" t="s">
        <v>17</v>
      </c>
      <c r="C55" s="192">
        <v>0</v>
      </c>
      <c r="D55" s="196">
        <v>0</v>
      </c>
      <c r="E55" s="193" t="s">
        <v>16</v>
      </c>
      <c r="F55" s="194"/>
    </row>
    <row r="56" spans="1:6" x14ac:dyDescent="0.25">
      <c r="A56" s="195">
        <v>7</v>
      </c>
      <c r="B56" s="191" t="s">
        <v>17</v>
      </c>
      <c r="C56" s="192">
        <v>0</v>
      </c>
      <c r="D56" s="196">
        <v>0</v>
      </c>
      <c r="E56" s="193" t="s">
        <v>16</v>
      </c>
      <c r="F56" s="194"/>
    </row>
    <row r="57" spans="1:6" x14ac:dyDescent="0.25">
      <c r="A57" s="195">
        <v>8</v>
      </c>
      <c r="B57" s="191" t="s">
        <v>17</v>
      </c>
      <c r="C57" s="192">
        <v>0</v>
      </c>
      <c r="D57" s="196">
        <v>0</v>
      </c>
      <c r="E57" s="193" t="s">
        <v>16</v>
      </c>
      <c r="F57" s="194"/>
    </row>
    <row r="58" spans="1:6" x14ac:dyDescent="0.25">
      <c r="A58" s="195">
        <v>9</v>
      </c>
      <c r="B58" s="191" t="s">
        <v>17</v>
      </c>
      <c r="C58" s="192">
        <v>0</v>
      </c>
      <c r="D58" s="196">
        <v>0</v>
      </c>
      <c r="E58" s="193" t="s">
        <v>16</v>
      </c>
      <c r="F58" s="194"/>
    </row>
    <row r="59" spans="1:6" x14ac:dyDescent="0.25">
      <c r="A59" s="195">
        <v>10</v>
      </c>
      <c r="B59" s="191" t="s">
        <v>17</v>
      </c>
      <c r="C59" s="192">
        <v>0</v>
      </c>
      <c r="D59" s="196">
        <v>0</v>
      </c>
      <c r="E59" s="193" t="s">
        <v>16</v>
      </c>
      <c r="F59" s="194"/>
    </row>
    <row r="60" spans="1:6" x14ac:dyDescent="0.25">
      <c r="A60" s="195">
        <v>11</v>
      </c>
      <c r="B60" s="191" t="s">
        <v>17</v>
      </c>
      <c r="C60" s="192">
        <v>0</v>
      </c>
      <c r="D60" s="196">
        <v>0</v>
      </c>
      <c r="E60" s="193" t="s">
        <v>16</v>
      </c>
      <c r="F60" s="194"/>
    </row>
    <row r="61" spans="1:6" x14ac:dyDescent="0.25">
      <c r="A61" s="195">
        <v>12</v>
      </c>
      <c r="B61" s="191" t="s">
        <v>17</v>
      </c>
      <c r="C61" s="192">
        <v>0</v>
      </c>
      <c r="D61" s="196">
        <v>0</v>
      </c>
      <c r="E61" s="193" t="s">
        <v>16</v>
      </c>
      <c r="F61" s="194"/>
    </row>
    <row r="62" spans="1:6" x14ac:dyDescent="0.25">
      <c r="A62" s="195">
        <v>13</v>
      </c>
      <c r="B62" s="191" t="s">
        <v>17</v>
      </c>
      <c r="C62" s="192">
        <v>0</v>
      </c>
      <c r="D62" s="196">
        <v>0</v>
      </c>
      <c r="E62" s="193" t="s">
        <v>16</v>
      </c>
      <c r="F62" s="194"/>
    </row>
    <row r="63" spans="1:6" x14ac:dyDescent="0.25">
      <c r="A63" s="195">
        <v>14</v>
      </c>
      <c r="B63" s="191" t="s">
        <v>17</v>
      </c>
      <c r="C63" s="192">
        <v>0</v>
      </c>
      <c r="D63" s="196">
        <v>0</v>
      </c>
      <c r="E63" s="193" t="s">
        <v>16</v>
      </c>
      <c r="F63" s="194"/>
    </row>
    <row r="64" spans="1:6" x14ac:dyDescent="0.25">
      <c r="A64" s="195">
        <v>15</v>
      </c>
      <c r="B64" s="191" t="s">
        <v>17</v>
      </c>
      <c r="C64" s="192">
        <v>0</v>
      </c>
      <c r="D64" s="196">
        <v>0</v>
      </c>
      <c r="E64" s="193" t="s">
        <v>16</v>
      </c>
      <c r="F64" s="194"/>
    </row>
    <row r="65" spans="1:5" x14ac:dyDescent="0.25">
      <c r="A65" s="28" t="s">
        <v>18</v>
      </c>
      <c r="B65" s="28"/>
      <c r="C65" s="29">
        <f>SUBTOTAL(109,Table3531714182022242628[Budgetteret beløb])</f>
        <v>0</v>
      </c>
      <c r="D65" s="29">
        <f>SUBTOTAL(109,Table3531714182022242628[Afholdt beløb])</f>
        <v>0</v>
      </c>
      <c r="E65" s="28"/>
    </row>
    <row r="66" spans="1:5" x14ac:dyDescent="0.25">
      <c r="A66" s="11"/>
      <c r="B66" s="11"/>
      <c r="C66" s="12"/>
      <c r="D66" s="12"/>
      <c r="E66" s="11"/>
    </row>
    <row r="67" spans="1:5" x14ac:dyDescent="0.25">
      <c r="A67" s="11"/>
      <c r="B67" s="11"/>
      <c r="C67" s="12"/>
      <c r="D67" s="12"/>
      <c r="E67" s="11"/>
    </row>
    <row r="68" spans="1:5" ht="15.75" hidden="1" thickBot="1" x14ac:dyDescent="0.3">
      <c r="A68" s="144" t="s">
        <v>50</v>
      </c>
      <c r="B68" s="145"/>
      <c r="C68" s="146"/>
      <c r="D68" s="146"/>
      <c r="E68" s="147"/>
    </row>
    <row r="69" spans="1:5" hidden="1" x14ac:dyDescent="0.25">
      <c r="A69" s="135"/>
      <c r="B69" s="148" t="s">
        <v>27</v>
      </c>
      <c r="C69" s="136">
        <f>D27</f>
        <v>0</v>
      </c>
      <c r="D69" s="136"/>
      <c r="E69" s="135"/>
    </row>
    <row r="70" spans="1:5" hidden="1" x14ac:dyDescent="0.25">
      <c r="A70" s="148"/>
      <c r="B70" s="148" t="s">
        <v>48</v>
      </c>
      <c r="C70" s="136">
        <f>Table351613151921232527[[#Totals],[Afholdt beløb]]+Table3531714182022242628[[#Totals],[Afholdt beløb]]</f>
        <v>0</v>
      </c>
      <c r="D70" s="136"/>
      <c r="E70" s="135"/>
    </row>
    <row r="71" spans="1:5" hidden="1" x14ac:dyDescent="0.25">
      <c r="A71" s="148"/>
      <c r="B71" s="148" t="s">
        <v>39</v>
      </c>
      <c r="C71" s="136">
        <f>C9</f>
        <v>0</v>
      </c>
      <c r="D71" s="136"/>
      <c r="E71" s="135"/>
    </row>
    <row r="72" spans="1:5" ht="44.45" hidden="1" customHeight="1" x14ac:dyDescent="0.25">
      <c r="A72" s="148"/>
      <c r="B72" s="151" t="s">
        <v>49</v>
      </c>
      <c r="C72" s="152">
        <f>C70*0.65</f>
        <v>0</v>
      </c>
      <c r="D72" s="136"/>
      <c r="E72" s="135"/>
    </row>
    <row r="73" spans="1:5" ht="24" hidden="1" customHeight="1" x14ac:dyDescent="0.25">
      <c r="A73" s="135"/>
      <c r="B73" s="148" t="s">
        <v>26</v>
      </c>
      <c r="C73" s="136">
        <f>C71-C72</f>
        <v>0</v>
      </c>
      <c r="D73" s="136"/>
      <c r="E73" s="135"/>
    </row>
  </sheetData>
  <sheetProtection algorithmName="SHA-512" hashValue="tgKYD3Pxsud5UPRDi7O7wDySzrEygRYMXL0b7nDvf8K+URUdJF8N5zamrFuqq4PrzYAUJgPt2GHQWyCXjy73pA==" saltValue="A+U5bO2d6KOK1t5p4YH6d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08" priority="14">
      <formula>IF($D$4 &lt;&gt;"Angiv navn",1,0)</formula>
    </cfRule>
  </conditionalFormatting>
  <conditionalFormatting sqref="C6">
    <cfRule type="expression" dxfId="307" priority="13">
      <formula>IF($D$6&lt;&gt;"Angiv arrangementsstype",1,0)</formula>
    </cfRule>
  </conditionalFormatting>
  <conditionalFormatting sqref="C5">
    <cfRule type="expression" dxfId="306" priority="12">
      <formula>IF($D$5&lt;&gt;"Angiv sted",1,0)</formula>
    </cfRule>
  </conditionalFormatting>
  <conditionalFormatting sqref="C7">
    <cfRule type="expression" dxfId="305" priority="11">
      <formula>IF($D$7&lt;&gt;"Angiv antal",1,0)</formula>
    </cfRule>
  </conditionalFormatting>
  <conditionalFormatting sqref="C12">
    <cfRule type="expression" dxfId="304" priority="15">
      <formula>IF(AND($D$12&lt;&gt;"Vælg dato",#REF!="Ja"),1,0)</formula>
    </cfRule>
  </conditionalFormatting>
  <conditionalFormatting sqref="C13">
    <cfRule type="expression" dxfId="303" priority="16">
      <formula>IF(AND($D$13&lt;&gt;"Angiv antal",#REF!="Ja"),1,0)</formula>
    </cfRule>
  </conditionalFormatting>
  <conditionalFormatting sqref="B13">
    <cfRule type="expression" dxfId="302" priority="17">
      <formula>#REF!&lt;&gt;"Ja"</formula>
    </cfRule>
  </conditionalFormatting>
  <conditionalFormatting sqref="A11:D13">
    <cfRule type="expression" dxfId="301" priority="18">
      <formula>IF(#REF!&lt;&gt;"Ja",1,0)</formula>
    </cfRule>
  </conditionalFormatting>
  <conditionalFormatting sqref="D12:D13">
    <cfRule type="expression" dxfId="300" priority="19">
      <formula>IF(AND($E$12&lt;&gt;"Vælg dato",#REF!="Ja"),1,0)</formula>
    </cfRule>
  </conditionalFormatting>
  <conditionalFormatting sqref="B31:B45">
    <cfRule type="expression" dxfId="299" priority="10">
      <formula>IF(B31&lt;&gt;"Vælg eller skriv post",1,0)</formula>
    </cfRule>
  </conditionalFormatting>
  <conditionalFormatting sqref="E31:E45">
    <cfRule type="expression" dxfId="298" priority="8">
      <formula>IF(E31&lt;&gt;"Beskrivelse af post",1,0)</formula>
    </cfRule>
    <cfRule type="expression" dxfId="297" priority="9">
      <formula>B31 = "Øvrige"</formula>
    </cfRule>
  </conditionalFormatting>
  <conditionalFormatting sqref="F31:F45">
    <cfRule type="expression" dxfId="296" priority="6">
      <formula>IF(F31&lt;&gt;"Beskrivelse af post",1,0)</formula>
    </cfRule>
    <cfRule type="expression" dxfId="295" priority="7">
      <formula>#REF! = "Øvrige"</formula>
    </cfRule>
  </conditionalFormatting>
  <conditionalFormatting sqref="F48:F62">
    <cfRule type="expression" dxfId="294" priority="4">
      <formula>IF(F48&lt;&gt;"Beskrivelse af post",1,0)</formula>
    </cfRule>
    <cfRule type="expression" dxfId="293" priority="5">
      <formula>#REF! = "Øvrige"</formula>
    </cfRule>
  </conditionalFormatting>
  <conditionalFormatting sqref="E50:E64">
    <cfRule type="expression" dxfId="292" priority="2">
      <formula>IF(E50&lt;&gt;"Beskrivelse af post",1,0)</formula>
    </cfRule>
    <cfRule type="expression" dxfId="291" priority="3">
      <formula>B50 = "Øvrige"</formula>
    </cfRule>
  </conditionalFormatting>
  <conditionalFormatting sqref="A50:C64">
    <cfRule type="expression" dxfId="290"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abSelected="1" topLeftCell="A34" zoomScale="70" zoomScaleNormal="70" workbookViewId="0">
      <selection activeCell="A50" activeCellId="6" sqref="C4:C7 C9 C12:D13 E3:F13 A17:F26 A31:F45 A50:F64"/>
    </sheetView>
  </sheetViews>
  <sheetFormatPr defaultColWidth="8.85546875" defaultRowHeight="15" x14ac:dyDescent="0.25"/>
  <cols>
    <col min="1" max="1" width="18.5703125" style="42" customWidth="1"/>
    <col min="2" max="2" width="35.140625" style="42" customWidth="1"/>
    <col min="3" max="3" width="28" style="42" customWidth="1"/>
    <col min="4" max="4" width="39.42578125" style="42" customWidth="1"/>
    <col min="5" max="5" width="32" style="42" customWidth="1"/>
    <col min="6" max="6" width="93.42578125" style="42" customWidth="1"/>
    <col min="7" max="16384" width="8.85546875" style="42"/>
  </cols>
  <sheetData>
    <row r="1" spans="1:8" ht="15.75" thickBot="1" x14ac:dyDescent="0.3">
      <c r="A1" s="1"/>
      <c r="B1" s="1"/>
      <c r="C1" s="1"/>
      <c r="D1" s="1"/>
      <c r="E1" s="1"/>
      <c r="F1" s="1"/>
    </row>
    <row r="2" spans="1:8" ht="15.75" x14ac:dyDescent="0.25">
      <c r="A2" s="110" t="s">
        <v>0</v>
      </c>
      <c r="B2" s="111"/>
      <c r="C2" s="111"/>
      <c r="D2" s="111"/>
      <c r="E2" s="114" t="s">
        <v>46</v>
      </c>
      <c r="F2" s="115"/>
      <c r="G2" s="14"/>
      <c r="H2" s="14"/>
    </row>
    <row r="3" spans="1:8" x14ac:dyDescent="0.25">
      <c r="A3" s="2"/>
      <c r="B3" s="3"/>
      <c r="C3" s="4"/>
      <c r="D3" s="3"/>
      <c r="E3" s="181" t="s">
        <v>47</v>
      </c>
      <c r="F3" s="182"/>
    </row>
    <row r="4" spans="1:8" x14ac:dyDescent="0.25">
      <c r="A4" s="112" t="s">
        <v>4</v>
      </c>
      <c r="B4" s="113"/>
      <c r="C4" s="197"/>
      <c r="D4" s="3"/>
      <c r="E4" s="181"/>
      <c r="F4" s="182"/>
    </row>
    <row r="5" spans="1:8" x14ac:dyDescent="0.25">
      <c r="A5" s="108" t="s">
        <v>5</v>
      </c>
      <c r="B5" s="109"/>
      <c r="C5" s="198"/>
      <c r="D5" s="3"/>
      <c r="E5" s="181"/>
      <c r="F5" s="182"/>
    </row>
    <row r="6" spans="1:8" x14ac:dyDescent="0.25">
      <c r="A6" s="5"/>
      <c r="B6" s="37" t="s">
        <v>6</v>
      </c>
      <c r="C6" s="199"/>
      <c r="D6" s="3"/>
      <c r="E6" s="181"/>
      <c r="F6" s="182"/>
    </row>
    <row r="7" spans="1:8" ht="29.1" customHeight="1" x14ac:dyDescent="0.25">
      <c r="A7" s="108" t="s">
        <v>7</v>
      </c>
      <c r="B7" s="109"/>
      <c r="C7" s="200"/>
      <c r="D7" s="3"/>
      <c r="E7" s="181"/>
      <c r="F7" s="182"/>
    </row>
    <row r="8" spans="1:8" ht="23.45" customHeight="1" x14ac:dyDescent="0.25">
      <c r="A8" s="16"/>
      <c r="B8" s="17"/>
      <c r="C8" s="4"/>
      <c r="D8" s="3"/>
      <c r="E8" s="181"/>
      <c r="F8" s="182"/>
    </row>
    <row r="9" spans="1:8" ht="23.45" customHeight="1" x14ac:dyDescent="0.25">
      <c r="A9" s="16"/>
      <c r="B9" s="31" t="s">
        <v>105</v>
      </c>
      <c r="C9" s="201"/>
      <c r="D9" s="3"/>
      <c r="E9" s="181"/>
      <c r="F9" s="182"/>
    </row>
    <row r="10" spans="1:8" ht="23.45" customHeight="1" x14ac:dyDescent="0.25">
      <c r="A10" s="16"/>
      <c r="B10" s="30"/>
      <c r="C10" s="4"/>
      <c r="D10" s="3"/>
      <c r="E10" s="181"/>
      <c r="F10" s="182"/>
    </row>
    <row r="11" spans="1:8" x14ac:dyDescent="0.25">
      <c r="A11" s="6"/>
      <c r="B11" s="7"/>
      <c r="C11" s="8" t="s">
        <v>8</v>
      </c>
      <c r="D11" s="18" t="s">
        <v>9</v>
      </c>
      <c r="E11" s="181"/>
      <c r="F11" s="182"/>
    </row>
    <row r="12" spans="1:8" x14ac:dyDescent="0.25">
      <c r="A12" s="6"/>
      <c r="B12" s="37" t="s">
        <v>10</v>
      </c>
      <c r="C12" s="202" t="s">
        <v>11</v>
      </c>
      <c r="D12" s="202" t="s">
        <v>11</v>
      </c>
      <c r="E12" s="181"/>
      <c r="F12" s="182"/>
    </row>
    <row r="13" spans="1:8" ht="15.75" thickBot="1" x14ac:dyDescent="0.3">
      <c r="A13" s="9"/>
      <c r="B13" s="32" t="s">
        <v>12</v>
      </c>
      <c r="C13" s="203"/>
      <c r="D13" s="180"/>
      <c r="E13" s="184"/>
      <c r="F13" s="185"/>
    </row>
    <row r="14" spans="1:8" x14ac:dyDescent="0.25">
      <c r="A14" s="1"/>
      <c r="B14" s="1"/>
      <c r="C14" s="1"/>
      <c r="D14" s="1"/>
      <c r="E14" s="1"/>
      <c r="F14" s="1"/>
    </row>
    <row r="15" spans="1:8" ht="18" x14ac:dyDescent="0.25">
      <c r="A15" s="137" t="s">
        <v>51</v>
      </c>
      <c r="B15" s="137"/>
      <c r="C15" s="137"/>
      <c r="D15" s="137"/>
      <c r="E15" s="137"/>
      <c r="F15" s="19"/>
    </row>
    <row r="16" spans="1:8" x14ac:dyDescent="0.25">
      <c r="A16" s="138" t="s">
        <v>13</v>
      </c>
      <c r="B16" s="138" t="s">
        <v>14</v>
      </c>
      <c r="C16" s="138"/>
      <c r="D16" s="138" t="s">
        <v>15</v>
      </c>
      <c r="E16" s="139" t="s">
        <v>16</v>
      </c>
      <c r="F16" s="139"/>
    </row>
    <row r="17" spans="1:6" x14ac:dyDescent="0.25">
      <c r="A17" s="186">
        <v>1</v>
      </c>
      <c r="B17" s="187" t="s">
        <v>17</v>
      </c>
      <c r="C17" s="187"/>
      <c r="D17" s="188">
        <v>0</v>
      </c>
      <c r="E17" s="189" t="s">
        <v>16</v>
      </c>
      <c r="F17" s="189"/>
    </row>
    <row r="18" spans="1:6" x14ac:dyDescent="0.25">
      <c r="A18" s="186">
        <v>2</v>
      </c>
      <c r="B18" s="187" t="s">
        <v>17</v>
      </c>
      <c r="C18" s="187"/>
      <c r="D18" s="188">
        <v>0</v>
      </c>
      <c r="E18" s="189" t="s">
        <v>16</v>
      </c>
      <c r="F18" s="189"/>
    </row>
    <row r="19" spans="1:6" x14ac:dyDescent="0.25">
      <c r="A19" s="186">
        <v>3</v>
      </c>
      <c r="B19" s="187" t="s">
        <v>17</v>
      </c>
      <c r="C19" s="187"/>
      <c r="D19" s="188">
        <v>0</v>
      </c>
      <c r="E19" s="189" t="s">
        <v>16</v>
      </c>
      <c r="F19" s="189"/>
    </row>
    <row r="20" spans="1:6" x14ac:dyDescent="0.25">
      <c r="A20" s="186">
        <v>4</v>
      </c>
      <c r="B20" s="187" t="s">
        <v>17</v>
      </c>
      <c r="C20" s="187"/>
      <c r="D20" s="188">
        <v>0</v>
      </c>
      <c r="E20" s="189" t="s">
        <v>16</v>
      </c>
      <c r="F20" s="189"/>
    </row>
    <row r="21" spans="1:6" x14ac:dyDescent="0.25">
      <c r="A21" s="186">
        <v>5</v>
      </c>
      <c r="B21" s="187" t="s">
        <v>17</v>
      </c>
      <c r="C21" s="187"/>
      <c r="D21" s="188">
        <v>0</v>
      </c>
      <c r="E21" s="189" t="s">
        <v>16</v>
      </c>
      <c r="F21" s="189"/>
    </row>
    <row r="22" spans="1:6" x14ac:dyDescent="0.25">
      <c r="A22" s="186">
        <v>6</v>
      </c>
      <c r="B22" s="187" t="s">
        <v>17</v>
      </c>
      <c r="C22" s="187"/>
      <c r="D22" s="188">
        <v>0</v>
      </c>
      <c r="E22" s="189" t="s">
        <v>16</v>
      </c>
      <c r="F22" s="189"/>
    </row>
    <row r="23" spans="1:6" x14ac:dyDescent="0.25">
      <c r="A23" s="186">
        <v>7</v>
      </c>
      <c r="B23" s="187" t="s">
        <v>17</v>
      </c>
      <c r="C23" s="187"/>
      <c r="D23" s="188">
        <v>0</v>
      </c>
      <c r="E23" s="189" t="s">
        <v>16</v>
      </c>
      <c r="F23" s="189"/>
    </row>
    <row r="24" spans="1:6" x14ac:dyDescent="0.25">
      <c r="A24" s="186">
        <v>8</v>
      </c>
      <c r="B24" s="187" t="s">
        <v>17</v>
      </c>
      <c r="C24" s="187"/>
      <c r="D24" s="188">
        <v>0</v>
      </c>
      <c r="E24" s="189" t="s">
        <v>16</v>
      </c>
      <c r="F24" s="189"/>
    </row>
    <row r="25" spans="1:6" x14ac:dyDescent="0.25">
      <c r="A25" s="186">
        <v>9</v>
      </c>
      <c r="B25" s="187" t="s">
        <v>17</v>
      </c>
      <c r="C25" s="187"/>
      <c r="D25" s="188">
        <v>0</v>
      </c>
      <c r="E25" s="189" t="s">
        <v>16</v>
      </c>
      <c r="F25" s="189"/>
    </row>
    <row r="26" spans="1:6" x14ac:dyDescent="0.25">
      <c r="A26" s="186">
        <v>10</v>
      </c>
      <c r="B26" s="187" t="s">
        <v>17</v>
      </c>
      <c r="C26" s="187"/>
      <c r="D26" s="188">
        <v>0</v>
      </c>
      <c r="E26" s="189" t="s">
        <v>16</v>
      </c>
      <c r="F26" s="189"/>
    </row>
    <row r="27" spans="1:6" x14ac:dyDescent="0.25">
      <c r="A27" s="140" t="s">
        <v>28</v>
      </c>
      <c r="B27" s="140"/>
      <c r="C27" s="141"/>
      <c r="D27" s="142">
        <f>SUM(D17:D26)</f>
        <v>0</v>
      </c>
      <c r="E27" s="141"/>
      <c r="F27" s="1"/>
    </row>
    <row r="29" spans="1:6" x14ac:dyDescent="0.25">
      <c r="A29" s="107" t="s">
        <v>30</v>
      </c>
      <c r="B29" s="107"/>
      <c r="C29" s="107"/>
      <c r="D29" s="97" t="s">
        <v>44</v>
      </c>
      <c r="E29" s="97"/>
      <c r="F29" s="19"/>
    </row>
    <row r="30" spans="1:6" x14ac:dyDescent="0.25">
      <c r="A30" s="10" t="s">
        <v>13</v>
      </c>
      <c r="B30" s="10" t="s">
        <v>14</v>
      </c>
      <c r="C30" s="10" t="s">
        <v>33</v>
      </c>
      <c r="D30" s="15" t="s">
        <v>31</v>
      </c>
      <c r="E30" s="15" t="s">
        <v>32</v>
      </c>
      <c r="F30" s="143"/>
    </row>
    <row r="31" spans="1:6" x14ac:dyDescent="0.25">
      <c r="A31" s="190">
        <v>1</v>
      </c>
      <c r="B31" s="191" t="s">
        <v>17</v>
      </c>
      <c r="C31" s="192">
        <v>0</v>
      </c>
      <c r="D31" s="192">
        <v>0</v>
      </c>
      <c r="E31" s="193" t="s">
        <v>16</v>
      </c>
      <c r="F31" s="194"/>
    </row>
    <row r="32" spans="1:6" x14ac:dyDescent="0.25">
      <c r="A32" s="190">
        <v>2</v>
      </c>
      <c r="B32" s="191" t="s">
        <v>17</v>
      </c>
      <c r="C32" s="192">
        <v>0</v>
      </c>
      <c r="D32" s="192">
        <v>0</v>
      </c>
      <c r="E32" s="193" t="s">
        <v>16</v>
      </c>
      <c r="F32" s="194"/>
    </row>
    <row r="33" spans="1:6" x14ac:dyDescent="0.25">
      <c r="A33" s="190">
        <v>3</v>
      </c>
      <c r="B33" s="191" t="s">
        <v>17</v>
      </c>
      <c r="C33" s="192">
        <v>0</v>
      </c>
      <c r="D33" s="192">
        <v>0</v>
      </c>
      <c r="E33" s="193" t="s">
        <v>16</v>
      </c>
      <c r="F33" s="194"/>
    </row>
    <row r="34" spans="1:6" x14ac:dyDescent="0.25">
      <c r="A34" s="190">
        <v>4</v>
      </c>
      <c r="B34" s="191" t="s">
        <v>17</v>
      </c>
      <c r="C34" s="192">
        <v>0</v>
      </c>
      <c r="D34" s="192">
        <v>0</v>
      </c>
      <c r="E34" s="193" t="s">
        <v>16</v>
      </c>
      <c r="F34" s="194"/>
    </row>
    <row r="35" spans="1:6" x14ac:dyDescent="0.25">
      <c r="A35" s="190">
        <v>5</v>
      </c>
      <c r="B35" s="191" t="s">
        <v>17</v>
      </c>
      <c r="C35" s="192">
        <v>0</v>
      </c>
      <c r="D35" s="192">
        <v>0</v>
      </c>
      <c r="E35" s="193" t="s">
        <v>16</v>
      </c>
      <c r="F35" s="194"/>
    </row>
    <row r="36" spans="1:6" x14ac:dyDescent="0.25">
      <c r="A36" s="190">
        <v>6</v>
      </c>
      <c r="B36" s="191" t="s">
        <v>17</v>
      </c>
      <c r="C36" s="192">
        <v>0</v>
      </c>
      <c r="D36" s="192">
        <v>0</v>
      </c>
      <c r="E36" s="193" t="s">
        <v>16</v>
      </c>
      <c r="F36" s="194"/>
    </row>
    <row r="37" spans="1:6" x14ac:dyDescent="0.25">
      <c r="A37" s="190">
        <v>7</v>
      </c>
      <c r="B37" s="191" t="s">
        <v>17</v>
      </c>
      <c r="C37" s="192">
        <v>0</v>
      </c>
      <c r="D37" s="192">
        <v>0</v>
      </c>
      <c r="E37" s="193" t="s">
        <v>16</v>
      </c>
      <c r="F37" s="194"/>
    </row>
    <row r="38" spans="1:6" x14ac:dyDescent="0.25">
      <c r="A38" s="190">
        <v>8</v>
      </c>
      <c r="B38" s="191" t="s">
        <v>17</v>
      </c>
      <c r="C38" s="192">
        <v>0</v>
      </c>
      <c r="D38" s="192">
        <v>0</v>
      </c>
      <c r="E38" s="193" t="s">
        <v>16</v>
      </c>
      <c r="F38" s="194"/>
    </row>
    <row r="39" spans="1:6" x14ac:dyDescent="0.25">
      <c r="A39" s="190">
        <v>9</v>
      </c>
      <c r="B39" s="191" t="s">
        <v>17</v>
      </c>
      <c r="C39" s="192">
        <v>0</v>
      </c>
      <c r="D39" s="192">
        <v>0</v>
      </c>
      <c r="E39" s="193" t="s">
        <v>16</v>
      </c>
      <c r="F39" s="194"/>
    </row>
    <row r="40" spans="1:6" x14ac:dyDescent="0.25">
      <c r="A40" s="190">
        <v>10</v>
      </c>
      <c r="B40" s="191" t="s">
        <v>17</v>
      </c>
      <c r="C40" s="192">
        <v>0</v>
      </c>
      <c r="D40" s="192">
        <v>0</v>
      </c>
      <c r="E40" s="193" t="s">
        <v>16</v>
      </c>
      <c r="F40" s="194"/>
    </row>
    <row r="41" spans="1:6" x14ac:dyDescent="0.25">
      <c r="A41" s="190">
        <v>11</v>
      </c>
      <c r="B41" s="191" t="s">
        <v>17</v>
      </c>
      <c r="C41" s="192">
        <v>0</v>
      </c>
      <c r="D41" s="192">
        <v>0</v>
      </c>
      <c r="E41" s="193" t="s">
        <v>16</v>
      </c>
      <c r="F41" s="194"/>
    </row>
    <row r="42" spans="1:6" x14ac:dyDescent="0.25">
      <c r="A42" s="190">
        <v>12</v>
      </c>
      <c r="B42" s="191" t="s">
        <v>17</v>
      </c>
      <c r="C42" s="192">
        <v>0</v>
      </c>
      <c r="D42" s="192">
        <v>0</v>
      </c>
      <c r="E42" s="193" t="s">
        <v>16</v>
      </c>
      <c r="F42" s="194"/>
    </row>
    <row r="43" spans="1:6" x14ac:dyDescent="0.25">
      <c r="A43" s="190">
        <v>13</v>
      </c>
      <c r="B43" s="191" t="s">
        <v>17</v>
      </c>
      <c r="C43" s="192">
        <v>0</v>
      </c>
      <c r="D43" s="192">
        <v>0</v>
      </c>
      <c r="E43" s="193" t="s">
        <v>16</v>
      </c>
      <c r="F43" s="194"/>
    </row>
    <row r="44" spans="1:6" x14ac:dyDescent="0.25">
      <c r="A44" s="190">
        <v>14</v>
      </c>
      <c r="B44" s="191" t="s">
        <v>17</v>
      </c>
      <c r="C44" s="192">
        <v>0</v>
      </c>
      <c r="D44" s="192">
        <v>0</v>
      </c>
      <c r="E44" s="193" t="s">
        <v>16</v>
      </c>
      <c r="F44" s="194"/>
    </row>
    <row r="45" spans="1:6" x14ac:dyDescent="0.25">
      <c r="A45" s="190">
        <v>15</v>
      </c>
      <c r="B45" s="191" t="s">
        <v>17</v>
      </c>
      <c r="C45" s="192">
        <v>0</v>
      </c>
      <c r="D45" s="192">
        <v>0</v>
      </c>
      <c r="E45" s="193" t="s">
        <v>16</v>
      </c>
      <c r="F45" s="194"/>
    </row>
    <row r="46" spans="1:6" x14ac:dyDescent="0.25">
      <c r="A46" s="28" t="s">
        <v>18</v>
      </c>
      <c r="B46" s="28"/>
      <c r="C46" s="29">
        <f>SUBTOTAL(109,Table35161315192123252729[Budgetteret beløb])</f>
        <v>0</v>
      </c>
      <c r="D46" s="29">
        <f>SUBTOTAL(109,Table35161315192123252729[Afholdt beløb])</f>
        <v>0</v>
      </c>
      <c r="E46" s="28"/>
    </row>
    <row r="48" spans="1:6" x14ac:dyDescent="0.25">
      <c r="A48" s="107" t="s">
        <v>135</v>
      </c>
      <c r="B48" s="107"/>
      <c r="C48" s="107"/>
      <c r="D48" s="97" t="s">
        <v>45</v>
      </c>
      <c r="E48" s="97"/>
      <c r="F48" s="143"/>
    </row>
    <row r="49" spans="1:6" x14ac:dyDescent="0.25">
      <c r="A49" s="10" t="s">
        <v>13</v>
      </c>
      <c r="B49" s="10" t="s">
        <v>14</v>
      </c>
      <c r="C49" s="10" t="s">
        <v>33</v>
      </c>
      <c r="D49" s="15" t="s">
        <v>31</v>
      </c>
      <c r="E49" s="15" t="s">
        <v>32</v>
      </c>
      <c r="F49" s="143"/>
    </row>
    <row r="50" spans="1:6" x14ac:dyDescent="0.25">
      <c r="A50" s="195">
        <v>1</v>
      </c>
      <c r="B50" s="191" t="s">
        <v>17</v>
      </c>
      <c r="C50" s="192"/>
      <c r="D50" s="196"/>
      <c r="E50" s="193" t="s">
        <v>16</v>
      </c>
      <c r="F50" s="194"/>
    </row>
    <row r="51" spans="1:6" x14ac:dyDescent="0.25">
      <c r="A51" s="195">
        <v>2</v>
      </c>
      <c r="B51" s="191" t="s">
        <v>17</v>
      </c>
      <c r="C51" s="192">
        <v>0</v>
      </c>
      <c r="D51" s="196">
        <v>0</v>
      </c>
      <c r="E51" s="193" t="s">
        <v>16</v>
      </c>
      <c r="F51" s="194"/>
    </row>
    <row r="52" spans="1:6" x14ac:dyDescent="0.25">
      <c r="A52" s="195">
        <v>3</v>
      </c>
      <c r="B52" s="191" t="s">
        <v>17</v>
      </c>
      <c r="C52" s="192">
        <v>0</v>
      </c>
      <c r="D52" s="196">
        <v>0</v>
      </c>
      <c r="E52" s="193" t="s">
        <v>16</v>
      </c>
      <c r="F52" s="194"/>
    </row>
    <row r="53" spans="1:6" x14ac:dyDescent="0.25">
      <c r="A53" s="195">
        <v>4</v>
      </c>
      <c r="B53" s="191" t="s">
        <v>17</v>
      </c>
      <c r="C53" s="192">
        <v>0</v>
      </c>
      <c r="D53" s="196">
        <v>0</v>
      </c>
      <c r="E53" s="193" t="s">
        <v>16</v>
      </c>
      <c r="F53" s="194"/>
    </row>
    <row r="54" spans="1:6" x14ac:dyDescent="0.25">
      <c r="A54" s="195">
        <v>5</v>
      </c>
      <c r="B54" s="191" t="s">
        <v>17</v>
      </c>
      <c r="C54" s="192">
        <v>0</v>
      </c>
      <c r="D54" s="196">
        <v>0</v>
      </c>
      <c r="E54" s="193" t="s">
        <v>16</v>
      </c>
      <c r="F54" s="194"/>
    </row>
    <row r="55" spans="1:6" x14ac:dyDescent="0.25">
      <c r="A55" s="195">
        <v>6</v>
      </c>
      <c r="B55" s="191" t="s">
        <v>17</v>
      </c>
      <c r="C55" s="192">
        <v>0</v>
      </c>
      <c r="D55" s="196">
        <v>0</v>
      </c>
      <c r="E55" s="193" t="s">
        <v>16</v>
      </c>
      <c r="F55" s="194"/>
    </row>
    <row r="56" spans="1:6" x14ac:dyDescent="0.25">
      <c r="A56" s="195">
        <v>7</v>
      </c>
      <c r="B56" s="191" t="s">
        <v>17</v>
      </c>
      <c r="C56" s="192">
        <v>0</v>
      </c>
      <c r="D56" s="196">
        <v>0</v>
      </c>
      <c r="E56" s="193" t="s">
        <v>16</v>
      </c>
      <c r="F56" s="194"/>
    </row>
    <row r="57" spans="1:6" x14ac:dyDescent="0.25">
      <c r="A57" s="195">
        <v>8</v>
      </c>
      <c r="B57" s="191" t="s">
        <v>17</v>
      </c>
      <c r="C57" s="192">
        <v>0</v>
      </c>
      <c r="D57" s="196">
        <v>0</v>
      </c>
      <c r="E57" s="193" t="s">
        <v>16</v>
      </c>
      <c r="F57" s="194"/>
    </row>
    <row r="58" spans="1:6" x14ac:dyDescent="0.25">
      <c r="A58" s="195">
        <v>9</v>
      </c>
      <c r="B58" s="191" t="s">
        <v>17</v>
      </c>
      <c r="C58" s="192">
        <v>0</v>
      </c>
      <c r="D58" s="196">
        <v>0</v>
      </c>
      <c r="E58" s="193" t="s">
        <v>16</v>
      </c>
      <c r="F58" s="194"/>
    </row>
    <row r="59" spans="1:6" x14ac:dyDescent="0.25">
      <c r="A59" s="195">
        <v>10</v>
      </c>
      <c r="B59" s="191" t="s">
        <v>17</v>
      </c>
      <c r="C59" s="192">
        <v>0</v>
      </c>
      <c r="D59" s="196">
        <v>0</v>
      </c>
      <c r="E59" s="193" t="s">
        <v>16</v>
      </c>
      <c r="F59" s="194"/>
    </row>
    <row r="60" spans="1:6" x14ac:dyDescent="0.25">
      <c r="A60" s="195">
        <v>11</v>
      </c>
      <c r="B60" s="191" t="s">
        <v>17</v>
      </c>
      <c r="C60" s="192">
        <v>0</v>
      </c>
      <c r="D60" s="196">
        <v>0</v>
      </c>
      <c r="E60" s="193" t="s">
        <v>16</v>
      </c>
      <c r="F60" s="194"/>
    </row>
    <row r="61" spans="1:6" x14ac:dyDescent="0.25">
      <c r="A61" s="195">
        <v>12</v>
      </c>
      <c r="B61" s="191" t="s">
        <v>17</v>
      </c>
      <c r="C61" s="192">
        <v>0</v>
      </c>
      <c r="D61" s="196">
        <v>0</v>
      </c>
      <c r="E61" s="193" t="s">
        <v>16</v>
      </c>
      <c r="F61" s="194"/>
    </row>
    <row r="62" spans="1:6" x14ac:dyDescent="0.25">
      <c r="A62" s="195">
        <v>13</v>
      </c>
      <c r="B62" s="191" t="s">
        <v>17</v>
      </c>
      <c r="C62" s="192">
        <v>0</v>
      </c>
      <c r="D62" s="196">
        <v>0</v>
      </c>
      <c r="E62" s="193" t="s">
        <v>16</v>
      </c>
      <c r="F62" s="194"/>
    </row>
    <row r="63" spans="1:6" x14ac:dyDescent="0.25">
      <c r="A63" s="195">
        <v>14</v>
      </c>
      <c r="B63" s="191" t="s">
        <v>17</v>
      </c>
      <c r="C63" s="192">
        <v>0</v>
      </c>
      <c r="D63" s="196">
        <v>0</v>
      </c>
      <c r="E63" s="193" t="s">
        <v>16</v>
      </c>
      <c r="F63" s="194"/>
    </row>
    <row r="64" spans="1:6" x14ac:dyDescent="0.25">
      <c r="A64" s="195">
        <v>15</v>
      </c>
      <c r="B64" s="191" t="s">
        <v>17</v>
      </c>
      <c r="C64" s="192">
        <v>0</v>
      </c>
      <c r="D64" s="196">
        <v>0</v>
      </c>
      <c r="E64" s="193" t="s">
        <v>16</v>
      </c>
      <c r="F64" s="194"/>
    </row>
    <row r="65" spans="1:5" x14ac:dyDescent="0.25">
      <c r="A65" s="28" t="s">
        <v>18</v>
      </c>
      <c r="B65" s="28"/>
      <c r="C65" s="29">
        <f>SUBTOTAL(109,Table353171418202224262830[Budgetteret beløb])</f>
        <v>0</v>
      </c>
      <c r="D65" s="29">
        <f>SUBTOTAL(109,Table353171418202224262830[Afholdt beløb])</f>
        <v>0</v>
      </c>
      <c r="E65" s="28"/>
    </row>
    <row r="66" spans="1:5" x14ac:dyDescent="0.25">
      <c r="A66" s="11"/>
      <c r="B66" s="11"/>
      <c r="C66" s="12"/>
      <c r="D66" s="12"/>
      <c r="E66" s="11"/>
    </row>
    <row r="67" spans="1:5" x14ac:dyDescent="0.25">
      <c r="A67" s="11"/>
      <c r="B67" s="11"/>
      <c r="C67" s="12"/>
      <c r="D67" s="12"/>
      <c r="E67" s="11"/>
    </row>
    <row r="68" spans="1:5" ht="15.75" hidden="1" thickBot="1" x14ac:dyDescent="0.3">
      <c r="A68" s="144" t="s">
        <v>50</v>
      </c>
      <c r="B68" s="145"/>
      <c r="C68" s="146"/>
      <c r="D68" s="146"/>
      <c r="E68" s="147"/>
    </row>
    <row r="69" spans="1:5" hidden="1" x14ac:dyDescent="0.25">
      <c r="A69" s="135"/>
      <c r="B69" s="148" t="s">
        <v>27</v>
      </c>
      <c r="C69" s="136">
        <f>D27</f>
        <v>0</v>
      </c>
      <c r="D69" s="136"/>
      <c r="E69" s="135"/>
    </row>
    <row r="70" spans="1:5" hidden="1" x14ac:dyDescent="0.25">
      <c r="A70" s="148"/>
      <c r="B70" s="148" t="s">
        <v>48</v>
      </c>
      <c r="C70" s="136">
        <f>Table35161315192123252729[[#Totals],[Afholdt beløb]]+Table353171418202224262830[[#Totals],[Afholdt beløb]]</f>
        <v>0</v>
      </c>
      <c r="D70" s="136"/>
      <c r="E70" s="135"/>
    </row>
    <row r="71" spans="1:5" hidden="1" x14ac:dyDescent="0.25">
      <c r="A71" s="148"/>
      <c r="B71" s="148" t="s">
        <v>39</v>
      </c>
      <c r="C71" s="136">
        <f>C9</f>
        <v>0</v>
      </c>
      <c r="D71" s="136"/>
      <c r="E71" s="135"/>
    </row>
    <row r="72" spans="1:5" ht="44.45" hidden="1" customHeight="1" x14ac:dyDescent="0.25">
      <c r="A72" s="148"/>
      <c r="B72" s="151" t="s">
        <v>49</v>
      </c>
      <c r="C72" s="152">
        <f>C70*0.65</f>
        <v>0</v>
      </c>
      <c r="D72" s="136"/>
      <c r="E72" s="135"/>
    </row>
    <row r="73" spans="1:5" ht="24" hidden="1" customHeight="1" x14ac:dyDescent="0.25">
      <c r="A73" s="135"/>
      <c r="B73" s="148" t="s">
        <v>26</v>
      </c>
      <c r="C73" s="136">
        <f>C71-C72</f>
        <v>0</v>
      </c>
      <c r="D73" s="136"/>
      <c r="E73" s="135"/>
    </row>
  </sheetData>
  <sheetProtection algorithmName="SHA-512" hashValue="6s4jh+4Kfpuv8ZNgkqgpHoMi9CeZtI0cJ0LrTUf3zPD91kz2+MLMwALdq0sJSpOp2obGwUCX1g7q2faNRlzMXQ==" saltValue="JWcX5XnHvNLjb+GdCPpzX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89" priority="14">
      <formula>IF($D$4 &lt;&gt;"Angiv navn",1,0)</formula>
    </cfRule>
  </conditionalFormatting>
  <conditionalFormatting sqref="C6">
    <cfRule type="expression" dxfId="288" priority="13">
      <formula>IF($D$6&lt;&gt;"Angiv arrangementsstype",1,0)</formula>
    </cfRule>
  </conditionalFormatting>
  <conditionalFormatting sqref="C5">
    <cfRule type="expression" dxfId="287" priority="12">
      <formula>IF($D$5&lt;&gt;"Angiv sted",1,0)</formula>
    </cfRule>
  </conditionalFormatting>
  <conditionalFormatting sqref="C7">
    <cfRule type="expression" dxfId="286" priority="11">
      <formula>IF($D$7&lt;&gt;"Angiv antal",1,0)</formula>
    </cfRule>
  </conditionalFormatting>
  <conditionalFormatting sqref="C12">
    <cfRule type="expression" dxfId="285" priority="15">
      <formula>IF(AND($D$12&lt;&gt;"Vælg dato",#REF!="Ja"),1,0)</formula>
    </cfRule>
  </conditionalFormatting>
  <conditionalFormatting sqref="C13">
    <cfRule type="expression" dxfId="284" priority="16">
      <formula>IF(AND($D$13&lt;&gt;"Angiv antal",#REF!="Ja"),1,0)</formula>
    </cfRule>
  </conditionalFormatting>
  <conditionalFormatting sqref="B13">
    <cfRule type="expression" dxfId="283" priority="17">
      <formula>#REF!&lt;&gt;"Ja"</formula>
    </cfRule>
  </conditionalFormatting>
  <conditionalFormatting sqref="A11:D13">
    <cfRule type="expression" dxfId="282" priority="18">
      <formula>IF(#REF!&lt;&gt;"Ja",1,0)</formula>
    </cfRule>
  </conditionalFormatting>
  <conditionalFormatting sqref="D12:D13">
    <cfRule type="expression" dxfId="281" priority="19">
      <formula>IF(AND($E$12&lt;&gt;"Vælg dato",#REF!="Ja"),1,0)</formula>
    </cfRule>
  </conditionalFormatting>
  <conditionalFormatting sqref="B31:B45">
    <cfRule type="expression" dxfId="280" priority="10">
      <formula>IF(B31&lt;&gt;"Vælg eller skriv post",1,0)</formula>
    </cfRule>
  </conditionalFormatting>
  <conditionalFormatting sqref="E31:E45">
    <cfRule type="expression" dxfId="279" priority="8">
      <formula>IF(E31&lt;&gt;"Beskrivelse af post",1,0)</formula>
    </cfRule>
    <cfRule type="expression" dxfId="278" priority="9">
      <formula>B31 = "Øvrige"</formula>
    </cfRule>
  </conditionalFormatting>
  <conditionalFormatting sqref="F31:F45">
    <cfRule type="expression" dxfId="277" priority="6">
      <formula>IF(F31&lt;&gt;"Beskrivelse af post",1,0)</formula>
    </cfRule>
    <cfRule type="expression" dxfId="276" priority="7">
      <formula>#REF! = "Øvrige"</formula>
    </cfRule>
  </conditionalFormatting>
  <conditionalFormatting sqref="F48:F62">
    <cfRule type="expression" dxfId="275" priority="4">
      <formula>IF(F48&lt;&gt;"Beskrivelse af post",1,0)</formula>
    </cfRule>
    <cfRule type="expression" dxfId="274" priority="5">
      <formula>#REF! = "Øvrige"</formula>
    </cfRule>
  </conditionalFormatting>
  <conditionalFormatting sqref="E50:E64">
    <cfRule type="expression" dxfId="273" priority="2">
      <formula>IF(E50&lt;&gt;"Beskrivelse af post",1,0)</formula>
    </cfRule>
    <cfRule type="expression" dxfId="272" priority="3">
      <formula>B50 = "Øvrige"</formula>
    </cfRule>
  </conditionalFormatting>
  <conditionalFormatting sqref="A50:C64">
    <cfRule type="expression" dxfId="271"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topLeftCell="F1" workbookViewId="0">
      <selection activeCell="S19" sqref="S19"/>
    </sheetView>
  </sheetViews>
  <sheetFormatPr defaultRowHeight="15" x14ac:dyDescent="0.25"/>
  <cols>
    <col min="2" max="2" width="56.85546875" bestFit="1" customWidth="1"/>
    <col min="5" max="5" width="37.42578125" bestFit="1" customWidth="1"/>
    <col min="8" max="8" width="32.85546875" bestFit="1" customWidth="1"/>
    <col min="11" max="11" width="16" bestFit="1" customWidth="1"/>
    <col min="17" max="17" width="10.42578125" bestFit="1" customWidth="1"/>
    <col min="19" max="19" width="47.5703125" bestFit="1" customWidth="1"/>
    <col min="22" max="22" width="17.42578125" customWidth="1"/>
    <col min="23" max="23" width="38.42578125" customWidth="1"/>
  </cols>
  <sheetData>
    <row r="1" spans="1:23" x14ac:dyDescent="0.25">
      <c r="A1" s="13"/>
      <c r="B1" s="13"/>
      <c r="C1" s="13"/>
      <c r="D1" s="13"/>
      <c r="E1" s="21"/>
      <c r="F1" s="21"/>
      <c r="G1" s="21"/>
      <c r="H1" s="21" t="s">
        <v>54</v>
      </c>
      <c r="I1" s="21"/>
      <c r="J1" s="21"/>
      <c r="K1" s="13"/>
      <c r="L1" s="13"/>
      <c r="M1" s="21"/>
      <c r="N1" s="13"/>
      <c r="O1" s="13"/>
      <c r="P1" s="21"/>
      <c r="Q1" s="13"/>
      <c r="R1" s="13"/>
      <c r="S1" s="13"/>
      <c r="T1" s="13"/>
    </row>
    <row r="2" spans="1:23" x14ac:dyDescent="0.25">
      <c r="A2" s="13"/>
      <c r="B2" s="22" t="s">
        <v>55</v>
      </c>
      <c r="C2" s="13"/>
      <c r="D2" s="22" t="s">
        <v>27</v>
      </c>
      <c r="E2" s="22" t="s">
        <v>14</v>
      </c>
      <c r="F2" s="22" t="s">
        <v>56</v>
      </c>
      <c r="G2" s="22" t="s">
        <v>48</v>
      </c>
      <c r="H2" s="20" t="s">
        <v>14</v>
      </c>
      <c r="I2" s="20"/>
      <c r="J2" s="21" t="s">
        <v>57</v>
      </c>
      <c r="K2" s="13" t="s">
        <v>58</v>
      </c>
      <c r="L2" s="13"/>
      <c r="M2" s="21" t="s">
        <v>57</v>
      </c>
      <c r="N2" s="13" t="s">
        <v>59</v>
      </c>
      <c r="O2" s="13"/>
      <c r="P2" s="21" t="s">
        <v>57</v>
      </c>
      <c r="Q2" s="13" t="s">
        <v>23</v>
      </c>
      <c r="R2" s="13"/>
      <c r="S2" s="13" t="s">
        <v>14</v>
      </c>
      <c r="T2" s="13"/>
      <c r="V2" t="s">
        <v>57</v>
      </c>
      <c r="W2" s="13" t="s">
        <v>51</v>
      </c>
    </row>
    <row r="3" spans="1:23" x14ac:dyDescent="0.25">
      <c r="A3" s="21" t="s">
        <v>57</v>
      </c>
      <c r="B3" s="20" t="s">
        <v>60</v>
      </c>
      <c r="C3" s="13"/>
      <c r="D3" s="21" t="s">
        <v>57</v>
      </c>
      <c r="E3" s="23" t="s">
        <v>61</v>
      </c>
      <c r="F3" s="23"/>
      <c r="G3" s="21" t="s">
        <v>57</v>
      </c>
      <c r="H3" s="24" t="s">
        <v>62</v>
      </c>
      <c r="I3" s="13"/>
      <c r="J3" s="13"/>
      <c r="K3" s="13" t="s">
        <v>63</v>
      </c>
      <c r="L3" s="13"/>
      <c r="M3" s="13"/>
      <c r="N3" s="13" t="s">
        <v>64</v>
      </c>
      <c r="O3" s="13"/>
      <c r="P3" s="13"/>
      <c r="Q3" s="25">
        <v>44136</v>
      </c>
      <c r="R3" s="13"/>
      <c r="S3" s="24" t="s">
        <v>65</v>
      </c>
      <c r="T3" s="13"/>
      <c r="W3" s="13" t="s">
        <v>34</v>
      </c>
    </row>
    <row r="4" spans="1:23" x14ac:dyDescent="0.25">
      <c r="A4" s="13"/>
      <c r="B4" s="13" t="s">
        <v>66</v>
      </c>
      <c r="C4" s="13"/>
      <c r="D4" s="13"/>
      <c r="E4" s="23" t="s">
        <v>67</v>
      </c>
      <c r="F4" s="23"/>
      <c r="G4" s="13"/>
      <c r="H4" s="24" t="s">
        <v>68</v>
      </c>
      <c r="I4" s="13"/>
      <c r="J4" s="13"/>
      <c r="K4" s="13" t="s">
        <v>69</v>
      </c>
      <c r="L4" s="13"/>
      <c r="M4" s="13"/>
      <c r="N4" s="13" t="s">
        <v>42</v>
      </c>
      <c r="O4" s="13"/>
      <c r="P4" s="13"/>
      <c r="Q4" s="25">
        <v>44137</v>
      </c>
      <c r="R4" s="13"/>
      <c r="S4" s="24" t="s">
        <v>70</v>
      </c>
      <c r="T4" s="13"/>
      <c r="W4" s="13" t="s">
        <v>35</v>
      </c>
    </row>
    <row r="5" spans="1:23" x14ac:dyDescent="0.25">
      <c r="A5" s="13"/>
      <c r="B5" s="13" t="s">
        <v>71</v>
      </c>
      <c r="C5" s="13"/>
      <c r="D5" s="13"/>
      <c r="E5" s="23" t="s">
        <v>72</v>
      </c>
      <c r="F5" s="23"/>
      <c r="G5" s="13"/>
      <c r="H5" s="24" t="s">
        <v>73</v>
      </c>
      <c r="I5" s="13"/>
      <c r="J5" s="13"/>
      <c r="K5" s="13" t="s">
        <v>74</v>
      </c>
      <c r="L5" s="13"/>
      <c r="M5" s="13"/>
      <c r="N5" s="13" t="s">
        <v>43</v>
      </c>
      <c r="O5" s="13"/>
      <c r="P5" s="13"/>
      <c r="Q5" s="25">
        <v>44138</v>
      </c>
      <c r="R5" s="13"/>
      <c r="S5" s="24" t="s">
        <v>75</v>
      </c>
      <c r="T5" s="13"/>
      <c r="W5" s="13" t="s">
        <v>29</v>
      </c>
    </row>
    <row r="6" spans="1:23" x14ac:dyDescent="0.25">
      <c r="A6" s="13"/>
      <c r="B6" s="13" t="s">
        <v>76</v>
      </c>
      <c r="C6" s="13"/>
      <c r="D6" s="13"/>
      <c r="E6" s="23" t="s">
        <v>77</v>
      </c>
      <c r="F6" s="23"/>
      <c r="G6" s="13"/>
      <c r="H6" s="24" t="s">
        <v>78</v>
      </c>
      <c r="I6" s="13"/>
      <c r="J6" s="13"/>
      <c r="K6" s="13" t="s">
        <v>79</v>
      </c>
      <c r="L6" s="13"/>
      <c r="M6" s="13"/>
      <c r="N6" s="13"/>
      <c r="O6" s="13"/>
      <c r="P6" s="13"/>
      <c r="Q6" s="25">
        <v>44139</v>
      </c>
      <c r="R6" s="13"/>
      <c r="S6" s="24" t="s">
        <v>80</v>
      </c>
      <c r="T6" s="13"/>
      <c r="W6" s="13" t="s">
        <v>36</v>
      </c>
    </row>
    <row r="7" spans="1:23" x14ac:dyDescent="0.25">
      <c r="A7" s="13"/>
      <c r="B7" s="13" t="s">
        <v>81</v>
      </c>
      <c r="C7" s="13"/>
      <c r="D7" s="13"/>
      <c r="E7" s="23" t="s">
        <v>82</v>
      </c>
      <c r="F7" s="23"/>
      <c r="G7" s="13"/>
      <c r="H7" s="24" t="s">
        <v>83</v>
      </c>
      <c r="I7" s="13"/>
      <c r="J7" s="13"/>
      <c r="K7" s="13" t="s">
        <v>84</v>
      </c>
      <c r="L7" s="13"/>
      <c r="M7" s="13"/>
      <c r="N7" s="13"/>
      <c r="O7" s="13"/>
      <c r="P7" s="13"/>
      <c r="Q7" s="25">
        <v>44140</v>
      </c>
      <c r="R7" s="13"/>
      <c r="S7" s="24" t="s">
        <v>85</v>
      </c>
      <c r="T7" s="13"/>
      <c r="W7" s="13" t="s">
        <v>37</v>
      </c>
    </row>
    <row r="8" spans="1:23" x14ac:dyDescent="0.25">
      <c r="A8" s="20"/>
      <c r="B8" s="13" t="s">
        <v>86</v>
      </c>
      <c r="C8" s="13"/>
      <c r="D8" s="13"/>
      <c r="E8" s="23" t="s">
        <v>87</v>
      </c>
      <c r="F8" s="23"/>
      <c r="G8" s="20"/>
      <c r="H8" s="24" t="s">
        <v>88</v>
      </c>
      <c r="I8" s="13"/>
      <c r="J8" s="13"/>
      <c r="K8" s="13"/>
      <c r="L8" s="13"/>
      <c r="M8" s="13"/>
      <c r="N8" s="13"/>
      <c r="O8" s="13"/>
      <c r="P8" s="13"/>
      <c r="Q8" s="25">
        <v>44141</v>
      </c>
      <c r="R8" s="13"/>
      <c r="S8" s="24" t="s">
        <v>89</v>
      </c>
      <c r="T8" s="13"/>
      <c r="W8" t="s">
        <v>17</v>
      </c>
    </row>
    <row r="9" spans="1:23" x14ac:dyDescent="0.25">
      <c r="A9" s="13"/>
      <c r="B9" s="20" t="s">
        <v>90</v>
      </c>
      <c r="C9" s="13"/>
      <c r="D9" s="13"/>
      <c r="E9" s="23" t="s">
        <v>91</v>
      </c>
      <c r="F9" s="23"/>
      <c r="G9" s="13"/>
      <c r="H9" s="24" t="s">
        <v>92</v>
      </c>
      <c r="I9" s="13"/>
      <c r="J9" s="13"/>
      <c r="K9" s="13"/>
      <c r="L9" s="13"/>
      <c r="M9" s="13"/>
      <c r="N9" s="13"/>
      <c r="O9" s="13"/>
      <c r="P9" s="13"/>
      <c r="Q9" s="25">
        <v>44142</v>
      </c>
      <c r="R9" s="13"/>
      <c r="S9" s="24" t="s">
        <v>93</v>
      </c>
      <c r="T9" s="13"/>
    </row>
    <row r="10" spans="1:23" x14ac:dyDescent="0.25">
      <c r="A10" s="13"/>
      <c r="B10" s="13"/>
      <c r="C10" s="13"/>
      <c r="D10" s="13"/>
      <c r="E10" s="23" t="s">
        <v>94</v>
      </c>
      <c r="F10" s="23"/>
      <c r="G10" s="13"/>
      <c r="H10" s="24" t="s">
        <v>95</v>
      </c>
      <c r="I10" s="13"/>
      <c r="J10" s="13"/>
      <c r="K10" s="13"/>
      <c r="L10" s="13"/>
      <c r="M10" s="13"/>
      <c r="N10" s="13"/>
      <c r="O10" s="13"/>
      <c r="P10" s="13"/>
      <c r="Q10" s="25">
        <v>44143</v>
      </c>
      <c r="R10" s="13"/>
      <c r="S10" s="24" t="s">
        <v>96</v>
      </c>
      <c r="T10" s="13"/>
    </row>
    <row r="11" spans="1:23" x14ac:dyDescent="0.25">
      <c r="A11" s="13"/>
      <c r="B11" s="13"/>
      <c r="C11" s="13"/>
      <c r="D11" s="13"/>
      <c r="E11" s="23" t="s">
        <v>97</v>
      </c>
      <c r="F11" s="23"/>
      <c r="G11" s="13"/>
      <c r="H11" s="24" t="s">
        <v>98</v>
      </c>
      <c r="I11" s="13"/>
      <c r="J11" s="13"/>
      <c r="K11" s="13"/>
      <c r="L11" s="13"/>
      <c r="M11" s="13"/>
      <c r="N11" s="13"/>
      <c r="O11" s="13"/>
      <c r="P11" s="13"/>
      <c r="Q11" s="25">
        <v>44144</v>
      </c>
      <c r="R11" s="13"/>
      <c r="S11" s="24" t="s">
        <v>99</v>
      </c>
      <c r="T11" s="13"/>
    </row>
    <row r="12" spans="1:23" x14ac:dyDescent="0.25">
      <c r="A12" s="13"/>
      <c r="B12" s="13"/>
      <c r="C12" s="13"/>
      <c r="D12" s="13"/>
      <c r="E12" s="23"/>
      <c r="F12" s="23"/>
      <c r="G12" s="13"/>
      <c r="H12" s="24" t="s">
        <v>100</v>
      </c>
      <c r="I12" s="13"/>
      <c r="J12" s="13"/>
      <c r="K12" s="13"/>
      <c r="L12" s="13"/>
      <c r="M12" s="13"/>
      <c r="N12" s="13"/>
      <c r="O12" s="13"/>
      <c r="P12" s="13"/>
      <c r="Q12" s="25">
        <v>44145</v>
      </c>
      <c r="R12" s="13"/>
      <c r="S12" s="13" t="s">
        <v>17</v>
      </c>
      <c r="T12" s="13"/>
    </row>
    <row r="13" spans="1:23" x14ac:dyDescent="0.25">
      <c r="A13" s="13"/>
      <c r="B13" s="13"/>
      <c r="C13" s="13"/>
      <c r="D13" s="13"/>
      <c r="E13" s="23"/>
      <c r="F13" s="23"/>
      <c r="G13" s="13"/>
      <c r="H13" s="24" t="s">
        <v>101</v>
      </c>
      <c r="I13" s="13"/>
      <c r="J13" s="13"/>
      <c r="K13" s="13"/>
      <c r="L13" s="13"/>
      <c r="M13" s="13"/>
      <c r="N13" s="13"/>
      <c r="O13" s="13"/>
      <c r="P13" s="13"/>
      <c r="Q13" s="25">
        <v>44146</v>
      </c>
      <c r="R13" s="13"/>
      <c r="S13" s="13"/>
      <c r="T13" s="13"/>
    </row>
    <row r="14" spans="1:23" x14ac:dyDescent="0.25">
      <c r="A14" s="13"/>
      <c r="B14" s="13"/>
      <c r="C14" s="13"/>
      <c r="D14" s="13"/>
      <c r="E14" s="23"/>
      <c r="F14" s="23"/>
      <c r="G14" s="13"/>
      <c r="H14" s="24" t="s">
        <v>102</v>
      </c>
      <c r="I14" s="13"/>
      <c r="J14" s="13"/>
      <c r="K14" s="13"/>
      <c r="L14" s="13"/>
      <c r="M14" s="13"/>
      <c r="N14" s="13"/>
      <c r="O14" s="13"/>
      <c r="P14" s="13"/>
      <c r="Q14" s="25">
        <v>44147</v>
      </c>
      <c r="R14" s="13"/>
      <c r="S14" s="13"/>
      <c r="T14" s="13"/>
    </row>
    <row r="15" spans="1:23" x14ac:dyDescent="0.25">
      <c r="A15" s="13"/>
      <c r="B15" s="13"/>
      <c r="C15" s="13"/>
      <c r="D15" s="13"/>
      <c r="E15" s="23"/>
      <c r="F15" s="23"/>
      <c r="G15" s="20"/>
      <c r="H15" s="24" t="s">
        <v>103</v>
      </c>
      <c r="I15" s="13"/>
      <c r="J15" s="13"/>
      <c r="K15" s="13"/>
      <c r="L15" s="13"/>
      <c r="M15" s="13"/>
      <c r="N15" s="13"/>
      <c r="O15" s="13"/>
      <c r="P15" s="13"/>
      <c r="Q15" s="25">
        <v>44148</v>
      </c>
      <c r="R15" s="13"/>
      <c r="S15" s="13"/>
      <c r="T15" s="13"/>
    </row>
    <row r="16" spans="1:23" x14ac:dyDescent="0.25">
      <c r="A16" s="13"/>
      <c r="B16" s="13"/>
      <c r="C16" s="13"/>
      <c r="D16" s="13"/>
      <c r="E16" s="23"/>
      <c r="F16" s="23"/>
      <c r="G16" s="13"/>
      <c r="H16" s="24" t="s">
        <v>99</v>
      </c>
      <c r="I16" s="13"/>
      <c r="J16" s="13"/>
      <c r="K16" s="13"/>
      <c r="L16" s="13"/>
      <c r="M16" s="13"/>
      <c r="N16" s="13"/>
      <c r="O16" s="13"/>
      <c r="P16" s="13"/>
      <c r="Q16" s="25">
        <v>44149</v>
      </c>
      <c r="R16" s="13"/>
      <c r="S16" s="13"/>
      <c r="T16" s="13"/>
    </row>
    <row r="17" spans="1:20" x14ac:dyDescent="0.25">
      <c r="A17" s="13"/>
      <c r="B17" s="13"/>
      <c r="C17" s="13"/>
      <c r="D17" s="13"/>
      <c r="E17" s="23"/>
      <c r="F17" s="23"/>
      <c r="G17" s="13"/>
      <c r="H17" s="13" t="s">
        <v>17</v>
      </c>
      <c r="I17" s="13"/>
      <c r="J17" s="13"/>
      <c r="K17" s="13"/>
      <c r="L17" s="13"/>
      <c r="M17" s="13"/>
      <c r="N17" s="13"/>
      <c r="O17" s="13"/>
      <c r="P17" s="13"/>
      <c r="Q17" s="25">
        <v>44150</v>
      </c>
      <c r="R17" s="13"/>
      <c r="S17" s="13"/>
      <c r="T17" s="13"/>
    </row>
    <row r="18" spans="1:20" x14ac:dyDescent="0.25">
      <c r="A18" s="13"/>
      <c r="B18" s="13"/>
      <c r="C18" s="13"/>
      <c r="D18" s="13"/>
      <c r="E18" s="23"/>
      <c r="F18" s="23"/>
      <c r="G18" s="13"/>
      <c r="H18" s="13"/>
      <c r="I18" s="13"/>
      <c r="J18" s="13"/>
      <c r="K18" s="13"/>
      <c r="L18" s="13"/>
      <c r="M18" s="13"/>
      <c r="N18" s="13"/>
      <c r="O18" s="13"/>
      <c r="P18" s="13"/>
      <c r="Q18" s="25">
        <v>44151</v>
      </c>
      <c r="R18" s="13"/>
      <c r="S18" s="13"/>
      <c r="T18" s="13"/>
    </row>
    <row r="19" spans="1:20" x14ac:dyDescent="0.25">
      <c r="A19" s="13"/>
      <c r="B19" s="13"/>
      <c r="C19" s="13"/>
      <c r="D19" s="13"/>
      <c r="E19" s="23"/>
      <c r="F19" s="23"/>
      <c r="G19" s="13"/>
      <c r="H19" s="13"/>
      <c r="I19" s="13"/>
      <c r="J19" s="13"/>
      <c r="K19" s="13"/>
      <c r="L19" s="13"/>
      <c r="M19" s="13"/>
      <c r="N19" s="13"/>
      <c r="O19" s="13"/>
      <c r="P19" s="13"/>
      <c r="Q19" s="25">
        <v>44152</v>
      </c>
      <c r="R19" s="13"/>
      <c r="S19" s="13"/>
      <c r="T19" s="13"/>
    </row>
    <row r="20" spans="1:20" x14ac:dyDescent="0.25">
      <c r="A20" s="13"/>
      <c r="B20" s="13"/>
      <c r="C20" s="13"/>
      <c r="D20" s="13"/>
      <c r="E20" s="23"/>
      <c r="F20" s="23"/>
      <c r="G20" s="13"/>
      <c r="H20" s="13"/>
      <c r="I20" s="13"/>
      <c r="J20" s="13"/>
      <c r="K20" s="13"/>
      <c r="L20" s="13"/>
      <c r="M20" s="13"/>
      <c r="N20" s="13"/>
      <c r="O20" s="13"/>
      <c r="P20" s="13"/>
      <c r="Q20" s="25">
        <v>44153</v>
      </c>
      <c r="R20" s="13"/>
      <c r="S20" s="13"/>
      <c r="T20" s="13"/>
    </row>
    <row r="21" spans="1:20" x14ac:dyDescent="0.25">
      <c r="A21" s="13"/>
      <c r="B21" s="13"/>
      <c r="C21" s="13"/>
      <c r="D21" s="13"/>
      <c r="E21" s="26"/>
      <c r="F21" s="23"/>
      <c r="G21" s="13"/>
      <c r="H21" s="13"/>
      <c r="I21" s="13"/>
      <c r="J21" s="13"/>
      <c r="K21" s="13"/>
      <c r="L21" s="13"/>
      <c r="M21" s="13"/>
      <c r="N21" s="13"/>
      <c r="O21" s="13"/>
      <c r="P21" s="13"/>
      <c r="Q21" s="25">
        <v>44154</v>
      </c>
      <c r="R21" s="13"/>
      <c r="S21" s="13"/>
      <c r="T21" s="13"/>
    </row>
    <row r="22" spans="1:20" x14ac:dyDescent="0.25">
      <c r="A22" s="13"/>
      <c r="B22" s="13"/>
      <c r="C22" s="13"/>
      <c r="D22" s="13"/>
      <c r="E22" s="26"/>
      <c r="F22" s="23"/>
      <c r="G22" s="13"/>
      <c r="H22" s="13"/>
      <c r="I22" s="13"/>
      <c r="J22" s="13"/>
      <c r="K22" s="13"/>
      <c r="L22" s="13"/>
      <c r="M22" s="13"/>
      <c r="N22" s="13"/>
      <c r="O22" s="13"/>
      <c r="P22" s="13"/>
      <c r="Q22" s="25">
        <v>44155</v>
      </c>
      <c r="R22" s="13"/>
      <c r="S22" s="13"/>
      <c r="T22" s="13"/>
    </row>
    <row r="23" spans="1:20" x14ac:dyDescent="0.25">
      <c r="A23" s="13"/>
      <c r="B23" s="13"/>
      <c r="C23" s="13"/>
      <c r="D23" s="13"/>
      <c r="E23" s="26"/>
      <c r="F23" s="26"/>
      <c r="G23" s="13"/>
      <c r="H23" s="13"/>
      <c r="I23" s="13"/>
      <c r="J23" s="13"/>
      <c r="K23" s="13"/>
      <c r="L23" s="13"/>
      <c r="M23" s="13"/>
      <c r="N23" s="13"/>
      <c r="O23" s="13"/>
      <c r="P23" s="13"/>
      <c r="Q23" s="25">
        <v>44156</v>
      </c>
      <c r="R23" s="13"/>
      <c r="S23" s="13"/>
      <c r="T23" s="13"/>
    </row>
    <row r="24" spans="1:20" x14ac:dyDescent="0.25">
      <c r="A24" s="13"/>
      <c r="B24" s="13"/>
      <c r="C24" s="13"/>
      <c r="D24" s="13"/>
      <c r="E24" s="26"/>
      <c r="F24" s="26"/>
      <c r="G24" s="13"/>
      <c r="H24" s="13"/>
      <c r="I24" s="13"/>
      <c r="J24" s="13"/>
      <c r="K24" s="13"/>
      <c r="L24" s="13"/>
      <c r="M24" s="13"/>
      <c r="N24" s="13"/>
      <c r="O24" s="13"/>
      <c r="P24" s="13"/>
      <c r="Q24" s="25">
        <v>44157</v>
      </c>
      <c r="R24" s="13"/>
      <c r="S24" s="13"/>
      <c r="T24" s="13"/>
    </row>
    <row r="25" spans="1:20" x14ac:dyDescent="0.25">
      <c r="A25" s="13"/>
      <c r="B25" s="13"/>
      <c r="C25" s="13"/>
      <c r="D25" s="13"/>
      <c r="E25" s="23"/>
      <c r="F25" s="26"/>
      <c r="G25" s="13"/>
      <c r="H25" s="13"/>
      <c r="I25" s="13"/>
      <c r="J25" s="13"/>
      <c r="K25" s="13"/>
      <c r="L25" s="13"/>
      <c r="M25" s="13"/>
      <c r="N25" s="13"/>
      <c r="O25" s="13"/>
      <c r="P25" s="13"/>
      <c r="Q25" s="25">
        <v>44158</v>
      </c>
      <c r="R25" s="13"/>
      <c r="S25" s="13"/>
      <c r="T25" s="13"/>
    </row>
    <row r="26" spans="1:20" x14ac:dyDescent="0.25">
      <c r="A26" s="13"/>
      <c r="B26" s="13"/>
      <c r="C26" s="13"/>
      <c r="D26" s="13"/>
      <c r="E26" s="23"/>
      <c r="F26" s="26"/>
      <c r="G26" s="13"/>
      <c r="H26" s="13"/>
      <c r="I26" s="13"/>
      <c r="J26" s="13"/>
      <c r="K26" s="13"/>
      <c r="L26" s="13"/>
      <c r="M26" s="13"/>
      <c r="N26" s="13"/>
      <c r="O26" s="13"/>
      <c r="P26" s="13"/>
      <c r="Q26" s="25">
        <v>44159</v>
      </c>
      <c r="R26" s="13"/>
      <c r="S26" s="13"/>
      <c r="T26" s="13"/>
    </row>
    <row r="27" spans="1:20" x14ac:dyDescent="0.25">
      <c r="A27" s="13"/>
      <c r="B27" s="13"/>
      <c r="C27" s="13"/>
      <c r="D27" s="13"/>
      <c r="E27" s="26"/>
      <c r="F27" s="23"/>
      <c r="G27" s="13"/>
      <c r="H27" s="13"/>
      <c r="I27" s="13"/>
      <c r="J27" s="13"/>
      <c r="K27" s="13"/>
      <c r="L27" s="13"/>
      <c r="M27" s="13"/>
      <c r="N27" s="13"/>
      <c r="O27" s="13"/>
      <c r="P27" s="13"/>
      <c r="Q27" s="25">
        <v>44160</v>
      </c>
      <c r="R27" s="13"/>
      <c r="S27" s="13"/>
      <c r="T27" s="13"/>
    </row>
    <row r="28" spans="1:20" x14ac:dyDescent="0.25">
      <c r="A28" s="13"/>
      <c r="B28" s="13"/>
      <c r="C28" s="13"/>
      <c r="D28" s="13"/>
      <c r="E28" s="23"/>
      <c r="F28" s="23"/>
      <c r="G28" s="13"/>
      <c r="H28" s="13"/>
      <c r="I28" s="13"/>
      <c r="J28" s="13"/>
      <c r="K28" s="13"/>
      <c r="L28" s="13"/>
      <c r="M28" s="13"/>
      <c r="N28" s="13"/>
      <c r="O28" s="13"/>
      <c r="P28" s="13"/>
      <c r="Q28" s="25">
        <v>44161</v>
      </c>
      <c r="R28" s="13"/>
      <c r="S28" s="13"/>
      <c r="T28" s="13"/>
    </row>
    <row r="29" spans="1:20" x14ac:dyDescent="0.25">
      <c r="A29" s="13"/>
      <c r="B29" s="13"/>
      <c r="C29" s="13"/>
      <c r="D29" s="13"/>
      <c r="E29" s="23"/>
      <c r="F29" s="26"/>
      <c r="G29" s="13"/>
      <c r="H29" s="13"/>
      <c r="I29" s="13"/>
      <c r="J29" s="13"/>
      <c r="K29" s="13"/>
      <c r="L29" s="13"/>
      <c r="M29" s="13"/>
      <c r="N29" s="13"/>
      <c r="O29" s="13"/>
      <c r="P29" s="13"/>
      <c r="Q29" s="25">
        <v>44162</v>
      </c>
      <c r="R29" s="13"/>
      <c r="S29" s="13"/>
      <c r="T29" s="13"/>
    </row>
    <row r="30" spans="1:20" x14ac:dyDescent="0.25">
      <c r="A30" s="13"/>
      <c r="B30" s="13"/>
      <c r="C30" s="13"/>
      <c r="D30" s="13"/>
      <c r="E30" s="23"/>
      <c r="F30" s="23"/>
      <c r="G30" s="13"/>
      <c r="H30" s="13"/>
      <c r="I30" s="13"/>
      <c r="J30" s="13"/>
      <c r="K30" s="13"/>
      <c r="L30" s="13"/>
      <c r="M30" s="13"/>
      <c r="N30" s="13"/>
      <c r="O30" s="13"/>
      <c r="P30" s="13"/>
      <c r="Q30" s="25">
        <v>44163</v>
      </c>
      <c r="R30" s="13"/>
      <c r="S30" s="13"/>
      <c r="T30" s="13"/>
    </row>
    <row r="31" spans="1:20" x14ac:dyDescent="0.25">
      <c r="A31" s="13"/>
      <c r="B31" s="13"/>
      <c r="C31" s="13"/>
      <c r="D31" s="13"/>
      <c r="E31" s="23"/>
      <c r="F31" s="23"/>
      <c r="G31" s="13"/>
      <c r="H31" s="13"/>
      <c r="I31" s="13"/>
      <c r="J31" s="13"/>
      <c r="K31" s="13"/>
      <c r="L31" s="13"/>
      <c r="M31" s="13"/>
      <c r="N31" s="13"/>
      <c r="O31" s="13"/>
      <c r="P31" s="13"/>
      <c r="Q31" s="25">
        <v>44164</v>
      </c>
      <c r="R31" s="13"/>
      <c r="S31" s="13"/>
      <c r="T31" s="13"/>
    </row>
    <row r="32" spans="1:20" x14ac:dyDescent="0.25">
      <c r="A32" s="13"/>
      <c r="B32" s="13"/>
      <c r="C32" s="13"/>
      <c r="D32" s="13"/>
      <c r="E32" s="23"/>
      <c r="F32" s="23"/>
      <c r="G32" s="13"/>
      <c r="H32" s="27"/>
      <c r="I32" s="20"/>
      <c r="J32" s="13"/>
      <c r="K32" s="13"/>
      <c r="L32" s="13"/>
      <c r="M32" s="13"/>
      <c r="N32" s="13"/>
      <c r="O32" s="13"/>
      <c r="P32" s="13"/>
      <c r="Q32" s="25">
        <v>44165</v>
      </c>
      <c r="R32" s="13"/>
      <c r="S32" s="13"/>
      <c r="T32" s="13"/>
    </row>
    <row r="33" spans="1:20" x14ac:dyDescent="0.25">
      <c r="A33" s="13"/>
      <c r="B33" s="13"/>
      <c r="C33" s="13"/>
      <c r="D33" s="13"/>
      <c r="E33" s="23"/>
      <c r="F33" s="23"/>
      <c r="G33" s="13"/>
      <c r="H33" s="13"/>
      <c r="I33" s="13"/>
      <c r="J33" s="13"/>
      <c r="K33" s="13"/>
      <c r="L33" s="13"/>
      <c r="M33" s="13"/>
      <c r="N33" s="13"/>
      <c r="O33" s="13"/>
      <c r="P33" s="13"/>
      <c r="Q33" s="25">
        <v>44166</v>
      </c>
      <c r="R33" s="13"/>
      <c r="S33" s="13"/>
      <c r="T33" s="13"/>
    </row>
    <row r="34" spans="1:20" x14ac:dyDescent="0.25">
      <c r="A34" s="13"/>
      <c r="B34" s="13"/>
      <c r="C34" s="13"/>
      <c r="D34" s="13"/>
      <c r="E34" s="23"/>
      <c r="F34" s="23"/>
      <c r="G34" s="13"/>
      <c r="H34" s="20"/>
      <c r="I34" s="20"/>
      <c r="J34" s="13"/>
      <c r="K34" s="13"/>
      <c r="L34" s="13"/>
      <c r="M34" s="13"/>
      <c r="N34" s="13"/>
      <c r="O34" s="13"/>
      <c r="P34" s="13"/>
      <c r="Q34" s="25">
        <v>44167</v>
      </c>
      <c r="R34" s="13"/>
      <c r="S34" s="13"/>
      <c r="T34" s="13"/>
    </row>
    <row r="35" spans="1:20" x14ac:dyDescent="0.25">
      <c r="A35" s="13"/>
      <c r="B35" s="13"/>
      <c r="C35" s="13"/>
      <c r="D35" s="13"/>
      <c r="E35" s="23"/>
      <c r="F35" s="23"/>
      <c r="G35" s="13"/>
      <c r="H35" s="13"/>
      <c r="I35" s="13"/>
      <c r="J35" s="13"/>
      <c r="K35" s="13"/>
      <c r="L35" s="13"/>
      <c r="M35" s="13"/>
      <c r="N35" s="13"/>
      <c r="O35" s="13"/>
      <c r="P35" s="13"/>
      <c r="Q35" s="25">
        <v>44168</v>
      </c>
      <c r="R35" s="13"/>
      <c r="S35" s="13"/>
      <c r="T35" s="13"/>
    </row>
    <row r="36" spans="1:20" x14ac:dyDescent="0.25">
      <c r="A36" s="13"/>
      <c r="B36" s="13"/>
      <c r="C36" s="13"/>
      <c r="D36" s="13"/>
      <c r="E36" s="13"/>
      <c r="F36" s="23"/>
      <c r="G36" s="13"/>
      <c r="H36" s="13"/>
      <c r="I36" s="13"/>
      <c r="J36" s="13"/>
      <c r="K36" s="13"/>
      <c r="L36" s="13"/>
      <c r="M36" s="13"/>
      <c r="N36" s="13"/>
      <c r="O36" s="13"/>
      <c r="P36" s="13"/>
      <c r="Q36" s="25">
        <v>44169</v>
      </c>
      <c r="R36" s="13"/>
      <c r="S36" s="13"/>
      <c r="T36" s="13"/>
    </row>
    <row r="37" spans="1:20" x14ac:dyDescent="0.25">
      <c r="A37" s="13"/>
      <c r="B37" s="13"/>
      <c r="C37" s="13"/>
      <c r="D37" s="13"/>
      <c r="E37" s="13"/>
      <c r="F37" s="23"/>
      <c r="G37" s="13"/>
      <c r="H37" s="13"/>
      <c r="I37" s="13"/>
      <c r="J37" s="13"/>
      <c r="K37" s="13"/>
      <c r="L37" s="13"/>
      <c r="M37" s="13"/>
      <c r="N37" s="13"/>
      <c r="O37" s="13"/>
      <c r="P37" s="13"/>
      <c r="Q37" s="25">
        <v>44170</v>
      </c>
      <c r="R37" s="13"/>
      <c r="S37" s="13"/>
      <c r="T37" s="13"/>
    </row>
    <row r="38" spans="1:20" x14ac:dyDescent="0.25">
      <c r="A38" s="13"/>
      <c r="B38" s="13"/>
      <c r="C38" s="13"/>
      <c r="D38" s="13"/>
      <c r="E38" s="13"/>
      <c r="F38" s="13"/>
      <c r="G38" s="13"/>
      <c r="H38" s="13"/>
      <c r="I38" s="13"/>
      <c r="J38" s="13"/>
      <c r="K38" s="13"/>
      <c r="L38" s="13"/>
      <c r="M38" s="13"/>
      <c r="N38" s="13"/>
      <c r="O38" s="13"/>
      <c r="P38" s="13"/>
      <c r="Q38" s="25">
        <v>44171</v>
      </c>
      <c r="R38" s="13"/>
      <c r="S38" s="13"/>
      <c r="T38" s="13"/>
    </row>
    <row r="39" spans="1:20" x14ac:dyDescent="0.25">
      <c r="A39" s="13"/>
      <c r="B39" s="13"/>
      <c r="C39" s="13"/>
      <c r="D39" s="13"/>
      <c r="E39" s="13"/>
      <c r="F39" s="13"/>
      <c r="G39" s="13"/>
      <c r="H39" s="13"/>
      <c r="I39" s="13"/>
      <c r="J39" s="13"/>
      <c r="K39" s="13"/>
      <c r="L39" s="13"/>
      <c r="M39" s="13"/>
      <c r="N39" s="13"/>
      <c r="O39" s="13"/>
      <c r="P39" s="13"/>
      <c r="Q39" s="25">
        <v>44172</v>
      </c>
      <c r="R39" s="13"/>
      <c r="S39" s="13"/>
      <c r="T39" s="13"/>
    </row>
    <row r="40" spans="1:20" x14ac:dyDescent="0.25">
      <c r="A40" s="13"/>
      <c r="B40" s="13"/>
      <c r="C40" s="13"/>
      <c r="D40" s="13"/>
      <c r="E40" s="13"/>
      <c r="F40" s="13"/>
      <c r="G40" s="13"/>
      <c r="H40" s="13"/>
      <c r="I40" s="13"/>
      <c r="J40" s="13"/>
      <c r="K40" s="13"/>
      <c r="L40" s="13"/>
      <c r="M40" s="13"/>
      <c r="N40" s="13"/>
      <c r="O40" s="13"/>
      <c r="P40" s="13"/>
      <c r="Q40" s="25">
        <v>44173</v>
      </c>
      <c r="R40" s="13"/>
      <c r="S40" s="13"/>
      <c r="T40" s="13"/>
    </row>
    <row r="41" spans="1:20" x14ac:dyDescent="0.25">
      <c r="A41" s="13"/>
      <c r="B41" s="13"/>
      <c r="C41" s="13"/>
      <c r="D41" s="13"/>
      <c r="E41" s="13"/>
      <c r="F41" s="13"/>
      <c r="G41" s="13"/>
      <c r="H41" s="20"/>
      <c r="I41" s="20"/>
      <c r="J41" s="13"/>
      <c r="K41" s="13"/>
      <c r="L41" s="13"/>
      <c r="M41" s="13"/>
      <c r="N41" s="13"/>
      <c r="O41" s="13"/>
      <c r="P41" s="13"/>
      <c r="Q41" s="25">
        <v>44174</v>
      </c>
      <c r="R41" s="13"/>
      <c r="S41" s="13"/>
      <c r="T41" s="13"/>
    </row>
    <row r="42" spans="1:20" x14ac:dyDescent="0.25">
      <c r="A42" s="13"/>
      <c r="B42" s="13"/>
      <c r="C42" s="13"/>
      <c r="D42" s="13"/>
      <c r="E42" s="13"/>
      <c r="F42" s="13"/>
      <c r="G42" s="13"/>
      <c r="H42" s="13"/>
      <c r="I42" s="13"/>
      <c r="J42" s="13"/>
      <c r="K42" s="13"/>
      <c r="L42" s="13"/>
      <c r="M42" s="13"/>
      <c r="N42" s="13"/>
      <c r="O42" s="13"/>
      <c r="P42" s="13"/>
      <c r="Q42" s="25">
        <v>44175</v>
      </c>
      <c r="R42" s="13"/>
      <c r="S42" s="13"/>
      <c r="T42" s="13"/>
    </row>
    <row r="43" spans="1:20" x14ac:dyDescent="0.25">
      <c r="A43" s="13"/>
      <c r="B43" s="13"/>
      <c r="C43" s="13"/>
      <c r="D43" s="13"/>
      <c r="E43" s="13"/>
      <c r="F43" s="13"/>
      <c r="G43" s="13"/>
      <c r="H43" s="13"/>
      <c r="I43" s="13"/>
      <c r="J43" s="13"/>
      <c r="K43" s="13"/>
      <c r="L43" s="13"/>
      <c r="M43" s="13"/>
      <c r="N43" s="13"/>
      <c r="O43" s="13"/>
      <c r="P43" s="13"/>
      <c r="Q43" s="25">
        <v>44176</v>
      </c>
      <c r="R43" s="13"/>
      <c r="S43" s="13"/>
      <c r="T43" s="13"/>
    </row>
    <row r="44" spans="1:20" x14ac:dyDescent="0.25">
      <c r="A44" s="13"/>
      <c r="B44" s="13"/>
      <c r="C44" s="13"/>
      <c r="D44" s="13"/>
      <c r="E44" s="13"/>
      <c r="F44" s="13"/>
      <c r="G44" s="13"/>
      <c r="H44" s="13"/>
      <c r="I44" s="13"/>
      <c r="J44" s="13"/>
      <c r="K44" s="13"/>
      <c r="L44" s="13"/>
      <c r="M44" s="13"/>
      <c r="N44" s="13"/>
      <c r="O44" s="13"/>
      <c r="P44" s="13"/>
      <c r="Q44" s="25">
        <v>44177</v>
      </c>
      <c r="R44" s="13"/>
      <c r="S44" s="13"/>
      <c r="T44" s="13"/>
    </row>
    <row r="45" spans="1:20" x14ac:dyDescent="0.25">
      <c r="A45" s="13"/>
      <c r="B45" s="13"/>
      <c r="C45" s="13"/>
      <c r="D45" s="13"/>
      <c r="E45" s="13"/>
      <c r="F45" s="13"/>
      <c r="G45" s="13"/>
      <c r="H45" s="13"/>
      <c r="I45" s="13"/>
      <c r="J45" s="13"/>
      <c r="K45" s="13"/>
      <c r="L45" s="13"/>
      <c r="M45" s="13"/>
      <c r="N45" s="13"/>
      <c r="O45" s="13"/>
      <c r="P45" s="13"/>
      <c r="Q45" s="25">
        <v>44178</v>
      </c>
      <c r="R45" s="13"/>
      <c r="S45" s="13"/>
      <c r="T45" s="13"/>
    </row>
    <row r="46" spans="1:20" x14ac:dyDescent="0.25">
      <c r="A46" s="13"/>
      <c r="B46" s="13"/>
      <c r="C46" s="13"/>
      <c r="D46" s="13"/>
      <c r="E46" s="13"/>
      <c r="F46" s="13"/>
      <c r="G46" s="13"/>
      <c r="H46" s="13"/>
      <c r="I46" s="13"/>
      <c r="J46" s="13"/>
      <c r="K46" s="13"/>
      <c r="L46" s="13"/>
      <c r="M46" s="13"/>
      <c r="N46" s="13"/>
      <c r="O46" s="13"/>
      <c r="P46" s="13"/>
      <c r="Q46" s="25">
        <v>44179</v>
      </c>
      <c r="R46" s="13"/>
      <c r="S46" s="13"/>
      <c r="T46" s="13"/>
    </row>
    <row r="47" spans="1:20" x14ac:dyDescent="0.25">
      <c r="A47" s="13"/>
      <c r="B47" s="13"/>
      <c r="C47" s="13"/>
      <c r="D47" s="13"/>
      <c r="E47" s="13"/>
      <c r="F47" s="13"/>
      <c r="G47" s="13"/>
      <c r="H47" s="13"/>
      <c r="I47" s="13"/>
      <c r="J47" s="13"/>
      <c r="K47" s="13"/>
      <c r="L47" s="13"/>
      <c r="M47" s="13"/>
      <c r="N47" s="13"/>
      <c r="O47" s="13"/>
      <c r="P47" s="13"/>
      <c r="Q47" s="25">
        <v>44180</v>
      </c>
      <c r="R47" s="13"/>
      <c r="S47" s="13"/>
      <c r="T47" s="13"/>
    </row>
    <row r="48" spans="1:20" x14ac:dyDescent="0.25">
      <c r="A48" s="13"/>
      <c r="B48" s="13"/>
      <c r="C48" s="13"/>
      <c r="D48" s="13"/>
      <c r="E48" s="13"/>
      <c r="F48" s="13"/>
      <c r="G48" s="13"/>
      <c r="H48" s="13"/>
      <c r="I48" s="13"/>
      <c r="J48" s="13"/>
      <c r="K48" s="13"/>
      <c r="L48" s="13"/>
      <c r="M48" s="13"/>
      <c r="N48" s="13"/>
      <c r="O48" s="13"/>
      <c r="P48" s="13"/>
      <c r="Q48" s="25">
        <v>44181</v>
      </c>
      <c r="R48" s="13"/>
      <c r="S48" s="13"/>
      <c r="T48" s="13"/>
    </row>
    <row r="49" spans="1:20" x14ac:dyDescent="0.25">
      <c r="A49" s="13"/>
      <c r="B49" s="13"/>
      <c r="C49" s="13"/>
      <c r="D49" s="13"/>
      <c r="E49" s="13"/>
      <c r="F49" s="13"/>
      <c r="G49" s="13"/>
      <c r="H49" s="13"/>
      <c r="I49" s="13"/>
      <c r="J49" s="13"/>
      <c r="K49" s="13"/>
      <c r="L49" s="13"/>
      <c r="M49" s="13"/>
      <c r="N49" s="13"/>
      <c r="O49" s="13"/>
      <c r="P49" s="13"/>
      <c r="Q49" s="25">
        <v>44182</v>
      </c>
      <c r="R49" s="13"/>
      <c r="S49" s="13"/>
      <c r="T49" s="13"/>
    </row>
    <row r="50" spans="1:20" x14ac:dyDescent="0.25">
      <c r="A50" s="13"/>
      <c r="B50" s="13"/>
      <c r="C50" s="13"/>
      <c r="D50" s="13"/>
      <c r="E50" s="13"/>
      <c r="F50" s="13"/>
      <c r="G50" s="13"/>
      <c r="H50" s="13"/>
      <c r="I50" s="13"/>
      <c r="J50" s="13"/>
      <c r="K50" s="13"/>
      <c r="L50" s="13"/>
      <c r="M50" s="13"/>
      <c r="N50" s="13"/>
      <c r="O50" s="13"/>
      <c r="P50" s="13"/>
      <c r="Q50" s="25">
        <v>44183</v>
      </c>
      <c r="R50" s="13"/>
      <c r="S50" s="13"/>
      <c r="T50" s="13"/>
    </row>
    <row r="51" spans="1:20" x14ac:dyDescent="0.25">
      <c r="A51" s="13"/>
      <c r="B51" s="13"/>
      <c r="C51" s="13"/>
      <c r="D51" s="13"/>
      <c r="E51" s="13"/>
      <c r="F51" s="13"/>
      <c r="G51" s="13"/>
      <c r="H51" s="13"/>
      <c r="I51" s="13"/>
      <c r="J51" s="13"/>
      <c r="K51" s="13"/>
      <c r="L51" s="13"/>
      <c r="M51" s="13"/>
      <c r="N51" s="13"/>
      <c r="O51" s="13"/>
      <c r="P51" s="13"/>
      <c r="Q51" s="25">
        <v>44184</v>
      </c>
      <c r="R51" s="13"/>
      <c r="S51" s="13"/>
      <c r="T51" s="13"/>
    </row>
    <row r="52" spans="1:20" x14ac:dyDescent="0.25">
      <c r="A52" s="13"/>
      <c r="B52" s="13"/>
      <c r="C52" s="13"/>
      <c r="D52" s="13"/>
      <c r="E52" s="13"/>
      <c r="F52" s="13"/>
      <c r="G52" s="13"/>
      <c r="H52" s="13"/>
      <c r="I52" s="13"/>
      <c r="J52" s="13"/>
      <c r="K52" s="13"/>
      <c r="L52" s="13"/>
      <c r="M52" s="13"/>
      <c r="N52" s="13"/>
      <c r="O52" s="13"/>
      <c r="P52" s="13"/>
      <c r="Q52" s="25">
        <v>44185</v>
      </c>
      <c r="R52" s="13"/>
      <c r="S52" s="13"/>
      <c r="T52" s="13"/>
    </row>
    <row r="53" spans="1:20" x14ac:dyDescent="0.25">
      <c r="A53" s="13"/>
      <c r="B53" s="13"/>
      <c r="C53" s="13"/>
      <c r="D53" s="13"/>
      <c r="E53" s="13"/>
      <c r="F53" s="13"/>
      <c r="G53" s="13"/>
      <c r="H53" s="13"/>
      <c r="I53" s="13"/>
      <c r="J53" s="13"/>
      <c r="K53" s="13"/>
      <c r="L53" s="13"/>
      <c r="M53" s="13"/>
      <c r="N53" s="13"/>
      <c r="O53" s="13"/>
      <c r="P53" s="13"/>
      <c r="Q53" s="25">
        <v>44186</v>
      </c>
      <c r="R53" s="13"/>
      <c r="S53" s="13"/>
      <c r="T53" s="13"/>
    </row>
    <row r="54" spans="1:20" x14ac:dyDescent="0.25">
      <c r="A54" s="13"/>
      <c r="B54" s="13"/>
      <c r="C54" s="13"/>
      <c r="D54" s="13"/>
      <c r="E54" s="13"/>
      <c r="F54" s="13"/>
      <c r="G54" s="13"/>
      <c r="H54" s="13"/>
      <c r="I54" s="13"/>
      <c r="J54" s="13"/>
      <c r="K54" s="13"/>
      <c r="L54" s="13"/>
      <c r="M54" s="13"/>
      <c r="N54" s="13"/>
      <c r="O54" s="13"/>
      <c r="P54" s="13"/>
      <c r="Q54" s="25">
        <v>44187</v>
      </c>
      <c r="R54" s="13"/>
      <c r="S54" s="13"/>
      <c r="T54" s="13"/>
    </row>
    <row r="55" spans="1:20" x14ac:dyDescent="0.25">
      <c r="A55" s="13"/>
      <c r="B55" s="13"/>
      <c r="C55" s="13"/>
      <c r="D55" s="13"/>
      <c r="E55" s="13"/>
      <c r="F55" s="13"/>
      <c r="G55" s="13"/>
      <c r="H55" s="13"/>
      <c r="I55" s="13"/>
      <c r="J55" s="13"/>
      <c r="K55" s="13"/>
      <c r="L55" s="13"/>
      <c r="M55" s="13"/>
      <c r="N55" s="13"/>
      <c r="O55" s="13"/>
      <c r="P55" s="13"/>
      <c r="Q55" s="25">
        <v>44188</v>
      </c>
      <c r="R55" s="13"/>
      <c r="S55" s="13"/>
      <c r="T55" s="13"/>
    </row>
    <row r="56" spans="1:20" x14ac:dyDescent="0.25">
      <c r="A56" s="13"/>
      <c r="B56" s="13"/>
      <c r="C56" s="13"/>
      <c r="D56" s="13"/>
      <c r="E56" s="13"/>
      <c r="F56" s="13"/>
      <c r="G56" s="13"/>
      <c r="H56" s="13"/>
      <c r="I56" s="13"/>
      <c r="J56" s="13"/>
      <c r="K56" s="13"/>
      <c r="L56" s="13"/>
      <c r="M56" s="13"/>
      <c r="N56" s="13"/>
      <c r="O56" s="13"/>
      <c r="P56" s="13"/>
      <c r="Q56" s="25">
        <v>44189</v>
      </c>
      <c r="R56" s="13"/>
      <c r="S56" s="13"/>
      <c r="T56" s="13"/>
    </row>
    <row r="57" spans="1:20" x14ac:dyDescent="0.25">
      <c r="A57" s="13"/>
      <c r="B57" s="13"/>
      <c r="C57" s="13"/>
      <c r="D57" s="13"/>
      <c r="E57" s="13"/>
      <c r="F57" s="13"/>
      <c r="G57" s="13"/>
      <c r="H57" s="13"/>
      <c r="I57" s="13"/>
      <c r="J57" s="13"/>
      <c r="K57" s="13"/>
      <c r="L57" s="13"/>
      <c r="M57" s="13"/>
      <c r="N57" s="13"/>
      <c r="O57" s="13"/>
      <c r="P57" s="13"/>
      <c r="Q57" s="25">
        <v>44190</v>
      </c>
      <c r="R57" s="13"/>
      <c r="S57" s="13"/>
      <c r="T57" s="13"/>
    </row>
    <row r="58" spans="1:20" x14ac:dyDescent="0.25">
      <c r="A58" s="13"/>
      <c r="B58" s="13"/>
      <c r="C58" s="13"/>
      <c r="D58" s="13"/>
      <c r="E58" s="13"/>
      <c r="F58" s="13"/>
      <c r="G58" s="13"/>
      <c r="H58" s="13"/>
      <c r="I58" s="13"/>
      <c r="J58" s="13"/>
      <c r="K58" s="13"/>
      <c r="L58" s="13"/>
      <c r="M58" s="13"/>
      <c r="N58" s="13"/>
      <c r="O58" s="13"/>
      <c r="P58" s="13"/>
      <c r="Q58" s="25">
        <v>44191</v>
      </c>
      <c r="R58" s="13"/>
      <c r="S58" s="13"/>
      <c r="T58" s="13"/>
    </row>
    <row r="59" spans="1:20" x14ac:dyDescent="0.25">
      <c r="A59" s="13"/>
      <c r="B59" s="13"/>
      <c r="C59" s="13"/>
      <c r="D59" s="13"/>
      <c r="E59" s="13"/>
      <c r="F59" s="13"/>
      <c r="G59" s="13"/>
      <c r="H59" s="13"/>
      <c r="I59" s="13"/>
      <c r="J59" s="13"/>
      <c r="K59" s="13"/>
      <c r="L59" s="13"/>
      <c r="M59" s="13"/>
      <c r="N59" s="13"/>
      <c r="O59" s="13"/>
      <c r="P59" s="13"/>
      <c r="Q59" s="25">
        <v>44192</v>
      </c>
      <c r="R59" s="13"/>
      <c r="S59" s="13"/>
      <c r="T59" s="13"/>
    </row>
    <row r="60" spans="1:20" x14ac:dyDescent="0.25">
      <c r="A60" s="13"/>
      <c r="B60" s="13"/>
      <c r="C60" s="13"/>
      <c r="D60" s="13"/>
      <c r="E60" s="13"/>
      <c r="F60" s="13"/>
      <c r="G60" s="13"/>
      <c r="H60" s="13"/>
      <c r="I60" s="13"/>
      <c r="J60" s="13"/>
      <c r="K60" s="13"/>
      <c r="L60" s="13"/>
      <c r="M60" s="13"/>
      <c r="N60" s="13"/>
      <c r="O60" s="13"/>
      <c r="P60" s="13"/>
      <c r="Q60" s="25">
        <v>44193</v>
      </c>
      <c r="R60" s="13"/>
      <c r="S60" s="13"/>
      <c r="T60" s="13"/>
    </row>
    <row r="61" spans="1:20" x14ac:dyDescent="0.25">
      <c r="A61" s="13"/>
      <c r="B61" s="13"/>
      <c r="C61" s="13"/>
      <c r="D61" s="13"/>
      <c r="E61" s="13"/>
      <c r="F61" s="13"/>
      <c r="G61" s="13"/>
      <c r="H61" s="13"/>
      <c r="I61" s="13"/>
      <c r="J61" s="13"/>
      <c r="K61" s="13"/>
      <c r="L61" s="13"/>
      <c r="M61" s="13"/>
      <c r="N61" s="13"/>
      <c r="O61" s="13"/>
      <c r="P61" s="13"/>
      <c r="Q61" s="25">
        <v>44194</v>
      </c>
      <c r="R61" s="13"/>
      <c r="S61" s="13"/>
      <c r="T61" s="13"/>
    </row>
    <row r="62" spans="1:20" x14ac:dyDescent="0.25">
      <c r="A62" s="13"/>
      <c r="B62" s="13"/>
      <c r="C62" s="13"/>
      <c r="D62" s="13"/>
      <c r="E62" s="13"/>
      <c r="F62" s="13"/>
      <c r="G62" s="13"/>
      <c r="H62" s="13"/>
      <c r="I62" s="13"/>
      <c r="J62" s="13"/>
      <c r="K62" s="13"/>
      <c r="L62" s="13"/>
      <c r="M62" s="13"/>
      <c r="N62" s="13"/>
      <c r="O62" s="13"/>
      <c r="P62" s="13"/>
      <c r="Q62" s="25">
        <v>44195</v>
      </c>
      <c r="R62" s="13"/>
      <c r="S62" s="13"/>
      <c r="T62" s="13"/>
    </row>
    <row r="63" spans="1:20" x14ac:dyDescent="0.25">
      <c r="A63" s="13"/>
      <c r="B63" s="13"/>
      <c r="C63" s="13"/>
      <c r="D63" s="13"/>
      <c r="E63" s="13"/>
      <c r="F63" s="13"/>
      <c r="G63" s="13"/>
      <c r="H63" s="13"/>
      <c r="I63" s="13"/>
      <c r="J63" s="13"/>
      <c r="K63" s="13"/>
      <c r="L63" s="13"/>
      <c r="M63" s="13"/>
      <c r="N63" s="13"/>
      <c r="O63" s="13"/>
      <c r="P63" s="13"/>
      <c r="Q63" s="25">
        <v>44196</v>
      </c>
      <c r="R63" s="13"/>
      <c r="S63" s="13"/>
      <c r="T63" s="13"/>
    </row>
    <row r="64" spans="1:20" x14ac:dyDescent="0.25">
      <c r="A64" s="13"/>
      <c r="B64" s="13"/>
      <c r="C64" s="13"/>
      <c r="D64" s="13"/>
      <c r="E64" s="13"/>
      <c r="F64" s="13"/>
      <c r="G64" s="13"/>
      <c r="H64" s="13"/>
      <c r="I64" s="13"/>
      <c r="J64" s="13"/>
      <c r="K64" s="13"/>
      <c r="L64" s="13"/>
      <c r="M64" s="13"/>
      <c r="N64" s="13"/>
      <c r="O64" s="13"/>
      <c r="P64" s="13"/>
      <c r="Q64" s="25" t="s">
        <v>11</v>
      </c>
      <c r="R64" s="13"/>
      <c r="S64" s="13"/>
      <c r="T64" s="13"/>
    </row>
  </sheetData>
  <sheetProtection algorithmName="SHA-512" hashValue="EzUwApX9F7/qLC+Q4mu3WjYkSwQWlOIBlBuhJOSAA+nfZUTMjH17mB7D1Jvl7/k95L9z6HUIrBD3K7JlZZ0Q7g==" saltValue="lptgMjL6pc/jOhOzs99m8w==" spinCount="100000" sheet="1" objects="1" scenarios="1"/>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A15" activeCellId="1" sqref="A11:B11 A15:K35"/>
    </sheetView>
  </sheetViews>
  <sheetFormatPr defaultRowHeight="15" x14ac:dyDescent="0.25"/>
  <cols>
    <col min="1" max="16384" width="9.140625" style="42"/>
  </cols>
  <sheetData>
    <row r="1" spans="1:11" x14ac:dyDescent="0.25">
      <c r="A1" s="116" t="s">
        <v>115</v>
      </c>
      <c r="B1" s="116"/>
      <c r="C1" s="116"/>
      <c r="D1" s="116"/>
      <c r="E1" s="116"/>
      <c r="F1" s="116"/>
      <c r="G1" s="116"/>
      <c r="H1" s="116"/>
      <c r="I1" s="116"/>
      <c r="J1" s="116"/>
      <c r="K1" s="116"/>
    </row>
    <row r="2" spans="1:11" x14ac:dyDescent="0.25">
      <c r="A2" s="116"/>
      <c r="B2" s="116"/>
      <c r="C2" s="116"/>
      <c r="D2" s="116"/>
      <c r="E2" s="116"/>
      <c r="F2" s="116"/>
      <c r="G2" s="116"/>
      <c r="H2" s="116"/>
      <c r="I2" s="116"/>
      <c r="J2" s="116"/>
      <c r="K2" s="116"/>
    </row>
    <row r="3" spans="1:11" x14ac:dyDescent="0.25">
      <c r="A3" s="116"/>
      <c r="B3" s="116"/>
      <c r="C3" s="116"/>
      <c r="D3" s="116"/>
      <c r="E3" s="116"/>
      <c r="F3" s="116"/>
      <c r="G3" s="116"/>
      <c r="H3" s="116"/>
      <c r="I3" s="116"/>
      <c r="J3" s="116"/>
      <c r="K3" s="116"/>
    </row>
    <row r="4" spans="1:11" x14ac:dyDescent="0.25">
      <c r="A4" s="117"/>
      <c r="B4" s="117"/>
      <c r="C4" s="117"/>
      <c r="D4" s="117"/>
      <c r="E4" s="117"/>
      <c r="F4" s="117"/>
      <c r="G4" s="117"/>
      <c r="H4" s="117"/>
      <c r="I4" s="117"/>
      <c r="J4" s="118"/>
      <c r="K4" s="118"/>
    </row>
    <row r="5" spans="1:11" x14ac:dyDescent="0.25">
      <c r="A5" s="119" t="s">
        <v>116</v>
      </c>
      <c r="B5" s="119"/>
      <c r="C5" s="119"/>
      <c r="D5" s="119"/>
      <c r="E5" s="119"/>
      <c r="F5" s="119"/>
      <c r="G5" s="119"/>
      <c r="H5" s="119"/>
      <c r="I5" s="119"/>
      <c r="J5" s="119"/>
      <c r="K5" s="119"/>
    </row>
    <row r="6" spans="1:11" x14ac:dyDescent="0.25">
      <c r="A6" s="120" t="s">
        <v>117</v>
      </c>
      <c r="B6" s="120"/>
      <c r="C6" s="120"/>
      <c r="D6" s="120"/>
      <c r="E6" s="120"/>
      <c r="F6" s="120"/>
      <c r="G6" s="120"/>
      <c r="H6" s="120"/>
      <c r="I6" s="120"/>
      <c r="J6" s="120"/>
      <c r="K6" s="120"/>
    </row>
    <row r="7" spans="1:11" x14ac:dyDescent="0.25">
      <c r="A7" s="121"/>
      <c r="B7" s="121"/>
      <c r="C7" s="121"/>
      <c r="D7" s="121"/>
      <c r="E7" s="121"/>
      <c r="F7" s="121"/>
      <c r="G7" s="121"/>
      <c r="H7" s="121"/>
      <c r="I7" s="121"/>
      <c r="J7" s="122"/>
      <c r="K7" s="122"/>
    </row>
    <row r="8" spans="1:11" x14ac:dyDescent="0.25">
      <c r="A8" s="123" t="s">
        <v>118</v>
      </c>
      <c r="B8" s="123"/>
      <c r="C8" s="123"/>
      <c r="D8" s="123"/>
      <c r="E8" s="123"/>
      <c r="F8" s="123"/>
      <c r="G8" s="123"/>
      <c r="H8" s="123"/>
      <c r="I8" s="123"/>
      <c r="J8" s="123"/>
      <c r="K8" s="123"/>
    </row>
    <row r="9" spans="1:11" x14ac:dyDescent="0.25">
      <c r="A9" s="123"/>
      <c r="B9" s="123"/>
      <c r="C9" s="123"/>
      <c r="D9" s="123"/>
      <c r="E9" s="123"/>
      <c r="F9" s="123"/>
      <c r="G9" s="123"/>
      <c r="H9" s="123"/>
      <c r="I9" s="123"/>
      <c r="J9" s="123"/>
      <c r="K9" s="123"/>
    </row>
    <row r="10" spans="1:11" ht="15.75" thickBot="1" x14ac:dyDescent="0.3">
      <c r="A10" s="121" t="s">
        <v>42</v>
      </c>
      <c r="B10" s="121" t="s">
        <v>43</v>
      </c>
    </row>
    <row r="11" spans="1:11" ht="15.75" thickBot="1" x14ac:dyDescent="0.3">
      <c r="A11" s="153"/>
      <c r="B11" s="153"/>
      <c r="C11" s="124"/>
      <c r="D11" s="120"/>
      <c r="E11" s="120"/>
      <c r="F11" s="120"/>
      <c r="G11" s="120"/>
      <c r="H11" s="120"/>
      <c r="I11" s="120"/>
      <c r="J11" s="120"/>
      <c r="K11" s="120"/>
    </row>
    <row r="12" spans="1:11" x14ac:dyDescent="0.25">
      <c r="A12" s="125"/>
      <c r="B12" s="125"/>
      <c r="C12" s="126"/>
      <c r="D12" s="127"/>
      <c r="E12" s="127"/>
      <c r="F12" s="127"/>
      <c r="G12" s="127"/>
      <c r="H12" s="127"/>
      <c r="I12" s="127"/>
      <c r="J12" s="127"/>
      <c r="K12" s="127"/>
    </row>
    <row r="13" spans="1:11" x14ac:dyDescent="0.25">
      <c r="A13" s="128" t="s">
        <v>119</v>
      </c>
      <c r="B13" s="128"/>
      <c r="C13" s="128"/>
      <c r="D13" s="128"/>
      <c r="E13" s="128"/>
      <c r="F13" s="128"/>
      <c r="G13" s="128"/>
      <c r="H13" s="128"/>
      <c r="I13" s="128"/>
      <c r="J13" s="128"/>
      <c r="K13" s="128"/>
    </row>
    <row r="14" spans="1:11" ht="15.75" thickBot="1" x14ac:dyDescent="0.3">
      <c r="A14" s="129"/>
      <c r="B14" s="129"/>
      <c r="C14" s="129"/>
      <c r="D14" s="129"/>
      <c r="E14" s="129"/>
      <c r="F14" s="129"/>
      <c r="G14" s="129"/>
      <c r="H14" s="129"/>
      <c r="I14" s="129"/>
      <c r="J14" s="129"/>
      <c r="K14" s="129"/>
    </row>
    <row r="15" spans="1:11" x14ac:dyDescent="0.25">
      <c r="A15" s="154" t="s">
        <v>120</v>
      </c>
      <c r="B15" s="155"/>
      <c r="C15" s="155"/>
      <c r="D15" s="155"/>
      <c r="E15" s="155"/>
      <c r="F15" s="155"/>
      <c r="G15" s="155"/>
      <c r="H15" s="155"/>
      <c r="I15" s="155"/>
      <c r="J15" s="155"/>
      <c r="K15" s="156"/>
    </row>
    <row r="16" spans="1:11" x14ac:dyDescent="0.25">
      <c r="A16" s="157"/>
      <c r="B16" s="158"/>
      <c r="C16" s="158"/>
      <c r="D16" s="158"/>
      <c r="E16" s="158"/>
      <c r="F16" s="158"/>
      <c r="G16" s="158"/>
      <c r="H16" s="158"/>
      <c r="I16" s="158"/>
      <c r="J16" s="158"/>
      <c r="K16" s="159"/>
    </row>
    <row r="17" spans="1:11" x14ac:dyDescent="0.25">
      <c r="A17" s="157"/>
      <c r="B17" s="158"/>
      <c r="C17" s="158"/>
      <c r="D17" s="158"/>
      <c r="E17" s="158"/>
      <c r="F17" s="158"/>
      <c r="G17" s="158"/>
      <c r="H17" s="158"/>
      <c r="I17" s="158"/>
      <c r="J17" s="158"/>
      <c r="K17" s="159"/>
    </row>
    <row r="18" spans="1:11" x14ac:dyDescent="0.25">
      <c r="A18" s="157"/>
      <c r="B18" s="158"/>
      <c r="C18" s="158"/>
      <c r="D18" s="158"/>
      <c r="E18" s="158"/>
      <c r="F18" s="158"/>
      <c r="G18" s="158"/>
      <c r="H18" s="158"/>
      <c r="I18" s="158"/>
      <c r="J18" s="158"/>
      <c r="K18" s="159"/>
    </row>
    <row r="19" spans="1:11" x14ac:dyDescent="0.25">
      <c r="A19" s="157"/>
      <c r="B19" s="158"/>
      <c r="C19" s="158"/>
      <c r="D19" s="158"/>
      <c r="E19" s="158"/>
      <c r="F19" s="158"/>
      <c r="G19" s="158"/>
      <c r="H19" s="158"/>
      <c r="I19" s="158"/>
      <c r="J19" s="158"/>
      <c r="K19" s="159"/>
    </row>
    <row r="20" spans="1:11" x14ac:dyDescent="0.25">
      <c r="A20" s="157"/>
      <c r="B20" s="158"/>
      <c r="C20" s="158"/>
      <c r="D20" s="158"/>
      <c r="E20" s="158"/>
      <c r="F20" s="158"/>
      <c r="G20" s="158"/>
      <c r="H20" s="158"/>
      <c r="I20" s="158"/>
      <c r="J20" s="158"/>
      <c r="K20" s="159"/>
    </row>
    <row r="21" spans="1:11" x14ac:dyDescent="0.25">
      <c r="A21" s="157"/>
      <c r="B21" s="158"/>
      <c r="C21" s="158"/>
      <c r="D21" s="158"/>
      <c r="E21" s="158"/>
      <c r="F21" s="158"/>
      <c r="G21" s="158"/>
      <c r="H21" s="158"/>
      <c r="I21" s="158"/>
      <c r="J21" s="158"/>
      <c r="K21" s="159"/>
    </row>
    <row r="22" spans="1:11" x14ac:dyDescent="0.25">
      <c r="A22" s="157"/>
      <c r="B22" s="158"/>
      <c r="C22" s="158"/>
      <c r="D22" s="158"/>
      <c r="E22" s="158"/>
      <c r="F22" s="158"/>
      <c r="G22" s="158"/>
      <c r="H22" s="158"/>
      <c r="I22" s="158"/>
      <c r="J22" s="158"/>
      <c r="K22" s="159"/>
    </row>
    <row r="23" spans="1:11" x14ac:dyDescent="0.25">
      <c r="A23" s="157"/>
      <c r="B23" s="158"/>
      <c r="C23" s="158"/>
      <c r="D23" s="158"/>
      <c r="E23" s="158"/>
      <c r="F23" s="158"/>
      <c r="G23" s="158"/>
      <c r="H23" s="158"/>
      <c r="I23" s="158"/>
      <c r="J23" s="158"/>
      <c r="K23" s="159"/>
    </row>
    <row r="24" spans="1:11" x14ac:dyDescent="0.25">
      <c r="A24" s="157"/>
      <c r="B24" s="158"/>
      <c r="C24" s="158"/>
      <c r="D24" s="158"/>
      <c r="E24" s="158"/>
      <c r="F24" s="158"/>
      <c r="G24" s="158"/>
      <c r="H24" s="158"/>
      <c r="I24" s="158"/>
      <c r="J24" s="158"/>
      <c r="K24" s="159"/>
    </row>
    <row r="25" spans="1:11" x14ac:dyDescent="0.25">
      <c r="A25" s="157"/>
      <c r="B25" s="158"/>
      <c r="C25" s="158"/>
      <c r="D25" s="158"/>
      <c r="E25" s="158"/>
      <c r="F25" s="158"/>
      <c r="G25" s="158"/>
      <c r="H25" s="158"/>
      <c r="I25" s="158"/>
      <c r="J25" s="158"/>
      <c r="K25" s="159"/>
    </row>
    <row r="26" spans="1:11" x14ac:dyDescent="0.25">
      <c r="A26" s="157"/>
      <c r="B26" s="158"/>
      <c r="C26" s="158"/>
      <c r="D26" s="158"/>
      <c r="E26" s="158"/>
      <c r="F26" s="158"/>
      <c r="G26" s="158"/>
      <c r="H26" s="158"/>
      <c r="I26" s="158"/>
      <c r="J26" s="158"/>
      <c r="K26" s="159"/>
    </row>
    <row r="27" spans="1:11" x14ac:dyDescent="0.25">
      <c r="A27" s="157"/>
      <c r="B27" s="158"/>
      <c r="C27" s="158"/>
      <c r="D27" s="158"/>
      <c r="E27" s="158"/>
      <c r="F27" s="158"/>
      <c r="G27" s="158"/>
      <c r="H27" s="158"/>
      <c r="I27" s="158"/>
      <c r="J27" s="158"/>
      <c r="K27" s="159"/>
    </row>
    <row r="28" spans="1:11" x14ac:dyDescent="0.25">
      <c r="A28" s="157"/>
      <c r="B28" s="158"/>
      <c r="C28" s="158"/>
      <c r="D28" s="158"/>
      <c r="E28" s="158"/>
      <c r="F28" s="158"/>
      <c r="G28" s="158"/>
      <c r="H28" s="158"/>
      <c r="I28" s="158"/>
      <c r="J28" s="158"/>
      <c r="K28" s="159"/>
    </row>
    <row r="29" spans="1:11" x14ac:dyDescent="0.25">
      <c r="A29" s="157"/>
      <c r="B29" s="158"/>
      <c r="C29" s="158"/>
      <c r="D29" s="158"/>
      <c r="E29" s="158"/>
      <c r="F29" s="158"/>
      <c r="G29" s="158"/>
      <c r="H29" s="158"/>
      <c r="I29" s="158"/>
      <c r="J29" s="158"/>
      <c r="K29" s="159"/>
    </row>
    <row r="30" spans="1:11" x14ac:dyDescent="0.25">
      <c r="A30" s="157"/>
      <c r="B30" s="158"/>
      <c r="C30" s="158"/>
      <c r="D30" s="158"/>
      <c r="E30" s="158"/>
      <c r="F30" s="158"/>
      <c r="G30" s="158"/>
      <c r="H30" s="158"/>
      <c r="I30" s="158"/>
      <c r="J30" s="158"/>
      <c r="K30" s="159"/>
    </row>
    <row r="31" spans="1:11" x14ac:dyDescent="0.25">
      <c r="A31" s="157"/>
      <c r="B31" s="158"/>
      <c r="C31" s="158"/>
      <c r="D31" s="158"/>
      <c r="E31" s="158"/>
      <c r="F31" s="158"/>
      <c r="G31" s="158"/>
      <c r="H31" s="158"/>
      <c r="I31" s="158"/>
      <c r="J31" s="158"/>
      <c r="K31" s="159"/>
    </row>
    <row r="32" spans="1:11" x14ac:dyDescent="0.25">
      <c r="A32" s="157"/>
      <c r="B32" s="158"/>
      <c r="C32" s="158"/>
      <c r="D32" s="158"/>
      <c r="E32" s="158"/>
      <c r="F32" s="158"/>
      <c r="G32" s="158"/>
      <c r="H32" s="158"/>
      <c r="I32" s="158"/>
      <c r="J32" s="158"/>
      <c r="K32" s="159"/>
    </row>
    <row r="33" spans="1:11" x14ac:dyDescent="0.25">
      <c r="A33" s="157"/>
      <c r="B33" s="158"/>
      <c r="C33" s="158"/>
      <c r="D33" s="158"/>
      <c r="E33" s="158"/>
      <c r="F33" s="158"/>
      <c r="G33" s="158"/>
      <c r="H33" s="158"/>
      <c r="I33" s="158"/>
      <c r="J33" s="158"/>
      <c r="K33" s="159"/>
    </row>
    <row r="34" spans="1:11" x14ac:dyDescent="0.25">
      <c r="A34" s="157"/>
      <c r="B34" s="158"/>
      <c r="C34" s="158"/>
      <c r="D34" s="158"/>
      <c r="E34" s="158"/>
      <c r="F34" s="158"/>
      <c r="G34" s="158"/>
      <c r="H34" s="158"/>
      <c r="I34" s="158"/>
      <c r="J34" s="158"/>
      <c r="K34" s="159"/>
    </row>
    <row r="35" spans="1:11" ht="15.75" thickBot="1" x14ac:dyDescent="0.3">
      <c r="A35" s="160"/>
      <c r="B35" s="161"/>
      <c r="C35" s="161"/>
      <c r="D35" s="161"/>
      <c r="E35" s="161"/>
      <c r="F35" s="161"/>
      <c r="G35" s="161"/>
      <c r="H35" s="161"/>
      <c r="I35" s="161"/>
      <c r="J35" s="161"/>
      <c r="K35" s="162"/>
    </row>
  </sheetData>
  <sheetProtection algorithmName="SHA-512" hashValue="plZ76KgljElanBdxb0SKhKvOyvo9QLqfyrctyRhtgNL+Jqnu7lr9Na2iPDuDfCSUNXv4lS9M0EjqJGtVQRWDbw==" saltValue="KLxF8IpL35cQCgnQKrLJCg==" spinCount="100000" sheet="1" objects="1" scenarios="1"/>
  <mergeCells count="7">
    <mergeCell ref="A15:K35"/>
    <mergeCell ref="A1:K3"/>
    <mergeCell ref="A5:K5"/>
    <mergeCell ref="A6:K6"/>
    <mergeCell ref="A8:K9"/>
    <mergeCell ref="C11:K11"/>
    <mergeCell ref="A13:K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I23" activeCellId="3" sqref="A15:E16 A19:E20 A23:E24 I23:L24"/>
    </sheetView>
  </sheetViews>
  <sheetFormatPr defaultRowHeight="15" x14ac:dyDescent="0.25"/>
  <cols>
    <col min="1" max="10" width="9.140625" style="42"/>
    <col min="11" max="11" width="17.85546875" style="42" customWidth="1"/>
    <col min="12" max="16384" width="9.140625" style="42"/>
  </cols>
  <sheetData>
    <row r="1" spans="1:12" x14ac:dyDescent="0.25">
      <c r="A1" s="130" t="s">
        <v>121</v>
      </c>
      <c r="B1" s="130"/>
      <c r="C1" s="130"/>
      <c r="D1" s="130"/>
      <c r="E1" s="130"/>
      <c r="F1" s="130"/>
      <c r="G1" s="130"/>
      <c r="H1" s="130"/>
      <c r="I1" s="130"/>
      <c r="J1" s="130"/>
      <c r="K1" s="130"/>
    </row>
    <row r="2" spans="1:12" x14ac:dyDescent="0.25">
      <c r="A2" s="130"/>
      <c r="B2" s="130"/>
      <c r="C2" s="130"/>
      <c r="D2" s="130"/>
      <c r="E2" s="130"/>
      <c r="F2" s="130"/>
      <c r="G2" s="130"/>
      <c r="H2" s="130"/>
      <c r="I2" s="130"/>
      <c r="J2" s="130"/>
      <c r="K2" s="130"/>
    </row>
    <row r="3" spans="1:12" x14ac:dyDescent="0.25">
      <c r="A3" s="131" t="s">
        <v>122</v>
      </c>
      <c r="B3" s="131"/>
      <c r="C3" s="131"/>
      <c r="D3" s="131"/>
      <c r="E3" s="131"/>
      <c r="F3" s="131"/>
      <c r="G3" s="131"/>
      <c r="H3" s="131"/>
    </row>
    <row r="4" spans="1:12" x14ac:dyDescent="0.25">
      <c r="A4" s="132" t="s">
        <v>131</v>
      </c>
      <c r="B4" s="132"/>
      <c r="C4" s="132"/>
      <c r="D4" s="132"/>
      <c r="E4" s="132"/>
      <c r="F4" s="132"/>
      <c r="G4" s="132"/>
      <c r="H4" s="132"/>
      <c r="I4" s="132"/>
      <c r="J4" s="132"/>
      <c r="K4" s="132"/>
    </row>
    <row r="5" spans="1:12" x14ac:dyDescent="0.25">
      <c r="A5" s="132"/>
      <c r="B5" s="132"/>
      <c r="C5" s="132"/>
      <c r="D5" s="132"/>
      <c r="E5" s="132"/>
      <c r="F5" s="132"/>
      <c r="G5" s="132"/>
      <c r="H5" s="132"/>
      <c r="I5" s="132"/>
      <c r="J5" s="132"/>
      <c r="K5" s="132"/>
    </row>
    <row r="6" spans="1:12" x14ac:dyDescent="0.25">
      <c r="A6" s="132"/>
      <c r="B6" s="132"/>
      <c r="C6" s="132"/>
      <c r="D6" s="132"/>
      <c r="E6" s="132"/>
      <c r="F6" s="132"/>
      <c r="G6" s="132"/>
      <c r="H6" s="132"/>
      <c r="I6" s="132"/>
      <c r="J6" s="132"/>
      <c r="K6" s="132"/>
    </row>
    <row r="7" spans="1:12" x14ac:dyDescent="0.25">
      <c r="A7" s="132"/>
      <c r="B7" s="132"/>
      <c r="C7" s="132"/>
      <c r="D7" s="132"/>
      <c r="E7" s="132"/>
      <c r="F7" s="132"/>
      <c r="G7" s="132"/>
      <c r="H7" s="132"/>
      <c r="I7" s="132"/>
      <c r="J7" s="132"/>
      <c r="K7" s="132"/>
    </row>
    <row r="8" spans="1:12" x14ac:dyDescent="0.25">
      <c r="A8" s="132"/>
      <c r="B8" s="132"/>
      <c r="C8" s="132"/>
      <c r="D8" s="132"/>
      <c r="E8" s="132"/>
      <c r="F8" s="132"/>
      <c r="G8" s="132"/>
      <c r="H8" s="132"/>
      <c r="I8" s="132"/>
      <c r="J8" s="132"/>
      <c r="K8" s="132"/>
    </row>
    <row r="9" spans="1:12" x14ac:dyDescent="0.25">
      <c r="A9" s="132"/>
      <c r="B9" s="132"/>
      <c r="C9" s="132"/>
      <c r="D9" s="132"/>
      <c r="E9" s="132"/>
      <c r="F9" s="132"/>
      <c r="G9" s="132"/>
      <c r="H9" s="132"/>
      <c r="I9" s="132"/>
      <c r="J9" s="132"/>
      <c r="K9" s="132"/>
    </row>
    <row r="10" spans="1:12" x14ac:dyDescent="0.25">
      <c r="A10" s="132"/>
      <c r="B10" s="132"/>
      <c r="C10" s="132"/>
      <c r="D10" s="132"/>
      <c r="E10" s="132"/>
      <c r="F10" s="132"/>
      <c r="G10" s="132"/>
      <c r="H10" s="132"/>
      <c r="I10" s="132"/>
      <c r="J10" s="132"/>
      <c r="K10" s="132"/>
    </row>
    <row r="11" spans="1:12" x14ac:dyDescent="0.25">
      <c r="A11" s="133"/>
      <c r="B11" s="133"/>
      <c r="C11" s="133"/>
      <c r="D11" s="133"/>
      <c r="E11" s="133"/>
      <c r="F11" s="133"/>
      <c r="G11" s="133"/>
      <c r="H11" s="133"/>
      <c r="I11" s="133"/>
      <c r="J11" s="133"/>
      <c r="K11" s="133"/>
    </row>
    <row r="12" spans="1:12" x14ac:dyDescent="0.25">
      <c r="A12" s="134"/>
      <c r="B12" s="134"/>
      <c r="C12" s="134"/>
      <c r="D12" s="134"/>
      <c r="E12" s="134"/>
      <c r="F12" s="134"/>
      <c r="G12" s="134"/>
      <c r="H12" s="134"/>
      <c r="I12" s="134"/>
      <c r="J12" s="134"/>
      <c r="K12" s="134"/>
    </row>
    <row r="13" spans="1:12" x14ac:dyDescent="0.25">
      <c r="A13" s="1"/>
      <c r="B13" s="1"/>
      <c r="C13" s="1"/>
      <c r="D13" s="1"/>
      <c r="E13" s="1"/>
      <c r="F13" s="1"/>
      <c r="G13" s="1"/>
      <c r="H13" s="1"/>
      <c r="I13" s="1"/>
      <c r="J13" s="1"/>
      <c r="K13" s="1"/>
      <c r="L13" s="1"/>
    </row>
    <row r="14" spans="1:12" x14ac:dyDescent="0.25">
      <c r="A14" s="1" t="s">
        <v>123</v>
      </c>
      <c r="B14" s="1"/>
      <c r="C14" s="1"/>
      <c r="D14" s="1"/>
      <c r="E14" s="1"/>
      <c r="F14" s="1"/>
      <c r="G14" s="1"/>
      <c r="H14" s="1"/>
      <c r="I14" s="1"/>
      <c r="J14" s="1"/>
      <c r="K14" s="1"/>
      <c r="L14" s="1"/>
    </row>
    <row r="15" spans="1:12" x14ac:dyDescent="0.25">
      <c r="A15" s="33"/>
      <c r="B15" s="33"/>
      <c r="C15" s="33"/>
      <c r="D15" s="33"/>
      <c r="E15" s="33"/>
      <c r="F15" s="1"/>
      <c r="G15" s="1"/>
      <c r="H15" s="1"/>
      <c r="I15" s="1"/>
      <c r="J15" s="1"/>
      <c r="K15" s="1"/>
      <c r="L15" s="1"/>
    </row>
    <row r="16" spans="1:12" ht="15.75" thickBot="1" x14ac:dyDescent="0.3">
      <c r="A16" s="34"/>
      <c r="B16" s="34"/>
      <c r="C16" s="34"/>
      <c r="D16" s="34"/>
      <c r="E16" s="34"/>
      <c r="F16" s="1"/>
      <c r="G16" s="1"/>
      <c r="H16" s="1"/>
      <c r="I16" s="1"/>
      <c r="J16" s="1"/>
      <c r="K16" s="1"/>
      <c r="L16" s="1"/>
    </row>
    <row r="17" spans="1:12" x14ac:dyDescent="0.25">
      <c r="A17" s="1"/>
      <c r="B17" s="1"/>
      <c r="C17" s="1"/>
      <c r="D17" s="1"/>
      <c r="E17" s="1"/>
      <c r="F17" s="1"/>
      <c r="G17" s="1"/>
      <c r="H17" s="1"/>
      <c r="I17" s="1"/>
      <c r="J17" s="1"/>
      <c r="K17" s="1"/>
      <c r="L17" s="1"/>
    </row>
    <row r="18" spans="1:12" x14ac:dyDescent="0.25">
      <c r="A18" s="1" t="s">
        <v>124</v>
      </c>
      <c r="B18" s="1"/>
      <c r="C18" s="1"/>
      <c r="D18" s="1"/>
      <c r="E18" s="1"/>
      <c r="F18" s="1"/>
      <c r="G18" s="1"/>
      <c r="H18" s="1"/>
      <c r="I18" s="1"/>
      <c r="J18" s="1"/>
      <c r="K18" s="1"/>
      <c r="L18" s="1"/>
    </row>
    <row r="19" spans="1:12" x14ac:dyDescent="0.25">
      <c r="A19" s="33"/>
      <c r="B19" s="33"/>
      <c r="C19" s="33"/>
      <c r="D19" s="33"/>
      <c r="E19" s="33"/>
      <c r="F19" s="1"/>
      <c r="G19" s="1"/>
      <c r="H19" s="1"/>
      <c r="I19" s="1"/>
      <c r="J19" s="1"/>
      <c r="K19" s="1"/>
      <c r="L19" s="1"/>
    </row>
    <row r="20" spans="1:12" ht="15.75" thickBot="1" x14ac:dyDescent="0.3">
      <c r="A20" s="34"/>
      <c r="B20" s="34"/>
      <c r="C20" s="34"/>
      <c r="D20" s="34"/>
      <c r="E20" s="34"/>
      <c r="F20" s="1"/>
      <c r="G20" s="1"/>
      <c r="H20" s="1"/>
      <c r="I20" s="1"/>
      <c r="J20" s="1"/>
      <c r="K20" s="1"/>
      <c r="L20" s="1"/>
    </row>
    <row r="21" spans="1:12" x14ac:dyDescent="0.25">
      <c r="A21" s="1"/>
      <c r="B21" s="1"/>
      <c r="C21" s="1"/>
      <c r="D21" s="1"/>
      <c r="E21" s="1"/>
      <c r="F21" s="1"/>
      <c r="G21" s="1"/>
      <c r="H21" s="1"/>
      <c r="I21" s="1"/>
      <c r="J21" s="1"/>
      <c r="K21" s="1"/>
      <c r="L21" s="1"/>
    </row>
    <row r="22" spans="1:12" x14ac:dyDescent="0.25">
      <c r="A22" s="1" t="s">
        <v>125</v>
      </c>
      <c r="B22" s="1"/>
      <c r="C22" s="1"/>
      <c r="D22" s="1"/>
      <c r="E22" s="1"/>
      <c r="F22" s="1"/>
      <c r="G22" s="1"/>
      <c r="H22" s="1"/>
      <c r="I22" s="1" t="s">
        <v>126</v>
      </c>
      <c r="J22" s="1"/>
      <c r="K22" s="1"/>
      <c r="L22" s="1"/>
    </row>
    <row r="23" spans="1:12" x14ac:dyDescent="0.25">
      <c r="A23" s="33"/>
      <c r="B23" s="33"/>
      <c r="C23" s="33"/>
      <c r="D23" s="33"/>
      <c r="E23" s="33"/>
      <c r="F23" s="1"/>
      <c r="G23" s="1"/>
      <c r="H23" s="1"/>
      <c r="I23" s="33"/>
      <c r="J23" s="33"/>
      <c r="K23" s="33"/>
      <c r="L23" s="33"/>
    </row>
    <row r="24" spans="1:12" ht="15.75" thickBot="1" x14ac:dyDescent="0.3">
      <c r="A24" s="34"/>
      <c r="B24" s="34"/>
      <c r="C24" s="34"/>
      <c r="D24" s="34"/>
      <c r="E24" s="34"/>
      <c r="F24" s="1"/>
      <c r="G24" s="1"/>
      <c r="H24" s="1"/>
      <c r="I24" s="34"/>
      <c r="J24" s="34"/>
      <c r="K24" s="34"/>
      <c r="L24" s="34"/>
    </row>
  </sheetData>
  <sheetProtection algorithmName="SHA-512" hashValue="4bhqctmZe5Hr6OCQs4i1Kxq85Q+GrI+l5HvSQIczD3gF2hY0ciDxG3tR9+6lIoJ4cFo/ok1+ZEeasRL9Mw59aw==" saltValue="9JERB2h1YMb/oCsQcWda2Q==" spinCount="100000" sheet="1" objects="1" scenarios="1"/>
  <mergeCells count="3">
    <mergeCell ref="A1:K2"/>
    <mergeCell ref="A3:H3"/>
    <mergeCell ref="A4:K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C3" sqref="C3:D7"/>
    </sheetView>
  </sheetViews>
  <sheetFormatPr defaultRowHeight="15" x14ac:dyDescent="0.25"/>
  <cols>
    <col min="1" max="1" width="9.140625" style="42"/>
    <col min="2" max="2" width="44.5703125" style="42" customWidth="1"/>
    <col min="3" max="3" width="19.140625" style="42" customWidth="1"/>
    <col min="4" max="4" width="63.140625" style="42" customWidth="1"/>
    <col min="5" max="16384" width="9.140625" style="42"/>
  </cols>
  <sheetData>
    <row r="1" spans="1:4" x14ac:dyDescent="0.25">
      <c r="A1" s="98" t="s">
        <v>53</v>
      </c>
      <c r="B1" s="99"/>
      <c r="C1" s="99"/>
      <c r="D1" s="100"/>
    </row>
    <row r="2" spans="1:4" ht="45" customHeight="1" x14ac:dyDescent="0.25">
      <c r="A2" s="101" t="s">
        <v>128</v>
      </c>
      <c r="B2" s="102"/>
      <c r="C2" s="35" t="s">
        <v>129</v>
      </c>
      <c r="D2" s="36" t="s">
        <v>130</v>
      </c>
    </row>
    <row r="3" spans="1:4" ht="76.349999999999994" customHeight="1" x14ac:dyDescent="0.25">
      <c r="A3" s="101"/>
      <c r="B3" s="102"/>
      <c r="C3" s="163"/>
      <c r="D3" s="164"/>
    </row>
    <row r="4" spans="1:4" ht="40.35" customHeight="1" x14ac:dyDescent="0.25">
      <c r="A4" s="101"/>
      <c r="B4" s="102"/>
      <c r="C4" s="163"/>
      <c r="D4" s="164"/>
    </row>
    <row r="5" spans="1:4" ht="36" customHeight="1" x14ac:dyDescent="0.25">
      <c r="A5" s="101"/>
      <c r="B5" s="102"/>
      <c r="C5" s="163"/>
      <c r="D5" s="164"/>
    </row>
    <row r="6" spans="1:4" ht="76.349999999999994" customHeight="1" x14ac:dyDescent="0.25">
      <c r="A6" s="101"/>
      <c r="B6" s="102"/>
      <c r="C6" s="163"/>
      <c r="D6" s="164"/>
    </row>
    <row r="7" spans="1:4" ht="95.45" customHeight="1" x14ac:dyDescent="0.25">
      <c r="A7" s="101"/>
      <c r="B7" s="102"/>
      <c r="C7" s="163"/>
      <c r="D7" s="164"/>
    </row>
    <row r="8" spans="1:4" x14ac:dyDescent="0.25">
      <c r="A8" s="101"/>
      <c r="B8" s="102"/>
    </row>
    <row r="9" spans="1:4" x14ac:dyDescent="0.25">
      <c r="A9" s="101"/>
      <c r="B9" s="102"/>
    </row>
    <row r="10" spans="1:4" x14ac:dyDescent="0.25">
      <c r="A10" s="101"/>
      <c r="B10" s="102"/>
    </row>
    <row r="11" spans="1:4" x14ac:dyDescent="0.25">
      <c r="A11" s="101"/>
      <c r="B11" s="102"/>
    </row>
    <row r="12" spans="1:4" x14ac:dyDescent="0.25">
      <c r="A12" s="101"/>
      <c r="B12" s="102"/>
    </row>
    <row r="13" spans="1:4" ht="65.25" customHeight="1" thickBot="1" x14ac:dyDescent="0.3">
      <c r="A13" s="103"/>
      <c r="B13" s="104"/>
    </row>
  </sheetData>
  <sheetProtection algorithmName="SHA-512" hashValue="eu0HGbsVw/SYQLuQiYweepURIxrcZfd1RwGA5niqdtOCg1nkM4cG7VUXM1Lh+483GDUBiZC4b18U1dU/FulPfw==" saltValue="K1dIgM9i/yn+Y0sqswKniA==" spinCount="100000" sheet="1" objects="1" scenarios="1"/>
  <mergeCells count="2">
    <mergeCell ref="A1:D1"/>
    <mergeCell ref="A2:B13"/>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D13"/>
    </sheetView>
  </sheetViews>
  <sheetFormatPr defaultRowHeight="15" x14ac:dyDescent="0.25"/>
  <cols>
    <col min="1" max="1" width="9.140625" style="42"/>
    <col min="2" max="2" width="31.140625" style="42" customWidth="1"/>
    <col min="3" max="3" width="9.140625" style="42"/>
    <col min="4" max="4" width="33.85546875" style="42" customWidth="1"/>
    <col min="5" max="16384" width="9.140625" style="42"/>
  </cols>
  <sheetData>
    <row r="1" spans="1:4" x14ac:dyDescent="0.25">
      <c r="A1" s="98" t="s">
        <v>52</v>
      </c>
      <c r="B1" s="99"/>
      <c r="C1" s="99"/>
      <c r="D1" s="100"/>
    </row>
    <row r="2" spans="1:4" x14ac:dyDescent="0.25">
      <c r="A2" s="101" t="s">
        <v>134</v>
      </c>
      <c r="B2" s="102"/>
      <c r="C2" s="165"/>
      <c r="D2" s="166"/>
    </row>
    <row r="3" spans="1:4" x14ac:dyDescent="0.25">
      <c r="A3" s="101"/>
      <c r="B3" s="102"/>
      <c r="C3" s="165"/>
      <c r="D3" s="166"/>
    </row>
    <row r="4" spans="1:4" x14ac:dyDescent="0.25">
      <c r="A4" s="101"/>
      <c r="B4" s="102"/>
      <c r="C4" s="165"/>
      <c r="D4" s="166"/>
    </row>
    <row r="5" spans="1:4" x14ac:dyDescent="0.25">
      <c r="A5" s="101"/>
      <c r="B5" s="102"/>
      <c r="C5" s="165"/>
      <c r="D5" s="166"/>
    </row>
    <row r="6" spans="1:4" x14ac:dyDescent="0.25">
      <c r="A6" s="101"/>
      <c r="B6" s="102"/>
      <c r="C6" s="165"/>
      <c r="D6" s="166"/>
    </row>
    <row r="7" spans="1:4" x14ac:dyDescent="0.25">
      <c r="A7" s="101"/>
      <c r="B7" s="102"/>
      <c r="C7" s="165"/>
      <c r="D7" s="166"/>
    </row>
    <row r="8" spans="1:4" x14ac:dyDescent="0.25">
      <c r="A8" s="101"/>
      <c r="B8" s="102"/>
      <c r="C8" s="165"/>
      <c r="D8" s="166"/>
    </row>
    <row r="9" spans="1:4" x14ac:dyDescent="0.25">
      <c r="A9" s="101"/>
      <c r="B9" s="102"/>
      <c r="C9" s="165"/>
      <c r="D9" s="166"/>
    </row>
    <row r="10" spans="1:4" x14ac:dyDescent="0.25">
      <c r="A10" s="101"/>
      <c r="B10" s="102"/>
      <c r="C10" s="165"/>
      <c r="D10" s="166"/>
    </row>
    <row r="11" spans="1:4" x14ac:dyDescent="0.25">
      <c r="A11" s="101"/>
      <c r="B11" s="102"/>
      <c r="C11" s="165"/>
      <c r="D11" s="166"/>
    </row>
    <row r="12" spans="1:4" x14ac:dyDescent="0.25">
      <c r="A12" s="101"/>
      <c r="B12" s="102"/>
      <c r="C12" s="165"/>
      <c r="D12" s="166"/>
    </row>
    <row r="13" spans="1:4" ht="15.75" thickBot="1" x14ac:dyDescent="0.3">
      <c r="A13" s="103"/>
      <c r="B13" s="104"/>
      <c r="C13" s="167"/>
      <c r="D13" s="168"/>
    </row>
  </sheetData>
  <sheetProtection algorithmName="SHA-512" hashValue="0PG9TXB8PN6QjlgU+c4msB5s2W563obXNMzPGw/cbatFI120G8skHrKzoTQ5CsCFF2VYO4b+FdL5X4Rh9JHMwA==" saltValue="NJKU4WpnyZ69RBPHw/jQUA==" spinCount="100000" sheet="1" objects="1" scenarios="1"/>
  <mergeCells count="3">
    <mergeCell ref="A2:B13"/>
    <mergeCell ref="C2:D13"/>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opLeftCell="A28" zoomScale="70" zoomScaleNormal="70" workbookViewId="0">
      <selection activeCell="A54" activeCellId="7" sqref="H25 C4:C11 C13 C16:D17 E3:F17 A21:F30 A35:F49 A54:F68"/>
    </sheetView>
  </sheetViews>
  <sheetFormatPr defaultRowHeight="15" x14ac:dyDescent="0.25"/>
  <cols>
    <col min="1" max="1" width="18.5703125" style="42" customWidth="1"/>
    <col min="2" max="2" width="35.140625" style="42" customWidth="1"/>
    <col min="3" max="3" width="28" style="42" customWidth="1"/>
    <col min="4" max="4" width="39.42578125" style="42" customWidth="1"/>
    <col min="5" max="5" width="32" style="42" customWidth="1"/>
    <col min="6" max="6" width="119" style="42" customWidth="1"/>
    <col min="7" max="16384" width="9.140625" style="42"/>
  </cols>
  <sheetData>
    <row r="1" spans="1:8" ht="15.75" thickBot="1" x14ac:dyDescent="0.3">
      <c r="A1" s="1"/>
      <c r="B1" s="1"/>
      <c r="C1" s="1"/>
      <c r="D1" s="1"/>
      <c r="E1" s="1"/>
      <c r="F1" s="1"/>
    </row>
    <row r="2" spans="1:8" ht="30.6" customHeight="1" x14ac:dyDescent="0.25">
      <c r="A2" s="110" t="s">
        <v>0</v>
      </c>
      <c r="B2" s="111"/>
      <c r="C2" s="111"/>
      <c r="D2" s="111"/>
      <c r="E2" s="105" t="s">
        <v>46</v>
      </c>
      <c r="F2" s="106"/>
      <c r="G2" s="14"/>
      <c r="H2" s="14"/>
    </row>
    <row r="3" spans="1:8" x14ac:dyDescent="0.25">
      <c r="A3" s="2"/>
      <c r="B3" s="3"/>
      <c r="C3" s="4"/>
      <c r="D3" s="3"/>
      <c r="E3" s="181" t="s">
        <v>47</v>
      </c>
      <c r="F3" s="182"/>
    </row>
    <row r="4" spans="1:8" x14ac:dyDescent="0.25">
      <c r="A4" s="112" t="s">
        <v>1</v>
      </c>
      <c r="B4" s="113"/>
      <c r="C4" s="170"/>
      <c r="D4" s="3"/>
      <c r="E4" s="181"/>
      <c r="F4" s="182"/>
    </row>
    <row r="5" spans="1:8" x14ac:dyDescent="0.25">
      <c r="A5" s="112" t="s">
        <v>2</v>
      </c>
      <c r="B5" s="113"/>
      <c r="C5" s="171"/>
      <c r="D5" s="3"/>
      <c r="E5" s="181"/>
      <c r="F5" s="182"/>
    </row>
    <row r="6" spans="1:8" x14ac:dyDescent="0.25">
      <c r="A6" s="112" t="s">
        <v>3</v>
      </c>
      <c r="B6" s="113"/>
      <c r="C6" s="172"/>
      <c r="D6" s="3"/>
      <c r="E6" s="181"/>
      <c r="F6" s="182"/>
    </row>
    <row r="7" spans="1:8" x14ac:dyDescent="0.25">
      <c r="A7" s="38"/>
      <c r="B7" s="39" t="s">
        <v>132</v>
      </c>
      <c r="C7" s="172"/>
      <c r="D7" s="3"/>
      <c r="E7" s="181"/>
      <c r="F7" s="182"/>
    </row>
    <row r="8" spans="1:8" x14ac:dyDescent="0.25">
      <c r="A8" s="112" t="s">
        <v>4</v>
      </c>
      <c r="B8" s="113"/>
      <c r="C8" s="173"/>
      <c r="D8" s="3"/>
      <c r="E8" s="181"/>
      <c r="F8" s="182"/>
    </row>
    <row r="9" spans="1:8" x14ac:dyDescent="0.25">
      <c r="A9" s="108" t="s">
        <v>5</v>
      </c>
      <c r="B9" s="109"/>
      <c r="C9" s="174"/>
      <c r="D9" s="3"/>
      <c r="E9" s="181"/>
      <c r="F9" s="182"/>
    </row>
    <row r="10" spans="1:8" x14ac:dyDescent="0.25">
      <c r="A10" s="5"/>
      <c r="B10" s="37" t="s">
        <v>6</v>
      </c>
      <c r="C10" s="175"/>
      <c r="D10" s="3"/>
      <c r="E10" s="181"/>
      <c r="F10" s="182"/>
    </row>
    <row r="11" spans="1:8" ht="29.1" customHeight="1" x14ac:dyDescent="0.25">
      <c r="A11" s="108" t="s">
        <v>7</v>
      </c>
      <c r="B11" s="109"/>
      <c r="C11" s="176"/>
      <c r="D11" s="3"/>
      <c r="E11" s="181"/>
      <c r="F11" s="182"/>
    </row>
    <row r="12" spans="1:8" ht="23.45" customHeight="1" x14ac:dyDescent="0.25">
      <c r="A12" s="16"/>
      <c r="B12" s="17"/>
      <c r="C12" s="4"/>
      <c r="D12" s="3"/>
      <c r="E12" s="181"/>
      <c r="F12" s="182"/>
    </row>
    <row r="13" spans="1:8" ht="23.45" customHeight="1" x14ac:dyDescent="0.25">
      <c r="A13" s="16"/>
      <c r="B13" s="31" t="s">
        <v>105</v>
      </c>
      <c r="C13" s="177"/>
      <c r="D13" s="3"/>
      <c r="E13" s="181"/>
      <c r="F13" s="182"/>
    </row>
    <row r="14" spans="1:8" ht="23.45" customHeight="1" x14ac:dyDescent="0.25">
      <c r="A14" s="16"/>
      <c r="B14" s="30"/>
      <c r="C14" s="4"/>
      <c r="D14" s="3"/>
      <c r="E14" s="181"/>
      <c r="F14" s="182"/>
    </row>
    <row r="15" spans="1:8" x14ac:dyDescent="0.25">
      <c r="A15" s="6"/>
      <c r="B15" s="7"/>
      <c r="C15" s="8" t="s">
        <v>8</v>
      </c>
      <c r="D15" s="18" t="s">
        <v>9</v>
      </c>
      <c r="E15" s="181"/>
      <c r="F15" s="182"/>
    </row>
    <row r="16" spans="1:8" x14ac:dyDescent="0.25">
      <c r="A16" s="6"/>
      <c r="B16" s="37" t="s">
        <v>10</v>
      </c>
      <c r="C16" s="178" t="s">
        <v>11</v>
      </c>
      <c r="D16" s="178" t="s">
        <v>11</v>
      </c>
      <c r="E16" s="183"/>
      <c r="F16" s="182"/>
    </row>
    <row r="17" spans="1:8" ht="15.75" thickBot="1" x14ac:dyDescent="0.3">
      <c r="A17" s="9"/>
      <c r="B17" s="32" t="s">
        <v>12</v>
      </c>
      <c r="C17" s="179"/>
      <c r="D17" s="180"/>
      <c r="E17" s="184"/>
      <c r="F17" s="185"/>
    </row>
    <row r="18" spans="1:8" x14ac:dyDescent="0.25">
      <c r="A18" s="1"/>
      <c r="B18" s="1"/>
      <c r="C18" s="1"/>
      <c r="D18" s="1"/>
      <c r="E18" s="1"/>
      <c r="F18" s="1"/>
    </row>
    <row r="19" spans="1:8" ht="18" x14ac:dyDescent="0.25">
      <c r="A19" s="137" t="s">
        <v>51</v>
      </c>
      <c r="B19" s="137"/>
      <c r="C19" s="137"/>
      <c r="D19" s="137"/>
      <c r="E19" s="137"/>
      <c r="F19" s="19"/>
    </row>
    <row r="20" spans="1:8" x14ac:dyDescent="0.25">
      <c r="A20" s="138" t="s">
        <v>13</v>
      </c>
      <c r="B20" s="138" t="s">
        <v>14</v>
      </c>
      <c r="C20" s="138"/>
      <c r="D20" s="138" t="s">
        <v>15</v>
      </c>
      <c r="E20" s="139" t="s">
        <v>108</v>
      </c>
      <c r="F20" s="139"/>
    </row>
    <row r="21" spans="1:8" x14ac:dyDescent="0.25">
      <c r="A21" s="186">
        <v>1</v>
      </c>
      <c r="B21" s="187" t="s">
        <v>17</v>
      </c>
      <c r="C21" s="187"/>
      <c r="D21" s="188">
        <v>0</v>
      </c>
      <c r="E21" s="189" t="s">
        <v>16</v>
      </c>
      <c r="F21" s="189"/>
    </row>
    <row r="22" spans="1:8" x14ac:dyDescent="0.25">
      <c r="A22" s="186">
        <v>2</v>
      </c>
      <c r="B22" s="187" t="s">
        <v>17</v>
      </c>
      <c r="C22" s="187"/>
      <c r="D22" s="188">
        <v>0</v>
      </c>
      <c r="E22" s="189" t="s">
        <v>16</v>
      </c>
      <c r="F22" s="189"/>
    </row>
    <row r="23" spans="1:8" x14ac:dyDescent="0.25">
      <c r="A23" s="186">
        <v>3</v>
      </c>
      <c r="B23" s="187" t="s">
        <v>17</v>
      </c>
      <c r="C23" s="187"/>
      <c r="D23" s="188">
        <v>0</v>
      </c>
      <c r="E23" s="189" t="s">
        <v>16</v>
      </c>
      <c r="F23" s="189"/>
    </row>
    <row r="24" spans="1:8" x14ac:dyDescent="0.25">
      <c r="A24" s="186">
        <v>4</v>
      </c>
      <c r="B24" s="187" t="s">
        <v>17</v>
      </c>
      <c r="C24" s="187"/>
      <c r="D24" s="188">
        <v>0</v>
      </c>
      <c r="E24" s="189" t="s">
        <v>16</v>
      </c>
      <c r="F24" s="189"/>
    </row>
    <row r="25" spans="1:8" x14ac:dyDescent="0.25">
      <c r="A25" s="186">
        <v>5</v>
      </c>
      <c r="B25" s="187" t="s">
        <v>17</v>
      </c>
      <c r="C25" s="187"/>
      <c r="D25" s="188">
        <v>0</v>
      </c>
      <c r="E25" s="189" t="s">
        <v>16</v>
      </c>
      <c r="F25" s="189"/>
      <c r="H25" s="169"/>
    </row>
    <row r="26" spans="1:8" x14ac:dyDescent="0.25">
      <c r="A26" s="186">
        <v>6</v>
      </c>
      <c r="B26" s="187" t="s">
        <v>17</v>
      </c>
      <c r="C26" s="187"/>
      <c r="D26" s="188">
        <v>0</v>
      </c>
      <c r="E26" s="189" t="s">
        <v>16</v>
      </c>
      <c r="F26" s="189"/>
    </row>
    <row r="27" spans="1:8" x14ac:dyDescent="0.25">
      <c r="A27" s="186">
        <v>7</v>
      </c>
      <c r="B27" s="187" t="s">
        <v>17</v>
      </c>
      <c r="C27" s="187"/>
      <c r="D27" s="188">
        <v>0</v>
      </c>
      <c r="E27" s="189" t="s">
        <v>16</v>
      </c>
      <c r="F27" s="189"/>
    </row>
    <row r="28" spans="1:8" x14ac:dyDescent="0.25">
      <c r="A28" s="186">
        <v>8</v>
      </c>
      <c r="B28" s="187" t="s">
        <v>17</v>
      </c>
      <c r="C28" s="187"/>
      <c r="D28" s="188">
        <v>0</v>
      </c>
      <c r="E28" s="189" t="s">
        <v>16</v>
      </c>
      <c r="F28" s="189"/>
    </row>
    <row r="29" spans="1:8" x14ac:dyDescent="0.25">
      <c r="A29" s="186">
        <v>9</v>
      </c>
      <c r="B29" s="187" t="s">
        <v>17</v>
      </c>
      <c r="C29" s="187"/>
      <c r="D29" s="188">
        <v>0</v>
      </c>
      <c r="E29" s="189" t="s">
        <v>16</v>
      </c>
      <c r="F29" s="189"/>
    </row>
    <row r="30" spans="1:8" x14ac:dyDescent="0.25">
      <c r="A30" s="186">
        <v>10</v>
      </c>
      <c r="B30" s="187" t="s">
        <v>17</v>
      </c>
      <c r="C30" s="187"/>
      <c r="D30" s="188">
        <v>0</v>
      </c>
      <c r="E30" s="189" t="s">
        <v>16</v>
      </c>
      <c r="F30" s="189"/>
    </row>
    <row r="31" spans="1:8" x14ac:dyDescent="0.25">
      <c r="A31" s="140" t="s">
        <v>28</v>
      </c>
      <c r="B31" s="140"/>
      <c r="C31" s="141"/>
      <c r="D31" s="142">
        <f>SUM(D21:D30)</f>
        <v>0</v>
      </c>
      <c r="E31" s="141"/>
      <c r="F31" s="1"/>
    </row>
    <row r="33" spans="1:6" x14ac:dyDescent="0.25">
      <c r="A33" s="107" t="s">
        <v>30</v>
      </c>
      <c r="B33" s="107"/>
      <c r="C33" s="107"/>
      <c r="D33" s="97" t="s">
        <v>44</v>
      </c>
      <c r="E33" s="97"/>
      <c r="F33" s="19"/>
    </row>
    <row r="34" spans="1:6" x14ac:dyDescent="0.25">
      <c r="A34" s="10" t="s">
        <v>13</v>
      </c>
      <c r="B34" s="10" t="s">
        <v>14</v>
      </c>
      <c r="C34" s="10" t="s">
        <v>33</v>
      </c>
      <c r="D34" s="15" t="s">
        <v>31</v>
      </c>
      <c r="E34" s="15" t="s">
        <v>107</v>
      </c>
      <c r="F34" s="143"/>
    </row>
    <row r="35" spans="1:6" x14ac:dyDescent="0.25">
      <c r="A35" s="190">
        <v>1</v>
      </c>
      <c r="B35" s="191" t="s">
        <v>17</v>
      </c>
      <c r="C35" s="192">
        <v>0</v>
      </c>
      <c r="D35" s="192">
        <v>0</v>
      </c>
      <c r="E35" s="193" t="s">
        <v>16</v>
      </c>
      <c r="F35" s="194"/>
    </row>
    <row r="36" spans="1:6" x14ac:dyDescent="0.25">
      <c r="A36" s="190">
        <v>2</v>
      </c>
      <c r="B36" s="191" t="s">
        <v>17</v>
      </c>
      <c r="C36" s="192">
        <v>0</v>
      </c>
      <c r="D36" s="192">
        <v>0</v>
      </c>
      <c r="E36" s="193" t="s">
        <v>16</v>
      </c>
      <c r="F36" s="194"/>
    </row>
    <row r="37" spans="1:6" x14ac:dyDescent="0.25">
      <c r="A37" s="190">
        <v>3</v>
      </c>
      <c r="B37" s="191" t="s">
        <v>17</v>
      </c>
      <c r="C37" s="192">
        <v>0</v>
      </c>
      <c r="D37" s="192">
        <v>0</v>
      </c>
      <c r="E37" s="193" t="s">
        <v>16</v>
      </c>
      <c r="F37" s="194"/>
    </row>
    <row r="38" spans="1:6" x14ac:dyDescent="0.25">
      <c r="A38" s="190">
        <v>4</v>
      </c>
      <c r="B38" s="191" t="s">
        <v>17</v>
      </c>
      <c r="C38" s="192">
        <v>0</v>
      </c>
      <c r="D38" s="192">
        <v>0</v>
      </c>
      <c r="E38" s="193" t="s">
        <v>16</v>
      </c>
      <c r="F38" s="194"/>
    </row>
    <row r="39" spans="1:6" x14ac:dyDescent="0.25">
      <c r="A39" s="190">
        <v>5</v>
      </c>
      <c r="B39" s="191" t="s">
        <v>17</v>
      </c>
      <c r="C39" s="192">
        <v>0</v>
      </c>
      <c r="D39" s="192">
        <v>0</v>
      </c>
      <c r="E39" s="193" t="s">
        <v>16</v>
      </c>
      <c r="F39" s="194"/>
    </row>
    <row r="40" spans="1:6" x14ac:dyDescent="0.25">
      <c r="A40" s="190">
        <v>6</v>
      </c>
      <c r="B40" s="191" t="s">
        <v>17</v>
      </c>
      <c r="C40" s="192">
        <v>0</v>
      </c>
      <c r="D40" s="192">
        <v>0</v>
      </c>
      <c r="E40" s="193" t="s">
        <v>16</v>
      </c>
      <c r="F40" s="194"/>
    </row>
    <row r="41" spans="1:6" x14ac:dyDescent="0.25">
      <c r="A41" s="190">
        <v>7</v>
      </c>
      <c r="B41" s="191" t="s">
        <v>17</v>
      </c>
      <c r="C41" s="192">
        <v>0</v>
      </c>
      <c r="D41" s="192">
        <v>0</v>
      </c>
      <c r="E41" s="193" t="s">
        <v>16</v>
      </c>
      <c r="F41" s="194"/>
    </row>
    <row r="42" spans="1:6" x14ac:dyDescent="0.25">
      <c r="A42" s="190">
        <v>8</v>
      </c>
      <c r="B42" s="191" t="s">
        <v>17</v>
      </c>
      <c r="C42" s="192">
        <v>0</v>
      </c>
      <c r="D42" s="192">
        <v>0</v>
      </c>
      <c r="E42" s="193" t="s">
        <v>16</v>
      </c>
      <c r="F42" s="194"/>
    </row>
    <row r="43" spans="1:6" x14ac:dyDescent="0.25">
      <c r="A43" s="190">
        <v>9</v>
      </c>
      <c r="B43" s="191" t="s">
        <v>17</v>
      </c>
      <c r="C43" s="192">
        <v>0</v>
      </c>
      <c r="D43" s="192">
        <v>0</v>
      </c>
      <c r="E43" s="193" t="s">
        <v>16</v>
      </c>
      <c r="F43" s="194"/>
    </row>
    <row r="44" spans="1:6" x14ac:dyDescent="0.25">
      <c r="A44" s="190">
        <v>10</v>
      </c>
      <c r="B44" s="191" t="s">
        <v>17</v>
      </c>
      <c r="C44" s="192">
        <v>0</v>
      </c>
      <c r="D44" s="192">
        <v>0</v>
      </c>
      <c r="E44" s="193" t="s">
        <v>16</v>
      </c>
      <c r="F44" s="194"/>
    </row>
    <row r="45" spans="1:6" x14ac:dyDescent="0.25">
      <c r="A45" s="190">
        <v>11</v>
      </c>
      <c r="B45" s="191" t="s">
        <v>17</v>
      </c>
      <c r="C45" s="192">
        <v>0</v>
      </c>
      <c r="D45" s="192">
        <v>0</v>
      </c>
      <c r="E45" s="193" t="s">
        <v>16</v>
      </c>
      <c r="F45" s="194"/>
    </row>
    <row r="46" spans="1:6" x14ac:dyDescent="0.25">
      <c r="A46" s="190">
        <v>12</v>
      </c>
      <c r="B46" s="191" t="s">
        <v>17</v>
      </c>
      <c r="C46" s="192">
        <v>0</v>
      </c>
      <c r="D46" s="192">
        <v>0</v>
      </c>
      <c r="E46" s="193" t="s">
        <v>16</v>
      </c>
      <c r="F46" s="194"/>
    </row>
    <row r="47" spans="1:6" x14ac:dyDescent="0.25">
      <c r="A47" s="190">
        <v>13</v>
      </c>
      <c r="B47" s="191" t="s">
        <v>17</v>
      </c>
      <c r="C47" s="192">
        <v>0</v>
      </c>
      <c r="D47" s="192">
        <v>0</v>
      </c>
      <c r="E47" s="193" t="s">
        <v>16</v>
      </c>
      <c r="F47" s="194"/>
    </row>
    <row r="48" spans="1:6" x14ac:dyDescent="0.25">
      <c r="A48" s="190">
        <v>14</v>
      </c>
      <c r="B48" s="191" t="s">
        <v>17</v>
      </c>
      <c r="C48" s="192">
        <v>0</v>
      </c>
      <c r="D48" s="192">
        <v>0</v>
      </c>
      <c r="E48" s="193" t="s">
        <v>16</v>
      </c>
      <c r="F48" s="194"/>
    </row>
    <row r="49" spans="1:6" x14ac:dyDescent="0.25">
      <c r="A49" s="190">
        <v>15</v>
      </c>
      <c r="B49" s="191" t="s">
        <v>17</v>
      </c>
      <c r="C49" s="192">
        <v>0</v>
      </c>
      <c r="D49" s="192">
        <v>0</v>
      </c>
      <c r="E49" s="193" t="s">
        <v>16</v>
      </c>
      <c r="F49" s="194"/>
    </row>
    <row r="50" spans="1:6" x14ac:dyDescent="0.25">
      <c r="A50" s="28" t="s">
        <v>18</v>
      </c>
      <c r="B50" s="28"/>
      <c r="C50" s="12">
        <f>SUBTOTAL(109,Table35[Budgetteret beløb])</f>
        <v>0</v>
      </c>
      <c r="D50" s="29">
        <f>SUBTOTAL(109,Table35[Afholdt beløb])</f>
        <v>0</v>
      </c>
      <c r="E50" s="28"/>
    </row>
    <row r="52" spans="1:6" x14ac:dyDescent="0.25">
      <c r="A52" s="107" t="s">
        <v>135</v>
      </c>
      <c r="B52" s="107"/>
      <c r="C52" s="107"/>
      <c r="D52" s="97" t="s">
        <v>45</v>
      </c>
      <c r="E52" s="97"/>
      <c r="F52" s="143"/>
    </row>
    <row r="53" spans="1:6" x14ac:dyDescent="0.25">
      <c r="A53" s="10" t="s">
        <v>13</v>
      </c>
      <c r="B53" s="10" t="s">
        <v>14</v>
      </c>
      <c r="C53" s="10" t="s">
        <v>33</v>
      </c>
      <c r="D53" s="15" t="s">
        <v>31</v>
      </c>
      <c r="E53" s="15" t="s">
        <v>107</v>
      </c>
      <c r="F53" s="143"/>
    </row>
    <row r="54" spans="1:6" x14ac:dyDescent="0.25">
      <c r="A54" s="195">
        <v>1</v>
      </c>
      <c r="B54" s="191" t="s">
        <v>17</v>
      </c>
      <c r="C54" s="192">
        <v>0</v>
      </c>
      <c r="D54" s="196">
        <v>0</v>
      </c>
      <c r="E54" s="193" t="s">
        <v>16</v>
      </c>
      <c r="F54" s="194"/>
    </row>
    <row r="55" spans="1:6" x14ac:dyDescent="0.25">
      <c r="A55" s="195">
        <v>2</v>
      </c>
      <c r="B55" s="191" t="s">
        <v>17</v>
      </c>
      <c r="C55" s="192">
        <v>0</v>
      </c>
      <c r="D55" s="196">
        <v>0</v>
      </c>
      <c r="E55" s="193" t="s">
        <v>16</v>
      </c>
      <c r="F55" s="194"/>
    </row>
    <row r="56" spans="1:6" x14ac:dyDescent="0.25">
      <c r="A56" s="195">
        <v>3</v>
      </c>
      <c r="B56" s="191" t="s">
        <v>17</v>
      </c>
      <c r="C56" s="192">
        <v>0</v>
      </c>
      <c r="D56" s="196">
        <v>0</v>
      </c>
      <c r="E56" s="193" t="s">
        <v>16</v>
      </c>
      <c r="F56" s="194"/>
    </row>
    <row r="57" spans="1:6" x14ac:dyDescent="0.25">
      <c r="A57" s="195">
        <v>4</v>
      </c>
      <c r="B57" s="191" t="s">
        <v>17</v>
      </c>
      <c r="C57" s="192">
        <v>0</v>
      </c>
      <c r="D57" s="196">
        <v>0</v>
      </c>
      <c r="E57" s="193" t="s">
        <v>16</v>
      </c>
      <c r="F57" s="194"/>
    </row>
    <row r="58" spans="1:6" x14ac:dyDescent="0.25">
      <c r="A58" s="195">
        <v>5</v>
      </c>
      <c r="B58" s="191" t="s">
        <v>17</v>
      </c>
      <c r="C58" s="192">
        <v>0</v>
      </c>
      <c r="D58" s="196">
        <v>0</v>
      </c>
      <c r="E58" s="193" t="s">
        <v>16</v>
      </c>
      <c r="F58" s="194"/>
    </row>
    <row r="59" spans="1:6" x14ac:dyDescent="0.25">
      <c r="A59" s="195">
        <v>6</v>
      </c>
      <c r="B59" s="191" t="s">
        <v>17</v>
      </c>
      <c r="C59" s="192">
        <v>0</v>
      </c>
      <c r="D59" s="196">
        <v>0</v>
      </c>
      <c r="E59" s="193" t="s">
        <v>16</v>
      </c>
      <c r="F59" s="194"/>
    </row>
    <row r="60" spans="1:6" x14ac:dyDescent="0.25">
      <c r="A60" s="195">
        <v>7</v>
      </c>
      <c r="B60" s="191" t="s">
        <v>17</v>
      </c>
      <c r="C60" s="192">
        <v>0</v>
      </c>
      <c r="D60" s="196">
        <v>0</v>
      </c>
      <c r="E60" s="193" t="s">
        <v>16</v>
      </c>
      <c r="F60" s="194"/>
    </row>
    <row r="61" spans="1:6" x14ac:dyDescent="0.25">
      <c r="A61" s="195">
        <v>8</v>
      </c>
      <c r="B61" s="191" t="s">
        <v>17</v>
      </c>
      <c r="C61" s="192">
        <v>0</v>
      </c>
      <c r="D61" s="196">
        <v>0</v>
      </c>
      <c r="E61" s="193" t="s">
        <v>16</v>
      </c>
      <c r="F61" s="194"/>
    </row>
    <row r="62" spans="1:6" x14ac:dyDescent="0.25">
      <c r="A62" s="195">
        <v>9</v>
      </c>
      <c r="B62" s="191" t="s">
        <v>17</v>
      </c>
      <c r="C62" s="192">
        <v>0</v>
      </c>
      <c r="D62" s="196">
        <v>0</v>
      </c>
      <c r="E62" s="193" t="s">
        <v>16</v>
      </c>
      <c r="F62" s="194"/>
    </row>
    <row r="63" spans="1:6" x14ac:dyDescent="0.25">
      <c r="A63" s="195">
        <v>10</v>
      </c>
      <c r="B63" s="191" t="s">
        <v>17</v>
      </c>
      <c r="C63" s="192">
        <v>0</v>
      </c>
      <c r="D63" s="196">
        <v>0</v>
      </c>
      <c r="E63" s="193" t="s">
        <v>16</v>
      </c>
      <c r="F63" s="194"/>
    </row>
    <row r="64" spans="1:6" x14ac:dyDescent="0.25">
      <c r="A64" s="195">
        <v>11</v>
      </c>
      <c r="B64" s="191" t="s">
        <v>17</v>
      </c>
      <c r="C64" s="192">
        <v>0</v>
      </c>
      <c r="D64" s="196">
        <v>0</v>
      </c>
      <c r="E64" s="193" t="s">
        <v>16</v>
      </c>
      <c r="F64" s="194"/>
    </row>
    <row r="65" spans="1:6" x14ac:dyDescent="0.25">
      <c r="A65" s="195">
        <v>12</v>
      </c>
      <c r="B65" s="191" t="s">
        <v>17</v>
      </c>
      <c r="C65" s="192">
        <v>0</v>
      </c>
      <c r="D65" s="196">
        <v>0</v>
      </c>
      <c r="E65" s="193" t="s">
        <v>16</v>
      </c>
      <c r="F65" s="194"/>
    </row>
    <row r="66" spans="1:6" x14ac:dyDescent="0.25">
      <c r="A66" s="195">
        <v>13</v>
      </c>
      <c r="B66" s="191" t="s">
        <v>17</v>
      </c>
      <c r="C66" s="192">
        <v>0</v>
      </c>
      <c r="D66" s="196">
        <v>0</v>
      </c>
      <c r="E66" s="193" t="s">
        <v>16</v>
      </c>
      <c r="F66" s="194"/>
    </row>
    <row r="67" spans="1:6" x14ac:dyDescent="0.25">
      <c r="A67" s="195">
        <v>14</v>
      </c>
      <c r="B67" s="191" t="s">
        <v>17</v>
      </c>
      <c r="C67" s="192">
        <v>0</v>
      </c>
      <c r="D67" s="196">
        <v>0</v>
      </c>
      <c r="E67" s="193" t="s">
        <v>16</v>
      </c>
      <c r="F67" s="194"/>
    </row>
    <row r="68" spans="1:6" x14ac:dyDescent="0.25">
      <c r="A68" s="195">
        <v>15</v>
      </c>
      <c r="B68" s="191" t="s">
        <v>17</v>
      </c>
      <c r="C68" s="192">
        <v>0</v>
      </c>
      <c r="D68" s="196">
        <v>0</v>
      </c>
      <c r="E68" s="193" t="s">
        <v>16</v>
      </c>
      <c r="F68" s="194"/>
    </row>
    <row r="69" spans="1:6" x14ac:dyDescent="0.25">
      <c r="A69" s="28" t="s">
        <v>18</v>
      </c>
      <c r="B69" s="28"/>
      <c r="C69" s="29">
        <f>SUBTOTAL(109,Table353[Budgetteret beløb])</f>
        <v>0</v>
      </c>
      <c r="D69" s="29">
        <f>SUBTOTAL(109,Table353[Afholdt beløb])</f>
        <v>0</v>
      </c>
      <c r="E69" s="28"/>
    </row>
    <row r="70" spans="1:6" x14ac:dyDescent="0.25">
      <c r="A70" s="11"/>
      <c r="B70" s="11"/>
      <c r="C70" s="12"/>
      <c r="D70" s="12"/>
      <c r="E70" s="11"/>
    </row>
    <row r="71" spans="1:6" x14ac:dyDescent="0.25">
      <c r="A71" s="11"/>
      <c r="B71" s="11"/>
      <c r="C71" s="12"/>
      <c r="D71" s="12"/>
      <c r="E71" s="11"/>
    </row>
    <row r="72" spans="1:6" ht="15.75" hidden="1" thickBot="1" x14ac:dyDescent="0.3">
      <c r="A72" s="144" t="s">
        <v>50</v>
      </c>
      <c r="B72" s="145"/>
      <c r="C72" s="146"/>
      <c r="D72" s="146"/>
      <c r="E72" s="147"/>
    </row>
    <row r="73" spans="1:6" hidden="1" x14ac:dyDescent="0.25">
      <c r="A73" s="135"/>
      <c r="B73" s="148" t="s">
        <v>27</v>
      </c>
      <c r="C73" s="136">
        <f>D31</f>
        <v>0</v>
      </c>
      <c r="D73" s="136"/>
      <c r="E73" s="135"/>
    </row>
    <row r="74" spans="1:6" hidden="1" x14ac:dyDescent="0.25">
      <c r="A74" s="148"/>
      <c r="B74" s="148" t="s">
        <v>48</v>
      </c>
      <c r="C74" s="136">
        <f>Table35[[#Totals],[Afholdt beløb]]+Table353[[#Totals],[Afholdt beløb]]</f>
        <v>0</v>
      </c>
      <c r="D74" s="136"/>
      <c r="E74" s="135"/>
    </row>
    <row r="75" spans="1:6" hidden="1" x14ac:dyDescent="0.25">
      <c r="A75" s="148"/>
      <c r="B75" s="148" t="s">
        <v>39</v>
      </c>
      <c r="C75" s="136">
        <f>C13</f>
        <v>0</v>
      </c>
      <c r="D75" s="136"/>
      <c r="E75" s="135"/>
    </row>
    <row r="76" spans="1:6" ht="44.45" hidden="1" customHeight="1" x14ac:dyDescent="0.25">
      <c r="A76" s="148"/>
      <c r="B76" s="149" t="s">
        <v>49</v>
      </c>
      <c r="C76" s="150">
        <f>C74*0.65</f>
        <v>0</v>
      </c>
      <c r="D76" s="136"/>
      <c r="E76" s="135"/>
    </row>
    <row r="77" spans="1:6" ht="24" hidden="1" customHeight="1" x14ac:dyDescent="0.25">
      <c r="A77" s="135"/>
      <c r="B77" s="148" t="s">
        <v>26</v>
      </c>
      <c r="C77" s="136">
        <f>C75-C76</f>
        <v>0</v>
      </c>
      <c r="D77" s="136"/>
      <c r="E77" s="135"/>
    </row>
  </sheetData>
  <sheetProtection algorithmName="SHA-512" hashValue="+uSSJO8xk47vIo6FWdRCwiWaUhwQRxZ1my3b3be1+ZKLmZS8RhGsGls0kJURyYJ3pTJVB5pIown5xrb/lLdMBg==" saltValue="A0ph9sm6fY3tcxUPmkS/kA==" spinCount="100000" sheet="1" objects="1" scenarios="1"/>
  <mergeCells count="26">
    <mergeCell ref="E21:F21"/>
    <mergeCell ref="E22:F22"/>
    <mergeCell ref="E23:F23"/>
    <mergeCell ref="E24:F24"/>
    <mergeCell ref="E30:F30"/>
    <mergeCell ref="E25:F25"/>
    <mergeCell ref="E26:F26"/>
    <mergeCell ref="E27:F27"/>
    <mergeCell ref="E28:F28"/>
    <mergeCell ref="E29:F29"/>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s>
  <conditionalFormatting sqref="C8">
    <cfRule type="expression" dxfId="460" priority="30">
      <formula>IF($D$8 &lt;&gt;"Angiv navn",1,0)</formula>
    </cfRule>
  </conditionalFormatting>
  <conditionalFormatting sqref="C10">
    <cfRule type="expression" dxfId="459" priority="29">
      <formula>IF($D$10&lt;&gt;"Angiv arrangementsstype",1,0)</formula>
    </cfRule>
  </conditionalFormatting>
  <conditionalFormatting sqref="C9">
    <cfRule type="expression" dxfId="458" priority="28">
      <formula>IF($D$9&lt;&gt;"Angiv sted",1,0)</formula>
    </cfRule>
  </conditionalFormatting>
  <conditionalFormatting sqref="C11">
    <cfRule type="expression" dxfId="457" priority="27">
      <formula>IF($D$11&lt;&gt;"Angiv antal",1,0)</formula>
    </cfRule>
  </conditionalFormatting>
  <conditionalFormatting sqref="C16">
    <cfRule type="expression" dxfId="456" priority="31">
      <formula>IF(AND($D$16&lt;&gt;"Vælg dato",#REF!="Ja"),1,0)</formula>
    </cfRule>
  </conditionalFormatting>
  <conditionalFormatting sqref="C17">
    <cfRule type="expression" dxfId="455" priority="32">
      <formula>IF(AND($D$17&lt;&gt;"Angiv antal",#REF!="Ja"),1,0)</formula>
    </cfRule>
  </conditionalFormatting>
  <conditionalFormatting sqref="B17">
    <cfRule type="expression" dxfId="454" priority="33">
      <formula>#REF!&lt;&gt;"Ja"</formula>
    </cfRule>
  </conditionalFormatting>
  <conditionalFormatting sqref="A15:D17">
    <cfRule type="expression" dxfId="453" priority="34">
      <formula>IF(#REF!&lt;&gt;"Ja",1,0)</formula>
    </cfRule>
  </conditionalFormatting>
  <conditionalFormatting sqref="D16:D17">
    <cfRule type="expression" dxfId="452" priority="35">
      <formula>IF(AND($E$16&lt;&gt;"Vælg dato",#REF!="Ja"),1,0)</formula>
    </cfRule>
  </conditionalFormatting>
  <conditionalFormatting sqref="B35:B49">
    <cfRule type="expression" dxfId="451" priority="26">
      <formula>IF(B35&lt;&gt;"Vælg eller skriv post",1,0)</formula>
    </cfRule>
  </conditionalFormatting>
  <conditionalFormatting sqref="E35:E49">
    <cfRule type="expression" dxfId="450" priority="24">
      <formula>IF(E35&lt;&gt;"Beskrivelse af post",1,0)</formula>
    </cfRule>
    <cfRule type="expression" dxfId="449" priority="25">
      <formula>B35 = "Øvrige"</formula>
    </cfRule>
  </conditionalFormatting>
  <conditionalFormatting sqref="F35:F49">
    <cfRule type="expression" dxfId="448" priority="21">
      <formula>IF(F35&lt;&gt;"Beskrivelse af post",1,0)</formula>
    </cfRule>
    <cfRule type="expression" dxfId="447" priority="22">
      <formula>#REF! = "Øvrige"</formula>
    </cfRule>
  </conditionalFormatting>
  <conditionalFormatting sqref="F52:F66">
    <cfRule type="expression" dxfId="446" priority="15">
      <formula>IF(F52&lt;&gt;"Beskrivelse af post",1,0)</formula>
    </cfRule>
    <cfRule type="expression" dxfId="445" priority="16">
      <formula>#REF! = "Øvrige"</formula>
    </cfRule>
  </conditionalFormatting>
  <conditionalFormatting sqref="E54:E68">
    <cfRule type="expression" dxfId="444" priority="7">
      <formula>IF(E54&lt;&gt;"Beskrivelse af post",1,0)</formula>
    </cfRule>
    <cfRule type="expression" dxfId="443" priority="8">
      <formula>B54 = "Øvrige"</formula>
    </cfRule>
  </conditionalFormatting>
  <conditionalFormatting sqref="A54:C68">
    <cfRule type="expression" dxfId="442"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C16</xm:sqref>
        </x14:dataValidation>
        <x14:dataValidation type="list" allowBlank="1" showInputMessage="1" showErrorMessage="1">
          <x14:formula1>
            <xm:f>'C:\Users\B059343\Desktop\ATK\[Budgetskema_kulturaktiviteter (3).xlsx]List'!#REF!</xm:f>
          </x14:formula1>
          <xm:sqref>B51:C51</xm:sqref>
        </x14:dataValidation>
        <x14:dataValidation type="list" showInputMessage="1" showErrorMessage="1" promptTitle="Forklaring" prompt="Datoen angiver den sidste dato du havde planlagt at afholde arrangementet.">
          <x14:formula1>
            <xm:f>List!$Q$3:$Q$64</xm:f>
          </x14:formula1>
          <xm:sqref>D16</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A50" activeCellId="6" sqref="C4:C7 C9 C12:D13 E3:F13 A17:F26 A31:F45 A50:F64"/>
    </sheetView>
  </sheetViews>
  <sheetFormatPr defaultColWidth="8.85546875" defaultRowHeight="15" x14ac:dyDescent="0.25"/>
  <cols>
    <col min="1" max="1" width="18.5703125" style="42" customWidth="1"/>
    <col min="2" max="2" width="35.140625" style="42" customWidth="1"/>
    <col min="3" max="3" width="28" style="42" customWidth="1"/>
    <col min="4" max="4" width="39.42578125" style="42" customWidth="1"/>
    <col min="5" max="5" width="32" style="42" customWidth="1"/>
    <col min="6" max="6" width="93.42578125" style="42" customWidth="1"/>
    <col min="7" max="16384" width="8.85546875" style="42"/>
  </cols>
  <sheetData>
    <row r="1" spans="1:8" ht="15.75" thickBot="1" x14ac:dyDescent="0.3">
      <c r="A1" s="1"/>
      <c r="B1" s="1"/>
      <c r="C1" s="1"/>
      <c r="D1" s="1"/>
      <c r="E1" s="1"/>
      <c r="F1" s="1"/>
    </row>
    <row r="2" spans="1:8" ht="15.75" x14ac:dyDescent="0.25">
      <c r="A2" s="110" t="s">
        <v>0</v>
      </c>
      <c r="B2" s="111"/>
      <c r="C2" s="111"/>
      <c r="D2" s="111"/>
      <c r="E2" s="114" t="s">
        <v>46</v>
      </c>
      <c r="F2" s="115"/>
      <c r="G2" s="14"/>
      <c r="H2" s="14"/>
    </row>
    <row r="3" spans="1:8" x14ac:dyDescent="0.25">
      <c r="A3" s="2"/>
      <c r="B3" s="3"/>
      <c r="C3" s="4"/>
      <c r="D3" s="3"/>
      <c r="E3" s="181" t="s">
        <v>47</v>
      </c>
      <c r="F3" s="182"/>
    </row>
    <row r="4" spans="1:8" x14ac:dyDescent="0.25">
      <c r="A4" s="112" t="s">
        <v>4</v>
      </c>
      <c r="B4" s="113"/>
      <c r="C4" s="197"/>
      <c r="D4" s="3"/>
      <c r="E4" s="181"/>
      <c r="F4" s="182"/>
    </row>
    <row r="5" spans="1:8" x14ac:dyDescent="0.25">
      <c r="A5" s="108" t="s">
        <v>5</v>
      </c>
      <c r="B5" s="109"/>
      <c r="C5" s="198"/>
      <c r="D5" s="3"/>
      <c r="E5" s="181"/>
      <c r="F5" s="182"/>
    </row>
    <row r="6" spans="1:8" x14ac:dyDescent="0.25">
      <c r="A6" s="5"/>
      <c r="B6" s="37" t="s">
        <v>6</v>
      </c>
      <c r="C6" s="199"/>
      <c r="D6" s="3"/>
      <c r="E6" s="181"/>
      <c r="F6" s="182"/>
    </row>
    <row r="7" spans="1:8" ht="29.1" customHeight="1" x14ac:dyDescent="0.25">
      <c r="A7" s="108" t="s">
        <v>7</v>
      </c>
      <c r="B7" s="109"/>
      <c r="C7" s="200"/>
      <c r="D7" s="3"/>
      <c r="E7" s="181"/>
      <c r="F7" s="182"/>
    </row>
    <row r="8" spans="1:8" ht="23.45" customHeight="1" x14ac:dyDescent="0.25">
      <c r="A8" s="16"/>
      <c r="B8" s="17"/>
      <c r="C8" s="4"/>
      <c r="D8" s="3"/>
      <c r="E8" s="181"/>
      <c r="F8" s="182"/>
    </row>
    <row r="9" spans="1:8" ht="23.45" customHeight="1" x14ac:dyDescent="0.25">
      <c r="A9" s="16"/>
      <c r="B9" s="31" t="s">
        <v>105</v>
      </c>
      <c r="C9" s="201"/>
      <c r="D9" s="3"/>
      <c r="E9" s="181"/>
      <c r="F9" s="182"/>
    </row>
    <row r="10" spans="1:8" ht="23.45" customHeight="1" x14ac:dyDescent="0.25">
      <c r="A10" s="16"/>
      <c r="B10" s="30"/>
      <c r="C10" s="4"/>
      <c r="D10" s="3"/>
      <c r="E10" s="181"/>
      <c r="F10" s="182"/>
    </row>
    <row r="11" spans="1:8" x14ac:dyDescent="0.25">
      <c r="A11" s="6"/>
      <c r="B11" s="7"/>
      <c r="C11" s="8" t="s">
        <v>8</v>
      </c>
      <c r="D11" s="18" t="s">
        <v>9</v>
      </c>
      <c r="E11" s="181"/>
      <c r="F11" s="182"/>
    </row>
    <row r="12" spans="1:8" x14ac:dyDescent="0.25">
      <c r="A12" s="6"/>
      <c r="B12" s="37" t="s">
        <v>10</v>
      </c>
      <c r="C12" s="202" t="s">
        <v>11</v>
      </c>
      <c r="D12" s="202" t="s">
        <v>11</v>
      </c>
      <c r="E12" s="181"/>
      <c r="F12" s="182"/>
    </row>
    <row r="13" spans="1:8" ht="15.75" thickBot="1" x14ac:dyDescent="0.3">
      <c r="A13" s="9"/>
      <c r="B13" s="32" t="s">
        <v>12</v>
      </c>
      <c r="C13" s="203"/>
      <c r="D13" s="180"/>
      <c r="E13" s="184"/>
      <c r="F13" s="185"/>
    </row>
    <row r="14" spans="1:8" x14ac:dyDescent="0.25">
      <c r="A14" s="1"/>
      <c r="B14" s="1"/>
      <c r="C14" s="1"/>
      <c r="D14" s="1"/>
      <c r="E14" s="1"/>
      <c r="F14" s="1"/>
    </row>
    <row r="15" spans="1:8" ht="18" x14ac:dyDescent="0.25">
      <c r="A15" s="137" t="s">
        <v>51</v>
      </c>
      <c r="B15" s="137"/>
      <c r="C15" s="137"/>
      <c r="D15" s="137"/>
      <c r="E15" s="137"/>
      <c r="F15" s="19"/>
    </row>
    <row r="16" spans="1:8" x14ac:dyDescent="0.25">
      <c r="A16" s="138" t="s">
        <v>13</v>
      </c>
      <c r="B16" s="138" t="s">
        <v>14</v>
      </c>
      <c r="C16" s="138"/>
      <c r="D16" s="138" t="s">
        <v>15</v>
      </c>
      <c r="E16" s="139" t="s">
        <v>16</v>
      </c>
      <c r="F16" s="139"/>
    </row>
    <row r="17" spans="1:6" x14ac:dyDescent="0.25">
      <c r="A17" s="186">
        <v>1</v>
      </c>
      <c r="B17" s="187" t="s">
        <v>17</v>
      </c>
      <c r="C17" s="187"/>
      <c r="D17" s="188">
        <v>0</v>
      </c>
      <c r="E17" s="189" t="s">
        <v>16</v>
      </c>
      <c r="F17" s="189"/>
    </row>
    <row r="18" spans="1:6" x14ac:dyDescent="0.25">
      <c r="A18" s="186">
        <v>2</v>
      </c>
      <c r="B18" s="187" t="s">
        <v>17</v>
      </c>
      <c r="C18" s="187"/>
      <c r="D18" s="188">
        <v>0</v>
      </c>
      <c r="E18" s="189" t="s">
        <v>16</v>
      </c>
      <c r="F18" s="189"/>
    </row>
    <row r="19" spans="1:6" x14ac:dyDescent="0.25">
      <c r="A19" s="186">
        <v>3</v>
      </c>
      <c r="B19" s="187" t="s">
        <v>17</v>
      </c>
      <c r="C19" s="187"/>
      <c r="D19" s="188">
        <v>0</v>
      </c>
      <c r="E19" s="189" t="s">
        <v>16</v>
      </c>
      <c r="F19" s="189"/>
    </row>
    <row r="20" spans="1:6" x14ac:dyDescent="0.25">
      <c r="A20" s="186">
        <v>4</v>
      </c>
      <c r="B20" s="187" t="s">
        <v>17</v>
      </c>
      <c r="C20" s="187"/>
      <c r="D20" s="188">
        <v>0</v>
      </c>
      <c r="E20" s="189" t="s">
        <v>16</v>
      </c>
      <c r="F20" s="189"/>
    </row>
    <row r="21" spans="1:6" x14ac:dyDescent="0.25">
      <c r="A21" s="186">
        <v>5</v>
      </c>
      <c r="B21" s="187" t="s">
        <v>17</v>
      </c>
      <c r="C21" s="187"/>
      <c r="D21" s="188">
        <v>0</v>
      </c>
      <c r="E21" s="189" t="s">
        <v>16</v>
      </c>
      <c r="F21" s="189"/>
    </row>
    <row r="22" spans="1:6" x14ac:dyDescent="0.25">
      <c r="A22" s="186">
        <v>6</v>
      </c>
      <c r="B22" s="187" t="s">
        <v>17</v>
      </c>
      <c r="C22" s="187"/>
      <c r="D22" s="188">
        <v>0</v>
      </c>
      <c r="E22" s="189" t="s">
        <v>16</v>
      </c>
      <c r="F22" s="189"/>
    </row>
    <row r="23" spans="1:6" x14ac:dyDescent="0.25">
      <c r="A23" s="186">
        <v>7</v>
      </c>
      <c r="B23" s="187" t="s">
        <v>17</v>
      </c>
      <c r="C23" s="187"/>
      <c r="D23" s="188">
        <v>0</v>
      </c>
      <c r="E23" s="189" t="s">
        <v>16</v>
      </c>
      <c r="F23" s="189"/>
    </row>
    <row r="24" spans="1:6" x14ac:dyDescent="0.25">
      <c r="A24" s="186">
        <v>8</v>
      </c>
      <c r="B24" s="187" t="s">
        <v>17</v>
      </c>
      <c r="C24" s="187"/>
      <c r="D24" s="188">
        <v>0</v>
      </c>
      <c r="E24" s="189" t="s">
        <v>16</v>
      </c>
      <c r="F24" s="189"/>
    </row>
    <row r="25" spans="1:6" x14ac:dyDescent="0.25">
      <c r="A25" s="186">
        <v>9</v>
      </c>
      <c r="B25" s="187" t="s">
        <v>17</v>
      </c>
      <c r="C25" s="187"/>
      <c r="D25" s="188">
        <v>0</v>
      </c>
      <c r="E25" s="189" t="s">
        <v>16</v>
      </c>
      <c r="F25" s="189"/>
    </row>
    <row r="26" spans="1:6" x14ac:dyDescent="0.25">
      <c r="A26" s="186">
        <v>10</v>
      </c>
      <c r="B26" s="187" t="s">
        <v>17</v>
      </c>
      <c r="C26" s="187"/>
      <c r="D26" s="188">
        <v>0</v>
      </c>
      <c r="E26" s="189" t="s">
        <v>16</v>
      </c>
      <c r="F26" s="189"/>
    </row>
    <row r="27" spans="1:6" x14ac:dyDescent="0.25">
      <c r="A27" s="140" t="s">
        <v>28</v>
      </c>
      <c r="B27" s="140"/>
      <c r="C27" s="141"/>
      <c r="D27" s="142">
        <f>SUM(D17:D26)</f>
        <v>0</v>
      </c>
      <c r="E27" s="141"/>
      <c r="F27" s="1"/>
    </row>
    <row r="29" spans="1:6" x14ac:dyDescent="0.25">
      <c r="A29" s="107" t="s">
        <v>30</v>
      </c>
      <c r="B29" s="107"/>
      <c r="C29" s="107"/>
      <c r="D29" s="97" t="s">
        <v>44</v>
      </c>
      <c r="E29" s="97"/>
      <c r="F29" s="19"/>
    </row>
    <row r="30" spans="1:6" x14ac:dyDescent="0.25">
      <c r="A30" s="10" t="s">
        <v>13</v>
      </c>
      <c r="B30" s="10" t="s">
        <v>14</v>
      </c>
      <c r="C30" s="10" t="s">
        <v>33</v>
      </c>
      <c r="D30" s="15" t="s">
        <v>31</v>
      </c>
      <c r="E30" s="15" t="s">
        <v>32</v>
      </c>
      <c r="F30" s="143"/>
    </row>
    <row r="31" spans="1:6" x14ac:dyDescent="0.25">
      <c r="A31" s="190">
        <v>1</v>
      </c>
      <c r="B31" s="191" t="s">
        <v>17</v>
      </c>
      <c r="C31" s="192">
        <v>0</v>
      </c>
      <c r="D31" s="192">
        <v>0</v>
      </c>
      <c r="E31" s="193" t="s">
        <v>16</v>
      </c>
      <c r="F31" s="194"/>
    </row>
    <row r="32" spans="1:6" x14ac:dyDescent="0.25">
      <c r="A32" s="190">
        <v>2</v>
      </c>
      <c r="B32" s="191" t="s">
        <v>17</v>
      </c>
      <c r="C32" s="192">
        <v>0</v>
      </c>
      <c r="D32" s="192">
        <v>0</v>
      </c>
      <c r="E32" s="193" t="s">
        <v>16</v>
      </c>
      <c r="F32" s="194"/>
    </row>
    <row r="33" spans="1:6" x14ac:dyDescent="0.25">
      <c r="A33" s="190">
        <v>3</v>
      </c>
      <c r="B33" s="191" t="s">
        <v>17</v>
      </c>
      <c r="C33" s="192">
        <v>0</v>
      </c>
      <c r="D33" s="192">
        <v>0</v>
      </c>
      <c r="E33" s="193" t="s">
        <v>16</v>
      </c>
      <c r="F33" s="194"/>
    </row>
    <row r="34" spans="1:6" x14ac:dyDescent="0.25">
      <c r="A34" s="190">
        <v>4</v>
      </c>
      <c r="B34" s="191" t="s">
        <v>17</v>
      </c>
      <c r="C34" s="192">
        <v>0</v>
      </c>
      <c r="D34" s="192">
        <v>0</v>
      </c>
      <c r="E34" s="193" t="s">
        <v>16</v>
      </c>
      <c r="F34" s="194"/>
    </row>
    <row r="35" spans="1:6" x14ac:dyDescent="0.25">
      <c r="A35" s="190">
        <v>5</v>
      </c>
      <c r="B35" s="191" t="s">
        <v>17</v>
      </c>
      <c r="C35" s="192">
        <v>0</v>
      </c>
      <c r="D35" s="192">
        <v>0</v>
      </c>
      <c r="E35" s="193" t="s">
        <v>16</v>
      </c>
      <c r="F35" s="194"/>
    </row>
    <row r="36" spans="1:6" x14ac:dyDescent="0.25">
      <c r="A36" s="190">
        <v>6</v>
      </c>
      <c r="B36" s="191" t="s">
        <v>17</v>
      </c>
      <c r="C36" s="192">
        <v>0</v>
      </c>
      <c r="D36" s="192">
        <v>0</v>
      </c>
      <c r="E36" s="193" t="s">
        <v>16</v>
      </c>
      <c r="F36" s="194"/>
    </row>
    <row r="37" spans="1:6" x14ac:dyDescent="0.25">
      <c r="A37" s="190">
        <v>7</v>
      </c>
      <c r="B37" s="191" t="s">
        <v>17</v>
      </c>
      <c r="C37" s="192">
        <v>0</v>
      </c>
      <c r="D37" s="192">
        <v>0</v>
      </c>
      <c r="E37" s="193" t="s">
        <v>16</v>
      </c>
      <c r="F37" s="194"/>
    </row>
    <row r="38" spans="1:6" x14ac:dyDescent="0.25">
      <c r="A38" s="190">
        <v>8</v>
      </c>
      <c r="B38" s="191" t="s">
        <v>17</v>
      </c>
      <c r="C38" s="192">
        <v>0</v>
      </c>
      <c r="D38" s="192">
        <v>0</v>
      </c>
      <c r="E38" s="193" t="s">
        <v>16</v>
      </c>
      <c r="F38" s="194"/>
    </row>
    <row r="39" spans="1:6" x14ac:dyDescent="0.25">
      <c r="A39" s="190">
        <v>9</v>
      </c>
      <c r="B39" s="191" t="s">
        <v>17</v>
      </c>
      <c r="C39" s="192">
        <v>0</v>
      </c>
      <c r="D39" s="192">
        <v>0</v>
      </c>
      <c r="E39" s="193" t="s">
        <v>16</v>
      </c>
      <c r="F39" s="194"/>
    </row>
    <row r="40" spans="1:6" x14ac:dyDescent="0.25">
      <c r="A40" s="190">
        <v>10</v>
      </c>
      <c r="B40" s="191" t="s">
        <v>17</v>
      </c>
      <c r="C40" s="192">
        <v>0</v>
      </c>
      <c r="D40" s="192">
        <v>0</v>
      </c>
      <c r="E40" s="193" t="s">
        <v>16</v>
      </c>
      <c r="F40" s="194"/>
    </row>
    <row r="41" spans="1:6" x14ac:dyDescent="0.25">
      <c r="A41" s="190">
        <v>11</v>
      </c>
      <c r="B41" s="191" t="s">
        <v>17</v>
      </c>
      <c r="C41" s="192">
        <v>0</v>
      </c>
      <c r="D41" s="192">
        <v>0</v>
      </c>
      <c r="E41" s="193" t="s">
        <v>16</v>
      </c>
      <c r="F41" s="194"/>
    </row>
    <row r="42" spans="1:6" x14ac:dyDescent="0.25">
      <c r="A42" s="190">
        <v>12</v>
      </c>
      <c r="B42" s="191" t="s">
        <v>17</v>
      </c>
      <c r="C42" s="192">
        <v>0</v>
      </c>
      <c r="D42" s="192">
        <v>0</v>
      </c>
      <c r="E42" s="193" t="s">
        <v>16</v>
      </c>
      <c r="F42" s="194"/>
    </row>
    <row r="43" spans="1:6" x14ac:dyDescent="0.25">
      <c r="A43" s="190">
        <v>13</v>
      </c>
      <c r="B43" s="191" t="s">
        <v>17</v>
      </c>
      <c r="C43" s="192">
        <v>0</v>
      </c>
      <c r="D43" s="192">
        <v>0</v>
      </c>
      <c r="E43" s="193" t="s">
        <v>16</v>
      </c>
      <c r="F43" s="194"/>
    </row>
    <row r="44" spans="1:6" x14ac:dyDescent="0.25">
      <c r="A44" s="190">
        <v>14</v>
      </c>
      <c r="B44" s="191" t="s">
        <v>17</v>
      </c>
      <c r="C44" s="192">
        <v>0</v>
      </c>
      <c r="D44" s="192">
        <v>0</v>
      </c>
      <c r="E44" s="193" t="s">
        <v>16</v>
      </c>
      <c r="F44" s="194"/>
    </row>
    <row r="45" spans="1:6" x14ac:dyDescent="0.25">
      <c r="A45" s="190">
        <v>15</v>
      </c>
      <c r="B45" s="191" t="s">
        <v>17</v>
      </c>
      <c r="C45" s="192">
        <v>0</v>
      </c>
      <c r="D45" s="192">
        <v>0</v>
      </c>
      <c r="E45" s="193" t="s">
        <v>16</v>
      </c>
      <c r="F45" s="194"/>
    </row>
    <row r="46" spans="1:6" x14ac:dyDescent="0.25">
      <c r="A46" s="28" t="s">
        <v>18</v>
      </c>
      <c r="B46" s="28"/>
      <c r="C46" s="29">
        <f>SUBTOTAL(109,Table3516[Budgetteret beløb])</f>
        <v>0</v>
      </c>
      <c r="D46" s="12">
        <f>SUBTOTAL(109,Table3516[Afholdt beløb])</f>
        <v>0</v>
      </c>
      <c r="E46" s="28"/>
    </row>
    <row r="48" spans="1:6" x14ac:dyDescent="0.25">
      <c r="A48" s="107" t="s">
        <v>135</v>
      </c>
      <c r="B48" s="107"/>
      <c r="C48" s="107"/>
      <c r="D48" s="97" t="s">
        <v>45</v>
      </c>
      <c r="E48" s="97"/>
      <c r="F48" s="143"/>
    </row>
    <row r="49" spans="1:6" x14ac:dyDescent="0.25">
      <c r="A49" s="10" t="s">
        <v>13</v>
      </c>
      <c r="B49" s="10" t="s">
        <v>14</v>
      </c>
      <c r="C49" s="10" t="s">
        <v>33</v>
      </c>
      <c r="D49" s="15" t="s">
        <v>31</v>
      </c>
      <c r="E49" s="15" t="s">
        <v>32</v>
      </c>
      <c r="F49" s="143"/>
    </row>
    <row r="50" spans="1:6" x14ac:dyDescent="0.25">
      <c r="A50" s="195">
        <v>1</v>
      </c>
      <c r="B50" s="191" t="s">
        <v>17</v>
      </c>
      <c r="C50" s="192">
        <v>0</v>
      </c>
      <c r="D50" s="196">
        <v>0</v>
      </c>
      <c r="E50" s="193" t="s">
        <v>16</v>
      </c>
      <c r="F50" s="194"/>
    </row>
    <row r="51" spans="1:6" x14ac:dyDescent="0.25">
      <c r="A51" s="195">
        <v>2</v>
      </c>
      <c r="B51" s="191" t="s">
        <v>17</v>
      </c>
      <c r="C51" s="192">
        <v>0</v>
      </c>
      <c r="D51" s="196">
        <v>0</v>
      </c>
      <c r="E51" s="193" t="s">
        <v>16</v>
      </c>
      <c r="F51" s="194"/>
    </row>
    <row r="52" spans="1:6" x14ac:dyDescent="0.25">
      <c r="A52" s="195">
        <v>3</v>
      </c>
      <c r="B52" s="191" t="s">
        <v>17</v>
      </c>
      <c r="C52" s="192">
        <v>0</v>
      </c>
      <c r="D52" s="196">
        <v>0</v>
      </c>
      <c r="E52" s="193" t="s">
        <v>16</v>
      </c>
      <c r="F52" s="194"/>
    </row>
    <row r="53" spans="1:6" x14ac:dyDescent="0.25">
      <c r="A53" s="195">
        <v>4</v>
      </c>
      <c r="B53" s="191" t="s">
        <v>17</v>
      </c>
      <c r="C53" s="192">
        <v>0</v>
      </c>
      <c r="D53" s="196">
        <v>0</v>
      </c>
      <c r="E53" s="193" t="s">
        <v>16</v>
      </c>
      <c r="F53" s="194"/>
    </row>
    <row r="54" spans="1:6" x14ac:dyDescent="0.25">
      <c r="A54" s="195">
        <v>5</v>
      </c>
      <c r="B54" s="191" t="s">
        <v>17</v>
      </c>
      <c r="C54" s="192">
        <v>0</v>
      </c>
      <c r="D54" s="196">
        <v>0</v>
      </c>
      <c r="E54" s="193" t="s">
        <v>16</v>
      </c>
      <c r="F54" s="194"/>
    </row>
    <row r="55" spans="1:6" x14ac:dyDescent="0.25">
      <c r="A55" s="195">
        <v>6</v>
      </c>
      <c r="B55" s="191" t="s">
        <v>17</v>
      </c>
      <c r="C55" s="192">
        <v>0</v>
      </c>
      <c r="D55" s="196">
        <v>0</v>
      </c>
      <c r="E55" s="193" t="s">
        <v>16</v>
      </c>
      <c r="F55" s="194"/>
    </row>
    <row r="56" spans="1:6" x14ac:dyDescent="0.25">
      <c r="A56" s="195">
        <v>7</v>
      </c>
      <c r="B56" s="191" t="s">
        <v>17</v>
      </c>
      <c r="C56" s="192">
        <v>0</v>
      </c>
      <c r="D56" s="196">
        <v>0</v>
      </c>
      <c r="E56" s="193" t="s">
        <v>16</v>
      </c>
      <c r="F56" s="194"/>
    </row>
    <row r="57" spans="1:6" x14ac:dyDescent="0.25">
      <c r="A57" s="195">
        <v>8</v>
      </c>
      <c r="B57" s="191" t="s">
        <v>17</v>
      </c>
      <c r="C57" s="192">
        <v>0</v>
      </c>
      <c r="D57" s="196">
        <v>0</v>
      </c>
      <c r="E57" s="193" t="s">
        <v>16</v>
      </c>
      <c r="F57" s="194"/>
    </row>
    <row r="58" spans="1:6" x14ac:dyDescent="0.25">
      <c r="A58" s="195">
        <v>9</v>
      </c>
      <c r="B58" s="191" t="s">
        <v>17</v>
      </c>
      <c r="C58" s="192">
        <v>0</v>
      </c>
      <c r="D58" s="196">
        <v>0</v>
      </c>
      <c r="E58" s="193" t="s">
        <v>16</v>
      </c>
      <c r="F58" s="194"/>
    </row>
    <row r="59" spans="1:6" x14ac:dyDescent="0.25">
      <c r="A59" s="195">
        <v>10</v>
      </c>
      <c r="B59" s="191" t="s">
        <v>17</v>
      </c>
      <c r="C59" s="192">
        <v>0</v>
      </c>
      <c r="D59" s="196">
        <v>0</v>
      </c>
      <c r="E59" s="193" t="s">
        <v>16</v>
      </c>
      <c r="F59" s="194"/>
    </row>
    <row r="60" spans="1:6" x14ac:dyDescent="0.25">
      <c r="A60" s="195">
        <v>11</v>
      </c>
      <c r="B60" s="191" t="s">
        <v>17</v>
      </c>
      <c r="C60" s="192">
        <v>0</v>
      </c>
      <c r="D60" s="196">
        <v>0</v>
      </c>
      <c r="E60" s="193" t="s">
        <v>16</v>
      </c>
      <c r="F60" s="194"/>
    </row>
    <row r="61" spans="1:6" x14ac:dyDescent="0.25">
      <c r="A61" s="195">
        <v>12</v>
      </c>
      <c r="B61" s="191" t="s">
        <v>17</v>
      </c>
      <c r="C61" s="192">
        <v>0</v>
      </c>
      <c r="D61" s="196">
        <v>0</v>
      </c>
      <c r="E61" s="193" t="s">
        <v>16</v>
      </c>
      <c r="F61" s="194"/>
    </row>
    <row r="62" spans="1:6" x14ac:dyDescent="0.25">
      <c r="A62" s="195">
        <v>13</v>
      </c>
      <c r="B62" s="191" t="s">
        <v>17</v>
      </c>
      <c r="C62" s="192">
        <v>0</v>
      </c>
      <c r="D62" s="196">
        <v>0</v>
      </c>
      <c r="E62" s="193" t="s">
        <v>16</v>
      </c>
      <c r="F62" s="194"/>
    </row>
    <row r="63" spans="1:6" x14ac:dyDescent="0.25">
      <c r="A63" s="195">
        <v>14</v>
      </c>
      <c r="B63" s="191" t="s">
        <v>17</v>
      </c>
      <c r="C63" s="192">
        <v>0</v>
      </c>
      <c r="D63" s="196">
        <v>0</v>
      </c>
      <c r="E63" s="193" t="s">
        <v>16</v>
      </c>
      <c r="F63" s="194"/>
    </row>
    <row r="64" spans="1:6" x14ac:dyDescent="0.25">
      <c r="A64" s="195">
        <v>15</v>
      </c>
      <c r="B64" s="191" t="s">
        <v>17</v>
      </c>
      <c r="C64" s="192">
        <v>0</v>
      </c>
      <c r="D64" s="196">
        <v>0</v>
      </c>
      <c r="E64" s="193" t="s">
        <v>16</v>
      </c>
      <c r="F64" s="194"/>
    </row>
    <row r="65" spans="1:5" x14ac:dyDescent="0.25">
      <c r="A65" s="28" t="s">
        <v>18</v>
      </c>
      <c r="B65" s="28"/>
      <c r="C65" s="29">
        <f>SUBTOTAL(109,Table35317[Budgetteret beløb])</f>
        <v>0</v>
      </c>
      <c r="D65" s="29">
        <f>SUBTOTAL(109,Table35317[Afholdt beløb])</f>
        <v>0</v>
      </c>
      <c r="E65" s="28"/>
    </row>
    <row r="66" spans="1:5" x14ac:dyDescent="0.25">
      <c r="A66" s="11"/>
      <c r="B66" s="11"/>
      <c r="C66" s="12"/>
      <c r="D66" s="12"/>
      <c r="E66" s="11"/>
    </row>
    <row r="67" spans="1:5" x14ac:dyDescent="0.25">
      <c r="A67" s="11"/>
      <c r="B67" s="11"/>
      <c r="C67" s="12"/>
      <c r="D67" s="12"/>
      <c r="E67" s="11"/>
    </row>
    <row r="68" spans="1:5" ht="15.75" hidden="1" thickBot="1" x14ac:dyDescent="0.3">
      <c r="A68" s="144" t="s">
        <v>50</v>
      </c>
      <c r="B68" s="145"/>
      <c r="C68" s="146"/>
      <c r="D68" s="146"/>
      <c r="E68" s="147"/>
    </row>
    <row r="69" spans="1:5" hidden="1" x14ac:dyDescent="0.25">
      <c r="A69" s="135"/>
      <c r="B69" s="148" t="s">
        <v>27</v>
      </c>
      <c r="C69" s="136">
        <f>D27</f>
        <v>0</v>
      </c>
      <c r="D69" s="136"/>
      <c r="E69" s="135"/>
    </row>
    <row r="70" spans="1:5" hidden="1" x14ac:dyDescent="0.25">
      <c r="A70" s="148"/>
      <c r="B70" s="148" t="s">
        <v>48</v>
      </c>
      <c r="C70" s="136">
        <f>Table3516[[#Totals],[Afholdt beløb]]+Table35317[[#Totals],[Afholdt beløb]]</f>
        <v>0</v>
      </c>
      <c r="D70" s="136"/>
      <c r="E70" s="135"/>
    </row>
    <row r="71" spans="1:5" hidden="1" x14ac:dyDescent="0.25">
      <c r="A71" s="148"/>
      <c r="B71" s="148" t="s">
        <v>39</v>
      </c>
      <c r="C71" s="136">
        <f>C9</f>
        <v>0</v>
      </c>
      <c r="D71" s="136"/>
      <c r="E71" s="135"/>
    </row>
    <row r="72" spans="1:5" ht="44.45" hidden="1" customHeight="1" x14ac:dyDescent="0.25">
      <c r="A72" s="148"/>
      <c r="B72" s="151" t="s">
        <v>49</v>
      </c>
      <c r="C72" s="152">
        <f>C70*0.65</f>
        <v>0</v>
      </c>
      <c r="D72" s="136"/>
      <c r="E72" s="135"/>
    </row>
    <row r="73" spans="1:5" ht="24" hidden="1" customHeight="1" x14ac:dyDescent="0.25">
      <c r="A73" s="135"/>
      <c r="B73" s="148" t="s">
        <v>26</v>
      </c>
      <c r="C73" s="136">
        <f>C71-C72</f>
        <v>0</v>
      </c>
      <c r="D73" s="136"/>
      <c r="E73" s="135"/>
    </row>
  </sheetData>
  <sheetProtection algorithmName="SHA-512" hashValue="P43bASqxzxhc/PTN1hq9g+FSgP/lKXi+ia9pkgQ012wVtVi7kmylZbjvzIvvQpFq/PmfEiO1bSR96YHTdPsriA==" saltValue="0RLsMy4+PMzCbvfElOrGvA=="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441" priority="14">
      <formula>IF($D$4 &lt;&gt;"Angiv navn",1,0)</formula>
    </cfRule>
  </conditionalFormatting>
  <conditionalFormatting sqref="C6">
    <cfRule type="expression" dxfId="440" priority="13">
      <formula>IF($D$6&lt;&gt;"Angiv arrangementsstype",1,0)</formula>
    </cfRule>
  </conditionalFormatting>
  <conditionalFormatting sqref="C5">
    <cfRule type="expression" dxfId="439" priority="12">
      <formula>IF($D$5&lt;&gt;"Angiv sted",1,0)</formula>
    </cfRule>
  </conditionalFormatting>
  <conditionalFormatting sqref="C7">
    <cfRule type="expression" dxfId="438" priority="11">
      <formula>IF($D$7&lt;&gt;"Angiv antal",1,0)</formula>
    </cfRule>
  </conditionalFormatting>
  <conditionalFormatting sqref="C12">
    <cfRule type="expression" dxfId="437" priority="15">
      <formula>IF(AND($D$12&lt;&gt;"Vælg dato",#REF!="Ja"),1,0)</formula>
    </cfRule>
  </conditionalFormatting>
  <conditionalFormatting sqref="C13">
    <cfRule type="expression" dxfId="436" priority="16">
      <formula>IF(AND($D$13&lt;&gt;"Angiv antal",#REF!="Ja"),1,0)</formula>
    </cfRule>
  </conditionalFormatting>
  <conditionalFormatting sqref="B13">
    <cfRule type="expression" dxfId="435" priority="17">
      <formula>#REF!&lt;&gt;"Ja"</formula>
    </cfRule>
  </conditionalFormatting>
  <conditionalFormatting sqref="A11:D13">
    <cfRule type="expression" dxfId="434" priority="18">
      <formula>IF(#REF!&lt;&gt;"Ja",1,0)</formula>
    </cfRule>
  </conditionalFormatting>
  <conditionalFormatting sqref="D12:D13">
    <cfRule type="expression" dxfId="433" priority="19">
      <formula>IF(AND($E$12&lt;&gt;"Vælg dato",#REF!="Ja"),1,0)</formula>
    </cfRule>
  </conditionalFormatting>
  <conditionalFormatting sqref="B31:B45">
    <cfRule type="expression" dxfId="432" priority="10">
      <formula>IF(B31&lt;&gt;"Vælg eller skriv post",1,0)</formula>
    </cfRule>
  </conditionalFormatting>
  <conditionalFormatting sqref="E31:E45">
    <cfRule type="expression" dxfId="431" priority="8">
      <formula>IF(E31&lt;&gt;"Beskrivelse af post",1,0)</formula>
    </cfRule>
    <cfRule type="expression" dxfId="430" priority="9">
      <formula>B31 = "Øvrige"</formula>
    </cfRule>
  </conditionalFormatting>
  <conditionalFormatting sqref="F31:F45">
    <cfRule type="expression" dxfId="429" priority="6">
      <formula>IF(F31&lt;&gt;"Beskrivelse af post",1,0)</formula>
    </cfRule>
    <cfRule type="expression" dxfId="428" priority="7">
      <formula>#REF! = "Øvrige"</formula>
    </cfRule>
  </conditionalFormatting>
  <conditionalFormatting sqref="F48:F62">
    <cfRule type="expression" dxfId="427" priority="4">
      <formula>IF(F48&lt;&gt;"Beskrivelse af post",1,0)</formula>
    </cfRule>
    <cfRule type="expression" dxfId="426" priority="5">
      <formula>#REF! = "Øvrige"</formula>
    </cfRule>
  </conditionalFormatting>
  <conditionalFormatting sqref="E50:E64">
    <cfRule type="expression" dxfId="425" priority="2">
      <formula>IF(E50&lt;&gt;"Beskrivelse af post",1,0)</formula>
    </cfRule>
    <cfRule type="expression" dxfId="424" priority="3">
      <formula>B50 = "Øvrige"</formula>
    </cfRule>
  </conditionalFormatting>
  <conditionalFormatting sqref="A50:C64">
    <cfRule type="expression" dxfId="42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A50" activeCellId="6" sqref="C4:C7 C9 C12:D13 E3:F13 A17:F26 A31:F45 A50:F64"/>
    </sheetView>
  </sheetViews>
  <sheetFormatPr defaultColWidth="8.85546875" defaultRowHeight="15" x14ac:dyDescent="0.25"/>
  <cols>
    <col min="1" max="1" width="18.5703125" style="42" customWidth="1"/>
    <col min="2" max="2" width="35.140625" style="42" customWidth="1"/>
    <col min="3" max="3" width="28" style="42" customWidth="1"/>
    <col min="4" max="4" width="39.42578125" style="42" customWidth="1"/>
    <col min="5" max="5" width="32" style="42" customWidth="1"/>
    <col min="6" max="6" width="93.42578125" style="42" customWidth="1"/>
    <col min="7" max="16384" width="8.85546875" style="42"/>
  </cols>
  <sheetData>
    <row r="1" spans="1:8" ht="15.75" thickBot="1" x14ac:dyDescent="0.3">
      <c r="A1" s="1"/>
      <c r="B1" s="1"/>
      <c r="C1" s="1"/>
      <c r="D1" s="1"/>
      <c r="E1" s="1"/>
      <c r="F1" s="1"/>
    </row>
    <row r="2" spans="1:8" ht="15.75" x14ac:dyDescent="0.25">
      <c r="A2" s="110" t="s">
        <v>0</v>
      </c>
      <c r="B2" s="111"/>
      <c r="C2" s="111"/>
      <c r="D2" s="111"/>
      <c r="E2" s="114" t="s">
        <v>46</v>
      </c>
      <c r="F2" s="115"/>
      <c r="G2" s="14"/>
      <c r="H2" s="14"/>
    </row>
    <row r="3" spans="1:8" x14ac:dyDescent="0.25">
      <c r="A3" s="2"/>
      <c r="B3" s="3"/>
      <c r="C3" s="4"/>
      <c r="D3" s="3"/>
      <c r="E3" s="181" t="s">
        <v>47</v>
      </c>
      <c r="F3" s="182"/>
    </row>
    <row r="4" spans="1:8" x14ac:dyDescent="0.25">
      <c r="A4" s="112" t="s">
        <v>4</v>
      </c>
      <c r="B4" s="113"/>
      <c r="C4" s="197"/>
      <c r="D4" s="3"/>
      <c r="E4" s="181"/>
      <c r="F4" s="182"/>
    </row>
    <row r="5" spans="1:8" x14ac:dyDescent="0.25">
      <c r="A5" s="108" t="s">
        <v>5</v>
      </c>
      <c r="B5" s="109"/>
      <c r="C5" s="198"/>
      <c r="D5" s="3"/>
      <c r="E5" s="181"/>
      <c r="F5" s="182"/>
    </row>
    <row r="6" spans="1:8" x14ac:dyDescent="0.25">
      <c r="A6" s="5"/>
      <c r="B6" s="37" t="s">
        <v>6</v>
      </c>
      <c r="C6" s="199"/>
      <c r="D6" s="3"/>
      <c r="E6" s="181"/>
      <c r="F6" s="182"/>
    </row>
    <row r="7" spans="1:8" ht="29.1" customHeight="1" x14ac:dyDescent="0.25">
      <c r="A7" s="108" t="s">
        <v>7</v>
      </c>
      <c r="B7" s="109"/>
      <c r="C7" s="200"/>
      <c r="D7" s="3"/>
      <c r="E7" s="181"/>
      <c r="F7" s="182"/>
    </row>
    <row r="8" spans="1:8" ht="23.45" customHeight="1" x14ac:dyDescent="0.25">
      <c r="A8" s="16"/>
      <c r="B8" s="17"/>
      <c r="C8" s="4"/>
      <c r="D8" s="3"/>
      <c r="E8" s="181"/>
      <c r="F8" s="182"/>
    </row>
    <row r="9" spans="1:8" ht="23.45" customHeight="1" x14ac:dyDescent="0.25">
      <c r="A9" s="16"/>
      <c r="B9" s="31" t="s">
        <v>105</v>
      </c>
      <c r="C9" s="201"/>
      <c r="D9" s="3"/>
      <c r="E9" s="181"/>
      <c r="F9" s="182"/>
    </row>
    <row r="10" spans="1:8" ht="23.45" customHeight="1" x14ac:dyDescent="0.25">
      <c r="A10" s="16"/>
      <c r="B10" s="30"/>
      <c r="C10" s="4"/>
      <c r="D10" s="3"/>
      <c r="E10" s="181"/>
      <c r="F10" s="182"/>
    </row>
    <row r="11" spans="1:8" x14ac:dyDescent="0.25">
      <c r="A11" s="6"/>
      <c r="B11" s="7"/>
      <c r="C11" s="8" t="s">
        <v>8</v>
      </c>
      <c r="D11" s="18" t="s">
        <v>9</v>
      </c>
      <c r="E11" s="181"/>
      <c r="F11" s="182"/>
    </row>
    <row r="12" spans="1:8" x14ac:dyDescent="0.25">
      <c r="A12" s="6"/>
      <c r="B12" s="37" t="s">
        <v>10</v>
      </c>
      <c r="C12" s="202" t="s">
        <v>11</v>
      </c>
      <c r="D12" s="202" t="s">
        <v>11</v>
      </c>
      <c r="E12" s="181"/>
      <c r="F12" s="182"/>
    </row>
    <row r="13" spans="1:8" ht="15.75" thickBot="1" x14ac:dyDescent="0.3">
      <c r="A13" s="9"/>
      <c r="B13" s="32" t="s">
        <v>12</v>
      </c>
      <c r="C13" s="203"/>
      <c r="D13" s="180"/>
      <c r="E13" s="184"/>
      <c r="F13" s="185"/>
    </row>
    <row r="14" spans="1:8" x14ac:dyDescent="0.25">
      <c r="A14" s="1"/>
      <c r="B14" s="1"/>
      <c r="C14" s="1"/>
      <c r="D14" s="1"/>
      <c r="E14" s="1"/>
      <c r="F14" s="1"/>
    </row>
    <row r="15" spans="1:8" ht="18" x14ac:dyDescent="0.25">
      <c r="A15" s="137" t="s">
        <v>51</v>
      </c>
      <c r="B15" s="137"/>
      <c r="C15" s="137"/>
      <c r="D15" s="137"/>
      <c r="E15" s="137"/>
      <c r="F15" s="19"/>
    </row>
    <row r="16" spans="1:8" x14ac:dyDescent="0.25">
      <c r="A16" s="138" t="s">
        <v>13</v>
      </c>
      <c r="B16" s="138" t="s">
        <v>14</v>
      </c>
      <c r="C16" s="138"/>
      <c r="D16" s="138" t="s">
        <v>15</v>
      </c>
      <c r="E16" s="139" t="s">
        <v>16</v>
      </c>
      <c r="F16" s="139"/>
    </row>
    <row r="17" spans="1:6" x14ac:dyDescent="0.25">
      <c r="A17" s="186">
        <v>1</v>
      </c>
      <c r="B17" s="187" t="s">
        <v>17</v>
      </c>
      <c r="C17" s="187"/>
      <c r="D17" s="188">
        <v>0</v>
      </c>
      <c r="E17" s="189" t="s">
        <v>16</v>
      </c>
      <c r="F17" s="189"/>
    </row>
    <row r="18" spans="1:6" x14ac:dyDescent="0.25">
      <c r="A18" s="186">
        <v>2</v>
      </c>
      <c r="B18" s="187" t="s">
        <v>17</v>
      </c>
      <c r="C18" s="187"/>
      <c r="D18" s="188">
        <v>0</v>
      </c>
      <c r="E18" s="189" t="s">
        <v>16</v>
      </c>
      <c r="F18" s="189"/>
    </row>
    <row r="19" spans="1:6" x14ac:dyDescent="0.25">
      <c r="A19" s="186">
        <v>3</v>
      </c>
      <c r="B19" s="187" t="s">
        <v>17</v>
      </c>
      <c r="C19" s="187"/>
      <c r="D19" s="188">
        <v>0</v>
      </c>
      <c r="E19" s="189" t="s">
        <v>16</v>
      </c>
      <c r="F19" s="189"/>
    </row>
    <row r="20" spans="1:6" x14ac:dyDescent="0.25">
      <c r="A20" s="186">
        <v>4</v>
      </c>
      <c r="B20" s="187" t="s">
        <v>17</v>
      </c>
      <c r="C20" s="187"/>
      <c r="D20" s="188">
        <v>0</v>
      </c>
      <c r="E20" s="189" t="s">
        <v>16</v>
      </c>
      <c r="F20" s="189"/>
    </row>
    <row r="21" spans="1:6" x14ac:dyDescent="0.25">
      <c r="A21" s="186">
        <v>5</v>
      </c>
      <c r="B21" s="187" t="s">
        <v>17</v>
      </c>
      <c r="C21" s="187"/>
      <c r="D21" s="188">
        <v>0</v>
      </c>
      <c r="E21" s="189" t="s">
        <v>16</v>
      </c>
      <c r="F21" s="189"/>
    </row>
    <row r="22" spans="1:6" x14ac:dyDescent="0.25">
      <c r="A22" s="186">
        <v>6</v>
      </c>
      <c r="B22" s="187" t="s">
        <v>17</v>
      </c>
      <c r="C22" s="187"/>
      <c r="D22" s="188">
        <v>0</v>
      </c>
      <c r="E22" s="189" t="s">
        <v>16</v>
      </c>
      <c r="F22" s="189"/>
    </row>
    <row r="23" spans="1:6" x14ac:dyDescent="0.25">
      <c r="A23" s="186">
        <v>7</v>
      </c>
      <c r="B23" s="187" t="s">
        <v>17</v>
      </c>
      <c r="C23" s="187"/>
      <c r="D23" s="188">
        <v>0</v>
      </c>
      <c r="E23" s="189" t="s">
        <v>16</v>
      </c>
      <c r="F23" s="189"/>
    </row>
    <row r="24" spans="1:6" x14ac:dyDescent="0.25">
      <c r="A24" s="186">
        <v>8</v>
      </c>
      <c r="B24" s="187" t="s">
        <v>17</v>
      </c>
      <c r="C24" s="187"/>
      <c r="D24" s="188">
        <v>0</v>
      </c>
      <c r="E24" s="189" t="s">
        <v>16</v>
      </c>
      <c r="F24" s="189"/>
    </row>
    <row r="25" spans="1:6" x14ac:dyDescent="0.25">
      <c r="A25" s="186">
        <v>9</v>
      </c>
      <c r="B25" s="187" t="s">
        <v>17</v>
      </c>
      <c r="C25" s="187"/>
      <c r="D25" s="188">
        <v>0</v>
      </c>
      <c r="E25" s="189" t="s">
        <v>16</v>
      </c>
      <c r="F25" s="189"/>
    </row>
    <row r="26" spans="1:6" x14ac:dyDescent="0.25">
      <c r="A26" s="186">
        <v>10</v>
      </c>
      <c r="B26" s="187" t="s">
        <v>17</v>
      </c>
      <c r="C26" s="187"/>
      <c r="D26" s="188">
        <v>0</v>
      </c>
      <c r="E26" s="189" t="s">
        <v>16</v>
      </c>
      <c r="F26" s="189"/>
    </row>
    <row r="27" spans="1:6" x14ac:dyDescent="0.25">
      <c r="A27" s="140" t="s">
        <v>28</v>
      </c>
      <c r="B27" s="140"/>
      <c r="C27" s="141"/>
      <c r="D27" s="142">
        <f>SUM(D17:D26)</f>
        <v>0</v>
      </c>
      <c r="E27" s="141"/>
      <c r="F27" s="1"/>
    </row>
    <row r="29" spans="1:6" x14ac:dyDescent="0.25">
      <c r="A29" s="107" t="s">
        <v>30</v>
      </c>
      <c r="B29" s="107"/>
      <c r="C29" s="107"/>
      <c r="D29" s="97" t="s">
        <v>44</v>
      </c>
      <c r="E29" s="97"/>
      <c r="F29" s="19"/>
    </row>
    <row r="30" spans="1:6" x14ac:dyDescent="0.25">
      <c r="A30" s="10" t="s">
        <v>13</v>
      </c>
      <c r="B30" s="10" t="s">
        <v>14</v>
      </c>
      <c r="C30" s="10" t="s">
        <v>33</v>
      </c>
      <c r="D30" s="15" t="s">
        <v>31</v>
      </c>
      <c r="E30" s="15" t="s">
        <v>32</v>
      </c>
      <c r="F30" s="143"/>
    </row>
    <row r="31" spans="1:6" x14ac:dyDescent="0.25">
      <c r="A31" s="190">
        <v>1</v>
      </c>
      <c r="B31" s="191" t="s">
        <v>17</v>
      </c>
      <c r="C31" s="192">
        <v>0</v>
      </c>
      <c r="D31" s="192">
        <v>0</v>
      </c>
      <c r="E31" s="193" t="s">
        <v>16</v>
      </c>
      <c r="F31" s="194"/>
    </row>
    <row r="32" spans="1:6" x14ac:dyDescent="0.25">
      <c r="A32" s="190">
        <v>2</v>
      </c>
      <c r="B32" s="191" t="s">
        <v>17</v>
      </c>
      <c r="C32" s="192">
        <v>0</v>
      </c>
      <c r="D32" s="192">
        <v>0</v>
      </c>
      <c r="E32" s="193" t="s">
        <v>16</v>
      </c>
      <c r="F32" s="194"/>
    </row>
    <row r="33" spans="1:6" x14ac:dyDescent="0.25">
      <c r="A33" s="190">
        <v>3</v>
      </c>
      <c r="B33" s="191" t="s">
        <v>17</v>
      </c>
      <c r="C33" s="192">
        <v>0</v>
      </c>
      <c r="D33" s="192">
        <v>0</v>
      </c>
      <c r="E33" s="193" t="s">
        <v>16</v>
      </c>
      <c r="F33" s="194"/>
    </row>
    <row r="34" spans="1:6" x14ac:dyDescent="0.25">
      <c r="A34" s="190">
        <v>4</v>
      </c>
      <c r="B34" s="191" t="s">
        <v>17</v>
      </c>
      <c r="C34" s="192">
        <v>0</v>
      </c>
      <c r="D34" s="192">
        <v>0</v>
      </c>
      <c r="E34" s="193" t="s">
        <v>16</v>
      </c>
      <c r="F34" s="194"/>
    </row>
    <row r="35" spans="1:6" x14ac:dyDescent="0.25">
      <c r="A35" s="190">
        <v>5</v>
      </c>
      <c r="B35" s="191" t="s">
        <v>17</v>
      </c>
      <c r="C35" s="192">
        <v>0</v>
      </c>
      <c r="D35" s="192">
        <v>0</v>
      </c>
      <c r="E35" s="193" t="s">
        <v>16</v>
      </c>
      <c r="F35" s="194"/>
    </row>
    <row r="36" spans="1:6" x14ac:dyDescent="0.25">
      <c r="A36" s="190">
        <v>6</v>
      </c>
      <c r="B36" s="191" t="s">
        <v>17</v>
      </c>
      <c r="C36" s="192">
        <v>0</v>
      </c>
      <c r="D36" s="192">
        <v>0</v>
      </c>
      <c r="E36" s="193" t="s">
        <v>16</v>
      </c>
      <c r="F36" s="194"/>
    </row>
    <row r="37" spans="1:6" x14ac:dyDescent="0.25">
      <c r="A37" s="190">
        <v>7</v>
      </c>
      <c r="B37" s="191" t="s">
        <v>17</v>
      </c>
      <c r="C37" s="192">
        <v>0</v>
      </c>
      <c r="D37" s="192">
        <v>0</v>
      </c>
      <c r="E37" s="193" t="s">
        <v>16</v>
      </c>
      <c r="F37" s="194"/>
    </row>
    <row r="38" spans="1:6" x14ac:dyDescent="0.25">
      <c r="A38" s="190">
        <v>8</v>
      </c>
      <c r="B38" s="191" t="s">
        <v>17</v>
      </c>
      <c r="C38" s="192">
        <v>0</v>
      </c>
      <c r="D38" s="192">
        <v>0</v>
      </c>
      <c r="E38" s="193" t="s">
        <v>16</v>
      </c>
      <c r="F38" s="194"/>
    </row>
    <row r="39" spans="1:6" x14ac:dyDescent="0.25">
      <c r="A39" s="190">
        <v>9</v>
      </c>
      <c r="B39" s="191" t="s">
        <v>17</v>
      </c>
      <c r="C39" s="192">
        <v>0</v>
      </c>
      <c r="D39" s="192">
        <v>0</v>
      </c>
      <c r="E39" s="193" t="s">
        <v>16</v>
      </c>
      <c r="F39" s="194"/>
    </row>
    <row r="40" spans="1:6" x14ac:dyDescent="0.25">
      <c r="A40" s="190">
        <v>10</v>
      </c>
      <c r="B40" s="191" t="s">
        <v>17</v>
      </c>
      <c r="C40" s="192">
        <v>0</v>
      </c>
      <c r="D40" s="192">
        <v>0</v>
      </c>
      <c r="E40" s="193" t="s">
        <v>16</v>
      </c>
      <c r="F40" s="194"/>
    </row>
    <row r="41" spans="1:6" x14ac:dyDescent="0.25">
      <c r="A41" s="190">
        <v>11</v>
      </c>
      <c r="B41" s="191" t="s">
        <v>17</v>
      </c>
      <c r="C41" s="192">
        <v>0</v>
      </c>
      <c r="D41" s="192">
        <v>0</v>
      </c>
      <c r="E41" s="193" t="s">
        <v>16</v>
      </c>
      <c r="F41" s="194"/>
    </row>
    <row r="42" spans="1:6" x14ac:dyDescent="0.25">
      <c r="A42" s="190">
        <v>12</v>
      </c>
      <c r="B42" s="191" t="s">
        <v>17</v>
      </c>
      <c r="C42" s="192">
        <v>0</v>
      </c>
      <c r="D42" s="192">
        <v>0</v>
      </c>
      <c r="E42" s="193" t="s">
        <v>16</v>
      </c>
      <c r="F42" s="194"/>
    </row>
    <row r="43" spans="1:6" x14ac:dyDescent="0.25">
      <c r="A43" s="190">
        <v>13</v>
      </c>
      <c r="B43" s="191" t="s">
        <v>17</v>
      </c>
      <c r="C43" s="192">
        <v>0</v>
      </c>
      <c r="D43" s="192">
        <v>0</v>
      </c>
      <c r="E43" s="193" t="s">
        <v>16</v>
      </c>
      <c r="F43" s="194"/>
    </row>
    <row r="44" spans="1:6" x14ac:dyDescent="0.25">
      <c r="A44" s="190">
        <v>14</v>
      </c>
      <c r="B44" s="191" t="s">
        <v>17</v>
      </c>
      <c r="C44" s="192">
        <v>0</v>
      </c>
      <c r="D44" s="192">
        <v>0</v>
      </c>
      <c r="E44" s="193" t="s">
        <v>16</v>
      </c>
      <c r="F44" s="194"/>
    </row>
    <row r="45" spans="1:6" x14ac:dyDescent="0.25">
      <c r="A45" s="190">
        <v>15</v>
      </c>
      <c r="B45" s="191" t="s">
        <v>17</v>
      </c>
      <c r="C45" s="192">
        <v>0</v>
      </c>
      <c r="D45" s="192">
        <v>0</v>
      </c>
      <c r="E45" s="193" t="s">
        <v>16</v>
      </c>
      <c r="F45" s="194"/>
    </row>
    <row r="46" spans="1:6" x14ac:dyDescent="0.25">
      <c r="A46" s="28" t="s">
        <v>18</v>
      </c>
      <c r="B46" s="28"/>
      <c r="C46" s="29">
        <f>SUBTOTAL(109,Table351613[Budgetteret beløb])</f>
        <v>0</v>
      </c>
      <c r="D46" s="29">
        <f>SUBTOTAL(109,Table351613[Afholdt beløb])</f>
        <v>0</v>
      </c>
      <c r="E46" s="28"/>
    </row>
    <row r="48" spans="1:6" x14ac:dyDescent="0.25">
      <c r="A48" s="107" t="s">
        <v>135</v>
      </c>
      <c r="B48" s="107"/>
      <c r="C48" s="107"/>
      <c r="D48" s="97" t="s">
        <v>45</v>
      </c>
      <c r="E48" s="97"/>
      <c r="F48" s="143"/>
    </row>
    <row r="49" spans="1:6" x14ac:dyDescent="0.25">
      <c r="A49" s="10" t="s">
        <v>13</v>
      </c>
      <c r="B49" s="10" t="s">
        <v>14</v>
      </c>
      <c r="C49" s="10" t="s">
        <v>33</v>
      </c>
      <c r="D49" s="15" t="s">
        <v>31</v>
      </c>
      <c r="E49" s="15" t="s">
        <v>32</v>
      </c>
      <c r="F49" s="143"/>
    </row>
    <row r="50" spans="1:6" x14ac:dyDescent="0.25">
      <c r="A50" s="195">
        <v>1</v>
      </c>
      <c r="B50" s="191" t="s">
        <v>17</v>
      </c>
      <c r="C50" s="192">
        <v>0</v>
      </c>
      <c r="D50" s="196">
        <v>0</v>
      </c>
      <c r="E50" s="193" t="s">
        <v>16</v>
      </c>
      <c r="F50" s="194"/>
    </row>
    <row r="51" spans="1:6" x14ac:dyDescent="0.25">
      <c r="A51" s="195">
        <v>2</v>
      </c>
      <c r="B51" s="191" t="s">
        <v>17</v>
      </c>
      <c r="C51" s="192">
        <v>0</v>
      </c>
      <c r="D51" s="196">
        <v>0</v>
      </c>
      <c r="E51" s="193" t="s">
        <v>16</v>
      </c>
      <c r="F51" s="194"/>
    </row>
    <row r="52" spans="1:6" x14ac:dyDescent="0.25">
      <c r="A52" s="195">
        <v>3</v>
      </c>
      <c r="B52" s="191" t="s">
        <v>17</v>
      </c>
      <c r="C52" s="192">
        <v>0</v>
      </c>
      <c r="D52" s="196">
        <v>0</v>
      </c>
      <c r="E52" s="193" t="s">
        <v>16</v>
      </c>
      <c r="F52" s="194"/>
    </row>
    <row r="53" spans="1:6" x14ac:dyDescent="0.25">
      <c r="A53" s="195">
        <v>4</v>
      </c>
      <c r="B53" s="191" t="s">
        <v>17</v>
      </c>
      <c r="C53" s="192">
        <v>0</v>
      </c>
      <c r="D53" s="196">
        <v>0</v>
      </c>
      <c r="E53" s="193" t="s">
        <v>16</v>
      </c>
      <c r="F53" s="194"/>
    </row>
    <row r="54" spans="1:6" x14ac:dyDescent="0.25">
      <c r="A54" s="195">
        <v>5</v>
      </c>
      <c r="B54" s="191" t="s">
        <v>17</v>
      </c>
      <c r="C54" s="192">
        <v>0</v>
      </c>
      <c r="D54" s="196">
        <v>0</v>
      </c>
      <c r="E54" s="193" t="s">
        <v>16</v>
      </c>
      <c r="F54" s="194"/>
    </row>
    <row r="55" spans="1:6" x14ac:dyDescent="0.25">
      <c r="A55" s="195">
        <v>6</v>
      </c>
      <c r="B55" s="191" t="s">
        <v>17</v>
      </c>
      <c r="C55" s="192">
        <v>0</v>
      </c>
      <c r="D55" s="196">
        <v>0</v>
      </c>
      <c r="E55" s="193" t="s">
        <v>16</v>
      </c>
      <c r="F55" s="194"/>
    </row>
    <row r="56" spans="1:6" x14ac:dyDescent="0.25">
      <c r="A56" s="195">
        <v>7</v>
      </c>
      <c r="B56" s="191" t="s">
        <v>17</v>
      </c>
      <c r="C56" s="192">
        <v>0</v>
      </c>
      <c r="D56" s="196">
        <v>0</v>
      </c>
      <c r="E56" s="193" t="s">
        <v>16</v>
      </c>
      <c r="F56" s="194"/>
    </row>
    <row r="57" spans="1:6" x14ac:dyDescent="0.25">
      <c r="A57" s="195">
        <v>8</v>
      </c>
      <c r="B57" s="191" t="s">
        <v>17</v>
      </c>
      <c r="C57" s="192">
        <v>0</v>
      </c>
      <c r="D57" s="196">
        <v>0</v>
      </c>
      <c r="E57" s="193" t="s">
        <v>16</v>
      </c>
      <c r="F57" s="194"/>
    </row>
    <row r="58" spans="1:6" x14ac:dyDescent="0.25">
      <c r="A58" s="195">
        <v>9</v>
      </c>
      <c r="B58" s="191" t="s">
        <v>17</v>
      </c>
      <c r="C58" s="192">
        <v>0</v>
      </c>
      <c r="D58" s="196">
        <v>0</v>
      </c>
      <c r="E58" s="193" t="s">
        <v>16</v>
      </c>
      <c r="F58" s="194"/>
    </row>
    <row r="59" spans="1:6" x14ac:dyDescent="0.25">
      <c r="A59" s="195">
        <v>10</v>
      </c>
      <c r="B59" s="191" t="s">
        <v>17</v>
      </c>
      <c r="C59" s="192">
        <v>0</v>
      </c>
      <c r="D59" s="196">
        <v>0</v>
      </c>
      <c r="E59" s="193" t="s">
        <v>16</v>
      </c>
      <c r="F59" s="194"/>
    </row>
    <row r="60" spans="1:6" x14ac:dyDescent="0.25">
      <c r="A60" s="195">
        <v>11</v>
      </c>
      <c r="B60" s="191" t="s">
        <v>17</v>
      </c>
      <c r="C60" s="192">
        <v>0</v>
      </c>
      <c r="D60" s="196">
        <v>0</v>
      </c>
      <c r="E60" s="193" t="s">
        <v>16</v>
      </c>
      <c r="F60" s="194"/>
    </row>
    <row r="61" spans="1:6" x14ac:dyDescent="0.25">
      <c r="A61" s="195">
        <v>12</v>
      </c>
      <c r="B61" s="191" t="s">
        <v>17</v>
      </c>
      <c r="C61" s="192">
        <v>0</v>
      </c>
      <c r="D61" s="196">
        <v>0</v>
      </c>
      <c r="E61" s="193" t="s">
        <v>16</v>
      </c>
      <c r="F61" s="194"/>
    </row>
    <row r="62" spans="1:6" x14ac:dyDescent="0.25">
      <c r="A62" s="195">
        <v>13</v>
      </c>
      <c r="B62" s="191" t="s">
        <v>17</v>
      </c>
      <c r="C62" s="192">
        <v>0</v>
      </c>
      <c r="D62" s="196">
        <v>0</v>
      </c>
      <c r="E62" s="193" t="s">
        <v>16</v>
      </c>
      <c r="F62" s="194"/>
    </row>
    <row r="63" spans="1:6" x14ac:dyDescent="0.25">
      <c r="A63" s="195">
        <v>14</v>
      </c>
      <c r="B63" s="191" t="s">
        <v>17</v>
      </c>
      <c r="C63" s="192">
        <v>0</v>
      </c>
      <c r="D63" s="196">
        <v>0</v>
      </c>
      <c r="E63" s="193" t="s">
        <v>16</v>
      </c>
      <c r="F63" s="194"/>
    </row>
    <row r="64" spans="1:6" x14ac:dyDescent="0.25">
      <c r="A64" s="195">
        <v>15</v>
      </c>
      <c r="B64" s="191" t="s">
        <v>17</v>
      </c>
      <c r="C64" s="192">
        <v>0</v>
      </c>
      <c r="D64" s="196">
        <v>0</v>
      </c>
      <c r="E64" s="193" t="s">
        <v>16</v>
      </c>
      <c r="F64" s="194"/>
    </row>
    <row r="65" spans="1:5" x14ac:dyDescent="0.25">
      <c r="A65" s="28" t="s">
        <v>18</v>
      </c>
      <c r="B65" s="28"/>
      <c r="C65" s="29">
        <f>SUBTOTAL(109,Table3531714[Budgetteret beløb])</f>
        <v>0</v>
      </c>
      <c r="D65" s="29">
        <f>SUBTOTAL(109,Table3531714[Afholdt beløb])</f>
        <v>0</v>
      </c>
      <c r="E65" s="28"/>
    </row>
    <row r="66" spans="1:5" x14ac:dyDescent="0.25">
      <c r="A66" s="11"/>
      <c r="B66" s="11"/>
      <c r="C66" s="12"/>
      <c r="D66" s="12"/>
      <c r="E66" s="11"/>
    </row>
    <row r="67" spans="1:5" x14ac:dyDescent="0.25">
      <c r="A67" s="11"/>
      <c r="B67" s="11"/>
      <c r="C67" s="12"/>
      <c r="D67" s="12"/>
      <c r="E67" s="11"/>
    </row>
    <row r="68" spans="1:5" ht="15.75" hidden="1" thickBot="1" x14ac:dyDescent="0.3">
      <c r="A68" s="144" t="s">
        <v>50</v>
      </c>
      <c r="B68" s="145"/>
      <c r="C68" s="146"/>
      <c r="D68" s="146"/>
      <c r="E68" s="147"/>
    </row>
    <row r="69" spans="1:5" hidden="1" x14ac:dyDescent="0.25">
      <c r="A69" s="135"/>
      <c r="B69" s="148" t="s">
        <v>27</v>
      </c>
      <c r="C69" s="136">
        <f>D27</f>
        <v>0</v>
      </c>
      <c r="D69" s="136"/>
      <c r="E69" s="135"/>
    </row>
    <row r="70" spans="1:5" hidden="1" x14ac:dyDescent="0.25">
      <c r="A70" s="148"/>
      <c r="B70" s="148" t="s">
        <v>48</v>
      </c>
      <c r="C70" s="136">
        <f>Table351613[[#Totals],[Afholdt beløb]]+Table3531714[[#Totals],[Afholdt beløb]]</f>
        <v>0</v>
      </c>
      <c r="D70" s="136"/>
      <c r="E70" s="135"/>
    </row>
    <row r="71" spans="1:5" hidden="1" x14ac:dyDescent="0.25">
      <c r="A71" s="148"/>
      <c r="B71" s="148" t="s">
        <v>39</v>
      </c>
      <c r="C71" s="136">
        <f>C9</f>
        <v>0</v>
      </c>
      <c r="D71" s="136"/>
      <c r="E71" s="135"/>
    </row>
    <row r="72" spans="1:5" ht="44.45" hidden="1" customHeight="1" x14ac:dyDescent="0.25">
      <c r="A72" s="148"/>
      <c r="B72" s="151" t="s">
        <v>49</v>
      </c>
      <c r="C72" s="152">
        <f>C70*0.65</f>
        <v>0</v>
      </c>
      <c r="D72" s="136"/>
      <c r="E72" s="135"/>
    </row>
    <row r="73" spans="1:5" ht="24" hidden="1" customHeight="1" x14ac:dyDescent="0.25">
      <c r="A73" s="135"/>
      <c r="B73" s="148" t="s">
        <v>26</v>
      </c>
      <c r="C73" s="136">
        <f>C71-C72</f>
        <v>0</v>
      </c>
      <c r="D73" s="136"/>
      <c r="E73" s="135"/>
    </row>
  </sheetData>
  <sheetProtection algorithmName="SHA-512" hashValue="j3PQwV1MoBTN5KbKsj8cpPF/0GggAsYMIg+gC9LbigbedJVkg9YslEkNpliQVH/NVR0Huiqq0ijM9XQKszHjIA==" saltValue="5npknGmvxk38G3A+zcaZx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422" priority="14">
      <formula>IF($D$4 &lt;&gt;"Angiv navn",1,0)</formula>
    </cfRule>
  </conditionalFormatting>
  <conditionalFormatting sqref="C6">
    <cfRule type="expression" dxfId="421" priority="13">
      <formula>IF($D$6&lt;&gt;"Angiv arrangementsstype",1,0)</formula>
    </cfRule>
  </conditionalFormatting>
  <conditionalFormatting sqref="C5">
    <cfRule type="expression" dxfId="420" priority="12">
      <formula>IF($D$5&lt;&gt;"Angiv sted",1,0)</formula>
    </cfRule>
  </conditionalFormatting>
  <conditionalFormatting sqref="C7">
    <cfRule type="expression" dxfId="419" priority="11">
      <formula>IF($D$7&lt;&gt;"Angiv antal",1,0)</formula>
    </cfRule>
  </conditionalFormatting>
  <conditionalFormatting sqref="C12">
    <cfRule type="expression" dxfId="418" priority="15">
      <formula>IF(AND($D$12&lt;&gt;"Vælg dato",#REF!="Ja"),1,0)</formula>
    </cfRule>
  </conditionalFormatting>
  <conditionalFormatting sqref="C13">
    <cfRule type="expression" dxfId="417" priority="16">
      <formula>IF(AND($D$13&lt;&gt;"Angiv antal",#REF!="Ja"),1,0)</formula>
    </cfRule>
  </conditionalFormatting>
  <conditionalFormatting sqref="B13">
    <cfRule type="expression" dxfId="416" priority="17">
      <formula>#REF!&lt;&gt;"Ja"</formula>
    </cfRule>
  </conditionalFormatting>
  <conditionalFormatting sqref="A11:D13">
    <cfRule type="expression" dxfId="415" priority="18">
      <formula>IF(#REF!&lt;&gt;"Ja",1,0)</formula>
    </cfRule>
  </conditionalFormatting>
  <conditionalFormatting sqref="D12:D13">
    <cfRule type="expression" dxfId="414" priority="19">
      <formula>IF(AND($E$12&lt;&gt;"Vælg dato",#REF!="Ja"),1,0)</formula>
    </cfRule>
  </conditionalFormatting>
  <conditionalFormatting sqref="B31:B45">
    <cfRule type="expression" dxfId="413" priority="10">
      <formula>IF(B31&lt;&gt;"Vælg eller skriv post",1,0)</formula>
    </cfRule>
  </conditionalFormatting>
  <conditionalFormatting sqref="E31:E45">
    <cfRule type="expression" dxfId="412" priority="8">
      <formula>IF(E31&lt;&gt;"Beskrivelse af post",1,0)</formula>
    </cfRule>
    <cfRule type="expression" dxfId="411" priority="9">
      <formula>B31 = "Øvrige"</formula>
    </cfRule>
  </conditionalFormatting>
  <conditionalFormatting sqref="F31:F45">
    <cfRule type="expression" dxfId="410" priority="6">
      <formula>IF(F31&lt;&gt;"Beskrivelse af post",1,0)</formula>
    </cfRule>
    <cfRule type="expression" dxfId="409" priority="7">
      <formula>#REF! = "Øvrige"</formula>
    </cfRule>
  </conditionalFormatting>
  <conditionalFormatting sqref="F48:F62">
    <cfRule type="expression" dxfId="408" priority="4">
      <formula>IF(F48&lt;&gt;"Beskrivelse af post",1,0)</formula>
    </cfRule>
    <cfRule type="expression" dxfId="407" priority="5">
      <formula>#REF! = "Øvrige"</formula>
    </cfRule>
  </conditionalFormatting>
  <conditionalFormatting sqref="E50:E64">
    <cfRule type="expression" dxfId="406" priority="2">
      <formula>IF(E50&lt;&gt;"Beskrivelse af post",1,0)</formula>
    </cfRule>
    <cfRule type="expression" dxfId="405" priority="3">
      <formula>B50 = "Øvrige"</formula>
    </cfRule>
  </conditionalFormatting>
  <conditionalFormatting sqref="A50:C64">
    <cfRule type="expression" dxfId="404"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5" zoomScale="70" zoomScaleNormal="70" workbookViewId="0">
      <selection activeCell="A50" activeCellId="6" sqref="C4:C7 C9 C12:D13 E3:F13 A17:F26 A31:F45 A50:F64"/>
    </sheetView>
  </sheetViews>
  <sheetFormatPr defaultColWidth="8.85546875" defaultRowHeight="15" x14ac:dyDescent="0.25"/>
  <cols>
    <col min="1" max="1" width="18.5703125" style="42" customWidth="1"/>
    <col min="2" max="2" width="35.140625" style="42" customWidth="1"/>
    <col min="3" max="3" width="28" style="42" customWidth="1"/>
    <col min="4" max="4" width="39.42578125" style="42" customWidth="1"/>
    <col min="5" max="5" width="32" style="42" customWidth="1"/>
    <col min="6" max="6" width="93.42578125" style="42" customWidth="1"/>
    <col min="7" max="16384" width="8.85546875" style="42"/>
  </cols>
  <sheetData>
    <row r="1" spans="1:8" ht="15.75" thickBot="1" x14ac:dyDescent="0.3">
      <c r="A1" s="1"/>
      <c r="B1" s="1"/>
      <c r="C1" s="1"/>
      <c r="D1" s="1"/>
      <c r="E1" s="1"/>
      <c r="F1" s="1"/>
    </row>
    <row r="2" spans="1:8" ht="15.75" x14ac:dyDescent="0.25">
      <c r="A2" s="110" t="s">
        <v>0</v>
      </c>
      <c r="B2" s="111"/>
      <c r="C2" s="111"/>
      <c r="D2" s="111"/>
      <c r="E2" s="114" t="s">
        <v>46</v>
      </c>
      <c r="F2" s="115"/>
      <c r="G2" s="14"/>
      <c r="H2" s="14"/>
    </row>
    <row r="3" spans="1:8" x14ac:dyDescent="0.25">
      <c r="A3" s="2"/>
      <c r="B3" s="3"/>
      <c r="C3" s="4"/>
      <c r="D3" s="3"/>
      <c r="E3" s="181" t="s">
        <v>47</v>
      </c>
      <c r="F3" s="182"/>
    </row>
    <row r="4" spans="1:8" x14ac:dyDescent="0.25">
      <c r="A4" s="112" t="s">
        <v>4</v>
      </c>
      <c r="B4" s="113"/>
      <c r="C4" s="197"/>
      <c r="D4" s="3"/>
      <c r="E4" s="181"/>
      <c r="F4" s="182"/>
    </row>
    <row r="5" spans="1:8" x14ac:dyDescent="0.25">
      <c r="A5" s="108" t="s">
        <v>5</v>
      </c>
      <c r="B5" s="109"/>
      <c r="C5" s="198"/>
      <c r="D5" s="3"/>
      <c r="E5" s="181"/>
      <c r="F5" s="182"/>
    </row>
    <row r="6" spans="1:8" x14ac:dyDescent="0.25">
      <c r="A6" s="5"/>
      <c r="B6" s="37" t="s">
        <v>6</v>
      </c>
      <c r="C6" s="199"/>
      <c r="D6" s="3"/>
      <c r="E6" s="181"/>
      <c r="F6" s="182"/>
    </row>
    <row r="7" spans="1:8" ht="29.1" customHeight="1" x14ac:dyDescent="0.25">
      <c r="A7" s="108" t="s">
        <v>7</v>
      </c>
      <c r="B7" s="109"/>
      <c r="C7" s="200"/>
      <c r="D7" s="3"/>
      <c r="E7" s="181"/>
      <c r="F7" s="182"/>
    </row>
    <row r="8" spans="1:8" ht="23.45" customHeight="1" x14ac:dyDescent="0.25">
      <c r="A8" s="16"/>
      <c r="B8" s="17"/>
      <c r="C8" s="4"/>
      <c r="D8" s="3"/>
      <c r="E8" s="181"/>
      <c r="F8" s="182"/>
    </row>
    <row r="9" spans="1:8" ht="23.45" customHeight="1" x14ac:dyDescent="0.25">
      <c r="A9" s="16"/>
      <c r="B9" s="31" t="s">
        <v>105</v>
      </c>
      <c r="C9" s="201"/>
      <c r="D9" s="3"/>
      <c r="E9" s="181"/>
      <c r="F9" s="182"/>
    </row>
    <row r="10" spans="1:8" ht="23.45" customHeight="1" x14ac:dyDescent="0.25">
      <c r="A10" s="16"/>
      <c r="B10" s="30"/>
      <c r="C10" s="4"/>
      <c r="D10" s="3"/>
      <c r="E10" s="181"/>
      <c r="F10" s="182"/>
    </row>
    <row r="11" spans="1:8" x14ac:dyDescent="0.25">
      <c r="A11" s="6"/>
      <c r="B11" s="7"/>
      <c r="C11" s="8" t="s">
        <v>8</v>
      </c>
      <c r="D11" s="18" t="s">
        <v>9</v>
      </c>
      <c r="E11" s="181"/>
      <c r="F11" s="182"/>
    </row>
    <row r="12" spans="1:8" x14ac:dyDescent="0.25">
      <c r="A12" s="6"/>
      <c r="B12" s="37" t="s">
        <v>10</v>
      </c>
      <c r="C12" s="202" t="s">
        <v>11</v>
      </c>
      <c r="D12" s="202" t="s">
        <v>11</v>
      </c>
      <c r="E12" s="181"/>
      <c r="F12" s="182"/>
    </row>
    <row r="13" spans="1:8" ht="15.75" thickBot="1" x14ac:dyDescent="0.3">
      <c r="A13" s="9"/>
      <c r="B13" s="32" t="s">
        <v>12</v>
      </c>
      <c r="C13" s="203"/>
      <c r="D13" s="180"/>
      <c r="E13" s="184"/>
      <c r="F13" s="185"/>
    </row>
    <row r="14" spans="1:8" x14ac:dyDescent="0.25">
      <c r="A14" s="1"/>
      <c r="B14" s="1"/>
      <c r="C14" s="1"/>
      <c r="D14" s="1"/>
      <c r="E14" s="1"/>
      <c r="F14" s="1"/>
    </row>
    <row r="15" spans="1:8" ht="18" x14ac:dyDescent="0.25">
      <c r="A15" s="137" t="s">
        <v>51</v>
      </c>
      <c r="B15" s="137"/>
      <c r="C15" s="137"/>
      <c r="D15" s="137"/>
      <c r="E15" s="137"/>
      <c r="F15" s="19"/>
    </row>
    <row r="16" spans="1:8" x14ac:dyDescent="0.25">
      <c r="A16" s="138" t="s">
        <v>13</v>
      </c>
      <c r="B16" s="138" t="s">
        <v>14</v>
      </c>
      <c r="C16" s="138"/>
      <c r="D16" s="138" t="s">
        <v>15</v>
      </c>
      <c r="E16" s="139" t="s">
        <v>16</v>
      </c>
      <c r="F16" s="139"/>
    </row>
    <row r="17" spans="1:6" x14ac:dyDescent="0.25">
      <c r="A17" s="186">
        <v>1</v>
      </c>
      <c r="B17" s="187" t="s">
        <v>17</v>
      </c>
      <c r="C17" s="187"/>
      <c r="D17" s="188"/>
      <c r="E17" s="189" t="s">
        <v>16</v>
      </c>
      <c r="F17" s="189"/>
    </row>
    <row r="18" spans="1:6" x14ac:dyDescent="0.25">
      <c r="A18" s="186">
        <v>2</v>
      </c>
      <c r="B18" s="187" t="s">
        <v>17</v>
      </c>
      <c r="C18" s="187"/>
      <c r="D18" s="188">
        <v>0</v>
      </c>
      <c r="E18" s="189" t="s">
        <v>16</v>
      </c>
      <c r="F18" s="189"/>
    </row>
    <row r="19" spans="1:6" x14ac:dyDescent="0.25">
      <c r="A19" s="186">
        <v>3</v>
      </c>
      <c r="B19" s="187" t="s">
        <v>17</v>
      </c>
      <c r="C19" s="187"/>
      <c r="D19" s="188">
        <v>0</v>
      </c>
      <c r="E19" s="189" t="s">
        <v>16</v>
      </c>
      <c r="F19" s="189"/>
    </row>
    <row r="20" spans="1:6" x14ac:dyDescent="0.25">
      <c r="A20" s="186">
        <v>4</v>
      </c>
      <c r="B20" s="187" t="s">
        <v>17</v>
      </c>
      <c r="C20" s="187"/>
      <c r="D20" s="188">
        <v>0</v>
      </c>
      <c r="E20" s="189" t="s">
        <v>16</v>
      </c>
      <c r="F20" s="189"/>
    </row>
    <row r="21" spans="1:6" x14ac:dyDescent="0.25">
      <c r="A21" s="186">
        <v>5</v>
      </c>
      <c r="B21" s="187" t="s">
        <v>17</v>
      </c>
      <c r="C21" s="187"/>
      <c r="D21" s="188">
        <v>0</v>
      </c>
      <c r="E21" s="189" t="s">
        <v>16</v>
      </c>
      <c r="F21" s="189"/>
    </row>
    <row r="22" spans="1:6" x14ac:dyDescent="0.25">
      <c r="A22" s="186">
        <v>6</v>
      </c>
      <c r="B22" s="187" t="s">
        <v>17</v>
      </c>
      <c r="C22" s="187"/>
      <c r="D22" s="188">
        <v>0</v>
      </c>
      <c r="E22" s="189" t="s">
        <v>16</v>
      </c>
      <c r="F22" s="189"/>
    </row>
    <row r="23" spans="1:6" x14ac:dyDescent="0.25">
      <c r="A23" s="186">
        <v>7</v>
      </c>
      <c r="B23" s="187" t="s">
        <v>17</v>
      </c>
      <c r="C23" s="187"/>
      <c r="D23" s="188">
        <v>0</v>
      </c>
      <c r="E23" s="189" t="s">
        <v>16</v>
      </c>
      <c r="F23" s="189"/>
    </row>
    <row r="24" spans="1:6" x14ac:dyDescent="0.25">
      <c r="A24" s="186">
        <v>8</v>
      </c>
      <c r="B24" s="187" t="s">
        <v>17</v>
      </c>
      <c r="C24" s="187"/>
      <c r="D24" s="188">
        <v>0</v>
      </c>
      <c r="E24" s="189" t="s">
        <v>16</v>
      </c>
      <c r="F24" s="189"/>
    </row>
    <row r="25" spans="1:6" x14ac:dyDescent="0.25">
      <c r="A25" s="186">
        <v>9</v>
      </c>
      <c r="B25" s="187" t="s">
        <v>17</v>
      </c>
      <c r="C25" s="187"/>
      <c r="D25" s="188">
        <v>0</v>
      </c>
      <c r="E25" s="189" t="s">
        <v>16</v>
      </c>
      <c r="F25" s="189"/>
    </row>
    <row r="26" spans="1:6" x14ac:dyDescent="0.25">
      <c r="A26" s="186">
        <v>10</v>
      </c>
      <c r="B26" s="187" t="s">
        <v>17</v>
      </c>
      <c r="C26" s="187"/>
      <c r="D26" s="188">
        <v>0</v>
      </c>
      <c r="E26" s="189" t="s">
        <v>16</v>
      </c>
      <c r="F26" s="189"/>
    </row>
    <row r="27" spans="1:6" x14ac:dyDescent="0.25">
      <c r="A27" s="140" t="s">
        <v>28</v>
      </c>
      <c r="B27" s="140"/>
      <c r="C27" s="141"/>
      <c r="D27" s="142">
        <f>SUM(D17:D26)</f>
        <v>0</v>
      </c>
      <c r="E27" s="141"/>
      <c r="F27" s="1"/>
    </row>
    <row r="29" spans="1:6" x14ac:dyDescent="0.25">
      <c r="A29" s="107" t="s">
        <v>30</v>
      </c>
      <c r="B29" s="107"/>
      <c r="C29" s="107"/>
      <c r="D29" s="97" t="s">
        <v>44</v>
      </c>
      <c r="E29" s="97"/>
      <c r="F29" s="19"/>
    </row>
    <row r="30" spans="1:6" x14ac:dyDescent="0.25">
      <c r="A30" s="10" t="s">
        <v>13</v>
      </c>
      <c r="B30" s="10" t="s">
        <v>14</v>
      </c>
      <c r="C30" s="10" t="s">
        <v>33</v>
      </c>
      <c r="D30" s="15" t="s">
        <v>31</v>
      </c>
      <c r="E30" s="15" t="s">
        <v>32</v>
      </c>
      <c r="F30" s="143"/>
    </row>
    <row r="31" spans="1:6" x14ac:dyDescent="0.25">
      <c r="A31" s="190">
        <v>1</v>
      </c>
      <c r="B31" s="191" t="s">
        <v>17</v>
      </c>
      <c r="C31" s="192">
        <v>0</v>
      </c>
      <c r="D31" s="192"/>
      <c r="E31" s="193" t="s">
        <v>16</v>
      </c>
      <c r="F31" s="194"/>
    </row>
    <row r="32" spans="1:6" x14ac:dyDescent="0.25">
      <c r="A32" s="190">
        <v>2</v>
      </c>
      <c r="B32" s="191" t="s">
        <v>17</v>
      </c>
      <c r="C32" s="192">
        <v>0</v>
      </c>
      <c r="D32" s="192">
        <v>0</v>
      </c>
      <c r="E32" s="193" t="s">
        <v>16</v>
      </c>
      <c r="F32" s="194"/>
    </row>
    <row r="33" spans="1:6" x14ac:dyDescent="0.25">
      <c r="A33" s="190">
        <v>3</v>
      </c>
      <c r="B33" s="191" t="s">
        <v>17</v>
      </c>
      <c r="C33" s="192">
        <v>0</v>
      </c>
      <c r="D33" s="192">
        <v>0</v>
      </c>
      <c r="E33" s="193" t="s">
        <v>16</v>
      </c>
      <c r="F33" s="194"/>
    </row>
    <row r="34" spans="1:6" x14ac:dyDescent="0.25">
      <c r="A34" s="190">
        <v>4</v>
      </c>
      <c r="B34" s="191" t="s">
        <v>17</v>
      </c>
      <c r="C34" s="192">
        <v>0</v>
      </c>
      <c r="D34" s="192">
        <v>0</v>
      </c>
      <c r="E34" s="193" t="s">
        <v>16</v>
      </c>
      <c r="F34" s="194"/>
    </row>
    <row r="35" spans="1:6" x14ac:dyDescent="0.25">
      <c r="A35" s="190">
        <v>5</v>
      </c>
      <c r="B35" s="191" t="s">
        <v>17</v>
      </c>
      <c r="C35" s="192">
        <v>0</v>
      </c>
      <c r="D35" s="192">
        <v>0</v>
      </c>
      <c r="E35" s="193" t="s">
        <v>16</v>
      </c>
      <c r="F35" s="194"/>
    </row>
    <row r="36" spans="1:6" x14ac:dyDescent="0.25">
      <c r="A36" s="190">
        <v>6</v>
      </c>
      <c r="B36" s="191" t="s">
        <v>17</v>
      </c>
      <c r="C36" s="192">
        <v>0</v>
      </c>
      <c r="D36" s="192">
        <v>0</v>
      </c>
      <c r="E36" s="193" t="s">
        <v>16</v>
      </c>
      <c r="F36" s="194"/>
    </row>
    <row r="37" spans="1:6" x14ac:dyDescent="0.25">
      <c r="A37" s="190">
        <v>7</v>
      </c>
      <c r="B37" s="191" t="s">
        <v>17</v>
      </c>
      <c r="C37" s="192">
        <v>0</v>
      </c>
      <c r="D37" s="192">
        <v>0</v>
      </c>
      <c r="E37" s="193" t="s">
        <v>16</v>
      </c>
      <c r="F37" s="194"/>
    </row>
    <row r="38" spans="1:6" x14ac:dyDescent="0.25">
      <c r="A38" s="190">
        <v>8</v>
      </c>
      <c r="B38" s="191" t="s">
        <v>17</v>
      </c>
      <c r="C38" s="192">
        <v>0</v>
      </c>
      <c r="D38" s="192">
        <v>0</v>
      </c>
      <c r="E38" s="193" t="s">
        <v>16</v>
      </c>
      <c r="F38" s="194"/>
    </row>
    <row r="39" spans="1:6" x14ac:dyDescent="0.25">
      <c r="A39" s="190">
        <v>9</v>
      </c>
      <c r="B39" s="191" t="s">
        <v>17</v>
      </c>
      <c r="C39" s="192">
        <v>0</v>
      </c>
      <c r="D39" s="192">
        <v>0</v>
      </c>
      <c r="E39" s="193" t="s">
        <v>16</v>
      </c>
      <c r="F39" s="194"/>
    </row>
    <row r="40" spans="1:6" x14ac:dyDescent="0.25">
      <c r="A40" s="190">
        <v>10</v>
      </c>
      <c r="B40" s="191" t="s">
        <v>17</v>
      </c>
      <c r="C40" s="192">
        <v>0</v>
      </c>
      <c r="D40" s="192">
        <v>0</v>
      </c>
      <c r="E40" s="193" t="s">
        <v>16</v>
      </c>
      <c r="F40" s="194"/>
    </row>
    <row r="41" spans="1:6" x14ac:dyDescent="0.25">
      <c r="A41" s="190">
        <v>11</v>
      </c>
      <c r="B41" s="191" t="s">
        <v>17</v>
      </c>
      <c r="C41" s="192">
        <v>0</v>
      </c>
      <c r="D41" s="192">
        <v>0</v>
      </c>
      <c r="E41" s="193" t="s">
        <v>16</v>
      </c>
      <c r="F41" s="194"/>
    </row>
    <row r="42" spans="1:6" x14ac:dyDescent="0.25">
      <c r="A42" s="190">
        <v>12</v>
      </c>
      <c r="B42" s="191" t="s">
        <v>17</v>
      </c>
      <c r="C42" s="192">
        <v>0</v>
      </c>
      <c r="D42" s="192">
        <v>0</v>
      </c>
      <c r="E42" s="193" t="s">
        <v>16</v>
      </c>
      <c r="F42" s="194"/>
    </row>
    <row r="43" spans="1:6" x14ac:dyDescent="0.25">
      <c r="A43" s="190">
        <v>13</v>
      </c>
      <c r="B43" s="191" t="s">
        <v>17</v>
      </c>
      <c r="C43" s="192">
        <v>0</v>
      </c>
      <c r="D43" s="192">
        <v>0</v>
      </c>
      <c r="E43" s="193" t="s">
        <v>16</v>
      </c>
      <c r="F43" s="194"/>
    </row>
    <row r="44" spans="1:6" x14ac:dyDescent="0.25">
      <c r="A44" s="190">
        <v>14</v>
      </c>
      <c r="B44" s="191" t="s">
        <v>17</v>
      </c>
      <c r="C44" s="192">
        <v>0</v>
      </c>
      <c r="D44" s="192">
        <v>0</v>
      </c>
      <c r="E44" s="193" t="s">
        <v>16</v>
      </c>
      <c r="F44" s="194"/>
    </row>
    <row r="45" spans="1:6" x14ac:dyDescent="0.25">
      <c r="A45" s="190">
        <v>15</v>
      </c>
      <c r="B45" s="191" t="s">
        <v>17</v>
      </c>
      <c r="C45" s="192">
        <v>0</v>
      </c>
      <c r="D45" s="192">
        <v>0</v>
      </c>
      <c r="E45" s="193" t="s">
        <v>16</v>
      </c>
      <c r="F45" s="194"/>
    </row>
    <row r="46" spans="1:6" x14ac:dyDescent="0.25">
      <c r="A46" s="28" t="s">
        <v>18</v>
      </c>
      <c r="B46" s="28"/>
      <c r="C46" s="29">
        <f>SUBTOTAL(109,Table35161315[Budgetteret beløb])</f>
        <v>0</v>
      </c>
      <c r="D46" s="29">
        <f>SUBTOTAL(109,Table35161315[Afholdt beløb])</f>
        <v>0</v>
      </c>
      <c r="E46" s="28"/>
    </row>
    <row r="48" spans="1:6" x14ac:dyDescent="0.25">
      <c r="A48" s="107" t="s">
        <v>135</v>
      </c>
      <c r="B48" s="107"/>
      <c r="C48" s="107"/>
      <c r="D48" s="97" t="s">
        <v>45</v>
      </c>
      <c r="E48" s="97"/>
      <c r="F48" s="143"/>
    </row>
    <row r="49" spans="1:6" x14ac:dyDescent="0.25">
      <c r="A49" s="10" t="s">
        <v>13</v>
      </c>
      <c r="B49" s="10" t="s">
        <v>14</v>
      </c>
      <c r="C49" s="10" t="s">
        <v>33</v>
      </c>
      <c r="D49" s="15" t="s">
        <v>31</v>
      </c>
      <c r="E49" s="15" t="s">
        <v>32</v>
      </c>
      <c r="F49" s="143"/>
    </row>
    <row r="50" spans="1:6" x14ac:dyDescent="0.25">
      <c r="A50" s="195">
        <v>1</v>
      </c>
      <c r="B50" s="191" t="s">
        <v>17</v>
      </c>
      <c r="C50" s="192">
        <v>0</v>
      </c>
      <c r="D50" s="196">
        <v>0</v>
      </c>
      <c r="E50" s="193" t="s">
        <v>16</v>
      </c>
      <c r="F50" s="194"/>
    </row>
    <row r="51" spans="1:6" x14ac:dyDescent="0.25">
      <c r="A51" s="195">
        <v>2</v>
      </c>
      <c r="B51" s="191" t="s">
        <v>17</v>
      </c>
      <c r="C51" s="192">
        <v>0</v>
      </c>
      <c r="D51" s="196">
        <v>0</v>
      </c>
      <c r="E51" s="193" t="s">
        <v>16</v>
      </c>
      <c r="F51" s="194"/>
    </row>
    <row r="52" spans="1:6" x14ac:dyDescent="0.25">
      <c r="A52" s="195">
        <v>3</v>
      </c>
      <c r="B52" s="191" t="s">
        <v>17</v>
      </c>
      <c r="C52" s="192">
        <v>0</v>
      </c>
      <c r="D52" s="196">
        <v>0</v>
      </c>
      <c r="E52" s="193" t="s">
        <v>16</v>
      </c>
      <c r="F52" s="194"/>
    </row>
    <row r="53" spans="1:6" x14ac:dyDescent="0.25">
      <c r="A53" s="195">
        <v>4</v>
      </c>
      <c r="B53" s="191" t="s">
        <v>17</v>
      </c>
      <c r="C53" s="192">
        <v>0</v>
      </c>
      <c r="D53" s="196">
        <v>0</v>
      </c>
      <c r="E53" s="193" t="s">
        <v>16</v>
      </c>
      <c r="F53" s="194"/>
    </row>
    <row r="54" spans="1:6" x14ac:dyDescent="0.25">
      <c r="A54" s="195">
        <v>5</v>
      </c>
      <c r="B54" s="191" t="s">
        <v>17</v>
      </c>
      <c r="C54" s="192">
        <v>0</v>
      </c>
      <c r="D54" s="196">
        <v>0</v>
      </c>
      <c r="E54" s="193" t="s">
        <v>16</v>
      </c>
      <c r="F54" s="194"/>
    </row>
    <row r="55" spans="1:6" x14ac:dyDescent="0.25">
      <c r="A55" s="195">
        <v>6</v>
      </c>
      <c r="B55" s="191" t="s">
        <v>17</v>
      </c>
      <c r="C55" s="192">
        <v>0</v>
      </c>
      <c r="D55" s="196">
        <v>0</v>
      </c>
      <c r="E55" s="193" t="s">
        <v>16</v>
      </c>
      <c r="F55" s="194"/>
    </row>
    <row r="56" spans="1:6" x14ac:dyDescent="0.25">
      <c r="A56" s="195">
        <v>7</v>
      </c>
      <c r="B56" s="191" t="s">
        <v>17</v>
      </c>
      <c r="C56" s="192">
        <v>0</v>
      </c>
      <c r="D56" s="196">
        <v>0</v>
      </c>
      <c r="E56" s="193" t="s">
        <v>16</v>
      </c>
      <c r="F56" s="194"/>
    </row>
    <row r="57" spans="1:6" x14ac:dyDescent="0.25">
      <c r="A57" s="195">
        <v>8</v>
      </c>
      <c r="B57" s="191" t="s">
        <v>17</v>
      </c>
      <c r="C57" s="192">
        <v>0</v>
      </c>
      <c r="D57" s="196">
        <v>0</v>
      </c>
      <c r="E57" s="193" t="s">
        <v>16</v>
      </c>
      <c r="F57" s="194"/>
    </row>
    <row r="58" spans="1:6" x14ac:dyDescent="0.25">
      <c r="A58" s="195">
        <v>9</v>
      </c>
      <c r="B58" s="191" t="s">
        <v>17</v>
      </c>
      <c r="C58" s="192">
        <v>0</v>
      </c>
      <c r="D58" s="196">
        <v>0</v>
      </c>
      <c r="E58" s="193" t="s">
        <v>16</v>
      </c>
      <c r="F58" s="194"/>
    </row>
    <row r="59" spans="1:6" x14ac:dyDescent="0.25">
      <c r="A59" s="195">
        <v>10</v>
      </c>
      <c r="B59" s="191" t="s">
        <v>17</v>
      </c>
      <c r="C59" s="192">
        <v>0</v>
      </c>
      <c r="D59" s="196">
        <v>0</v>
      </c>
      <c r="E59" s="193" t="s">
        <v>16</v>
      </c>
      <c r="F59" s="194"/>
    </row>
    <row r="60" spans="1:6" x14ac:dyDescent="0.25">
      <c r="A60" s="195">
        <v>11</v>
      </c>
      <c r="B60" s="191" t="s">
        <v>17</v>
      </c>
      <c r="C60" s="192">
        <v>0</v>
      </c>
      <c r="D60" s="196">
        <v>0</v>
      </c>
      <c r="E60" s="193" t="s">
        <v>16</v>
      </c>
      <c r="F60" s="194"/>
    </row>
    <row r="61" spans="1:6" x14ac:dyDescent="0.25">
      <c r="A61" s="195">
        <v>12</v>
      </c>
      <c r="B61" s="191" t="s">
        <v>17</v>
      </c>
      <c r="C61" s="192">
        <v>0</v>
      </c>
      <c r="D61" s="196">
        <v>0</v>
      </c>
      <c r="E61" s="193" t="s">
        <v>16</v>
      </c>
      <c r="F61" s="194"/>
    </row>
    <row r="62" spans="1:6" x14ac:dyDescent="0.25">
      <c r="A62" s="195">
        <v>13</v>
      </c>
      <c r="B62" s="191" t="s">
        <v>17</v>
      </c>
      <c r="C62" s="192">
        <v>0</v>
      </c>
      <c r="D62" s="196">
        <v>0</v>
      </c>
      <c r="E62" s="193" t="s">
        <v>16</v>
      </c>
      <c r="F62" s="194"/>
    </row>
    <row r="63" spans="1:6" x14ac:dyDescent="0.25">
      <c r="A63" s="195">
        <v>14</v>
      </c>
      <c r="B63" s="191" t="s">
        <v>17</v>
      </c>
      <c r="C63" s="192">
        <v>0</v>
      </c>
      <c r="D63" s="196">
        <v>0</v>
      </c>
      <c r="E63" s="193" t="s">
        <v>16</v>
      </c>
      <c r="F63" s="194"/>
    </row>
    <row r="64" spans="1:6" x14ac:dyDescent="0.25">
      <c r="A64" s="195">
        <v>15</v>
      </c>
      <c r="B64" s="191" t="s">
        <v>17</v>
      </c>
      <c r="C64" s="192">
        <v>0</v>
      </c>
      <c r="D64" s="196">
        <v>0</v>
      </c>
      <c r="E64" s="193" t="s">
        <v>16</v>
      </c>
      <c r="F64" s="194"/>
    </row>
    <row r="65" spans="1:5" x14ac:dyDescent="0.25">
      <c r="A65" s="28" t="s">
        <v>18</v>
      </c>
      <c r="B65" s="28"/>
      <c r="C65" s="29">
        <f>SUBTOTAL(109,Table353171418[Budgetteret beløb])</f>
        <v>0</v>
      </c>
      <c r="D65" s="29">
        <f>SUBTOTAL(109,Table353171418[Afholdt beløb])</f>
        <v>0</v>
      </c>
      <c r="E65" s="28"/>
    </row>
    <row r="66" spans="1:5" x14ac:dyDescent="0.25">
      <c r="A66" s="11"/>
      <c r="B66" s="11"/>
      <c r="C66" s="12"/>
      <c r="D66" s="12"/>
      <c r="E66" s="11"/>
    </row>
    <row r="67" spans="1:5" x14ac:dyDescent="0.25">
      <c r="A67" s="11"/>
      <c r="B67" s="11"/>
      <c r="C67" s="12"/>
      <c r="D67" s="12"/>
      <c r="E67" s="11"/>
    </row>
    <row r="68" spans="1:5" ht="15.75" hidden="1" thickBot="1" x14ac:dyDescent="0.3">
      <c r="A68" s="144" t="s">
        <v>50</v>
      </c>
      <c r="B68" s="145"/>
      <c r="C68" s="146"/>
      <c r="D68" s="146"/>
      <c r="E68" s="147"/>
    </row>
    <row r="69" spans="1:5" hidden="1" x14ac:dyDescent="0.25">
      <c r="A69" s="135"/>
      <c r="B69" s="148" t="s">
        <v>27</v>
      </c>
      <c r="C69" s="136">
        <f>D27</f>
        <v>0</v>
      </c>
      <c r="D69" s="136"/>
      <c r="E69" s="135"/>
    </row>
    <row r="70" spans="1:5" hidden="1" x14ac:dyDescent="0.25">
      <c r="A70" s="148"/>
      <c r="B70" s="148" t="s">
        <v>48</v>
      </c>
      <c r="C70" s="136">
        <f>Table35161315[[#Totals],[Afholdt beløb]]+Table353171418[[#Totals],[Afholdt beløb]]</f>
        <v>0</v>
      </c>
      <c r="D70" s="136"/>
      <c r="E70" s="135"/>
    </row>
    <row r="71" spans="1:5" hidden="1" x14ac:dyDescent="0.25">
      <c r="A71" s="148"/>
      <c r="B71" s="148" t="s">
        <v>39</v>
      </c>
      <c r="C71" s="136">
        <f>C9</f>
        <v>0</v>
      </c>
      <c r="D71" s="136"/>
      <c r="E71" s="135"/>
    </row>
    <row r="72" spans="1:5" ht="44.45" hidden="1" customHeight="1" x14ac:dyDescent="0.25">
      <c r="A72" s="148"/>
      <c r="B72" s="151" t="s">
        <v>49</v>
      </c>
      <c r="C72" s="152">
        <f>C70*0.65</f>
        <v>0</v>
      </c>
      <c r="D72" s="136"/>
      <c r="E72" s="135"/>
    </row>
    <row r="73" spans="1:5" ht="24" hidden="1" customHeight="1" x14ac:dyDescent="0.25">
      <c r="A73" s="135"/>
      <c r="B73" s="148" t="s">
        <v>26</v>
      </c>
      <c r="C73" s="136">
        <f>C71-C72</f>
        <v>0</v>
      </c>
      <c r="D73" s="136"/>
      <c r="E73" s="135"/>
    </row>
  </sheetData>
  <sheetProtection algorithmName="SHA-512" hashValue="6HkJiPvUsVHYvSVkBnFSGLM7co9TfUdAGydY3JePxtjW0ueNygabkVu1jeMwjtwO0JrPPfqMHKS7EHytQo/m4Q==" saltValue="y/JRddxCI4wigZbJxSI7ww=="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403" priority="14">
      <formula>IF($D$4 &lt;&gt;"Angiv navn",1,0)</formula>
    </cfRule>
  </conditionalFormatting>
  <conditionalFormatting sqref="C6">
    <cfRule type="expression" dxfId="402" priority="13">
      <formula>IF($D$6&lt;&gt;"Angiv arrangementsstype",1,0)</formula>
    </cfRule>
  </conditionalFormatting>
  <conditionalFormatting sqref="C5">
    <cfRule type="expression" dxfId="401" priority="12">
      <formula>IF($D$5&lt;&gt;"Angiv sted",1,0)</formula>
    </cfRule>
  </conditionalFormatting>
  <conditionalFormatting sqref="C7">
    <cfRule type="expression" dxfId="400" priority="11">
      <formula>IF($D$7&lt;&gt;"Angiv antal",1,0)</formula>
    </cfRule>
  </conditionalFormatting>
  <conditionalFormatting sqref="C12">
    <cfRule type="expression" dxfId="399" priority="15">
      <formula>IF(AND($D$12&lt;&gt;"Vælg dato",#REF!="Ja"),1,0)</formula>
    </cfRule>
  </conditionalFormatting>
  <conditionalFormatting sqref="C13">
    <cfRule type="expression" dxfId="398" priority="16">
      <formula>IF(AND($D$13&lt;&gt;"Angiv antal",#REF!="Ja"),1,0)</formula>
    </cfRule>
  </conditionalFormatting>
  <conditionalFormatting sqref="B13">
    <cfRule type="expression" dxfId="397" priority="17">
      <formula>#REF!&lt;&gt;"Ja"</formula>
    </cfRule>
  </conditionalFormatting>
  <conditionalFormatting sqref="A11:D13">
    <cfRule type="expression" dxfId="396" priority="18">
      <formula>IF(#REF!&lt;&gt;"Ja",1,0)</formula>
    </cfRule>
  </conditionalFormatting>
  <conditionalFormatting sqref="D12:D13">
    <cfRule type="expression" dxfId="395" priority="19">
      <formula>IF(AND($E$12&lt;&gt;"Vælg dato",#REF!="Ja"),1,0)</formula>
    </cfRule>
  </conditionalFormatting>
  <conditionalFormatting sqref="B31:B45">
    <cfRule type="expression" dxfId="394" priority="10">
      <formula>IF(B31&lt;&gt;"Vælg eller skriv post",1,0)</formula>
    </cfRule>
  </conditionalFormatting>
  <conditionalFormatting sqref="E31:E45">
    <cfRule type="expression" dxfId="393" priority="8">
      <formula>IF(E31&lt;&gt;"Beskrivelse af post",1,0)</formula>
    </cfRule>
    <cfRule type="expression" dxfId="392" priority="9">
      <formula>B31 = "Øvrige"</formula>
    </cfRule>
  </conditionalFormatting>
  <conditionalFormatting sqref="F31:F45">
    <cfRule type="expression" dxfId="391" priority="6">
      <formula>IF(F31&lt;&gt;"Beskrivelse af post",1,0)</formula>
    </cfRule>
    <cfRule type="expression" dxfId="390" priority="7">
      <formula>#REF! = "Øvrige"</formula>
    </cfRule>
  </conditionalFormatting>
  <conditionalFormatting sqref="F48:F62">
    <cfRule type="expression" dxfId="389" priority="4">
      <formula>IF(F48&lt;&gt;"Beskrivelse af post",1,0)</formula>
    </cfRule>
    <cfRule type="expression" dxfId="388" priority="5">
      <formula>#REF! = "Øvrige"</formula>
    </cfRule>
  </conditionalFormatting>
  <conditionalFormatting sqref="E50:E64">
    <cfRule type="expression" dxfId="387" priority="2">
      <formula>IF(E50&lt;&gt;"Beskrivelse af post",1,0)</formula>
    </cfRule>
    <cfRule type="expression" dxfId="386" priority="3">
      <formula>B50 = "Øvrige"</formula>
    </cfRule>
  </conditionalFormatting>
  <conditionalFormatting sqref="A50:C64">
    <cfRule type="expression" dxfId="385"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Overblik</vt:lpstr>
      <vt:lpstr>Beretning</vt:lpstr>
      <vt:lpstr>Underskrift regnskabskyndig</vt:lpstr>
      <vt:lpstr>Omsætning</vt:lpstr>
      <vt:lpstr>Fordelingsnøgle</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Svante Dall-Hansen</cp:lastModifiedBy>
  <dcterms:created xsi:type="dcterms:W3CDTF">2020-10-15T06:27:33Z</dcterms:created>
  <dcterms:modified xsi:type="dcterms:W3CDTF">2022-03-18T10:33:49Z</dcterms:modified>
</cp:coreProperties>
</file>