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NHEDER\Coronaordninger\Excel kursus\Aktivitetspulje\Redigerede versioner\Låste skemaer\Færdige\"/>
    </mc:Choice>
  </mc:AlternateContent>
  <bookViews>
    <workbookView xWindow="0" yWindow="0" windowWidth="16800" windowHeight="6750" tabRatio="926" activeTab="13"/>
  </bookViews>
  <sheets>
    <sheet name="Overblik" sheetId="2" r:id="rId1"/>
    <sheet name="Beretning" sheetId="17" r:id="rId2"/>
    <sheet name="Underskrift regnskabskyndig" sheetId="19" r:id="rId3"/>
    <sheet name="Omsætning" sheetId="6" r:id="rId4"/>
    <sheet name="Fordelingsnøgle" sheetId="4" r:id="rId5"/>
    <sheet name="Aktivitet 1" sheetId="1" r:id="rId6"/>
    <sheet name="Aktivitet 2" sheetId="8" r:id="rId7"/>
    <sheet name="Aktivitet 3" sheetId="9" r:id="rId8"/>
    <sheet name="Aktivitet 4" sheetId="10" r:id="rId9"/>
    <sheet name="Aktivitet 5" sheetId="11" r:id="rId10"/>
    <sheet name="Aktivitet 6" sheetId="12" r:id="rId11"/>
    <sheet name="Aktivitet 7" sheetId="13" r:id="rId12"/>
    <sheet name="Aktivitet 8" sheetId="14" r:id="rId13"/>
    <sheet name="Aktivitet 9" sheetId="15" r:id="rId14"/>
    <sheet name="Aktivitet 10" sheetId="16" r:id="rId15"/>
    <sheet name="List" sheetId="7" state="hidden" r:id="rId16"/>
  </sheets>
  <externalReferences>
    <externalReference r:id="rId17"/>
  </externalReferenc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2" l="1"/>
  <c r="L25" i="2"/>
  <c r="L26" i="2"/>
  <c r="L27" i="2"/>
  <c r="L28" i="2"/>
  <c r="L29" i="2"/>
  <c r="L30" i="2"/>
  <c r="L31" i="2"/>
  <c r="L32" i="2"/>
  <c r="B17" i="2"/>
  <c r="B16" i="2"/>
  <c r="B18" i="2"/>
  <c r="B5" i="2"/>
  <c r="B4" i="2"/>
  <c r="B3" i="2"/>
  <c r="B2" i="2"/>
  <c r="D46" i="8"/>
  <c r="C50" i="1"/>
  <c r="D31" i="1"/>
  <c r="J23" i="2"/>
  <c r="J32" i="2"/>
  <c r="J31" i="2"/>
  <c r="J30" i="2"/>
  <c r="H31" i="2"/>
  <c r="H30" i="2"/>
  <c r="H28" i="2"/>
  <c r="H27" i="2"/>
  <c r="H26" i="2"/>
  <c r="H25" i="2"/>
  <c r="G31" i="2"/>
  <c r="F31" i="2"/>
  <c r="F30" i="2"/>
  <c r="F28" i="2"/>
  <c r="F27" i="2"/>
  <c r="F26" i="2"/>
  <c r="E30" i="2"/>
  <c r="B32" i="2"/>
  <c r="B31" i="2"/>
  <c r="B30" i="2"/>
  <c r="B29" i="2"/>
  <c r="B28" i="2"/>
  <c r="B27" i="2"/>
  <c r="B26" i="2"/>
  <c r="B25" i="2"/>
  <c r="C32" i="2"/>
  <c r="C31" i="2"/>
  <c r="C30" i="2"/>
  <c r="C29" i="2"/>
  <c r="C28" i="2"/>
  <c r="C27" i="2"/>
  <c r="C26" i="2"/>
  <c r="C25" i="2"/>
  <c r="D32" i="2"/>
  <c r="D31" i="2"/>
  <c r="D30" i="2"/>
  <c r="D29" i="2"/>
  <c r="D28" i="2"/>
  <c r="D27" i="2"/>
  <c r="D26" i="2"/>
  <c r="D25" i="2"/>
  <c r="E32" i="2"/>
  <c r="E31" i="2"/>
  <c r="E29" i="2"/>
  <c r="E28" i="2"/>
  <c r="E27" i="2"/>
  <c r="E26" i="2"/>
  <c r="E25" i="2"/>
  <c r="C71" i="16"/>
  <c r="D65" i="16"/>
  <c r="H32" i="2"/>
  <c r="C65" i="16"/>
  <c r="D46" i="16"/>
  <c r="C46" i="16"/>
  <c r="D27" i="16"/>
  <c r="C69" i="16"/>
  <c r="C71" i="15"/>
  <c r="D65" i="15"/>
  <c r="C65" i="15"/>
  <c r="D46" i="15"/>
  <c r="C70" i="15"/>
  <c r="C72" i="15"/>
  <c r="C46" i="15"/>
  <c r="D27" i="15"/>
  <c r="C69" i="15"/>
  <c r="C71" i="14"/>
  <c r="D65" i="14"/>
  <c r="C65" i="14"/>
  <c r="D46" i="14"/>
  <c r="C70" i="14"/>
  <c r="C72" i="14"/>
  <c r="C46" i="14"/>
  <c r="D27" i="14"/>
  <c r="C69" i="14"/>
  <c r="C71" i="13"/>
  <c r="D65" i="13"/>
  <c r="H29" i="2"/>
  <c r="C65" i="13"/>
  <c r="D46" i="13"/>
  <c r="C46" i="13"/>
  <c r="D27" i="13"/>
  <c r="C71" i="12"/>
  <c r="D65" i="12"/>
  <c r="C65" i="12"/>
  <c r="D46" i="12"/>
  <c r="C70" i="12"/>
  <c r="C72" i="12"/>
  <c r="C46" i="12"/>
  <c r="D27" i="12"/>
  <c r="C71" i="11"/>
  <c r="D65" i="11"/>
  <c r="C65" i="11"/>
  <c r="D46" i="11"/>
  <c r="C70" i="11"/>
  <c r="C72" i="11"/>
  <c r="C46" i="11"/>
  <c r="D27" i="11"/>
  <c r="C71" i="10"/>
  <c r="D65" i="10"/>
  <c r="C65" i="10"/>
  <c r="D46" i="10"/>
  <c r="C70" i="10"/>
  <c r="C72" i="10"/>
  <c r="C46" i="10"/>
  <c r="D27" i="10"/>
  <c r="C71" i="9"/>
  <c r="D65" i="9"/>
  <c r="C65" i="9"/>
  <c r="D46" i="9"/>
  <c r="C70" i="9"/>
  <c r="C72" i="9"/>
  <c r="C46" i="9"/>
  <c r="F25" i="2"/>
  <c r="D27" i="9"/>
  <c r="G30" i="2"/>
  <c r="C69" i="13"/>
  <c r="J29" i="2"/>
  <c r="G28" i="2"/>
  <c r="C69" i="12"/>
  <c r="J28" i="2"/>
  <c r="G27" i="2"/>
  <c r="G26" i="2"/>
  <c r="C69" i="10"/>
  <c r="J26" i="2"/>
  <c r="G25" i="2"/>
  <c r="C69" i="9"/>
  <c r="J25" i="2"/>
  <c r="C69" i="11"/>
  <c r="J27" i="2"/>
  <c r="F29" i="2"/>
  <c r="C70" i="13"/>
  <c r="C72" i="13"/>
  <c r="C73" i="13"/>
  <c r="G29" i="2"/>
  <c r="C70" i="16"/>
  <c r="C72" i="16"/>
  <c r="C73" i="16"/>
  <c r="F32" i="2"/>
  <c r="G32" i="2"/>
  <c r="C73" i="15"/>
  <c r="C73" i="14"/>
  <c r="C73" i="12"/>
  <c r="C73" i="11"/>
  <c r="C73" i="10"/>
  <c r="C73" i="9"/>
  <c r="E24" i="2"/>
  <c r="E23" i="2"/>
  <c r="E33" i="2"/>
  <c r="D23" i="2"/>
  <c r="D24" i="2"/>
  <c r="C24" i="2"/>
  <c r="C23" i="2"/>
  <c r="B24" i="2"/>
  <c r="C71" i="8"/>
  <c r="D65" i="8"/>
  <c r="H24" i="2"/>
  <c r="C65" i="8"/>
  <c r="C46" i="8"/>
  <c r="D27" i="8"/>
  <c r="J24" i="2"/>
  <c r="B23" i="2"/>
  <c r="C75" i="1"/>
  <c r="C73" i="1"/>
  <c r="D69" i="1"/>
  <c r="H23" i="2"/>
  <c r="C69" i="1"/>
  <c r="D50" i="1"/>
  <c r="B8" i="2"/>
  <c r="G23" i="2"/>
  <c r="I23" i="2"/>
  <c r="L23" i="2"/>
  <c r="C74" i="1"/>
  <c r="C76" i="1"/>
  <c r="C77" i="1"/>
  <c r="D33" i="2"/>
  <c r="C69" i="8"/>
  <c r="F24" i="2"/>
  <c r="C70" i="8"/>
  <c r="C72" i="8"/>
  <c r="C73" i="8"/>
  <c r="G24" i="2"/>
  <c r="M23" i="2"/>
  <c r="N23" i="2"/>
  <c r="K23" i="2"/>
  <c r="F23" i="2"/>
  <c r="B6" i="2"/>
  <c r="F33" i="2"/>
  <c r="I29" i="2"/>
  <c r="I31" i="2"/>
  <c r="I27" i="2"/>
  <c r="I25" i="2"/>
  <c r="I32" i="2"/>
  <c r="I30" i="2"/>
  <c r="I28" i="2"/>
  <c r="I26" i="2"/>
  <c r="I24" i="2"/>
  <c r="H33" i="2"/>
  <c r="G33" i="2"/>
  <c r="M28" i="2"/>
  <c r="N28" i="2"/>
  <c r="N27" i="2"/>
  <c r="M27" i="2"/>
  <c r="N30" i="2"/>
  <c r="M30" i="2"/>
  <c r="M31" i="2"/>
  <c r="N31" i="2"/>
  <c r="M24" i="2"/>
  <c r="N24" i="2"/>
  <c r="M32" i="2"/>
  <c r="N32" i="2"/>
  <c r="M29" i="2"/>
  <c r="N29" i="2"/>
  <c r="N26" i="2"/>
  <c r="M26" i="2"/>
  <c r="N25" i="2"/>
  <c r="M25" i="2"/>
  <c r="K24" i="2"/>
  <c r="K30" i="2"/>
  <c r="K31" i="2"/>
  <c r="K32" i="2"/>
  <c r="K29" i="2"/>
  <c r="K26" i="2"/>
  <c r="K25" i="2"/>
  <c r="K28" i="2"/>
  <c r="K27" i="2"/>
  <c r="I33" i="2"/>
  <c r="M33" i="2"/>
  <c r="N33" i="2"/>
  <c r="B12" i="2"/>
  <c r="K33" i="2"/>
  <c r="B7" i="2"/>
  <c r="J33" i="2"/>
  <c r="B13" i="2"/>
  <c r="B14" i="2"/>
  <c r="B21" i="2"/>
  <c r="B9" i="2"/>
</calcChain>
</file>

<file path=xl/comments1.xml><?xml version="1.0" encoding="utf-8"?>
<comments xmlns="http://schemas.openxmlformats.org/spreadsheetml/2006/main">
  <authors>
    <author>Torben Lyngsø</author>
    <author>Emil Emborg Thiel</author>
  </authors>
  <commentList>
    <comment ref="V2" authorId="0" shapeId="0">
      <text>
        <r>
          <rPr>
            <b/>
            <sz val="9"/>
            <color indexed="81"/>
            <rFont val="Tahoma"/>
            <family val="2"/>
          </rPr>
          <t xml:space="preserve">Torben Lyngsø:
</t>
        </r>
        <r>
          <rPr>
            <sz val="9"/>
            <color indexed="81"/>
            <rFont val="Tahoma"/>
            <family val="2"/>
          </rPr>
          <t xml:space="preserve">Til brug i aktivitetsoversigt for direkte indtægter
</t>
        </r>
      </text>
    </comment>
    <comment ref="A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D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G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List>
</comments>
</file>

<file path=xl/sharedStrings.xml><?xml version="1.0" encoding="utf-8"?>
<sst xmlns="http://schemas.openxmlformats.org/spreadsheetml/2006/main" count="1351" uniqueCount="140">
  <si>
    <t>Oplysninger om aktiviteten</t>
  </si>
  <si>
    <t>Navn på arrangør</t>
  </si>
  <si>
    <t>CVR-nummer</t>
  </si>
  <si>
    <t>P-nummer</t>
  </si>
  <si>
    <t>Navn på aktiviteten</t>
  </si>
  <si>
    <t>Sted for aktivitet</t>
  </si>
  <si>
    <t>Type af aktivitet</t>
  </si>
  <si>
    <t>Minimum antal publikum per aktivitet</t>
  </si>
  <si>
    <t>Fra</t>
  </si>
  <si>
    <t>Til</t>
  </si>
  <si>
    <t>Aktivitetsperiode</t>
  </si>
  <si>
    <t>Vælg dato</t>
  </si>
  <si>
    <t>Antal aktiviteter</t>
  </si>
  <si>
    <t>Nummer</t>
  </si>
  <si>
    <t>Post</t>
  </si>
  <si>
    <t>Beløb</t>
  </si>
  <si>
    <t>Beskrivelse af post</t>
  </si>
  <si>
    <t>Vælg eller skriv post</t>
  </si>
  <si>
    <t>Totale omkostninger</t>
  </si>
  <si>
    <t>Afholdte direkte omkostninger</t>
  </si>
  <si>
    <t>Afholdte indirekte omkostninger</t>
  </si>
  <si>
    <t>Aktivitet</t>
  </si>
  <si>
    <t xml:space="preserve">Navn </t>
  </si>
  <si>
    <t>Dato</t>
  </si>
  <si>
    <t>Total</t>
  </si>
  <si>
    <t>Samlede afholdte direkte og indirekte omkostninger</t>
  </si>
  <si>
    <t>Difference</t>
  </si>
  <si>
    <t>Indtægter</t>
  </si>
  <si>
    <t>Totale indtægter</t>
  </si>
  <si>
    <t>Tilskud/kompensation fra andre Covid-19 ordninger og puljer</t>
  </si>
  <si>
    <t>Budget direkte omkostninger</t>
  </si>
  <si>
    <t>Afholdt beløb</t>
  </si>
  <si>
    <t>Beskrivelse af post/afvigelse</t>
  </si>
  <si>
    <t>Budgetteret beløb</t>
  </si>
  <si>
    <t>Billetsalg</t>
  </si>
  <si>
    <t>Andetsalg</t>
  </si>
  <si>
    <t>Andre offentlige tilskud</t>
  </si>
  <si>
    <t>Andet (uddyb i bemærkningsfelt)</t>
  </si>
  <si>
    <t>Samlede budgetterede direkte og indirekte omkostninger</t>
  </si>
  <si>
    <t>Samlet modtaget tilskud</t>
  </si>
  <si>
    <t>Samlede indtægter</t>
  </si>
  <si>
    <t>Samlede afholdte omkostninger</t>
  </si>
  <si>
    <t>Ja</t>
  </si>
  <si>
    <t>Nej</t>
  </si>
  <si>
    <t>Regnskab direkte omkostninger</t>
  </si>
  <si>
    <t>Regnskab indirekte omkostninger</t>
  </si>
  <si>
    <t>Afvigelser (her beskrives, hvis der har været ændringer i antal publikum, type, sted eller datoer)</t>
  </si>
  <si>
    <t>Skriv her:</t>
  </si>
  <si>
    <t>Omkostninger</t>
  </si>
  <si>
    <t>Ny tilskudsberegning på baggrund af faktiske udgifter (max. 65 %)</t>
  </si>
  <si>
    <t>Regnskab total</t>
  </si>
  <si>
    <t>Direkte indtægter</t>
  </si>
  <si>
    <t>Fordeling af indirekte omkostninger</t>
  </si>
  <si>
    <t>Institutionens omsætning</t>
  </si>
  <si>
    <t>Direkte</t>
  </si>
  <si>
    <t>Type</t>
  </si>
  <si>
    <t>Column1</t>
  </si>
  <si>
    <t>Note</t>
  </si>
  <si>
    <t>Årsag</t>
  </si>
  <si>
    <t>Ja/Nej</t>
  </si>
  <si>
    <t>Vælg arrangementstype</t>
  </si>
  <si>
    <t>Forsalg af billetter</t>
  </si>
  <si>
    <t>Honorarer</t>
  </si>
  <si>
    <t>Vælg årsag</t>
  </si>
  <si>
    <t>Vælg</t>
  </si>
  <si>
    <t>Husleje</t>
  </si>
  <si>
    <t>Dyrskue</t>
  </si>
  <si>
    <t>Forsalg af billetter (partnerskabsbilletter)</t>
  </si>
  <si>
    <t>Løn til fastansatte</t>
  </si>
  <si>
    <t>Aflyst</t>
  </si>
  <si>
    <t>Leje &amp; leasing</t>
  </si>
  <si>
    <t>Festival (musik, fødevarer, viden mv.)</t>
  </si>
  <si>
    <t>Forsalg af standeleje</t>
  </si>
  <si>
    <t>Løn til kontraktansatte/tidsbegrænset</t>
  </si>
  <si>
    <t>Udskudt</t>
  </si>
  <si>
    <t>Vedligeholdelse mm.</t>
  </si>
  <si>
    <t>Liveoptrædener, scenekunst (koncert, teater, musical, stand up mv.)</t>
  </si>
  <si>
    <t>Forsalg af menu</t>
  </si>
  <si>
    <t>Ydelser fra underleverandører</t>
  </si>
  <si>
    <t>Væsentligt ændret</t>
  </si>
  <si>
    <t>El, vand &amp; varme</t>
  </si>
  <si>
    <t>Løbende arrangementer (fx cirkus og musicals)</t>
  </si>
  <si>
    <t>Forsalg af mad- og drikkevarer</t>
  </si>
  <si>
    <t xml:space="preserve">Rettigheder &amp; licenser </t>
  </si>
  <si>
    <t>Kombination</t>
  </si>
  <si>
    <t xml:space="preserve">Ejendomsskatter &amp; renteomkostninger </t>
  </si>
  <si>
    <t>Sportsbegivenhed (fodbold, håndbold, ishockey mv.)</t>
  </si>
  <si>
    <t>Sponsorat (arrangementsspecifikt)</t>
  </si>
  <si>
    <t>Lyd-, lys- og scenografi, kostumer ol.</t>
  </si>
  <si>
    <t>Afskrivninger af materielle &amp; immaterielle anlægsaktiver</t>
  </si>
  <si>
    <t>Andet</t>
  </si>
  <si>
    <t>Salg af merchandise (arrangementsspecifikt)</t>
  </si>
  <si>
    <t>Leje af scene/sal/venue</t>
  </si>
  <si>
    <t>Indirekte lønomkostninger</t>
  </si>
  <si>
    <t>Øvrige indtægter (arrangementsspecifikke)</t>
  </si>
  <si>
    <t>Publikumsfaciliteter [&amp; rengøring]</t>
  </si>
  <si>
    <t>Indirekte omkostninger til forsikring &amp; administration</t>
  </si>
  <si>
    <t>Forventet underskud</t>
  </si>
  <si>
    <t>PR, markedsføring &amp; billetoperatør</t>
  </si>
  <si>
    <t>Andet (uddyb)</t>
  </si>
  <si>
    <t>Forplejning</t>
  </si>
  <si>
    <t>Forsikring &amp; administration</t>
  </si>
  <si>
    <t>Transport &amp; fragt</t>
  </si>
  <si>
    <t>Rejse og ophold</t>
  </si>
  <si>
    <t>Ny tilskudsberegning på baggrund af faktiske omkostninger (max. 65%)</t>
  </si>
  <si>
    <t>Indtast modtaget tilskud til aktiviteten</t>
  </si>
  <si>
    <t>Modtaget tilskud</t>
  </si>
  <si>
    <t>Beskrivelse af post                   Afvigelse angives her:</t>
  </si>
  <si>
    <t>Beskrivelse af post                     Afvigelse angives her:</t>
  </si>
  <si>
    <t>Endeligt tilskudsbeløb</t>
  </si>
  <si>
    <t>Beløb til tilbagebetaling</t>
  </si>
  <si>
    <t>Budgetterede omkostninger</t>
  </si>
  <si>
    <t>Er der udbetalt for meget tilskud til den enkelte aktivitet som følge af for høje budgetterede omkostninger?</t>
  </si>
  <si>
    <t>Tilskud, der skal tilbagebetales pga. samlet overskud</t>
  </si>
  <si>
    <t>Beretning for Aktivitetspuljen til Kulturaktiviteter - Slots- og Kulturstyrelsen.</t>
  </si>
  <si>
    <t>Sammen med regnskabet skal du indsende en beretning om, hvordan tilskuddet er brugt.</t>
  </si>
  <si>
    <t>Beretningen skal udarbejdes i nedenstående skema:</t>
  </si>
  <si>
    <t>Er tilskuddet anvendt i overensstemmelse med både ansøgningen og det formål, som er beskrevet i puljebeskrivelsen? (Sæt kryds)</t>
  </si>
  <si>
    <t>Beskriv realiseringen af aktiviteterne, der har fået tilskud. Hvordan er de aktiviteter, der er givet støtte til, opfyldt? Har der været væsentlige ændringer?</t>
  </si>
  <si>
    <t xml:space="preserve">Skriv her (maks. 1.000 tegn):
</t>
  </si>
  <si>
    <t>TILSKUD I ALT, justeret for evt. tilbagebetaling</t>
  </si>
  <si>
    <t>Faktisk godtgørelse af revisorudgifter</t>
  </si>
  <si>
    <t>Budget - udgifter til revisor</t>
  </si>
  <si>
    <t>Regnskab - udgifter til revisor</t>
  </si>
  <si>
    <t>Tilbagebetaling af godtgørelse af revisorudgifter</t>
  </si>
  <si>
    <t>Tilbagebetaling af tilskud i alt</t>
  </si>
  <si>
    <t>1) Regnskabsskabelonens første fane ”Overblik” udfyldes automatisk, så der skal du ikke udfylde noget. Fanen henter information fra de øvrige faner, som du udfylder, og giver et samlet overblik over aktiviteterne, du har modtaget tilskud til. Du skal starte med at gå til fanen ”Beretning”, hvor du skal beskrive realiseringen af aktiviteten, og om tilskuddet er anvendt efter formålet.
2) Derefter udfylder du fanen ”Omsætning” og angiver hvilken gruppe, som du tilhører og hvad jeres seneste omsætning har været. Du skal angive samme gruppe, som du angav ved ansøgningstidspunktet. 
3) Derefter skal du gå til fanen ”Fordelingsnøgle” og beskrive, hvordan I har beregnet jeres indirekte omkostninger. Beregningen skal ske efter samme principper, som du har angivet i din ansøgning. Har du tidligere været i kontakt med Slots- og Kulturstyrelsen angående principper for beregning, skal du tilpasse beskrivelsen til de uddybende kommentarer, som du har sendt til Slots- og Kulturstyrelsen i den forbindelse.
4) Når du har udfyldt disse, skal du gå til fanen ”Tilskud til revisor”, hvor du angiver, hvad du har fået i tilskud til revisor, samt hvad I havde budgetteret med at have af omkostninger til revisor, og hvad I har afholdt af omkostninger til revisor.
5) Derefter skal du gå til ”Aktivitet 1” og udfylde alle oplysninger her. Hvis du har brug for det, kan du bruge flere aktivitetsfaner.
6) For hver aktivitetsfane skal du angive både budgetterede og afholdte omkostninger. De budgetterede omkostninger er de omkostninger, der fremgik af budgetskabelonen i din ansøgning. De skal udfyldes i de lysegrønne felter. De afholdte omkostninger er de omkostninger, du reelt havde til aktiviteten. De skal udfyldes i de grå felter. Har der været afvigelser i forhold til budgettet, skal der udfyldes en afvigelsesforklaring. Afvigelser i forhold til budgettet på under 10% skal ikke begrundes med mindre, at afvigelsen udgør mere end 10.000 kr.
7) Du skal også angive de direkte indtægter, du har haft i forbindelse med aktiviteten. Indtægterne skal udfyldes i de grå felter i boksen "Indtægter". 
8) Øverst på aktivitetsfanen angiver du, hvor meget du har modtaget i tilskud til aktiviteten. Dette beløb fremgår af dit tilsagnsbrev og af dit budgetskema, som du indsendte i forbindelse med ansøgningen.
9) Husk at angive på hver aktivitetsfane, hvis der har været ændringer i antal publikummer. Ændringen skal begrundes og indskrives under afvigelsesforklaringer. 
10) Hvis jeres aktivitet blev afviklet med væsentlige ændringer, skal du beskrive disse ændringer i tekstfeltet og forklare, hvorfor de var nødvendige.</t>
  </si>
  <si>
    <r>
      <t xml:space="preserve">Her skal du erklære, hvilken af følgende fem grupper institutionen/virksomheden tilhører, samt angive institutionens omsætning på baggrund af valgte gruppe:
1. Enkeltstående institution mv. der har haft en årsomsætning på mindst 1 mio. kr. i senest afsluttede regnskabsår eller har en omsætning på mindst 1 mio. kr. de seneste 12 måneder før ansøgningstidspunktet. 
2. Nyetableret institution, der har haft en omsætning på mindst 1 mio. kr. i 2020. 
3. Teatre mv., der har haft en årlig omsætning på 1 mio. kr. for regnskabsåret 2019/2020.
4. Paraplyorganisation på det amatørkulturelle område, som ansøger på vegne af organisationens medlemmer, hvor de i ansøgningen omfattede medlemmers samlede omsætning opfylder kravet om en årlig omsætning på mindst 1 mio. kr. 
5. Institution mv., der har modtaget tilskud til at præsentere live-musik i 2020 og/eller 2021 fra mindst en af Statens Kunstfonds to puljer, Honorarstøtte til rytmiske spillesteder og Koncertvirksomhed og musikfestivaler. Omsætningskravet på 1 mio. kr. gælder ikke for denne gruppe af ansøgere.
Eksempel:
</t>
    </r>
    <r>
      <rPr>
        <b/>
        <sz val="10"/>
        <color theme="1"/>
        <rFont val="Verdana"/>
        <family val="2"/>
      </rPr>
      <t>Gruppe 1, omsætning i senest afsluttede årsregnskab: 1.500.000 kr.</t>
    </r>
    <r>
      <rPr>
        <sz val="10"/>
        <color theme="1"/>
        <rFont val="Verdana"/>
        <family val="2"/>
      </rPr>
      <t xml:space="preserve">
eller
</t>
    </r>
    <r>
      <rPr>
        <b/>
        <sz val="10"/>
        <color theme="1"/>
        <rFont val="Verdana"/>
        <family val="2"/>
      </rPr>
      <t xml:space="preserve">Gruppe 3, omsætning i 2020: 1.500.000 kr.
</t>
    </r>
  </si>
  <si>
    <t>Regnskabskyndig (ved tilskud over 100.000 kr. til og med 500.000 kr.)</t>
  </si>
  <si>
    <t>Den udførte regnskabsgennemgang</t>
  </si>
  <si>
    <t>Regnskabskyndiges navn:</t>
  </si>
  <si>
    <t>Regnskabskyndiges firma - såfremt det er relevant:</t>
  </si>
  <si>
    <t>Regnskabskyndiges underskrift:</t>
  </si>
  <si>
    <t>Dato:</t>
  </si>
  <si>
    <t>Undertegnede erklærer hermed, at regnskabet er gennemgået og kontrolleret i overensstemmelse med "Bekendtgørelse om regnskab og revision af projekt- og aktivitetstilskud fra Kulturministeriet" (BEK nr. 1479 af 22/12/2014), idet der dog for denne pulje generelt dispenseres fra bekendtgørelsens krav om forvaltningsrevision (jf. BEK § 10, stk. 2, nr. 4).</t>
  </si>
  <si>
    <t xml:space="preserve">Journalnummer </t>
  </si>
  <si>
    <t>Tilskud, der skal tilbagebetales pga. for høje budgetterede omkostninger</t>
  </si>
  <si>
    <t>Her skal du med udgangspunkt i det indeværende eller senest afsluttede regnskabsår redegøre for hvilken fordelingsnøgle eller metode, du i budgetskemaet lagde til grund for fordelingen af de indirekte omkostninger mellem den tilskudsberettigede aktivitet og eventuelle øvrige aktiviteter. Hvis du i løbet af sagsbehandlingen uddybede din fordelingsnøgle, skal den uddybende information også beskrives her.</t>
  </si>
  <si>
    <t>Budget indirekte omkostninger</t>
  </si>
  <si>
    <t>Regnskabsskabelon marts-april 2020 - Aktivitetspulje til kulturaktiviteter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</si>
</sst>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kr.&quot;;\-#,##0.00\ &quot;kr.&quot;"/>
    <numFmt numFmtId="44" formatCode="_-* #,##0.00\ &quot;kr.&quot;_-;\-* #,##0.00\ &quot;kr.&quot;_-;_-* &quot;-&quot;??\ &quot;kr.&quot;_-;_-@_-"/>
    <numFmt numFmtId="164" formatCode="_-* #,##0.00\ [$kr.-406]_-;\-* #,##0.00\ [$kr.-406]_-;_-* &quot;-&quot;??\ [$kr.-406]_-;_-@_-"/>
    <numFmt numFmtId="165" formatCode="#,##0.00\ &quot;kr.&quot;"/>
  </numFmts>
  <fonts count="29" x14ac:knownFonts="1">
    <font>
      <sz val="11"/>
      <color theme="1"/>
      <name val="Calibri"/>
      <family val="2"/>
      <scheme val="minor"/>
    </font>
    <font>
      <sz val="11"/>
      <color theme="1"/>
      <name val="Calibri"/>
      <family val="2"/>
      <scheme val="minor"/>
    </font>
    <font>
      <b/>
      <sz val="12"/>
      <color theme="1"/>
      <name val="Verdana"/>
      <family val="2"/>
    </font>
    <font>
      <sz val="10"/>
      <color theme="0"/>
      <name val="Verdana"/>
      <family val="2"/>
    </font>
    <font>
      <sz val="10"/>
      <color rgb="FFFF0000"/>
      <name val="Verdana"/>
      <family val="2"/>
    </font>
    <font>
      <b/>
      <sz val="10"/>
      <color theme="0"/>
      <name val="Verdana"/>
      <family val="2"/>
    </font>
    <font>
      <sz val="10"/>
      <name val="Verdana"/>
      <family val="2"/>
    </font>
    <font>
      <sz val="10"/>
      <color theme="1"/>
      <name val="Verdana"/>
      <family val="2"/>
    </font>
    <font>
      <b/>
      <sz val="11"/>
      <color theme="1"/>
      <name val="Verdana"/>
      <family val="2"/>
    </font>
    <font>
      <b/>
      <sz val="10"/>
      <color theme="1"/>
      <name val="Verdana"/>
      <family val="2"/>
    </font>
    <font>
      <sz val="9"/>
      <color indexed="81"/>
      <name val="Tahoma"/>
      <family val="2"/>
    </font>
    <font>
      <b/>
      <sz val="9"/>
      <color indexed="81"/>
      <name val="Tahoma"/>
      <family val="2"/>
    </font>
    <font>
      <sz val="11"/>
      <color theme="1"/>
      <name val="Verdana"/>
      <family val="2"/>
    </font>
    <font>
      <b/>
      <sz val="14"/>
      <color theme="0"/>
      <name val="Verdana"/>
      <family val="2"/>
    </font>
    <font>
      <sz val="11"/>
      <color theme="0"/>
      <name val="Verdana"/>
      <family val="2"/>
    </font>
    <font>
      <sz val="10"/>
      <color theme="2"/>
      <name val="Verdana"/>
      <family val="2"/>
    </font>
    <font>
      <b/>
      <sz val="18"/>
      <color theme="1"/>
      <name val="Verdana"/>
      <family val="2"/>
    </font>
    <font>
      <b/>
      <sz val="10"/>
      <color theme="2"/>
      <name val="Verdana"/>
      <family val="2"/>
    </font>
    <font>
      <sz val="12"/>
      <color theme="1"/>
      <name val="Verdana"/>
      <family val="2"/>
    </font>
    <font>
      <b/>
      <sz val="11"/>
      <color theme="1"/>
      <name val="Verdana"/>
      <family val="2"/>
    </font>
    <font>
      <b/>
      <sz val="14"/>
      <color theme="1"/>
      <name val="Verdana"/>
      <family val="2"/>
    </font>
    <font>
      <b/>
      <sz val="11"/>
      <color theme="1"/>
      <name val="Calibri"/>
      <family val="2"/>
      <scheme val="minor"/>
    </font>
    <font>
      <sz val="11"/>
      <color theme="0"/>
      <name val="Calibri"/>
      <family val="2"/>
      <scheme val="minor"/>
    </font>
    <font>
      <sz val="9"/>
      <color rgb="FF000000"/>
      <name val="Verdana"/>
      <family val="2"/>
    </font>
    <font>
      <sz val="11"/>
      <name val="Calibri"/>
      <family val="2"/>
      <scheme val="minor"/>
    </font>
    <font>
      <sz val="10"/>
      <color theme="1"/>
      <name val="Verdana"/>
      <family val="2"/>
    </font>
    <font>
      <b/>
      <sz val="11"/>
      <name val="Calibri"/>
      <family val="2"/>
      <scheme val="minor"/>
    </font>
    <font>
      <b/>
      <sz val="10"/>
      <name val="Verdana"/>
      <family val="2"/>
    </font>
    <font>
      <b/>
      <sz val="11"/>
      <color theme="1"/>
      <name val="Verdana"/>
      <family val="2"/>
    </font>
  </fonts>
  <fills count="19">
    <fill>
      <patternFill patternType="none"/>
    </fill>
    <fill>
      <patternFill patternType="gray125"/>
    </fill>
    <fill>
      <patternFill patternType="solid">
        <fgColor theme="9"/>
        <bgColor indexed="64"/>
      </patternFill>
    </fill>
    <fill>
      <patternFill patternType="solid">
        <fgColor theme="6" tint="0.79998168889431442"/>
        <bgColor indexed="64"/>
      </patternFill>
    </fill>
    <fill>
      <patternFill patternType="solid">
        <fgColor rgb="FF252525"/>
        <bgColor indexed="64"/>
      </patternFill>
    </fill>
    <fill>
      <patternFill patternType="solid">
        <fgColor rgb="FFEDEDED"/>
        <bgColor indexed="64"/>
      </patternFill>
    </fill>
    <fill>
      <patternFill patternType="solid">
        <fgColor theme="2"/>
        <bgColor indexed="64"/>
      </patternFill>
    </fill>
    <fill>
      <patternFill patternType="solid">
        <fgColor rgb="FFFFED9F"/>
        <bgColor auto="1"/>
      </patternFill>
    </fill>
    <fill>
      <patternFill patternType="solid">
        <fgColor rgb="FF0070C0"/>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FFC000"/>
        <bgColor indexed="64"/>
      </patternFill>
    </fill>
    <fill>
      <patternFill patternType="solid">
        <fgColor theme="6" tint="0.59999389629810485"/>
        <bgColor indexed="64"/>
      </patternFill>
    </fill>
    <fill>
      <patternFill patternType="solid">
        <fgColor theme="5"/>
        <bgColor indexed="64"/>
      </patternFill>
    </fill>
    <fill>
      <patternFill patternType="solid">
        <fgColor theme="1"/>
        <bgColor indexed="64"/>
      </patternFill>
    </fill>
    <fill>
      <patternFill patternType="solid">
        <fgColor rgb="FFDDDCD6"/>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205">
    <xf numFmtId="0" fontId="0" fillId="0" borderId="0" xfId="0"/>
    <xf numFmtId="0" fontId="0" fillId="0" borderId="0" xfId="0" applyBorder="1" applyProtection="1">
      <protection hidden="1"/>
    </xf>
    <xf numFmtId="0" fontId="2" fillId="3" borderId="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0" fillId="3" borderId="0" xfId="0" applyFill="1" applyBorder="1" applyProtection="1">
      <protection hidden="1"/>
    </xf>
    <xf numFmtId="0" fontId="0" fillId="4" borderId="3" xfId="0" applyFill="1" applyBorder="1" applyAlignment="1" applyProtection="1">
      <alignment horizontal="right"/>
      <protection hidden="1"/>
    </xf>
    <xf numFmtId="0" fontId="0" fillId="4" borderId="3" xfId="0" applyFill="1" applyBorder="1" applyProtection="1">
      <protection hidden="1"/>
    </xf>
    <xf numFmtId="0" fontId="3" fillId="4" borderId="0" xfId="0" applyFont="1" applyFill="1" applyBorder="1" applyProtection="1">
      <protection hidden="1"/>
    </xf>
    <xf numFmtId="0" fontId="5" fillId="4" borderId="0" xfId="0" applyFont="1" applyFill="1" applyBorder="1" applyAlignment="1" applyProtection="1">
      <alignment horizontal="left"/>
      <protection hidden="1"/>
    </xf>
    <xf numFmtId="0" fontId="0" fillId="4" borderId="4" xfId="0" applyFill="1" applyBorder="1" applyProtection="1">
      <protection hidden="1"/>
    </xf>
    <xf numFmtId="0" fontId="7" fillId="2" borderId="0" xfId="0" applyFont="1" applyFill="1" applyBorder="1" applyProtection="1">
      <protection hidden="1"/>
    </xf>
    <xf numFmtId="0" fontId="2" fillId="3" borderId="0" xfId="0" applyFont="1" applyFill="1" applyBorder="1" applyAlignment="1" applyProtection="1">
      <alignment vertical="center"/>
    </xf>
    <xf numFmtId="0" fontId="12" fillId="3" borderId="0" xfId="0" applyFont="1" applyFill="1" applyBorder="1" applyProtection="1"/>
    <xf numFmtId="0" fontId="7" fillId="2" borderId="7" xfId="0" applyFont="1" applyFill="1" applyBorder="1" applyAlignment="1" applyProtection="1">
      <alignment vertical="center" wrapText="1"/>
    </xf>
    <xf numFmtId="0" fontId="7" fillId="0" borderId="7" xfId="0" applyFont="1" applyBorder="1" applyAlignment="1" applyProtection="1">
      <alignment horizontal="center" vertical="center"/>
    </xf>
    <xf numFmtId="0" fontId="16" fillId="0" borderId="7" xfId="0" applyFont="1" applyBorder="1" applyAlignment="1" applyProtection="1">
      <alignment horizontal="center" vertical="center"/>
    </xf>
    <xf numFmtId="0" fontId="8" fillId="0" borderId="0" xfId="0" applyFont="1" applyBorder="1" applyProtection="1">
      <protection hidden="1"/>
    </xf>
    <xf numFmtId="44" fontId="8" fillId="0" borderId="0" xfId="0" applyNumberFormat="1" applyFont="1" applyBorder="1" applyProtection="1">
      <protection hidden="1"/>
    </xf>
    <xf numFmtId="0" fontId="0" fillId="0" borderId="0" xfId="0"/>
    <xf numFmtId="0" fontId="0" fillId="0" borderId="0" xfId="0" applyBorder="1" applyAlignment="1" applyProtection="1">
      <alignment horizontal="center"/>
      <protection hidden="1"/>
    </xf>
    <xf numFmtId="0" fontId="7" fillId="8" borderId="0" xfId="0" applyFont="1" applyFill="1" applyBorder="1" applyProtection="1">
      <protection hidden="1"/>
    </xf>
    <xf numFmtId="0" fontId="0" fillId="10" borderId="3" xfId="0" applyFill="1" applyBorder="1" applyProtection="1">
      <protection hidden="1"/>
    </xf>
    <xf numFmtId="0" fontId="0" fillId="10" borderId="0" xfId="0" applyFill="1" applyBorder="1" applyProtection="1">
      <protection hidden="1"/>
    </xf>
    <xf numFmtId="0" fontId="5" fillId="4" borderId="0" xfId="0" applyFont="1" applyFill="1" applyBorder="1" applyProtection="1">
      <protection hidden="1"/>
    </xf>
    <xf numFmtId="0" fontId="0" fillId="8" borderId="0" xfId="0" applyFill="1" applyBorder="1" applyProtection="1">
      <protection hidden="1"/>
    </xf>
    <xf numFmtId="0" fontId="0" fillId="0" borderId="0" xfId="0" applyFont="1"/>
    <xf numFmtId="0" fontId="0" fillId="0" borderId="0" xfId="0" applyFill="1"/>
    <xf numFmtId="0" fontId="21" fillId="0" borderId="0" xfId="0" applyFont="1"/>
    <xf numFmtId="0" fontId="0" fillId="0" borderId="0" xfId="0" applyAlignment="1"/>
    <xf numFmtId="0" fontId="23" fillId="0" borderId="0" xfId="0" applyFont="1" applyAlignment="1">
      <alignment vertical="center"/>
    </xf>
    <xf numFmtId="14" fontId="0" fillId="0" borderId="0" xfId="0" applyNumberFormat="1"/>
    <xf numFmtId="0" fontId="0" fillId="0" borderId="0" xfId="0" applyAlignment="1">
      <alignment vertical="center" wrapText="1"/>
    </xf>
    <xf numFmtId="0" fontId="0" fillId="0" borderId="0" xfId="0" applyFont="1" applyBorder="1"/>
    <xf numFmtId="0" fontId="19" fillId="0" borderId="0" xfId="0" applyFont="1" applyBorder="1" applyProtection="1">
      <protection hidden="1"/>
    </xf>
    <xf numFmtId="44" fontId="19" fillId="0" borderId="0" xfId="0" applyNumberFormat="1" applyFont="1" applyBorder="1" applyProtection="1">
      <protection hidden="1"/>
    </xf>
    <xf numFmtId="0" fontId="22" fillId="10" borderId="0" xfId="0" applyFont="1" applyFill="1" applyBorder="1" applyProtection="1">
      <protection hidden="1"/>
    </xf>
    <xf numFmtId="0" fontId="22" fillId="10" borderId="0" xfId="0" applyFont="1" applyFill="1" applyBorder="1" applyAlignment="1" applyProtection="1">
      <alignment horizontal="right"/>
      <protection hidden="1"/>
    </xf>
    <xf numFmtId="0" fontId="3" fillId="4" borderId="5" xfId="0" applyFont="1" applyFill="1" applyBorder="1" applyAlignment="1" applyProtection="1">
      <alignment horizontal="right"/>
      <protection hidden="1"/>
    </xf>
    <xf numFmtId="3" fontId="12" fillId="3" borderId="0" xfId="0" applyNumberFormat="1" applyFont="1" applyFill="1" applyBorder="1" applyProtection="1"/>
    <xf numFmtId="0" fontId="21" fillId="0" borderId="0" xfId="0" applyFont="1" applyAlignment="1">
      <alignment wrapText="1"/>
    </xf>
    <xf numFmtId="0" fontId="2" fillId="8" borderId="3" xfId="0" applyFont="1" applyFill="1" applyBorder="1" applyAlignment="1" applyProtection="1">
      <alignment horizontal="left" vertical="center"/>
    </xf>
    <xf numFmtId="0" fontId="2" fillId="8" borderId="0" xfId="0" applyFont="1" applyFill="1" applyBorder="1" applyAlignment="1" applyProtection="1">
      <alignment horizontal="left" vertical="center"/>
    </xf>
    <xf numFmtId="0" fontId="9" fillId="2" borderId="7" xfId="0" applyFont="1" applyFill="1" applyBorder="1" applyAlignment="1">
      <alignment vertical="center" wrapText="1"/>
    </xf>
    <xf numFmtId="0" fontId="13" fillId="4" borderId="10" xfId="0" applyFont="1" applyFill="1" applyBorder="1" applyProtection="1"/>
    <xf numFmtId="0" fontId="2" fillId="3" borderId="21" xfId="0" applyFont="1" applyFill="1" applyBorder="1" applyAlignment="1" applyProtection="1">
      <alignment vertical="center"/>
    </xf>
    <xf numFmtId="0" fontId="13" fillId="4" borderId="12" xfId="0" applyFont="1" applyFill="1" applyBorder="1" applyProtection="1"/>
    <xf numFmtId="0" fontId="14" fillId="4" borderId="12" xfId="0" applyFont="1" applyFill="1" applyBorder="1" applyProtection="1"/>
    <xf numFmtId="0" fontId="14" fillId="4" borderId="12" xfId="0" applyFont="1" applyFill="1" applyBorder="1" applyAlignment="1" applyProtection="1"/>
    <xf numFmtId="3" fontId="0" fillId="0" borderId="0" xfId="0" applyNumberFormat="1"/>
    <xf numFmtId="0" fontId="18" fillId="3" borderId="0" xfId="0" applyFont="1" applyFill="1" applyBorder="1" applyAlignment="1" applyProtection="1">
      <alignment horizontal="left" vertical="top" wrapText="1"/>
    </xf>
    <xf numFmtId="0" fontId="5" fillId="14" borderId="13" xfId="0" applyFont="1" applyFill="1" applyBorder="1" applyAlignment="1" applyProtection="1">
      <alignment vertical="center" wrapText="1"/>
    </xf>
    <xf numFmtId="0" fontId="5" fillId="14" borderId="25" xfId="0" applyFont="1" applyFill="1" applyBorder="1" applyAlignment="1" applyProtection="1">
      <alignment vertical="center" wrapText="1"/>
    </xf>
    <xf numFmtId="0" fontId="0" fillId="3" borderId="0" xfId="0" applyFill="1"/>
    <xf numFmtId="44" fontId="24" fillId="3" borderId="14" xfId="1" applyFont="1" applyFill="1" applyBorder="1" applyAlignment="1" applyProtection="1">
      <alignment horizontal="center"/>
    </xf>
    <xf numFmtId="0" fontId="14" fillId="4" borderId="13" xfId="0" applyFont="1" applyFill="1" applyBorder="1" applyAlignment="1" applyProtection="1"/>
    <xf numFmtId="3" fontId="14" fillId="3" borderId="0" xfId="0" applyNumberFormat="1" applyFont="1" applyFill="1" applyBorder="1" applyProtection="1"/>
    <xf numFmtId="0" fontId="27" fillId="0" borderId="25" xfId="0" applyFont="1" applyFill="1" applyBorder="1" applyAlignment="1" applyProtection="1">
      <alignment vertical="center" wrapText="1"/>
    </xf>
    <xf numFmtId="0" fontId="7" fillId="16" borderId="7" xfId="0" applyFont="1" applyFill="1" applyBorder="1" applyAlignment="1" applyProtection="1">
      <alignment vertical="center" wrapText="1"/>
    </xf>
    <xf numFmtId="0" fontId="25" fillId="2" borderId="7" xfId="0" applyFont="1" applyFill="1" applyBorder="1" applyAlignment="1" applyProtection="1">
      <alignment wrapText="1"/>
    </xf>
    <xf numFmtId="0" fontId="4" fillId="6" borderId="11" xfId="0" applyNumberFormat="1" applyFont="1" applyFill="1" applyBorder="1" applyAlignment="1" applyProtection="1">
      <alignment horizontal="right" vertical="center"/>
      <protection hidden="1"/>
    </xf>
    <xf numFmtId="1" fontId="4" fillId="6" borderId="8" xfId="0" applyNumberFormat="1" applyFont="1" applyFill="1" applyBorder="1" applyAlignment="1" applyProtection="1">
      <alignment horizontal="right" vertical="center"/>
      <protection hidden="1"/>
    </xf>
    <xf numFmtId="0" fontId="4" fillId="6" borderId="8" xfId="0" applyNumberFormat="1" applyFont="1" applyFill="1" applyBorder="1" applyAlignment="1" applyProtection="1">
      <alignment horizontal="right" vertical="center"/>
      <protection hidden="1"/>
    </xf>
    <xf numFmtId="1" fontId="7" fillId="5" borderId="8" xfId="0" applyNumberFormat="1" applyFont="1" applyFill="1" applyBorder="1" applyAlignment="1" applyProtection="1">
      <alignment horizontal="right"/>
      <protection hidden="1"/>
    </xf>
    <xf numFmtId="44" fontId="0" fillId="3" borderId="8" xfId="1" applyFont="1" applyFill="1" applyBorder="1" applyAlignment="1" applyProtection="1">
      <alignment horizontal="center"/>
      <protection hidden="1"/>
    </xf>
    <xf numFmtId="44" fontId="24" fillId="3" borderId="8" xfId="1" applyFont="1" applyFill="1" applyBorder="1" applyAlignment="1" applyProtection="1">
      <alignment horizontal="center"/>
      <protection hidden="1"/>
    </xf>
    <xf numFmtId="7" fontId="5" fillId="14" borderId="26" xfId="1" applyNumberFormat="1" applyFont="1" applyFill="1" applyBorder="1" applyAlignment="1" applyProtection="1">
      <alignment vertical="center" wrapText="1"/>
      <protection hidden="1"/>
    </xf>
    <xf numFmtId="165" fontId="5" fillId="14" borderId="14" xfId="1" applyNumberFormat="1" applyFont="1" applyFill="1" applyBorder="1" applyAlignment="1" applyProtection="1">
      <alignment vertical="center" wrapText="1"/>
      <protection hidden="1"/>
    </xf>
    <xf numFmtId="0" fontId="0" fillId="3" borderId="0" xfId="0" applyFill="1" applyProtection="1">
      <protection hidden="1"/>
    </xf>
    <xf numFmtId="165" fontId="5" fillId="14" borderId="26" xfId="1" applyNumberFormat="1" applyFont="1" applyFill="1" applyBorder="1" applyAlignment="1" applyProtection="1">
      <alignment vertical="center" wrapText="1"/>
      <protection hidden="1"/>
    </xf>
    <xf numFmtId="165" fontId="27" fillId="0" borderId="26" xfId="1" applyNumberFormat="1" applyFont="1" applyFill="1" applyBorder="1" applyAlignment="1" applyProtection="1">
      <alignment vertical="center" wrapText="1"/>
      <protection hidden="1"/>
    </xf>
    <xf numFmtId="1" fontId="15" fillId="0" borderId="7" xfId="0" applyNumberFormat="1" applyFont="1" applyBorder="1" applyAlignment="1" applyProtection="1">
      <alignment horizontal="left" vertical="center" wrapText="1"/>
      <protection hidden="1"/>
    </xf>
    <xf numFmtId="14" fontId="7" fillId="0" borderId="7" xfId="0" applyNumberFormat="1" applyFont="1" applyBorder="1" applyAlignment="1" applyProtection="1">
      <alignment horizontal="left" vertical="center" wrapText="1"/>
      <protection hidden="1"/>
    </xf>
    <xf numFmtId="0" fontId="7" fillId="0" borderId="7" xfId="0"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protection hidden="1"/>
    </xf>
    <xf numFmtId="44" fontId="7" fillId="0" borderId="7" xfId="1" applyNumberFormat="1" applyFont="1" applyBorder="1" applyAlignment="1" applyProtection="1">
      <alignment horizontal="left" vertical="center"/>
      <protection hidden="1"/>
    </xf>
    <xf numFmtId="44" fontId="7" fillId="0" borderId="7" xfId="1"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wrapText="1"/>
      <protection hidden="1"/>
    </xf>
    <xf numFmtId="44" fontId="7" fillId="0" borderId="9" xfId="0" applyNumberFormat="1" applyFont="1" applyBorder="1" applyAlignment="1" applyProtection="1">
      <alignment horizontal="right" vertical="center"/>
      <protection hidden="1"/>
    </xf>
    <xf numFmtId="44" fontId="7" fillId="16" borderId="7" xfId="1" applyNumberFormat="1" applyFont="1" applyFill="1" applyBorder="1" applyAlignment="1" applyProtection="1">
      <alignment horizontal="right" vertical="center"/>
      <protection hidden="1"/>
    </xf>
    <xf numFmtId="44" fontId="7" fillId="15" borderId="7" xfId="1" applyFont="1" applyFill="1" applyBorder="1" applyAlignment="1" applyProtection="1">
      <alignment horizontal="left" vertical="center"/>
      <protection hidden="1"/>
    </xf>
    <xf numFmtId="44" fontId="7" fillId="0" borderId="7" xfId="0" applyNumberFormat="1" applyFont="1" applyBorder="1" applyAlignment="1" applyProtection="1">
      <alignment horizontal="right" vertical="center"/>
      <protection hidden="1"/>
    </xf>
    <xf numFmtId="49" fontId="17" fillId="0" borderId="7" xfId="0" applyNumberFormat="1" applyFont="1" applyBorder="1" applyAlignment="1" applyProtection="1">
      <alignment horizontal="left" vertical="center"/>
      <protection hidden="1"/>
    </xf>
    <xf numFmtId="0" fontId="9" fillId="0" borderId="7" xfId="0" applyFont="1" applyBorder="1" applyAlignment="1" applyProtection="1">
      <alignment horizontal="left" vertical="center"/>
      <protection hidden="1"/>
    </xf>
    <xf numFmtId="44" fontId="9" fillId="0" borderId="7" xfId="1" applyFont="1" applyBorder="1" applyAlignment="1" applyProtection="1">
      <alignment horizontal="left" vertical="center"/>
      <protection hidden="1"/>
    </xf>
    <xf numFmtId="44" fontId="9" fillId="0" borderId="7" xfId="0" applyNumberFormat="1" applyFont="1" applyBorder="1" applyAlignment="1" applyProtection="1">
      <alignment horizontal="left" vertical="center"/>
      <protection hidden="1"/>
    </xf>
    <xf numFmtId="44" fontId="9" fillId="0" borderId="7" xfId="0" applyNumberFormat="1" applyFont="1" applyBorder="1" applyAlignment="1" applyProtection="1">
      <alignment horizontal="right" vertical="center"/>
      <protection hidden="1"/>
    </xf>
    <xf numFmtId="44" fontId="9" fillId="16" borderId="7" xfId="0" applyNumberFormat="1" applyFont="1" applyFill="1" applyBorder="1" applyAlignment="1" applyProtection="1">
      <alignment horizontal="right" vertical="center"/>
      <protection hidden="1"/>
    </xf>
    <xf numFmtId="44" fontId="9" fillId="15" borderId="7" xfId="1" applyFont="1" applyFill="1" applyBorder="1" applyAlignment="1" applyProtection="1">
      <alignment horizontal="left" vertical="center"/>
      <protection hidden="1"/>
    </xf>
    <xf numFmtId="0" fontId="7" fillId="18" borderId="0" xfId="0" applyFont="1" applyFill="1" applyBorder="1" applyProtection="1">
      <protection locked="0"/>
    </xf>
    <xf numFmtId="0" fontId="7" fillId="18" borderId="5" xfId="0" applyFont="1" applyFill="1" applyBorder="1" applyProtection="1">
      <protection locked="0"/>
    </xf>
    <xf numFmtId="0" fontId="28" fillId="0" borderId="0" xfId="0" applyFont="1" applyBorder="1" applyProtection="1">
      <protection hidden="1"/>
    </xf>
    <xf numFmtId="44" fontId="28" fillId="0" borderId="0" xfId="0" applyNumberFormat="1" applyFont="1" applyBorder="1" applyProtection="1">
      <protection hidden="1"/>
    </xf>
    <xf numFmtId="0" fontId="3" fillId="4" borderId="0" xfId="0" applyFont="1" applyFill="1" applyBorder="1" applyAlignment="1" applyProtection="1">
      <alignment horizontal="right"/>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0" fillId="0" borderId="0" xfId="0" applyProtection="1">
      <protection hidden="1"/>
    </xf>
    <xf numFmtId="0" fontId="0" fillId="0" borderId="0" xfId="0" applyFill="1" applyAlignment="1" applyProtection="1">
      <protection hidden="1"/>
    </xf>
    <xf numFmtId="0" fontId="0" fillId="0" borderId="0" xfId="0" applyAlignment="1" applyProtection="1">
      <protection hidden="1"/>
    </xf>
    <xf numFmtId="0" fontId="24" fillId="0" borderId="0" xfId="0" applyFont="1" applyFill="1" applyProtection="1">
      <protection hidden="1"/>
    </xf>
    <xf numFmtId="0" fontId="24" fillId="0" borderId="0" xfId="0" applyFont="1" applyProtection="1">
      <protection hidden="1"/>
    </xf>
    <xf numFmtId="0" fontId="26" fillId="0" borderId="0" xfId="0" applyFont="1" applyFill="1" applyBorder="1" applyProtection="1">
      <protection hidden="1"/>
    </xf>
    <xf numFmtId="0" fontId="24" fillId="0" borderId="0" xfId="0" applyFont="1" applyFill="1" applyBorder="1" applyAlignment="1" applyProtection="1">
      <alignment horizontal="left"/>
      <protection hidden="1"/>
    </xf>
    <xf numFmtId="0" fontId="24" fillId="0" borderId="0" xfId="0" applyFont="1" applyFill="1" applyAlignment="1" applyProtection="1">
      <alignment horizontal="left"/>
      <protection hidden="1"/>
    </xf>
    <xf numFmtId="0" fontId="26" fillId="0" borderId="23" xfId="0" applyFont="1" applyFill="1" applyBorder="1" applyProtection="1">
      <protection locked="0"/>
    </xf>
    <xf numFmtId="0" fontId="0" fillId="0" borderId="0" xfId="0" applyAlignment="1" applyProtection="1">
      <alignment wrapText="1"/>
      <protection hidden="1"/>
    </xf>
    <xf numFmtId="0" fontId="0" fillId="0" borderId="0" xfId="0" applyAlignment="1" applyProtection="1">
      <alignment horizontal="left" wrapText="1"/>
      <protection hidden="1"/>
    </xf>
    <xf numFmtId="0" fontId="8" fillId="7" borderId="0" xfId="0" applyFont="1" applyFill="1" applyBorder="1" applyProtection="1">
      <protection hidden="1"/>
    </xf>
    <xf numFmtId="44" fontId="8" fillId="7" borderId="0" xfId="0" applyNumberFormat="1" applyFont="1" applyFill="1" applyBorder="1" applyProtection="1">
      <protection hidden="1"/>
    </xf>
    <xf numFmtId="14" fontId="6" fillId="3" borderId="0" xfId="0" applyNumberFormat="1" applyFont="1" applyFill="1" applyBorder="1" applyAlignment="1" applyProtection="1">
      <alignment horizontal="left"/>
      <protection hidden="1"/>
    </xf>
    <xf numFmtId="0" fontId="9" fillId="13" borderId="0" xfId="0" applyFont="1" applyFill="1" applyBorder="1" applyProtection="1">
      <protection hidden="1"/>
    </xf>
    <xf numFmtId="0" fontId="7" fillId="11" borderId="0" xfId="0" applyFont="1" applyFill="1" applyBorder="1" applyProtection="1">
      <protection hidden="1"/>
    </xf>
    <xf numFmtId="44" fontId="9" fillId="11" borderId="0" xfId="1" applyFont="1" applyFill="1" applyBorder="1" applyProtection="1">
      <protection hidden="1"/>
    </xf>
    <xf numFmtId="0" fontId="0" fillId="8" borderId="0" xfId="0" applyFill="1" applyProtection="1">
      <protection hidden="1"/>
    </xf>
    <xf numFmtId="0" fontId="19" fillId="7" borderId="4" xfId="0" applyFont="1" applyFill="1" applyBorder="1" applyAlignment="1" applyProtection="1">
      <alignment horizontal="center"/>
      <protection hidden="1"/>
    </xf>
    <xf numFmtId="0" fontId="19" fillId="7" borderId="5" xfId="0" applyFont="1" applyFill="1" applyBorder="1" applyAlignment="1" applyProtection="1">
      <alignment horizontal="center"/>
      <protection hidden="1"/>
    </xf>
    <xf numFmtId="44" fontId="8" fillId="7" borderId="5" xfId="0" applyNumberFormat="1" applyFont="1" applyFill="1" applyBorder="1" applyProtection="1">
      <protection hidden="1"/>
    </xf>
    <xf numFmtId="0" fontId="8" fillId="7" borderId="6" xfId="0" applyFont="1" applyFill="1" applyBorder="1" applyProtection="1">
      <protection hidden="1"/>
    </xf>
    <xf numFmtId="0" fontId="19" fillId="7" borderId="0" xfId="0" applyFont="1" applyFill="1" applyBorder="1" applyProtection="1">
      <protection hidden="1"/>
    </xf>
    <xf numFmtId="0" fontId="19" fillId="11" borderId="0" xfId="0" applyFont="1" applyFill="1" applyBorder="1" applyAlignment="1" applyProtection="1">
      <alignment wrapText="1"/>
      <protection hidden="1"/>
    </xf>
    <xf numFmtId="44" fontId="8" fillId="11" borderId="0" xfId="1" applyFont="1" applyFill="1" applyBorder="1" applyAlignment="1" applyProtection="1">
      <alignment horizontal="right"/>
      <protection hidden="1"/>
    </xf>
    <xf numFmtId="0" fontId="0" fillId="12" borderId="0" xfId="0" applyFill="1" applyBorder="1" applyProtection="1">
      <protection locked="0"/>
    </xf>
    <xf numFmtId="0" fontId="0" fillId="12" borderId="0" xfId="0" applyFill="1" applyBorder="1" applyAlignment="1" applyProtection="1">
      <alignment horizontal="left"/>
      <protection locked="0"/>
    </xf>
    <xf numFmtId="1" fontId="0" fillId="12" borderId="0" xfId="0" applyNumberFormat="1" applyFill="1" applyBorder="1" applyAlignment="1" applyProtection="1">
      <alignment horizontal="left"/>
      <protection locked="0"/>
    </xf>
    <xf numFmtId="0" fontId="4" fillId="12" borderId="0" xfId="0" applyFont="1" applyFill="1" applyBorder="1" applyAlignment="1" applyProtection="1">
      <alignment horizontal="left" wrapText="1"/>
      <protection locked="0"/>
    </xf>
    <xf numFmtId="0" fontId="4" fillId="12" borderId="0" xfId="0" applyFont="1" applyFill="1" applyBorder="1" applyAlignment="1" applyProtection="1">
      <alignment wrapText="1"/>
      <protection locked="0"/>
    </xf>
    <xf numFmtId="0" fontId="4" fillId="12" borderId="0" xfId="0" applyFont="1" applyFill="1" applyBorder="1" applyAlignment="1" applyProtection="1">
      <protection locked="0"/>
    </xf>
    <xf numFmtId="0" fontId="4" fillId="12" borderId="0" xfId="0" applyFont="1" applyFill="1" applyBorder="1" applyAlignment="1" applyProtection="1">
      <alignment horizontal="left"/>
      <protection locked="0"/>
    </xf>
    <xf numFmtId="44" fontId="0" fillId="11" borderId="0" xfId="1" applyFont="1" applyFill="1" applyBorder="1" applyProtection="1">
      <protection locked="0"/>
    </xf>
    <xf numFmtId="0" fontId="6" fillId="12" borderId="5" xfId="0" applyFont="1" applyFill="1" applyBorder="1" applyAlignment="1" applyProtection="1">
      <alignment horizontal="left"/>
      <protection locked="0"/>
    </xf>
    <xf numFmtId="14" fontId="6" fillId="12" borderId="5" xfId="0" applyNumberFormat="1" applyFont="1" applyFill="1" applyBorder="1" applyAlignment="1" applyProtection="1">
      <alignment horizontal="left"/>
      <protection locked="0"/>
    </xf>
    <xf numFmtId="0" fontId="7" fillId="9" borderId="0" xfId="0" applyFont="1" applyFill="1" applyBorder="1" applyAlignment="1" applyProtection="1">
      <alignment horizontal="left"/>
      <protection locked="0"/>
    </xf>
    <xf numFmtId="0" fontId="7" fillId="9" borderId="0" xfId="0" applyFont="1" applyFill="1" applyBorder="1" applyProtection="1">
      <protection locked="0"/>
    </xf>
    <xf numFmtId="164" fontId="7" fillId="9" borderId="0" xfId="0" applyNumberFormat="1" applyFont="1" applyFill="1" applyBorder="1" applyProtection="1">
      <protection locked="0"/>
    </xf>
    <xf numFmtId="0" fontId="7" fillId="12" borderId="0" xfId="0" applyFont="1" applyFill="1" applyBorder="1" applyAlignment="1" applyProtection="1">
      <alignment horizontal="left"/>
      <protection locked="0"/>
    </xf>
    <xf numFmtId="0" fontId="6" fillId="12" borderId="0" xfId="0" applyFont="1" applyFill="1" applyBorder="1" applyProtection="1">
      <protection locked="0"/>
    </xf>
    <xf numFmtId="44" fontId="6" fillId="12" borderId="0" xfId="1" applyFont="1" applyFill="1" applyBorder="1" applyProtection="1">
      <protection locked="0"/>
    </xf>
    <xf numFmtId="0" fontId="6" fillId="9" borderId="0" xfId="0" applyFont="1" applyFill="1" applyBorder="1" applyAlignment="1" applyProtection="1">
      <alignment horizontal="left" vertical="center"/>
      <protection locked="0"/>
    </xf>
    <xf numFmtId="0" fontId="0" fillId="9" borderId="0" xfId="0" applyFill="1" applyProtection="1">
      <protection locked="0"/>
    </xf>
    <xf numFmtId="0" fontId="6" fillId="12" borderId="0" xfId="0" applyFont="1" applyFill="1" applyBorder="1" applyAlignment="1" applyProtection="1">
      <alignment horizontal="left"/>
      <protection locked="0"/>
    </xf>
    <xf numFmtId="44" fontId="6" fillId="9" borderId="0" xfId="1" applyFont="1" applyFill="1" applyBorder="1" applyProtection="1">
      <protection locked="0"/>
    </xf>
    <xf numFmtId="0" fontId="19" fillId="7" borderId="0" xfId="0" applyFont="1" applyFill="1" applyBorder="1" applyAlignment="1" applyProtection="1">
      <alignment wrapText="1"/>
      <protection hidden="1"/>
    </xf>
    <xf numFmtId="44" fontId="8" fillId="7" borderId="0" xfId="1" applyFont="1" applyFill="1" applyBorder="1" applyAlignment="1" applyProtection="1">
      <alignment horizontal="right"/>
      <protection hidden="1"/>
    </xf>
    <xf numFmtId="0" fontId="7" fillId="9" borderId="0" xfId="0" applyFont="1" applyFill="1" applyBorder="1" applyProtection="1">
      <protection locked="0"/>
    </xf>
    <xf numFmtId="0" fontId="3" fillId="4" borderId="0" xfId="0" applyFont="1" applyFill="1" applyBorder="1" applyAlignment="1" applyProtection="1">
      <alignment horizontal="right"/>
      <protection hidden="1"/>
    </xf>
    <xf numFmtId="14" fontId="6" fillId="3" borderId="0" xfId="0" applyNumberFormat="1" applyFont="1" applyFill="1" applyBorder="1" applyAlignment="1" applyProtection="1">
      <alignment horizontal="left"/>
      <protection locked="0"/>
    </xf>
    <xf numFmtId="0" fontId="18" fillId="3" borderId="10" xfId="0" applyFont="1" applyFill="1" applyBorder="1" applyAlignment="1" applyProtection="1">
      <alignment horizontal="left" vertical="top" wrapText="1"/>
    </xf>
    <xf numFmtId="0" fontId="18" fillId="3" borderId="21" xfId="0" applyFont="1" applyFill="1" applyBorder="1" applyAlignment="1" applyProtection="1">
      <alignment horizontal="left" vertical="top" wrapText="1"/>
    </xf>
    <xf numFmtId="0" fontId="18" fillId="3" borderId="12" xfId="0" applyFont="1" applyFill="1" applyBorder="1" applyAlignment="1" applyProtection="1">
      <alignment horizontal="left" vertical="top" wrapText="1"/>
    </xf>
    <xf numFmtId="0" fontId="18" fillId="3" borderId="0" xfId="0" applyFont="1" applyFill="1" applyBorder="1" applyAlignment="1" applyProtection="1">
      <alignment horizontal="left" vertical="top" wrapText="1"/>
    </xf>
    <xf numFmtId="0" fontId="18" fillId="3" borderId="13" xfId="0" applyFont="1" applyFill="1" applyBorder="1" applyAlignment="1" applyProtection="1">
      <alignment horizontal="left" vertical="top" wrapText="1"/>
    </xf>
    <xf numFmtId="0" fontId="18" fillId="3" borderId="22" xfId="0" applyFont="1" applyFill="1" applyBorder="1" applyAlignment="1" applyProtection="1">
      <alignment horizontal="left" vertical="top" wrapText="1"/>
    </xf>
    <xf numFmtId="0" fontId="2" fillId="8" borderId="0" xfId="0" applyFont="1" applyFill="1" applyBorder="1" applyAlignment="1" applyProtection="1">
      <alignment horizontal="center" vertical="center"/>
    </xf>
    <xf numFmtId="49" fontId="24" fillId="0" borderId="1" xfId="0" applyNumberFormat="1" applyFont="1" applyBorder="1" applyAlignment="1" applyProtection="1">
      <alignment horizontal="left" vertical="top" wrapText="1"/>
      <protection locked="0"/>
    </xf>
    <xf numFmtId="49" fontId="24" fillId="0" borderId="2" xfId="0" applyNumberFormat="1" applyFont="1" applyBorder="1" applyAlignment="1" applyProtection="1">
      <alignment horizontal="left" vertical="top" wrapText="1"/>
      <protection locked="0"/>
    </xf>
    <xf numFmtId="49" fontId="24" fillId="0" borderId="15" xfId="0" applyNumberFormat="1" applyFont="1" applyBorder="1" applyAlignment="1" applyProtection="1">
      <alignment horizontal="left" vertical="top" wrapText="1"/>
      <protection locked="0"/>
    </xf>
    <xf numFmtId="49" fontId="24" fillId="0" borderId="3" xfId="0" applyNumberFormat="1" applyFont="1" applyBorder="1" applyAlignment="1" applyProtection="1">
      <alignment horizontal="left" vertical="top" wrapText="1"/>
      <protection locked="0"/>
    </xf>
    <xf numFmtId="49" fontId="24" fillId="0" borderId="0" xfId="0" applyNumberFormat="1" applyFont="1" applyBorder="1" applyAlignment="1" applyProtection="1">
      <alignment horizontal="left" vertical="top" wrapText="1"/>
      <protection locked="0"/>
    </xf>
    <xf numFmtId="49" fontId="24" fillId="0" borderId="24" xfId="0" applyNumberFormat="1" applyFont="1" applyBorder="1" applyAlignment="1" applyProtection="1">
      <alignment horizontal="left" vertical="top" wrapText="1"/>
      <protection locked="0"/>
    </xf>
    <xf numFmtId="49" fontId="24" fillId="0" borderId="4" xfId="0" applyNumberFormat="1" applyFont="1" applyBorder="1" applyAlignment="1" applyProtection="1">
      <alignment horizontal="left" vertical="top" wrapText="1"/>
      <protection locked="0"/>
    </xf>
    <xf numFmtId="49" fontId="24" fillId="0" borderId="5" xfId="0" applyNumberFormat="1" applyFont="1" applyBorder="1" applyAlignment="1" applyProtection="1">
      <alignment horizontal="left" vertical="top" wrapText="1"/>
      <protection locked="0"/>
    </xf>
    <xf numFmtId="49" fontId="24" fillId="0" borderId="6" xfId="0" applyNumberFormat="1" applyFont="1" applyBorder="1" applyAlignment="1" applyProtection="1">
      <alignment horizontal="left" vertical="top" wrapText="1"/>
      <protection locked="0"/>
    </xf>
    <xf numFmtId="0" fontId="13" fillId="17" borderId="0" xfId="0" applyFont="1" applyFill="1" applyAlignment="1" applyProtection="1">
      <alignment horizontal="left" wrapText="1"/>
      <protection hidden="1"/>
    </xf>
    <xf numFmtId="0" fontId="24" fillId="0" borderId="0" xfId="0" applyFont="1" applyFill="1" applyAlignment="1" applyProtection="1">
      <alignment horizontal="left" vertical="center"/>
      <protection hidden="1"/>
    </xf>
    <xf numFmtId="0" fontId="24" fillId="0" borderId="0" xfId="0" applyFont="1" applyFill="1" applyAlignment="1" applyProtection="1">
      <alignment horizontal="left"/>
      <protection hidden="1"/>
    </xf>
    <xf numFmtId="0" fontId="0" fillId="15" borderId="0" xfId="0" applyFont="1" applyFill="1" applyAlignment="1" applyProtection="1">
      <alignment horizontal="left" vertical="center" wrapText="1"/>
      <protection hidden="1"/>
    </xf>
    <xf numFmtId="0" fontId="24" fillId="0" borderId="3" xfId="0" applyFont="1" applyFill="1" applyBorder="1" applyAlignment="1" applyProtection="1">
      <alignment horizontal="left"/>
      <protection hidden="1"/>
    </xf>
    <xf numFmtId="0" fontId="24" fillId="15" borderId="0" xfId="0" applyFont="1" applyFill="1" applyAlignment="1" applyProtection="1">
      <alignment horizontal="left" wrapText="1"/>
      <protection hidden="1"/>
    </xf>
    <xf numFmtId="0" fontId="24" fillId="15" borderId="5" xfId="0" applyFont="1" applyFill="1" applyBorder="1" applyAlignment="1" applyProtection="1">
      <alignment horizontal="left" wrapText="1"/>
      <protection hidden="1"/>
    </xf>
    <xf numFmtId="0" fontId="13" fillId="17" borderId="0" xfId="0" applyFont="1" applyFill="1" applyAlignment="1" applyProtection="1">
      <alignment horizontal="left" vertical="center"/>
      <protection hidden="1"/>
    </xf>
    <xf numFmtId="0" fontId="9" fillId="0" borderId="0" xfId="0" applyFont="1" applyAlignment="1" applyProtection="1">
      <alignment horizontal="left"/>
      <protection hidden="1"/>
    </xf>
    <xf numFmtId="0" fontId="0" fillId="0" borderId="0" xfId="0" applyAlignment="1" applyProtection="1">
      <alignment horizontal="left" wrapText="1"/>
      <protection hidden="1"/>
    </xf>
    <xf numFmtId="0" fontId="2" fillId="2" borderId="1"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2" borderId="15" xfId="0" applyFont="1" applyFill="1" applyBorder="1" applyAlignment="1" applyProtection="1">
      <alignment horizontal="center" vertical="center"/>
      <protection hidden="1"/>
    </xf>
    <xf numFmtId="0" fontId="7" fillId="3" borderId="16"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hidden="1"/>
    </xf>
    <xf numFmtId="0" fontId="7" fillId="3" borderId="18" xfId="0" applyFont="1" applyFill="1" applyBorder="1" applyAlignment="1" applyProtection="1">
      <alignment horizontal="left" vertical="top" wrapText="1"/>
      <protection hidden="1"/>
    </xf>
    <xf numFmtId="0" fontId="7" fillId="3" borderId="19"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locked="0"/>
    </xf>
    <xf numFmtId="0" fontId="7" fillId="3" borderId="17" xfId="0" applyFont="1" applyFill="1" applyBorder="1" applyAlignment="1" applyProtection="1">
      <alignment horizontal="left" vertical="top" wrapText="1"/>
      <protection locked="0"/>
    </xf>
    <xf numFmtId="0" fontId="7" fillId="3" borderId="19" xfId="0" applyFont="1" applyFill="1" applyBorder="1" applyAlignment="1" applyProtection="1">
      <alignment horizontal="left" vertical="top" wrapText="1"/>
      <protection locked="0"/>
    </xf>
    <xf numFmtId="0" fontId="7" fillId="3" borderId="20" xfId="0" applyFont="1" applyFill="1" applyBorder="1" applyAlignment="1" applyProtection="1">
      <alignment horizontal="left" vertical="top" wrapText="1"/>
      <protection locked="0"/>
    </xf>
    <xf numFmtId="0" fontId="12" fillId="9" borderId="12" xfId="0" applyFont="1" applyFill="1" applyBorder="1" applyAlignment="1" applyProtection="1">
      <alignment vertical="top" wrapText="1"/>
      <protection locked="0"/>
    </xf>
    <xf numFmtId="0" fontId="12" fillId="9" borderId="8" xfId="0" applyFont="1" applyFill="1" applyBorder="1" applyAlignment="1" applyProtection="1">
      <alignment vertical="top" wrapText="1"/>
      <protection locked="0"/>
    </xf>
    <xf numFmtId="0" fontId="12" fillId="9" borderId="13" xfId="0" applyFont="1" applyFill="1" applyBorder="1" applyAlignment="1" applyProtection="1">
      <alignment vertical="top" wrapText="1"/>
      <protection locked="0"/>
    </xf>
    <xf numFmtId="0" fontId="12" fillId="9" borderId="14" xfId="0" applyFont="1" applyFill="1" applyBorder="1" applyAlignment="1" applyProtection="1">
      <alignment vertical="top" wrapText="1"/>
      <protection locked="0"/>
    </xf>
    <xf numFmtId="0" fontId="2" fillId="8" borderId="10" xfId="0" applyFont="1" applyFill="1" applyBorder="1" applyAlignment="1" applyProtection="1">
      <alignment horizontal="center" vertical="center"/>
      <protection hidden="1"/>
    </xf>
    <xf numFmtId="0" fontId="2" fillId="8" borderId="11"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8" borderId="0" xfId="0" applyFont="1" applyFill="1" applyBorder="1" applyAlignment="1" applyProtection="1">
      <alignment horizontal="center" vertical="center"/>
      <protection hidden="1"/>
    </xf>
    <xf numFmtId="0" fontId="3" fillId="4" borderId="3" xfId="0" applyFont="1"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2" fillId="8"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center" vertical="center"/>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20" fillId="8" borderId="0" xfId="0" applyFont="1" applyFill="1" applyBorder="1" applyAlignment="1" applyProtection="1">
      <alignment horizontal="center"/>
      <protection hidden="1"/>
    </xf>
    <xf numFmtId="0" fontId="9" fillId="7" borderId="0" xfId="0" applyFont="1" applyFill="1" applyBorder="1" applyProtection="1">
      <protection hidden="1"/>
    </xf>
    <xf numFmtId="0" fontId="9" fillId="8" borderId="0" xfId="0" applyFont="1" applyFill="1" applyBorder="1" applyProtection="1">
      <protection hidden="1"/>
    </xf>
    <xf numFmtId="0" fontId="7" fillId="9" borderId="0" xfId="0" applyFont="1" applyFill="1" applyBorder="1" applyProtection="1">
      <protection locked="0"/>
    </xf>
    <xf numFmtId="0" fontId="2" fillId="8" borderId="10" xfId="0" applyFont="1" applyFill="1" applyBorder="1" applyAlignment="1" applyProtection="1">
      <alignment horizontal="center"/>
      <protection hidden="1"/>
    </xf>
    <xf numFmtId="0" fontId="2" fillId="8" borderId="11" xfId="0" applyFont="1" applyFill="1" applyBorder="1" applyAlignment="1" applyProtection="1">
      <alignment horizontal="center"/>
      <protection hidden="1"/>
    </xf>
    <xf numFmtId="0" fontId="7" fillId="9" borderId="0" xfId="0" applyFont="1" applyFill="1" applyBorder="1" applyAlignment="1" applyProtection="1">
      <alignment horizontal="left"/>
      <protection hidden="1"/>
    </xf>
    <xf numFmtId="0" fontId="7" fillId="12" borderId="0" xfId="0" applyFont="1" applyFill="1" applyBorder="1" applyAlignment="1" applyProtection="1">
      <alignment horizontal="left"/>
      <protection hidden="1"/>
    </xf>
    <xf numFmtId="0" fontId="6" fillId="12" borderId="0" xfId="0" applyFont="1" applyFill="1" applyBorder="1" applyAlignment="1" applyProtection="1">
      <alignment horizontal="left"/>
      <protection hidden="1"/>
    </xf>
  </cellXfs>
  <cellStyles count="3">
    <cellStyle name="Normal" xfId="0" builtinId="0"/>
    <cellStyle name="Valuta" xfId="1" builtinId="4"/>
    <cellStyle name="Valuta 2" xfId="2"/>
  </cellStyles>
  <dxfs count="484">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strike val="0"/>
        <outline val="0"/>
        <shadow val="0"/>
        <u val="none"/>
        <vertAlign val="baseline"/>
        <sz val="10"/>
        <color rgb="FF000000"/>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11"/>
        <color theme="1"/>
        <name val="Calibri"/>
        <scheme val="minor"/>
      </font>
    </dxf>
    <dxf>
      <numFmt numFmtId="19" formatCode="dd/mm/yyyy"/>
    </dxf>
    <dxf>
      <numFmt numFmtId="19" formatCode="dd/mm/yyyy"/>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fill>
        <patternFill>
          <fgColor indexed="64"/>
          <bgColor theme="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numFmt numFmtId="19" formatCode="dd/mm/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color theme="2"/>
        <name val="Verdana"/>
        <scheme val="none"/>
      </font>
      <numFmt numFmtId="30" formatCode="@"/>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name val="Verdan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alignment horizontal="left" vertical="center" textRotation="0" indent="0" justifyLastLine="0" shrinkToFit="0" readingOrder="0"/>
      <protection locked="1" hidden="0"/>
    </dxf>
    <dxf>
      <border>
        <bottom style="thin">
          <color indexed="64"/>
        </bottom>
      </border>
    </dxf>
    <dxf>
      <font>
        <strike val="0"/>
        <outline val="0"/>
        <shadow val="0"/>
        <u val="none"/>
        <vertAlign val="baseline"/>
        <sz val="10"/>
        <name val="Verdana"/>
        <scheme val="none"/>
      </font>
      <fill>
        <patternFill>
          <fgColor indexed="64"/>
          <bgColor theme="9"/>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9C0006"/>
      </font>
      <fill>
        <patternFill>
          <bgColor rgb="FFFFC7CE"/>
        </patternFill>
      </fill>
    </dxf>
    <dxf>
      <font>
        <color rgb="FF9C0006"/>
      </font>
      <fill>
        <patternFill>
          <bgColor rgb="FFFFC7CE"/>
        </patternFill>
      </fill>
    </dxf>
    <dxf>
      <font>
        <color rgb="FFFF0000"/>
      </font>
    </dxf>
    <dxf>
      <font>
        <color theme="1"/>
      </font>
      <fill>
        <patternFill patternType="solid">
          <bgColor theme="6" tint="0.79998168889431442"/>
        </patternFill>
      </fill>
    </dxf>
    <dxf>
      <font>
        <color rgb="FF9C0006"/>
      </font>
      <fill>
        <patternFill>
          <bgColor rgb="FFFFC7CE"/>
        </patternFill>
      </fill>
    </dxf>
    <dxf>
      <font>
        <color theme="1"/>
      </font>
    </dxf>
    <dxf>
      <font>
        <color theme="1"/>
      </font>
      <fill>
        <patternFill patternType="solid">
          <bgColor theme="6" tint="0.79998168889431442"/>
        </patternFill>
      </fill>
    </dxf>
    <dxf>
      <fill>
        <patternFill>
          <bgColor rgb="FFDDDDDD"/>
        </patternFill>
      </fill>
    </dxf>
    <dxf>
      <fill>
        <patternFill patternType="solid">
          <fgColor auto="1"/>
          <bgColor rgb="FFFFED9F"/>
        </patternFill>
      </fill>
    </dxf>
    <dxf>
      <font>
        <b/>
        <i val="0"/>
        <strike val="0"/>
      </font>
      <fill>
        <patternFill>
          <bgColor rgb="FFFDCB00"/>
        </patternFill>
      </fill>
      <border>
        <bottom style="medium">
          <color auto="1"/>
        </bottom>
      </border>
    </dxf>
  </dxfs>
  <tableStyles count="1" defaultTableStyle="TableStyleMedium2" defaultPivotStyle="PivotStyleLight16">
    <tableStyle name="ERST" pivot="0" count="3">
      <tableStyleElement type="headerRow" dxfId="483"/>
      <tableStyleElement type="totalRow" dxfId="482"/>
      <tableStyleElement type="firstRowStripe" dxfId="48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059343\Desktop\ATK\Budgetskema_kulturaktiviteter%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blik"/>
      <sheetName val="Indirekte omkostninger"/>
      <sheetName val="Aktivitet1"/>
      <sheetName val="Aktivitet2"/>
      <sheetName val="Aktivitet3"/>
      <sheetName val="Aktivitet4"/>
      <sheetName val="Aktivitet5"/>
      <sheetName val="Aktivitet6"/>
      <sheetName val="Aktivitet7"/>
      <sheetName val="Aktivitet8"/>
      <sheetName val="Aktivitet9"/>
      <sheetName val="Aktivitet10"/>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id="5" name="Table15" displayName="Table15" ref="A22:N33" totalsRowShown="0" headerRowDxfId="473" dataDxfId="471" headerRowBorderDxfId="472">
  <autoFilter ref="A22:N33"/>
  <tableColumns count="14">
    <tableColumn id="1" name="Aktivitet" dataDxfId="470"/>
    <tableColumn id="2" name="Navn " dataDxfId="469"/>
    <tableColumn id="12" name="Dato" dataDxfId="468"/>
    <tableColumn id="13" name="Antal aktiviteter" dataDxfId="467">
      <calculatedColumnFormula>'Aktivitet 2'!$C$13</calculatedColumnFormula>
    </tableColumn>
    <tableColumn id="3" name="Modtaget tilskud" dataDxfId="466"/>
    <tableColumn id="7" name="Budgetterede omkostninger" dataDxfId="465"/>
    <tableColumn id="8" name="Afholdte direkte omkostninger" dataDxfId="464"/>
    <tableColumn id="14" name="Afholdte indirekte omkostninger" dataDxfId="463"/>
    <tableColumn id="19" name="Samlede afholdte omkostninger" dataDxfId="462">
      <calculatedColumnFormula>Table15[[#This Row],[Afholdte direkte omkostninger]]+Table15[[#This Row],[Afholdte indirekte omkostninger]]</calculatedColumnFormula>
    </tableColumn>
    <tableColumn id="16" name="Indtægter" dataDxfId="461">
      <calculatedColumnFormula>Table15[[#This Row],[Samlede afholdte omkostninger]]*0.65</calculatedColumnFormula>
    </tableColumn>
    <tableColumn id="4" name="Ny tilskudsberegning på baggrund af faktiske omkostninger (max. 65%)" dataDxfId="460"/>
    <tableColumn id="5" name="Er der udbetalt for meget tilskud til den enkelte aktivitet som følge af for høje budgetterede omkostninger?" dataDxfId="459"/>
    <tableColumn id="6" name="Endeligt tilskudsbeløb" dataDxfId="458"/>
    <tableColumn id="9" name="Beløb til tilbagebetaling" dataDxfId="457"/>
  </tableColumns>
  <tableStyleInfo name="ERST" showFirstColumn="0" showLastColumn="0" showRowStripes="1" showColumnStripes="0"/>
</table>
</file>

<file path=xl/tables/table10.xml><?xml version="1.0" encoding="utf-8"?>
<table xmlns="http://schemas.openxmlformats.org/spreadsheetml/2006/main" id="18" name="Table3516131519" displayName="Table3516131519" ref="A30:E46" totalsRowCount="1" headerRowDxfId="257" dataDxfId="256" totalsRowDxfId="255">
  <tableColumns count="5">
    <tableColumn id="1" name="Nummer" totalsRowLabel="Totale omkostninger" dataDxfId="254" totalsRowDxfId="253"/>
    <tableColumn id="2" name="Post" dataDxfId="252" totalsRowDxfId="251"/>
    <tableColumn id="3" name="Budgetteret beløb" totalsRowFunction="sum" dataDxfId="250" totalsRowDxfId="249"/>
    <tableColumn id="5" name="Afholdt beløb" totalsRowFunction="sum" dataDxfId="248" totalsRowDxfId="247" dataCellStyle="Valuta"/>
    <tableColumn id="4" name="Beskrivelse af post/afvigelse" dataDxfId="246" totalsRowDxfId="245"/>
  </tableColumns>
  <tableStyleInfo name="ERST" showFirstColumn="0" showLastColumn="0" showRowStripes="1" showColumnStripes="0"/>
</table>
</file>

<file path=xl/tables/table11.xml><?xml version="1.0" encoding="utf-8"?>
<table xmlns="http://schemas.openxmlformats.org/spreadsheetml/2006/main" id="19" name="Table35317141820" displayName="Table35317141820" ref="A49:E65" totalsRowCount="1" headerRowDxfId="244" dataDxfId="243" totalsRowDxfId="242">
  <tableColumns count="5">
    <tableColumn id="1" name="Nummer" totalsRowLabel="Totale omkostninger" dataDxfId="241" totalsRowDxfId="240"/>
    <tableColumn id="2" name="Post" dataDxfId="239" totalsRowDxfId="238"/>
    <tableColumn id="3" name="Budgetteret beløb" totalsRowFunction="sum" dataDxfId="237" totalsRowDxfId="236" dataCellStyle="Valuta"/>
    <tableColumn id="5" name="Afholdt beløb" totalsRowFunction="sum" dataDxfId="235" totalsRowDxfId="234" dataCellStyle="Valuta"/>
    <tableColumn id="4" name="Beskrivelse af post/afvigelse" dataDxfId="233" totalsRowDxfId="232"/>
  </tableColumns>
  <tableStyleInfo name="ERST" showFirstColumn="0" showLastColumn="0" showRowStripes="1" showColumnStripes="0"/>
</table>
</file>

<file path=xl/tables/table12.xml><?xml version="1.0" encoding="utf-8"?>
<table xmlns="http://schemas.openxmlformats.org/spreadsheetml/2006/main" id="20" name="Table351613151921" displayName="Table351613151921" ref="A30:E46" totalsRowCount="1" headerRowDxfId="212" dataDxfId="211" totalsRowDxfId="210">
  <tableColumns count="5">
    <tableColumn id="1" name="Nummer" totalsRowLabel="Totale omkostninger" dataDxfId="209" totalsRowDxfId="208"/>
    <tableColumn id="2" name="Post" dataDxfId="207" totalsRowDxfId="206"/>
    <tableColumn id="3" name="Budgetteret beløb" totalsRowFunction="sum" dataDxfId="205" totalsRowDxfId="204"/>
    <tableColumn id="5" name="Afholdt beløb" totalsRowFunction="sum" dataDxfId="203" totalsRowDxfId="202" dataCellStyle="Valuta"/>
    <tableColumn id="4" name="Beskrivelse af post/afvigelse" dataDxfId="201" totalsRowDxfId="200"/>
  </tableColumns>
  <tableStyleInfo name="ERST" showFirstColumn="0" showLastColumn="0" showRowStripes="1" showColumnStripes="0"/>
</table>
</file>

<file path=xl/tables/table13.xml><?xml version="1.0" encoding="utf-8"?>
<table xmlns="http://schemas.openxmlformats.org/spreadsheetml/2006/main" id="21" name="Table3531714182022" displayName="Table3531714182022" ref="A49:E65" totalsRowCount="1" headerRowDxfId="199" dataDxfId="198" totalsRowDxfId="197">
  <tableColumns count="5">
    <tableColumn id="1" name="Nummer" totalsRowLabel="Totale omkostninger" dataDxfId="196" totalsRowDxfId="195"/>
    <tableColumn id="2" name="Post" dataDxfId="194" totalsRowDxfId="193"/>
    <tableColumn id="3" name="Budgetteret beløb" totalsRowFunction="sum" dataDxfId="192" totalsRowDxfId="191" dataCellStyle="Valuta"/>
    <tableColumn id="5" name="Afholdt beløb" totalsRowFunction="sum" dataDxfId="190" totalsRowDxfId="189" dataCellStyle="Valuta"/>
    <tableColumn id="4" name="Beskrivelse af post/afvigelse" dataDxfId="188" totalsRowDxfId="187"/>
  </tableColumns>
  <tableStyleInfo name="ERST" showFirstColumn="0" showLastColumn="0" showRowStripes="1" showColumnStripes="0"/>
</table>
</file>

<file path=xl/tables/table14.xml><?xml version="1.0" encoding="utf-8"?>
<table xmlns="http://schemas.openxmlformats.org/spreadsheetml/2006/main" id="22" name="Table35161315192123" displayName="Table35161315192123" ref="A30:E46" totalsRowCount="1" headerRowDxfId="167" dataDxfId="166" totalsRowDxfId="165">
  <tableColumns count="5">
    <tableColumn id="1" name="Nummer" totalsRowLabel="Totale omkostninger" dataDxfId="164" totalsRowDxfId="163"/>
    <tableColumn id="2" name="Post" dataDxfId="162" totalsRowDxfId="161"/>
    <tableColumn id="3" name="Budgetteret beløb" totalsRowFunction="sum" dataDxfId="160" totalsRowDxfId="159"/>
    <tableColumn id="5" name="Afholdt beløb" totalsRowFunction="sum" dataDxfId="158" totalsRowDxfId="157" dataCellStyle="Valuta"/>
    <tableColumn id="4" name="Beskrivelse af post/afvigelse" dataDxfId="156" totalsRowDxfId="155"/>
  </tableColumns>
  <tableStyleInfo name="ERST" showFirstColumn="0" showLastColumn="0" showRowStripes="1" showColumnStripes="0"/>
</table>
</file>

<file path=xl/tables/table15.xml><?xml version="1.0" encoding="utf-8"?>
<table xmlns="http://schemas.openxmlformats.org/spreadsheetml/2006/main" id="23" name="Table353171418202224" displayName="Table353171418202224" ref="A49:E65" totalsRowCount="1" headerRowDxfId="154" dataDxfId="153" totalsRowDxfId="152">
  <tableColumns count="5">
    <tableColumn id="1" name="Nummer" totalsRowLabel="Totale omkostninger" dataDxfId="151" totalsRowDxfId="150"/>
    <tableColumn id="2" name="Post" dataDxfId="149" totalsRowDxfId="148"/>
    <tableColumn id="3" name="Budgetteret beløb" totalsRowFunction="sum" dataDxfId="147" totalsRowDxfId="146" dataCellStyle="Valuta"/>
    <tableColumn id="5" name="Afholdt beløb" totalsRowFunction="sum" dataDxfId="145" totalsRowDxfId="144" dataCellStyle="Valuta"/>
    <tableColumn id="4" name="Beskrivelse af post/afvigelse" dataDxfId="143" totalsRowDxfId="142"/>
  </tableColumns>
  <tableStyleInfo name="ERST" showFirstColumn="0" showLastColumn="0" showRowStripes="1" showColumnStripes="0"/>
</table>
</file>

<file path=xl/tables/table16.xml><?xml version="1.0" encoding="utf-8"?>
<table xmlns="http://schemas.openxmlformats.org/spreadsheetml/2006/main" id="24" name="Table3516131519212325" displayName="Table3516131519212325" ref="A30:E46" totalsRowCount="1" headerRowDxfId="122" dataDxfId="121" totalsRowDxfId="120">
  <tableColumns count="5">
    <tableColumn id="1" name="Nummer" totalsRowLabel="Totale omkostninger" dataDxfId="119" totalsRowDxfId="118"/>
    <tableColumn id="2" name="Post" dataDxfId="117" totalsRowDxfId="116"/>
    <tableColumn id="3" name="Budgetteret beløb" totalsRowFunction="sum" dataDxfId="115" totalsRowDxfId="114"/>
    <tableColumn id="5" name="Afholdt beløb" totalsRowFunction="sum" dataDxfId="113" totalsRowDxfId="112" dataCellStyle="Valuta"/>
    <tableColumn id="4" name="Beskrivelse af post/afvigelse" dataDxfId="111" totalsRowDxfId="110"/>
  </tableColumns>
  <tableStyleInfo name="ERST" showFirstColumn="0" showLastColumn="0" showRowStripes="1" showColumnStripes="0"/>
</table>
</file>

<file path=xl/tables/table17.xml><?xml version="1.0" encoding="utf-8"?>
<table xmlns="http://schemas.openxmlformats.org/spreadsheetml/2006/main" id="25" name="Table35317141820222426" displayName="Table35317141820222426" ref="A49:E65" totalsRowCount="1" headerRowDxfId="109" dataDxfId="108" totalsRowDxfId="107">
  <tableColumns count="5">
    <tableColumn id="1" name="Nummer" totalsRowLabel="Totale omkostninger" dataDxfId="106" totalsRowDxfId="105"/>
    <tableColumn id="2" name="Post" dataDxfId="104" totalsRowDxfId="103"/>
    <tableColumn id="3" name="Budgetteret beløb" totalsRowFunction="sum" dataDxfId="102" totalsRowDxfId="101" dataCellStyle="Valuta"/>
    <tableColumn id="5" name="Afholdt beløb" totalsRowFunction="sum" dataDxfId="100" totalsRowDxfId="99" dataCellStyle="Valuta"/>
    <tableColumn id="4" name="Beskrivelse af post/afvigelse" dataDxfId="98" totalsRowDxfId="97"/>
  </tableColumns>
  <tableStyleInfo name="ERST" showFirstColumn="0" showLastColumn="0" showRowStripes="1" showColumnStripes="0"/>
</table>
</file>

<file path=xl/tables/table18.xml><?xml version="1.0" encoding="utf-8"?>
<table xmlns="http://schemas.openxmlformats.org/spreadsheetml/2006/main" id="26" name="Table351613151921232527" displayName="Table351613151921232527" ref="A30:E46" totalsRowCount="1" headerRowDxfId="19" dataDxfId="17" totalsRowDxfId="18">
  <tableColumns count="5">
    <tableColumn id="1" name="Nummer" totalsRowLabel="Totale omkostninger" dataDxfId="25" totalsRowDxfId="24"/>
    <tableColumn id="2" name="Post" dataDxfId="7" totalsRowDxfId="23"/>
    <tableColumn id="3" name="Budgetteret beløb" totalsRowFunction="sum" dataDxfId="6" totalsRowDxfId="22"/>
    <tableColumn id="5" name="Afholdt beløb" totalsRowFunction="sum" dataDxfId="5" totalsRowDxfId="21" dataCellStyle="Valuta"/>
    <tableColumn id="4" name="Beskrivelse af post/afvigelse" dataDxfId="4" totalsRowDxfId="20"/>
  </tableColumns>
  <tableStyleInfo name="ERST" showFirstColumn="0" showLastColumn="0" showRowStripes="1" showColumnStripes="0"/>
</table>
</file>

<file path=xl/tables/table19.xml><?xml version="1.0" encoding="utf-8"?>
<table xmlns="http://schemas.openxmlformats.org/spreadsheetml/2006/main" id="27" name="Table3531714182022242628" displayName="Table3531714182022242628" ref="A49:E65" totalsRowCount="1" headerRowDxfId="10" dataDxfId="8" totalsRowDxfId="9">
  <tableColumns count="5">
    <tableColumn id="1" name="Nummer" totalsRowLabel="Totale omkostninger" dataDxfId="16" totalsRowDxfId="15"/>
    <tableColumn id="2" name="Post" dataDxfId="3" totalsRowDxfId="14"/>
    <tableColumn id="3" name="Budgetteret beløb" totalsRowFunction="sum" dataDxfId="2" totalsRowDxfId="13" dataCellStyle="Valuta"/>
    <tableColumn id="5" name="Afholdt beløb" totalsRowFunction="sum" dataDxfId="1" totalsRowDxfId="12" dataCellStyle="Valuta"/>
    <tableColumn id="4" name="Beskrivelse af post/afvigelse" dataDxfId="0" totalsRowDxfId="11"/>
  </tableColumns>
  <tableStyleInfo name="ERST" showFirstColumn="0" showLastColumn="0" showRowStripes="1" showColumnStripes="0"/>
</table>
</file>

<file path=xl/tables/table2.xml><?xml version="1.0" encoding="utf-8"?>
<table xmlns="http://schemas.openxmlformats.org/spreadsheetml/2006/main" id="1" name="Table35" displayName="Table35" ref="A34:E50" totalsRowCount="1" headerRowDxfId="437" dataDxfId="436" totalsRowDxfId="435">
  <tableColumns count="5">
    <tableColumn id="1" name="Nummer" totalsRowLabel="Totale omkostninger" dataDxfId="434" totalsRowDxfId="433"/>
    <tableColumn id="2" name="Post" dataDxfId="432" totalsRowDxfId="431"/>
    <tableColumn id="3" name="Budgetteret beløb" totalsRowFunction="sum" dataDxfId="430" totalsRowDxfId="429"/>
    <tableColumn id="5" name="Afholdt beløb" totalsRowFunction="sum" dataDxfId="428" totalsRowDxfId="427" dataCellStyle="Valuta"/>
    <tableColumn id="4" name="Beskrivelse af post                   Afvigelse angives her:" dataDxfId="426" totalsRowDxfId="425"/>
  </tableColumns>
  <tableStyleInfo name="ERST" showFirstColumn="0" showLastColumn="0" showRowStripes="1" showColumnStripes="0"/>
</table>
</file>

<file path=xl/tables/table20.xml><?xml version="1.0" encoding="utf-8"?>
<table xmlns="http://schemas.openxmlformats.org/spreadsheetml/2006/main" id="28" name="Table35161315192123252729" displayName="Table35161315192123252729" ref="A30:E46" totalsRowCount="1" headerRowDxfId="58" dataDxfId="57" totalsRowDxfId="56">
  <tableColumns count="5">
    <tableColumn id="1" name="Nummer" totalsRowLabel="Totale omkostninger" dataDxfId="55" totalsRowDxfId="54"/>
    <tableColumn id="2" name="Post" dataDxfId="53" totalsRowDxfId="52"/>
    <tableColumn id="3" name="Budgetteret beløb" totalsRowFunction="sum" dataDxfId="51" totalsRowDxfId="50"/>
    <tableColumn id="5" name="Afholdt beløb" totalsRowFunction="sum" dataDxfId="49" totalsRowDxfId="48" dataCellStyle="Valuta"/>
    <tableColumn id="4" name="Beskrivelse af post/afvigelse" dataDxfId="47" totalsRowDxfId="46"/>
  </tableColumns>
  <tableStyleInfo name="ERST" showFirstColumn="0" showLastColumn="0" showRowStripes="1" showColumnStripes="0"/>
</table>
</file>

<file path=xl/tables/table21.xml><?xml version="1.0" encoding="utf-8"?>
<table xmlns="http://schemas.openxmlformats.org/spreadsheetml/2006/main" id="29" name="Table353171418202224262830" displayName="Table353171418202224262830" ref="A49:E65" totalsRowCount="1" headerRowDxfId="45" dataDxfId="44" totalsRowDxfId="43">
  <tableColumns count="5">
    <tableColumn id="1" name="Nummer" totalsRowLabel="Totale omkostninger" dataDxfId="42" totalsRowDxfId="41"/>
    <tableColumn id="2" name="Post" dataDxfId="40" totalsRowDxfId="39"/>
    <tableColumn id="3" name="Budgetteret beløb" totalsRowFunction="sum" dataDxfId="38" totalsRowDxfId="37" dataCellStyle="Valuta"/>
    <tableColumn id="5" name="Afholdt beløb" totalsRowFunction="sum" dataDxfId="36" totalsRowDxfId="35" dataCellStyle="Valuta"/>
    <tableColumn id="4" name="Beskrivelse af post/afvigelse" dataDxfId="34" totalsRowDxfId="33"/>
  </tableColumns>
  <tableStyleInfo name="ERST" showFirstColumn="0" showLastColumn="0" showRowStripes="1" showColumnStripes="0"/>
</table>
</file>

<file path=xl/tables/table22.xml><?xml version="1.0" encoding="utf-8"?>
<table xmlns="http://schemas.openxmlformats.org/spreadsheetml/2006/main" id="3" name="Table1" displayName="Table1" ref="B2:B9" totalsRowShown="0" headerRowDxfId="32">
  <autoFilter ref="B2:B9"/>
  <sortState ref="B3:B17">
    <sortCondition ref="B2:B17"/>
  </sortState>
  <tableColumns count="1">
    <tableColumn id="1" name="Type"/>
  </tableColumns>
  <tableStyleInfo name="TableStyleMedium2" showFirstColumn="0" showLastColumn="0" showRowStripes="1" showColumnStripes="0"/>
</table>
</file>

<file path=xl/tables/table23.xml><?xml version="1.0" encoding="utf-8"?>
<table xmlns="http://schemas.openxmlformats.org/spreadsheetml/2006/main" id="4" name="Table2" displayName="Table2" ref="E2:F11" totalsRowShown="0" headerRowDxfId="31">
  <autoFilter ref="E2:F11"/>
  <sortState ref="E3:E14">
    <sortCondition ref="E2:E14"/>
  </sortState>
  <tableColumns count="2">
    <tableColumn id="4" name="Post" dataDxfId="30"/>
    <tableColumn id="1" name="Column1" dataDxfId="29"/>
  </tableColumns>
  <tableStyleInfo name="TableStyleMedium2" showFirstColumn="0" showLastColumn="0" showRowStripes="1" showColumnStripes="0"/>
</table>
</file>

<file path=xl/tables/table24.xml><?xml version="1.0" encoding="utf-8"?>
<table xmlns="http://schemas.openxmlformats.org/spreadsheetml/2006/main" id="6" name="Table17" displayName="Table17" ref="K2:K7" totalsRowShown="0">
  <autoFilter ref="K2:K7"/>
  <tableColumns count="1">
    <tableColumn id="1" name="Årsag"/>
  </tableColumns>
  <tableStyleInfo name="TableStyleMedium2" showFirstColumn="0" showLastColumn="0" showRowStripes="1" showColumnStripes="0"/>
</table>
</file>

<file path=xl/tables/table25.xml><?xml version="1.0" encoding="utf-8"?>
<table xmlns="http://schemas.openxmlformats.org/spreadsheetml/2006/main" id="7" name="Table18" displayName="Table18" ref="N2:N5" totalsRowShown="0">
  <autoFilter ref="N2:N5"/>
  <tableColumns count="1">
    <tableColumn id="1" name="Ja/Nej"/>
  </tableColumns>
  <tableStyleInfo name="TableStyleMedium2" showFirstColumn="0" showLastColumn="0" showRowStripes="1" showColumnStripes="0"/>
</table>
</file>

<file path=xl/tables/table26.xml><?xml version="1.0" encoding="utf-8"?>
<table xmlns="http://schemas.openxmlformats.org/spreadsheetml/2006/main" id="8" name="Table13" displayName="Table13" ref="Q2:Q64" totalsRowShown="0" dataDxfId="28">
  <autoFilter ref="Q2:Q64"/>
  <sortState ref="Q3:Q64">
    <sortCondition ref="Q2:Q64"/>
  </sortState>
  <tableColumns count="1">
    <tableColumn id="1" name="Dato" dataDxfId="27"/>
  </tableColumns>
  <tableStyleInfo name="TableStyleMedium2" showFirstColumn="0" showLastColumn="0" showRowStripes="1" showColumnStripes="0"/>
</table>
</file>

<file path=xl/tables/table27.xml><?xml version="1.0" encoding="utf-8"?>
<table xmlns="http://schemas.openxmlformats.org/spreadsheetml/2006/main" id="9" name="Table14" displayName="Table14" ref="H2:H17" totalsRowShown="0" headerRowDxfId="26">
  <autoFilter ref="H2:H17"/>
  <sortState ref="H3:H26">
    <sortCondition ref="H2:H26"/>
  </sortState>
  <tableColumns count="1">
    <tableColumn id="2" name="Post"/>
  </tableColumns>
  <tableStyleInfo name="TableStyleMedium2" showFirstColumn="0" showLastColumn="0" showRowStripes="1" showColumnStripes="0"/>
</table>
</file>

<file path=xl/tables/table28.xml><?xml version="1.0" encoding="utf-8"?>
<table xmlns="http://schemas.openxmlformats.org/spreadsheetml/2006/main" id="10" name="Tabel7" displayName="Tabel7" ref="S2:S12" totalsRowShown="0">
  <autoFilter ref="S2:S12"/>
  <tableColumns count="1">
    <tableColumn id="1" name="Post"/>
  </tableColumns>
  <tableStyleInfo name="TableStyleMedium2" showFirstColumn="0" showLastColumn="0" showRowStripes="1" showColumnStripes="0"/>
</table>
</file>

<file path=xl/tables/table29.xml><?xml version="1.0" encoding="utf-8"?>
<table xmlns="http://schemas.openxmlformats.org/spreadsheetml/2006/main" id="11" name="Tabel11" displayName="Tabel11" ref="W2:W8" totalsRowShown="0">
  <autoFilter ref="W2:W8"/>
  <tableColumns count="1">
    <tableColumn id="1" name="Direkte indtægter"/>
  </tableColumns>
  <tableStyleInfo name="TableStyleMedium2" showFirstColumn="0" showLastColumn="0" showRowStripes="1" showColumnStripes="0"/>
</table>
</file>

<file path=xl/tables/table3.xml><?xml version="1.0" encoding="utf-8"?>
<table xmlns="http://schemas.openxmlformats.org/spreadsheetml/2006/main" id="2" name="Table353" displayName="Table353" ref="A53:E69" totalsRowCount="1" headerRowDxfId="424" dataDxfId="423" totalsRowDxfId="422">
  <tableColumns count="5">
    <tableColumn id="1" name="Nummer" totalsRowLabel="Totale omkostninger" dataDxfId="421" totalsRowDxfId="420"/>
    <tableColumn id="2" name="Post" dataDxfId="419" totalsRowDxfId="418"/>
    <tableColumn id="3" name="Budgetteret beløb" totalsRowFunction="sum" dataDxfId="417" totalsRowDxfId="416" dataCellStyle="Valuta"/>
    <tableColumn id="5" name="Afholdt beløb" totalsRowFunction="sum" dataDxfId="415" totalsRowDxfId="414" dataCellStyle="Valuta"/>
    <tableColumn id="4" name="Beskrivelse af post                   Afvigelse angives her:" dataDxfId="413" totalsRowDxfId="412"/>
  </tableColumns>
  <tableStyleInfo name="ERST" showFirstColumn="0" showLastColumn="0" showRowStripes="1" showColumnStripes="0"/>
</table>
</file>

<file path=xl/tables/table4.xml><?xml version="1.0" encoding="utf-8"?>
<table xmlns="http://schemas.openxmlformats.org/spreadsheetml/2006/main" id="15" name="Table3516" displayName="Table3516" ref="A30:E46" totalsRowCount="1" headerRowDxfId="392" dataDxfId="391" totalsRowDxfId="390">
  <tableColumns count="5">
    <tableColumn id="1" name="Nummer" totalsRowLabel="Totale omkostninger" dataDxfId="389" totalsRowDxfId="388"/>
    <tableColumn id="2" name="Post" dataDxfId="387" totalsRowDxfId="386"/>
    <tableColumn id="3" name="Budgetteret beløb" totalsRowFunction="sum" dataDxfId="385" totalsRowDxfId="384"/>
    <tableColumn id="5" name="Afholdt beløb" totalsRowFunction="sum" dataDxfId="383" totalsRowDxfId="382" dataCellStyle="Valuta"/>
    <tableColumn id="4" name="Beskrivelse af post/afvigelse" dataDxfId="381" totalsRowDxfId="380"/>
  </tableColumns>
  <tableStyleInfo name="ERST" showFirstColumn="0" showLastColumn="0" showRowStripes="1" showColumnStripes="0"/>
</table>
</file>

<file path=xl/tables/table5.xml><?xml version="1.0" encoding="utf-8"?>
<table xmlns="http://schemas.openxmlformats.org/spreadsheetml/2006/main" id="16" name="Table35317" displayName="Table35317" ref="A49:E65" totalsRowCount="1" headerRowDxfId="379" dataDxfId="378" totalsRowDxfId="377">
  <tableColumns count="5">
    <tableColumn id="1" name="Nummer" totalsRowLabel="Totale omkostninger" dataDxfId="376" totalsRowDxfId="375"/>
    <tableColumn id="2" name="Post" dataDxfId="374" totalsRowDxfId="373"/>
    <tableColumn id="3" name="Budgetteret beløb" totalsRowFunction="sum" dataDxfId="372" totalsRowDxfId="371" dataCellStyle="Valuta"/>
    <tableColumn id="5" name="Afholdt beløb" totalsRowFunction="sum" dataDxfId="370" totalsRowDxfId="369" dataCellStyle="Valuta"/>
    <tableColumn id="4" name="Beskrivelse af post/afvigelse" dataDxfId="368" totalsRowDxfId="367"/>
  </tableColumns>
  <tableStyleInfo name="ERST" showFirstColumn="0" showLastColumn="0" showRowStripes="1" showColumnStripes="0"/>
</table>
</file>

<file path=xl/tables/table6.xml><?xml version="1.0" encoding="utf-8"?>
<table xmlns="http://schemas.openxmlformats.org/spreadsheetml/2006/main" id="12" name="Table351613" displayName="Table351613" ref="A30:E46" totalsRowCount="1" headerRowDxfId="347" dataDxfId="346" totalsRowDxfId="345">
  <tableColumns count="5">
    <tableColumn id="1" name="Nummer" totalsRowLabel="Totale omkostninger" dataDxfId="344" totalsRowDxfId="343"/>
    <tableColumn id="2" name="Post" dataDxfId="342" totalsRowDxfId="341"/>
    <tableColumn id="3" name="Budgetteret beløb" totalsRowFunction="sum" dataDxfId="340" totalsRowDxfId="339"/>
    <tableColumn id="5" name="Afholdt beløb" totalsRowFunction="sum" dataDxfId="338" totalsRowDxfId="337" dataCellStyle="Valuta"/>
    <tableColumn id="4" name="Beskrivelse af post/afvigelse" dataDxfId="336" totalsRowDxfId="335"/>
  </tableColumns>
  <tableStyleInfo name="ERST" showFirstColumn="0" showLastColumn="0" showRowStripes="1" showColumnStripes="0"/>
</table>
</file>

<file path=xl/tables/table7.xml><?xml version="1.0" encoding="utf-8"?>
<table xmlns="http://schemas.openxmlformats.org/spreadsheetml/2006/main" id="13" name="Table3531714" displayName="Table3531714" ref="A49:E65" totalsRowCount="1" headerRowDxfId="334" dataDxfId="333" totalsRowDxfId="332">
  <tableColumns count="5">
    <tableColumn id="1" name="Nummer" totalsRowLabel="Totale omkostninger" dataDxfId="331" totalsRowDxfId="330"/>
    <tableColumn id="2" name="Post" dataDxfId="329" totalsRowDxfId="328"/>
    <tableColumn id="3" name="Budgetteret beløb" totalsRowFunction="sum" dataDxfId="327" totalsRowDxfId="326" dataCellStyle="Valuta"/>
    <tableColumn id="5" name="Afholdt beløb" totalsRowFunction="sum" dataDxfId="325" totalsRowDxfId="324" dataCellStyle="Valuta"/>
    <tableColumn id="4" name="Beskrivelse af post/afvigelse" dataDxfId="323" totalsRowDxfId="322"/>
  </tableColumns>
  <tableStyleInfo name="ERST" showFirstColumn="0" showLastColumn="0" showRowStripes="1" showColumnStripes="0"/>
</table>
</file>

<file path=xl/tables/table8.xml><?xml version="1.0" encoding="utf-8"?>
<table xmlns="http://schemas.openxmlformats.org/spreadsheetml/2006/main" id="14" name="Table35161315" displayName="Table35161315" ref="A30:E46" totalsRowCount="1" headerRowDxfId="302" dataDxfId="301" totalsRowDxfId="300">
  <tableColumns count="5">
    <tableColumn id="1" name="Nummer" totalsRowLabel="Totale omkostninger" dataDxfId="299" totalsRowDxfId="298"/>
    <tableColumn id="2" name="Post" dataDxfId="297" totalsRowDxfId="296"/>
    <tableColumn id="3" name="Budgetteret beløb" totalsRowFunction="sum" dataDxfId="295" totalsRowDxfId="294"/>
    <tableColumn id="5" name="Afholdt beløb" totalsRowFunction="sum" dataDxfId="293" totalsRowDxfId="292" dataCellStyle="Valuta"/>
    <tableColumn id="4" name="Beskrivelse af post/afvigelse" dataDxfId="291" totalsRowDxfId="290"/>
  </tableColumns>
  <tableStyleInfo name="ERST" showFirstColumn="0" showLastColumn="0" showRowStripes="1" showColumnStripes="0"/>
</table>
</file>

<file path=xl/tables/table9.xml><?xml version="1.0" encoding="utf-8"?>
<table xmlns="http://schemas.openxmlformats.org/spreadsheetml/2006/main" id="17" name="Table353171418" displayName="Table353171418" ref="A49:E65" totalsRowCount="1" headerRowDxfId="289" dataDxfId="288" totalsRowDxfId="287">
  <tableColumns count="5">
    <tableColumn id="1" name="Nummer" totalsRowLabel="Totale omkostninger" dataDxfId="286" totalsRowDxfId="285"/>
    <tableColumn id="2" name="Post" dataDxfId="284" totalsRowDxfId="283"/>
    <tableColumn id="3" name="Budgetteret beløb" totalsRowFunction="sum" dataDxfId="282" totalsRowDxfId="281" dataCellStyle="Valuta"/>
    <tableColumn id="5" name="Afholdt beløb" totalsRowFunction="sum" dataDxfId="280" totalsRowDxfId="279" dataCellStyle="Valuta"/>
    <tableColumn id="4" name="Beskrivelse af post/afvigelse" dataDxfId="278" totalsRowDxfId="277"/>
  </tableColumns>
  <tableStyleInfo name="ERST"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8" Type="http://schemas.openxmlformats.org/officeDocument/2006/relationships/table" Target="../tables/table27.xml"/><Relationship Id="rId3" Type="http://schemas.openxmlformats.org/officeDocument/2006/relationships/table" Target="../tables/table22.xml"/><Relationship Id="rId7" Type="http://schemas.openxmlformats.org/officeDocument/2006/relationships/table" Target="../tables/table26.xml"/><Relationship Id="rId2" Type="http://schemas.openxmlformats.org/officeDocument/2006/relationships/vmlDrawing" Target="../drawings/vmlDrawing1.vml"/><Relationship Id="rId1" Type="http://schemas.openxmlformats.org/officeDocument/2006/relationships/printerSettings" Target="../printerSettings/printerSettings14.bin"/><Relationship Id="rId6" Type="http://schemas.openxmlformats.org/officeDocument/2006/relationships/table" Target="../tables/table25.xml"/><Relationship Id="rId11" Type="http://schemas.openxmlformats.org/officeDocument/2006/relationships/comments" Target="../comments1.xml"/><Relationship Id="rId5" Type="http://schemas.openxmlformats.org/officeDocument/2006/relationships/table" Target="../tables/table24.xml"/><Relationship Id="rId10" Type="http://schemas.openxmlformats.org/officeDocument/2006/relationships/table" Target="../tables/table29.xml"/><Relationship Id="rId4" Type="http://schemas.openxmlformats.org/officeDocument/2006/relationships/table" Target="../tables/table23.xml"/><Relationship Id="rId9" Type="http://schemas.openxmlformats.org/officeDocument/2006/relationships/table" Target="../tables/table2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opLeftCell="A2" zoomScale="60" zoomScaleNormal="60" workbookViewId="0">
      <selection activeCell="B12" sqref="B12"/>
    </sheetView>
  </sheetViews>
  <sheetFormatPr defaultRowHeight="15" x14ac:dyDescent="0.25"/>
  <cols>
    <col min="1" max="1" width="60" customWidth="1"/>
    <col min="2" max="2" width="22" customWidth="1"/>
    <col min="3" max="3" width="12.5703125" bestFit="1" customWidth="1"/>
    <col min="4" max="4" width="14.42578125" customWidth="1"/>
    <col min="5" max="6" width="20.42578125" style="18" bestFit="1" customWidth="1"/>
    <col min="7" max="7" width="20.28515625" customWidth="1"/>
    <col min="8" max="8" width="25.28515625" customWidth="1"/>
    <col min="9" max="9" width="23.7109375" customWidth="1"/>
    <col min="10" max="10" width="24.28515625" bestFit="1" customWidth="1"/>
    <col min="11" max="11" width="26.140625" style="18" hidden="1" customWidth="1"/>
    <col min="12" max="12" width="27" hidden="1" customWidth="1"/>
    <col min="13" max="14" width="23.85546875" customWidth="1"/>
  </cols>
  <sheetData>
    <row r="1" spans="1:14" ht="27" customHeight="1" x14ac:dyDescent="0.25">
      <c r="A1" s="40" t="s">
        <v>139</v>
      </c>
      <c r="B1" s="41"/>
      <c r="C1" s="41"/>
      <c r="D1" s="41"/>
      <c r="E1" s="41"/>
      <c r="F1" s="41"/>
      <c r="G1" s="41"/>
      <c r="H1" s="41"/>
      <c r="I1" s="41"/>
      <c r="J1" s="41"/>
      <c r="K1" s="41"/>
      <c r="L1" s="41"/>
      <c r="M1" s="151"/>
      <c r="N1" s="151"/>
    </row>
    <row r="2" spans="1:14" ht="17.649999999999999" customHeight="1" x14ac:dyDescent="0.25">
      <c r="A2" s="43" t="s">
        <v>1</v>
      </c>
      <c r="B2" s="59" t="str">
        <f>IF('Aktivitet 1'!$C$4="","",'Aktivitet 1'!$C$4)</f>
        <v/>
      </c>
      <c r="C2" s="44"/>
      <c r="D2" s="145" t="s">
        <v>126</v>
      </c>
      <c r="E2" s="146"/>
      <c r="F2" s="146"/>
      <c r="G2" s="146"/>
      <c r="H2" s="146"/>
      <c r="I2" s="146"/>
      <c r="J2" s="146"/>
      <c r="K2" s="146"/>
      <c r="L2" s="146"/>
      <c r="M2" s="146"/>
      <c r="N2" s="146"/>
    </row>
    <row r="3" spans="1:14" s="18" customFormat="1" ht="18" x14ac:dyDescent="0.25">
      <c r="A3" s="45" t="s">
        <v>135</v>
      </c>
      <c r="B3" s="60" t="str">
        <f>IF('Aktivitet 1'!C7="","",'Aktivitet 1'!C7)</f>
        <v/>
      </c>
      <c r="C3" s="11"/>
      <c r="D3" s="147"/>
      <c r="E3" s="148"/>
      <c r="F3" s="148"/>
      <c r="G3" s="148"/>
      <c r="H3" s="148"/>
      <c r="I3" s="148"/>
      <c r="J3" s="148"/>
      <c r="K3" s="148"/>
      <c r="L3" s="148"/>
      <c r="M3" s="148"/>
      <c r="N3" s="148"/>
    </row>
    <row r="4" spans="1:14" ht="18" x14ac:dyDescent="0.25">
      <c r="A4" s="45" t="s">
        <v>2</v>
      </c>
      <c r="B4" s="61" t="str">
        <f>IF('Aktivitet 1'!$C$5="","",'Aktivitet 1'!$C$5)</f>
        <v/>
      </c>
      <c r="C4" s="12"/>
      <c r="D4" s="147"/>
      <c r="E4" s="148"/>
      <c r="F4" s="148"/>
      <c r="G4" s="148"/>
      <c r="H4" s="148"/>
      <c r="I4" s="148"/>
      <c r="J4" s="148"/>
      <c r="K4" s="148"/>
      <c r="L4" s="148"/>
      <c r="M4" s="148"/>
      <c r="N4" s="148"/>
    </row>
    <row r="5" spans="1:14" ht="14.65" customHeight="1" x14ac:dyDescent="0.25">
      <c r="A5" s="46" t="s">
        <v>3</v>
      </c>
      <c r="B5" s="62" t="str">
        <f>IF('Aktivitet 1'!$C$6="","",'Aktivitet 1'!$C$6)</f>
        <v/>
      </c>
      <c r="C5" s="12"/>
      <c r="D5" s="147"/>
      <c r="E5" s="148"/>
      <c r="F5" s="148"/>
      <c r="G5" s="148"/>
      <c r="H5" s="148"/>
      <c r="I5" s="148"/>
      <c r="J5" s="148"/>
      <c r="K5" s="148"/>
      <c r="L5" s="148"/>
      <c r="M5" s="148"/>
      <c r="N5" s="148"/>
    </row>
    <row r="6" spans="1:14" ht="14.65" customHeight="1" x14ac:dyDescent="0.25">
      <c r="A6" s="47" t="s">
        <v>38</v>
      </c>
      <c r="B6" s="63">
        <f>SUM(F23:F32)</f>
        <v>0</v>
      </c>
      <c r="C6" s="12"/>
      <c r="D6" s="147"/>
      <c r="E6" s="148"/>
      <c r="F6" s="148"/>
      <c r="G6" s="148"/>
      <c r="H6" s="148"/>
      <c r="I6" s="148"/>
      <c r="J6" s="148"/>
      <c r="K6" s="148"/>
      <c r="L6" s="148"/>
      <c r="M6" s="148"/>
      <c r="N6" s="148"/>
    </row>
    <row r="7" spans="1:14" ht="14.65" customHeight="1" x14ac:dyDescent="0.25">
      <c r="A7" s="47" t="s">
        <v>25</v>
      </c>
      <c r="B7" s="63">
        <f>I33</f>
        <v>0</v>
      </c>
      <c r="C7" s="12"/>
      <c r="D7" s="147"/>
      <c r="E7" s="148"/>
      <c r="F7" s="148"/>
      <c r="G7" s="148"/>
      <c r="H7" s="148"/>
      <c r="I7" s="148"/>
      <c r="J7" s="148"/>
      <c r="K7" s="148"/>
      <c r="L7" s="148"/>
      <c r="M7" s="148"/>
      <c r="N7" s="148"/>
    </row>
    <row r="8" spans="1:14" ht="14.65" customHeight="1" x14ac:dyDescent="0.25">
      <c r="A8" s="47" t="s">
        <v>39</v>
      </c>
      <c r="B8" s="63">
        <f>E33</f>
        <v>0</v>
      </c>
      <c r="C8" s="12"/>
      <c r="D8" s="147"/>
      <c r="E8" s="148"/>
      <c r="F8" s="148"/>
      <c r="G8" s="148"/>
      <c r="H8" s="148"/>
      <c r="I8" s="148"/>
      <c r="J8" s="148"/>
      <c r="K8" s="148"/>
      <c r="L8" s="148"/>
      <c r="M8" s="148"/>
      <c r="N8" s="148"/>
    </row>
    <row r="9" spans="1:14" ht="14.65" customHeight="1" x14ac:dyDescent="0.25">
      <c r="A9" s="47" t="s">
        <v>40</v>
      </c>
      <c r="B9" s="64">
        <f>J33</f>
        <v>0</v>
      </c>
      <c r="C9" s="12"/>
      <c r="D9" s="147"/>
      <c r="E9" s="148"/>
      <c r="F9" s="148"/>
      <c r="G9" s="148"/>
      <c r="H9" s="148"/>
      <c r="I9" s="148"/>
      <c r="J9" s="148"/>
      <c r="K9" s="148"/>
      <c r="L9" s="148"/>
      <c r="M9" s="148"/>
      <c r="N9" s="148"/>
    </row>
    <row r="10" spans="1:14" s="18" customFormat="1" ht="14.65" customHeight="1" x14ac:dyDescent="0.25">
      <c r="A10" s="54"/>
      <c r="B10" s="53"/>
      <c r="C10" s="38"/>
      <c r="D10" s="147"/>
      <c r="E10" s="148"/>
      <c r="F10" s="148"/>
      <c r="G10" s="148"/>
      <c r="H10" s="148"/>
      <c r="I10" s="148"/>
      <c r="J10" s="148"/>
      <c r="K10" s="148"/>
      <c r="L10" s="148"/>
      <c r="M10" s="148"/>
      <c r="N10" s="148"/>
    </row>
    <row r="11" spans="1:14" ht="173.45" customHeight="1" x14ac:dyDescent="0.25">
      <c r="A11" s="52"/>
      <c r="B11" s="52"/>
      <c r="C11" s="55"/>
      <c r="D11" s="149"/>
      <c r="E11" s="150"/>
      <c r="F11" s="150"/>
      <c r="G11" s="150"/>
      <c r="H11" s="150"/>
      <c r="I11" s="150"/>
      <c r="J11" s="150"/>
      <c r="K11" s="150"/>
      <c r="L11" s="150"/>
      <c r="M11" s="150"/>
      <c r="N11" s="150"/>
    </row>
    <row r="12" spans="1:14" s="18" customFormat="1" ht="30" customHeight="1" x14ac:dyDescent="0.25">
      <c r="A12" s="51" t="s">
        <v>136</v>
      </c>
      <c r="B12" s="65">
        <f>N33</f>
        <v>0</v>
      </c>
      <c r="C12" s="55"/>
      <c r="D12" s="49"/>
      <c r="E12" s="49"/>
      <c r="F12" s="49"/>
      <c r="G12" s="49"/>
      <c r="H12" s="49"/>
      <c r="I12" s="49"/>
      <c r="J12" s="49"/>
      <c r="K12" s="49"/>
      <c r="L12" s="49"/>
      <c r="M12" s="49"/>
      <c r="N12" s="49"/>
    </row>
    <row r="13" spans="1:14" s="18" customFormat="1" x14ac:dyDescent="0.25">
      <c r="A13" s="50" t="s">
        <v>113</v>
      </c>
      <c r="B13" s="66">
        <f>IFERROR(IF(J33+M33&gt;I33,IF((J33+M33)-I33&gt;M33,M33,(J33+M33)-I33),0),0)</f>
        <v>0</v>
      </c>
      <c r="C13" s="55"/>
      <c r="D13" s="49"/>
      <c r="E13" s="49"/>
      <c r="F13" s="49"/>
      <c r="G13" s="49"/>
      <c r="H13" s="49"/>
      <c r="I13" s="49"/>
      <c r="J13" s="49"/>
      <c r="K13" s="49"/>
      <c r="L13" s="49"/>
      <c r="M13" s="49"/>
      <c r="N13" s="49"/>
    </row>
    <row r="14" spans="1:14" s="18" customFormat="1" x14ac:dyDescent="0.25">
      <c r="A14" s="50" t="s">
        <v>125</v>
      </c>
      <c r="B14" s="66">
        <f>IFERROR(B12+B13,0)</f>
        <v>0</v>
      </c>
      <c r="C14" s="55"/>
      <c r="D14" s="49"/>
      <c r="E14" s="49"/>
      <c r="F14" s="49"/>
      <c r="G14" s="49"/>
      <c r="H14" s="49"/>
      <c r="I14" s="49"/>
      <c r="J14" s="49"/>
      <c r="K14" s="49"/>
      <c r="L14" s="49"/>
      <c r="M14" s="49"/>
      <c r="N14" s="49"/>
    </row>
    <row r="15" spans="1:14" s="18" customFormat="1" x14ac:dyDescent="0.25">
      <c r="A15" s="52"/>
      <c r="B15" s="67"/>
      <c r="C15" s="55"/>
      <c r="D15" s="49"/>
      <c r="E15" s="49"/>
      <c r="F15" s="49"/>
      <c r="G15" s="49"/>
      <c r="H15" s="49"/>
      <c r="I15" s="49"/>
      <c r="J15" s="49"/>
      <c r="K15" s="49"/>
      <c r="L15" s="49"/>
      <c r="M15" s="49"/>
      <c r="N15" s="49"/>
    </row>
    <row r="16" spans="1:14" s="18" customFormat="1" hidden="1" x14ac:dyDescent="0.25">
      <c r="A16" s="51" t="s">
        <v>122</v>
      </c>
      <c r="B16" s="68" t="e">
        <f>IF(#REF!="",0,#REF!)</f>
        <v>#REF!</v>
      </c>
      <c r="C16" s="55"/>
      <c r="D16" s="49"/>
      <c r="E16" s="49"/>
      <c r="F16" s="49"/>
      <c r="G16" s="49"/>
      <c r="H16" s="49"/>
      <c r="I16" s="49"/>
      <c r="J16" s="49"/>
      <c r="K16" s="49"/>
      <c r="L16" s="49"/>
      <c r="M16" s="49"/>
      <c r="N16" s="49"/>
    </row>
    <row r="17" spans="1:16" s="18" customFormat="1" hidden="1" x14ac:dyDescent="0.25">
      <c r="A17" s="50" t="s">
        <v>123</v>
      </c>
      <c r="B17" s="66" t="e">
        <f>IF(#REF!="",0,#REF!)</f>
        <v>#REF!</v>
      </c>
      <c r="C17" s="55"/>
      <c r="D17" s="49"/>
      <c r="E17" s="49"/>
      <c r="F17" s="49"/>
      <c r="G17" s="49"/>
      <c r="H17" s="49"/>
      <c r="I17" s="49"/>
      <c r="J17" s="49"/>
      <c r="K17" s="49"/>
      <c r="L17" s="49"/>
      <c r="M17" s="49"/>
      <c r="N17" s="49"/>
    </row>
    <row r="18" spans="1:16" s="18" customFormat="1" hidden="1" x14ac:dyDescent="0.25">
      <c r="A18" s="50" t="s">
        <v>121</v>
      </c>
      <c r="B18" s="66" t="e">
        <f>IF(#REF!="",0,#REF!)</f>
        <v>#REF!</v>
      </c>
      <c r="C18" s="55"/>
      <c r="D18" s="49"/>
      <c r="E18" s="49"/>
      <c r="F18" s="49"/>
      <c r="G18" s="49"/>
      <c r="H18" s="49"/>
      <c r="I18" s="49"/>
      <c r="J18" s="49"/>
      <c r="K18" s="49"/>
      <c r="L18" s="49"/>
      <c r="M18" s="49"/>
      <c r="N18" s="49"/>
    </row>
    <row r="19" spans="1:16" s="18" customFormat="1" hidden="1" x14ac:dyDescent="0.25">
      <c r="A19" s="50" t="s">
        <v>124</v>
      </c>
      <c r="B19" s="66"/>
      <c r="C19" s="55"/>
      <c r="D19" s="49"/>
      <c r="E19" s="49"/>
      <c r="F19" s="49"/>
      <c r="G19" s="49"/>
      <c r="H19" s="49"/>
      <c r="I19" s="49"/>
      <c r="J19" s="49"/>
      <c r="K19" s="49"/>
      <c r="L19" s="49"/>
      <c r="M19" s="49"/>
      <c r="N19" s="49"/>
    </row>
    <row r="20" spans="1:16" s="18" customFormat="1" x14ac:dyDescent="0.25">
      <c r="A20" s="52"/>
      <c r="B20" s="67"/>
      <c r="C20" s="55"/>
      <c r="D20" s="49"/>
      <c r="E20" s="49"/>
      <c r="F20" s="49"/>
      <c r="G20" s="49"/>
      <c r="H20" s="49"/>
      <c r="I20" s="49"/>
      <c r="J20" s="49"/>
      <c r="K20" s="49"/>
      <c r="L20" s="49"/>
      <c r="M20" s="49"/>
      <c r="N20" s="49"/>
    </row>
    <row r="21" spans="1:16" s="18" customFormat="1" x14ac:dyDescent="0.25">
      <c r="A21" s="56" t="s">
        <v>120</v>
      </c>
      <c r="B21" s="69">
        <f>IF(E33=0,0,E33-B14-B19)</f>
        <v>0</v>
      </c>
      <c r="C21" s="55"/>
      <c r="D21" s="49"/>
      <c r="E21" s="49"/>
      <c r="F21" s="49"/>
      <c r="G21" s="49"/>
      <c r="H21" s="49"/>
      <c r="I21" s="49"/>
      <c r="J21" s="49"/>
      <c r="K21" s="49"/>
      <c r="L21" s="49"/>
      <c r="M21" s="49"/>
      <c r="N21" s="49"/>
    </row>
    <row r="22" spans="1:16" ht="96" customHeight="1" x14ac:dyDescent="0.25">
      <c r="A22" s="13" t="s">
        <v>21</v>
      </c>
      <c r="B22" s="13" t="s">
        <v>22</v>
      </c>
      <c r="C22" s="13" t="s">
        <v>23</v>
      </c>
      <c r="D22" s="13" t="s">
        <v>12</v>
      </c>
      <c r="E22" s="13" t="s">
        <v>106</v>
      </c>
      <c r="F22" s="13" t="s">
        <v>111</v>
      </c>
      <c r="G22" s="13" t="s">
        <v>19</v>
      </c>
      <c r="H22" s="13" t="s">
        <v>20</v>
      </c>
      <c r="I22" s="13" t="s">
        <v>41</v>
      </c>
      <c r="J22" s="13" t="s">
        <v>27</v>
      </c>
      <c r="K22" s="57" t="s">
        <v>104</v>
      </c>
      <c r="L22" s="58" t="s">
        <v>112</v>
      </c>
      <c r="M22" s="42" t="s">
        <v>109</v>
      </c>
      <c r="N22" s="42" t="s">
        <v>110</v>
      </c>
      <c r="O22" s="39"/>
      <c r="P22" s="27"/>
    </row>
    <row r="23" spans="1:16" ht="25.5" x14ac:dyDescent="0.25">
      <c r="A23" s="14">
        <v>1</v>
      </c>
      <c r="B23" s="70">
        <f>'Aktivitet 1'!$C$8</f>
        <v>0</v>
      </c>
      <c r="C23" s="71" t="str">
        <f>'Aktivitet 1'!$C$16</f>
        <v>Vælg dato</v>
      </c>
      <c r="D23" s="72">
        <f>'Aktivitet 1'!$C$17</f>
        <v>0</v>
      </c>
      <c r="E23" s="73">
        <f>'Aktivitet 1'!C13</f>
        <v>0</v>
      </c>
      <c r="F23" s="74">
        <f>'Aktivitet 1'!$C$50+'Aktivitet 1'!$C$69</f>
        <v>0</v>
      </c>
      <c r="G23" s="75">
        <f>'Aktivitet 1'!$D$50</f>
        <v>0</v>
      </c>
      <c r="H23" s="75">
        <f>'Aktivitet 1'!$D$69</f>
        <v>0</v>
      </c>
      <c r="I23" s="76">
        <f>Table15[[#This Row],[Afholdte direkte omkostninger]]+Table15[[#This Row],[Afholdte indirekte omkostninger]]</f>
        <v>0</v>
      </c>
      <c r="J23" s="77">
        <f>'Aktivitet 1'!$D$31</f>
        <v>0</v>
      </c>
      <c r="K23" s="78">
        <f>Table15[[#This Row],[Samlede afholdte omkostninger]]*0.65</f>
        <v>0</v>
      </c>
      <c r="L23" s="76"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3" s="76">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3" s="79">
        <f>IF(Table15[[#This Row],[Er der udbetalt for meget tilskud til den enkelte aktivitet som følge af for høje budgetterede omkostninger?]]="Ja - overskydende beløb skal tilbagebetales",Table15[[#This Row],[Modtaget tilskud]]-Table15[[#This Row],[Endeligt tilskudsbeløb]],0)</f>
        <v>0</v>
      </c>
    </row>
    <row r="24" spans="1:16" ht="25.5" x14ac:dyDescent="0.25">
      <c r="A24" s="14">
        <v>2</v>
      </c>
      <c r="B24" s="70">
        <f>'Aktivitet 2'!$C$4</f>
        <v>0</v>
      </c>
      <c r="C24" s="71" t="str">
        <f>'Aktivitet 2'!$C$12</f>
        <v>Vælg dato</v>
      </c>
      <c r="D24" s="72">
        <f>'Aktivitet 2'!$C$13</f>
        <v>0</v>
      </c>
      <c r="E24" s="73">
        <f>'Aktivitet 2'!C9</f>
        <v>0</v>
      </c>
      <c r="F24" s="74">
        <f>'Aktivitet 2'!$C$46+'Aktivitet 2'!$C$65</f>
        <v>0</v>
      </c>
      <c r="G24" s="75">
        <f>'Aktivitet 2'!$D$46</f>
        <v>0</v>
      </c>
      <c r="H24" s="75">
        <f>'Aktivitet 2'!$D$65</f>
        <v>0</v>
      </c>
      <c r="I24" s="76">
        <f>Table15[[#This Row],[Afholdte direkte omkostninger]]+Table15[[#This Row],[Afholdte indirekte omkostninger]]</f>
        <v>0</v>
      </c>
      <c r="J24" s="80">
        <f>'Aktivitet 2'!$D$27</f>
        <v>0</v>
      </c>
      <c r="K24" s="78">
        <f>Table15[[#This Row],[Samlede afholdte omkostninger]]*0.65</f>
        <v>0</v>
      </c>
      <c r="L24" s="76"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4" s="76">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4" s="79">
        <f>IF(Table15[[#This Row],[Er der udbetalt for meget tilskud til den enkelte aktivitet som følge af for høje budgetterede omkostninger?]]="Ja - overskydende beløb skal tilbagebetales",Table15[[#This Row],[Modtaget tilskud]]-Table15[[#This Row],[Endeligt tilskudsbeløb]],0)</f>
        <v>0</v>
      </c>
    </row>
    <row r="25" spans="1:16" ht="25.5" x14ac:dyDescent="0.25">
      <c r="A25" s="14">
        <v>3</v>
      </c>
      <c r="B25" s="70">
        <f>'Aktivitet 3'!$C$4</f>
        <v>0</v>
      </c>
      <c r="C25" s="71" t="str">
        <f>'Aktivitet 3'!$C$12</f>
        <v>Vælg dato</v>
      </c>
      <c r="D25" s="72">
        <f>'Aktivitet 3'!$C$13</f>
        <v>0</v>
      </c>
      <c r="E25" s="73">
        <f>'Aktivitet 3'!C9</f>
        <v>0</v>
      </c>
      <c r="F25" s="74">
        <f>'Aktivitet 3'!$C$46+'Aktivitet 3'!$C$65</f>
        <v>0</v>
      </c>
      <c r="G25" s="75">
        <f>'Aktivitet 3'!$D$46</f>
        <v>0</v>
      </c>
      <c r="H25" s="75">
        <f>'Aktivitet 3'!$D$65</f>
        <v>0</v>
      </c>
      <c r="I25" s="76">
        <f>Table15[[#This Row],[Afholdte direkte omkostninger]]+Table15[[#This Row],[Afholdte indirekte omkostninger]]</f>
        <v>0</v>
      </c>
      <c r="J25" s="80">
        <f>'Aktivitet 3'!$D$27</f>
        <v>0</v>
      </c>
      <c r="K25" s="78">
        <f>Table15[[#This Row],[Samlede afholdte omkostninger]]*0.65</f>
        <v>0</v>
      </c>
      <c r="L25" s="76"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5" s="76">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5" s="79">
        <f>IF(Table15[[#This Row],[Er der udbetalt for meget tilskud til den enkelte aktivitet som følge af for høje budgetterede omkostninger?]]="Ja - overskydende beløb skal tilbagebetales",Table15[[#This Row],[Modtaget tilskud]]-Table15[[#This Row],[Endeligt tilskudsbeløb]],0)</f>
        <v>0</v>
      </c>
    </row>
    <row r="26" spans="1:16" ht="25.5" x14ac:dyDescent="0.25">
      <c r="A26" s="14">
        <v>4</v>
      </c>
      <c r="B26" s="70">
        <f>'Aktivitet 4'!$C$4</f>
        <v>0</v>
      </c>
      <c r="C26" s="71" t="str">
        <f>'Aktivitet 4'!$C$12</f>
        <v>Vælg dato</v>
      </c>
      <c r="D26" s="72">
        <f>'Aktivitet 4'!$C$13</f>
        <v>0</v>
      </c>
      <c r="E26" s="73">
        <f>'Aktivitet 4'!C9</f>
        <v>0</v>
      </c>
      <c r="F26" s="74">
        <f>'Aktivitet 4'!$C$46+'Aktivitet 4'!$C$65</f>
        <v>0</v>
      </c>
      <c r="G26" s="75">
        <f>'Aktivitet 4'!$D$46</f>
        <v>0</v>
      </c>
      <c r="H26" s="75">
        <f>'Aktivitet 4'!$D$65</f>
        <v>0</v>
      </c>
      <c r="I26" s="76">
        <f>Table15[[#This Row],[Afholdte direkte omkostninger]]+Table15[[#This Row],[Afholdte indirekte omkostninger]]</f>
        <v>0</v>
      </c>
      <c r="J26" s="80">
        <f>'Aktivitet 4'!$D$27</f>
        <v>0</v>
      </c>
      <c r="K26" s="78">
        <f>Table15[[#This Row],[Samlede afholdte omkostninger]]*0.65</f>
        <v>0</v>
      </c>
      <c r="L26" s="76"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6" s="76">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6" s="79">
        <f>IF(Table15[[#This Row],[Er der udbetalt for meget tilskud til den enkelte aktivitet som følge af for høje budgetterede omkostninger?]]="Ja - overskydende beløb skal tilbagebetales",Table15[[#This Row],[Modtaget tilskud]]-Table15[[#This Row],[Endeligt tilskudsbeløb]],0)</f>
        <v>0</v>
      </c>
    </row>
    <row r="27" spans="1:16" ht="25.5" x14ac:dyDescent="0.25">
      <c r="A27" s="14">
        <v>5</v>
      </c>
      <c r="B27" s="70">
        <f>'Aktivitet 5'!$C$4</f>
        <v>0</v>
      </c>
      <c r="C27" s="71" t="str">
        <f>'Aktivitet 5'!$C$12</f>
        <v>Vælg dato</v>
      </c>
      <c r="D27" s="72">
        <f>'Aktivitet 5'!$C$13</f>
        <v>0</v>
      </c>
      <c r="E27" s="73">
        <f>'Aktivitet 5'!C9</f>
        <v>0</v>
      </c>
      <c r="F27" s="74">
        <f>'Aktivitet 5'!$C$46+'Aktivitet 5'!$C$65</f>
        <v>0</v>
      </c>
      <c r="G27" s="75">
        <f>'Aktivitet 5'!$D$46</f>
        <v>0</v>
      </c>
      <c r="H27" s="75">
        <f>'Aktivitet 5'!$D$65</f>
        <v>0</v>
      </c>
      <c r="I27" s="76">
        <f>Table15[[#This Row],[Afholdte direkte omkostninger]]+Table15[[#This Row],[Afholdte indirekte omkostninger]]</f>
        <v>0</v>
      </c>
      <c r="J27" s="80">
        <f>'Aktivitet 5'!$D$27</f>
        <v>0</v>
      </c>
      <c r="K27" s="78">
        <f>Table15[[#This Row],[Samlede afholdte omkostninger]]*0.65</f>
        <v>0</v>
      </c>
      <c r="L27" s="76"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7" s="76">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7" s="79">
        <f>IF(Table15[[#This Row],[Er der udbetalt for meget tilskud til den enkelte aktivitet som følge af for høje budgetterede omkostninger?]]="Ja - overskydende beløb skal tilbagebetales",Table15[[#This Row],[Modtaget tilskud]]-Table15[[#This Row],[Endeligt tilskudsbeløb]],0)</f>
        <v>0</v>
      </c>
    </row>
    <row r="28" spans="1:16" ht="25.5" x14ac:dyDescent="0.25">
      <c r="A28" s="14">
        <v>6</v>
      </c>
      <c r="B28" s="70">
        <f>'Aktivitet 6'!$C$4</f>
        <v>0</v>
      </c>
      <c r="C28" s="71" t="str">
        <f>'Aktivitet 6'!$C$12</f>
        <v>Vælg dato</v>
      </c>
      <c r="D28" s="72">
        <f>'Aktivitet 6'!$C$13</f>
        <v>0</v>
      </c>
      <c r="E28" s="73">
        <f>'Aktivitet 6'!C9</f>
        <v>0</v>
      </c>
      <c r="F28" s="74">
        <f>'Aktivitet 6'!$C$46+'Aktivitet 6'!$C$65</f>
        <v>0</v>
      </c>
      <c r="G28" s="75">
        <f>'Aktivitet 6'!$D$46</f>
        <v>0</v>
      </c>
      <c r="H28" s="75">
        <f>'Aktivitet 6'!$D$65</f>
        <v>0</v>
      </c>
      <c r="I28" s="76">
        <f>Table15[[#This Row],[Afholdte direkte omkostninger]]+Table15[[#This Row],[Afholdte indirekte omkostninger]]</f>
        <v>0</v>
      </c>
      <c r="J28" s="80">
        <f>'Aktivitet 6'!$D$27</f>
        <v>0</v>
      </c>
      <c r="K28" s="78">
        <f>Table15[[#This Row],[Samlede afholdte omkostninger]]*0.65</f>
        <v>0</v>
      </c>
      <c r="L28" s="76"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8" s="76">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8" s="79">
        <f>IF(Table15[[#This Row],[Er der udbetalt for meget tilskud til den enkelte aktivitet som følge af for høje budgetterede omkostninger?]]="Ja - overskydende beløb skal tilbagebetales",Table15[[#This Row],[Modtaget tilskud]]-Table15[[#This Row],[Endeligt tilskudsbeløb]],0)</f>
        <v>0</v>
      </c>
    </row>
    <row r="29" spans="1:16" ht="25.5" x14ac:dyDescent="0.25">
      <c r="A29" s="14">
        <v>7</v>
      </c>
      <c r="B29" s="70">
        <f>'Aktivitet 7'!$C$4</f>
        <v>0</v>
      </c>
      <c r="C29" s="71" t="str">
        <f>'Aktivitet 7'!$C$12</f>
        <v>Vælg dato</v>
      </c>
      <c r="D29" s="72">
        <f>'Aktivitet 7'!$C$13</f>
        <v>0</v>
      </c>
      <c r="E29" s="73">
        <f>'Aktivitet 7'!C9</f>
        <v>0</v>
      </c>
      <c r="F29" s="74">
        <f>'Aktivitet 7'!$C$46+'Aktivitet 7'!$C$65</f>
        <v>0</v>
      </c>
      <c r="G29" s="75">
        <f>'Aktivitet 7'!$D$46</f>
        <v>0</v>
      </c>
      <c r="H29" s="75">
        <f>'Aktivitet 7'!$D$65</f>
        <v>0</v>
      </c>
      <c r="I29" s="76">
        <f>Table15[[#This Row],[Afholdte direkte omkostninger]]+Table15[[#This Row],[Afholdte indirekte omkostninger]]</f>
        <v>0</v>
      </c>
      <c r="J29" s="80">
        <f>'Aktivitet 7'!$D$27</f>
        <v>0</v>
      </c>
      <c r="K29" s="78">
        <f>Table15[[#This Row],[Samlede afholdte omkostninger]]*0.65</f>
        <v>0</v>
      </c>
      <c r="L29" s="76"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9" s="76">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9" s="79">
        <f>IF(Table15[[#This Row],[Er der udbetalt for meget tilskud til den enkelte aktivitet som følge af for høje budgetterede omkostninger?]]="Ja - overskydende beløb skal tilbagebetales",Table15[[#This Row],[Modtaget tilskud]]-Table15[[#This Row],[Endeligt tilskudsbeløb]],0)</f>
        <v>0</v>
      </c>
    </row>
    <row r="30" spans="1:16" ht="25.5" x14ac:dyDescent="0.25">
      <c r="A30" s="14">
        <v>8</v>
      </c>
      <c r="B30" s="70">
        <f>'Aktivitet 8'!$C$4</f>
        <v>0</v>
      </c>
      <c r="C30" s="71" t="str">
        <f>'Aktivitet 8'!$C$12</f>
        <v>Vælg dato</v>
      </c>
      <c r="D30" s="72">
        <f>'Aktivitet 8'!$C$13</f>
        <v>0</v>
      </c>
      <c r="E30" s="73">
        <f>'Aktivitet 8'!C9</f>
        <v>0</v>
      </c>
      <c r="F30" s="74">
        <f>'Aktivitet 8'!$C$46+'Aktivitet 8'!$C$65</f>
        <v>0</v>
      </c>
      <c r="G30" s="75">
        <f>'Aktivitet 8'!$D$46</f>
        <v>0</v>
      </c>
      <c r="H30" s="75">
        <f>'Aktivitet 8'!$D$65</f>
        <v>0</v>
      </c>
      <c r="I30" s="76">
        <f>Table15[[#This Row],[Afholdte direkte omkostninger]]+Table15[[#This Row],[Afholdte indirekte omkostninger]]</f>
        <v>0</v>
      </c>
      <c r="J30" s="80">
        <f>'Aktivitet 8'!$D$27</f>
        <v>0</v>
      </c>
      <c r="K30" s="78">
        <f>Table15[[#This Row],[Samlede afholdte omkostninger]]*0.65</f>
        <v>0</v>
      </c>
      <c r="L30" s="76"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0" s="76">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0" s="79">
        <f>IF(Table15[[#This Row],[Er der udbetalt for meget tilskud til den enkelte aktivitet som følge af for høje budgetterede omkostninger?]]="Ja - overskydende beløb skal tilbagebetales",Table15[[#This Row],[Modtaget tilskud]]-Table15[[#This Row],[Endeligt tilskudsbeløb]],0)</f>
        <v>0</v>
      </c>
    </row>
    <row r="31" spans="1:16" ht="25.5" x14ac:dyDescent="0.25">
      <c r="A31" s="14">
        <v>9</v>
      </c>
      <c r="B31" s="70">
        <f>'Aktivitet 9'!$C$4</f>
        <v>0</v>
      </c>
      <c r="C31" s="71" t="str">
        <f>'Aktivitet 9'!$C$12</f>
        <v>Vælg dato</v>
      </c>
      <c r="D31" s="72">
        <f>'Aktivitet 9'!$C$13</f>
        <v>0</v>
      </c>
      <c r="E31" s="73">
        <f>'Aktivitet 9'!C9</f>
        <v>0</v>
      </c>
      <c r="F31" s="74">
        <f>'Aktivitet 9'!$C$46+'Aktivitet 9'!$C$65</f>
        <v>0</v>
      </c>
      <c r="G31" s="75">
        <f>'Aktivitet 9'!$D$46</f>
        <v>0</v>
      </c>
      <c r="H31" s="75">
        <f>'Aktivitet 9'!$D$65</f>
        <v>0</v>
      </c>
      <c r="I31" s="76">
        <f>Table15[[#This Row],[Afholdte direkte omkostninger]]+Table15[[#This Row],[Afholdte indirekte omkostninger]]</f>
        <v>0</v>
      </c>
      <c r="J31" s="80">
        <f>'Aktivitet 9'!$D$27</f>
        <v>0</v>
      </c>
      <c r="K31" s="78">
        <f>Table15[[#This Row],[Samlede afholdte omkostninger]]*0.65</f>
        <v>0</v>
      </c>
      <c r="L31" s="76"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1" s="76">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1" s="79">
        <f>IF(Table15[[#This Row],[Er der udbetalt for meget tilskud til den enkelte aktivitet som følge af for høje budgetterede omkostninger?]]="Ja - overskydende beløb skal tilbagebetales",Table15[[#This Row],[Modtaget tilskud]]-Table15[[#This Row],[Endeligt tilskudsbeløb]],0)</f>
        <v>0</v>
      </c>
    </row>
    <row r="32" spans="1:16" ht="25.5" x14ac:dyDescent="0.25">
      <c r="A32" s="14">
        <v>10</v>
      </c>
      <c r="B32" s="70">
        <f>'Aktivitet 10'!$C$4</f>
        <v>0</v>
      </c>
      <c r="C32" s="71" t="str">
        <f>'Aktivitet 10'!$C$12</f>
        <v>Vælg dato</v>
      </c>
      <c r="D32" s="72">
        <f>'Aktivitet 10'!$C$13</f>
        <v>0</v>
      </c>
      <c r="E32" s="73">
        <f>'Aktivitet 10'!C9</f>
        <v>0</v>
      </c>
      <c r="F32" s="74">
        <f>'Aktivitet 10'!$C$46+'Aktivitet 10'!$C$65</f>
        <v>0</v>
      </c>
      <c r="G32" s="75">
        <f>'Aktivitet 10'!$D$46</f>
        <v>0</v>
      </c>
      <c r="H32" s="75">
        <f>'Aktivitet 10'!$D$65</f>
        <v>0</v>
      </c>
      <c r="I32" s="76">
        <f>Table15[[#This Row],[Afholdte direkte omkostninger]]+Table15[[#This Row],[Afholdte indirekte omkostninger]]</f>
        <v>0</v>
      </c>
      <c r="J32" s="80">
        <f>'Aktivitet 10'!$D$27</f>
        <v>0</v>
      </c>
      <c r="K32" s="78">
        <f>Table15[[#This Row],[Samlede afholdte omkostninger]]*0.65</f>
        <v>0</v>
      </c>
      <c r="L32" s="76"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2" s="76">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2" s="79">
        <f>IF(Table15[[#This Row],[Er der udbetalt for meget tilskud til den enkelte aktivitet som følge af for høje budgetterede omkostninger?]]="Ja - overskydende beløb skal tilbagebetales",Table15[[#This Row],[Modtaget tilskud]]-Table15[[#This Row],[Endeligt tilskudsbeløb]],0)</f>
        <v>0</v>
      </c>
    </row>
    <row r="33" spans="1:14" ht="22.5" x14ac:dyDescent="0.25">
      <c r="A33" s="15" t="s">
        <v>24</v>
      </c>
      <c r="B33" s="81"/>
      <c r="C33" s="82"/>
      <c r="D33" s="82">
        <f>SUM(D23:D32)</f>
        <v>0</v>
      </c>
      <c r="E33" s="83">
        <f t="shared" ref="E33:J33" si="0">SUBTOTAL(109,E23:E32)</f>
        <v>0</v>
      </c>
      <c r="F33" s="83">
        <f t="shared" si="0"/>
        <v>0</v>
      </c>
      <c r="G33" s="84">
        <f t="shared" si="0"/>
        <v>0</v>
      </c>
      <c r="H33" s="84">
        <f t="shared" si="0"/>
        <v>0</v>
      </c>
      <c r="I33" s="84">
        <f t="shared" si="0"/>
        <v>0</v>
      </c>
      <c r="J33" s="85">
        <f t="shared" si="0"/>
        <v>0</v>
      </c>
      <c r="K33" s="86">
        <f>SUBTOTAL(109,K23:K32)</f>
        <v>0</v>
      </c>
      <c r="L33" s="84"/>
      <c r="M33" s="84">
        <f t="shared" ref="M33" si="1">SUBTOTAL(109,M23:M32)</f>
        <v>0</v>
      </c>
      <c r="N33" s="87">
        <f>SUM(N23:N32)</f>
        <v>0</v>
      </c>
    </row>
    <row r="35" spans="1:14" x14ac:dyDescent="0.25">
      <c r="K35" s="27"/>
    </row>
    <row r="36" spans="1:14" x14ac:dyDescent="0.25">
      <c r="K36" s="48"/>
    </row>
  </sheetData>
  <sheetProtection algorithmName="SHA-512" hashValue="tRCT3/IXfL/RUmxOaIjq4YFnyuNTGf8LznwqlDTBBnHxCFnALQ2+dV3KkLHL2sWP4s4XZTbgPGeiMxBu5qQPHw==" saltValue="RmZd5wHO1JkmGYz2UOoq5w==" spinCount="100000" sheet="1" objects="1" scenarios="1"/>
  <mergeCells count="2">
    <mergeCell ref="D2:N11"/>
    <mergeCell ref="M1:N1"/>
  </mergeCells>
  <conditionalFormatting sqref="B4">
    <cfRule type="expression" dxfId="480" priority="9">
      <formula>$C$5&lt;&gt;"Angiv CVR-nummer her"</formula>
    </cfRule>
  </conditionalFormatting>
  <conditionalFormatting sqref="B23:B33">
    <cfRule type="expression" dxfId="479" priority="10">
      <formula>IF($C$24:$C$34&lt;&gt;"Skriv navn på arrangementet",1,0)</formula>
    </cfRule>
  </conditionalFormatting>
  <conditionalFormatting sqref="I23:I32">
    <cfRule type="cellIs" dxfId="478" priority="8" operator="lessThan">
      <formula>0</formula>
    </cfRule>
  </conditionalFormatting>
  <conditionalFormatting sqref="B2:B3">
    <cfRule type="expression" dxfId="477" priority="7">
      <formula>$C$5&lt;&gt;"Angiv CVR-nummer her"</formula>
    </cfRule>
  </conditionalFormatting>
  <conditionalFormatting sqref="B10">
    <cfRule type="cellIs" dxfId="476" priority="4" operator="lessThan">
      <formula>0</formula>
    </cfRule>
  </conditionalFormatting>
  <conditionalFormatting sqref="L23:L32">
    <cfRule type="cellIs" dxfId="475" priority="2" operator="lessThan">
      <formula>0</formula>
    </cfRule>
  </conditionalFormatting>
  <conditionalFormatting sqref="M23:M32">
    <cfRule type="cellIs" dxfId="474" priority="1" operator="lessThan">
      <formula>0</formula>
    </cfRule>
  </conditionalFormatting>
  <pageMargins left="0.7" right="0.7" top="0.75" bottom="0.75" header="0.3" footer="0.3"/>
  <pageSetup paperSize="9" orientation="portrait" r:id="rId1"/>
  <ignoredErrors>
    <ignoredError sqref="D23 D25:D33 K24 I33:J33 K25:K32"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12" sqref="C12:D12"/>
    </sheetView>
  </sheetViews>
  <sheetFormatPr defaultColWidth="8.85546875" defaultRowHeight="15" x14ac:dyDescent="0.25"/>
  <cols>
    <col min="1" max="1" width="18.5703125" style="95" customWidth="1"/>
    <col min="2" max="2" width="35.28515625" style="95" customWidth="1"/>
    <col min="3" max="3" width="28" style="95" customWidth="1"/>
    <col min="4" max="4" width="39.42578125" style="95" customWidth="1"/>
    <col min="5" max="5" width="32" style="95" customWidth="1"/>
    <col min="6" max="6" width="93.42578125" style="95" customWidth="1"/>
    <col min="7" max="16384" width="8.85546875" style="95"/>
  </cols>
  <sheetData>
    <row r="1" spans="1:8" ht="15.75" thickBot="1" x14ac:dyDescent="0.3">
      <c r="A1" s="1"/>
      <c r="B1" s="1"/>
      <c r="C1" s="1"/>
      <c r="D1" s="1"/>
      <c r="E1" s="1"/>
      <c r="F1" s="1"/>
    </row>
    <row r="2" spans="1:8" ht="15.75" x14ac:dyDescent="0.25">
      <c r="A2" s="192" t="s">
        <v>0</v>
      </c>
      <c r="B2" s="193"/>
      <c r="C2" s="193"/>
      <c r="D2" s="193"/>
      <c r="E2" s="200" t="s">
        <v>46</v>
      </c>
      <c r="F2" s="201"/>
      <c r="G2" s="19"/>
      <c r="H2" s="19"/>
    </row>
    <row r="3" spans="1:8" x14ac:dyDescent="0.25">
      <c r="A3" s="2"/>
      <c r="B3" s="3"/>
      <c r="C3" s="4"/>
      <c r="D3" s="3"/>
      <c r="E3" s="182" t="s">
        <v>47</v>
      </c>
      <c r="F3" s="183"/>
    </row>
    <row r="4" spans="1:8" x14ac:dyDescent="0.25">
      <c r="A4" s="194" t="s">
        <v>4</v>
      </c>
      <c r="B4" s="195"/>
      <c r="C4" s="123"/>
      <c r="D4" s="3"/>
      <c r="E4" s="182"/>
      <c r="F4" s="183"/>
    </row>
    <row r="5" spans="1:8" x14ac:dyDescent="0.25">
      <c r="A5" s="190" t="s">
        <v>5</v>
      </c>
      <c r="B5" s="191"/>
      <c r="C5" s="124"/>
      <c r="D5" s="3"/>
      <c r="E5" s="182"/>
      <c r="F5" s="183"/>
    </row>
    <row r="6" spans="1:8" x14ac:dyDescent="0.25">
      <c r="A6" s="5"/>
      <c r="B6" s="92" t="s">
        <v>6</v>
      </c>
      <c r="C6" s="125"/>
      <c r="D6" s="3"/>
      <c r="E6" s="182"/>
      <c r="F6" s="183"/>
    </row>
    <row r="7" spans="1:8" ht="28.9" customHeight="1" x14ac:dyDescent="0.25">
      <c r="A7" s="190" t="s">
        <v>7</v>
      </c>
      <c r="B7" s="191"/>
      <c r="C7" s="126"/>
      <c r="D7" s="3"/>
      <c r="E7" s="182"/>
      <c r="F7" s="183"/>
    </row>
    <row r="8" spans="1:8" ht="23.45" customHeight="1" x14ac:dyDescent="0.25">
      <c r="A8" s="21"/>
      <c r="B8" s="22"/>
      <c r="C8" s="4"/>
      <c r="D8" s="3"/>
      <c r="E8" s="182"/>
      <c r="F8" s="183"/>
    </row>
    <row r="9" spans="1:8" ht="23.45" customHeight="1" x14ac:dyDescent="0.25">
      <c r="A9" s="21"/>
      <c r="B9" s="36" t="s">
        <v>105</v>
      </c>
      <c r="C9" s="127"/>
      <c r="D9" s="3"/>
      <c r="E9" s="182"/>
      <c r="F9" s="183"/>
    </row>
    <row r="10" spans="1:8" ht="23.45" customHeight="1" x14ac:dyDescent="0.25">
      <c r="A10" s="21"/>
      <c r="B10" s="35"/>
      <c r="C10" s="4"/>
      <c r="D10" s="3"/>
      <c r="E10" s="182"/>
      <c r="F10" s="183"/>
    </row>
    <row r="11" spans="1:8" x14ac:dyDescent="0.25">
      <c r="A11" s="6"/>
      <c r="B11" s="7"/>
      <c r="C11" s="8" t="s">
        <v>8</v>
      </c>
      <c r="D11" s="23" t="s">
        <v>9</v>
      </c>
      <c r="E11" s="182"/>
      <c r="F11" s="183"/>
    </row>
    <row r="12" spans="1:8" x14ac:dyDescent="0.25">
      <c r="A12" s="6"/>
      <c r="B12" s="92" t="s">
        <v>10</v>
      </c>
      <c r="C12" s="144" t="s">
        <v>11</v>
      </c>
      <c r="D12" s="144" t="s">
        <v>11</v>
      </c>
      <c r="E12" s="182"/>
      <c r="F12" s="183"/>
    </row>
    <row r="13" spans="1:8" ht="15.75" thickBot="1" x14ac:dyDescent="0.3">
      <c r="A13" s="9"/>
      <c r="B13" s="37" t="s">
        <v>12</v>
      </c>
      <c r="C13" s="128"/>
      <c r="D13" s="129"/>
      <c r="E13" s="184"/>
      <c r="F13" s="185"/>
    </row>
    <row r="14" spans="1:8" x14ac:dyDescent="0.25">
      <c r="A14" s="1"/>
      <c r="B14" s="1"/>
      <c r="C14" s="1"/>
      <c r="D14" s="1"/>
      <c r="E14" s="1"/>
      <c r="F14" s="1"/>
    </row>
    <row r="15" spans="1:8" ht="18" x14ac:dyDescent="0.25">
      <c r="A15" s="196" t="s">
        <v>51</v>
      </c>
      <c r="B15" s="196"/>
      <c r="C15" s="196"/>
      <c r="D15" s="196"/>
      <c r="E15" s="196"/>
      <c r="F15" s="24"/>
    </row>
    <row r="16" spans="1:8" x14ac:dyDescent="0.25">
      <c r="A16" s="109" t="s">
        <v>13</v>
      </c>
      <c r="B16" s="109" t="s">
        <v>14</v>
      </c>
      <c r="C16" s="109"/>
      <c r="D16" s="109" t="s">
        <v>15</v>
      </c>
      <c r="E16" s="198" t="s">
        <v>16</v>
      </c>
      <c r="F16" s="198"/>
    </row>
    <row r="17" spans="1:6" x14ac:dyDescent="0.25">
      <c r="A17" s="130">
        <v>1</v>
      </c>
      <c r="B17" s="131" t="s">
        <v>17</v>
      </c>
      <c r="C17" s="131"/>
      <c r="D17" s="132">
        <v>0</v>
      </c>
      <c r="E17" s="199" t="s">
        <v>16</v>
      </c>
      <c r="F17" s="199"/>
    </row>
    <row r="18" spans="1:6" x14ac:dyDescent="0.25">
      <c r="A18" s="130">
        <v>2</v>
      </c>
      <c r="B18" s="131" t="s">
        <v>17</v>
      </c>
      <c r="C18" s="131"/>
      <c r="D18" s="132">
        <v>0</v>
      </c>
      <c r="E18" s="199" t="s">
        <v>16</v>
      </c>
      <c r="F18" s="199"/>
    </row>
    <row r="19" spans="1:6" x14ac:dyDescent="0.25">
      <c r="A19" s="130">
        <v>3</v>
      </c>
      <c r="B19" s="131" t="s">
        <v>17</v>
      </c>
      <c r="C19" s="131"/>
      <c r="D19" s="132">
        <v>0</v>
      </c>
      <c r="E19" s="199" t="s">
        <v>16</v>
      </c>
      <c r="F19" s="199"/>
    </row>
    <row r="20" spans="1:6" x14ac:dyDescent="0.25">
      <c r="A20" s="130">
        <v>4</v>
      </c>
      <c r="B20" s="131" t="s">
        <v>17</v>
      </c>
      <c r="C20" s="131"/>
      <c r="D20" s="132">
        <v>0</v>
      </c>
      <c r="E20" s="199" t="s">
        <v>16</v>
      </c>
      <c r="F20" s="199"/>
    </row>
    <row r="21" spans="1:6" x14ac:dyDescent="0.25">
      <c r="A21" s="130">
        <v>5</v>
      </c>
      <c r="B21" s="131" t="s">
        <v>17</v>
      </c>
      <c r="C21" s="131"/>
      <c r="D21" s="132">
        <v>0</v>
      </c>
      <c r="E21" s="199" t="s">
        <v>16</v>
      </c>
      <c r="F21" s="199"/>
    </row>
    <row r="22" spans="1:6" x14ac:dyDescent="0.25">
      <c r="A22" s="130">
        <v>6</v>
      </c>
      <c r="B22" s="131" t="s">
        <v>17</v>
      </c>
      <c r="C22" s="131"/>
      <c r="D22" s="132">
        <v>0</v>
      </c>
      <c r="E22" s="199" t="s">
        <v>16</v>
      </c>
      <c r="F22" s="199"/>
    </row>
    <row r="23" spans="1:6" x14ac:dyDescent="0.25">
      <c r="A23" s="130">
        <v>7</v>
      </c>
      <c r="B23" s="131" t="s">
        <v>17</v>
      </c>
      <c r="C23" s="131"/>
      <c r="D23" s="132">
        <v>0</v>
      </c>
      <c r="E23" s="199" t="s">
        <v>16</v>
      </c>
      <c r="F23" s="199"/>
    </row>
    <row r="24" spans="1:6" x14ac:dyDescent="0.25">
      <c r="A24" s="130">
        <v>8</v>
      </c>
      <c r="B24" s="131" t="s">
        <v>17</v>
      </c>
      <c r="C24" s="131"/>
      <c r="D24" s="132">
        <v>0</v>
      </c>
      <c r="E24" s="199" t="s">
        <v>16</v>
      </c>
      <c r="F24" s="199"/>
    </row>
    <row r="25" spans="1:6" x14ac:dyDescent="0.25">
      <c r="A25" s="130">
        <v>9</v>
      </c>
      <c r="B25" s="131" t="s">
        <v>17</v>
      </c>
      <c r="C25" s="131"/>
      <c r="D25" s="132">
        <v>0</v>
      </c>
      <c r="E25" s="199" t="s">
        <v>16</v>
      </c>
      <c r="F25" s="199"/>
    </row>
    <row r="26" spans="1:6" x14ac:dyDescent="0.25">
      <c r="A26" s="130">
        <v>10</v>
      </c>
      <c r="B26" s="131" t="s">
        <v>17</v>
      </c>
      <c r="C26" s="131"/>
      <c r="D26" s="132">
        <v>0</v>
      </c>
      <c r="E26" s="199" t="s">
        <v>16</v>
      </c>
      <c r="F26" s="199"/>
    </row>
    <row r="27" spans="1:6" x14ac:dyDescent="0.25">
      <c r="A27" s="197" t="s">
        <v>28</v>
      </c>
      <c r="B27" s="197"/>
      <c r="C27" s="110"/>
      <c r="D27" s="111">
        <f>SUM(D17:D26)</f>
        <v>0</v>
      </c>
      <c r="E27" s="110"/>
      <c r="F27" s="1"/>
    </row>
    <row r="29" spans="1:6" x14ac:dyDescent="0.25">
      <c r="A29" s="188" t="s">
        <v>30</v>
      </c>
      <c r="B29" s="188"/>
      <c r="C29" s="188"/>
      <c r="D29" s="189" t="s">
        <v>44</v>
      </c>
      <c r="E29" s="189"/>
      <c r="F29" s="24"/>
    </row>
    <row r="30" spans="1:6" x14ac:dyDescent="0.25">
      <c r="A30" s="10" t="s">
        <v>13</v>
      </c>
      <c r="B30" s="10" t="s">
        <v>14</v>
      </c>
      <c r="C30" s="10" t="s">
        <v>33</v>
      </c>
      <c r="D30" s="20" t="s">
        <v>31</v>
      </c>
      <c r="E30" s="20" t="s">
        <v>32</v>
      </c>
      <c r="F30" s="112"/>
    </row>
    <row r="31" spans="1:6" x14ac:dyDescent="0.25">
      <c r="A31" s="133">
        <v>1</v>
      </c>
      <c r="B31" s="134" t="s">
        <v>17</v>
      </c>
      <c r="C31" s="135">
        <v>0</v>
      </c>
      <c r="D31" s="135"/>
      <c r="E31" s="136" t="s">
        <v>16</v>
      </c>
      <c r="F31" s="137"/>
    </row>
    <row r="32" spans="1:6" x14ac:dyDescent="0.25">
      <c r="A32" s="133">
        <v>2</v>
      </c>
      <c r="B32" s="134" t="s">
        <v>17</v>
      </c>
      <c r="C32" s="135">
        <v>0</v>
      </c>
      <c r="D32" s="135">
        <v>0</v>
      </c>
      <c r="E32" s="136" t="s">
        <v>16</v>
      </c>
      <c r="F32" s="137"/>
    </row>
    <row r="33" spans="1:6" x14ac:dyDescent="0.25">
      <c r="A33" s="133">
        <v>3</v>
      </c>
      <c r="B33" s="134" t="s">
        <v>17</v>
      </c>
      <c r="C33" s="135">
        <v>0</v>
      </c>
      <c r="D33" s="135">
        <v>0</v>
      </c>
      <c r="E33" s="136" t="s">
        <v>16</v>
      </c>
      <c r="F33" s="137"/>
    </row>
    <row r="34" spans="1:6" x14ac:dyDescent="0.25">
      <c r="A34" s="133">
        <v>4</v>
      </c>
      <c r="B34" s="134" t="s">
        <v>17</v>
      </c>
      <c r="C34" s="135">
        <v>0</v>
      </c>
      <c r="D34" s="135">
        <v>0</v>
      </c>
      <c r="E34" s="136" t="s">
        <v>16</v>
      </c>
      <c r="F34" s="137"/>
    </row>
    <row r="35" spans="1:6" x14ac:dyDescent="0.25">
      <c r="A35" s="133">
        <v>5</v>
      </c>
      <c r="B35" s="134" t="s">
        <v>17</v>
      </c>
      <c r="C35" s="135">
        <v>0</v>
      </c>
      <c r="D35" s="135">
        <v>0</v>
      </c>
      <c r="E35" s="136" t="s">
        <v>16</v>
      </c>
      <c r="F35" s="137"/>
    </row>
    <row r="36" spans="1:6" x14ac:dyDescent="0.25">
      <c r="A36" s="133">
        <v>6</v>
      </c>
      <c r="B36" s="134" t="s">
        <v>17</v>
      </c>
      <c r="C36" s="135">
        <v>0</v>
      </c>
      <c r="D36" s="135">
        <v>0</v>
      </c>
      <c r="E36" s="136" t="s">
        <v>16</v>
      </c>
      <c r="F36" s="137"/>
    </row>
    <row r="37" spans="1:6" x14ac:dyDescent="0.25">
      <c r="A37" s="133">
        <v>7</v>
      </c>
      <c r="B37" s="134" t="s">
        <v>17</v>
      </c>
      <c r="C37" s="135">
        <v>0</v>
      </c>
      <c r="D37" s="135">
        <v>0</v>
      </c>
      <c r="E37" s="136" t="s">
        <v>16</v>
      </c>
      <c r="F37" s="137"/>
    </row>
    <row r="38" spans="1:6" x14ac:dyDescent="0.25">
      <c r="A38" s="133">
        <v>8</v>
      </c>
      <c r="B38" s="134" t="s">
        <v>17</v>
      </c>
      <c r="C38" s="135">
        <v>0</v>
      </c>
      <c r="D38" s="135">
        <v>0</v>
      </c>
      <c r="E38" s="136" t="s">
        <v>16</v>
      </c>
      <c r="F38" s="137"/>
    </row>
    <row r="39" spans="1:6" x14ac:dyDescent="0.25">
      <c r="A39" s="133">
        <v>9</v>
      </c>
      <c r="B39" s="134" t="s">
        <v>17</v>
      </c>
      <c r="C39" s="135">
        <v>0</v>
      </c>
      <c r="D39" s="135">
        <v>0</v>
      </c>
      <c r="E39" s="136" t="s">
        <v>16</v>
      </c>
      <c r="F39" s="137"/>
    </row>
    <row r="40" spans="1:6" x14ac:dyDescent="0.25">
      <c r="A40" s="133">
        <v>10</v>
      </c>
      <c r="B40" s="134" t="s">
        <v>17</v>
      </c>
      <c r="C40" s="135">
        <v>0</v>
      </c>
      <c r="D40" s="135">
        <v>0</v>
      </c>
      <c r="E40" s="136" t="s">
        <v>16</v>
      </c>
      <c r="F40" s="137"/>
    </row>
    <row r="41" spans="1:6" x14ac:dyDescent="0.25">
      <c r="A41" s="133">
        <v>11</v>
      </c>
      <c r="B41" s="134" t="s">
        <v>17</v>
      </c>
      <c r="C41" s="135">
        <v>0</v>
      </c>
      <c r="D41" s="135">
        <v>0</v>
      </c>
      <c r="E41" s="136" t="s">
        <v>16</v>
      </c>
      <c r="F41" s="137"/>
    </row>
    <row r="42" spans="1:6" x14ac:dyDescent="0.25">
      <c r="A42" s="133">
        <v>12</v>
      </c>
      <c r="B42" s="134" t="s">
        <v>17</v>
      </c>
      <c r="C42" s="135">
        <v>0</v>
      </c>
      <c r="D42" s="135">
        <v>0</v>
      </c>
      <c r="E42" s="136" t="s">
        <v>16</v>
      </c>
      <c r="F42" s="137"/>
    </row>
    <row r="43" spans="1:6" x14ac:dyDescent="0.25">
      <c r="A43" s="133">
        <v>13</v>
      </c>
      <c r="B43" s="134" t="s">
        <v>17</v>
      </c>
      <c r="C43" s="135">
        <v>0</v>
      </c>
      <c r="D43" s="135">
        <v>0</v>
      </c>
      <c r="E43" s="136" t="s">
        <v>16</v>
      </c>
      <c r="F43" s="137"/>
    </row>
    <row r="44" spans="1:6" x14ac:dyDescent="0.25">
      <c r="A44" s="133">
        <v>14</v>
      </c>
      <c r="B44" s="134" t="s">
        <v>17</v>
      </c>
      <c r="C44" s="135">
        <v>0</v>
      </c>
      <c r="D44" s="135">
        <v>0</v>
      </c>
      <c r="E44" s="136" t="s">
        <v>16</v>
      </c>
      <c r="F44" s="137"/>
    </row>
    <row r="45" spans="1:6" x14ac:dyDescent="0.25">
      <c r="A45" s="133">
        <v>15</v>
      </c>
      <c r="B45" s="134" t="s">
        <v>17</v>
      </c>
      <c r="C45" s="135">
        <v>0</v>
      </c>
      <c r="D45" s="135">
        <v>0</v>
      </c>
      <c r="E45" s="136" t="s">
        <v>16</v>
      </c>
      <c r="F45" s="137"/>
    </row>
    <row r="46" spans="1:6" x14ac:dyDescent="0.25">
      <c r="A46" s="33" t="s">
        <v>18</v>
      </c>
      <c r="B46" s="33"/>
      <c r="C46" s="34">
        <f>SUBTOTAL(109,Table3516131519[Budgetteret beløb])</f>
        <v>0</v>
      </c>
      <c r="D46" s="34">
        <f>SUBTOTAL(109,Table3516131519[Afholdt beløb])</f>
        <v>0</v>
      </c>
      <c r="E46" s="33"/>
    </row>
    <row r="48" spans="1:6" x14ac:dyDescent="0.25">
      <c r="A48" s="188" t="s">
        <v>138</v>
      </c>
      <c r="B48" s="188"/>
      <c r="C48" s="188"/>
      <c r="D48" s="189" t="s">
        <v>45</v>
      </c>
      <c r="E48" s="189"/>
      <c r="F48" s="112"/>
    </row>
    <row r="49" spans="1:6" x14ac:dyDescent="0.25">
      <c r="A49" s="10" t="s">
        <v>13</v>
      </c>
      <c r="B49" s="10" t="s">
        <v>14</v>
      </c>
      <c r="C49" s="10" t="s">
        <v>33</v>
      </c>
      <c r="D49" s="20" t="s">
        <v>31</v>
      </c>
      <c r="E49" s="20" t="s">
        <v>32</v>
      </c>
      <c r="F49" s="112"/>
    </row>
    <row r="50" spans="1:6" x14ac:dyDescent="0.25">
      <c r="A50" s="138">
        <v>1</v>
      </c>
      <c r="B50" s="134" t="s">
        <v>17</v>
      </c>
      <c r="C50" s="135">
        <v>0</v>
      </c>
      <c r="D50" s="139">
        <v>0</v>
      </c>
      <c r="E50" s="136" t="s">
        <v>16</v>
      </c>
      <c r="F50" s="137"/>
    </row>
    <row r="51" spans="1:6" x14ac:dyDescent="0.25">
      <c r="A51" s="138">
        <v>2</v>
      </c>
      <c r="B51" s="134" t="s">
        <v>17</v>
      </c>
      <c r="C51" s="135">
        <v>0</v>
      </c>
      <c r="D51" s="139">
        <v>0</v>
      </c>
      <c r="E51" s="136" t="s">
        <v>16</v>
      </c>
      <c r="F51" s="137"/>
    </row>
    <row r="52" spans="1:6" x14ac:dyDescent="0.25">
      <c r="A52" s="138">
        <v>3</v>
      </c>
      <c r="B52" s="134" t="s">
        <v>17</v>
      </c>
      <c r="C52" s="135">
        <v>0</v>
      </c>
      <c r="D52" s="139">
        <v>0</v>
      </c>
      <c r="E52" s="136" t="s">
        <v>16</v>
      </c>
      <c r="F52" s="137"/>
    </row>
    <row r="53" spans="1:6" x14ac:dyDescent="0.25">
      <c r="A53" s="138">
        <v>4</v>
      </c>
      <c r="B53" s="134" t="s">
        <v>17</v>
      </c>
      <c r="C53" s="135">
        <v>0</v>
      </c>
      <c r="D53" s="139">
        <v>0</v>
      </c>
      <c r="E53" s="136" t="s">
        <v>16</v>
      </c>
      <c r="F53" s="137"/>
    </row>
    <row r="54" spans="1:6" x14ac:dyDescent="0.25">
      <c r="A54" s="138">
        <v>5</v>
      </c>
      <c r="B54" s="134" t="s">
        <v>17</v>
      </c>
      <c r="C54" s="135">
        <v>0</v>
      </c>
      <c r="D54" s="139">
        <v>0</v>
      </c>
      <c r="E54" s="136" t="s">
        <v>16</v>
      </c>
      <c r="F54" s="137"/>
    </row>
    <row r="55" spans="1:6" x14ac:dyDescent="0.25">
      <c r="A55" s="138">
        <v>6</v>
      </c>
      <c r="B55" s="134" t="s">
        <v>17</v>
      </c>
      <c r="C55" s="135">
        <v>0</v>
      </c>
      <c r="D55" s="139">
        <v>0</v>
      </c>
      <c r="E55" s="136" t="s">
        <v>16</v>
      </c>
      <c r="F55" s="137"/>
    </row>
    <row r="56" spans="1:6" x14ac:dyDescent="0.25">
      <c r="A56" s="138">
        <v>7</v>
      </c>
      <c r="B56" s="134" t="s">
        <v>17</v>
      </c>
      <c r="C56" s="135">
        <v>0</v>
      </c>
      <c r="D56" s="139">
        <v>0</v>
      </c>
      <c r="E56" s="136" t="s">
        <v>16</v>
      </c>
      <c r="F56" s="137"/>
    </row>
    <row r="57" spans="1:6" x14ac:dyDescent="0.25">
      <c r="A57" s="138">
        <v>8</v>
      </c>
      <c r="B57" s="134" t="s">
        <v>17</v>
      </c>
      <c r="C57" s="135">
        <v>0</v>
      </c>
      <c r="D57" s="139">
        <v>0</v>
      </c>
      <c r="E57" s="136" t="s">
        <v>16</v>
      </c>
      <c r="F57" s="137"/>
    </row>
    <row r="58" spans="1:6" x14ac:dyDescent="0.25">
      <c r="A58" s="138">
        <v>9</v>
      </c>
      <c r="B58" s="134" t="s">
        <v>17</v>
      </c>
      <c r="C58" s="135">
        <v>0</v>
      </c>
      <c r="D58" s="139">
        <v>0</v>
      </c>
      <c r="E58" s="136" t="s">
        <v>16</v>
      </c>
      <c r="F58" s="137"/>
    </row>
    <row r="59" spans="1:6" x14ac:dyDescent="0.25">
      <c r="A59" s="138">
        <v>10</v>
      </c>
      <c r="B59" s="134" t="s">
        <v>17</v>
      </c>
      <c r="C59" s="135">
        <v>0</v>
      </c>
      <c r="D59" s="139">
        <v>0</v>
      </c>
      <c r="E59" s="136" t="s">
        <v>16</v>
      </c>
      <c r="F59" s="137"/>
    </row>
    <row r="60" spans="1:6" x14ac:dyDescent="0.25">
      <c r="A60" s="138">
        <v>11</v>
      </c>
      <c r="B60" s="134" t="s">
        <v>17</v>
      </c>
      <c r="C60" s="135">
        <v>0</v>
      </c>
      <c r="D60" s="139">
        <v>0</v>
      </c>
      <c r="E60" s="136" t="s">
        <v>16</v>
      </c>
      <c r="F60" s="137"/>
    </row>
    <row r="61" spans="1:6" x14ac:dyDescent="0.25">
      <c r="A61" s="138">
        <v>12</v>
      </c>
      <c r="B61" s="134" t="s">
        <v>17</v>
      </c>
      <c r="C61" s="135">
        <v>0</v>
      </c>
      <c r="D61" s="139">
        <v>0</v>
      </c>
      <c r="E61" s="136" t="s">
        <v>16</v>
      </c>
      <c r="F61" s="137"/>
    </row>
    <row r="62" spans="1:6" x14ac:dyDescent="0.25">
      <c r="A62" s="138">
        <v>13</v>
      </c>
      <c r="B62" s="134" t="s">
        <v>17</v>
      </c>
      <c r="C62" s="135">
        <v>0</v>
      </c>
      <c r="D62" s="139">
        <v>0</v>
      </c>
      <c r="E62" s="136" t="s">
        <v>16</v>
      </c>
      <c r="F62" s="137"/>
    </row>
    <row r="63" spans="1:6" x14ac:dyDescent="0.25">
      <c r="A63" s="138">
        <v>14</v>
      </c>
      <c r="B63" s="134" t="s">
        <v>17</v>
      </c>
      <c r="C63" s="135">
        <v>0</v>
      </c>
      <c r="D63" s="139">
        <v>0</v>
      </c>
      <c r="E63" s="136" t="s">
        <v>16</v>
      </c>
      <c r="F63" s="137"/>
    </row>
    <row r="64" spans="1:6" x14ac:dyDescent="0.25">
      <c r="A64" s="138">
        <v>15</v>
      </c>
      <c r="B64" s="134" t="s">
        <v>17</v>
      </c>
      <c r="C64" s="135">
        <v>0</v>
      </c>
      <c r="D64" s="139">
        <v>0</v>
      </c>
      <c r="E64" s="136" t="s">
        <v>16</v>
      </c>
      <c r="F64" s="137"/>
    </row>
    <row r="65" spans="1:5" x14ac:dyDescent="0.25">
      <c r="A65" s="33" t="s">
        <v>18</v>
      </c>
      <c r="B65" s="33"/>
      <c r="C65" s="34">
        <f>SUBTOTAL(109,Table35317141820[Budgetteret beløb])</f>
        <v>0</v>
      </c>
      <c r="D65" s="34">
        <f>SUBTOTAL(109,Table35317141820[Afholdt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3" t="s">
        <v>50</v>
      </c>
      <c r="B68" s="114"/>
      <c r="C68" s="115"/>
      <c r="D68" s="115"/>
      <c r="E68" s="116"/>
    </row>
    <row r="69" spans="1:5" hidden="1" x14ac:dyDescent="0.25">
      <c r="A69" s="106"/>
      <c r="B69" s="117" t="s">
        <v>27</v>
      </c>
      <c r="C69" s="107">
        <f>D27</f>
        <v>0</v>
      </c>
      <c r="D69" s="107"/>
      <c r="E69" s="106"/>
    </row>
    <row r="70" spans="1:5" hidden="1" x14ac:dyDescent="0.25">
      <c r="A70" s="117"/>
      <c r="B70" s="117" t="s">
        <v>48</v>
      </c>
      <c r="C70" s="107">
        <f>Table3516131519[[#Totals],[Afholdt beløb]]+Table35317141820[[#Totals],[Afholdt beløb]]</f>
        <v>0</v>
      </c>
      <c r="D70" s="107"/>
      <c r="E70" s="106"/>
    </row>
    <row r="71" spans="1:5" hidden="1" x14ac:dyDescent="0.25">
      <c r="A71" s="117"/>
      <c r="B71" s="117" t="s">
        <v>39</v>
      </c>
      <c r="C71" s="107">
        <f>C9</f>
        <v>0</v>
      </c>
      <c r="D71" s="107"/>
      <c r="E71" s="106"/>
    </row>
    <row r="72" spans="1:5" ht="44.45" hidden="1" customHeight="1" x14ac:dyDescent="0.25">
      <c r="A72" s="117"/>
      <c r="B72" s="140" t="s">
        <v>49</v>
      </c>
      <c r="C72" s="141">
        <f>C70*0.65</f>
        <v>0</v>
      </c>
      <c r="D72" s="107"/>
      <c r="E72" s="106"/>
    </row>
    <row r="73" spans="1:5" ht="24" hidden="1" customHeight="1" x14ac:dyDescent="0.25">
      <c r="A73" s="106"/>
      <c r="B73" s="117" t="s">
        <v>26</v>
      </c>
      <c r="C73" s="107">
        <f>C71-C72</f>
        <v>0</v>
      </c>
      <c r="D73" s="107"/>
      <c r="E73" s="106"/>
    </row>
  </sheetData>
  <sheetProtection algorithmName="SHA-512" hashValue="fTDgC0k+BNRxANRVE/Dlou/JCnPQmTxg+89tzkU668bbFNY/wMIgaX6zbaGfAPgFMK4Kkja2IX05rJwcvg9biA==" saltValue="/q3ijQZi9P7dgNl6RieC6A=="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276" priority="14">
      <formula>IF($D$4 &lt;&gt;"Angiv navn",1,0)</formula>
    </cfRule>
  </conditionalFormatting>
  <conditionalFormatting sqref="C6">
    <cfRule type="expression" dxfId="275" priority="13">
      <formula>IF($D$6&lt;&gt;"Angiv arrangementsstype",1,0)</formula>
    </cfRule>
  </conditionalFormatting>
  <conditionalFormatting sqref="C5">
    <cfRule type="expression" dxfId="274" priority="12">
      <formula>IF($D$5&lt;&gt;"Angiv sted",1,0)</formula>
    </cfRule>
  </conditionalFormatting>
  <conditionalFormatting sqref="C7">
    <cfRule type="expression" dxfId="273" priority="11">
      <formula>IF($D$7&lt;&gt;"Angiv antal",1,0)</formula>
    </cfRule>
  </conditionalFormatting>
  <conditionalFormatting sqref="C12">
    <cfRule type="expression" dxfId="272" priority="15">
      <formula>IF(AND($D$12&lt;&gt;"Vælg dato",#REF!="Ja"),1,0)</formula>
    </cfRule>
  </conditionalFormatting>
  <conditionalFormatting sqref="C13">
    <cfRule type="expression" dxfId="271" priority="16">
      <formula>IF(AND($D$13&lt;&gt;"Angiv antal",#REF!="Ja"),1,0)</formula>
    </cfRule>
  </conditionalFormatting>
  <conditionalFormatting sqref="B13">
    <cfRule type="expression" dxfId="270" priority="17">
      <formula>#REF!&lt;&gt;"Ja"</formula>
    </cfRule>
  </conditionalFormatting>
  <conditionalFormatting sqref="A11:D13">
    <cfRule type="expression" dxfId="269" priority="18">
      <formula>IF(#REF!&lt;&gt;"Ja",1,0)</formula>
    </cfRule>
  </conditionalFormatting>
  <conditionalFormatting sqref="D12:D13">
    <cfRule type="expression" dxfId="268" priority="19">
      <formula>IF(AND($E$12&lt;&gt;"Vælg dato",#REF!="Ja"),1,0)</formula>
    </cfRule>
  </conditionalFormatting>
  <conditionalFormatting sqref="B31:B45">
    <cfRule type="expression" dxfId="267" priority="10">
      <formula>IF(B31&lt;&gt;"Vælg eller skriv post",1,0)</formula>
    </cfRule>
  </conditionalFormatting>
  <conditionalFormatting sqref="E31:E45">
    <cfRule type="expression" dxfId="266" priority="8">
      <formula>IF(E31&lt;&gt;"Beskrivelse af post",1,0)</formula>
    </cfRule>
    <cfRule type="expression" dxfId="265" priority="9">
      <formula>B31 = "Øvrige"</formula>
    </cfRule>
  </conditionalFormatting>
  <conditionalFormatting sqref="F31:F45">
    <cfRule type="expression" dxfId="264" priority="6">
      <formula>IF(F31&lt;&gt;"Beskrivelse af post",1,0)</formula>
    </cfRule>
    <cfRule type="expression" dxfId="263" priority="7">
      <formula>#REF! = "Øvrige"</formula>
    </cfRule>
  </conditionalFormatting>
  <conditionalFormatting sqref="F48:F62">
    <cfRule type="expression" dxfId="262" priority="4">
      <formula>IF(F48&lt;&gt;"Beskrivelse af post",1,0)</formula>
    </cfRule>
    <cfRule type="expression" dxfId="261" priority="5">
      <formula>#REF! = "Øvrige"</formula>
    </cfRule>
  </conditionalFormatting>
  <conditionalFormatting sqref="E50:E64">
    <cfRule type="expression" dxfId="260" priority="2">
      <formula>IF(E50&lt;&gt;"Beskrivelse af post",1,0)</formula>
    </cfRule>
    <cfRule type="expression" dxfId="259" priority="3">
      <formula>B50 = "Øvrige"</formula>
    </cfRule>
  </conditionalFormatting>
  <conditionalFormatting sqref="A50:C64">
    <cfRule type="expression" dxfId="25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12" sqref="C12:D12"/>
    </sheetView>
  </sheetViews>
  <sheetFormatPr defaultColWidth="8.85546875" defaultRowHeight="15" x14ac:dyDescent="0.25"/>
  <cols>
    <col min="1" max="1" width="18.5703125" style="95" customWidth="1"/>
    <col min="2" max="2" width="35.28515625" style="95" customWidth="1"/>
    <col min="3" max="3" width="28" style="95" customWidth="1"/>
    <col min="4" max="4" width="39.42578125" style="95" customWidth="1"/>
    <col min="5" max="5" width="32" style="95" customWidth="1"/>
    <col min="6" max="6" width="93.42578125" style="95" customWidth="1"/>
    <col min="7" max="16384" width="8.85546875" style="95"/>
  </cols>
  <sheetData>
    <row r="1" spans="1:8" ht="15.75" thickBot="1" x14ac:dyDescent="0.3">
      <c r="A1" s="1"/>
      <c r="B1" s="1"/>
      <c r="C1" s="1"/>
      <c r="D1" s="1"/>
      <c r="E1" s="1"/>
      <c r="F1" s="1"/>
    </row>
    <row r="2" spans="1:8" ht="15.75" x14ac:dyDescent="0.25">
      <c r="A2" s="192" t="s">
        <v>0</v>
      </c>
      <c r="B2" s="193"/>
      <c r="C2" s="193"/>
      <c r="D2" s="193"/>
      <c r="E2" s="200" t="s">
        <v>46</v>
      </c>
      <c r="F2" s="201"/>
      <c r="G2" s="19"/>
      <c r="H2" s="19"/>
    </row>
    <row r="3" spans="1:8" x14ac:dyDescent="0.25">
      <c r="A3" s="2"/>
      <c r="B3" s="3"/>
      <c r="C3" s="4"/>
      <c r="D3" s="3"/>
      <c r="E3" s="182" t="s">
        <v>47</v>
      </c>
      <c r="F3" s="183"/>
    </row>
    <row r="4" spans="1:8" x14ac:dyDescent="0.25">
      <c r="A4" s="194" t="s">
        <v>4</v>
      </c>
      <c r="B4" s="195"/>
      <c r="C4" s="123"/>
      <c r="D4" s="3"/>
      <c r="E4" s="182"/>
      <c r="F4" s="183"/>
    </row>
    <row r="5" spans="1:8" x14ac:dyDescent="0.25">
      <c r="A5" s="190" t="s">
        <v>5</v>
      </c>
      <c r="B5" s="191"/>
      <c r="C5" s="124"/>
      <c r="D5" s="3"/>
      <c r="E5" s="182"/>
      <c r="F5" s="183"/>
    </row>
    <row r="6" spans="1:8" x14ac:dyDescent="0.25">
      <c r="A6" s="5"/>
      <c r="B6" s="92" t="s">
        <v>6</v>
      </c>
      <c r="C6" s="125"/>
      <c r="D6" s="3"/>
      <c r="E6" s="182"/>
      <c r="F6" s="183"/>
    </row>
    <row r="7" spans="1:8" ht="28.9" customHeight="1" x14ac:dyDescent="0.25">
      <c r="A7" s="190" t="s">
        <v>7</v>
      </c>
      <c r="B7" s="191"/>
      <c r="C7" s="126"/>
      <c r="D7" s="3"/>
      <c r="E7" s="182"/>
      <c r="F7" s="183"/>
    </row>
    <row r="8" spans="1:8" ht="23.45" customHeight="1" x14ac:dyDescent="0.25">
      <c r="A8" s="21"/>
      <c r="B8" s="22"/>
      <c r="C8" s="4"/>
      <c r="D8" s="3"/>
      <c r="E8" s="182"/>
      <c r="F8" s="183"/>
    </row>
    <row r="9" spans="1:8" ht="23.45" customHeight="1" x14ac:dyDescent="0.25">
      <c r="A9" s="21"/>
      <c r="B9" s="36" t="s">
        <v>105</v>
      </c>
      <c r="C9" s="127"/>
      <c r="D9" s="3"/>
      <c r="E9" s="182"/>
      <c r="F9" s="183"/>
    </row>
    <row r="10" spans="1:8" ht="23.45" customHeight="1" x14ac:dyDescent="0.25">
      <c r="A10" s="21"/>
      <c r="B10" s="35"/>
      <c r="C10" s="4"/>
      <c r="D10" s="3"/>
      <c r="E10" s="182"/>
      <c r="F10" s="183"/>
    </row>
    <row r="11" spans="1:8" x14ac:dyDescent="0.25">
      <c r="A11" s="6"/>
      <c r="B11" s="7"/>
      <c r="C11" s="8" t="s">
        <v>8</v>
      </c>
      <c r="D11" s="23" t="s">
        <v>9</v>
      </c>
      <c r="E11" s="182"/>
      <c r="F11" s="183"/>
    </row>
    <row r="12" spans="1:8" x14ac:dyDescent="0.25">
      <c r="A12" s="6"/>
      <c r="B12" s="92" t="s">
        <v>10</v>
      </c>
      <c r="C12" s="144" t="s">
        <v>11</v>
      </c>
      <c r="D12" s="144" t="s">
        <v>11</v>
      </c>
      <c r="E12" s="182"/>
      <c r="F12" s="183"/>
    </row>
    <row r="13" spans="1:8" ht="15.75" thickBot="1" x14ac:dyDescent="0.3">
      <c r="A13" s="9"/>
      <c r="B13" s="37" t="s">
        <v>12</v>
      </c>
      <c r="C13" s="128"/>
      <c r="D13" s="129"/>
      <c r="E13" s="184"/>
      <c r="F13" s="185"/>
    </row>
    <row r="14" spans="1:8" x14ac:dyDescent="0.25">
      <c r="A14" s="1"/>
      <c r="B14" s="1"/>
      <c r="C14" s="1"/>
      <c r="D14" s="1"/>
      <c r="E14" s="1"/>
      <c r="F14" s="1"/>
    </row>
    <row r="15" spans="1:8" ht="18" x14ac:dyDescent="0.25">
      <c r="A15" s="196" t="s">
        <v>51</v>
      </c>
      <c r="B15" s="196"/>
      <c r="C15" s="196"/>
      <c r="D15" s="196"/>
      <c r="E15" s="196"/>
      <c r="F15" s="24"/>
    </row>
    <row r="16" spans="1:8" x14ac:dyDescent="0.25">
      <c r="A16" s="109" t="s">
        <v>13</v>
      </c>
      <c r="B16" s="109" t="s">
        <v>14</v>
      </c>
      <c r="C16" s="109"/>
      <c r="D16" s="109" t="s">
        <v>15</v>
      </c>
      <c r="E16" s="198" t="s">
        <v>16</v>
      </c>
      <c r="F16" s="198"/>
    </row>
    <row r="17" spans="1:6" x14ac:dyDescent="0.25">
      <c r="A17" s="130">
        <v>1</v>
      </c>
      <c r="B17" s="131" t="s">
        <v>17</v>
      </c>
      <c r="C17" s="131"/>
      <c r="D17" s="132">
        <v>0</v>
      </c>
      <c r="E17" s="199" t="s">
        <v>16</v>
      </c>
      <c r="F17" s="199"/>
    </row>
    <row r="18" spans="1:6" x14ac:dyDescent="0.25">
      <c r="A18" s="130">
        <v>2</v>
      </c>
      <c r="B18" s="131" t="s">
        <v>17</v>
      </c>
      <c r="C18" s="131"/>
      <c r="D18" s="132">
        <v>0</v>
      </c>
      <c r="E18" s="199" t="s">
        <v>16</v>
      </c>
      <c r="F18" s="199"/>
    </row>
    <row r="19" spans="1:6" x14ac:dyDescent="0.25">
      <c r="A19" s="130">
        <v>3</v>
      </c>
      <c r="B19" s="131" t="s">
        <v>17</v>
      </c>
      <c r="C19" s="131"/>
      <c r="D19" s="132">
        <v>0</v>
      </c>
      <c r="E19" s="199" t="s">
        <v>16</v>
      </c>
      <c r="F19" s="199"/>
    </row>
    <row r="20" spans="1:6" x14ac:dyDescent="0.25">
      <c r="A20" s="130">
        <v>4</v>
      </c>
      <c r="B20" s="131" t="s">
        <v>17</v>
      </c>
      <c r="C20" s="131"/>
      <c r="D20" s="132">
        <v>0</v>
      </c>
      <c r="E20" s="199" t="s">
        <v>16</v>
      </c>
      <c r="F20" s="199"/>
    </row>
    <row r="21" spans="1:6" x14ac:dyDescent="0.25">
      <c r="A21" s="130">
        <v>5</v>
      </c>
      <c r="B21" s="131" t="s">
        <v>17</v>
      </c>
      <c r="C21" s="131"/>
      <c r="D21" s="132">
        <v>0</v>
      </c>
      <c r="E21" s="199" t="s">
        <v>16</v>
      </c>
      <c r="F21" s="199"/>
    </row>
    <row r="22" spans="1:6" x14ac:dyDescent="0.25">
      <c r="A22" s="130">
        <v>6</v>
      </c>
      <c r="B22" s="131" t="s">
        <v>17</v>
      </c>
      <c r="C22" s="131"/>
      <c r="D22" s="132">
        <v>0</v>
      </c>
      <c r="E22" s="199" t="s">
        <v>16</v>
      </c>
      <c r="F22" s="199"/>
    </row>
    <row r="23" spans="1:6" x14ac:dyDescent="0.25">
      <c r="A23" s="130">
        <v>7</v>
      </c>
      <c r="B23" s="131" t="s">
        <v>17</v>
      </c>
      <c r="C23" s="131"/>
      <c r="D23" s="132">
        <v>0</v>
      </c>
      <c r="E23" s="199" t="s">
        <v>16</v>
      </c>
      <c r="F23" s="199"/>
    </row>
    <row r="24" spans="1:6" x14ac:dyDescent="0.25">
      <c r="A24" s="130">
        <v>8</v>
      </c>
      <c r="B24" s="131" t="s">
        <v>17</v>
      </c>
      <c r="C24" s="131"/>
      <c r="D24" s="132">
        <v>0</v>
      </c>
      <c r="E24" s="199" t="s">
        <v>16</v>
      </c>
      <c r="F24" s="199"/>
    </row>
    <row r="25" spans="1:6" x14ac:dyDescent="0.25">
      <c r="A25" s="130">
        <v>9</v>
      </c>
      <c r="B25" s="131" t="s">
        <v>17</v>
      </c>
      <c r="C25" s="131"/>
      <c r="D25" s="132">
        <v>0</v>
      </c>
      <c r="E25" s="199" t="s">
        <v>16</v>
      </c>
      <c r="F25" s="199"/>
    </row>
    <row r="26" spans="1:6" x14ac:dyDescent="0.25">
      <c r="A26" s="130">
        <v>10</v>
      </c>
      <c r="B26" s="131" t="s">
        <v>17</v>
      </c>
      <c r="C26" s="131"/>
      <c r="D26" s="132">
        <v>0</v>
      </c>
      <c r="E26" s="199" t="s">
        <v>16</v>
      </c>
      <c r="F26" s="199"/>
    </row>
    <row r="27" spans="1:6" x14ac:dyDescent="0.25">
      <c r="A27" s="197" t="s">
        <v>28</v>
      </c>
      <c r="B27" s="197"/>
      <c r="C27" s="110"/>
      <c r="D27" s="111">
        <f>SUM(D17:D26)</f>
        <v>0</v>
      </c>
      <c r="E27" s="110"/>
      <c r="F27" s="1"/>
    </row>
    <row r="29" spans="1:6" x14ac:dyDescent="0.25">
      <c r="A29" s="188" t="s">
        <v>30</v>
      </c>
      <c r="B29" s="188"/>
      <c r="C29" s="188"/>
      <c r="D29" s="189" t="s">
        <v>44</v>
      </c>
      <c r="E29" s="189"/>
      <c r="F29" s="24"/>
    </row>
    <row r="30" spans="1:6" x14ac:dyDescent="0.25">
      <c r="A30" s="10" t="s">
        <v>13</v>
      </c>
      <c r="B30" s="10" t="s">
        <v>14</v>
      </c>
      <c r="C30" s="10" t="s">
        <v>33</v>
      </c>
      <c r="D30" s="20" t="s">
        <v>31</v>
      </c>
      <c r="E30" s="20" t="s">
        <v>32</v>
      </c>
      <c r="F30" s="112"/>
    </row>
    <row r="31" spans="1:6" x14ac:dyDescent="0.25">
      <c r="A31" s="133">
        <v>1</v>
      </c>
      <c r="B31" s="134" t="s">
        <v>17</v>
      </c>
      <c r="C31" s="135">
        <v>0</v>
      </c>
      <c r="D31" s="135"/>
      <c r="E31" s="136" t="s">
        <v>16</v>
      </c>
      <c r="F31" s="137"/>
    </row>
    <row r="32" spans="1:6" x14ac:dyDescent="0.25">
      <c r="A32" s="133">
        <v>2</v>
      </c>
      <c r="B32" s="134" t="s">
        <v>17</v>
      </c>
      <c r="C32" s="135">
        <v>0</v>
      </c>
      <c r="D32" s="135">
        <v>0</v>
      </c>
      <c r="E32" s="136" t="s">
        <v>16</v>
      </c>
      <c r="F32" s="137"/>
    </row>
    <row r="33" spans="1:6" x14ac:dyDescent="0.25">
      <c r="A33" s="133">
        <v>3</v>
      </c>
      <c r="B33" s="134" t="s">
        <v>17</v>
      </c>
      <c r="C33" s="135">
        <v>0</v>
      </c>
      <c r="D33" s="135">
        <v>0</v>
      </c>
      <c r="E33" s="136" t="s">
        <v>16</v>
      </c>
      <c r="F33" s="137"/>
    </row>
    <row r="34" spans="1:6" x14ac:dyDescent="0.25">
      <c r="A34" s="133">
        <v>4</v>
      </c>
      <c r="B34" s="134" t="s">
        <v>17</v>
      </c>
      <c r="C34" s="135">
        <v>0</v>
      </c>
      <c r="D34" s="135">
        <v>0</v>
      </c>
      <c r="E34" s="136" t="s">
        <v>16</v>
      </c>
      <c r="F34" s="137"/>
    </row>
    <row r="35" spans="1:6" x14ac:dyDescent="0.25">
      <c r="A35" s="133">
        <v>5</v>
      </c>
      <c r="B35" s="134" t="s">
        <v>17</v>
      </c>
      <c r="C35" s="135">
        <v>0</v>
      </c>
      <c r="D35" s="135">
        <v>0</v>
      </c>
      <c r="E35" s="136" t="s">
        <v>16</v>
      </c>
      <c r="F35" s="137"/>
    </row>
    <row r="36" spans="1:6" x14ac:dyDescent="0.25">
      <c r="A36" s="133">
        <v>6</v>
      </c>
      <c r="B36" s="134" t="s">
        <v>17</v>
      </c>
      <c r="C36" s="135">
        <v>0</v>
      </c>
      <c r="D36" s="135">
        <v>0</v>
      </c>
      <c r="E36" s="136" t="s">
        <v>16</v>
      </c>
      <c r="F36" s="137"/>
    </row>
    <row r="37" spans="1:6" x14ac:dyDescent="0.25">
      <c r="A37" s="133">
        <v>7</v>
      </c>
      <c r="B37" s="134" t="s">
        <v>17</v>
      </c>
      <c r="C37" s="135">
        <v>0</v>
      </c>
      <c r="D37" s="135">
        <v>0</v>
      </c>
      <c r="E37" s="136" t="s">
        <v>16</v>
      </c>
      <c r="F37" s="137"/>
    </row>
    <row r="38" spans="1:6" x14ac:dyDescent="0.25">
      <c r="A38" s="133">
        <v>8</v>
      </c>
      <c r="B38" s="134" t="s">
        <v>17</v>
      </c>
      <c r="C38" s="135">
        <v>0</v>
      </c>
      <c r="D38" s="135">
        <v>0</v>
      </c>
      <c r="E38" s="136" t="s">
        <v>16</v>
      </c>
      <c r="F38" s="137"/>
    </row>
    <row r="39" spans="1:6" x14ac:dyDescent="0.25">
      <c r="A39" s="133">
        <v>9</v>
      </c>
      <c r="B39" s="134" t="s">
        <v>17</v>
      </c>
      <c r="C39" s="135">
        <v>0</v>
      </c>
      <c r="D39" s="135">
        <v>0</v>
      </c>
      <c r="E39" s="136" t="s">
        <v>16</v>
      </c>
      <c r="F39" s="137"/>
    </row>
    <row r="40" spans="1:6" x14ac:dyDescent="0.25">
      <c r="A40" s="133">
        <v>10</v>
      </c>
      <c r="B40" s="134" t="s">
        <v>17</v>
      </c>
      <c r="C40" s="135">
        <v>0</v>
      </c>
      <c r="D40" s="135">
        <v>0</v>
      </c>
      <c r="E40" s="136" t="s">
        <v>16</v>
      </c>
      <c r="F40" s="137"/>
    </row>
    <row r="41" spans="1:6" x14ac:dyDescent="0.25">
      <c r="A41" s="133">
        <v>11</v>
      </c>
      <c r="B41" s="134" t="s">
        <v>17</v>
      </c>
      <c r="C41" s="135">
        <v>0</v>
      </c>
      <c r="D41" s="135">
        <v>0</v>
      </c>
      <c r="E41" s="136" t="s">
        <v>16</v>
      </c>
      <c r="F41" s="137"/>
    </row>
    <row r="42" spans="1:6" x14ac:dyDescent="0.25">
      <c r="A42" s="133">
        <v>12</v>
      </c>
      <c r="B42" s="134" t="s">
        <v>17</v>
      </c>
      <c r="C42" s="135">
        <v>0</v>
      </c>
      <c r="D42" s="135">
        <v>0</v>
      </c>
      <c r="E42" s="136" t="s">
        <v>16</v>
      </c>
      <c r="F42" s="137"/>
    </row>
    <row r="43" spans="1:6" x14ac:dyDescent="0.25">
      <c r="A43" s="133">
        <v>13</v>
      </c>
      <c r="B43" s="134" t="s">
        <v>17</v>
      </c>
      <c r="C43" s="135">
        <v>0</v>
      </c>
      <c r="D43" s="135">
        <v>0</v>
      </c>
      <c r="E43" s="136" t="s">
        <v>16</v>
      </c>
      <c r="F43" s="137"/>
    </row>
    <row r="44" spans="1:6" x14ac:dyDescent="0.25">
      <c r="A44" s="133">
        <v>14</v>
      </c>
      <c r="B44" s="134" t="s">
        <v>17</v>
      </c>
      <c r="C44" s="135">
        <v>0</v>
      </c>
      <c r="D44" s="135">
        <v>0</v>
      </c>
      <c r="E44" s="136" t="s">
        <v>16</v>
      </c>
      <c r="F44" s="137"/>
    </row>
    <row r="45" spans="1:6" x14ac:dyDescent="0.25">
      <c r="A45" s="133">
        <v>15</v>
      </c>
      <c r="B45" s="134" t="s">
        <v>17</v>
      </c>
      <c r="C45" s="135">
        <v>0</v>
      </c>
      <c r="D45" s="135">
        <v>0</v>
      </c>
      <c r="E45" s="136" t="s">
        <v>16</v>
      </c>
      <c r="F45" s="137"/>
    </row>
    <row r="46" spans="1:6" x14ac:dyDescent="0.25">
      <c r="A46" s="33" t="s">
        <v>18</v>
      </c>
      <c r="B46" s="33"/>
      <c r="C46" s="34">
        <f>SUBTOTAL(109,Table351613151921[Budgetteret beløb])</f>
        <v>0</v>
      </c>
      <c r="D46" s="34">
        <f>SUBTOTAL(109,Table351613151921[Afholdt beløb])</f>
        <v>0</v>
      </c>
      <c r="E46" s="33"/>
    </row>
    <row r="48" spans="1:6" x14ac:dyDescent="0.25">
      <c r="A48" s="188" t="s">
        <v>138</v>
      </c>
      <c r="B48" s="188"/>
      <c r="C48" s="188"/>
      <c r="D48" s="189" t="s">
        <v>45</v>
      </c>
      <c r="E48" s="189"/>
      <c r="F48" s="112"/>
    </row>
    <row r="49" spans="1:6" x14ac:dyDescent="0.25">
      <c r="A49" s="10" t="s">
        <v>13</v>
      </c>
      <c r="B49" s="10" t="s">
        <v>14</v>
      </c>
      <c r="C49" s="10" t="s">
        <v>33</v>
      </c>
      <c r="D49" s="20" t="s">
        <v>31</v>
      </c>
      <c r="E49" s="20" t="s">
        <v>32</v>
      </c>
      <c r="F49" s="112"/>
    </row>
    <row r="50" spans="1:6" x14ac:dyDescent="0.25">
      <c r="A50" s="138">
        <v>1</v>
      </c>
      <c r="B50" s="134" t="s">
        <v>17</v>
      </c>
      <c r="C50" s="135">
        <v>0</v>
      </c>
      <c r="D50" s="139">
        <v>0</v>
      </c>
      <c r="E50" s="136" t="s">
        <v>16</v>
      </c>
      <c r="F50" s="137"/>
    </row>
    <row r="51" spans="1:6" x14ac:dyDescent="0.25">
      <c r="A51" s="138">
        <v>2</v>
      </c>
      <c r="B51" s="134" t="s">
        <v>17</v>
      </c>
      <c r="C51" s="135">
        <v>0</v>
      </c>
      <c r="D51" s="139">
        <v>0</v>
      </c>
      <c r="E51" s="136" t="s">
        <v>16</v>
      </c>
      <c r="F51" s="137"/>
    </row>
    <row r="52" spans="1:6" x14ac:dyDescent="0.25">
      <c r="A52" s="138">
        <v>3</v>
      </c>
      <c r="B52" s="134" t="s">
        <v>17</v>
      </c>
      <c r="C52" s="135">
        <v>0</v>
      </c>
      <c r="D52" s="139">
        <v>0</v>
      </c>
      <c r="E52" s="136" t="s">
        <v>16</v>
      </c>
      <c r="F52" s="137"/>
    </row>
    <row r="53" spans="1:6" x14ac:dyDescent="0.25">
      <c r="A53" s="138">
        <v>4</v>
      </c>
      <c r="B53" s="134" t="s">
        <v>17</v>
      </c>
      <c r="C53" s="135">
        <v>0</v>
      </c>
      <c r="D53" s="139">
        <v>0</v>
      </c>
      <c r="E53" s="136" t="s">
        <v>16</v>
      </c>
      <c r="F53" s="137"/>
    </row>
    <row r="54" spans="1:6" x14ac:dyDescent="0.25">
      <c r="A54" s="138">
        <v>5</v>
      </c>
      <c r="B54" s="134" t="s">
        <v>17</v>
      </c>
      <c r="C54" s="135">
        <v>0</v>
      </c>
      <c r="D54" s="139">
        <v>0</v>
      </c>
      <c r="E54" s="136" t="s">
        <v>16</v>
      </c>
      <c r="F54" s="137"/>
    </row>
    <row r="55" spans="1:6" x14ac:dyDescent="0.25">
      <c r="A55" s="138">
        <v>6</v>
      </c>
      <c r="B55" s="134" t="s">
        <v>17</v>
      </c>
      <c r="C55" s="135">
        <v>0</v>
      </c>
      <c r="D55" s="139">
        <v>0</v>
      </c>
      <c r="E55" s="136" t="s">
        <v>16</v>
      </c>
      <c r="F55" s="137"/>
    </row>
    <row r="56" spans="1:6" x14ac:dyDescent="0.25">
      <c r="A56" s="138">
        <v>7</v>
      </c>
      <c r="B56" s="134" t="s">
        <v>17</v>
      </c>
      <c r="C56" s="135">
        <v>0</v>
      </c>
      <c r="D56" s="139">
        <v>0</v>
      </c>
      <c r="E56" s="136" t="s">
        <v>16</v>
      </c>
      <c r="F56" s="137"/>
    </row>
    <row r="57" spans="1:6" x14ac:dyDescent="0.25">
      <c r="A57" s="138">
        <v>8</v>
      </c>
      <c r="B57" s="134" t="s">
        <v>17</v>
      </c>
      <c r="C57" s="135">
        <v>0</v>
      </c>
      <c r="D57" s="139">
        <v>0</v>
      </c>
      <c r="E57" s="136" t="s">
        <v>16</v>
      </c>
      <c r="F57" s="137"/>
    </row>
    <row r="58" spans="1:6" x14ac:dyDescent="0.25">
      <c r="A58" s="138">
        <v>9</v>
      </c>
      <c r="B58" s="134" t="s">
        <v>17</v>
      </c>
      <c r="C58" s="135">
        <v>0</v>
      </c>
      <c r="D58" s="139">
        <v>0</v>
      </c>
      <c r="E58" s="136" t="s">
        <v>16</v>
      </c>
      <c r="F58" s="137"/>
    </row>
    <row r="59" spans="1:6" x14ac:dyDescent="0.25">
      <c r="A59" s="138">
        <v>10</v>
      </c>
      <c r="B59" s="134" t="s">
        <v>17</v>
      </c>
      <c r="C59" s="135">
        <v>0</v>
      </c>
      <c r="D59" s="139">
        <v>0</v>
      </c>
      <c r="E59" s="136" t="s">
        <v>16</v>
      </c>
      <c r="F59" s="137"/>
    </row>
    <row r="60" spans="1:6" x14ac:dyDescent="0.25">
      <c r="A60" s="138">
        <v>11</v>
      </c>
      <c r="B60" s="134" t="s">
        <v>17</v>
      </c>
      <c r="C60" s="135">
        <v>0</v>
      </c>
      <c r="D60" s="139">
        <v>0</v>
      </c>
      <c r="E60" s="136" t="s">
        <v>16</v>
      </c>
      <c r="F60" s="137"/>
    </row>
    <row r="61" spans="1:6" x14ac:dyDescent="0.25">
      <c r="A61" s="138">
        <v>12</v>
      </c>
      <c r="B61" s="134" t="s">
        <v>17</v>
      </c>
      <c r="C61" s="135">
        <v>0</v>
      </c>
      <c r="D61" s="139">
        <v>0</v>
      </c>
      <c r="E61" s="136" t="s">
        <v>16</v>
      </c>
      <c r="F61" s="137"/>
    </row>
    <row r="62" spans="1:6" x14ac:dyDescent="0.25">
      <c r="A62" s="138">
        <v>13</v>
      </c>
      <c r="B62" s="134" t="s">
        <v>17</v>
      </c>
      <c r="C62" s="135">
        <v>0</v>
      </c>
      <c r="D62" s="139">
        <v>0</v>
      </c>
      <c r="E62" s="136" t="s">
        <v>16</v>
      </c>
      <c r="F62" s="137"/>
    </row>
    <row r="63" spans="1:6" x14ac:dyDescent="0.25">
      <c r="A63" s="138">
        <v>14</v>
      </c>
      <c r="B63" s="134" t="s">
        <v>17</v>
      </c>
      <c r="C63" s="135">
        <v>0</v>
      </c>
      <c r="D63" s="139">
        <v>0</v>
      </c>
      <c r="E63" s="136" t="s">
        <v>16</v>
      </c>
      <c r="F63" s="137"/>
    </row>
    <row r="64" spans="1:6" x14ac:dyDescent="0.25">
      <c r="A64" s="138">
        <v>15</v>
      </c>
      <c r="B64" s="134" t="s">
        <v>17</v>
      </c>
      <c r="C64" s="135">
        <v>0</v>
      </c>
      <c r="D64" s="139">
        <v>0</v>
      </c>
      <c r="E64" s="136" t="s">
        <v>16</v>
      </c>
      <c r="F64" s="137"/>
    </row>
    <row r="65" spans="1:5" x14ac:dyDescent="0.25">
      <c r="A65" s="33" t="s">
        <v>18</v>
      </c>
      <c r="B65" s="33"/>
      <c r="C65" s="34">
        <f>SUBTOTAL(109,Table3531714182022[Budgetteret beløb])</f>
        <v>0</v>
      </c>
      <c r="D65" s="34">
        <f>SUBTOTAL(109,Table3531714182022[Afholdt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3" t="s">
        <v>50</v>
      </c>
      <c r="B68" s="114"/>
      <c r="C68" s="115"/>
      <c r="D68" s="115"/>
      <c r="E68" s="116"/>
    </row>
    <row r="69" spans="1:5" hidden="1" x14ac:dyDescent="0.25">
      <c r="A69" s="106"/>
      <c r="B69" s="117" t="s">
        <v>27</v>
      </c>
      <c r="C69" s="107">
        <f>D27</f>
        <v>0</v>
      </c>
      <c r="D69" s="107"/>
      <c r="E69" s="106"/>
    </row>
    <row r="70" spans="1:5" hidden="1" x14ac:dyDescent="0.25">
      <c r="A70" s="117"/>
      <c r="B70" s="117" t="s">
        <v>48</v>
      </c>
      <c r="C70" s="107">
        <f>Table351613151921[[#Totals],[Afholdt beløb]]+Table3531714182022[[#Totals],[Afholdt beløb]]</f>
        <v>0</v>
      </c>
      <c r="D70" s="107"/>
      <c r="E70" s="106"/>
    </row>
    <row r="71" spans="1:5" hidden="1" x14ac:dyDescent="0.25">
      <c r="A71" s="117"/>
      <c r="B71" s="117" t="s">
        <v>39</v>
      </c>
      <c r="C71" s="107">
        <f>C9</f>
        <v>0</v>
      </c>
      <c r="D71" s="107"/>
      <c r="E71" s="106"/>
    </row>
    <row r="72" spans="1:5" ht="44.45" hidden="1" customHeight="1" x14ac:dyDescent="0.25">
      <c r="A72" s="117"/>
      <c r="B72" s="140" t="s">
        <v>49</v>
      </c>
      <c r="C72" s="141">
        <f>C70*0.65</f>
        <v>0</v>
      </c>
      <c r="D72" s="107"/>
      <c r="E72" s="106"/>
    </row>
    <row r="73" spans="1:5" ht="24" hidden="1" customHeight="1" x14ac:dyDescent="0.25">
      <c r="A73" s="106"/>
      <c r="B73" s="117" t="s">
        <v>26</v>
      </c>
      <c r="C73" s="107">
        <f>C71-C72</f>
        <v>0</v>
      </c>
      <c r="D73" s="107"/>
      <c r="E73" s="106"/>
    </row>
  </sheetData>
  <sheetProtection algorithmName="SHA-512" hashValue="1RyAbYgc8thhy534YYmcRFyfE9dN7s83M6F0x99TU3L5NYBz9NkZVlLo3aDCagRYgMhgoscGIpZZDV2jXOtF+g==" saltValue="TS4NbpKW6aWb88ptLyUai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231" priority="14">
      <formula>IF($D$4 &lt;&gt;"Angiv navn",1,0)</formula>
    </cfRule>
  </conditionalFormatting>
  <conditionalFormatting sqref="C6">
    <cfRule type="expression" dxfId="230" priority="13">
      <formula>IF($D$6&lt;&gt;"Angiv arrangementsstype",1,0)</formula>
    </cfRule>
  </conditionalFormatting>
  <conditionalFormatting sqref="C5">
    <cfRule type="expression" dxfId="229" priority="12">
      <formula>IF($D$5&lt;&gt;"Angiv sted",1,0)</formula>
    </cfRule>
  </conditionalFormatting>
  <conditionalFormatting sqref="C7">
    <cfRule type="expression" dxfId="228" priority="11">
      <formula>IF($D$7&lt;&gt;"Angiv antal",1,0)</formula>
    </cfRule>
  </conditionalFormatting>
  <conditionalFormatting sqref="C12">
    <cfRule type="expression" dxfId="227" priority="15">
      <formula>IF(AND($D$12&lt;&gt;"Vælg dato",#REF!="Ja"),1,0)</formula>
    </cfRule>
  </conditionalFormatting>
  <conditionalFormatting sqref="C13">
    <cfRule type="expression" dxfId="226" priority="16">
      <formula>IF(AND($D$13&lt;&gt;"Angiv antal",#REF!="Ja"),1,0)</formula>
    </cfRule>
  </conditionalFormatting>
  <conditionalFormatting sqref="B13">
    <cfRule type="expression" dxfId="225" priority="17">
      <formula>#REF!&lt;&gt;"Ja"</formula>
    </cfRule>
  </conditionalFormatting>
  <conditionalFormatting sqref="A11:D13">
    <cfRule type="expression" dxfId="224" priority="18">
      <formula>IF(#REF!&lt;&gt;"Ja",1,0)</formula>
    </cfRule>
  </conditionalFormatting>
  <conditionalFormatting sqref="D12:D13">
    <cfRule type="expression" dxfId="223" priority="19">
      <formula>IF(AND($E$12&lt;&gt;"Vælg dato",#REF!="Ja"),1,0)</formula>
    </cfRule>
  </conditionalFormatting>
  <conditionalFormatting sqref="B31:B45">
    <cfRule type="expression" dxfId="222" priority="10">
      <formula>IF(B31&lt;&gt;"Vælg eller skriv post",1,0)</formula>
    </cfRule>
  </conditionalFormatting>
  <conditionalFormatting sqref="E31:E45">
    <cfRule type="expression" dxfId="221" priority="8">
      <formula>IF(E31&lt;&gt;"Beskrivelse af post",1,0)</formula>
    </cfRule>
    <cfRule type="expression" dxfId="220" priority="9">
      <formula>B31 = "Øvrige"</formula>
    </cfRule>
  </conditionalFormatting>
  <conditionalFormatting sqref="F31:F45">
    <cfRule type="expression" dxfId="219" priority="6">
      <formula>IF(F31&lt;&gt;"Beskrivelse af post",1,0)</formula>
    </cfRule>
    <cfRule type="expression" dxfId="218" priority="7">
      <formula>#REF! = "Øvrige"</formula>
    </cfRule>
  </conditionalFormatting>
  <conditionalFormatting sqref="F48:F62">
    <cfRule type="expression" dxfId="217" priority="4">
      <formula>IF(F48&lt;&gt;"Beskrivelse af post",1,0)</formula>
    </cfRule>
    <cfRule type="expression" dxfId="216" priority="5">
      <formula>#REF! = "Øvrige"</formula>
    </cfRule>
  </conditionalFormatting>
  <conditionalFormatting sqref="E50:E64">
    <cfRule type="expression" dxfId="215" priority="2">
      <formula>IF(E50&lt;&gt;"Beskrivelse af post",1,0)</formula>
    </cfRule>
    <cfRule type="expression" dxfId="214" priority="3">
      <formula>B50 = "Øvrige"</formula>
    </cfRule>
  </conditionalFormatting>
  <conditionalFormatting sqref="A50:C64">
    <cfRule type="expression" dxfId="21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12" sqref="C12:D12"/>
    </sheetView>
  </sheetViews>
  <sheetFormatPr defaultColWidth="8.85546875" defaultRowHeight="15" x14ac:dyDescent="0.25"/>
  <cols>
    <col min="1" max="1" width="18.5703125" style="95" customWidth="1"/>
    <col min="2" max="2" width="35.28515625" style="95" customWidth="1"/>
    <col min="3" max="3" width="28" style="95" customWidth="1"/>
    <col min="4" max="4" width="39.42578125" style="95" customWidth="1"/>
    <col min="5" max="5" width="32" style="95" customWidth="1"/>
    <col min="6" max="6" width="93.42578125" style="95" customWidth="1"/>
    <col min="7" max="16384" width="8.85546875" style="95"/>
  </cols>
  <sheetData>
    <row r="1" spans="1:8" ht="15.75" thickBot="1" x14ac:dyDescent="0.3">
      <c r="A1" s="1"/>
      <c r="B1" s="1"/>
      <c r="C1" s="1"/>
      <c r="D1" s="1"/>
      <c r="E1" s="1"/>
      <c r="F1" s="1"/>
    </row>
    <row r="2" spans="1:8" ht="15.75" x14ac:dyDescent="0.25">
      <c r="A2" s="192" t="s">
        <v>0</v>
      </c>
      <c r="B2" s="193"/>
      <c r="C2" s="193"/>
      <c r="D2" s="193"/>
      <c r="E2" s="200" t="s">
        <v>46</v>
      </c>
      <c r="F2" s="201"/>
      <c r="G2" s="19"/>
      <c r="H2" s="19"/>
    </row>
    <row r="3" spans="1:8" x14ac:dyDescent="0.25">
      <c r="A3" s="2"/>
      <c r="B3" s="3"/>
      <c r="C3" s="4"/>
      <c r="D3" s="3"/>
      <c r="E3" s="182" t="s">
        <v>47</v>
      </c>
      <c r="F3" s="183"/>
    </row>
    <row r="4" spans="1:8" x14ac:dyDescent="0.25">
      <c r="A4" s="194" t="s">
        <v>4</v>
      </c>
      <c r="B4" s="195"/>
      <c r="C4" s="123"/>
      <c r="D4" s="3"/>
      <c r="E4" s="182"/>
      <c r="F4" s="183"/>
    </row>
    <row r="5" spans="1:8" x14ac:dyDescent="0.25">
      <c r="A5" s="190" t="s">
        <v>5</v>
      </c>
      <c r="B5" s="191"/>
      <c r="C5" s="124"/>
      <c r="D5" s="3"/>
      <c r="E5" s="182"/>
      <c r="F5" s="183"/>
    </row>
    <row r="6" spans="1:8" x14ac:dyDescent="0.25">
      <c r="A6" s="5"/>
      <c r="B6" s="92" t="s">
        <v>6</v>
      </c>
      <c r="C6" s="125"/>
      <c r="D6" s="3"/>
      <c r="E6" s="182"/>
      <c r="F6" s="183"/>
    </row>
    <row r="7" spans="1:8" ht="28.9" customHeight="1" x14ac:dyDescent="0.25">
      <c r="A7" s="190" t="s">
        <v>7</v>
      </c>
      <c r="B7" s="191"/>
      <c r="C7" s="126"/>
      <c r="D7" s="3"/>
      <c r="E7" s="182"/>
      <c r="F7" s="183"/>
    </row>
    <row r="8" spans="1:8" ht="23.45" customHeight="1" x14ac:dyDescent="0.25">
      <c r="A8" s="21"/>
      <c r="B8" s="22"/>
      <c r="C8" s="4"/>
      <c r="D8" s="3"/>
      <c r="E8" s="182"/>
      <c r="F8" s="183"/>
    </row>
    <row r="9" spans="1:8" ht="23.45" customHeight="1" x14ac:dyDescent="0.25">
      <c r="A9" s="21"/>
      <c r="B9" s="36" t="s">
        <v>105</v>
      </c>
      <c r="C9" s="127"/>
      <c r="D9" s="3"/>
      <c r="E9" s="182"/>
      <c r="F9" s="183"/>
    </row>
    <row r="10" spans="1:8" ht="23.45" customHeight="1" x14ac:dyDescent="0.25">
      <c r="A10" s="21"/>
      <c r="B10" s="35"/>
      <c r="C10" s="4"/>
      <c r="D10" s="3"/>
      <c r="E10" s="182"/>
      <c r="F10" s="183"/>
    </row>
    <row r="11" spans="1:8" x14ac:dyDescent="0.25">
      <c r="A11" s="6"/>
      <c r="B11" s="7"/>
      <c r="C11" s="8" t="s">
        <v>8</v>
      </c>
      <c r="D11" s="23" t="s">
        <v>9</v>
      </c>
      <c r="E11" s="182"/>
      <c r="F11" s="183"/>
    </row>
    <row r="12" spans="1:8" x14ac:dyDescent="0.25">
      <c r="A12" s="6"/>
      <c r="B12" s="92" t="s">
        <v>10</v>
      </c>
      <c r="C12" s="144" t="s">
        <v>11</v>
      </c>
      <c r="D12" s="144" t="s">
        <v>11</v>
      </c>
      <c r="E12" s="182"/>
      <c r="F12" s="183"/>
    </row>
    <row r="13" spans="1:8" ht="15.75" thickBot="1" x14ac:dyDescent="0.3">
      <c r="A13" s="9"/>
      <c r="B13" s="37" t="s">
        <v>12</v>
      </c>
      <c r="C13" s="128"/>
      <c r="D13" s="129"/>
      <c r="E13" s="184"/>
      <c r="F13" s="185"/>
    </row>
    <row r="14" spans="1:8" x14ac:dyDescent="0.25">
      <c r="A14" s="1"/>
      <c r="B14" s="1"/>
      <c r="C14" s="1"/>
      <c r="D14" s="1"/>
      <c r="E14" s="1"/>
      <c r="F14" s="1"/>
    </row>
    <row r="15" spans="1:8" ht="18" x14ac:dyDescent="0.25">
      <c r="A15" s="196" t="s">
        <v>51</v>
      </c>
      <c r="B15" s="196"/>
      <c r="C15" s="196"/>
      <c r="D15" s="196"/>
      <c r="E15" s="196"/>
      <c r="F15" s="24"/>
    </row>
    <row r="16" spans="1:8" x14ac:dyDescent="0.25">
      <c r="A16" s="109" t="s">
        <v>13</v>
      </c>
      <c r="B16" s="109" t="s">
        <v>14</v>
      </c>
      <c r="C16" s="109"/>
      <c r="D16" s="109" t="s">
        <v>15</v>
      </c>
      <c r="E16" s="198" t="s">
        <v>16</v>
      </c>
      <c r="F16" s="198"/>
    </row>
    <row r="17" spans="1:6" x14ac:dyDescent="0.25">
      <c r="A17" s="130">
        <v>1</v>
      </c>
      <c r="B17" s="131" t="s">
        <v>17</v>
      </c>
      <c r="C17" s="131"/>
      <c r="D17" s="132">
        <v>0</v>
      </c>
      <c r="E17" s="199" t="s">
        <v>16</v>
      </c>
      <c r="F17" s="199"/>
    </row>
    <row r="18" spans="1:6" x14ac:dyDescent="0.25">
      <c r="A18" s="130">
        <v>2</v>
      </c>
      <c r="B18" s="131" t="s">
        <v>17</v>
      </c>
      <c r="C18" s="131"/>
      <c r="D18" s="132">
        <v>0</v>
      </c>
      <c r="E18" s="199" t="s">
        <v>16</v>
      </c>
      <c r="F18" s="199"/>
    </row>
    <row r="19" spans="1:6" x14ac:dyDescent="0.25">
      <c r="A19" s="130">
        <v>3</v>
      </c>
      <c r="B19" s="131" t="s">
        <v>17</v>
      </c>
      <c r="C19" s="131"/>
      <c r="D19" s="132">
        <v>0</v>
      </c>
      <c r="E19" s="199" t="s">
        <v>16</v>
      </c>
      <c r="F19" s="199"/>
    </row>
    <row r="20" spans="1:6" x14ac:dyDescent="0.25">
      <c r="A20" s="130">
        <v>4</v>
      </c>
      <c r="B20" s="131" t="s">
        <v>17</v>
      </c>
      <c r="C20" s="131"/>
      <c r="D20" s="132">
        <v>0</v>
      </c>
      <c r="E20" s="199" t="s">
        <v>16</v>
      </c>
      <c r="F20" s="199"/>
    </row>
    <row r="21" spans="1:6" x14ac:dyDescent="0.25">
      <c r="A21" s="130">
        <v>5</v>
      </c>
      <c r="B21" s="131" t="s">
        <v>17</v>
      </c>
      <c r="C21" s="131"/>
      <c r="D21" s="132">
        <v>0</v>
      </c>
      <c r="E21" s="199" t="s">
        <v>16</v>
      </c>
      <c r="F21" s="199"/>
    </row>
    <row r="22" spans="1:6" x14ac:dyDescent="0.25">
      <c r="A22" s="130">
        <v>6</v>
      </c>
      <c r="B22" s="131" t="s">
        <v>17</v>
      </c>
      <c r="C22" s="131"/>
      <c r="D22" s="132">
        <v>0</v>
      </c>
      <c r="E22" s="199" t="s">
        <v>16</v>
      </c>
      <c r="F22" s="199"/>
    </row>
    <row r="23" spans="1:6" x14ac:dyDescent="0.25">
      <c r="A23" s="130">
        <v>7</v>
      </c>
      <c r="B23" s="131" t="s">
        <v>17</v>
      </c>
      <c r="C23" s="131"/>
      <c r="D23" s="132">
        <v>0</v>
      </c>
      <c r="E23" s="199" t="s">
        <v>16</v>
      </c>
      <c r="F23" s="199"/>
    </row>
    <row r="24" spans="1:6" x14ac:dyDescent="0.25">
      <c r="A24" s="130">
        <v>8</v>
      </c>
      <c r="B24" s="131" t="s">
        <v>17</v>
      </c>
      <c r="C24" s="131"/>
      <c r="D24" s="132">
        <v>0</v>
      </c>
      <c r="E24" s="199" t="s">
        <v>16</v>
      </c>
      <c r="F24" s="199"/>
    </row>
    <row r="25" spans="1:6" x14ac:dyDescent="0.25">
      <c r="A25" s="130">
        <v>9</v>
      </c>
      <c r="B25" s="131" t="s">
        <v>17</v>
      </c>
      <c r="C25" s="131"/>
      <c r="D25" s="132">
        <v>0</v>
      </c>
      <c r="E25" s="199" t="s">
        <v>16</v>
      </c>
      <c r="F25" s="199"/>
    </row>
    <row r="26" spans="1:6" x14ac:dyDescent="0.25">
      <c r="A26" s="130">
        <v>10</v>
      </c>
      <c r="B26" s="131" t="s">
        <v>17</v>
      </c>
      <c r="C26" s="131"/>
      <c r="D26" s="132">
        <v>0</v>
      </c>
      <c r="E26" s="199" t="s">
        <v>16</v>
      </c>
      <c r="F26" s="199"/>
    </row>
    <row r="27" spans="1:6" x14ac:dyDescent="0.25">
      <c r="A27" s="197" t="s">
        <v>28</v>
      </c>
      <c r="B27" s="197"/>
      <c r="C27" s="110"/>
      <c r="D27" s="111">
        <f>SUM(D17:D26)</f>
        <v>0</v>
      </c>
      <c r="E27" s="110"/>
      <c r="F27" s="1"/>
    </row>
    <row r="29" spans="1:6" x14ac:dyDescent="0.25">
      <c r="A29" s="188" t="s">
        <v>30</v>
      </c>
      <c r="B29" s="188"/>
      <c r="C29" s="188"/>
      <c r="D29" s="189" t="s">
        <v>44</v>
      </c>
      <c r="E29" s="189"/>
      <c r="F29" s="24"/>
    </row>
    <row r="30" spans="1:6" x14ac:dyDescent="0.25">
      <c r="A30" s="10" t="s">
        <v>13</v>
      </c>
      <c r="B30" s="10" t="s">
        <v>14</v>
      </c>
      <c r="C30" s="10" t="s">
        <v>33</v>
      </c>
      <c r="D30" s="20" t="s">
        <v>31</v>
      </c>
      <c r="E30" s="20" t="s">
        <v>32</v>
      </c>
      <c r="F30" s="112"/>
    </row>
    <row r="31" spans="1:6" x14ac:dyDescent="0.25">
      <c r="A31" s="133">
        <v>1</v>
      </c>
      <c r="B31" s="134" t="s">
        <v>17</v>
      </c>
      <c r="C31" s="135">
        <v>0</v>
      </c>
      <c r="D31" s="135"/>
      <c r="E31" s="136" t="s">
        <v>16</v>
      </c>
      <c r="F31" s="137"/>
    </row>
    <row r="32" spans="1:6" x14ac:dyDescent="0.25">
      <c r="A32" s="133">
        <v>2</v>
      </c>
      <c r="B32" s="134" t="s">
        <v>17</v>
      </c>
      <c r="C32" s="135">
        <v>0</v>
      </c>
      <c r="D32" s="135">
        <v>0</v>
      </c>
      <c r="E32" s="136" t="s">
        <v>16</v>
      </c>
      <c r="F32" s="137"/>
    </row>
    <row r="33" spans="1:6" x14ac:dyDescent="0.25">
      <c r="A33" s="133">
        <v>3</v>
      </c>
      <c r="B33" s="134" t="s">
        <v>17</v>
      </c>
      <c r="C33" s="135">
        <v>0</v>
      </c>
      <c r="D33" s="135">
        <v>0</v>
      </c>
      <c r="E33" s="136" t="s">
        <v>16</v>
      </c>
      <c r="F33" s="137"/>
    </row>
    <row r="34" spans="1:6" x14ac:dyDescent="0.25">
      <c r="A34" s="133">
        <v>4</v>
      </c>
      <c r="B34" s="134" t="s">
        <v>17</v>
      </c>
      <c r="C34" s="135">
        <v>0</v>
      </c>
      <c r="D34" s="135">
        <v>0</v>
      </c>
      <c r="E34" s="136" t="s">
        <v>16</v>
      </c>
      <c r="F34" s="137"/>
    </row>
    <row r="35" spans="1:6" x14ac:dyDescent="0.25">
      <c r="A35" s="133">
        <v>5</v>
      </c>
      <c r="B35" s="134" t="s">
        <v>17</v>
      </c>
      <c r="C35" s="135">
        <v>0</v>
      </c>
      <c r="D35" s="135">
        <v>0</v>
      </c>
      <c r="E35" s="136" t="s">
        <v>16</v>
      </c>
      <c r="F35" s="137"/>
    </row>
    <row r="36" spans="1:6" x14ac:dyDescent="0.25">
      <c r="A36" s="133">
        <v>6</v>
      </c>
      <c r="B36" s="134" t="s">
        <v>17</v>
      </c>
      <c r="C36" s="135">
        <v>0</v>
      </c>
      <c r="D36" s="135">
        <v>0</v>
      </c>
      <c r="E36" s="136" t="s">
        <v>16</v>
      </c>
      <c r="F36" s="137"/>
    </row>
    <row r="37" spans="1:6" x14ac:dyDescent="0.25">
      <c r="A37" s="133">
        <v>7</v>
      </c>
      <c r="B37" s="134" t="s">
        <v>17</v>
      </c>
      <c r="C37" s="135">
        <v>0</v>
      </c>
      <c r="D37" s="135">
        <v>0</v>
      </c>
      <c r="E37" s="136" t="s">
        <v>16</v>
      </c>
      <c r="F37" s="137"/>
    </row>
    <row r="38" spans="1:6" x14ac:dyDescent="0.25">
      <c r="A38" s="133">
        <v>8</v>
      </c>
      <c r="B38" s="134" t="s">
        <v>17</v>
      </c>
      <c r="C38" s="135">
        <v>0</v>
      </c>
      <c r="D38" s="135">
        <v>0</v>
      </c>
      <c r="E38" s="136" t="s">
        <v>16</v>
      </c>
      <c r="F38" s="137"/>
    </row>
    <row r="39" spans="1:6" x14ac:dyDescent="0.25">
      <c r="A39" s="133">
        <v>9</v>
      </c>
      <c r="B39" s="134" t="s">
        <v>17</v>
      </c>
      <c r="C39" s="135">
        <v>0</v>
      </c>
      <c r="D39" s="135">
        <v>0</v>
      </c>
      <c r="E39" s="136" t="s">
        <v>16</v>
      </c>
      <c r="F39" s="137"/>
    </row>
    <row r="40" spans="1:6" x14ac:dyDescent="0.25">
      <c r="A40" s="133">
        <v>10</v>
      </c>
      <c r="B40" s="134" t="s">
        <v>17</v>
      </c>
      <c r="C40" s="135">
        <v>0</v>
      </c>
      <c r="D40" s="135">
        <v>0</v>
      </c>
      <c r="E40" s="136" t="s">
        <v>16</v>
      </c>
      <c r="F40" s="137"/>
    </row>
    <row r="41" spans="1:6" x14ac:dyDescent="0.25">
      <c r="A41" s="133">
        <v>11</v>
      </c>
      <c r="B41" s="134" t="s">
        <v>17</v>
      </c>
      <c r="C41" s="135">
        <v>0</v>
      </c>
      <c r="D41" s="135">
        <v>0</v>
      </c>
      <c r="E41" s="136" t="s">
        <v>16</v>
      </c>
      <c r="F41" s="137"/>
    </row>
    <row r="42" spans="1:6" x14ac:dyDescent="0.25">
      <c r="A42" s="133">
        <v>12</v>
      </c>
      <c r="B42" s="134" t="s">
        <v>17</v>
      </c>
      <c r="C42" s="135">
        <v>0</v>
      </c>
      <c r="D42" s="135">
        <v>0</v>
      </c>
      <c r="E42" s="136" t="s">
        <v>16</v>
      </c>
      <c r="F42" s="137"/>
    </row>
    <row r="43" spans="1:6" x14ac:dyDescent="0.25">
      <c r="A43" s="133">
        <v>13</v>
      </c>
      <c r="B43" s="134" t="s">
        <v>17</v>
      </c>
      <c r="C43" s="135">
        <v>0</v>
      </c>
      <c r="D43" s="135">
        <v>0</v>
      </c>
      <c r="E43" s="136" t="s">
        <v>16</v>
      </c>
      <c r="F43" s="137"/>
    </row>
    <row r="44" spans="1:6" x14ac:dyDescent="0.25">
      <c r="A44" s="133">
        <v>14</v>
      </c>
      <c r="B44" s="134" t="s">
        <v>17</v>
      </c>
      <c r="C44" s="135">
        <v>0</v>
      </c>
      <c r="D44" s="135">
        <v>0</v>
      </c>
      <c r="E44" s="136" t="s">
        <v>16</v>
      </c>
      <c r="F44" s="137"/>
    </row>
    <row r="45" spans="1:6" x14ac:dyDescent="0.25">
      <c r="A45" s="133">
        <v>15</v>
      </c>
      <c r="B45" s="134" t="s">
        <v>17</v>
      </c>
      <c r="C45" s="135">
        <v>0</v>
      </c>
      <c r="D45" s="135">
        <v>0</v>
      </c>
      <c r="E45" s="136" t="s">
        <v>16</v>
      </c>
      <c r="F45" s="137"/>
    </row>
    <row r="46" spans="1:6" x14ac:dyDescent="0.25">
      <c r="A46" s="33" t="s">
        <v>18</v>
      </c>
      <c r="B46" s="33"/>
      <c r="C46" s="34">
        <f>SUBTOTAL(109,Table35161315192123[Budgetteret beløb])</f>
        <v>0</v>
      </c>
      <c r="D46" s="34">
        <f>SUBTOTAL(109,Table35161315192123[Afholdt beløb])</f>
        <v>0</v>
      </c>
      <c r="E46" s="33"/>
    </row>
    <row r="48" spans="1:6" x14ac:dyDescent="0.25">
      <c r="A48" s="188" t="s">
        <v>138</v>
      </c>
      <c r="B48" s="188"/>
      <c r="C48" s="188"/>
      <c r="D48" s="189" t="s">
        <v>45</v>
      </c>
      <c r="E48" s="189"/>
      <c r="F48" s="112"/>
    </row>
    <row r="49" spans="1:6" x14ac:dyDescent="0.25">
      <c r="A49" s="10" t="s">
        <v>13</v>
      </c>
      <c r="B49" s="10" t="s">
        <v>14</v>
      </c>
      <c r="C49" s="10" t="s">
        <v>33</v>
      </c>
      <c r="D49" s="20" t="s">
        <v>31</v>
      </c>
      <c r="E49" s="20" t="s">
        <v>32</v>
      </c>
      <c r="F49" s="112"/>
    </row>
    <row r="50" spans="1:6" x14ac:dyDescent="0.25">
      <c r="A50" s="138">
        <v>1</v>
      </c>
      <c r="B50" s="134" t="s">
        <v>17</v>
      </c>
      <c r="C50" s="135">
        <v>0</v>
      </c>
      <c r="D50" s="139">
        <v>0</v>
      </c>
      <c r="E50" s="136" t="s">
        <v>16</v>
      </c>
      <c r="F50" s="137"/>
    </row>
    <row r="51" spans="1:6" x14ac:dyDescent="0.25">
      <c r="A51" s="138">
        <v>2</v>
      </c>
      <c r="B51" s="134" t="s">
        <v>17</v>
      </c>
      <c r="C51" s="135">
        <v>0</v>
      </c>
      <c r="D51" s="139">
        <v>0</v>
      </c>
      <c r="E51" s="136" t="s">
        <v>16</v>
      </c>
      <c r="F51" s="137"/>
    </row>
    <row r="52" spans="1:6" x14ac:dyDescent="0.25">
      <c r="A52" s="138">
        <v>3</v>
      </c>
      <c r="B52" s="134" t="s">
        <v>17</v>
      </c>
      <c r="C52" s="135">
        <v>0</v>
      </c>
      <c r="D52" s="139">
        <v>0</v>
      </c>
      <c r="E52" s="136" t="s">
        <v>16</v>
      </c>
      <c r="F52" s="137"/>
    </row>
    <row r="53" spans="1:6" x14ac:dyDescent="0.25">
      <c r="A53" s="138">
        <v>4</v>
      </c>
      <c r="B53" s="134" t="s">
        <v>17</v>
      </c>
      <c r="C53" s="135">
        <v>0</v>
      </c>
      <c r="D53" s="139">
        <v>0</v>
      </c>
      <c r="E53" s="136" t="s">
        <v>16</v>
      </c>
      <c r="F53" s="137"/>
    </row>
    <row r="54" spans="1:6" x14ac:dyDescent="0.25">
      <c r="A54" s="138">
        <v>5</v>
      </c>
      <c r="B54" s="134" t="s">
        <v>17</v>
      </c>
      <c r="C54" s="135">
        <v>0</v>
      </c>
      <c r="D54" s="139">
        <v>0</v>
      </c>
      <c r="E54" s="136" t="s">
        <v>16</v>
      </c>
      <c r="F54" s="137"/>
    </row>
    <row r="55" spans="1:6" x14ac:dyDescent="0.25">
      <c r="A55" s="138">
        <v>6</v>
      </c>
      <c r="B55" s="134" t="s">
        <v>17</v>
      </c>
      <c r="C55" s="135">
        <v>0</v>
      </c>
      <c r="D55" s="139">
        <v>0</v>
      </c>
      <c r="E55" s="136" t="s">
        <v>16</v>
      </c>
      <c r="F55" s="137"/>
    </row>
    <row r="56" spans="1:6" x14ac:dyDescent="0.25">
      <c r="A56" s="138">
        <v>7</v>
      </c>
      <c r="B56" s="134" t="s">
        <v>17</v>
      </c>
      <c r="C56" s="135">
        <v>0</v>
      </c>
      <c r="D56" s="139">
        <v>0</v>
      </c>
      <c r="E56" s="136" t="s">
        <v>16</v>
      </c>
      <c r="F56" s="137"/>
    </row>
    <row r="57" spans="1:6" x14ac:dyDescent="0.25">
      <c r="A57" s="138">
        <v>8</v>
      </c>
      <c r="B57" s="134" t="s">
        <v>17</v>
      </c>
      <c r="C57" s="135">
        <v>0</v>
      </c>
      <c r="D57" s="139">
        <v>0</v>
      </c>
      <c r="E57" s="136" t="s">
        <v>16</v>
      </c>
      <c r="F57" s="137"/>
    </row>
    <row r="58" spans="1:6" x14ac:dyDescent="0.25">
      <c r="A58" s="138">
        <v>9</v>
      </c>
      <c r="B58" s="134" t="s">
        <v>17</v>
      </c>
      <c r="C58" s="135">
        <v>0</v>
      </c>
      <c r="D58" s="139">
        <v>0</v>
      </c>
      <c r="E58" s="136" t="s">
        <v>16</v>
      </c>
      <c r="F58" s="137"/>
    </row>
    <row r="59" spans="1:6" x14ac:dyDescent="0.25">
      <c r="A59" s="138">
        <v>10</v>
      </c>
      <c r="B59" s="134" t="s">
        <v>17</v>
      </c>
      <c r="C59" s="135">
        <v>0</v>
      </c>
      <c r="D59" s="139">
        <v>0</v>
      </c>
      <c r="E59" s="136" t="s">
        <v>16</v>
      </c>
      <c r="F59" s="137"/>
    </row>
    <row r="60" spans="1:6" x14ac:dyDescent="0.25">
      <c r="A60" s="138">
        <v>11</v>
      </c>
      <c r="B60" s="134" t="s">
        <v>17</v>
      </c>
      <c r="C60" s="135">
        <v>0</v>
      </c>
      <c r="D60" s="139">
        <v>0</v>
      </c>
      <c r="E60" s="136" t="s">
        <v>16</v>
      </c>
      <c r="F60" s="137"/>
    </row>
    <row r="61" spans="1:6" x14ac:dyDescent="0.25">
      <c r="A61" s="138">
        <v>12</v>
      </c>
      <c r="B61" s="134" t="s">
        <v>17</v>
      </c>
      <c r="C61" s="135">
        <v>0</v>
      </c>
      <c r="D61" s="139">
        <v>0</v>
      </c>
      <c r="E61" s="136" t="s">
        <v>16</v>
      </c>
      <c r="F61" s="137"/>
    </row>
    <row r="62" spans="1:6" x14ac:dyDescent="0.25">
      <c r="A62" s="138">
        <v>13</v>
      </c>
      <c r="B62" s="134" t="s">
        <v>17</v>
      </c>
      <c r="C62" s="135">
        <v>0</v>
      </c>
      <c r="D62" s="139">
        <v>0</v>
      </c>
      <c r="E62" s="136" t="s">
        <v>16</v>
      </c>
      <c r="F62" s="137"/>
    </row>
    <row r="63" spans="1:6" x14ac:dyDescent="0.25">
      <c r="A63" s="138">
        <v>14</v>
      </c>
      <c r="B63" s="134" t="s">
        <v>17</v>
      </c>
      <c r="C63" s="135">
        <v>0</v>
      </c>
      <c r="D63" s="139">
        <v>0</v>
      </c>
      <c r="E63" s="136" t="s">
        <v>16</v>
      </c>
      <c r="F63" s="137"/>
    </row>
    <row r="64" spans="1:6" x14ac:dyDescent="0.25">
      <c r="A64" s="138">
        <v>15</v>
      </c>
      <c r="B64" s="134" t="s">
        <v>17</v>
      </c>
      <c r="C64" s="135">
        <v>0</v>
      </c>
      <c r="D64" s="139">
        <v>0</v>
      </c>
      <c r="E64" s="136" t="s">
        <v>16</v>
      </c>
      <c r="F64" s="137"/>
    </row>
    <row r="65" spans="1:5" x14ac:dyDescent="0.25">
      <c r="A65" s="33" t="s">
        <v>18</v>
      </c>
      <c r="B65" s="33"/>
      <c r="C65" s="34">
        <f>SUBTOTAL(109,Table353171418202224[Budgetteret beløb])</f>
        <v>0</v>
      </c>
      <c r="D65" s="34">
        <f>SUBTOTAL(109,Table353171418202224[Afholdt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3" t="s">
        <v>50</v>
      </c>
      <c r="B68" s="114"/>
      <c r="C68" s="115"/>
      <c r="D68" s="115"/>
      <c r="E68" s="116"/>
    </row>
    <row r="69" spans="1:5" hidden="1" x14ac:dyDescent="0.25">
      <c r="A69" s="106"/>
      <c r="B69" s="117" t="s">
        <v>27</v>
      </c>
      <c r="C69" s="107">
        <f>D27</f>
        <v>0</v>
      </c>
      <c r="D69" s="107"/>
      <c r="E69" s="106"/>
    </row>
    <row r="70" spans="1:5" hidden="1" x14ac:dyDescent="0.25">
      <c r="A70" s="117"/>
      <c r="B70" s="117" t="s">
        <v>48</v>
      </c>
      <c r="C70" s="107">
        <f>Table35161315192123[[#Totals],[Afholdt beløb]]+Table353171418202224[[#Totals],[Afholdt beløb]]</f>
        <v>0</v>
      </c>
      <c r="D70" s="107"/>
      <c r="E70" s="106"/>
    </row>
    <row r="71" spans="1:5" hidden="1" x14ac:dyDescent="0.25">
      <c r="A71" s="117"/>
      <c r="B71" s="117" t="s">
        <v>39</v>
      </c>
      <c r="C71" s="107">
        <f>C9</f>
        <v>0</v>
      </c>
      <c r="D71" s="107"/>
      <c r="E71" s="106"/>
    </row>
    <row r="72" spans="1:5" ht="44.45" hidden="1" customHeight="1" x14ac:dyDescent="0.25">
      <c r="A72" s="117"/>
      <c r="B72" s="140" t="s">
        <v>49</v>
      </c>
      <c r="C72" s="141">
        <f>C70*0.65</f>
        <v>0</v>
      </c>
      <c r="D72" s="107"/>
      <c r="E72" s="106"/>
    </row>
    <row r="73" spans="1:5" ht="24" hidden="1" customHeight="1" x14ac:dyDescent="0.25">
      <c r="A73" s="106"/>
      <c r="B73" s="117" t="s">
        <v>26</v>
      </c>
      <c r="C73" s="107">
        <f>C71-C72</f>
        <v>0</v>
      </c>
      <c r="D73" s="107"/>
      <c r="E73" s="106"/>
    </row>
  </sheetData>
  <sheetProtection algorithmName="SHA-512" hashValue="k+PmOqQSimbRolzKU54SuQ36jKgT/9MmJ4BpjSQBOkfCIdp+wrtji3XxHf08krvti25uMps475JD3GSxNUqubQ==" saltValue="Dbw1YVHtJk7MsTXqAyJ5P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186" priority="14">
      <formula>IF($D$4 &lt;&gt;"Angiv navn",1,0)</formula>
    </cfRule>
  </conditionalFormatting>
  <conditionalFormatting sqref="C6">
    <cfRule type="expression" dxfId="185" priority="13">
      <formula>IF($D$6&lt;&gt;"Angiv arrangementsstype",1,0)</formula>
    </cfRule>
  </conditionalFormatting>
  <conditionalFormatting sqref="C5">
    <cfRule type="expression" dxfId="184" priority="12">
      <formula>IF($D$5&lt;&gt;"Angiv sted",1,0)</formula>
    </cfRule>
  </conditionalFormatting>
  <conditionalFormatting sqref="C7">
    <cfRule type="expression" dxfId="183" priority="11">
      <formula>IF($D$7&lt;&gt;"Angiv antal",1,0)</formula>
    </cfRule>
  </conditionalFormatting>
  <conditionalFormatting sqref="C12">
    <cfRule type="expression" dxfId="182" priority="15">
      <formula>IF(AND($D$12&lt;&gt;"Vælg dato",#REF!="Ja"),1,0)</formula>
    </cfRule>
  </conditionalFormatting>
  <conditionalFormatting sqref="C13">
    <cfRule type="expression" dxfId="181" priority="16">
      <formula>IF(AND($D$13&lt;&gt;"Angiv antal",#REF!="Ja"),1,0)</formula>
    </cfRule>
  </conditionalFormatting>
  <conditionalFormatting sqref="B13">
    <cfRule type="expression" dxfId="180" priority="17">
      <formula>#REF!&lt;&gt;"Ja"</formula>
    </cfRule>
  </conditionalFormatting>
  <conditionalFormatting sqref="A11:D13">
    <cfRule type="expression" dxfId="179" priority="18">
      <formula>IF(#REF!&lt;&gt;"Ja",1,0)</formula>
    </cfRule>
  </conditionalFormatting>
  <conditionalFormatting sqref="D12:D13">
    <cfRule type="expression" dxfId="178" priority="19">
      <formula>IF(AND($E$12&lt;&gt;"Vælg dato",#REF!="Ja"),1,0)</formula>
    </cfRule>
  </conditionalFormatting>
  <conditionalFormatting sqref="B31:B45">
    <cfRule type="expression" dxfId="177" priority="10">
      <formula>IF(B31&lt;&gt;"Vælg eller skriv post",1,0)</formula>
    </cfRule>
  </conditionalFormatting>
  <conditionalFormatting sqref="E31:E45">
    <cfRule type="expression" dxfId="176" priority="8">
      <formula>IF(E31&lt;&gt;"Beskrivelse af post",1,0)</formula>
    </cfRule>
    <cfRule type="expression" dxfId="175" priority="9">
      <formula>B31 = "Øvrige"</formula>
    </cfRule>
  </conditionalFormatting>
  <conditionalFormatting sqref="F31:F45">
    <cfRule type="expression" dxfId="174" priority="6">
      <formula>IF(F31&lt;&gt;"Beskrivelse af post",1,0)</formula>
    </cfRule>
    <cfRule type="expression" dxfId="173" priority="7">
      <formula>#REF! = "Øvrige"</formula>
    </cfRule>
  </conditionalFormatting>
  <conditionalFormatting sqref="F48:F62">
    <cfRule type="expression" dxfId="172" priority="4">
      <formula>IF(F48&lt;&gt;"Beskrivelse af post",1,0)</formula>
    </cfRule>
    <cfRule type="expression" dxfId="171" priority="5">
      <formula>#REF! = "Øvrige"</formula>
    </cfRule>
  </conditionalFormatting>
  <conditionalFormatting sqref="E50:E64">
    <cfRule type="expression" dxfId="170" priority="2">
      <formula>IF(E50&lt;&gt;"Beskrivelse af post",1,0)</formula>
    </cfRule>
    <cfRule type="expression" dxfId="169" priority="3">
      <formula>B50 = "Øvrige"</formula>
    </cfRule>
  </conditionalFormatting>
  <conditionalFormatting sqref="A50:C64">
    <cfRule type="expression" dxfId="16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8" sqref="D8"/>
    </sheetView>
  </sheetViews>
  <sheetFormatPr defaultColWidth="8.85546875" defaultRowHeight="15" x14ac:dyDescent="0.25"/>
  <cols>
    <col min="1" max="1" width="18.5703125" style="95" customWidth="1"/>
    <col min="2" max="2" width="35.28515625" style="95" customWidth="1"/>
    <col min="3" max="3" width="28" style="95" customWidth="1"/>
    <col min="4" max="4" width="39.42578125" style="95" customWidth="1"/>
    <col min="5" max="5" width="32" style="95" customWidth="1"/>
    <col min="6" max="6" width="93.42578125" style="95" customWidth="1"/>
    <col min="7" max="16384" width="8.85546875" style="95"/>
  </cols>
  <sheetData>
    <row r="1" spans="1:8" ht="15.75" thickBot="1" x14ac:dyDescent="0.3">
      <c r="A1" s="1"/>
      <c r="B1" s="1"/>
      <c r="C1" s="1"/>
      <c r="D1" s="1"/>
      <c r="E1" s="1"/>
      <c r="F1" s="1"/>
    </row>
    <row r="2" spans="1:8" ht="15.75" x14ac:dyDescent="0.25">
      <c r="A2" s="192" t="s">
        <v>0</v>
      </c>
      <c r="B2" s="193"/>
      <c r="C2" s="193"/>
      <c r="D2" s="193"/>
      <c r="E2" s="200" t="s">
        <v>46</v>
      </c>
      <c r="F2" s="201"/>
      <c r="G2" s="19"/>
      <c r="H2" s="19"/>
    </row>
    <row r="3" spans="1:8" x14ac:dyDescent="0.25">
      <c r="A3" s="2"/>
      <c r="B3" s="3"/>
      <c r="C3" s="4"/>
      <c r="D3" s="3"/>
      <c r="E3" s="182" t="s">
        <v>47</v>
      </c>
      <c r="F3" s="183"/>
    </row>
    <row r="4" spans="1:8" x14ac:dyDescent="0.25">
      <c r="A4" s="194" t="s">
        <v>4</v>
      </c>
      <c r="B4" s="195"/>
      <c r="C4" s="123"/>
      <c r="D4" s="3"/>
      <c r="E4" s="182"/>
      <c r="F4" s="183"/>
    </row>
    <row r="5" spans="1:8" x14ac:dyDescent="0.25">
      <c r="A5" s="190" t="s">
        <v>5</v>
      </c>
      <c r="B5" s="191"/>
      <c r="C5" s="124"/>
      <c r="D5" s="3"/>
      <c r="E5" s="182"/>
      <c r="F5" s="183"/>
    </row>
    <row r="6" spans="1:8" x14ac:dyDescent="0.25">
      <c r="A6" s="5"/>
      <c r="B6" s="92" t="s">
        <v>6</v>
      </c>
      <c r="C6" s="125"/>
      <c r="D6" s="3"/>
      <c r="E6" s="182"/>
      <c r="F6" s="183"/>
    </row>
    <row r="7" spans="1:8" ht="28.9" customHeight="1" x14ac:dyDescent="0.25">
      <c r="A7" s="190" t="s">
        <v>7</v>
      </c>
      <c r="B7" s="191"/>
      <c r="C7" s="126"/>
      <c r="D7" s="3"/>
      <c r="E7" s="182"/>
      <c r="F7" s="183"/>
    </row>
    <row r="8" spans="1:8" ht="23.45" customHeight="1" x14ac:dyDescent="0.25">
      <c r="A8" s="21"/>
      <c r="B8" s="22"/>
      <c r="C8" s="4"/>
      <c r="D8" s="3"/>
      <c r="E8" s="182"/>
      <c r="F8" s="183"/>
    </row>
    <row r="9" spans="1:8" ht="23.45" customHeight="1" x14ac:dyDescent="0.25">
      <c r="A9" s="21"/>
      <c r="B9" s="36" t="s">
        <v>105</v>
      </c>
      <c r="C9" s="127"/>
      <c r="D9" s="3"/>
      <c r="E9" s="182"/>
      <c r="F9" s="183"/>
    </row>
    <row r="10" spans="1:8" ht="23.45" customHeight="1" x14ac:dyDescent="0.25">
      <c r="A10" s="21"/>
      <c r="B10" s="35"/>
      <c r="C10" s="4"/>
      <c r="D10" s="3"/>
      <c r="E10" s="182"/>
      <c r="F10" s="183"/>
    </row>
    <row r="11" spans="1:8" x14ac:dyDescent="0.25">
      <c r="A11" s="6"/>
      <c r="B11" s="7"/>
      <c r="C11" s="8" t="s">
        <v>8</v>
      </c>
      <c r="D11" s="23" t="s">
        <v>9</v>
      </c>
      <c r="E11" s="182"/>
      <c r="F11" s="183"/>
    </row>
    <row r="12" spans="1:8" x14ac:dyDescent="0.25">
      <c r="A12" s="6"/>
      <c r="B12" s="92" t="s">
        <v>10</v>
      </c>
      <c r="C12" s="144" t="s">
        <v>11</v>
      </c>
      <c r="D12" s="144" t="s">
        <v>11</v>
      </c>
      <c r="E12" s="182"/>
      <c r="F12" s="183"/>
    </row>
    <row r="13" spans="1:8" ht="15.75" thickBot="1" x14ac:dyDescent="0.3">
      <c r="A13" s="9"/>
      <c r="B13" s="37" t="s">
        <v>12</v>
      </c>
      <c r="C13" s="128"/>
      <c r="D13" s="129"/>
      <c r="E13" s="184"/>
      <c r="F13" s="185"/>
    </row>
    <row r="14" spans="1:8" x14ac:dyDescent="0.25">
      <c r="A14" s="1"/>
      <c r="B14" s="1"/>
      <c r="C14" s="1"/>
      <c r="D14" s="1"/>
      <c r="E14" s="1"/>
      <c r="F14" s="1"/>
    </row>
    <row r="15" spans="1:8" ht="18" x14ac:dyDescent="0.25">
      <c r="A15" s="196" t="s">
        <v>51</v>
      </c>
      <c r="B15" s="196"/>
      <c r="C15" s="196"/>
      <c r="D15" s="196"/>
      <c r="E15" s="196"/>
      <c r="F15" s="24"/>
    </row>
    <row r="16" spans="1:8" x14ac:dyDescent="0.25">
      <c r="A16" s="109" t="s">
        <v>13</v>
      </c>
      <c r="B16" s="109" t="s">
        <v>14</v>
      </c>
      <c r="C16" s="109"/>
      <c r="D16" s="109" t="s">
        <v>15</v>
      </c>
      <c r="E16" s="198" t="s">
        <v>16</v>
      </c>
      <c r="F16" s="198"/>
    </row>
    <row r="17" spans="1:6" x14ac:dyDescent="0.25">
      <c r="A17" s="130">
        <v>1</v>
      </c>
      <c r="B17" s="131" t="s">
        <v>17</v>
      </c>
      <c r="C17" s="131"/>
      <c r="D17" s="132">
        <v>0</v>
      </c>
      <c r="E17" s="199" t="s">
        <v>16</v>
      </c>
      <c r="F17" s="199"/>
    </row>
    <row r="18" spans="1:6" x14ac:dyDescent="0.25">
      <c r="A18" s="130">
        <v>2</v>
      </c>
      <c r="B18" s="131" t="s">
        <v>17</v>
      </c>
      <c r="C18" s="131"/>
      <c r="D18" s="132">
        <v>0</v>
      </c>
      <c r="E18" s="199" t="s">
        <v>16</v>
      </c>
      <c r="F18" s="199"/>
    </row>
    <row r="19" spans="1:6" x14ac:dyDescent="0.25">
      <c r="A19" s="130">
        <v>3</v>
      </c>
      <c r="B19" s="131" t="s">
        <v>17</v>
      </c>
      <c r="C19" s="131"/>
      <c r="D19" s="132">
        <v>0</v>
      </c>
      <c r="E19" s="199" t="s">
        <v>16</v>
      </c>
      <c r="F19" s="199"/>
    </row>
    <row r="20" spans="1:6" x14ac:dyDescent="0.25">
      <c r="A20" s="130">
        <v>4</v>
      </c>
      <c r="B20" s="131" t="s">
        <v>17</v>
      </c>
      <c r="C20" s="131"/>
      <c r="D20" s="132">
        <v>0</v>
      </c>
      <c r="E20" s="199" t="s">
        <v>16</v>
      </c>
      <c r="F20" s="199"/>
    </row>
    <row r="21" spans="1:6" x14ac:dyDescent="0.25">
      <c r="A21" s="130">
        <v>5</v>
      </c>
      <c r="B21" s="131" t="s">
        <v>17</v>
      </c>
      <c r="C21" s="131"/>
      <c r="D21" s="132">
        <v>0</v>
      </c>
      <c r="E21" s="199" t="s">
        <v>16</v>
      </c>
      <c r="F21" s="199"/>
    </row>
    <row r="22" spans="1:6" x14ac:dyDescent="0.25">
      <c r="A22" s="130">
        <v>6</v>
      </c>
      <c r="B22" s="131" t="s">
        <v>17</v>
      </c>
      <c r="C22" s="131"/>
      <c r="D22" s="132">
        <v>0</v>
      </c>
      <c r="E22" s="199" t="s">
        <v>16</v>
      </c>
      <c r="F22" s="199"/>
    </row>
    <row r="23" spans="1:6" x14ac:dyDescent="0.25">
      <c r="A23" s="130">
        <v>7</v>
      </c>
      <c r="B23" s="131" t="s">
        <v>17</v>
      </c>
      <c r="C23" s="131"/>
      <c r="D23" s="132">
        <v>0</v>
      </c>
      <c r="E23" s="199" t="s">
        <v>16</v>
      </c>
      <c r="F23" s="199"/>
    </row>
    <row r="24" spans="1:6" x14ac:dyDescent="0.25">
      <c r="A24" s="130">
        <v>8</v>
      </c>
      <c r="B24" s="131" t="s">
        <v>17</v>
      </c>
      <c r="C24" s="131"/>
      <c r="D24" s="132">
        <v>0</v>
      </c>
      <c r="E24" s="199" t="s">
        <v>16</v>
      </c>
      <c r="F24" s="199"/>
    </row>
    <row r="25" spans="1:6" x14ac:dyDescent="0.25">
      <c r="A25" s="130">
        <v>9</v>
      </c>
      <c r="B25" s="131" t="s">
        <v>17</v>
      </c>
      <c r="C25" s="131"/>
      <c r="D25" s="132">
        <v>0</v>
      </c>
      <c r="E25" s="199" t="s">
        <v>16</v>
      </c>
      <c r="F25" s="199"/>
    </row>
    <row r="26" spans="1:6" x14ac:dyDescent="0.25">
      <c r="A26" s="130">
        <v>10</v>
      </c>
      <c r="B26" s="131" t="s">
        <v>17</v>
      </c>
      <c r="C26" s="131"/>
      <c r="D26" s="132">
        <v>0</v>
      </c>
      <c r="E26" s="199" t="s">
        <v>16</v>
      </c>
      <c r="F26" s="199"/>
    </row>
    <row r="27" spans="1:6" x14ac:dyDescent="0.25">
      <c r="A27" s="197" t="s">
        <v>28</v>
      </c>
      <c r="B27" s="197"/>
      <c r="C27" s="110"/>
      <c r="D27" s="111">
        <f>SUM(D17:D26)</f>
        <v>0</v>
      </c>
      <c r="E27" s="110"/>
      <c r="F27" s="1"/>
    </row>
    <row r="29" spans="1:6" x14ac:dyDescent="0.25">
      <c r="A29" s="188" t="s">
        <v>30</v>
      </c>
      <c r="B29" s="188"/>
      <c r="C29" s="188"/>
      <c r="D29" s="189" t="s">
        <v>44</v>
      </c>
      <c r="E29" s="189"/>
      <c r="F29" s="24"/>
    </row>
    <row r="30" spans="1:6" x14ac:dyDescent="0.25">
      <c r="A30" s="10" t="s">
        <v>13</v>
      </c>
      <c r="B30" s="10" t="s">
        <v>14</v>
      </c>
      <c r="C30" s="10" t="s">
        <v>33</v>
      </c>
      <c r="D30" s="20" t="s">
        <v>31</v>
      </c>
      <c r="E30" s="20" t="s">
        <v>32</v>
      </c>
      <c r="F30" s="112"/>
    </row>
    <row r="31" spans="1:6" x14ac:dyDescent="0.25">
      <c r="A31" s="133">
        <v>1</v>
      </c>
      <c r="B31" s="134" t="s">
        <v>17</v>
      </c>
      <c r="C31" s="135">
        <v>0</v>
      </c>
      <c r="D31" s="135"/>
      <c r="E31" s="136" t="s">
        <v>16</v>
      </c>
      <c r="F31" s="137"/>
    </row>
    <row r="32" spans="1:6" x14ac:dyDescent="0.25">
      <c r="A32" s="133">
        <v>2</v>
      </c>
      <c r="B32" s="134" t="s">
        <v>17</v>
      </c>
      <c r="C32" s="135">
        <v>0</v>
      </c>
      <c r="D32" s="135">
        <v>0</v>
      </c>
      <c r="E32" s="136" t="s">
        <v>16</v>
      </c>
      <c r="F32" s="137"/>
    </row>
    <row r="33" spans="1:6" x14ac:dyDescent="0.25">
      <c r="A33" s="133">
        <v>3</v>
      </c>
      <c r="B33" s="134" t="s">
        <v>17</v>
      </c>
      <c r="C33" s="135">
        <v>0</v>
      </c>
      <c r="D33" s="135">
        <v>0</v>
      </c>
      <c r="E33" s="136" t="s">
        <v>16</v>
      </c>
      <c r="F33" s="137"/>
    </row>
    <row r="34" spans="1:6" x14ac:dyDescent="0.25">
      <c r="A34" s="133">
        <v>4</v>
      </c>
      <c r="B34" s="134" t="s">
        <v>17</v>
      </c>
      <c r="C34" s="135">
        <v>0</v>
      </c>
      <c r="D34" s="135">
        <v>0</v>
      </c>
      <c r="E34" s="136" t="s">
        <v>16</v>
      </c>
      <c r="F34" s="137"/>
    </row>
    <row r="35" spans="1:6" x14ac:dyDescent="0.25">
      <c r="A35" s="133">
        <v>5</v>
      </c>
      <c r="B35" s="134" t="s">
        <v>17</v>
      </c>
      <c r="C35" s="135">
        <v>0</v>
      </c>
      <c r="D35" s="135">
        <v>0</v>
      </c>
      <c r="E35" s="136" t="s">
        <v>16</v>
      </c>
      <c r="F35" s="137"/>
    </row>
    <row r="36" spans="1:6" x14ac:dyDescent="0.25">
      <c r="A36" s="133">
        <v>6</v>
      </c>
      <c r="B36" s="134" t="s">
        <v>17</v>
      </c>
      <c r="C36" s="135">
        <v>0</v>
      </c>
      <c r="D36" s="135">
        <v>0</v>
      </c>
      <c r="E36" s="136" t="s">
        <v>16</v>
      </c>
      <c r="F36" s="137"/>
    </row>
    <row r="37" spans="1:6" x14ac:dyDescent="0.25">
      <c r="A37" s="133">
        <v>7</v>
      </c>
      <c r="B37" s="134" t="s">
        <v>17</v>
      </c>
      <c r="C37" s="135">
        <v>0</v>
      </c>
      <c r="D37" s="135">
        <v>0</v>
      </c>
      <c r="E37" s="136" t="s">
        <v>16</v>
      </c>
      <c r="F37" s="137"/>
    </row>
    <row r="38" spans="1:6" x14ac:dyDescent="0.25">
      <c r="A38" s="133">
        <v>8</v>
      </c>
      <c r="B38" s="134" t="s">
        <v>17</v>
      </c>
      <c r="C38" s="135">
        <v>0</v>
      </c>
      <c r="D38" s="135">
        <v>0</v>
      </c>
      <c r="E38" s="136" t="s">
        <v>16</v>
      </c>
      <c r="F38" s="137"/>
    </row>
    <row r="39" spans="1:6" x14ac:dyDescent="0.25">
      <c r="A39" s="133">
        <v>9</v>
      </c>
      <c r="B39" s="134" t="s">
        <v>17</v>
      </c>
      <c r="C39" s="135">
        <v>0</v>
      </c>
      <c r="D39" s="135">
        <v>0</v>
      </c>
      <c r="E39" s="136" t="s">
        <v>16</v>
      </c>
      <c r="F39" s="137"/>
    </row>
    <row r="40" spans="1:6" x14ac:dyDescent="0.25">
      <c r="A40" s="133">
        <v>10</v>
      </c>
      <c r="B40" s="134" t="s">
        <v>17</v>
      </c>
      <c r="C40" s="135">
        <v>0</v>
      </c>
      <c r="D40" s="135">
        <v>0</v>
      </c>
      <c r="E40" s="136" t="s">
        <v>16</v>
      </c>
      <c r="F40" s="137"/>
    </row>
    <row r="41" spans="1:6" x14ac:dyDescent="0.25">
      <c r="A41" s="133">
        <v>11</v>
      </c>
      <c r="B41" s="134" t="s">
        <v>17</v>
      </c>
      <c r="C41" s="135">
        <v>0</v>
      </c>
      <c r="D41" s="135">
        <v>0</v>
      </c>
      <c r="E41" s="136" t="s">
        <v>16</v>
      </c>
      <c r="F41" s="137"/>
    </row>
    <row r="42" spans="1:6" x14ac:dyDescent="0.25">
      <c r="A42" s="133">
        <v>12</v>
      </c>
      <c r="B42" s="134" t="s">
        <v>17</v>
      </c>
      <c r="C42" s="135">
        <v>0</v>
      </c>
      <c r="D42" s="135">
        <v>0</v>
      </c>
      <c r="E42" s="136" t="s">
        <v>16</v>
      </c>
      <c r="F42" s="137"/>
    </row>
    <row r="43" spans="1:6" x14ac:dyDescent="0.25">
      <c r="A43" s="133">
        <v>13</v>
      </c>
      <c r="B43" s="134" t="s">
        <v>17</v>
      </c>
      <c r="C43" s="135">
        <v>0</v>
      </c>
      <c r="D43" s="135">
        <v>0</v>
      </c>
      <c r="E43" s="136" t="s">
        <v>16</v>
      </c>
      <c r="F43" s="137"/>
    </row>
    <row r="44" spans="1:6" x14ac:dyDescent="0.25">
      <c r="A44" s="133">
        <v>14</v>
      </c>
      <c r="B44" s="134" t="s">
        <v>17</v>
      </c>
      <c r="C44" s="135">
        <v>0</v>
      </c>
      <c r="D44" s="135">
        <v>0</v>
      </c>
      <c r="E44" s="136" t="s">
        <v>16</v>
      </c>
      <c r="F44" s="137"/>
    </row>
    <row r="45" spans="1:6" x14ac:dyDescent="0.25">
      <c r="A45" s="133">
        <v>15</v>
      </c>
      <c r="B45" s="134" t="s">
        <v>17</v>
      </c>
      <c r="C45" s="135">
        <v>0</v>
      </c>
      <c r="D45" s="135">
        <v>0</v>
      </c>
      <c r="E45" s="136" t="s">
        <v>16</v>
      </c>
      <c r="F45" s="137"/>
    </row>
    <row r="46" spans="1:6" x14ac:dyDescent="0.25">
      <c r="A46" s="33" t="s">
        <v>18</v>
      </c>
      <c r="B46" s="33"/>
      <c r="C46" s="34">
        <f>SUBTOTAL(109,Table3516131519212325[Budgetteret beløb])</f>
        <v>0</v>
      </c>
      <c r="D46" s="34">
        <f>SUBTOTAL(109,Table3516131519212325[Afholdt beløb])</f>
        <v>0</v>
      </c>
      <c r="E46" s="33"/>
    </row>
    <row r="48" spans="1:6" x14ac:dyDescent="0.25">
      <c r="A48" s="188" t="s">
        <v>138</v>
      </c>
      <c r="B48" s="188"/>
      <c r="C48" s="188"/>
      <c r="D48" s="189" t="s">
        <v>45</v>
      </c>
      <c r="E48" s="189"/>
      <c r="F48" s="112"/>
    </row>
    <row r="49" spans="1:6" x14ac:dyDescent="0.25">
      <c r="A49" s="10" t="s">
        <v>13</v>
      </c>
      <c r="B49" s="10" t="s">
        <v>14</v>
      </c>
      <c r="C49" s="10" t="s">
        <v>33</v>
      </c>
      <c r="D49" s="20" t="s">
        <v>31</v>
      </c>
      <c r="E49" s="20" t="s">
        <v>32</v>
      </c>
      <c r="F49" s="112"/>
    </row>
    <row r="50" spans="1:6" x14ac:dyDescent="0.25">
      <c r="A50" s="138">
        <v>1</v>
      </c>
      <c r="B50" s="134" t="s">
        <v>17</v>
      </c>
      <c r="C50" s="135">
        <v>0</v>
      </c>
      <c r="D50" s="139">
        <v>0</v>
      </c>
      <c r="E50" s="136" t="s">
        <v>16</v>
      </c>
      <c r="F50" s="137"/>
    </row>
    <row r="51" spans="1:6" x14ac:dyDescent="0.25">
      <c r="A51" s="138">
        <v>2</v>
      </c>
      <c r="B51" s="134" t="s">
        <v>17</v>
      </c>
      <c r="C51" s="135">
        <v>0</v>
      </c>
      <c r="D51" s="139">
        <v>0</v>
      </c>
      <c r="E51" s="136" t="s">
        <v>16</v>
      </c>
      <c r="F51" s="137"/>
    </row>
    <row r="52" spans="1:6" x14ac:dyDescent="0.25">
      <c r="A52" s="138">
        <v>3</v>
      </c>
      <c r="B52" s="134" t="s">
        <v>17</v>
      </c>
      <c r="C52" s="135">
        <v>0</v>
      </c>
      <c r="D52" s="139">
        <v>0</v>
      </c>
      <c r="E52" s="136" t="s">
        <v>16</v>
      </c>
      <c r="F52" s="137"/>
    </row>
    <row r="53" spans="1:6" x14ac:dyDescent="0.25">
      <c r="A53" s="138">
        <v>4</v>
      </c>
      <c r="B53" s="134" t="s">
        <v>17</v>
      </c>
      <c r="C53" s="135">
        <v>0</v>
      </c>
      <c r="D53" s="139">
        <v>0</v>
      </c>
      <c r="E53" s="136" t="s">
        <v>16</v>
      </c>
      <c r="F53" s="137"/>
    </row>
    <row r="54" spans="1:6" x14ac:dyDescent="0.25">
      <c r="A54" s="138">
        <v>5</v>
      </c>
      <c r="B54" s="134" t="s">
        <v>17</v>
      </c>
      <c r="C54" s="135">
        <v>0</v>
      </c>
      <c r="D54" s="139">
        <v>0</v>
      </c>
      <c r="E54" s="136" t="s">
        <v>16</v>
      </c>
      <c r="F54" s="137"/>
    </row>
    <row r="55" spans="1:6" x14ac:dyDescent="0.25">
      <c r="A55" s="138">
        <v>6</v>
      </c>
      <c r="B55" s="134" t="s">
        <v>17</v>
      </c>
      <c r="C55" s="135">
        <v>0</v>
      </c>
      <c r="D55" s="139">
        <v>0</v>
      </c>
      <c r="E55" s="136" t="s">
        <v>16</v>
      </c>
      <c r="F55" s="137"/>
    </row>
    <row r="56" spans="1:6" x14ac:dyDescent="0.25">
      <c r="A56" s="138">
        <v>7</v>
      </c>
      <c r="B56" s="134" t="s">
        <v>17</v>
      </c>
      <c r="C56" s="135">
        <v>0</v>
      </c>
      <c r="D56" s="139">
        <v>0</v>
      </c>
      <c r="E56" s="136" t="s">
        <v>16</v>
      </c>
      <c r="F56" s="137"/>
    </row>
    <row r="57" spans="1:6" x14ac:dyDescent="0.25">
      <c r="A57" s="138">
        <v>8</v>
      </c>
      <c r="B57" s="134" t="s">
        <v>17</v>
      </c>
      <c r="C57" s="135">
        <v>0</v>
      </c>
      <c r="D57" s="139">
        <v>0</v>
      </c>
      <c r="E57" s="136" t="s">
        <v>16</v>
      </c>
      <c r="F57" s="137"/>
    </row>
    <row r="58" spans="1:6" x14ac:dyDescent="0.25">
      <c r="A58" s="138">
        <v>9</v>
      </c>
      <c r="B58" s="134" t="s">
        <v>17</v>
      </c>
      <c r="C58" s="135">
        <v>0</v>
      </c>
      <c r="D58" s="139">
        <v>0</v>
      </c>
      <c r="E58" s="136" t="s">
        <v>16</v>
      </c>
      <c r="F58" s="137"/>
    </row>
    <row r="59" spans="1:6" x14ac:dyDescent="0.25">
      <c r="A59" s="138">
        <v>10</v>
      </c>
      <c r="B59" s="134" t="s">
        <v>17</v>
      </c>
      <c r="C59" s="135">
        <v>0</v>
      </c>
      <c r="D59" s="139">
        <v>0</v>
      </c>
      <c r="E59" s="136" t="s">
        <v>16</v>
      </c>
      <c r="F59" s="137"/>
    </row>
    <row r="60" spans="1:6" x14ac:dyDescent="0.25">
      <c r="A60" s="138">
        <v>11</v>
      </c>
      <c r="B60" s="134" t="s">
        <v>17</v>
      </c>
      <c r="C60" s="135">
        <v>0</v>
      </c>
      <c r="D60" s="139">
        <v>0</v>
      </c>
      <c r="E60" s="136" t="s">
        <v>16</v>
      </c>
      <c r="F60" s="137"/>
    </row>
    <row r="61" spans="1:6" x14ac:dyDescent="0.25">
      <c r="A61" s="138">
        <v>12</v>
      </c>
      <c r="B61" s="134" t="s">
        <v>17</v>
      </c>
      <c r="C61" s="135">
        <v>0</v>
      </c>
      <c r="D61" s="139">
        <v>0</v>
      </c>
      <c r="E61" s="136" t="s">
        <v>16</v>
      </c>
      <c r="F61" s="137"/>
    </row>
    <row r="62" spans="1:6" x14ac:dyDescent="0.25">
      <c r="A62" s="138">
        <v>13</v>
      </c>
      <c r="B62" s="134" t="s">
        <v>17</v>
      </c>
      <c r="C62" s="135">
        <v>0</v>
      </c>
      <c r="D62" s="139">
        <v>0</v>
      </c>
      <c r="E62" s="136" t="s">
        <v>16</v>
      </c>
      <c r="F62" s="137"/>
    </row>
    <row r="63" spans="1:6" x14ac:dyDescent="0.25">
      <c r="A63" s="138">
        <v>14</v>
      </c>
      <c r="B63" s="134" t="s">
        <v>17</v>
      </c>
      <c r="C63" s="135">
        <v>0</v>
      </c>
      <c r="D63" s="139">
        <v>0</v>
      </c>
      <c r="E63" s="136" t="s">
        <v>16</v>
      </c>
      <c r="F63" s="137"/>
    </row>
    <row r="64" spans="1:6" x14ac:dyDescent="0.25">
      <c r="A64" s="138">
        <v>15</v>
      </c>
      <c r="B64" s="134" t="s">
        <v>17</v>
      </c>
      <c r="C64" s="135">
        <v>0</v>
      </c>
      <c r="D64" s="139">
        <v>0</v>
      </c>
      <c r="E64" s="136" t="s">
        <v>16</v>
      </c>
      <c r="F64" s="137"/>
    </row>
    <row r="65" spans="1:5" x14ac:dyDescent="0.25">
      <c r="A65" s="33" t="s">
        <v>18</v>
      </c>
      <c r="B65" s="33"/>
      <c r="C65" s="34">
        <f>SUBTOTAL(109,Table35317141820222426[Budgetteret beløb])</f>
        <v>0</v>
      </c>
      <c r="D65" s="34">
        <f>SUBTOTAL(109,Table35317141820222426[Afholdt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3" t="s">
        <v>50</v>
      </c>
      <c r="B68" s="114"/>
      <c r="C68" s="115"/>
      <c r="D68" s="115"/>
      <c r="E68" s="116"/>
    </row>
    <row r="69" spans="1:5" hidden="1" x14ac:dyDescent="0.25">
      <c r="A69" s="106"/>
      <c r="B69" s="117" t="s">
        <v>27</v>
      </c>
      <c r="C69" s="107">
        <f>D27</f>
        <v>0</v>
      </c>
      <c r="D69" s="107"/>
      <c r="E69" s="106"/>
    </row>
    <row r="70" spans="1:5" hidden="1" x14ac:dyDescent="0.25">
      <c r="A70" s="117"/>
      <c r="B70" s="117" t="s">
        <v>48</v>
      </c>
      <c r="C70" s="107">
        <f>Table3516131519212325[[#Totals],[Afholdt beløb]]+Table35317141820222426[[#Totals],[Afholdt beløb]]</f>
        <v>0</v>
      </c>
      <c r="D70" s="107"/>
      <c r="E70" s="106"/>
    </row>
    <row r="71" spans="1:5" hidden="1" x14ac:dyDescent="0.25">
      <c r="A71" s="117"/>
      <c r="B71" s="117" t="s">
        <v>39</v>
      </c>
      <c r="C71" s="107">
        <f>C9</f>
        <v>0</v>
      </c>
      <c r="D71" s="107"/>
      <c r="E71" s="106"/>
    </row>
    <row r="72" spans="1:5" ht="44.45" hidden="1" customHeight="1" x14ac:dyDescent="0.25">
      <c r="A72" s="117"/>
      <c r="B72" s="140" t="s">
        <v>49</v>
      </c>
      <c r="C72" s="141">
        <f>C70*0.65</f>
        <v>0</v>
      </c>
      <c r="D72" s="107"/>
      <c r="E72" s="106"/>
    </row>
    <row r="73" spans="1:5" ht="24" hidden="1" customHeight="1" x14ac:dyDescent="0.25">
      <c r="A73" s="106"/>
      <c r="B73" s="117" t="s">
        <v>26</v>
      </c>
      <c r="C73" s="107">
        <f>C71-C72</f>
        <v>0</v>
      </c>
      <c r="D73" s="107"/>
      <c r="E73" s="106"/>
    </row>
  </sheetData>
  <sheetProtection algorithmName="SHA-512" hashValue="yB4XEwJWAR84Ey0VTazhPex2VMgw6/kEIFImc83odkudwLatN8gAcQ+ngKzfZmWtrqEhhEIJ0pAEDERt0HluSA==" saltValue="kXc31iKzpvX+Je2G1ofZcw=="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141" priority="14">
      <formula>IF($D$4 &lt;&gt;"Angiv navn",1,0)</formula>
    </cfRule>
  </conditionalFormatting>
  <conditionalFormatting sqref="C6">
    <cfRule type="expression" dxfId="140" priority="13">
      <formula>IF($D$6&lt;&gt;"Angiv arrangementsstype",1,0)</formula>
    </cfRule>
  </conditionalFormatting>
  <conditionalFormatting sqref="C5">
    <cfRule type="expression" dxfId="139" priority="12">
      <formula>IF($D$5&lt;&gt;"Angiv sted",1,0)</formula>
    </cfRule>
  </conditionalFormatting>
  <conditionalFormatting sqref="C7">
    <cfRule type="expression" dxfId="138" priority="11">
      <formula>IF($D$7&lt;&gt;"Angiv antal",1,0)</formula>
    </cfRule>
  </conditionalFormatting>
  <conditionalFormatting sqref="C12">
    <cfRule type="expression" dxfId="137" priority="15">
      <formula>IF(AND($D$12&lt;&gt;"Vælg dato",#REF!="Ja"),1,0)</formula>
    </cfRule>
  </conditionalFormatting>
  <conditionalFormatting sqref="C13">
    <cfRule type="expression" dxfId="136" priority="16">
      <formula>IF(AND($D$13&lt;&gt;"Angiv antal",#REF!="Ja"),1,0)</formula>
    </cfRule>
  </conditionalFormatting>
  <conditionalFormatting sqref="B13">
    <cfRule type="expression" dxfId="135" priority="17">
      <formula>#REF!&lt;&gt;"Ja"</formula>
    </cfRule>
  </conditionalFormatting>
  <conditionalFormatting sqref="A11:D13">
    <cfRule type="expression" dxfId="134" priority="18">
      <formula>IF(#REF!&lt;&gt;"Ja",1,0)</formula>
    </cfRule>
  </conditionalFormatting>
  <conditionalFormatting sqref="D12:D13">
    <cfRule type="expression" dxfId="133" priority="19">
      <formula>IF(AND($E$12&lt;&gt;"Vælg dato",#REF!="Ja"),1,0)</formula>
    </cfRule>
  </conditionalFormatting>
  <conditionalFormatting sqref="B31:B45">
    <cfRule type="expression" dxfId="132" priority="10">
      <formula>IF(B31&lt;&gt;"Vælg eller skriv post",1,0)</formula>
    </cfRule>
  </conditionalFormatting>
  <conditionalFormatting sqref="E31:E45">
    <cfRule type="expression" dxfId="131" priority="8">
      <formula>IF(E31&lt;&gt;"Beskrivelse af post",1,0)</formula>
    </cfRule>
    <cfRule type="expression" dxfId="130" priority="9">
      <formula>B31 = "Øvrige"</formula>
    </cfRule>
  </conditionalFormatting>
  <conditionalFormatting sqref="F31:F45">
    <cfRule type="expression" dxfId="129" priority="6">
      <formula>IF(F31&lt;&gt;"Beskrivelse af post",1,0)</formula>
    </cfRule>
    <cfRule type="expression" dxfId="128" priority="7">
      <formula>#REF! = "Øvrige"</formula>
    </cfRule>
  </conditionalFormatting>
  <conditionalFormatting sqref="F48:F62">
    <cfRule type="expression" dxfId="127" priority="4">
      <formula>IF(F48&lt;&gt;"Beskrivelse af post",1,0)</formula>
    </cfRule>
    <cfRule type="expression" dxfId="126" priority="5">
      <formula>#REF! = "Øvrige"</formula>
    </cfRule>
  </conditionalFormatting>
  <conditionalFormatting sqref="E50:E64">
    <cfRule type="expression" dxfId="125" priority="2">
      <formula>IF(E50&lt;&gt;"Beskrivelse af post",1,0)</formula>
    </cfRule>
    <cfRule type="expression" dxfId="124" priority="3">
      <formula>B50 = "Øvrige"</formula>
    </cfRule>
  </conditionalFormatting>
  <conditionalFormatting sqref="A50:C64">
    <cfRule type="expression" dxfId="12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abSelected="1" zoomScale="70" zoomScaleNormal="70" workbookViewId="0">
      <selection activeCell="J47" sqref="J47"/>
    </sheetView>
  </sheetViews>
  <sheetFormatPr defaultColWidth="8.85546875" defaultRowHeight="15" x14ac:dyDescent="0.25"/>
  <cols>
    <col min="1" max="1" width="18.5703125" style="95" customWidth="1"/>
    <col min="2" max="2" width="35.28515625" style="95" customWidth="1"/>
    <col min="3" max="3" width="28" style="95" customWidth="1"/>
    <col min="4" max="4" width="39.42578125" style="95" customWidth="1"/>
    <col min="5" max="5" width="32" style="95" customWidth="1"/>
    <col min="6" max="6" width="93.42578125" style="95" customWidth="1"/>
    <col min="7" max="16384" width="8.85546875" style="95"/>
  </cols>
  <sheetData>
    <row r="1" spans="1:8" ht="15.75" thickBot="1" x14ac:dyDescent="0.3">
      <c r="A1" s="1"/>
      <c r="B1" s="1"/>
      <c r="C1" s="1"/>
      <c r="D1" s="1"/>
      <c r="E1" s="1"/>
      <c r="F1" s="1"/>
    </row>
    <row r="2" spans="1:8" ht="15.75" x14ac:dyDescent="0.25">
      <c r="A2" s="192" t="s">
        <v>0</v>
      </c>
      <c r="B2" s="193"/>
      <c r="C2" s="193"/>
      <c r="D2" s="193"/>
      <c r="E2" s="200" t="s">
        <v>46</v>
      </c>
      <c r="F2" s="201"/>
      <c r="G2" s="19"/>
      <c r="H2" s="19"/>
    </row>
    <row r="3" spans="1:8" x14ac:dyDescent="0.25">
      <c r="A3" s="2"/>
      <c r="B3" s="3"/>
      <c r="C3" s="4"/>
      <c r="D3" s="3"/>
      <c r="E3" s="182" t="s">
        <v>47</v>
      </c>
      <c r="F3" s="183"/>
    </row>
    <row r="4" spans="1:8" x14ac:dyDescent="0.25">
      <c r="A4" s="194" t="s">
        <v>4</v>
      </c>
      <c r="B4" s="195"/>
      <c r="C4" s="123"/>
      <c r="D4" s="3"/>
      <c r="E4" s="182"/>
      <c r="F4" s="183"/>
    </row>
    <row r="5" spans="1:8" x14ac:dyDescent="0.25">
      <c r="A5" s="190" t="s">
        <v>5</v>
      </c>
      <c r="B5" s="191"/>
      <c r="C5" s="124"/>
      <c r="D5" s="3"/>
      <c r="E5" s="182"/>
      <c r="F5" s="183"/>
    </row>
    <row r="6" spans="1:8" x14ac:dyDescent="0.25">
      <c r="A6" s="5"/>
      <c r="B6" s="143" t="s">
        <v>6</v>
      </c>
      <c r="C6" s="125"/>
      <c r="D6" s="3"/>
      <c r="E6" s="182"/>
      <c r="F6" s="183"/>
    </row>
    <row r="7" spans="1:8" ht="28.9" customHeight="1" x14ac:dyDescent="0.25">
      <c r="A7" s="190" t="s">
        <v>7</v>
      </c>
      <c r="B7" s="191"/>
      <c r="C7" s="126"/>
      <c r="D7" s="3"/>
      <c r="E7" s="182"/>
      <c r="F7" s="183"/>
    </row>
    <row r="8" spans="1:8" ht="23.45" customHeight="1" x14ac:dyDescent="0.25">
      <c r="A8" s="21"/>
      <c r="B8" s="22"/>
      <c r="C8" s="4"/>
      <c r="D8" s="3"/>
      <c r="E8" s="182"/>
      <c r="F8" s="183"/>
    </row>
    <row r="9" spans="1:8" ht="23.45" customHeight="1" x14ac:dyDescent="0.25">
      <c r="A9" s="21"/>
      <c r="B9" s="36" t="s">
        <v>105</v>
      </c>
      <c r="C9" s="127"/>
      <c r="D9" s="3"/>
      <c r="E9" s="182"/>
      <c r="F9" s="183"/>
    </row>
    <row r="10" spans="1:8" ht="23.45" customHeight="1" x14ac:dyDescent="0.25">
      <c r="A10" s="21"/>
      <c r="B10" s="35"/>
      <c r="C10" s="4"/>
      <c r="D10" s="3"/>
      <c r="E10" s="182"/>
      <c r="F10" s="183"/>
    </row>
    <row r="11" spans="1:8" x14ac:dyDescent="0.25">
      <c r="A11" s="6"/>
      <c r="B11" s="7"/>
      <c r="C11" s="8" t="s">
        <v>8</v>
      </c>
      <c r="D11" s="23" t="s">
        <v>9</v>
      </c>
      <c r="E11" s="182"/>
      <c r="F11" s="183"/>
    </row>
    <row r="12" spans="1:8" x14ac:dyDescent="0.25">
      <c r="A12" s="6"/>
      <c r="B12" s="143" t="s">
        <v>10</v>
      </c>
      <c r="C12" s="144" t="s">
        <v>11</v>
      </c>
      <c r="D12" s="144" t="s">
        <v>11</v>
      </c>
      <c r="E12" s="182"/>
      <c r="F12" s="183"/>
    </row>
    <row r="13" spans="1:8" ht="15.75" thickBot="1" x14ac:dyDescent="0.3">
      <c r="A13" s="9"/>
      <c r="B13" s="37" t="s">
        <v>12</v>
      </c>
      <c r="C13" s="128"/>
      <c r="D13" s="129"/>
      <c r="E13" s="184"/>
      <c r="F13" s="185"/>
    </row>
    <row r="14" spans="1:8" x14ac:dyDescent="0.25">
      <c r="A14" s="1"/>
      <c r="B14" s="1"/>
      <c r="C14" s="1"/>
      <c r="D14" s="1"/>
      <c r="E14" s="1"/>
      <c r="F14" s="1"/>
    </row>
    <row r="15" spans="1:8" ht="18" x14ac:dyDescent="0.25">
      <c r="A15" s="196" t="s">
        <v>51</v>
      </c>
      <c r="B15" s="196"/>
      <c r="C15" s="196"/>
      <c r="D15" s="196"/>
      <c r="E15" s="196"/>
      <c r="F15" s="24"/>
    </row>
    <row r="16" spans="1:8" x14ac:dyDescent="0.25">
      <c r="A16" s="109" t="s">
        <v>13</v>
      </c>
      <c r="B16" s="109" t="s">
        <v>14</v>
      </c>
      <c r="C16" s="109"/>
      <c r="D16" s="109" t="s">
        <v>15</v>
      </c>
      <c r="E16" s="198" t="s">
        <v>16</v>
      </c>
      <c r="F16" s="198"/>
    </row>
    <row r="17" spans="1:6" x14ac:dyDescent="0.25">
      <c r="A17" s="202">
        <v>1</v>
      </c>
      <c r="B17" s="142" t="s">
        <v>17</v>
      </c>
      <c r="C17" s="142"/>
      <c r="D17" s="132">
        <v>0</v>
      </c>
      <c r="E17" s="199" t="s">
        <v>16</v>
      </c>
      <c r="F17" s="199"/>
    </row>
    <row r="18" spans="1:6" x14ac:dyDescent="0.25">
      <c r="A18" s="202">
        <v>2</v>
      </c>
      <c r="B18" s="142" t="s">
        <v>17</v>
      </c>
      <c r="C18" s="142"/>
      <c r="D18" s="132">
        <v>0</v>
      </c>
      <c r="E18" s="199" t="s">
        <v>16</v>
      </c>
      <c r="F18" s="199"/>
    </row>
    <row r="19" spans="1:6" x14ac:dyDescent="0.25">
      <c r="A19" s="202">
        <v>3</v>
      </c>
      <c r="B19" s="142" t="s">
        <v>17</v>
      </c>
      <c r="C19" s="142"/>
      <c r="D19" s="132">
        <v>0</v>
      </c>
      <c r="E19" s="199" t="s">
        <v>16</v>
      </c>
      <c r="F19" s="199"/>
    </row>
    <row r="20" spans="1:6" x14ac:dyDescent="0.25">
      <c r="A20" s="202">
        <v>4</v>
      </c>
      <c r="B20" s="142" t="s">
        <v>17</v>
      </c>
      <c r="C20" s="142"/>
      <c r="D20" s="132">
        <v>0</v>
      </c>
      <c r="E20" s="199" t="s">
        <v>16</v>
      </c>
      <c r="F20" s="199"/>
    </row>
    <row r="21" spans="1:6" x14ac:dyDescent="0.25">
      <c r="A21" s="202">
        <v>5</v>
      </c>
      <c r="B21" s="142" t="s">
        <v>17</v>
      </c>
      <c r="C21" s="142"/>
      <c r="D21" s="132">
        <v>0</v>
      </c>
      <c r="E21" s="199" t="s">
        <v>16</v>
      </c>
      <c r="F21" s="199"/>
    </row>
    <row r="22" spans="1:6" x14ac:dyDescent="0.25">
      <c r="A22" s="202">
        <v>6</v>
      </c>
      <c r="B22" s="142" t="s">
        <v>17</v>
      </c>
      <c r="C22" s="142"/>
      <c r="D22" s="132">
        <v>0</v>
      </c>
      <c r="E22" s="199" t="s">
        <v>16</v>
      </c>
      <c r="F22" s="199"/>
    </row>
    <row r="23" spans="1:6" x14ac:dyDescent="0.25">
      <c r="A23" s="202">
        <v>7</v>
      </c>
      <c r="B23" s="142" t="s">
        <v>17</v>
      </c>
      <c r="C23" s="142"/>
      <c r="D23" s="132">
        <v>0</v>
      </c>
      <c r="E23" s="199" t="s">
        <v>16</v>
      </c>
      <c r="F23" s="199"/>
    </row>
    <row r="24" spans="1:6" x14ac:dyDescent="0.25">
      <c r="A24" s="202">
        <v>8</v>
      </c>
      <c r="B24" s="142" t="s">
        <v>17</v>
      </c>
      <c r="C24" s="142"/>
      <c r="D24" s="132">
        <v>0</v>
      </c>
      <c r="E24" s="199" t="s">
        <v>16</v>
      </c>
      <c r="F24" s="199"/>
    </row>
    <row r="25" spans="1:6" x14ac:dyDescent="0.25">
      <c r="A25" s="202">
        <v>9</v>
      </c>
      <c r="B25" s="142" t="s">
        <v>17</v>
      </c>
      <c r="C25" s="142"/>
      <c r="D25" s="132">
        <v>0</v>
      </c>
      <c r="E25" s="199" t="s">
        <v>16</v>
      </c>
      <c r="F25" s="199"/>
    </row>
    <row r="26" spans="1:6" x14ac:dyDescent="0.25">
      <c r="A26" s="202">
        <v>10</v>
      </c>
      <c r="B26" s="142" t="s">
        <v>17</v>
      </c>
      <c r="C26" s="142"/>
      <c r="D26" s="132">
        <v>0</v>
      </c>
      <c r="E26" s="199" t="s">
        <v>16</v>
      </c>
      <c r="F26" s="199"/>
    </row>
    <row r="27" spans="1:6" x14ac:dyDescent="0.25">
      <c r="A27" s="197" t="s">
        <v>28</v>
      </c>
      <c r="B27" s="197"/>
      <c r="C27" s="110"/>
      <c r="D27" s="111">
        <f>SUM(D17:D26)</f>
        <v>0</v>
      </c>
      <c r="E27" s="110"/>
      <c r="F27" s="1"/>
    </row>
    <row r="29" spans="1:6" x14ac:dyDescent="0.25">
      <c r="A29" s="188" t="s">
        <v>30</v>
      </c>
      <c r="B29" s="188"/>
      <c r="C29" s="188"/>
      <c r="D29" s="189" t="s">
        <v>44</v>
      </c>
      <c r="E29" s="189"/>
      <c r="F29" s="24"/>
    </row>
    <row r="30" spans="1:6" x14ac:dyDescent="0.25">
      <c r="A30" s="10" t="s">
        <v>13</v>
      </c>
      <c r="B30" s="10" t="s">
        <v>14</v>
      </c>
      <c r="C30" s="10" t="s">
        <v>33</v>
      </c>
      <c r="D30" s="20" t="s">
        <v>31</v>
      </c>
      <c r="E30" s="20" t="s">
        <v>32</v>
      </c>
      <c r="F30" s="112"/>
    </row>
    <row r="31" spans="1:6" x14ac:dyDescent="0.25">
      <c r="A31" s="203">
        <v>1</v>
      </c>
      <c r="B31" s="134" t="s">
        <v>17</v>
      </c>
      <c r="C31" s="135">
        <v>0</v>
      </c>
      <c r="D31" s="135">
        <v>0</v>
      </c>
      <c r="E31" s="136" t="s">
        <v>16</v>
      </c>
      <c r="F31" s="137"/>
    </row>
    <row r="32" spans="1:6" x14ac:dyDescent="0.25">
      <c r="A32" s="203">
        <v>2</v>
      </c>
      <c r="B32" s="134" t="s">
        <v>17</v>
      </c>
      <c r="C32" s="135">
        <v>0</v>
      </c>
      <c r="D32" s="135">
        <v>0</v>
      </c>
      <c r="E32" s="136" t="s">
        <v>16</v>
      </c>
      <c r="F32" s="137"/>
    </row>
    <row r="33" spans="1:6" x14ac:dyDescent="0.25">
      <c r="A33" s="203">
        <v>3</v>
      </c>
      <c r="B33" s="134" t="s">
        <v>17</v>
      </c>
      <c r="C33" s="135">
        <v>0</v>
      </c>
      <c r="D33" s="135">
        <v>0</v>
      </c>
      <c r="E33" s="136" t="s">
        <v>16</v>
      </c>
      <c r="F33" s="137"/>
    </row>
    <row r="34" spans="1:6" x14ac:dyDescent="0.25">
      <c r="A34" s="203">
        <v>4</v>
      </c>
      <c r="B34" s="134" t="s">
        <v>17</v>
      </c>
      <c r="C34" s="135">
        <v>0</v>
      </c>
      <c r="D34" s="135">
        <v>0</v>
      </c>
      <c r="E34" s="136" t="s">
        <v>16</v>
      </c>
      <c r="F34" s="137"/>
    </row>
    <row r="35" spans="1:6" x14ac:dyDescent="0.25">
      <c r="A35" s="203">
        <v>5</v>
      </c>
      <c r="B35" s="134" t="s">
        <v>17</v>
      </c>
      <c r="C35" s="135">
        <v>0</v>
      </c>
      <c r="D35" s="135">
        <v>0</v>
      </c>
      <c r="E35" s="136" t="s">
        <v>16</v>
      </c>
      <c r="F35" s="137"/>
    </row>
    <row r="36" spans="1:6" x14ac:dyDescent="0.25">
      <c r="A36" s="203">
        <v>6</v>
      </c>
      <c r="B36" s="134" t="s">
        <v>17</v>
      </c>
      <c r="C36" s="135">
        <v>0</v>
      </c>
      <c r="D36" s="135">
        <v>0</v>
      </c>
      <c r="E36" s="136" t="s">
        <v>16</v>
      </c>
      <c r="F36" s="137"/>
    </row>
    <row r="37" spans="1:6" x14ac:dyDescent="0.25">
      <c r="A37" s="203">
        <v>7</v>
      </c>
      <c r="B37" s="134" t="s">
        <v>17</v>
      </c>
      <c r="C37" s="135">
        <v>0</v>
      </c>
      <c r="D37" s="135">
        <v>0</v>
      </c>
      <c r="E37" s="136" t="s">
        <v>16</v>
      </c>
      <c r="F37" s="137"/>
    </row>
    <row r="38" spans="1:6" x14ac:dyDescent="0.25">
      <c r="A38" s="203">
        <v>8</v>
      </c>
      <c r="B38" s="134" t="s">
        <v>17</v>
      </c>
      <c r="C38" s="135">
        <v>0</v>
      </c>
      <c r="D38" s="135">
        <v>0</v>
      </c>
      <c r="E38" s="136" t="s">
        <v>16</v>
      </c>
      <c r="F38" s="137"/>
    </row>
    <row r="39" spans="1:6" x14ac:dyDescent="0.25">
      <c r="A39" s="203">
        <v>9</v>
      </c>
      <c r="B39" s="134" t="s">
        <v>17</v>
      </c>
      <c r="C39" s="135">
        <v>0</v>
      </c>
      <c r="D39" s="135">
        <v>0</v>
      </c>
      <c r="E39" s="136" t="s">
        <v>16</v>
      </c>
      <c r="F39" s="137"/>
    </row>
    <row r="40" spans="1:6" x14ac:dyDescent="0.25">
      <c r="A40" s="203">
        <v>10</v>
      </c>
      <c r="B40" s="134" t="s">
        <v>17</v>
      </c>
      <c r="C40" s="135">
        <v>0</v>
      </c>
      <c r="D40" s="135">
        <v>0</v>
      </c>
      <c r="E40" s="136" t="s">
        <v>16</v>
      </c>
      <c r="F40" s="137"/>
    </row>
    <row r="41" spans="1:6" x14ac:dyDescent="0.25">
      <c r="A41" s="203">
        <v>11</v>
      </c>
      <c r="B41" s="134" t="s">
        <v>17</v>
      </c>
      <c r="C41" s="135">
        <v>0</v>
      </c>
      <c r="D41" s="135">
        <v>0</v>
      </c>
      <c r="E41" s="136" t="s">
        <v>16</v>
      </c>
      <c r="F41" s="137"/>
    </row>
    <row r="42" spans="1:6" x14ac:dyDescent="0.25">
      <c r="A42" s="203">
        <v>12</v>
      </c>
      <c r="B42" s="134" t="s">
        <v>17</v>
      </c>
      <c r="C42" s="135">
        <v>0</v>
      </c>
      <c r="D42" s="135">
        <v>0</v>
      </c>
      <c r="E42" s="136" t="s">
        <v>16</v>
      </c>
      <c r="F42" s="137"/>
    </row>
    <row r="43" spans="1:6" x14ac:dyDescent="0.25">
      <c r="A43" s="203">
        <v>13</v>
      </c>
      <c r="B43" s="134" t="s">
        <v>17</v>
      </c>
      <c r="C43" s="135">
        <v>0</v>
      </c>
      <c r="D43" s="135">
        <v>0</v>
      </c>
      <c r="E43" s="136" t="s">
        <v>16</v>
      </c>
      <c r="F43" s="137"/>
    </row>
    <row r="44" spans="1:6" x14ac:dyDescent="0.25">
      <c r="A44" s="203">
        <v>14</v>
      </c>
      <c r="B44" s="134" t="s">
        <v>17</v>
      </c>
      <c r="C44" s="135">
        <v>0</v>
      </c>
      <c r="D44" s="135">
        <v>0</v>
      </c>
      <c r="E44" s="136" t="s">
        <v>16</v>
      </c>
      <c r="F44" s="137"/>
    </row>
    <row r="45" spans="1:6" x14ac:dyDescent="0.25">
      <c r="A45" s="203">
        <v>15</v>
      </c>
      <c r="B45" s="134" t="s">
        <v>17</v>
      </c>
      <c r="C45" s="135">
        <v>0</v>
      </c>
      <c r="D45" s="135">
        <v>0</v>
      </c>
      <c r="E45" s="136" t="s">
        <v>16</v>
      </c>
      <c r="F45" s="137"/>
    </row>
    <row r="46" spans="1:6" x14ac:dyDescent="0.25">
      <c r="A46" s="33" t="s">
        <v>18</v>
      </c>
      <c r="B46" s="33"/>
      <c r="C46" s="34">
        <f>SUBTOTAL(109,Table351613151921232527[Budgetteret beløb])</f>
        <v>0</v>
      </c>
      <c r="D46" s="34">
        <f>SUBTOTAL(109,Table351613151921232527[Afholdt beløb])</f>
        <v>0</v>
      </c>
      <c r="E46" s="33"/>
    </row>
    <row r="48" spans="1:6" x14ac:dyDescent="0.25">
      <c r="A48" s="188" t="s">
        <v>138</v>
      </c>
      <c r="B48" s="188"/>
      <c r="C48" s="188"/>
      <c r="D48" s="189" t="s">
        <v>45</v>
      </c>
      <c r="E48" s="189"/>
      <c r="F48" s="112"/>
    </row>
    <row r="49" spans="1:6" x14ac:dyDescent="0.25">
      <c r="A49" s="10" t="s">
        <v>13</v>
      </c>
      <c r="B49" s="10" t="s">
        <v>14</v>
      </c>
      <c r="C49" s="10" t="s">
        <v>33</v>
      </c>
      <c r="D49" s="20" t="s">
        <v>31</v>
      </c>
      <c r="E49" s="20" t="s">
        <v>32</v>
      </c>
      <c r="F49" s="112"/>
    </row>
    <row r="50" spans="1:6" x14ac:dyDescent="0.25">
      <c r="A50" s="204">
        <v>1</v>
      </c>
      <c r="B50" s="134" t="s">
        <v>17</v>
      </c>
      <c r="C50" s="135">
        <v>0</v>
      </c>
      <c r="D50" s="139">
        <v>0</v>
      </c>
      <c r="E50" s="136" t="s">
        <v>16</v>
      </c>
      <c r="F50" s="137"/>
    </row>
    <row r="51" spans="1:6" x14ac:dyDescent="0.25">
      <c r="A51" s="204">
        <v>2</v>
      </c>
      <c r="B51" s="134" t="s">
        <v>17</v>
      </c>
      <c r="C51" s="135">
        <v>0</v>
      </c>
      <c r="D51" s="139">
        <v>0</v>
      </c>
      <c r="E51" s="136" t="s">
        <v>16</v>
      </c>
      <c r="F51" s="137"/>
    </row>
    <row r="52" spans="1:6" x14ac:dyDescent="0.25">
      <c r="A52" s="204">
        <v>3</v>
      </c>
      <c r="B52" s="134" t="s">
        <v>17</v>
      </c>
      <c r="C52" s="135">
        <v>0</v>
      </c>
      <c r="D52" s="139">
        <v>0</v>
      </c>
      <c r="E52" s="136" t="s">
        <v>16</v>
      </c>
      <c r="F52" s="137"/>
    </row>
    <row r="53" spans="1:6" x14ac:dyDescent="0.25">
      <c r="A53" s="204">
        <v>4</v>
      </c>
      <c r="B53" s="134" t="s">
        <v>17</v>
      </c>
      <c r="C53" s="135">
        <v>0</v>
      </c>
      <c r="D53" s="139">
        <v>0</v>
      </c>
      <c r="E53" s="136" t="s">
        <v>16</v>
      </c>
      <c r="F53" s="137"/>
    </row>
    <row r="54" spans="1:6" x14ac:dyDescent="0.25">
      <c r="A54" s="204">
        <v>5</v>
      </c>
      <c r="B54" s="134" t="s">
        <v>17</v>
      </c>
      <c r="C54" s="135">
        <v>0</v>
      </c>
      <c r="D54" s="139">
        <v>0</v>
      </c>
      <c r="E54" s="136" t="s">
        <v>16</v>
      </c>
      <c r="F54" s="137"/>
    </row>
    <row r="55" spans="1:6" x14ac:dyDescent="0.25">
      <c r="A55" s="204">
        <v>6</v>
      </c>
      <c r="B55" s="134" t="s">
        <v>17</v>
      </c>
      <c r="C55" s="135">
        <v>0</v>
      </c>
      <c r="D55" s="139">
        <v>0</v>
      </c>
      <c r="E55" s="136" t="s">
        <v>16</v>
      </c>
      <c r="F55" s="137"/>
    </row>
    <row r="56" spans="1:6" x14ac:dyDescent="0.25">
      <c r="A56" s="204">
        <v>7</v>
      </c>
      <c r="B56" s="134" t="s">
        <v>17</v>
      </c>
      <c r="C56" s="135">
        <v>0</v>
      </c>
      <c r="D56" s="139">
        <v>0</v>
      </c>
      <c r="E56" s="136" t="s">
        <v>16</v>
      </c>
      <c r="F56" s="137"/>
    </row>
    <row r="57" spans="1:6" x14ac:dyDescent="0.25">
      <c r="A57" s="204">
        <v>8</v>
      </c>
      <c r="B57" s="134" t="s">
        <v>17</v>
      </c>
      <c r="C57" s="135">
        <v>0</v>
      </c>
      <c r="D57" s="139">
        <v>0</v>
      </c>
      <c r="E57" s="136" t="s">
        <v>16</v>
      </c>
      <c r="F57" s="137"/>
    </row>
    <row r="58" spans="1:6" x14ac:dyDescent="0.25">
      <c r="A58" s="204">
        <v>9</v>
      </c>
      <c r="B58" s="134" t="s">
        <v>17</v>
      </c>
      <c r="C58" s="135">
        <v>0</v>
      </c>
      <c r="D58" s="139">
        <v>0</v>
      </c>
      <c r="E58" s="136" t="s">
        <v>16</v>
      </c>
      <c r="F58" s="137"/>
    </row>
    <row r="59" spans="1:6" x14ac:dyDescent="0.25">
      <c r="A59" s="204">
        <v>10</v>
      </c>
      <c r="B59" s="134" t="s">
        <v>17</v>
      </c>
      <c r="C59" s="135">
        <v>0</v>
      </c>
      <c r="D59" s="139">
        <v>0</v>
      </c>
      <c r="E59" s="136" t="s">
        <v>16</v>
      </c>
      <c r="F59" s="137"/>
    </row>
    <row r="60" spans="1:6" x14ac:dyDescent="0.25">
      <c r="A60" s="204">
        <v>11</v>
      </c>
      <c r="B60" s="134" t="s">
        <v>17</v>
      </c>
      <c r="C60" s="135">
        <v>0</v>
      </c>
      <c r="D60" s="139">
        <v>0</v>
      </c>
      <c r="E60" s="136" t="s">
        <v>16</v>
      </c>
      <c r="F60" s="137"/>
    </row>
    <row r="61" spans="1:6" x14ac:dyDescent="0.25">
      <c r="A61" s="204">
        <v>12</v>
      </c>
      <c r="B61" s="134" t="s">
        <v>17</v>
      </c>
      <c r="C61" s="135">
        <v>0</v>
      </c>
      <c r="D61" s="139">
        <v>0</v>
      </c>
      <c r="E61" s="136" t="s">
        <v>16</v>
      </c>
      <c r="F61" s="137"/>
    </row>
    <row r="62" spans="1:6" x14ac:dyDescent="0.25">
      <c r="A62" s="204">
        <v>13</v>
      </c>
      <c r="B62" s="134" t="s">
        <v>17</v>
      </c>
      <c r="C62" s="135">
        <v>0</v>
      </c>
      <c r="D62" s="139">
        <v>0</v>
      </c>
      <c r="E62" s="136" t="s">
        <v>16</v>
      </c>
      <c r="F62" s="137"/>
    </row>
    <row r="63" spans="1:6" x14ac:dyDescent="0.25">
      <c r="A63" s="204">
        <v>14</v>
      </c>
      <c r="B63" s="134" t="s">
        <v>17</v>
      </c>
      <c r="C63" s="135">
        <v>0</v>
      </c>
      <c r="D63" s="139">
        <v>0</v>
      </c>
      <c r="E63" s="136" t="s">
        <v>16</v>
      </c>
      <c r="F63" s="137"/>
    </row>
    <row r="64" spans="1:6" x14ac:dyDescent="0.25">
      <c r="A64" s="204">
        <v>15</v>
      </c>
      <c r="B64" s="134" t="s">
        <v>17</v>
      </c>
      <c r="C64" s="135">
        <v>0</v>
      </c>
      <c r="D64" s="139">
        <v>0</v>
      </c>
      <c r="E64" s="136" t="s">
        <v>16</v>
      </c>
      <c r="F64" s="137"/>
    </row>
    <row r="65" spans="1:5" x14ac:dyDescent="0.25">
      <c r="A65" s="33" t="s">
        <v>18</v>
      </c>
      <c r="B65" s="33"/>
      <c r="C65" s="34">
        <f>SUBTOTAL(109,Table3531714182022242628[Budgetteret beløb])</f>
        <v>0</v>
      </c>
      <c r="D65" s="34">
        <f>SUBTOTAL(109,Table3531714182022242628[Afholdt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3" t="s">
        <v>50</v>
      </c>
      <c r="B68" s="114"/>
      <c r="C68" s="115"/>
      <c r="D68" s="115"/>
      <c r="E68" s="116"/>
    </row>
    <row r="69" spans="1:5" hidden="1" x14ac:dyDescent="0.25">
      <c r="A69" s="106"/>
      <c r="B69" s="117" t="s">
        <v>27</v>
      </c>
      <c r="C69" s="107">
        <f>D27</f>
        <v>0</v>
      </c>
      <c r="D69" s="107"/>
      <c r="E69" s="106"/>
    </row>
    <row r="70" spans="1:5" hidden="1" x14ac:dyDescent="0.25">
      <c r="A70" s="117"/>
      <c r="B70" s="117" t="s">
        <v>48</v>
      </c>
      <c r="C70" s="107">
        <f>Table351613151921232527[[#Totals],[Afholdt beløb]]+Table3531714182022242628[[#Totals],[Afholdt beløb]]</f>
        <v>0</v>
      </c>
      <c r="D70" s="107"/>
      <c r="E70" s="106"/>
    </row>
    <row r="71" spans="1:5" hidden="1" x14ac:dyDescent="0.25">
      <c r="A71" s="117"/>
      <c r="B71" s="117" t="s">
        <v>39</v>
      </c>
      <c r="C71" s="107">
        <f>C9</f>
        <v>0</v>
      </c>
      <c r="D71" s="107"/>
      <c r="E71" s="106"/>
    </row>
    <row r="72" spans="1:5" ht="44.45" hidden="1" customHeight="1" x14ac:dyDescent="0.25">
      <c r="A72" s="117"/>
      <c r="B72" s="140" t="s">
        <v>49</v>
      </c>
      <c r="C72" s="141">
        <f>C70*0.65</f>
        <v>0</v>
      </c>
      <c r="D72" s="107"/>
      <c r="E72" s="106"/>
    </row>
    <row r="73" spans="1:5" ht="24" hidden="1" customHeight="1" x14ac:dyDescent="0.25">
      <c r="A73" s="106"/>
      <c r="B73" s="117" t="s">
        <v>26</v>
      </c>
      <c r="C73" s="107">
        <f>C71-C72</f>
        <v>0</v>
      </c>
      <c r="D73" s="107"/>
      <c r="E73" s="106"/>
    </row>
  </sheetData>
  <sheetProtection algorithmName="SHA-512" hashValue="6oUjDIuhxifnx+HwfZOJqeiNXV2i73xXRjpc0i8vKyO+DISdkPdo0HMZdxu1aHTEWOl947ZYnynA/jDBJys+iw==" saltValue="s5+bQNh2GjV4qdZC/7PS/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96" priority="14">
      <formula>IF($D$4 &lt;&gt;"Angiv navn",1,0)</formula>
    </cfRule>
  </conditionalFormatting>
  <conditionalFormatting sqref="C6">
    <cfRule type="expression" dxfId="95" priority="13">
      <formula>IF($D$6&lt;&gt;"Angiv arrangementsstype",1,0)</formula>
    </cfRule>
  </conditionalFormatting>
  <conditionalFormatting sqref="C5">
    <cfRule type="expression" dxfId="94" priority="12">
      <formula>IF($D$5&lt;&gt;"Angiv sted",1,0)</formula>
    </cfRule>
  </conditionalFormatting>
  <conditionalFormatting sqref="C7">
    <cfRule type="expression" dxfId="93" priority="11">
      <formula>IF($D$7&lt;&gt;"Angiv antal",1,0)</formula>
    </cfRule>
  </conditionalFormatting>
  <conditionalFormatting sqref="C12">
    <cfRule type="expression" dxfId="92" priority="15">
      <formula>IF(AND($D$12&lt;&gt;"Vælg dato",#REF!="Ja"),1,0)</formula>
    </cfRule>
  </conditionalFormatting>
  <conditionalFormatting sqref="C13">
    <cfRule type="expression" dxfId="91" priority="16">
      <formula>IF(AND($D$13&lt;&gt;"Angiv antal",#REF!="Ja"),1,0)</formula>
    </cfRule>
  </conditionalFormatting>
  <conditionalFormatting sqref="B13">
    <cfRule type="expression" dxfId="90" priority="17">
      <formula>#REF!&lt;&gt;"Ja"</formula>
    </cfRule>
  </conditionalFormatting>
  <conditionalFormatting sqref="A11:D13">
    <cfRule type="expression" dxfId="89" priority="18">
      <formula>IF(#REF!&lt;&gt;"Ja",1,0)</formula>
    </cfRule>
  </conditionalFormatting>
  <conditionalFormatting sqref="D12:D13">
    <cfRule type="expression" dxfId="88" priority="19">
      <formula>IF(AND($E$12&lt;&gt;"Vælg dato",#REF!="Ja"),1,0)</formula>
    </cfRule>
  </conditionalFormatting>
  <conditionalFormatting sqref="B31:B45">
    <cfRule type="expression" dxfId="87" priority="10">
      <formula>IF(B31&lt;&gt;"Vælg eller skriv post",1,0)</formula>
    </cfRule>
  </conditionalFormatting>
  <conditionalFormatting sqref="E31:E45">
    <cfRule type="expression" dxfId="86" priority="8">
      <formula>IF(E31&lt;&gt;"Beskrivelse af post",1,0)</formula>
    </cfRule>
    <cfRule type="expression" dxfId="85" priority="9">
      <formula>B31 = "Øvrige"</formula>
    </cfRule>
  </conditionalFormatting>
  <conditionalFormatting sqref="F31:F45">
    <cfRule type="expression" dxfId="84" priority="6">
      <formula>IF(F31&lt;&gt;"Beskrivelse af post",1,0)</formula>
    </cfRule>
    <cfRule type="expression" dxfId="83" priority="7">
      <formula>#REF! = "Øvrige"</formula>
    </cfRule>
  </conditionalFormatting>
  <conditionalFormatting sqref="F48:F62">
    <cfRule type="expression" dxfId="82" priority="4">
      <formula>IF(F48&lt;&gt;"Beskrivelse af post",1,0)</formula>
    </cfRule>
    <cfRule type="expression" dxfId="81" priority="5">
      <formula>#REF! = "Øvrige"</formula>
    </cfRule>
  </conditionalFormatting>
  <conditionalFormatting sqref="E50:E64">
    <cfRule type="expression" dxfId="80" priority="2">
      <formula>IF(E50&lt;&gt;"Beskrivelse af post",1,0)</formula>
    </cfRule>
    <cfRule type="expression" dxfId="79" priority="3">
      <formula>B50 = "Øvrige"</formula>
    </cfRule>
  </conditionalFormatting>
  <conditionalFormatting sqref="A50:C64">
    <cfRule type="expression" dxfId="7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12" sqref="C12:D12"/>
    </sheetView>
  </sheetViews>
  <sheetFormatPr defaultColWidth="8.85546875" defaultRowHeight="15" x14ac:dyDescent="0.25"/>
  <cols>
    <col min="1" max="1" width="18.5703125" style="95" customWidth="1"/>
    <col min="2" max="2" width="35.28515625" style="95" customWidth="1"/>
    <col min="3" max="3" width="28" style="95" customWidth="1"/>
    <col min="4" max="4" width="39.42578125" style="95" customWidth="1"/>
    <col min="5" max="5" width="32" style="95" customWidth="1"/>
    <col min="6" max="6" width="93.42578125" style="95" customWidth="1"/>
    <col min="7" max="16384" width="8.85546875" style="95"/>
  </cols>
  <sheetData>
    <row r="1" spans="1:8" ht="15.75" thickBot="1" x14ac:dyDescent="0.3">
      <c r="A1" s="1"/>
      <c r="B1" s="1"/>
      <c r="C1" s="1"/>
      <c r="D1" s="1"/>
      <c r="E1" s="1"/>
      <c r="F1" s="1"/>
    </row>
    <row r="2" spans="1:8" ht="15.75" x14ac:dyDescent="0.25">
      <c r="A2" s="192" t="s">
        <v>0</v>
      </c>
      <c r="B2" s="193"/>
      <c r="C2" s="193"/>
      <c r="D2" s="193"/>
      <c r="E2" s="200" t="s">
        <v>46</v>
      </c>
      <c r="F2" s="201"/>
      <c r="G2" s="19"/>
      <c r="H2" s="19"/>
    </row>
    <row r="3" spans="1:8" x14ac:dyDescent="0.25">
      <c r="A3" s="2"/>
      <c r="B3" s="3"/>
      <c r="C3" s="4"/>
      <c r="D3" s="3"/>
      <c r="E3" s="182" t="s">
        <v>47</v>
      </c>
      <c r="F3" s="183"/>
    </row>
    <row r="4" spans="1:8" x14ac:dyDescent="0.25">
      <c r="A4" s="194" t="s">
        <v>4</v>
      </c>
      <c r="B4" s="195"/>
      <c r="C4" s="123"/>
      <c r="D4" s="3"/>
      <c r="E4" s="182"/>
      <c r="F4" s="183"/>
    </row>
    <row r="5" spans="1:8" x14ac:dyDescent="0.25">
      <c r="A5" s="190" t="s">
        <v>5</v>
      </c>
      <c r="B5" s="191"/>
      <c r="C5" s="124"/>
      <c r="D5" s="3"/>
      <c r="E5" s="182"/>
      <c r="F5" s="183"/>
    </row>
    <row r="6" spans="1:8" x14ac:dyDescent="0.25">
      <c r="A6" s="5"/>
      <c r="B6" s="92" t="s">
        <v>6</v>
      </c>
      <c r="C6" s="125"/>
      <c r="D6" s="3"/>
      <c r="E6" s="182"/>
      <c r="F6" s="183"/>
    </row>
    <row r="7" spans="1:8" ht="28.9" customHeight="1" x14ac:dyDescent="0.25">
      <c r="A7" s="190" t="s">
        <v>7</v>
      </c>
      <c r="B7" s="191"/>
      <c r="C7" s="126"/>
      <c r="D7" s="3"/>
      <c r="E7" s="182"/>
      <c r="F7" s="183"/>
    </row>
    <row r="8" spans="1:8" ht="23.45" customHeight="1" x14ac:dyDescent="0.25">
      <c r="A8" s="21"/>
      <c r="B8" s="22"/>
      <c r="C8" s="4"/>
      <c r="D8" s="3"/>
      <c r="E8" s="182"/>
      <c r="F8" s="183"/>
    </row>
    <row r="9" spans="1:8" ht="23.45" customHeight="1" x14ac:dyDescent="0.25">
      <c r="A9" s="21"/>
      <c r="B9" s="36" t="s">
        <v>105</v>
      </c>
      <c r="C9" s="127"/>
      <c r="D9" s="3"/>
      <c r="E9" s="182"/>
      <c r="F9" s="183"/>
    </row>
    <row r="10" spans="1:8" ht="23.45" customHeight="1" x14ac:dyDescent="0.25">
      <c r="A10" s="21"/>
      <c r="B10" s="35"/>
      <c r="C10" s="4"/>
      <c r="D10" s="3"/>
      <c r="E10" s="182"/>
      <c r="F10" s="183"/>
    </row>
    <row r="11" spans="1:8" x14ac:dyDescent="0.25">
      <c r="A11" s="6"/>
      <c r="B11" s="7"/>
      <c r="C11" s="8" t="s">
        <v>8</v>
      </c>
      <c r="D11" s="23" t="s">
        <v>9</v>
      </c>
      <c r="E11" s="182"/>
      <c r="F11" s="183"/>
    </row>
    <row r="12" spans="1:8" x14ac:dyDescent="0.25">
      <c r="A12" s="6"/>
      <c r="B12" s="92" t="s">
        <v>10</v>
      </c>
      <c r="C12" s="144" t="s">
        <v>11</v>
      </c>
      <c r="D12" s="144" t="s">
        <v>11</v>
      </c>
      <c r="E12" s="182"/>
      <c r="F12" s="183"/>
    </row>
    <row r="13" spans="1:8" ht="15.75" thickBot="1" x14ac:dyDescent="0.3">
      <c r="A13" s="9"/>
      <c r="B13" s="37" t="s">
        <v>12</v>
      </c>
      <c r="C13" s="128"/>
      <c r="D13" s="129"/>
      <c r="E13" s="184"/>
      <c r="F13" s="185"/>
    </row>
    <row r="14" spans="1:8" x14ac:dyDescent="0.25">
      <c r="A14" s="1"/>
      <c r="B14" s="1"/>
      <c r="C14" s="1"/>
      <c r="D14" s="1"/>
      <c r="E14" s="1"/>
      <c r="F14" s="1"/>
    </row>
    <row r="15" spans="1:8" ht="18" x14ac:dyDescent="0.25">
      <c r="A15" s="196" t="s">
        <v>51</v>
      </c>
      <c r="B15" s="196"/>
      <c r="C15" s="196"/>
      <c r="D15" s="196"/>
      <c r="E15" s="196"/>
      <c r="F15" s="24"/>
    </row>
    <row r="16" spans="1:8" x14ac:dyDescent="0.25">
      <c r="A16" s="109" t="s">
        <v>13</v>
      </c>
      <c r="B16" s="109" t="s">
        <v>14</v>
      </c>
      <c r="C16" s="109"/>
      <c r="D16" s="109" t="s">
        <v>15</v>
      </c>
      <c r="E16" s="198" t="s">
        <v>16</v>
      </c>
      <c r="F16" s="198"/>
    </row>
    <row r="17" spans="1:6" x14ac:dyDescent="0.25">
      <c r="A17" s="130">
        <v>1</v>
      </c>
      <c r="B17" s="131" t="s">
        <v>17</v>
      </c>
      <c r="C17" s="131"/>
      <c r="D17" s="132">
        <v>0</v>
      </c>
      <c r="E17" s="199" t="s">
        <v>16</v>
      </c>
      <c r="F17" s="199"/>
    </row>
    <row r="18" spans="1:6" x14ac:dyDescent="0.25">
      <c r="A18" s="130">
        <v>2</v>
      </c>
      <c r="B18" s="131" t="s">
        <v>17</v>
      </c>
      <c r="C18" s="131"/>
      <c r="D18" s="132">
        <v>0</v>
      </c>
      <c r="E18" s="199" t="s">
        <v>16</v>
      </c>
      <c r="F18" s="199"/>
    </row>
    <row r="19" spans="1:6" x14ac:dyDescent="0.25">
      <c r="A19" s="130">
        <v>3</v>
      </c>
      <c r="B19" s="131" t="s">
        <v>17</v>
      </c>
      <c r="C19" s="131"/>
      <c r="D19" s="132">
        <v>0</v>
      </c>
      <c r="E19" s="199" t="s">
        <v>16</v>
      </c>
      <c r="F19" s="199"/>
    </row>
    <row r="20" spans="1:6" x14ac:dyDescent="0.25">
      <c r="A20" s="130">
        <v>4</v>
      </c>
      <c r="B20" s="131" t="s">
        <v>17</v>
      </c>
      <c r="C20" s="131"/>
      <c r="D20" s="132">
        <v>0</v>
      </c>
      <c r="E20" s="199" t="s">
        <v>16</v>
      </c>
      <c r="F20" s="199"/>
    </row>
    <row r="21" spans="1:6" x14ac:dyDescent="0.25">
      <c r="A21" s="130">
        <v>5</v>
      </c>
      <c r="B21" s="131" t="s">
        <v>17</v>
      </c>
      <c r="C21" s="131"/>
      <c r="D21" s="132">
        <v>0</v>
      </c>
      <c r="E21" s="199" t="s">
        <v>16</v>
      </c>
      <c r="F21" s="199"/>
    </row>
    <row r="22" spans="1:6" x14ac:dyDescent="0.25">
      <c r="A22" s="130">
        <v>6</v>
      </c>
      <c r="B22" s="131" t="s">
        <v>17</v>
      </c>
      <c r="C22" s="131"/>
      <c r="D22" s="132">
        <v>0</v>
      </c>
      <c r="E22" s="199" t="s">
        <v>16</v>
      </c>
      <c r="F22" s="199"/>
    </row>
    <row r="23" spans="1:6" x14ac:dyDescent="0.25">
      <c r="A23" s="130">
        <v>7</v>
      </c>
      <c r="B23" s="131" t="s">
        <v>17</v>
      </c>
      <c r="C23" s="131"/>
      <c r="D23" s="132">
        <v>0</v>
      </c>
      <c r="E23" s="199" t="s">
        <v>16</v>
      </c>
      <c r="F23" s="199"/>
    </row>
    <row r="24" spans="1:6" x14ac:dyDescent="0.25">
      <c r="A24" s="130">
        <v>8</v>
      </c>
      <c r="B24" s="131" t="s">
        <v>17</v>
      </c>
      <c r="C24" s="131"/>
      <c r="D24" s="132">
        <v>0</v>
      </c>
      <c r="E24" s="199" t="s">
        <v>16</v>
      </c>
      <c r="F24" s="199"/>
    </row>
    <row r="25" spans="1:6" x14ac:dyDescent="0.25">
      <c r="A25" s="130">
        <v>9</v>
      </c>
      <c r="B25" s="131" t="s">
        <v>17</v>
      </c>
      <c r="C25" s="131"/>
      <c r="D25" s="132">
        <v>0</v>
      </c>
      <c r="E25" s="199" t="s">
        <v>16</v>
      </c>
      <c r="F25" s="199"/>
    </row>
    <row r="26" spans="1:6" x14ac:dyDescent="0.25">
      <c r="A26" s="130">
        <v>10</v>
      </c>
      <c r="B26" s="131" t="s">
        <v>17</v>
      </c>
      <c r="C26" s="131"/>
      <c r="D26" s="132">
        <v>0</v>
      </c>
      <c r="E26" s="199" t="s">
        <v>16</v>
      </c>
      <c r="F26" s="199"/>
    </row>
    <row r="27" spans="1:6" x14ac:dyDescent="0.25">
      <c r="A27" s="197" t="s">
        <v>28</v>
      </c>
      <c r="B27" s="197"/>
      <c r="C27" s="110"/>
      <c r="D27" s="111">
        <f>SUM(D17:D26)</f>
        <v>0</v>
      </c>
      <c r="E27" s="110"/>
      <c r="F27" s="1"/>
    </row>
    <row r="29" spans="1:6" x14ac:dyDescent="0.25">
      <c r="A29" s="188" t="s">
        <v>30</v>
      </c>
      <c r="B29" s="188"/>
      <c r="C29" s="188"/>
      <c r="D29" s="189" t="s">
        <v>44</v>
      </c>
      <c r="E29" s="189"/>
      <c r="F29" s="24"/>
    </row>
    <row r="30" spans="1:6" x14ac:dyDescent="0.25">
      <c r="A30" s="10" t="s">
        <v>13</v>
      </c>
      <c r="B30" s="10" t="s">
        <v>14</v>
      </c>
      <c r="C30" s="10" t="s">
        <v>33</v>
      </c>
      <c r="D30" s="20" t="s">
        <v>31</v>
      </c>
      <c r="E30" s="20" t="s">
        <v>32</v>
      </c>
      <c r="F30" s="112"/>
    </row>
    <row r="31" spans="1:6" x14ac:dyDescent="0.25">
      <c r="A31" s="133">
        <v>1</v>
      </c>
      <c r="B31" s="134" t="s">
        <v>17</v>
      </c>
      <c r="C31" s="135">
        <v>0</v>
      </c>
      <c r="D31" s="135">
        <v>0</v>
      </c>
      <c r="E31" s="136" t="s">
        <v>16</v>
      </c>
      <c r="F31" s="137"/>
    </row>
    <row r="32" spans="1:6" x14ac:dyDescent="0.25">
      <c r="A32" s="133">
        <v>2</v>
      </c>
      <c r="B32" s="134" t="s">
        <v>17</v>
      </c>
      <c r="C32" s="135">
        <v>0</v>
      </c>
      <c r="D32" s="135">
        <v>0</v>
      </c>
      <c r="E32" s="136" t="s">
        <v>16</v>
      </c>
      <c r="F32" s="137"/>
    </row>
    <row r="33" spans="1:6" x14ac:dyDescent="0.25">
      <c r="A33" s="133">
        <v>3</v>
      </c>
      <c r="B33" s="134" t="s">
        <v>17</v>
      </c>
      <c r="C33" s="135">
        <v>0</v>
      </c>
      <c r="D33" s="135">
        <v>0</v>
      </c>
      <c r="E33" s="136" t="s">
        <v>16</v>
      </c>
      <c r="F33" s="137"/>
    </row>
    <row r="34" spans="1:6" x14ac:dyDescent="0.25">
      <c r="A34" s="133">
        <v>4</v>
      </c>
      <c r="B34" s="134" t="s">
        <v>17</v>
      </c>
      <c r="C34" s="135">
        <v>0</v>
      </c>
      <c r="D34" s="135">
        <v>0</v>
      </c>
      <c r="E34" s="136" t="s">
        <v>16</v>
      </c>
      <c r="F34" s="137"/>
    </row>
    <row r="35" spans="1:6" x14ac:dyDescent="0.25">
      <c r="A35" s="133">
        <v>5</v>
      </c>
      <c r="B35" s="134" t="s">
        <v>17</v>
      </c>
      <c r="C35" s="135">
        <v>0</v>
      </c>
      <c r="D35" s="135">
        <v>0</v>
      </c>
      <c r="E35" s="136" t="s">
        <v>16</v>
      </c>
      <c r="F35" s="137"/>
    </row>
    <row r="36" spans="1:6" x14ac:dyDescent="0.25">
      <c r="A36" s="133">
        <v>6</v>
      </c>
      <c r="B36" s="134" t="s">
        <v>17</v>
      </c>
      <c r="C36" s="135">
        <v>0</v>
      </c>
      <c r="D36" s="135">
        <v>0</v>
      </c>
      <c r="E36" s="136" t="s">
        <v>16</v>
      </c>
      <c r="F36" s="137"/>
    </row>
    <row r="37" spans="1:6" x14ac:dyDescent="0.25">
      <c r="A37" s="133">
        <v>7</v>
      </c>
      <c r="B37" s="134" t="s">
        <v>17</v>
      </c>
      <c r="C37" s="135">
        <v>0</v>
      </c>
      <c r="D37" s="135">
        <v>0</v>
      </c>
      <c r="E37" s="136" t="s">
        <v>16</v>
      </c>
      <c r="F37" s="137"/>
    </row>
    <row r="38" spans="1:6" x14ac:dyDescent="0.25">
      <c r="A38" s="133">
        <v>8</v>
      </c>
      <c r="B38" s="134" t="s">
        <v>17</v>
      </c>
      <c r="C38" s="135">
        <v>0</v>
      </c>
      <c r="D38" s="135">
        <v>0</v>
      </c>
      <c r="E38" s="136" t="s">
        <v>16</v>
      </c>
      <c r="F38" s="137"/>
    </row>
    <row r="39" spans="1:6" x14ac:dyDescent="0.25">
      <c r="A39" s="133">
        <v>9</v>
      </c>
      <c r="B39" s="134" t="s">
        <v>17</v>
      </c>
      <c r="C39" s="135">
        <v>0</v>
      </c>
      <c r="D39" s="135">
        <v>0</v>
      </c>
      <c r="E39" s="136" t="s">
        <v>16</v>
      </c>
      <c r="F39" s="137"/>
    </row>
    <row r="40" spans="1:6" x14ac:dyDescent="0.25">
      <c r="A40" s="133">
        <v>10</v>
      </c>
      <c r="B40" s="134" t="s">
        <v>17</v>
      </c>
      <c r="C40" s="135">
        <v>0</v>
      </c>
      <c r="D40" s="135">
        <v>0</v>
      </c>
      <c r="E40" s="136" t="s">
        <v>16</v>
      </c>
      <c r="F40" s="137"/>
    </row>
    <row r="41" spans="1:6" x14ac:dyDescent="0.25">
      <c r="A41" s="133">
        <v>11</v>
      </c>
      <c r="B41" s="134" t="s">
        <v>17</v>
      </c>
      <c r="C41" s="135">
        <v>0</v>
      </c>
      <c r="D41" s="135">
        <v>0</v>
      </c>
      <c r="E41" s="136" t="s">
        <v>16</v>
      </c>
      <c r="F41" s="137"/>
    </row>
    <row r="42" spans="1:6" x14ac:dyDescent="0.25">
      <c r="A42" s="133">
        <v>12</v>
      </c>
      <c r="B42" s="134" t="s">
        <v>17</v>
      </c>
      <c r="C42" s="135">
        <v>0</v>
      </c>
      <c r="D42" s="135">
        <v>0</v>
      </c>
      <c r="E42" s="136" t="s">
        <v>16</v>
      </c>
      <c r="F42" s="137"/>
    </row>
    <row r="43" spans="1:6" x14ac:dyDescent="0.25">
      <c r="A43" s="133">
        <v>13</v>
      </c>
      <c r="B43" s="134" t="s">
        <v>17</v>
      </c>
      <c r="C43" s="135">
        <v>0</v>
      </c>
      <c r="D43" s="135">
        <v>0</v>
      </c>
      <c r="E43" s="136" t="s">
        <v>16</v>
      </c>
      <c r="F43" s="137"/>
    </row>
    <row r="44" spans="1:6" x14ac:dyDescent="0.25">
      <c r="A44" s="133">
        <v>14</v>
      </c>
      <c r="B44" s="134" t="s">
        <v>17</v>
      </c>
      <c r="C44" s="135">
        <v>0</v>
      </c>
      <c r="D44" s="135">
        <v>0</v>
      </c>
      <c r="E44" s="136" t="s">
        <v>16</v>
      </c>
      <c r="F44" s="137"/>
    </row>
    <row r="45" spans="1:6" x14ac:dyDescent="0.25">
      <c r="A45" s="133">
        <v>15</v>
      </c>
      <c r="B45" s="134" t="s">
        <v>17</v>
      </c>
      <c r="C45" s="135">
        <v>0</v>
      </c>
      <c r="D45" s="135">
        <v>0</v>
      </c>
      <c r="E45" s="136" t="s">
        <v>16</v>
      </c>
      <c r="F45" s="137"/>
    </row>
    <row r="46" spans="1:6" x14ac:dyDescent="0.25">
      <c r="A46" s="33" t="s">
        <v>18</v>
      </c>
      <c r="B46" s="33"/>
      <c r="C46" s="34">
        <f>SUBTOTAL(109,Table35161315192123252729[Budgetteret beløb])</f>
        <v>0</v>
      </c>
      <c r="D46" s="34">
        <f>SUBTOTAL(109,Table35161315192123252729[Afholdt beløb])</f>
        <v>0</v>
      </c>
      <c r="E46" s="33"/>
    </row>
    <row r="48" spans="1:6" x14ac:dyDescent="0.25">
      <c r="A48" s="188" t="s">
        <v>138</v>
      </c>
      <c r="B48" s="188"/>
      <c r="C48" s="188"/>
      <c r="D48" s="189" t="s">
        <v>45</v>
      </c>
      <c r="E48" s="189"/>
      <c r="F48" s="112"/>
    </row>
    <row r="49" spans="1:6" x14ac:dyDescent="0.25">
      <c r="A49" s="10" t="s">
        <v>13</v>
      </c>
      <c r="B49" s="10" t="s">
        <v>14</v>
      </c>
      <c r="C49" s="10" t="s">
        <v>33</v>
      </c>
      <c r="D49" s="20" t="s">
        <v>31</v>
      </c>
      <c r="E49" s="20" t="s">
        <v>32</v>
      </c>
      <c r="F49" s="112"/>
    </row>
    <row r="50" spans="1:6" x14ac:dyDescent="0.25">
      <c r="A50" s="138">
        <v>1</v>
      </c>
      <c r="B50" s="134" t="s">
        <v>17</v>
      </c>
      <c r="C50" s="135"/>
      <c r="D50" s="139"/>
      <c r="E50" s="136" t="s">
        <v>16</v>
      </c>
      <c r="F50" s="137"/>
    </row>
    <row r="51" spans="1:6" x14ac:dyDescent="0.25">
      <c r="A51" s="138">
        <v>2</v>
      </c>
      <c r="B51" s="134" t="s">
        <v>17</v>
      </c>
      <c r="C51" s="135">
        <v>0</v>
      </c>
      <c r="D51" s="139">
        <v>0</v>
      </c>
      <c r="E51" s="136" t="s">
        <v>16</v>
      </c>
      <c r="F51" s="137"/>
    </row>
    <row r="52" spans="1:6" x14ac:dyDescent="0.25">
      <c r="A52" s="138">
        <v>3</v>
      </c>
      <c r="B52" s="134" t="s">
        <v>17</v>
      </c>
      <c r="C52" s="135">
        <v>0</v>
      </c>
      <c r="D52" s="139">
        <v>0</v>
      </c>
      <c r="E52" s="136" t="s">
        <v>16</v>
      </c>
      <c r="F52" s="137"/>
    </row>
    <row r="53" spans="1:6" x14ac:dyDescent="0.25">
      <c r="A53" s="138">
        <v>4</v>
      </c>
      <c r="B53" s="134" t="s">
        <v>17</v>
      </c>
      <c r="C53" s="135">
        <v>0</v>
      </c>
      <c r="D53" s="139">
        <v>0</v>
      </c>
      <c r="E53" s="136" t="s">
        <v>16</v>
      </c>
      <c r="F53" s="137"/>
    </row>
    <row r="54" spans="1:6" x14ac:dyDescent="0.25">
      <c r="A54" s="138">
        <v>5</v>
      </c>
      <c r="B54" s="134" t="s">
        <v>17</v>
      </c>
      <c r="C54" s="135">
        <v>0</v>
      </c>
      <c r="D54" s="139">
        <v>0</v>
      </c>
      <c r="E54" s="136" t="s">
        <v>16</v>
      </c>
      <c r="F54" s="137"/>
    </row>
    <row r="55" spans="1:6" x14ac:dyDescent="0.25">
      <c r="A55" s="138">
        <v>6</v>
      </c>
      <c r="B55" s="134" t="s">
        <v>17</v>
      </c>
      <c r="C55" s="135">
        <v>0</v>
      </c>
      <c r="D55" s="139">
        <v>0</v>
      </c>
      <c r="E55" s="136" t="s">
        <v>16</v>
      </c>
      <c r="F55" s="137"/>
    </row>
    <row r="56" spans="1:6" x14ac:dyDescent="0.25">
      <c r="A56" s="138">
        <v>7</v>
      </c>
      <c r="B56" s="134" t="s">
        <v>17</v>
      </c>
      <c r="C56" s="135">
        <v>0</v>
      </c>
      <c r="D56" s="139">
        <v>0</v>
      </c>
      <c r="E56" s="136" t="s">
        <v>16</v>
      </c>
      <c r="F56" s="137"/>
    </row>
    <row r="57" spans="1:6" x14ac:dyDescent="0.25">
      <c r="A57" s="138">
        <v>8</v>
      </c>
      <c r="B57" s="134" t="s">
        <v>17</v>
      </c>
      <c r="C57" s="135">
        <v>0</v>
      </c>
      <c r="D57" s="139">
        <v>0</v>
      </c>
      <c r="E57" s="136" t="s">
        <v>16</v>
      </c>
      <c r="F57" s="137"/>
    </row>
    <row r="58" spans="1:6" x14ac:dyDescent="0.25">
      <c r="A58" s="138">
        <v>9</v>
      </c>
      <c r="B58" s="134" t="s">
        <v>17</v>
      </c>
      <c r="C58" s="135">
        <v>0</v>
      </c>
      <c r="D58" s="139">
        <v>0</v>
      </c>
      <c r="E58" s="136" t="s">
        <v>16</v>
      </c>
      <c r="F58" s="137"/>
    </row>
    <row r="59" spans="1:6" x14ac:dyDescent="0.25">
      <c r="A59" s="138">
        <v>10</v>
      </c>
      <c r="B59" s="134" t="s">
        <v>17</v>
      </c>
      <c r="C59" s="135">
        <v>0</v>
      </c>
      <c r="D59" s="139">
        <v>0</v>
      </c>
      <c r="E59" s="136" t="s">
        <v>16</v>
      </c>
      <c r="F59" s="137"/>
    </row>
    <row r="60" spans="1:6" x14ac:dyDescent="0.25">
      <c r="A60" s="138">
        <v>11</v>
      </c>
      <c r="B60" s="134" t="s">
        <v>17</v>
      </c>
      <c r="C60" s="135">
        <v>0</v>
      </c>
      <c r="D60" s="139">
        <v>0</v>
      </c>
      <c r="E60" s="136" t="s">
        <v>16</v>
      </c>
      <c r="F60" s="137"/>
    </row>
    <row r="61" spans="1:6" x14ac:dyDescent="0.25">
      <c r="A61" s="138">
        <v>12</v>
      </c>
      <c r="B61" s="134" t="s">
        <v>17</v>
      </c>
      <c r="C61" s="135">
        <v>0</v>
      </c>
      <c r="D61" s="139">
        <v>0</v>
      </c>
      <c r="E61" s="136" t="s">
        <v>16</v>
      </c>
      <c r="F61" s="137"/>
    </row>
    <row r="62" spans="1:6" x14ac:dyDescent="0.25">
      <c r="A62" s="138">
        <v>13</v>
      </c>
      <c r="B62" s="134" t="s">
        <v>17</v>
      </c>
      <c r="C62" s="135">
        <v>0</v>
      </c>
      <c r="D62" s="139">
        <v>0</v>
      </c>
      <c r="E62" s="136" t="s">
        <v>16</v>
      </c>
      <c r="F62" s="137"/>
    </row>
    <row r="63" spans="1:6" x14ac:dyDescent="0.25">
      <c r="A63" s="138">
        <v>14</v>
      </c>
      <c r="B63" s="134" t="s">
        <v>17</v>
      </c>
      <c r="C63" s="135">
        <v>0</v>
      </c>
      <c r="D63" s="139">
        <v>0</v>
      </c>
      <c r="E63" s="136" t="s">
        <v>16</v>
      </c>
      <c r="F63" s="137"/>
    </row>
    <row r="64" spans="1:6" x14ac:dyDescent="0.25">
      <c r="A64" s="138">
        <v>15</v>
      </c>
      <c r="B64" s="134" t="s">
        <v>17</v>
      </c>
      <c r="C64" s="135">
        <v>0</v>
      </c>
      <c r="D64" s="139">
        <v>0</v>
      </c>
      <c r="E64" s="136" t="s">
        <v>16</v>
      </c>
      <c r="F64" s="137"/>
    </row>
    <row r="65" spans="1:5" x14ac:dyDescent="0.25">
      <c r="A65" s="33" t="s">
        <v>18</v>
      </c>
      <c r="B65" s="33"/>
      <c r="C65" s="34">
        <f>SUBTOTAL(109,Table353171418202224262830[Budgetteret beløb])</f>
        <v>0</v>
      </c>
      <c r="D65" s="34">
        <f>SUBTOTAL(109,Table353171418202224262830[Afholdt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3" t="s">
        <v>50</v>
      </c>
      <c r="B68" s="114"/>
      <c r="C68" s="115"/>
      <c r="D68" s="115"/>
      <c r="E68" s="116"/>
    </row>
    <row r="69" spans="1:5" hidden="1" x14ac:dyDescent="0.25">
      <c r="A69" s="106"/>
      <c r="B69" s="117" t="s">
        <v>27</v>
      </c>
      <c r="C69" s="107">
        <f>D27</f>
        <v>0</v>
      </c>
      <c r="D69" s="107"/>
      <c r="E69" s="106"/>
    </row>
    <row r="70" spans="1:5" hidden="1" x14ac:dyDescent="0.25">
      <c r="A70" s="117"/>
      <c r="B70" s="117" t="s">
        <v>48</v>
      </c>
      <c r="C70" s="107">
        <f>Table35161315192123252729[[#Totals],[Afholdt beløb]]+Table353171418202224262830[[#Totals],[Afholdt beløb]]</f>
        <v>0</v>
      </c>
      <c r="D70" s="107"/>
      <c r="E70" s="106"/>
    </row>
    <row r="71" spans="1:5" hidden="1" x14ac:dyDescent="0.25">
      <c r="A71" s="117"/>
      <c r="B71" s="117" t="s">
        <v>39</v>
      </c>
      <c r="C71" s="107">
        <f>C9</f>
        <v>0</v>
      </c>
      <c r="D71" s="107"/>
      <c r="E71" s="106"/>
    </row>
    <row r="72" spans="1:5" ht="44.45" hidden="1" customHeight="1" x14ac:dyDescent="0.25">
      <c r="A72" s="117"/>
      <c r="B72" s="140" t="s">
        <v>49</v>
      </c>
      <c r="C72" s="141">
        <f>C70*0.65</f>
        <v>0</v>
      </c>
      <c r="D72" s="107"/>
      <c r="E72" s="106"/>
    </row>
    <row r="73" spans="1:5" ht="24" hidden="1" customHeight="1" x14ac:dyDescent="0.25">
      <c r="A73" s="106"/>
      <c r="B73" s="117" t="s">
        <v>26</v>
      </c>
      <c r="C73" s="107">
        <f>C71-C72</f>
        <v>0</v>
      </c>
      <c r="D73" s="107"/>
      <c r="E73" s="106"/>
    </row>
  </sheetData>
  <sheetProtection algorithmName="SHA-512" hashValue="iAJaXwwesbsrWa5vnvI784U/uvmk49IxIBMUNgVFTl3oWiv7iO4VsVRDdbtiZBqd+JMf6/RvS/QAUvrbtC+GTQ==" saltValue="PvMPa5IXyFij6LhmHS2w1g=="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77" priority="14">
      <formula>IF($D$4 &lt;&gt;"Angiv navn",1,0)</formula>
    </cfRule>
  </conditionalFormatting>
  <conditionalFormatting sqref="C6">
    <cfRule type="expression" dxfId="76" priority="13">
      <formula>IF($D$6&lt;&gt;"Angiv arrangementsstype",1,0)</formula>
    </cfRule>
  </conditionalFormatting>
  <conditionalFormatting sqref="C5">
    <cfRule type="expression" dxfId="75" priority="12">
      <formula>IF($D$5&lt;&gt;"Angiv sted",1,0)</formula>
    </cfRule>
  </conditionalFormatting>
  <conditionalFormatting sqref="C7">
    <cfRule type="expression" dxfId="74" priority="11">
      <formula>IF($D$7&lt;&gt;"Angiv antal",1,0)</formula>
    </cfRule>
  </conditionalFormatting>
  <conditionalFormatting sqref="C12">
    <cfRule type="expression" dxfId="73" priority="15">
      <formula>IF(AND($D$12&lt;&gt;"Vælg dato",#REF!="Ja"),1,0)</formula>
    </cfRule>
  </conditionalFormatting>
  <conditionalFormatting sqref="C13">
    <cfRule type="expression" dxfId="72" priority="16">
      <formula>IF(AND($D$13&lt;&gt;"Angiv antal",#REF!="Ja"),1,0)</formula>
    </cfRule>
  </conditionalFormatting>
  <conditionalFormatting sqref="B13">
    <cfRule type="expression" dxfId="71" priority="17">
      <formula>#REF!&lt;&gt;"Ja"</formula>
    </cfRule>
  </conditionalFormatting>
  <conditionalFormatting sqref="A11:D13">
    <cfRule type="expression" dxfId="70" priority="18">
      <formula>IF(#REF!&lt;&gt;"Ja",1,0)</formula>
    </cfRule>
  </conditionalFormatting>
  <conditionalFormatting sqref="D12:D13">
    <cfRule type="expression" dxfId="69" priority="19">
      <formula>IF(AND($E$12&lt;&gt;"Vælg dato",#REF!="Ja"),1,0)</formula>
    </cfRule>
  </conditionalFormatting>
  <conditionalFormatting sqref="B31:B45">
    <cfRule type="expression" dxfId="68" priority="10">
      <formula>IF(B31&lt;&gt;"Vælg eller skriv post",1,0)</formula>
    </cfRule>
  </conditionalFormatting>
  <conditionalFormatting sqref="E31:E45">
    <cfRule type="expression" dxfId="67" priority="8">
      <formula>IF(E31&lt;&gt;"Beskrivelse af post",1,0)</formula>
    </cfRule>
    <cfRule type="expression" dxfId="66" priority="9">
      <formula>B31 = "Øvrige"</formula>
    </cfRule>
  </conditionalFormatting>
  <conditionalFormatting sqref="F31:F45">
    <cfRule type="expression" dxfId="65" priority="6">
      <formula>IF(F31&lt;&gt;"Beskrivelse af post",1,0)</formula>
    </cfRule>
    <cfRule type="expression" dxfId="64" priority="7">
      <formula>#REF! = "Øvrige"</formula>
    </cfRule>
  </conditionalFormatting>
  <conditionalFormatting sqref="F48:F62">
    <cfRule type="expression" dxfId="63" priority="4">
      <formula>IF(F48&lt;&gt;"Beskrivelse af post",1,0)</formula>
    </cfRule>
    <cfRule type="expression" dxfId="62" priority="5">
      <formula>#REF! = "Øvrige"</formula>
    </cfRule>
  </conditionalFormatting>
  <conditionalFormatting sqref="E50:E64">
    <cfRule type="expression" dxfId="61" priority="2">
      <formula>IF(E50&lt;&gt;"Beskrivelse af post",1,0)</formula>
    </cfRule>
    <cfRule type="expression" dxfId="60" priority="3">
      <formula>B50 = "Øvrige"</formula>
    </cfRule>
  </conditionalFormatting>
  <conditionalFormatting sqref="A50:C64">
    <cfRule type="expression" dxfId="59"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4"/>
  <sheetViews>
    <sheetView topLeftCell="E1" workbookViewId="0">
      <selection activeCell="Q64" sqref="Q64"/>
    </sheetView>
  </sheetViews>
  <sheetFormatPr defaultRowHeight="15" x14ac:dyDescent="0.25"/>
  <cols>
    <col min="2" max="2" width="56.85546875" bestFit="1" customWidth="1"/>
    <col min="5" max="5" width="37.28515625" bestFit="1" customWidth="1"/>
    <col min="8" max="8" width="32.7109375" bestFit="1" customWidth="1"/>
    <col min="11" max="11" width="16" bestFit="1" customWidth="1"/>
    <col min="17" max="17" width="10.28515625" bestFit="1" customWidth="1"/>
    <col min="19" max="19" width="47.5703125" bestFit="1" customWidth="1"/>
    <col min="22" max="22" width="17.42578125" customWidth="1"/>
    <col min="23" max="23" width="38.42578125" customWidth="1"/>
  </cols>
  <sheetData>
    <row r="1" spans="1:23" x14ac:dyDescent="0.25">
      <c r="A1" s="18"/>
      <c r="B1" s="18"/>
      <c r="C1" s="18"/>
      <c r="D1" s="18"/>
      <c r="E1" s="26"/>
      <c r="F1" s="26"/>
      <c r="G1" s="26"/>
      <c r="H1" s="26" t="s">
        <v>54</v>
      </c>
      <c r="I1" s="26"/>
      <c r="J1" s="26"/>
      <c r="K1" s="18"/>
      <c r="L1" s="18"/>
      <c r="M1" s="26"/>
      <c r="N1" s="18"/>
      <c r="O1" s="18"/>
      <c r="P1" s="26"/>
      <c r="Q1" s="18"/>
      <c r="R1" s="18"/>
      <c r="S1" s="18"/>
      <c r="T1" s="18"/>
    </row>
    <row r="2" spans="1:23" x14ac:dyDescent="0.25">
      <c r="A2" s="18"/>
      <c r="B2" s="27" t="s">
        <v>55</v>
      </c>
      <c r="C2" s="18"/>
      <c r="D2" s="27" t="s">
        <v>27</v>
      </c>
      <c r="E2" s="27" t="s">
        <v>14</v>
      </c>
      <c r="F2" s="27" t="s">
        <v>56</v>
      </c>
      <c r="G2" s="27" t="s">
        <v>48</v>
      </c>
      <c r="H2" s="25" t="s">
        <v>14</v>
      </c>
      <c r="I2" s="25"/>
      <c r="J2" s="26" t="s">
        <v>57</v>
      </c>
      <c r="K2" s="18" t="s">
        <v>58</v>
      </c>
      <c r="L2" s="18"/>
      <c r="M2" s="26" t="s">
        <v>57</v>
      </c>
      <c r="N2" s="18" t="s">
        <v>59</v>
      </c>
      <c r="O2" s="18"/>
      <c r="P2" s="26" t="s">
        <v>57</v>
      </c>
      <c r="Q2" s="18" t="s">
        <v>23</v>
      </c>
      <c r="R2" s="18"/>
      <c r="S2" s="18" t="s">
        <v>14</v>
      </c>
      <c r="T2" s="18"/>
      <c r="V2" t="s">
        <v>57</v>
      </c>
      <c r="W2" s="18" t="s">
        <v>51</v>
      </c>
    </row>
    <row r="3" spans="1:23" x14ac:dyDescent="0.25">
      <c r="A3" s="26" t="s">
        <v>57</v>
      </c>
      <c r="B3" s="25" t="s">
        <v>60</v>
      </c>
      <c r="C3" s="18"/>
      <c r="D3" s="26" t="s">
        <v>57</v>
      </c>
      <c r="E3" s="28" t="s">
        <v>61</v>
      </c>
      <c r="F3" s="28"/>
      <c r="G3" s="26" t="s">
        <v>57</v>
      </c>
      <c r="H3" s="29" t="s">
        <v>62</v>
      </c>
      <c r="I3" s="18"/>
      <c r="J3" s="18"/>
      <c r="K3" s="18" t="s">
        <v>63</v>
      </c>
      <c r="L3" s="18"/>
      <c r="M3" s="18"/>
      <c r="N3" s="18" t="s">
        <v>64</v>
      </c>
      <c r="O3" s="18"/>
      <c r="P3" s="18"/>
      <c r="Q3" s="30">
        <v>44256</v>
      </c>
      <c r="R3" s="18"/>
      <c r="S3" s="29" t="s">
        <v>65</v>
      </c>
      <c r="T3" s="18"/>
      <c r="W3" s="18" t="s">
        <v>34</v>
      </c>
    </row>
    <row r="4" spans="1:23" x14ac:dyDescent="0.25">
      <c r="A4" s="18"/>
      <c r="B4" s="18" t="s">
        <v>66</v>
      </c>
      <c r="C4" s="18"/>
      <c r="D4" s="18"/>
      <c r="E4" s="28" t="s">
        <v>67</v>
      </c>
      <c r="F4" s="28"/>
      <c r="G4" s="18"/>
      <c r="H4" s="29" t="s">
        <v>68</v>
      </c>
      <c r="I4" s="18"/>
      <c r="J4" s="18"/>
      <c r="K4" s="18" t="s">
        <v>69</v>
      </c>
      <c r="L4" s="18"/>
      <c r="M4" s="18"/>
      <c r="N4" s="18" t="s">
        <v>42</v>
      </c>
      <c r="O4" s="18"/>
      <c r="P4" s="18"/>
      <c r="Q4" s="30">
        <v>44257</v>
      </c>
      <c r="R4" s="18"/>
      <c r="S4" s="29" t="s">
        <v>70</v>
      </c>
      <c r="T4" s="18"/>
      <c r="W4" s="18" t="s">
        <v>35</v>
      </c>
    </row>
    <row r="5" spans="1:23" x14ac:dyDescent="0.25">
      <c r="A5" s="18"/>
      <c r="B5" s="18" t="s">
        <v>71</v>
      </c>
      <c r="C5" s="18"/>
      <c r="D5" s="18"/>
      <c r="E5" s="28" t="s">
        <v>72</v>
      </c>
      <c r="F5" s="28"/>
      <c r="G5" s="18"/>
      <c r="H5" s="29" t="s">
        <v>73</v>
      </c>
      <c r="I5" s="18"/>
      <c r="J5" s="18"/>
      <c r="K5" s="18" t="s">
        <v>74</v>
      </c>
      <c r="L5" s="18"/>
      <c r="M5" s="18"/>
      <c r="N5" s="18" t="s">
        <v>43</v>
      </c>
      <c r="O5" s="18"/>
      <c r="P5" s="18"/>
      <c r="Q5" s="30">
        <v>44258</v>
      </c>
      <c r="R5" s="18"/>
      <c r="S5" s="29" t="s">
        <v>75</v>
      </c>
      <c r="T5" s="18"/>
      <c r="W5" s="18" t="s">
        <v>29</v>
      </c>
    </row>
    <row r="6" spans="1:23" x14ac:dyDescent="0.25">
      <c r="A6" s="18"/>
      <c r="B6" s="18" t="s">
        <v>76</v>
      </c>
      <c r="C6" s="18"/>
      <c r="D6" s="18"/>
      <c r="E6" s="28" t="s">
        <v>77</v>
      </c>
      <c r="F6" s="28"/>
      <c r="G6" s="18"/>
      <c r="H6" s="29" t="s">
        <v>78</v>
      </c>
      <c r="I6" s="18"/>
      <c r="J6" s="18"/>
      <c r="K6" s="18" t="s">
        <v>79</v>
      </c>
      <c r="L6" s="18"/>
      <c r="M6" s="18"/>
      <c r="N6" s="18"/>
      <c r="O6" s="18"/>
      <c r="P6" s="18"/>
      <c r="Q6" s="30">
        <v>44259</v>
      </c>
      <c r="R6" s="18"/>
      <c r="S6" s="29" t="s">
        <v>80</v>
      </c>
      <c r="T6" s="18"/>
      <c r="W6" s="18" t="s">
        <v>36</v>
      </c>
    </row>
    <row r="7" spans="1:23" x14ac:dyDescent="0.25">
      <c r="A7" s="18"/>
      <c r="B7" s="18" t="s">
        <v>81</v>
      </c>
      <c r="C7" s="18"/>
      <c r="D7" s="18"/>
      <c r="E7" s="28" t="s">
        <v>82</v>
      </c>
      <c r="F7" s="28"/>
      <c r="G7" s="18"/>
      <c r="H7" s="29" t="s">
        <v>83</v>
      </c>
      <c r="I7" s="18"/>
      <c r="J7" s="18"/>
      <c r="K7" s="18" t="s">
        <v>84</v>
      </c>
      <c r="L7" s="18"/>
      <c r="M7" s="18"/>
      <c r="N7" s="18"/>
      <c r="O7" s="18"/>
      <c r="P7" s="18"/>
      <c r="Q7" s="30">
        <v>44260</v>
      </c>
      <c r="R7" s="18"/>
      <c r="S7" s="29" t="s">
        <v>85</v>
      </c>
      <c r="T7" s="18"/>
      <c r="W7" s="18" t="s">
        <v>37</v>
      </c>
    </row>
    <row r="8" spans="1:23" x14ac:dyDescent="0.25">
      <c r="A8" s="25"/>
      <c r="B8" s="18" t="s">
        <v>86</v>
      </c>
      <c r="C8" s="18"/>
      <c r="D8" s="18"/>
      <c r="E8" s="28" t="s">
        <v>87</v>
      </c>
      <c r="F8" s="28"/>
      <c r="G8" s="25"/>
      <c r="H8" s="29" t="s">
        <v>88</v>
      </c>
      <c r="I8" s="18"/>
      <c r="J8" s="18"/>
      <c r="K8" s="18"/>
      <c r="L8" s="18"/>
      <c r="M8" s="18"/>
      <c r="N8" s="18"/>
      <c r="O8" s="18"/>
      <c r="P8" s="18"/>
      <c r="Q8" s="30">
        <v>44261</v>
      </c>
      <c r="R8" s="18"/>
      <c r="S8" s="29" t="s">
        <v>89</v>
      </c>
      <c r="T8" s="18"/>
      <c r="W8" t="s">
        <v>17</v>
      </c>
    </row>
    <row r="9" spans="1:23" x14ac:dyDescent="0.25">
      <c r="A9" s="18"/>
      <c r="B9" s="25" t="s">
        <v>90</v>
      </c>
      <c r="C9" s="18"/>
      <c r="D9" s="18"/>
      <c r="E9" s="28" t="s">
        <v>91</v>
      </c>
      <c r="F9" s="28"/>
      <c r="G9" s="18"/>
      <c r="H9" s="29" t="s">
        <v>92</v>
      </c>
      <c r="I9" s="18"/>
      <c r="J9" s="18"/>
      <c r="K9" s="18"/>
      <c r="L9" s="18"/>
      <c r="M9" s="18"/>
      <c r="N9" s="18"/>
      <c r="O9" s="18"/>
      <c r="P9" s="18"/>
      <c r="Q9" s="30">
        <v>44262</v>
      </c>
      <c r="R9" s="18"/>
      <c r="S9" s="29" t="s">
        <v>93</v>
      </c>
      <c r="T9" s="18"/>
    </row>
    <row r="10" spans="1:23" x14ac:dyDescent="0.25">
      <c r="A10" s="18"/>
      <c r="B10" s="18"/>
      <c r="C10" s="18"/>
      <c r="D10" s="18"/>
      <c r="E10" s="28" t="s">
        <v>94</v>
      </c>
      <c r="F10" s="28"/>
      <c r="G10" s="18"/>
      <c r="H10" s="29" t="s">
        <v>95</v>
      </c>
      <c r="I10" s="18"/>
      <c r="J10" s="18"/>
      <c r="K10" s="18"/>
      <c r="L10" s="18"/>
      <c r="M10" s="18"/>
      <c r="N10" s="18"/>
      <c r="O10" s="18"/>
      <c r="P10" s="18"/>
      <c r="Q10" s="30">
        <v>44263</v>
      </c>
      <c r="R10" s="18"/>
      <c r="S10" s="29" t="s">
        <v>96</v>
      </c>
      <c r="T10" s="18"/>
    </row>
    <row r="11" spans="1:23" x14ac:dyDescent="0.25">
      <c r="A11" s="18"/>
      <c r="B11" s="18"/>
      <c r="C11" s="18"/>
      <c r="D11" s="18"/>
      <c r="E11" s="28" t="s">
        <v>97</v>
      </c>
      <c r="F11" s="28"/>
      <c r="G11" s="18"/>
      <c r="H11" s="29" t="s">
        <v>98</v>
      </c>
      <c r="I11" s="18"/>
      <c r="J11" s="18"/>
      <c r="K11" s="18"/>
      <c r="L11" s="18"/>
      <c r="M11" s="18"/>
      <c r="N11" s="18"/>
      <c r="O11" s="18"/>
      <c r="P11" s="18"/>
      <c r="Q11" s="30">
        <v>44264</v>
      </c>
      <c r="R11" s="18"/>
      <c r="S11" s="29" t="s">
        <v>99</v>
      </c>
      <c r="T11" s="18"/>
    </row>
    <row r="12" spans="1:23" x14ac:dyDescent="0.25">
      <c r="A12" s="18"/>
      <c r="B12" s="18"/>
      <c r="C12" s="18"/>
      <c r="D12" s="18"/>
      <c r="E12" s="28"/>
      <c r="F12" s="28"/>
      <c r="G12" s="18"/>
      <c r="H12" s="29" t="s">
        <v>100</v>
      </c>
      <c r="I12" s="18"/>
      <c r="J12" s="18"/>
      <c r="K12" s="18"/>
      <c r="L12" s="18"/>
      <c r="M12" s="18"/>
      <c r="N12" s="18"/>
      <c r="O12" s="18"/>
      <c r="P12" s="18"/>
      <c r="Q12" s="30">
        <v>44265</v>
      </c>
      <c r="R12" s="18"/>
      <c r="S12" s="18" t="s">
        <v>17</v>
      </c>
      <c r="T12" s="18"/>
    </row>
    <row r="13" spans="1:23" x14ac:dyDescent="0.25">
      <c r="A13" s="18"/>
      <c r="B13" s="18"/>
      <c r="C13" s="18"/>
      <c r="D13" s="18"/>
      <c r="E13" s="28"/>
      <c r="F13" s="28"/>
      <c r="G13" s="18"/>
      <c r="H13" s="29" t="s">
        <v>101</v>
      </c>
      <c r="I13" s="18"/>
      <c r="J13" s="18"/>
      <c r="K13" s="18"/>
      <c r="L13" s="18"/>
      <c r="M13" s="18"/>
      <c r="N13" s="18"/>
      <c r="O13" s="18"/>
      <c r="P13" s="18"/>
      <c r="Q13" s="30">
        <v>44266</v>
      </c>
      <c r="R13" s="18"/>
      <c r="S13" s="18"/>
      <c r="T13" s="18"/>
    </row>
    <row r="14" spans="1:23" x14ac:dyDescent="0.25">
      <c r="A14" s="18"/>
      <c r="B14" s="18"/>
      <c r="C14" s="18"/>
      <c r="D14" s="18"/>
      <c r="E14" s="28"/>
      <c r="F14" s="28"/>
      <c r="G14" s="18"/>
      <c r="H14" s="29" t="s">
        <v>102</v>
      </c>
      <c r="I14" s="18"/>
      <c r="J14" s="18"/>
      <c r="K14" s="18"/>
      <c r="L14" s="18"/>
      <c r="M14" s="18"/>
      <c r="N14" s="18"/>
      <c r="O14" s="18"/>
      <c r="P14" s="18"/>
      <c r="Q14" s="30">
        <v>44267</v>
      </c>
      <c r="R14" s="18"/>
      <c r="S14" s="18"/>
      <c r="T14" s="18"/>
    </row>
    <row r="15" spans="1:23" x14ac:dyDescent="0.25">
      <c r="A15" s="18"/>
      <c r="B15" s="18"/>
      <c r="C15" s="18"/>
      <c r="D15" s="18"/>
      <c r="E15" s="28"/>
      <c r="F15" s="28"/>
      <c r="G15" s="25"/>
      <c r="H15" s="29" t="s">
        <v>103</v>
      </c>
      <c r="I15" s="18"/>
      <c r="J15" s="18"/>
      <c r="K15" s="18"/>
      <c r="L15" s="18"/>
      <c r="M15" s="18"/>
      <c r="N15" s="18"/>
      <c r="O15" s="18"/>
      <c r="P15" s="18"/>
      <c r="Q15" s="30">
        <v>44268</v>
      </c>
      <c r="R15" s="18"/>
      <c r="S15" s="18"/>
      <c r="T15" s="18"/>
    </row>
    <row r="16" spans="1:23" x14ac:dyDescent="0.25">
      <c r="A16" s="18"/>
      <c r="B16" s="18"/>
      <c r="C16" s="18"/>
      <c r="D16" s="18"/>
      <c r="E16" s="28"/>
      <c r="F16" s="28"/>
      <c r="G16" s="18"/>
      <c r="H16" s="29" t="s">
        <v>99</v>
      </c>
      <c r="I16" s="18"/>
      <c r="J16" s="18"/>
      <c r="K16" s="18"/>
      <c r="L16" s="18"/>
      <c r="M16" s="18"/>
      <c r="N16" s="18"/>
      <c r="O16" s="18"/>
      <c r="P16" s="18"/>
      <c r="Q16" s="30">
        <v>44269</v>
      </c>
      <c r="R16" s="18"/>
      <c r="S16" s="18"/>
      <c r="T16" s="18"/>
    </row>
    <row r="17" spans="1:20" x14ac:dyDescent="0.25">
      <c r="A17" s="18"/>
      <c r="B17" s="18"/>
      <c r="C17" s="18"/>
      <c r="D17" s="18"/>
      <c r="E17" s="28"/>
      <c r="F17" s="28"/>
      <c r="G17" s="18"/>
      <c r="H17" s="18" t="s">
        <v>17</v>
      </c>
      <c r="I17" s="18"/>
      <c r="J17" s="18"/>
      <c r="K17" s="18"/>
      <c r="L17" s="18"/>
      <c r="M17" s="18"/>
      <c r="N17" s="18"/>
      <c r="O17" s="18"/>
      <c r="P17" s="18"/>
      <c r="Q17" s="30">
        <v>44270</v>
      </c>
      <c r="R17" s="18"/>
      <c r="S17" s="18"/>
      <c r="T17" s="18"/>
    </row>
    <row r="18" spans="1:20" x14ac:dyDescent="0.25">
      <c r="A18" s="18"/>
      <c r="B18" s="18"/>
      <c r="C18" s="18"/>
      <c r="D18" s="18"/>
      <c r="E18" s="28"/>
      <c r="F18" s="28"/>
      <c r="G18" s="18"/>
      <c r="H18" s="18"/>
      <c r="I18" s="18"/>
      <c r="J18" s="18"/>
      <c r="K18" s="18"/>
      <c r="L18" s="18"/>
      <c r="M18" s="18"/>
      <c r="N18" s="18"/>
      <c r="O18" s="18"/>
      <c r="P18" s="18"/>
      <c r="Q18" s="30">
        <v>44271</v>
      </c>
      <c r="R18" s="18"/>
      <c r="S18" s="18"/>
      <c r="T18" s="18"/>
    </row>
    <row r="19" spans="1:20" x14ac:dyDescent="0.25">
      <c r="A19" s="18"/>
      <c r="B19" s="18"/>
      <c r="C19" s="18"/>
      <c r="D19" s="18"/>
      <c r="E19" s="28"/>
      <c r="F19" s="28"/>
      <c r="G19" s="18"/>
      <c r="H19" s="18"/>
      <c r="I19" s="18"/>
      <c r="J19" s="18"/>
      <c r="K19" s="18"/>
      <c r="L19" s="18"/>
      <c r="M19" s="18"/>
      <c r="N19" s="18"/>
      <c r="O19" s="18"/>
      <c r="P19" s="18"/>
      <c r="Q19" s="30">
        <v>44272</v>
      </c>
      <c r="R19" s="18"/>
      <c r="S19" s="18"/>
      <c r="T19" s="18"/>
    </row>
    <row r="20" spans="1:20" x14ac:dyDescent="0.25">
      <c r="A20" s="18"/>
      <c r="B20" s="18"/>
      <c r="C20" s="18"/>
      <c r="D20" s="18"/>
      <c r="E20" s="28"/>
      <c r="F20" s="28"/>
      <c r="G20" s="18"/>
      <c r="H20" s="18"/>
      <c r="I20" s="18"/>
      <c r="J20" s="18"/>
      <c r="K20" s="18"/>
      <c r="L20" s="18"/>
      <c r="M20" s="18"/>
      <c r="N20" s="18"/>
      <c r="O20" s="18"/>
      <c r="P20" s="18"/>
      <c r="Q20" s="30">
        <v>44273</v>
      </c>
      <c r="R20" s="18"/>
      <c r="S20" s="18"/>
      <c r="T20" s="18"/>
    </row>
    <row r="21" spans="1:20" x14ac:dyDescent="0.25">
      <c r="A21" s="18"/>
      <c r="B21" s="18"/>
      <c r="C21" s="18"/>
      <c r="D21" s="18"/>
      <c r="E21" s="31"/>
      <c r="F21" s="28"/>
      <c r="G21" s="18"/>
      <c r="H21" s="18"/>
      <c r="I21" s="18"/>
      <c r="J21" s="18"/>
      <c r="K21" s="18"/>
      <c r="L21" s="18"/>
      <c r="M21" s="18"/>
      <c r="N21" s="18"/>
      <c r="O21" s="18"/>
      <c r="P21" s="18"/>
      <c r="Q21" s="30">
        <v>44274</v>
      </c>
      <c r="R21" s="18"/>
      <c r="S21" s="18"/>
      <c r="T21" s="18"/>
    </row>
    <row r="22" spans="1:20" x14ac:dyDescent="0.25">
      <c r="A22" s="18"/>
      <c r="B22" s="18"/>
      <c r="C22" s="18"/>
      <c r="D22" s="18"/>
      <c r="E22" s="31"/>
      <c r="F22" s="28"/>
      <c r="G22" s="18"/>
      <c r="H22" s="18"/>
      <c r="I22" s="18"/>
      <c r="J22" s="18"/>
      <c r="K22" s="18"/>
      <c r="L22" s="18"/>
      <c r="M22" s="18"/>
      <c r="N22" s="18"/>
      <c r="O22" s="18"/>
      <c r="P22" s="18"/>
      <c r="Q22" s="30">
        <v>44275</v>
      </c>
      <c r="R22" s="18"/>
      <c r="S22" s="18"/>
      <c r="T22" s="18"/>
    </row>
    <row r="23" spans="1:20" x14ac:dyDescent="0.25">
      <c r="A23" s="18"/>
      <c r="B23" s="18"/>
      <c r="C23" s="18"/>
      <c r="D23" s="18"/>
      <c r="E23" s="31"/>
      <c r="F23" s="31"/>
      <c r="G23" s="18"/>
      <c r="H23" s="18"/>
      <c r="I23" s="18"/>
      <c r="J23" s="18"/>
      <c r="K23" s="18"/>
      <c r="L23" s="18"/>
      <c r="M23" s="18"/>
      <c r="N23" s="18"/>
      <c r="O23" s="18"/>
      <c r="P23" s="18"/>
      <c r="Q23" s="30">
        <v>44276</v>
      </c>
      <c r="R23" s="18"/>
      <c r="S23" s="18"/>
      <c r="T23" s="18"/>
    </row>
    <row r="24" spans="1:20" x14ac:dyDescent="0.25">
      <c r="A24" s="18"/>
      <c r="B24" s="18"/>
      <c r="C24" s="18"/>
      <c r="D24" s="18"/>
      <c r="E24" s="31"/>
      <c r="F24" s="31"/>
      <c r="G24" s="18"/>
      <c r="H24" s="18"/>
      <c r="I24" s="18"/>
      <c r="J24" s="18"/>
      <c r="K24" s="18"/>
      <c r="L24" s="18"/>
      <c r="M24" s="18"/>
      <c r="N24" s="18"/>
      <c r="O24" s="18"/>
      <c r="P24" s="18"/>
      <c r="Q24" s="30">
        <v>44277</v>
      </c>
      <c r="R24" s="18"/>
      <c r="S24" s="18"/>
      <c r="T24" s="18"/>
    </row>
    <row r="25" spans="1:20" x14ac:dyDescent="0.25">
      <c r="A25" s="18"/>
      <c r="B25" s="18"/>
      <c r="C25" s="18"/>
      <c r="D25" s="18"/>
      <c r="E25" s="28"/>
      <c r="F25" s="31"/>
      <c r="G25" s="18"/>
      <c r="H25" s="18"/>
      <c r="I25" s="18"/>
      <c r="J25" s="18"/>
      <c r="K25" s="18"/>
      <c r="L25" s="18"/>
      <c r="M25" s="18"/>
      <c r="N25" s="18"/>
      <c r="O25" s="18"/>
      <c r="P25" s="18"/>
      <c r="Q25" s="30">
        <v>44278</v>
      </c>
      <c r="R25" s="18"/>
      <c r="S25" s="18"/>
      <c r="T25" s="18"/>
    </row>
    <row r="26" spans="1:20" x14ac:dyDescent="0.25">
      <c r="A26" s="18"/>
      <c r="B26" s="18"/>
      <c r="C26" s="18"/>
      <c r="D26" s="18"/>
      <c r="E26" s="28"/>
      <c r="F26" s="31"/>
      <c r="G26" s="18"/>
      <c r="H26" s="18"/>
      <c r="I26" s="18"/>
      <c r="J26" s="18"/>
      <c r="K26" s="18"/>
      <c r="L26" s="18"/>
      <c r="M26" s="18"/>
      <c r="N26" s="18"/>
      <c r="O26" s="18"/>
      <c r="P26" s="18"/>
      <c r="Q26" s="30">
        <v>44279</v>
      </c>
      <c r="R26" s="18"/>
      <c r="S26" s="18"/>
      <c r="T26" s="18"/>
    </row>
    <row r="27" spans="1:20" x14ac:dyDescent="0.25">
      <c r="A27" s="18"/>
      <c r="B27" s="18"/>
      <c r="C27" s="18"/>
      <c r="D27" s="18"/>
      <c r="E27" s="31"/>
      <c r="F27" s="28"/>
      <c r="G27" s="18"/>
      <c r="H27" s="18"/>
      <c r="I27" s="18"/>
      <c r="J27" s="18"/>
      <c r="K27" s="18"/>
      <c r="L27" s="18"/>
      <c r="M27" s="18"/>
      <c r="N27" s="18"/>
      <c r="O27" s="18"/>
      <c r="P27" s="18"/>
      <c r="Q27" s="30">
        <v>44280</v>
      </c>
      <c r="R27" s="18"/>
      <c r="S27" s="18"/>
      <c r="T27" s="18"/>
    </row>
    <row r="28" spans="1:20" x14ac:dyDescent="0.25">
      <c r="A28" s="18"/>
      <c r="B28" s="18"/>
      <c r="C28" s="18"/>
      <c r="D28" s="18"/>
      <c r="E28" s="28"/>
      <c r="F28" s="28"/>
      <c r="G28" s="18"/>
      <c r="H28" s="18"/>
      <c r="I28" s="18"/>
      <c r="J28" s="18"/>
      <c r="K28" s="18"/>
      <c r="L28" s="18"/>
      <c r="M28" s="18"/>
      <c r="N28" s="18"/>
      <c r="O28" s="18"/>
      <c r="P28" s="18"/>
      <c r="Q28" s="30">
        <v>44281</v>
      </c>
      <c r="R28" s="18"/>
      <c r="S28" s="18"/>
      <c r="T28" s="18"/>
    </row>
    <row r="29" spans="1:20" x14ac:dyDescent="0.25">
      <c r="A29" s="18"/>
      <c r="B29" s="18"/>
      <c r="C29" s="18"/>
      <c r="D29" s="18"/>
      <c r="E29" s="28"/>
      <c r="F29" s="31"/>
      <c r="G29" s="18"/>
      <c r="H29" s="18"/>
      <c r="I29" s="18"/>
      <c r="J29" s="18"/>
      <c r="K29" s="18"/>
      <c r="L29" s="18"/>
      <c r="M29" s="18"/>
      <c r="N29" s="18"/>
      <c r="O29" s="18"/>
      <c r="P29" s="18"/>
      <c r="Q29" s="30">
        <v>44282</v>
      </c>
      <c r="R29" s="18"/>
      <c r="S29" s="18"/>
      <c r="T29" s="18"/>
    </row>
    <row r="30" spans="1:20" x14ac:dyDescent="0.25">
      <c r="A30" s="18"/>
      <c r="B30" s="18"/>
      <c r="C30" s="18"/>
      <c r="D30" s="18"/>
      <c r="E30" s="28"/>
      <c r="F30" s="28"/>
      <c r="G30" s="18"/>
      <c r="H30" s="18"/>
      <c r="I30" s="18"/>
      <c r="J30" s="18"/>
      <c r="K30" s="18"/>
      <c r="L30" s="18"/>
      <c r="M30" s="18"/>
      <c r="N30" s="18"/>
      <c r="O30" s="18"/>
      <c r="P30" s="18"/>
      <c r="Q30" s="30">
        <v>44283</v>
      </c>
      <c r="R30" s="18"/>
      <c r="S30" s="18"/>
      <c r="T30" s="18"/>
    </row>
    <row r="31" spans="1:20" x14ac:dyDescent="0.25">
      <c r="A31" s="18"/>
      <c r="B31" s="18"/>
      <c r="C31" s="18"/>
      <c r="D31" s="18"/>
      <c r="E31" s="28"/>
      <c r="F31" s="28"/>
      <c r="G31" s="18"/>
      <c r="H31" s="18"/>
      <c r="I31" s="18"/>
      <c r="J31" s="18"/>
      <c r="K31" s="18"/>
      <c r="L31" s="18"/>
      <c r="M31" s="18"/>
      <c r="N31" s="18"/>
      <c r="O31" s="18"/>
      <c r="P31" s="18"/>
      <c r="Q31" s="30">
        <v>44284</v>
      </c>
      <c r="R31" s="18"/>
      <c r="S31" s="18"/>
      <c r="T31" s="18"/>
    </row>
    <row r="32" spans="1:20" x14ac:dyDescent="0.25">
      <c r="A32" s="18"/>
      <c r="B32" s="18"/>
      <c r="C32" s="18"/>
      <c r="D32" s="18"/>
      <c r="E32" s="28"/>
      <c r="F32" s="28"/>
      <c r="G32" s="18"/>
      <c r="H32" s="32"/>
      <c r="I32" s="25"/>
      <c r="J32" s="18"/>
      <c r="K32" s="18"/>
      <c r="L32" s="18"/>
      <c r="M32" s="18"/>
      <c r="N32" s="18"/>
      <c r="O32" s="18"/>
      <c r="P32" s="18"/>
      <c r="Q32" s="30">
        <v>44285</v>
      </c>
      <c r="R32" s="18"/>
      <c r="S32" s="18"/>
      <c r="T32" s="18"/>
    </row>
    <row r="33" spans="1:20" x14ac:dyDescent="0.25">
      <c r="A33" s="18"/>
      <c r="B33" s="18"/>
      <c r="C33" s="18"/>
      <c r="D33" s="18"/>
      <c r="E33" s="28"/>
      <c r="F33" s="28"/>
      <c r="G33" s="18"/>
      <c r="H33" s="18"/>
      <c r="I33" s="18"/>
      <c r="J33" s="18"/>
      <c r="K33" s="18"/>
      <c r="L33" s="18"/>
      <c r="M33" s="18"/>
      <c r="N33" s="18"/>
      <c r="O33" s="18"/>
      <c r="P33" s="18"/>
      <c r="Q33" s="30">
        <v>44286</v>
      </c>
      <c r="R33" s="18"/>
      <c r="S33" s="18"/>
      <c r="T33" s="18"/>
    </row>
    <row r="34" spans="1:20" x14ac:dyDescent="0.25">
      <c r="A34" s="18"/>
      <c r="B34" s="18"/>
      <c r="C34" s="18"/>
      <c r="D34" s="18"/>
      <c r="E34" s="28"/>
      <c r="F34" s="28"/>
      <c r="G34" s="18"/>
      <c r="H34" s="25"/>
      <c r="I34" s="25"/>
      <c r="J34" s="18"/>
      <c r="K34" s="18"/>
      <c r="L34" s="18"/>
      <c r="M34" s="18"/>
      <c r="N34" s="18"/>
      <c r="O34" s="18"/>
      <c r="P34" s="18"/>
      <c r="Q34" s="30">
        <v>44287</v>
      </c>
      <c r="R34" s="18"/>
      <c r="S34" s="18"/>
      <c r="T34" s="18"/>
    </row>
    <row r="35" spans="1:20" x14ac:dyDescent="0.25">
      <c r="A35" s="18"/>
      <c r="B35" s="18"/>
      <c r="C35" s="18"/>
      <c r="D35" s="18"/>
      <c r="E35" s="28"/>
      <c r="F35" s="28"/>
      <c r="G35" s="18"/>
      <c r="H35" s="18"/>
      <c r="I35" s="18"/>
      <c r="J35" s="18"/>
      <c r="K35" s="18"/>
      <c r="L35" s="18"/>
      <c r="M35" s="18"/>
      <c r="N35" s="18"/>
      <c r="O35" s="18"/>
      <c r="P35" s="18"/>
      <c r="Q35" s="30">
        <v>44288</v>
      </c>
      <c r="R35" s="18"/>
      <c r="S35" s="18"/>
      <c r="T35" s="18"/>
    </row>
    <row r="36" spans="1:20" x14ac:dyDescent="0.25">
      <c r="A36" s="18"/>
      <c r="B36" s="18"/>
      <c r="C36" s="18"/>
      <c r="D36" s="18"/>
      <c r="E36" s="18"/>
      <c r="F36" s="28"/>
      <c r="G36" s="18"/>
      <c r="H36" s="18"/>
      <c r="I36" s="18"/>
      <c r="J36" s="18"/>
      <c r="K36" s="18"/>
      <c r="L36" s="18"/>
      <c r="M36" s="18"/>
      <c r="N36" s="18"/>
      <c r="O36" s="18"/>
      <c r="P36" s="18"/>
      <c r="Q36" s="30">
        <v>44289</v>
      </c>
      <c r="R36" s="18"/>
      <c r="S36" s="18"/>
      <c r="T36" s="18"/>
    </row>
    <row r="37" spans="1:20" x14ac:dyDescent="0.25">
      <c r="A37" s="18"/>
      <c r="B37" s="18"/>
      <c r="C37" s="18"/>
      <c r="D37" s="18"/>
      <c r="E37" s="18"/>
      <c r="F37" s="28"/>
      <c r="G37" s="18"/>
      <c r="H37" s="18"/>
      <c r="I37" s="18"/>
      <c r="J37" s="18"/>
      <c r="K37" s="18"/>
      <c r="L37" s="18"/>
      <c r="M37" s="18"/>
      <c r="N37" s="18"/>
      <c r="O37" s="18"/>
      <c r="P37" s="18"/>
      <c r="Q37" s="30">
        <v>44290</v>
      </c>
      <c r="R37" s="18"/>
      <c r="S37" s="18"/>
      <c r="T37" s="18"/>
    </row>
    <row r="38" spans="1:20" x14ac:dyDescent="0.25">
      <c r="A38" s="18"/>
      <c r="B38" s="18"/>
      <c r="C38" s="18"/>
      <c r="D38" s="18"/>
      <c r="E38" s="18"/>
      <c r="F38" s="18"/>
      <c r="G38" s="18"/>
      <c r="H38" s="18"/>
      <c r="I38" s="18"/>
      <c r="J38" s="18"/>
      <c r="K38" s="18"/>
      <c r="L38" s="18"/>
      <c r="M38" s="18"/>
      <c r="N38" s="18"/>
      <c r="O38" s="18"/>
      <c r="P38" s="18"/>
      <c r="Q38" s="30">
        <v>44291</v>
      </c>
      <c r="R38" s="18"/>
      <c r="S38" s="18"/>
      <c r="T38" s="18"/>
    </row>
    <row r="39" spans="1:20" x14ac:dyDescent="0.25">
      <c r="A39" s="18"/>
      <c r="B39" s="18"/>
      <c r="C39" s="18"/>
      <c r="D39" s="18"/>
      <c r="E39" s="18"/>
      <c r="F39" s="18"/>
      <c r="G39" s="18"/>
      <c r="H39" s="18"/>
      <c r="I39" s="18"/>
      <c r="J39" s="18"/>
      <c r="K39" s="18"/>
      <c r="L39" s="18"/>
      <c r="M39" s="18"/>
      <c r="N39" s="18"/>
      <c r="O39" s="18"/>
      <c r="P39" s="18"/>
      <c r="Q39" s="30">
        <v>44292</v>
      </c>
      <c r="R39" s="18"/>
      <c r="S39" s="18"/>
      <c r="T39" s="18"/>
    </row>
    <row r="40" spans="1:20" x14ac:dyDescent="0.25">
      <c r="A40" s="18"/>
      <c r="B40" s="18"/>
      <c r="C40" s="18"/>
      <c r="D40" s="18"/>
      <c r="E40" s="18"/>
      <c r="F40" s="18"/>
      <c r="G40" s="18"/>
      <c r="H40" s="18"/>
      <c r="I40" s="18"/>
      <c r="J40" s="18"/>
      <c r="K40" s="18"/>
      <c r="L40" s="18"/>
      <c r="M40" s="18"/>
      <c r="N40" s="18"/>
      <c r="O40" s="18"/>
      <c r="P40" s="18"/>
      <c r="Q40" s="30">
        <v>44293</v>
      </c>
      <c r="R40" s="18"/>
      <c r="S40" s="18"/>
      <c r="T40" s="18"/>
    </row>
    <row r="41" spans="1:20" x14ac:dyDescent="0.25">
      <c r="A41" s="18"/>
      <c r="B41" s="18"/>
      <c r="C41" s="18"/>
      <c r="D41" s="18"/>
      <c r="E41" s="18"/>
      <c r="F41" s="18"/>
      <c r="G41" s="18"/>
      <c r="H41" s="25"/>
      <c r="I41" s="25"/>
      <c r="J41" s="18"/>
      <c r="K41" s="18"/>
      <c r="L41" s="18"/>
      <c r="M41" s="18"/>
      <c r="N41" s="18"/>
      <c r="O41" s="18"/>
      <c r="P41" s="18"/>
      <c r="Q41" s="30">
        <v>44294</v>
      </c>
      <c r="R41" s="18"/>
      <c r="S41" s="18"/>
      <c r="T41" s="18"/>
    </row>
    <row r="42" spans="1:20" x14ac:dyDescent="0.25">
      <c r="A42" s="18"/>
      <c r="B42" s="18"/>
      <c r="C42" s="18"/>
      <c r="D42" s="18"/>
      <c r="E42" s="18"/>
      <c r="F42" s="18"/>
      <c r="G42" s="18"/>
      <c r="H42" s="18"/>
      <c r="I42" s="18"/>
      <c r="J42" s="18"/>
      <c r="K42" s="18"/>
      <c r="L42" s="18"/>
      <c r="M42" s="18"/>
      <c r="N42" s="18"/>
      <c r="O42" s="18"/>
      <c r="P42" s="18"/>
      <c r="Q42" s="30">
        <v>44295</v>
      </c>
      <c r="R42" s="18"/>
      <c r="S42" s="18"/>
      <c r="T42" s="18"/>
    </row>
    <row r="43" spans="1:20" x14ac:dyDescent="0.25">
      <c r="A43" s="18"/>
      <c r="B43" s="18"/>
      <c r="C43" s="18"/>
      <c r="D43" s="18"/>
      <c r="E43" s="18"/>
      <c r="F43" s="18"/>
      <c r="G43" s="18"/>
      <c r="H43" s="18"/>
      <c r="I43" s="18"/>
      <c r="J43" s="18"/>
      <c r="K43" s="18"/>
      <c r="L43" s="18"/>
      <c r="M43" s="18"/>
      <c r="N43" s="18"/>
      <c r="O43" s="18"/>
      <c r="P43" s="18"/>
      <c r="Q43" s="30">
        <v>44296</v>
      </c>
      <c r="R43" s="18"/>
      <c r="S43" s="18"/>
      <c r="T43" s="18"/>
    </row>
    <row r="44" spans="1:20" x14ac:dyDescent="0.25">
      <c r="A44" s="18"/>
      <c r="B44" s="18"/>
      <c r="C44" s="18"/>
      <c r="D44" s="18"/>
      <c r="E44" s="18"/>
      <c r="F44" s="18"/>
      <c r="G44" s="18"/>
      <c r="H44" s="18"/>
      <c r="I44" s="18"/>
      <c r="J44" s="18"/>
      <c r="K44" s="18"/>
      <c r="L44" s="18"/>
      <c r="M44" s="18"/>
      <c r="N44" s="18"/>
      <c r="O44" s="18"/>
      <c r="P44" s="18"/>
      <c r="Q44" s="30">
        <v>44297</v>
      </c>
      <c r="R44" s="18"/>
      <c r="S44" s="18"/>
      <c r="T44" s="18"/>
    </row>
    <row r="45" spans="1:20" x14ac:dyDescent="0.25">
      <c r="A45" s="18"/>
      <c r="B45" s="18"/>
      <c r="C45" s="18"/>
      <c r="D45" s="18"/>
      <c r="E45" s="18"/>
      <c r="F45" s="18"/>
      <c r="G45" s="18"/>
      <c r="H45" s="18"/>
      <c r="I45" s="18"/>
      <c r="J45" s="18"/>
      <c r="K45" s="18"/>
      <c r="L45" s="18"/>
      <c r="M45" s="18"/>
      <c r="N45" s="18"/>
      <c r="O45" s="18"/>
      <c r="P45" s="18"/>
      <c r="Q45" s="30">
        <v>44298</v>
      </c>
      <c r="R45" s="18"/>
      <c r="S45" s="18"/>
      <c r="T45" s="18"/>
    </row>
    <row r="46" spans="1:20" x14ac:dyDescent="0.25">
      <c r="A46" s="18"/>
      <c r="B46" s="18"/>
      <c r="C46" s="18"/>
      <c r="D46" s="18"/>
      <c r="E46" s="18"/>
      <c r="F46" s="18"/>
      <c r="G46" s="18"/>
      <c r="H46" s="18"/>
      <c r="I46" s="18"/>
      <c r="J46" s="18"/>
      <c r="K46" s="18"/>
      <c r="L46" s="18"/>
      <c r="M46" s="18"/>
      <c r="N46" s="18"/>
      <c r="O46" s="18"/>
      <c r="P46" s="18"/>
      <c r="Q46" s="30">
        <v>44299</v>
      </c>
      <c r="R46" s="18"/>
      <c r="S46" s="18"/>
      <c r="T46" s="18"/>
    </row>
    <row r="47" spans="1:20" x14ac:dyDescent="0.25">
      <c r="A47" s="18"/>
      <c r="B47" s="18"/>
      <c r="C47" s="18"/>
      <c r="D47" s="18"/>
      <c r="E47" s="18"/>
      <c r="F47" s="18"/>
      <c r="G47" s="18"/>
      <c r="H47" s="18"/>
      <c r="I47" s="18"/>
      <c r="J47" s="18"/>
      <c r="K47" s="18"/>
      <c r="L47" s="18"/>
      <c r="M47" s="18"/>
      <c r="N47" s="18"/>
      <c r="O47" s="18"/>
      <c r="P47" s="18"/>
      <c r="Q47" s="30">
        <v>44300</v>
      </c>
      <c r="R47" s="18"/>
      <c r="S47" s="18"/>
      <c r="T47" s="18"/>
    </row>
    <row r="48" spans="1:20" x14ac:dyDescent="0.25">
      <c r="A48" s="18"/>
      <c r="B48" s="18"/>
      <c r="C48" s="18"/>
      <c r="D48" s="18"/>
      <c r="E48" s="18"/>
      <c r="F48" s="18"/>
      <c r="G48" s="18"/>
      <c r="H48" s="18"/>
      <c r="I48" s="18"/>
      <c r="J48" s="18"/>
      <c r="K48" s="18"/>
      <c r="L48" s="18"/>
      <c r="M48" s="18"/>
      <c r="N48" s="18"/>
      <c r="O48" s="18"/>
      <c r="P48" s="18"/>
      <c r="Q48" s="30">
        <v>44301</v>
      </c>
      <c r="R48" s="18"/>
      <c r="S48" s="18"/>
      <c r="T48" s="18"/>
    </row>
    <row r="49" spans="1:20" x14ac:dyDescent="0.25">
      <c r="A49" s="18"/>
      <c r="B49" s="18"/>
      <c r="C49" s="18"/>
      <c r="D49" s="18"/>
      <c r="E49" s="18"/>
      <c r="F49" s="18"/>
      <c r="G49" s="18"/>
      <c r="H49" s="18"/>
      <c r="I49" s="18"/>
      <c r="J49" s="18"/>
      <c r="K49" s="18"/>
      <c r="L49" s="18"/>
      <c r="M49" s="18"/>
      <c r="N49" s="18"/>
      <c r="O49" s="18"/>
      <c r="P49" s="18"/>
      <c r="Q49" s="30">
        <v>44302</v>
      </c>
      <c r="R49" s="18"/>
      <c r="S49" s="18"/>
      <c r="T49" s="18"/>
    </row>
    <row r="50" spans="1:20" x14ac:dyDescent="0.25">
      <c r="A50" s="18"/>
      <c r="B50" s="18"/>
      <c r="C50" s="18"/>
      <c r="D50" s="18"/>
      <c r="E50" s="18"/>
      <c r="F50" s="18"/>
      <c r="G50" s="18"/>
      <c r="H50" s="18"/>
      <c r="I50" s="18"/>
      <c r="J50" s="18"/>
      <c r="K50" s="18"/>
      <c r="L50" s="18"/>
      <c r="M50" s="18"/>
      <c r="N50" s="18"/>
      <c r="O50" s="18"/>
      <c r="P50" s="18"/>
      <c r="Q50" s="30">
        <v>44303</v>
      </c>
      <c r="R50" s="18"/>
      <c r="S50" s="18"/>
      <c r="T50" s="18"/>
    </row>
    <row r="51" spans="1:20" x14ac:dyDescent="0.25">
      <c r="A51" s="18"/>
      <c r="B51" s="18"/>
      <c r="C51" s="18"/>
      <c r="D51" s="18"/>
      <c r="E51" s="18"/>
      <c r="F51" s="18"/>
      <c r="G51" s="18"/>
      <c r="H51" s="18"/>
      <c r="I51" s="18"/>
      <c r="J51" s="18"/>
      <c r="K51" s="18"/>
      <c r="L51" s="18"/>
      <c r="M51" s="18"/>
      <c r="N51" s="18"/>
      <c r="O51" s="18"/>
      <c r="P51" s="18"/>
      <c r="Q51" s="30">
        <v>44304</v>
      </c>
      <c r="R51" s="18"/>
      <c r="S51" s="18"/>
      <c r="T51" s="18"/>
    </row>
    <row r="52" spans="1:20" x14ac:dyDescent="0.25">
      <c r="A52" s="18"/>
      <c r="B52" s="18"/>
      <c r="C52" s="18"/>
      <c r="D52" s="18"/>
      <c r="E52" s="18"/>
      <c r="F52" s="18"/>
      <c r="G52" s="18"/>
      <c r="H52" s="18"/>
      <c r="I52" s="18"/>
      <c r="J52" s="18"/>
      <c r="K52" s="18"/>
      <c r="L52" s="18"/>
      <c r="M52" s="18"/>
      <c r="N52" s="18"/>
      <c r="O52" s="18"/>
      <c r="P52" s="18"/>
      <c r="Q52" s="30">
        <v>44305</v>
      </c>
      <c r="R52" s="18"/>
      <c r="S52" s="18"/>
      <c r="T52" s="18"/>
    </row>
    <row r="53" spans="1:20" x14ac:dyDescent="0.25">
      <c r="A53" s="18"/>
      <c r="B53" s="18"/>
      <c r="C53" s="18"/>
      <c r="D53" s="18"/>
      <c r="E53" s="18"/>
      <c r="F53" s="18"/>
      <c r="G53" s="18"/>
      <c r="H53" s="18"/>
      <c r="I53" s="18"/>
      <c r="J53" s="18"/>
      <c r="K53" s="18"/>
      <c r="L53" s="18"/>
      <c r="M53" s="18"/>
      <c r="N53" s="18"/>
      <c r="O53" s="18"/>
      <c r="P53" s="18"/>
      <c r="Q53" s="30">
        <v>44306</v>
      </c>
      <c r="R53" s="18"/>
      <c r="S53" s="18"/>
      <c r="T53" s="18"/>
    </row>
    <row r="54" spans="1:20" x14ac:dyDescent="0.25">
      <c r="A54" s="18"/>
      <c r="B54" s="18"/>
      <c r="C54" s="18"/>
      <c r="D54" s="18"/>
      <c r="E54" s="18"/>
      <c r="F54" s="18"/>
      <c r="G54" s="18"/>
      <c r="H54" s="18"/>
      <c r="I54" s="18"/>
      <c r="J54" s="18"/>
      <c r="K54" s="18"/>
      <c r="L54" s="18"/>
      <c r="M54" s="18"/>
      <c r="N54" s="18"/>
      <c r="O54" s="18"/>
      <c r="P54" s="18"/>
      <c r="Q54" s="30">
        <v>44307</v>
      </c>
      <c r="R54" s="18"/>
      <c r="S54" s="18"/>
      <c r="T54" s="18"/>
    </row>
    <row r="55" spans="1:20" x14ac:dyDescent="0.25">
      <c r="A55" s="18"/>
      <c r="B55" s="18"/>
      <c r="C55" s="18"/>
      <c r="D55" s="18"/>
      <c r="E55" s="18"/>
      <c r="F55" s="18"/>
      <c r="G55" s="18"/>
      <c r="H55" s="18"/>
      <c r="I55" s="18"/>
      <c r="J55" s="18"/>
      <c r="K55" s="18"/>
      <c r="L55" s="18"/>
      <c r="M55" s="18"/>
      <c r="N55" s="18"/>
      <c r="O55" s="18"/>
      <c r="P55" s="18"/>
      <c r="Q55" s="30">
        <v>44308</v>
      </c>
      <c r="R55" s="18"/>
      <c r="S55" s="18"/>
      <c r="T55" s="18"/>
    </row>
    <row r="56" spans="1:20" x14ac:dyDescent="0.25">
      <c r="A56" s="18"/>
      <c r="B56" s="18"/>
      <c r="C56" s="18"/>
      <c r="D56" s="18"/>
      <c r="E56" s="18"/>
      <c r="F56" s="18"/>
      <c r="G56" s="18"/>
      <c r="H56" s="18"/>
      <c r="I56" s="18"/>
      <c r="J56" s="18"/>
      <c r="K56" s="18"/>
      <c r="L56" s="18"/>
      <c r="M56" s="18"/>
      <c r="N56" s="18"/>
      <c r="O56" s="18"/>
      <c r="P56" s="18"/>
      <c r="Q56" s="30">
        <v>44309</v>
      </c>
      <c r="R56" s="18"/>
      <c r="S56" s="18"/>
      <c r="T56" s="18"/>
    </row>
    <row r="57" spans="1:20" x14ac:dyDescent="0.25">
      <c r="A57" s="18"/>
      <c r="B57" s="18"/>
      <c r="C57" s="18"/>
      <c r="D57" s="18"/>
      <c r="E57" s="18"/>
      <c r="F57" s="18"/>
      <c r="G57" s="18"/>
      <c r="H57" s="18"/>
      <c r="I57" s="18"/>
      <c r="J57" s="18"/>
      <c r="K57" s="18"/>
      <c r="L57" s="18"/>
      <c r="M57" s="18"/>
      <c r="N57" s="18"/>
      <c r="O57" s="18"/>
      <c r="P57" s="18"/>
      <c r="Q57" s="30">
        <v>44310</v>
      </c>
      <c r="R57" s="18"/>
      <c r="S57" s="18"/>
      <c r="T57" s="18"/>
    </row>
    <row r="58" spans="1:20" x14ac:dyDescent="0.25">
      <c r="A58" s="18"/>
      <c r="B58" s="18"/>
      <c r="C58" s="18"/>
      <c r="D58" s="18"/>
      <c r="E58" s="18"/>
      <c r="F58" s="18"/>
      <c r="G58" s="18"/>
      <c r="H58" s="18"/>
      <c r="I58" s="18"/>
      <c r="J58" s="18"/>
      <c r="K58" s="18"/>
      <c r="L58" s="18"/>
      <c r="M58" s="18"/>
      <c r="N58" s="18"/>
      <c r="O58" s="18"/>
      <c r="P58" s="18"/>
      <c r="Q58" s="30">
        <v>44311</v>
      </c>
      <c r="R58" s="18"/>
      <c r="S58" s="18"/>
      <c r="T58" s="18"/>
    </row>
    <row r="59" spans="1:20" x14ac:dyDescent="0.25">
      <c r="A59" s="18"/>
      <c r="B59" s="18"/>
      <c r="C59" s="18"/>
      <c r="D59" s="18"/>
      <c r="E59" s="18"/>
      <c r="F59" s="18"/>
      <c r="G59" s="18"/>
      <c r="H59" s="18"/>
      <c r="I59" s="18"/>
      <c r="J59" s="18"/>
      <c r="K59" s="18"/>
      <c r="L59" s="18"/>
      <c r="M59" s="18"/>
      <c r="N59" s="18"/>
      <c r="O59" s="18"/>
      <c r="P59" s="18"/>
      <c r="Q59" s="30">
        <v>44312</v>
      </c>
      <c r="R59" s="18"/>
      <c r="S59" s="18"/>
      <c r="T59" s="18"/>
    </row>
    <row r="60" spans="1:20" x14ac:dyDescent="0.25">
      <c r="A60" s="18"/>
      <c r="B60" s="18"/>
      <c r="C60" s="18"/>
      <c r="D60" s="18"/>
      <c r="E60" s="18"/>
      <c r="F60" s="18"/>
      <c r="G60" s="18"/>
      <c r="H60" s="18"/>
      <c r="I60" s="18"/>
      <c r="J60" s="18"/>
      <c r="K60" s="18"/>
      <c r="L60" s="18"/>
      <c r="M60" s="18"/>
      <c r="N60" s="18"/>
      <c r="O60" s="18"/>
      <c r="P60" s="18"/>
      <c r="Q60" s="30">
        <v>44313</v>
      </c>
      <c r="R60" s="18"/>
      <c r="S60" s="18"/>
      <c r="T60" s="18"/>
    </row>
    <row r="61" spans="1:20" x14ac:dyDescent="0.25">
      <c r="A61" s="18"/>
      <c r="B61" s="18"/>
      <c r="C61" s="18"/>
      <c r="D61" s="18"/>
      <c r="E61" s="18"/>
      <c r="F61" s="18"/>
      <c r="G61" s="18"/>
      <c r="H61" s="18"/>
      <c r="I61" s="18"/>
      <c r="J61" s="18"/>
      <c r="K61" s="18"/>
      <c r="L61" s="18"/>
      <c r="M61" s="18"/>
      <c r="N61" s="18"/>
      <c r="O61" s="18"/>
      <c r="P61" s="18"/>
      <c r="Q61" s="30">
        <v>44314</v>
      </c>
      <c r="R61" s="18"/>
      <c r="S61" s="18"/>
      <c r="T61" s="18"/>
    </row>
    <row r="62" spans="1:20" x14ac:dyDescent="0.25">
      <c r="A62" s="18"/>
      <c r="B62" s="18"/>
      <c r="C62" s="18"/>
      <c r="D62" s="18"/>
      <c r="E62" s="18"/>
      <c r="F62" s="18"/>
      <c r="G62" s="18"/>
      <c r="H62" s="18"/>
      <c r="I62" s="18"/>
      <c r="J62" s="18"/>
      <c r="K62" s="18"/>
      <c r="L62" s="18"/>
      <c r="M62" s="18"/>
      <c r="N62" s="18"/>
      <c r="O62" s="18"/>
      <c r="P62" s="18"/>
      <c r="Q62" s="30">
        <v>44315</v>
      </c>
      <c r="R62" s="18"/>
      <c r="S62" s="18"/>
      <c r="T62" s="18"/>
    </row>
    <row r="63" spans="1:20" x14ac:dyDescent="0.25">
      <c r="A63" s="18"/>
      <c r="B63" s="18"/>
      <c r="C63" s="18"/>
      <c r="D63" s="18"/>
      <c r="E63" s="18"/>
      <c r="F63" s="18"/>
      <c r="G63" s="18"/>
      <c r="H63" s="18"/>
      <c r="I63" s="18"/>
      <c r="J63" s="18"/>
      <c r="K63" s="18"/>
      <c r="L63" s="18"/>
      <c r="M63" s="18"/>
      <c r="N63" s="18"/>
      <c r="O63" s="18"/>
      <c r="P63" s="18"/>
      <c r="Q63" s="30">
        <v>44316</v>
      </c>
      <c r="R63" s="18"/>
      <c r="S63" s="18"/>
      <c r="T63" s="18"/>
    </row>
    <row r="64" spans="1:20" x14ac:dyDescent="0.25">
      <c r="A64" s="18"/>
      <c r="B64" s="18"/>
      <c r="C64" s="18"/>
      <c r="D64" s="18"/>
      <c r="E64" s="18"/>
      <c r="F64" s="18"/>
      <c r="G64" s="18"/>
      <c r="H64" s="18"/>
      <c r="I64" s="18"/>
      <c r="J64" s="18"/>
      <c r="K64" s="18"/>
      <c r="L64" s="18"/>
      <c r="M64" s="18"/>
      <c r="N64" s="18"/>
      <c r="O64" s="18"/>
      <c r="P64" s="18"/>
      <c r="Q64" s="30" t="s">
        <v>11</v>
      </c>
      <c r="R64" s="18"/>
      <c r="S64" s="18"/>
      <c r="T64" s="18"/>
    </row>
  </sheetData>
  <sheetProtection algorithmName="SHA-512" hashValue="g4WS1Rj2PVmwkBCLyf3i4FZCqWmE8EScxoNE0Ocx8VeMYK28PVkTx8xEIMJT3/lOA3yHljZsLHRo9Wn055NClg==" saltValue="jP7V6fwUyaXCmG1dpLMJlA==" spinCount="100000" sheet="1" objects="1" scenarios="1" formatColumns="0" formatRows="0"/>
  <pageMargins left="0.7" right="0.7" top="0.75" bottom="0.75" header="0.3" footer="0.3"/>
  <pageSetup paperSize="9" orientation="portrait" r:id="rId1"/>
  <legacyDrawing r:id="rId2"/>
  <tableParts count="8">
    <tablePart r:id="rId3"/>
    <tablePart r:id="rId4"/>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A15" sqref="A15:K35"/>
    </sheetView>
  </sheetViews>
  <sheetFormatPr defaultRowHeight="15" x14ac:dyDescent="0.25"/>
  <cols>
    <col min="1" max="16384" width="9.140625" style="95"/>
  </cols>
  <sheetData>
    <row r="1" spans="1:11" x14ac:dyDescent="0.25">
      <c r="A1" s="161" t="s">
        <v>114</v>
      </c>
      <c r="B1" s="161"/>
      <c r="C1" s="161"/>
      <c r="D1" s="161"/>
      <c r="E1" s="161"/>
      <c r="F1" s="161"/>
      <c r="G1" s="161"/>
      <c r="H1" s="161"/>
      <c r="I1" s="161"/>
      <c r="J1" s="161"/>
      <c r="K1" s="161"/>
    </row>
    <row r="2" spans="1:11" x14ac:dyDescent="0.25">
      <c r="A2" s="161"/>
      <c r="B2" s="161"/>
      <c r="C2" s="161"/>
      <c r="D2" s="161"/>
      <c r="E2" s="161"/>
      <c r="F2" s="161"/>
      <c r="G2" s="161"/>
      <c r="H2" s="161"/>
      <c r="I2" s="161"/>
      <c r="J2" s="161"/>
      <c r="K2" s="161"/>
    </row>
    <row r="3" spans="1:11" x14ac:dyDescent="0.25">
      <c r="A3" s="161"/>
      <c r="B3" s="161"/>
      <c r="C3" s="161"/>
      <c r="D3" s="161"/>
      <c r="E3" s="161"/>
      <c r="F3" s="161"/>
      <c r="G3" s="161"/>
      <c r="H3" s="161"/>
      <c r="I3" s="161"/>
      <c r="J3" s="161"/>
      <c r="K3" s="161"/>
    </row>
    <row r="4" spans="1:11" x14ac:dyDescent="0.25">
      <c r="A4" s="96"/>
      <c r="B4" s="96"/>
      <c r="C4" s="96"/>
      <c r="D4" s="96"/>
      <c r="E4" s="96"/>
      <c r="F4" s="96"/>
      <c r="G4" s="96"/>
      <c r="H4" s="96"/>
      <c r="I4" s="96"/>
      <c r="J4" s="97"/>
      <c r="K4" s="97"/>
    </row>
    <row r="5" spans="1:11" x14ac:dyDescent="0.25">
      <c r="A5" s="162" t="s">
        <v>115</v>
      </c>
      <c r="B5" s="162"/>
      <c r="C5" s="162"/>
      <c r="D5" s="162"/>
      <c r="E5" s="162"/>
      <c r="F5" s="162"/>
      <c r="G5" s="162"/>
      <c r="H5" s="162"/>
      <c r="I5" s="162"/>
      <c r="J5" s="162"/>
      <c r="K5" s="162"/>
    </row>
    <row r="6" spans="1:11" x14ac:dyDescent="0.25">
      <c r="A6" s="163" t="s">
        <v>116</v>
      </c>
      <c r="B6" s="163"/>
      <c r="C6" s="163"/>
      <c r="D6" s="163"/>
      <c r="E6" s="163"/>
      <c r="F6" s="163"/>
      <c r="G6" s="163"/>
      <c r="H6" s="163"/>
      <c r="I6" s="163"/>
      <c r="J6" s="163"/>
      <c r="K6" s="163"/>
    </row>
    <row r="7" spans="1:11" x14ac:dyDescent="0.25">
      <c r="A7" s="98"/>
      <c r="B7" s="98"/>
      <c r="C7" s="98"/>
      <c r="D7" s="98"/>
      <c r="E7" s="98"/>
      <c r="F7" s="98"/>
      <c r="G7" s="98"/>
      <c r="H7" s="98"/>
      <c r="I7" s="98"/>
      <c r="J7" s="99"/>
      <c r="K7" s="99"/>
    </row>
    <row r="8" spans="1:11" x14ac:dyDescent="0.25">
      <c r="A8" s="164" t="s">
        <v>117</v>
      </c>
      <c r="B8" s="164"/>
      <c r="C8" s="164"/>
      <c r="D8" s="164"/>
      <c r="E8" s="164"/>
      <c r="F8" s="164"/>
      <c r="G8" s="164"/>
      <c r="H8" s="164"/>
      <c r="I8" s="164"/>
      <c r="J8" s="164"/>
      <c r="K8" s="164"/>
    </row>
    <row r="9" spans="1:11" x14ac:dyDescent="0.25">
      <c r="A9" s="164"/>
      <c r="B9" s="164"/>
      <c r="C9" s="164"/>
      <c r="D9" s="164"/>
      <c r="E9" s="164"/>
      <c r="F9" s="164"/>
      <c r="G9" s="164"/>
      <c r="H9" s="164"/>
      <c r="I9" s="164"/>
      <c r="J9" s="164"/>
      <c r="K9" s="164"/>
    </row>
    <row r="10" spans="1:11" ht="15.75" thickBot="1" x14ac:dyDescent="0.3">
      <c r="A10" s="98" t="s">
        <v>42</v>
      </c>
      <c r="B10" s="98" t="s">
        <v>43</v>
      </c>
    </row>
    <row r="11" spans="1:11" ht="15.75" thickBot="1" x14ac:dyDescent="0.3">
      <c r="A11" s="103"/>
      <c r="B11" s="103"/>
      <c r="C11" s="165"/>
      <c r="D11" s="163"/>
      <c r="E11" s="163"/>
      <c r="F11" s="163"/>
      <c r="G11" s="163"/>
      <c r="H11" s="163"/>
      <c r="I11" s="163"/>
      <c r="J11" s="163"/>
      <c r="K11" s="163"/>
    </row>
    <row r="12" spans="1:11" x14ac:dyDescent="0.25">
      <c r="A12" s="100"/>
      <c r="B12" s="100"/>
      <c r="C12" s="101"/>
      <c r="D12" s="102"/>
      <c r="E12" s="102"/>
      <c r="F12" s="102"/>
      <c r="G12" s="102"/>
      <c r="H12" s="102"/>
      <c r="I12" s="102"/>
      <c r="J12" s="102"/>
      <c r="K12" s="102"/>
    </row>
    <row r="13" spans="1:11" x14ac:dyDescent="0.25">
      <c r="A13" s="166" t="s">
        <v>118</v>
      </c>
      <c r="B13" s="166"/>
      <c r="C13" s="166"/>
      <c r="D13" s="166"/>
      <c r="E13" s="166"/>
      <c r="F13" s="166"/>
      <c r="G13" s="166"/>
      <c r="H13" s="166"/>
      <c r="I13" s="166"/>
      <c r="J13" s="166"/>
      <c r="K13" s="166"/>
    </row>
    <row r="14" spans="1:11" ht="15.75" thickBot="1" x14ac:dyDescent="0.3">
      <c r="A14" s="167"/>
      <c r="B14" s="167"/>
      <c r="C14" s="167"/>
      <c r="D14" s="167"/>
      <c r="E14" s="167"/>
      <c r="F14" s="167"/>
      <c r="G14" s="167"/>
      <c r="H14" s="167"/>
      <c r="I14" s="167"/>
      <c r="J14" s="167"/>
      <c r="K14" s="167"/>
    </row>
    <row r="15" spans="1:11" x14ac:dyDescent="0.25">
      <c r="A15" s="152" t="s">
        <v>119</v>
      </c>
      <c r="B15" s="153"/>
      <c r="C15" s="153"/>
      <c r="D15" s="153"/>
      <c r="E15" s="153"/>
      <c r="F15" s="153"/>
      <c r="G15" s="153"/>
      <c r="H15" s="153"/>
      <c r="I15" s="153"/>
      <c r="J15" s="153"/>
      <c r="K15" s="154"/>
    </row>
    <row r="16" spans="1:11" x14ac:dyDescent="0.25">
      <c r="A16" s="155"/>
      <c r="B16" s="156"/>
      <c r="C16" s="156"/>
      <c r="D16" s="156"/>
      <c r="E16" s="156"/>
      <c r="F16" s="156"/>
      <c r="G16" s="156"/>
      <c r="H16" s="156"/>
      <c r="I16" s="156"/>
      <c r="J16" s="156"/>
      <c r="K16" s="157"/>
    </row>
    <row r="17" spans="1:11" x14ac:dyDescent="0.25">
      <c r="A17" s="155"/>
      <c r="B17" s="156"/>
      <c r="C17" s="156"/>
      <c r="D17" s="156"/>
      <c r="E17" s="156"/>
      <c r="F17" s="156"/>
      <c r="G17" s="156"/>
      <c r="H17" s="156"/>
      <c r="I17" s="156"/>
      <c r="J17" s="156"/>
      <c r="K17" s="157"/>
    </row>
    <row r="18" spans="1:11" x14ac:dyDescent="0.25">
      <c r="A18" s="155"/>
      <c r="B18" s="156"/>
      <c r="C18" s="156"/>
      <c r="D18" s="156"/>
      <c r="E18" s="156"/>
      <c r="F18" s="156"/>
      <c r="G18" s="156"/>
      <c r="H18" s="156"/>
      <c r="I18" s="156"/>
      <c r="J18" s="156"/>
      <c r="K18" s="157"/>
    </row>
    <row r="19" spans="1:11" x14ac:dyDescent="0.25">
      <c r="A19" s="155"/>
      <c r="B19" s="156"/>
      <c r="C19" s="156"/>
      <c r="D19" s="156"/>
      <c r="E19" s="156"/>
      <c r="F19" s="156"/>
      <c r="G19" s="156"/>
      <c r="H19" s="156"/>
      <c r="I19" s="156"/>
      <c r="J19" s="156"/>
      <c r="K19" s="157"/>
    </row>
    <row r="20" spans="1:11" x14ac:dyDescent="0.25">
      <c r="A20" s="155"/>
      <c r="B20" s="156"/>
      <c r="C20" s="156"/>
      <c r="D20" s="156"/>
      <c r="E20" s="156"/>
      <c r="F20" s="156"/>
      <c r="G20" s="156"/>
      <c r="H20" s="156"/>
      <c r="I20" s="156"/>
      <c r="J20" s="156"/>
      <c r="K20" s="157"/>
    </row>
    <row r="21" spans="1:11" x14ac:dyDescent="0.25">
      <c r="A21" s="155"/>
      <c r="B21" s="156"/>
      <c r="C21" s="156"/>
      <c r="D21" s="156"/>
      <c r="E21" s="156"/>
      <c r="F21" s="156"/>
      <c r="G21" s="156"/>
      <c r="H21" s="156"/>
      <c r="I21" s="156"/>
      <c r="J21" s="156"/>
      <c r="K21" s="157"/>
    </row>
    <row r="22" spans="1:11" x14ac:dyDescent="0.25">
      <c r="A22" s="155"/>
      <c r="B22" s="156"/>
      <c r="C22" s="156"/>
      <c r="D22" s="156"/>
      <c r="E22" s="156"/>
      <c r="F22" s="156"/>
      <c r="G22" s="156"/>
      <c r="H22" s="156"/>
      <c r="I22" s="156"/>
      <c r="J22" s="156"/>
      <c r="K22" s="157"/>
    </row>
    <row r="23" spans="1:11" x14ac:dyDescent="0.25">
      <c r="A23" s="155"/>
      <c r="B23" s="156"/>
      <c r="C23" s="156"/>
      <c r="D23" s="156"/>
      <c r="E23" s="156"/>
      <c r="F23" s="156"/>
      <c r="G23" s="156"/>
      <c r="H23" s="156"/>
      <c r="I23" s="156"/>
      <c r="J23" s="156"/>
      <c r="K23" s="157"/>
    </row>
    <row r="24" spans="1:11" x14ac:dyDescent="0.25">
      <c r="A24" s="155"/>
      <c r="B24" s="156"/>
      <c r="C24" s="156"/>
      <c r="D24" s="156"/>
      <c r="E24" s="156"/>
      <c r="F24" s="156"/>
      <c r="G24" s="156"/>
      <c r="H24" s="156"/>
      <c r="I24" s="156"/>
      <c r="J24" s="156"/>
      <c r="K24" s="157"/>
    </row>
    <row r="25" spans="1:11" x14ac:dyDescent="0.25">
      <c r="A25" s="155"/>
      <c r="B25" s="156"/>
      <c r="C25" s="156"/>
      <c r="D25" s="156"/>
      <c r="E25" s="156"/>
      <c r="F25" s="156"/>
      <c r="G25" s="156"/>
      <c r="H25" s="156"/>
      <c r="I25" s="156"/>
      <c r="J25" s="156"/>
      <c r="K25" s="157"/>
    </row>
    <row r="26" spans="1:11" x14ac:dyDescent="0.25">
      <c r="A26" s="155"/>
      <c r="B26" s="156"/>
      <c r="C26" s="156"/>
      <c r="D26" s="156"/>
      <c r="E26" s="156"/>
      <c r="F26" s="156"/>
      <c r="G26" s="156"/>
      <c r="H26" s="156"/>
      <c r="I26" s="156"/>
      <c r="J26" s="156"/>
      <c r="K26" s="157"/>
    </row>
    <row r="27" spans="1:11" x14ac:dyDescent="0.25">
      <c r="A27" s="155"/>
      <c r="B27" s="156"/>
      <c r="C27" s="156"/>
      <c r="D27" s="156"/>
      <c r="E27" s="156"/>
      <c r="F27" s="156"/>
      <c r="G27" s="156"/>
      <c r="H27" s="156"/>
      <c r="I27" s="156"/>
      <c r="J27" s="156"/>
      <c r="K27" s="157"/>
    </row>
    <row r="28" spans="1:11" x14ac:dyDescent="0.25">
      <c r="A28" s="155"/>
      <c r="B28" s="156"/>
      <c r="C28" s="156"/>
      <c r="D28" s="156"/>
      <c r="E28" s="156"/>
      <c r="F28" s="156"/>
      <c r="G28" s="156"/>
      <c r="H28" s="156"/>
      <c r="I28" s="156"/>
      <c r="J28" s="156"/>
      <c r="K28" s="157"/>
    </row>
    <row r="29" spans="1:11" x14ac:dyDescent="0.25">
      <c r="A29" s="155"/>
      <c r="B29" s="156"/>
      <c r="C29" s="156"/>
      <c r="D29" s="156"/>
      <c r="E29" s="156"/>
      <c r="F29" s="156"/>
      <c r="G29" s="156"/>
      <c r="H29" s="156"/>
      <c r="I29" s="156"/>
      <c r="J29" s="156"/>
      <c r="K29" s="157"/>
    </row>
    <row r="30" spans="1:11" x14ac:dyDescent="0.25">
      <c r="A30" s="155"/>
      <c r="B30" s="156"/>
      <c r="C30" s="156"/>
      <c r="D30" s="156"/>
      <c r="E30" s="156"/>
      <c r="F30" s="156"/>
      <c r="G30" s="156"/>
      <c r="H30" s="156"/>
      <c r="I30" s="156"/>
      <c r="J30" s="156"/>
      <c r="K30" s="157"/>
    </row>
    <row r="31" spans="1:11" x14ac:dyDescent="0.25">
      <c r="A31" s="155"/>
      <c r="B31" s="156"/>
      <c r="C31" s="156"/>
      <c r="D31" s="156"/>
      <c r="E31" s="156"/>
      <c r="F31" s="156"/>
      <c r="G31" s="156"/>
      <c r="H31" s="156"/>
      <c r="I31" s="156"/>
      <c r="J31" s="156"/>
      <c r="K31" s="157"/>
    </row>
    <row r="32" spans="1:11" x14ac:dyDescent="0.25">
      <c r="A32" s="155"/>
      <c r="B32" s="156"/>
      <c r="C32" s="156"/>
      <c r="D32" s="156"/>
      <c r="E32" s="156"/>
      <c r="F32" s="156"/>
      <c r="G32" s="156"/>
      <c r="H32" s="156"/>
      <c r="I32" s="156"/>
      <c r="J32" s="156"/>
      <c r="K32" s="157"/>
    </row>
    <row r="33" spans="1:11" x14ac:dyDescent="0.25">
      <c r="A33" s="155"/>
      <c r="B33" s="156"/>
      <c r="C33" s="156"/>
      <c r="D33" s="156"/>
      <c r="E33" s="156"/>
      <c r="F33" s="156"/>
      <c r="G33" s="156"/>
      <c r="H33" s="156"/>
      <c r="I33" s="156"/>
      <c r="J33" s="156"/>
      <c r="K33" s="157"/>
    </row>
    <row r="34" spans="1:11" x14ac:dyDescent="0.25">
      <c r="A34" s="155"/>
      <c r="B34" s="156"/>
      <c r="C34" s="156"/>
      <c r="D34" s="156"/>
      <c r="E34" s="156"/>
      <c r="F34" s="156"/>
      <c r="G34" s="156"/>
      <c r="H34" s="156"/>
      <c r="I34" s="156"/>
      <c r="J34" s="156"/>
      <c r="K34" s="157"/>
    </row>
    <row r="35" spans="1:11" ht="15.75" thickBot="1" x14ac:dyDescent="0.3">
      <c r="A35" s="158"/>
      <c r="B35" s="159"/>
      <c r="C35" s="159"/>
      <c r="D35" s="159"/>
      <c r="E35" s="159"/>
      <c r="F35" s="159"/>
      <c r="G35" s="159"/>
      <c r="H35" s="159"/>
      <c r="I35" s="159"/>
      <c r="J35" s="159"/>
      <c r="K35" s="160"/>
    </row>
  </sheetData>
  <sheetProtection algorithmName="SHA-512" hashValue="L+6ro+FMheXBD6+LMweatdOcQ7dLmFh0EUQV5ZMxm/39UewTO97fhjI4nqCrvdwTRjPuahOJ+0S0F98Bk+Smtw==" saltValue="yyyKM2QtnL0HCnI1SGVGow==" spinCount="100000" sheet="1" objects="1" scenarios="1"/>
  <mergeCells count="7">
    <mergeCell ref="A15:K35"/>
    <mergeCell ref="A1:K3"/>
    <mergeCell ref="A5:K5"/>
    <mergeCell ref="A6:K6"/>
    <mergeCell ref="A8:K9"/>
    <mergeCell ref="C11:K11"/>
    <mergeCell ref="A13:K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A4" sqref="A4:K10"/>
    </sheetView>
  </sheetViews>
  <sheetFormatPr defaultColWidth="8.85546875" defaultRowHeight="15" x14ac:dyDescent="0.25"/>
  <cols>
    <col min="1" max="16384" width="8.85546875" style="95"/>
  </cols>
  <sheetData>
    <row r="1" spans="1:12" x14ac:dyDescent="0.25">
      <c r="A1" s="168" t="s">
        <v>128</v>
      </c>
      <c r="B1" s="168"/>
      <c r="C1" s="168"/>
      <c r="D1" s="168"/>
      <c r="E1" s="168"/>
      <c r="F1" s="168"/>
      <c r="G1" s="168"/>
      <c r="H1" s="168"/>
      <c r="I1" s="168"/>
      <c r="J1" s="168"/>
      <c r="K1" s="168"/>
    </row>
    <row r="2" spans="1:12" x14ac:dyDescent="0.25">
      <c r="A2" s="168"/>
      <c r="B2" s="168"/>
      <c r="C2" s="168"/>
      <c r="D2" s="168"/>
      <c r="E2" s="168"/>
      <c r="F2" s="168"/>
      <c r="G2" s="168"/>
      <c r="H2" s="168"/>
      <c r="I2" s="168"/>
      <c r="J2" s="168"/>
      <c r="K2" s="168"/>
    </row>
    <row r="3" spans="1:12" x14ac:dyDescent="0.25">
      <c r="A3" s="169" t="s">
        <v>129</v>
      </c>
      <c r="B3" s="169"/>
      <c r="C3" s="169"/>
      <c r="D3" s="169"/>
      <c r="E3" s="169"/>
      <c r="F3" s="169"/>
      <c r="G3" s="169"/>
      <c r="H3" s="169"/>
    </row>
    <row r="4" spans="1:12" x14ac:dyDescent="0.25">
      <c r="A4" s="170" t="s">
        <v>134</v>
      </c>
      <c r="B4" s="170"/>
      <c r="C4" s="170"/>
      <c r="D4" s="170"/>
      <c r="E4" s="170"/>
      <c r="F4" s="170"/>
      <c r="G4" s="170"/>
      <c r="H4" s="170"/>
      <c r="I4" s="170"/>
      <c r="J4" s="170"/>
      <c r="K4" s="170"/>
    </row>
    <row r="5" spans="1:12" x14ac:dyDescent="0.25">
      <c r="A5" s="170"/>
      <c r="B5" s="170"/>
      <c r="C5" s="170"/>
      <c r="D5" s="170"/>
      <c r="E5" s="170"/>
      <c r="F5" s="170"/>
      <c r="G5" s="170"/>
      <c r="H5" s="170"/>
      <c r="I5" s="170"/>
      <c r="J5" s="170"/>
      <c r="K5" s="170"/>
    </row>
    <row r="6" spans="1:12" x14ac:dyDescent="0.25">
      <c r="A6" s="170"/>
      <c r="B6" s="170"/>
      <c r="C6" s="170"/>
      <c r="D6" s="170"/>
      <c r="E6" s="170"/>
      <c r="F6" s="170"/>
      <c r="G6" s="170"/>
      <c r="H6" s="170"/>
      <c r="I6" s="170"/>
      <c r="J6" s="170"/>
      <c r="K6" s="170"/>
    </row>
    <row r="7" spans="1:12" x14ac:dyDescent="0.25">
      <c r="A7" s="170"/>
      <c r="B7" s="170"/>
      <c r="C7" s="170"/>
      <c r="D7" s="170"/>
      <c r="E7" s="170"/>
      <c r="F7" s="170"/>
      <c r="G7" s="170"/>
      <c r="H7" s="170"/>
      <c r="I7" s="170"/>
      <c r="J7" s="170"/>
      <c r="K7" s="170"/>
    </row>
    <row r="8" spans="1:12" x14ac:dyDescent="0.25">
      <c r="A8" s="170"/>
      <c r="B8" s="170"/>
      <c r="C8" s="170"/>
      <c r="D8" s="170"/>
      <c r="E8" s="170"/>
      <c r="F8" s="170"/>
      <c r="G8" s="170"/>
      <c r="H8" s="170"/>
      <c r="I8" s="170"/>
      <c r="J8" s="170"/>
      <c r="K8" s="170"/>
    </row>
    <row r="9" spans="1:12" x14ac:dyDescent="0.25">
      <c r="A9" s="170"/>
      <c r="B9" s="170"/>
      <c r="C9" s="170"/>
      <c r="D9" s="170"/>
      <c r="E9" s="170"/>
      <c r="F9" s="170"/>
      <c r="G9" s="170"/>
      <c r="H9" s="170"/>
      <c r="I9" s="170"/>
      <c r="J9" s="170"/>
      <c r="K9" s="170"/>
    </row>
    <row r="10" spans="1:12" x14ac:dyDescent="0.25">
      <c r="A10" s="170"/>
      <c r="B10" s="170"/>
      <c r="C10" s="170"/>
      <c r="D10" s="170"/>
      <c r="E10" s="170"/>
      <c r="F10" s="170"/>
      <c r="G10" s="170"/>
      <c r="H10" s="170"/>
      <c r="I10" s="170"/>
      <c r="J10" s="170"/>
      <c r="K10" s="170"/>
    </row>
    <row r="11" spans="1:12" x14ac:dyDescent="0.25">
      <c r="A11" s="104"/>
      <c r="B11" s="104"/>
      <c r="C11" s="104"/>
      <c r="D11" s="104"/>
      <c r="E11" s="104"/>
      <c r="F11" s="104"/>
      <c r="G11" s="104"/>
      <c r="H11" s="104"/>
      <c r="I11" s="104"/>
      <c r="J11" s="104"/>
      <c r="K11" s="104"/>
    </row>
    <row r="12" spans="1:12" x14ac:dyDescent="0.25">
      <c r="A12" s="105"/>
      <c r="B12" s="105"/>
      <c r="C12" s="105"/>
      <c r="D12" s="105"/>
      <c r="E12" s="105"/>
      <c r="F12" s="105"/>
      <c r="G12" s="105"/>
      <c r="H12" s="105"/>
      <c r="I12" s="105"/>
      <c r="J12" s="105"/>
      <c r="K12" s="105"/>
    </row>
    <row r="13" spans="1:12" x14ac:dyDescent="0.25">
      <c r="A13" s="1"/>
      <c r="B13" s="1"/>
      <c r="C13" s="1"/>
      <c r="D13" s="1"/>
      <c r="E13" s="1"/>
      <c r="F13" s="1"/>
      <c r="G13" s="1"/>
      <c r="H13" s="1"/>
      <c r="I13" s="1"/>
      <c r="J13" s="1"/>
      <c r="K13" s="1"/>
      <c r="L13" s="1"/>
    </row>
    <row r="14" spans="1:12" x14ac:dyDescent="0.25">
      <c r="A14" s="1" t="s">
        <v>130</v>
      </c>
      <c r="B14" s="1"/>
      <c r="C14" s="1"/>
      <c r="D14" s="1"/>
      <c r="E14" s="1"/>
      <c r="F14" s="1"/>
      <c r="G14" s="1"/>
      <c r="H14" s="1"/>
      <c r="I14" s="1"/>
      <c r="J14" s="1"/>
      <c r="K14" s="1"/>
      <c r="L14" s="1"/>
    </row>
    <row r="15" spans="1:12" x14ac:dyDescent="0.25">
      <c r="A15" s="88"/>
      <c r="B15" s="88"/>
      <c r="C15" s="88"/>
      <c r="D15" s="88"/>
      <c r="E15" s="88"/>
      <c r="F15" s="1"/>
      <c r="G15" s="1"/>
      <c r="H15" s="1"/>
      <c r="I15" s="1"/>
      <c r="J15" s="1"/>
      <c r="K15" s="1"/>
      <c r="L15" s="1"/>
    </row>
    <row r="16" spans="1:12" ht="15.75" thickBot="1" x14ac:dyDescent="0.3">
      <c r="A16" s="89"/>
      <c r="B16" s="89"/>
      <c r="C16" s="89"/>
      <c r="D16" s="89"/>
      <c r="E16" s="89"/>
      <c r="F16" s="1"/>
      <c r="G16" s="1"/>
      <c r="H16" s="1"/>
      <c r="I16" s="1"/>
      <c r="J16" s="1"/>
      <c r="K16" s="1"/>
      <c r="L16" s="1"/>
    </row>
    <row r="17" spans="1:12" x14ac:dyDescent="0.25">
      <c r="A17" s="1"/>
      <c r="B17" s="1"/>
      <c r="C17" s="1"/>
      <c r="D17" s="1"/>
      <c r="E17" s="1"/>
      <c r="F17" s="1"/>
      <c r="G17" s="1"/>
      <c r="H17" s="1"/>
      <c r="I17" s="1"/>
      <c r="J17" s="1"/>
      <c r="K17" s="1"/>
      <c r="L17" s="1"/>
    </row>
    <row r="18" spans="1:12" x14ac:dyDescent="0.25">
      <c r="A18" s="1" t="s">
        <v>131</v>
      </c>
      <c r="B18" s="1"/>
      <c r="C18" s="1"/>
      <c r="D18" s="1"/>
      <c r="E18" s="1"/>
      <c r="F18" s="1"/>
      <c r="G18" s="1"/>
      <c r="H18" s="1"/>
      <c r="I18" s="1"/>
      <c r="J18" s="1"/>
      <c r="K18" s="1"/>
      <c r="L18" s="1"/>
    </row>
    <row r="19" spans="1:12" x14ac:dyDescent="0.25">
      <c r="A19" s="88"/>
      <c r="B19" s="88"/>
      <c r="C19" s="88"/>
      <c r="D19" s="88"/>
      <c r="E19" s="88"/>
      <c r="F19" s="1"/>
      <c r="G19" s="1"/>
      <c r="H19" s="1"/>
      <c r="I19" s="1"/>
      <c r="J19" s="1"/>
      <c r="K19" s="1"/>
      <c r="L19" s="1"/>
    </row>
    <row r="20" spans="1:12" ht="15.75" thickBot="1" x14ac:dyDescent="0.3">
      <c r="A20" s="89"/>
      <c r="B20" s="89"/>
      <c r="C20" s="89"/>
      <c r="D20" s="89"/>
      <c r="E20" s="89"/>
      <c r="F20" s="1"/>
      <c r="G20" s="1"/>
      <c r="H20" s="1"/>
      <c r="I20" s="1"/>
      <c r="J20" s="1"/>
      <c r="K20" s="1"/>
      <c r="L20" s="1"/>
    </row>
    <row r="21" spans="1:12" x14ac:dyDescent="0.25">
      <c r="A21" s="1"/>
      <c r="B21" s="1"/>
      <c r="C21" s="1"/>
      <c r="D21" s="1"/>
      <c r="E21" s="1"/>
      <c r="F21" s="1"/>
      <c r="G21" s="1"/>
      <c r="H21" s="1"/>
      <c r="I21" s="1"/>
      <c r="J21" s="1"/>
      <c r="K21" s="1"/>
      <c r="L21" s="1"/>
    </row>
    <row r="22" spans="1:12" x14ac:dyDescent="0.25">
      <c r="A22" s="1" t="s">
        <v>132</v>
      </c>
      <c r="B22" s="1"/>
      <c r="C22" s="1"/>
      <c r="D22" s="1"/>
      <c r="E22" s="1"/>
      <c r="F22" s="1"/>
      <c r="G22" s="1"/>
      <c r="H22" s="1"/>
      <c r="I22" s="1" t="s">
        <v>133</v>
      </c>
      <c r="J22" s="1"/>
      <c r="K22" s="1"/>
      <c r="L22" s="1"/>
    </row>
    <row r="23" spans="1:12" x14ac:dyDescent="0.25">
      <c r="A23" s="88"/>
      <c r="B23" s="88"/>
      <c r="C23" s="88"/>
      <c r="D23" s="88"/>
      <c r="E23" s="88"/>
      <c r="F23" s="1"/>
      <c r="G23" s="1"/>
      <c r="H23" s="1"/>
      <c r="I23" s="88"/>
      <c r="J23" s="88"/>
      <c r="K23" s="88"/>
      <c r="L23" s="88"/>
    </row>
    <row r="24" spans="1:12" ht="15.75" thickBot="1" x14ac:dyDescent="0.3">
      <c r="A24" s="89"/>
      <c r="B24" s="89"/>
      <c r="C24" s="89"/>
      <c r="D24" s="89"/>
      <c r="E24" s="89"/>
      <c r="F24" s="1"/>
      <c r="G24" s="1"/>
      <c r="H24" s="1"/>
      <c r="I24" s="89"/>
      <c r="J24" s="89"/>
      <c r="K24" s="89"/>
      <c r="L24" s="89"/>
    </row>
  </sheetData>
  <sheetProtection algorithmName="SHA-512" hashValue="czRa3okUox33xyc2RFeVVUTbMw5Dj4T5AD7wUBx4i8tWxSLW8OOIYdiYtAP0G1Gdb3TiJzPCjxcDjcOId8jPuQ==" saltValue="zIdKsqH8BA0qzeEbjxuzPA==" spinCount="100000" sheet="1" objects="1" scenarios="1"/>
  <mergeCells count="3">
    <mergeCell ref="A1:K2"/>
    <mergeCell ref="A3:H3"/>
    <mergeCell ref="A4:K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80" zoomScaleNormal="80" workbookViewId="0">
      <selection activeCell="C2" sqref="C2:D13"/>
    </sheetView>
  </sheetViews>
  <sheetFormatPr defaultRowHeight="15" x14ac:dyDescent="0.25"/>
  <cols>
    <col min="1" max="1" width="9.140625" style="95"/>
    <col min="2" max="2" width="44.5703125" style="95" customWidth="1"/>
    <col min="3" max="3" width="9.140625" style="95"/>
    <col min="4" max="4" width="63.140625" style="95" customWidth="1"/>
    <col min="5" max="16384" width="9.140625" style="95"/>
  </cols>
  <sheetData>
    <row r="1" spans="1:4" x14ac:dyDescent="0.25">
      <c r="A1" s="171" t="s">
        <v>53</v>
      </c>
      <c r="B1" s="172"/>
      <c r="C1" s="172"/>
      <c r="D1" s="173"/>
    </row>
    <row r="2" spans="1:4" x14ac:dyDescent="0.25">
      <c r="A2" s="174" t="s">
        <v>127</v>
      </c>
      <c r="B2" s="175"/>
      <c r="C2" s="178"/>
      <c r="D2" s="179"/>
    </row>
    <row r="3" spans="1:4" x14ac:dyDescent="0.25">
      <c r="A3" s="174"/>
      <c r="B3" s="175"/>
      <c r="C3" s="178"/>
      <c r="D3" s="179"/>
    </row>
    <row r="4" spans="1:4" x14ac:dyDescent="0.25">
      <c r="A4" s="174"/>
      <c r="B4" s="175"/>
      <c r="C4" s="178"/>
      <c r="D4" s="179"/>
    </row>
    <row r="5" spans="1:4" x14ac:dyDescent="0.25">
      <c r="A5" s="174"/>
      <c r="B5" s="175"/>
      <c r="C5" s="178"/>
      <c r="D5" s="179"/>
    </row>
    <row r="6" spans="1:4" x14ac:dyDescent="0.25">
      <c r="A6" s="174"/>
      <c r="B6" s="175"/>
      <c r="C6" s="178"/>
      <c r="D6" s="179"/>
    </row>
    <row r="7" spans="1:4" x14ac:dyDescent="0.25">
      <c r="A7" s="174"/>
      <c r="B7" s="175"/>
      <c r="C7" s="178"/>
      <c r="D7" s="179"/>
    </row>
    <row r="8" spans="1:4" x14ac:dyDescent="0.25">
      <c r="A8" s="174"/>
      <c r="B8" s="175"/>
      <c r="C8" s="178"/>
      <c r="D8" s="179"/>
    </row>
    <row r="9" spans="1:4" x14ac:dyDescent="0.25">
      <c r="A9" s="174"/>
      <c r="B9" s="175"/>
      <c r="C9" s="178"/>
      <c r="D9" s="179"/>
    </row>
    <row r="10" spans="1:4" x14ac:dyDescent="0.25">
      <c r="A10" s="174"/>
      <c r="B10" s="175"/>
      <c r="C10" s="178"/>
      <c r="D10" s="179"/>
    </row>
    <row r="11" spans="1:4" x14ac:dyDescent="0.25">
      <c r="A11" s="174"/>
      <c r="B11" s="175"/>
      <c r="C11" s="178"/>
      <c r="D11" s="179"/>
    </row>
    <row r="12" spans="1:4" x14ac:dyDescent="0.25">
      <c r="A12" s="174"/>
      <c r="B12" s="175"/>
      <c r="C12" s="178"/>
      <c r="D12" s="179"/>
    </row>
    <row r="13" spans="1:4" ht="339" customHeight="1" thickBot="1" x14ac:dyDescent="0.3">
      <c r="A13" s="176"/>
      <c r="B13" s="177"/>
      <c r="C13" s="180"/>
      <c r="D13" s="181"/>
    </row>
  </sheetData>
  <sheetProtection algorithmName="SHA-512" hashValue="nPk+bsxd7IqtNA773XEixz1kue/m3ekgJsPN7jrWGv94Tq1seN+Y8XkSv9OvbLQgJBCJWPAXYh+bi65B8zYJRA==" saltValue="clKcH0lNvhJIgRkm+sptiw==" spinCount="100000" sheet="1" objects="1" scenarios="1"/>
  <mergeCells count="3">
    <mergeCell ref="A1:D1"/>
    <mergeCell ref="A2:B13"/>
    <mergeCell ref="C2:D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2" sqref="C2:D13"/>
    </sheetView>
  </sheetViews>
  <sheetFormatPr defaultRowHeight="15" x14ac:dyDescent="0.25"/>
  <cols>
    <col min="1" max="1" width="9.140625" style="95"/>
    <col min="2" max="2" width="31.140625" style="95" customWidth="1"/>
    <col min="3" max="3" width="9.140625" style="95"/>
    <col min="4" max="4" width="33.85546875" style="95" customWidth="1"/>
    <col min="5" max="16384" width="9.140625" style="95"/>
  </cols>
  <sheetData>
    <row r="1" spans="1:4" x14ac:dyDescent="0.25">
      <c r="A1" s="171" t="s">
        <v>52</v>
      </c>
      <c r="B1" s="172"/>
      <c r="C1" s="172"/>
      <c r="D1" s="173"/>
    </row>
    <row r="2" spans="1:4" x14ac:dyDescent="0.25">
      <c r="A2" s="174" t="s">
        <v>137</v>
      </c>
      <c r="B2" s="175"/>
      <c r="C2" s="178"/>
      <c r="D2" s="179"/>
    </row>
    <row r="3" spans="1:4" x14ac:dyDescent="0.25">
      <c r="A3" s="174"/>
      <c r="B3" s="175"/>
      <c r="C3" s="178"/>
      <c r="D3" s="179"/>
    </row>
    <row r="4" spans="1:4" x14ac:dyDescent="0.25">
      <c r="A4" s="174"/>
      <c r="B4" s="175"/>
      <c r="C4" s="178"/>
      <c r="D4" s="179"/>
    </row>
    <row r="5" spans="1:4" x14ac:dyDescent="0.25">
      <c r="A5" s="174"/>
      <c r="B5" s="175"/>
      <c r="C5" s="178"/>
      <c r="D5" s="179"/>
    </row>
    <row r="6" spans="1:4" x14ac:dyDescent="0.25">
      <c r="A6" s="174"/>
      <c r="B6" s="175"/>
      <c r="C6" s="178"/>
      <c r="D6" s="179"/>
    </row>
    <row r="7" spans="1:4" x14ac:dyDescent="0.25">
      <c r="A7" s="174"/>
      <c r="B7" s="175"/>
      <c r="C7" s="178"/>
      <c r="D7" s="179"/>
    </row>
    <row r="8" spans="1:4" x14ac:dyDescent="0.25">
      <c r="A8" s="174"/>
      <c r="B8" s="175"/>
      <c r="C8" s="178"/>
      <c r="D8" s="179"/>
    </row>
    <row r="9" spans="1:4" x14ac:dyDescent="0.25">
      <c r="A9" s="174"/>
      <c r="B9" s="175"/>
      <c r="C9" s="178"/>
      <c r="D9" s="179"/>
    </row>
    <row r="10" spans="1:4" x14ac:dyDescent="0.25">
      <c r="A10" s="174"/>
      <c r="B10" s="175"/>
      <c r="C10" s="178"/>
      <c r="D10" s="179"/>
    </row>
    <row r="11" spans="1:4" x14ac:dyDescent="0.25">
      <c r="A11" s="174"/>
      <c r="B11" s="175"/>
      <c r="C11" s="178"/>
      <c r="D11" s="179"/>
    </row>
    <row r="12" spans="1:4" x14ac:dyDescent="0.25">
      <c r="A12" s="174"/>
      <c r="B12" s="175"/>
      <c r="C12" s="178"/>
      <c r="D12" s="179"/>
    </row>
    <row r="13" spans="1:4" ht="15.75" thickBot="1" x14ac:dyDescent="0.3">
      <c r="A13" s="176"/>
      <c r="B13" s="177"/>
      <c r="C13" s="180"/>
      <c r="D13" s="181"/>
    </row>
  </sheetData>
  <sheetProtection algorithmName="SHA-512" hashValue="irxpB63FbrIzPC6qd7bNAVtKwvCOG9yx9OHHA7fgnZ5t7eLHT5JmMeEgEcP57GHEeukQUU4wKdXBc3oidYJLqw==" saltValue="3ZzYQI2KSQ7TN7U+XXo5Hw==" spinCount="100000" sheet="1" objects="1" scenarios="1"/>
  <mergeCells count="3">
    <mergeCell ref="A2:B13"/>
    <mergeCell ref="C2:D13"/>
    <mergeCell ref="A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zoomScale="70" zoomScaleNormal="70" workbookViewId="0">
      <selection activeCell="F37" sqref="F37"/>
    </sheetView>
  </sheetViews>
  <sheetFormatPr defaultRowHeight="15" x14ac:dyDescent="0.25"/>
  <cols>
    <col min="1" max="1" width="18.5703125" style="95" customWidth="1"/>
    <col min="2" max="2" width="35.28515625" style="95" customWidth="1"/>
    <col min="3" max="3" width="28" style="95" customWidth="1"/>
    <col min="4" max="4" width="39.42578125" style="95" customWidth="1"/>
    <col min="5" max="5" width="32" style="95" customWidth="1"/>
    <col min="6" max="6" width="119" style="95" customWidth="1"/>
    <col min="7" max="16384" width="9.140625" style="95"/>
  </cols>
  <sheetData>
    <row r="1" spans="1:8" ht="15.75" thickBot="1" x14ac:dyDescent="0.3">
      <c r="A1" s="1"/>
      <c r="B1" s="1"/>
      <c r="C1" s="1"/>
      <c r="D1" s="1"/>
      <c r="E1" s="1"/>
      <c r="F1" s="1"/>
    </row>
    <row r="2" spans="1:8" ht="30.6" customHeight="1" x14ac:dyDescent="0.25">
      <c r="A2" s="192" t="s">
        <v>0</v>
      </c>
      <c r="B2" s="193"/>
      <c r="C2" s="193"/>
      <c r="D2" s="193"/>
      <c r="E2" s="186" t="s">
        <v>46</v>
      </c>
      <c r="F2" s="187"/>
      <c r="G2" s="19"/>
      <c r="H2" s="19"/>
    </row>
    <row r="3" spans="1:8" x14ac:dyDescent="0.25">
      <c r="A3" s="2"/>
      <c r="B3" s="3"/>
      <c r="C3" s="4"/>
      <c r="D3" s="3"/>
      <c r="E3" s="182" t="s">
        <v>47</v>
      </c>
      <c r="F3" s="183"/>
    </row>
    <row r="4" spans="1:8" x14ac:dyDescent="0.25">
      <c r="A4" s="194" t="s">
        <v>1</v>
      </c>
      <c r="B4" s="195"/>
      <c r="C4" s="120"/>
      <c r="D4" s="3"/>
      <c r="E4" s="182"/>
      <c r="F4" s="183"/>
    </row>
    <row r="5" spans="1:8" x14ac:dyDescent="0.25">
      <c r="A5" s="194" t="s">
        <v>2</v>
      </c>
      <c r="B5" s="195"/>
      <c r="C5" s="121"/>
      <c r="D5" s="3"/>
      <c r="E5" s="182"/>
      <c r="F5" s="183"/>
    </row>
    <row r="6" spans="1:8" x14ac:dyDescent="0.25">
      <c r="A6" s="194" t="s">
        <v>3</v>
      </c>
      <c r="B6" s="195"/>
      <c r="C6" s="122"/>
      <c r="D6" s="3"/>
      <c r="E6" s="182"/>
      <c r="F6" s="183"/>
    </row>
    <row r="7" spans="1:8" x14ac:dyDescent="0.25">
      <c r="A7" s="93"/>
      <c r="B7" s="94" t="s">
        <v>135</v>
      </c>
      <c r="C7" s="122"/>
      <c r="D7" s="3"/>
      <c r="E7" s="182"/>
      <c r="F7" s="183"/>
    </row>
    <row r="8" spans="1:8" x14ac:dyDescent="0.25">
      <c r="A8" s="194" t="s">
        <v>4</v>
      </c>
      <c r="B8" s="195"/>
      <c r="C8" s="123"/>
      <c r="D8" s="3"/>
      <c r="E8" s="182"/>
      <c r="F8" s="183"/>
    </row>
    <row r="9" spans="1:8" x14ac:dyDescent="0.25">
      <c r="A9" s="190" t="s">
        <v>5</v>
      </c>
      <c r="B9" s="191"/>
      <c r="C9" s="124"/>
      <c r="D9" s="3"/>
      <c r="E9" s="182"/>
      <c r="F9" s="183"/>
    </row>
    <row r="10" spans="1:8" x14ac:dyDescent="0.25">
      <c r="A10" s="5"/>
      <c r="B10" s="92" t="s">
        <v>6</v>
      </c>
      <c r="C10" s="125"/>
      <c r="D10" s="3"/>
      <c r="E10" s="182"/>
      <c r="F10" s="183"/>
    </row>
    <row r="11" spans="1:8" ht="28.9" customHeight="1" x14ac:dyDescent="0.25">
      <c r="A11" s="190" t="s">
        <v>7</v>
      </c>
      <c r="B11" s="191"/>
      <c r="C11" s="126"/>
      <c r="D11" s="3"/>
      <c r="E11" s="182"/>
      <c r="F11" s="183"/>
    </row>
    <row r="12" spans="1:8" ht="23.45" customHeight="1" x14ac:dyDescent="0.25">
      <c r="A12" s="21"/>
      <c r="B12" s="22"/>
      <c r="C12" s="4"/>
      <c r="D12" s="3"/>
      <c r="E12" s="182"/>
      <c r="F12" s="183"/>
    </row>
    <row r="13" spans="1:8" ht="23.45" customHeight="1" x14ac:dyDescent="0.25">
      <c r="A13" s="21"/>
      <c r="B13" s="36" t="s">
        <v>105</v>
      </c>
      <c r="C13" s="127"/>
      <c r="D13" s="3"/>
      <c r="E13" s="182"/>
      <c r="F13" s="183"/>
    </row>
    <row r="14" spans="1:8" ht="23.45" customHeight="1" x14ac:dyDescent="0.25">
      <c r="A14" s="21"/>
      <c r="B14" s="35"/>
      <c r="C14" s="4"/>
      <c r="D14" s="3"/>
      <c r="E14" s="182"/>
      <c r="F14" s="183"/>
    </row>
    <row r="15" spans="1:8" x14ac:dyDescent="0.25">
      <c r="A15" s="6"/>
      <c r="B15" s="7"/>
      <c r="C15" s="8" t="s">
        <v>8</v>
      </c>
      <c r="D15" s="23" t="s">
        <v>9</v>
      </c>
      <c r="E15" s="182"/>
      <c r="F15" s="183"/>
    </row>
    <row r="16" spans="1:8" x14ac:dyDescent="0.25">
      <c r="A16" s="6"/>
      <c r="B16" s="92" t="s">
        <v>10</v>
      </c>
      <c r="C16" s="144" t="s">
        <v>11</v>
      </c>
      <c r="D16" s="144" t="s">
        <v>11</v>
      </c>
      <c r="E16" s="182"/>
      <c r="F16" s="183"/>
    </row>
    <row r="17" spans="1:6" ht="15.75" thickBot="1" x14ac:dyDescent="0.3">
      <c r="A17" s="9"/>
      <c r="B17" s="37" t="s">
        <v>12</v>
      </c>
      <c r="C17" s="128"/>
      <c r="D17" s="129"/>
      <c r="E17" s="184"/>
      <c r="F17" s="185"/>
    </row>
    <row r="18" spans="1:6" x14ac:dyDescent="0.25">
      <c r="A18" s="1"/>
      <c r="B18" s="1"/>
      <c r="C18" s="1"/>
      <c r="D18" s="1"/>
      <c r="E18" s="1"/>
      <c r="F18" s="1"/>
    </row>
    <row r="19" spans="1:6" ht="18" x14ac:dyDescent="0.25">
      <c r="A19" s="196" t="s">
        <v>51</v>
      </c>
      <c r="B19" s="196"/>
      <c r="C19" s="196"/>
      <c r="D19" s="196"/>
      <c r="E19" s="196"/>
      <c r="F19" s="24"/>
    </row>
    <row r="20" spans="1:6" x14ac:dyDescent="0.25">
      <c r="A20" s="109" t="s">
        <v>13</v>
      </c>
      <c r="B20" s="109" t="s">
        <v>14</v>
      </c>
      <c r="C20" s="109"/>
      <c r="D20" s="109" t="s">
        <v>15</v>
      </c>
      <c r="E20" s="198" t="s">
        <v>108</v>
      </c>
      <c r="F20" s="198"/>
    </row>
    <row r="21" spans="1:6" x14ac:dyDescent="0.25">
      <c r="A21" s="130">
        <v>1</v>
      </c>
      <c r="B21" s="131" t="s">
        <v>51</v>
      </c>
      <c r="C21" s="131"/>
      <c r="D21" s="132">
        <v>0</v>
      </c>
      <c r="E21" s="199" t="s">
        <v>16</v>
      </c>
      <c r="F21" s="199"/>
    </row>
    <row r="22" spans="1:6" x14ac:dyDescent="0.25">
      <c r="A22" s="130">
        <v>2</v>
      </c>
      <c r="B22" s="131" t="s">
        <v>17</v>
      </c>
      <c r="C22" s="131"/>
      <c r="D22" s="132">
        <v>0</v>
      </c>
      <c r="E22" s="199" t="s">
        <v>16</v>
      </c>
      <c r="F22" s="199"/>
    </row>
    <row r="23" spans="1:6" x14ac:dyDescent="0.25">
      <c r="A23" s="130">
        <v>3</v>
      </c>
      <c r="B23" s="131" t="s">
        <v>17</v>
      </c>
      <c r="C23" s="131"/>
      <c r="D23" s="132">
        <v>0</v>
      </c>
      <c r="E23" s="199" t="s">
        <v>16</v>
      </c>
      <c r="F23" s="199"/>
    </row>
    <row r="24" spans="1:6" x14ac:dyDescent="0.25">
      <c r="A24" s="130">
        <v>4</v>
      </c>
      <c r="B24" s="131" t="s">
        <v>17</v>
      </c>
      <c r="C24" s="131"/>
      <c r="D24" s="132">
        <v>0</v>
      </c>
      <c r="E24" s="199" t="s">
        <v>16</v>
      </c>
      <c r="F24" s="199"/>
    </row>
    <row r="25" spans="1:6" x14ac:dyDescent="0.25">
      <c r="A25" s="130">
        <v>5</v>
      </c>
      <c r="B25" s="131" t="s">
        <v>17</v>
      </c>
      <c r="C25" s="131"/>
      <c r="D25" s="132">
        <v>0</v>
      </c>
      <c r="E25" s="199" t="s">
        <v>16</v>
      </c>
      <c r="F25" s="199"/>
    </row>
    <row r="26" spans="1:6" x14ac:dyDescent="0.25">
      <c r="A26" s="130">
        <v>6</v>
      </c>
      <c r="B26" s="131" t="s">
        <v>17</v>
      </c>
      <c r="C26" s="131"/>
      <c r="D26" s="132">
        <v>0</v>
      </c>
      <c r="E26" s="199" t="s">
        <v>16</v>
      </c>
      <c r="F26" s="199"/>
    </row>
    <row r="27" spans="1:6" x14ac:dyDescent="0.25">
      <c r="A27" s="130">
        <v>7</v>
      </c>
      <c r="B27" s="131" t="s">
        <v>17</v>
      </c>
      <c r="C27" s="131"/>
      <c r="D27" s="132">
        <v>0</v>
      </c>
      <c r="E27" s="199" t="s">
        <v>16</v>
      </c>
      <c r="F27" s="199"/>
    </row>
    <row r="28" spans="1:6" x14ac:dyDescent="0.25">
      <c r="A28" s="130">
        <v>8</v>
      </c>
      <c r="B28" s="131" t="s">
        <v>17</v>
      </c>
      <c r="C28" s="131"/>
      <c r="D28" s="132">
        <v>0</v>
      </c>
      <c r="E28" s="199" t="s">
        <v>16</v>
      </c>
      <c r="F28" s="199"/>
    </row>
    <row r="29" spans="1:6" x14ac:dyDescent="0.25">
      <c r="A29" s="130">
        <v>9</v>
      </c>
      <c r="B29" s="131" t="s">
        <v>17</v>
      </c>
      <c r="C29" s="131"/>
      <c r="D29" s="132">
        <v>0</v>
      </c>
      <c r="E29" s="199" t="s">
        <v>16</v>
      </c>
      <c r="F29" s="199"/>
    </row>
    <row r="30" spans="1:6" x14ac:dyDescent="0.25">
      <c r="A30" s="130">
        <v>10</v>
      </c>
      <c r="B30" s="131" t="s">
        <v>17</v>
      </c>
      <c r="C30" s="131"/>
      <c r="D30" s="132">
        <v>0</v>
      </c>
      <c r="E30" s="199" t="s">
        <v>16</v>
      </c>
      <c r="F30" s="199"/>
    </row>
    <row r="31" spans="1:6" x14ac:dyDescent="0.25">
      <c r="A31" s="197" t="s">
        <v>28</v>
      </c>
      <c r="B31" s="197"/>
      <c r="C31" s="110"/>
      <c r="D31" s="111">
        <f>SUM(D21:D30)</f>
        <v>0</v>
      </c>
      <c r="E31" s="110"/>
      <c r="F31" s="1"/>
    </row>
    <row r="33" spans="1:6" x14ac:dyDescent="0.25">
      <c r="A33" s="188" t="s">
        <v>30</v>
      </c>
      <c r="B33" s="188"/>
      <c r="C33" s="188"/>
      <c r="D33" s="189" t="s">
        <v>44</v>
      </c>
      <c r="E33" s="189"/>
      <c r="F33" s="24"/>
    </row>
    <row r="34" spans="1:6" x14ac:dyDescent="0.25">
      <c r="A34" s="10" t="s">
        <v>13</v>
      </c>
      <c r="B34" s="10" t="s">
        <v>14</v>
      </c>
      <c r="C34" s="10" t="s">
        <v>33</v>
      </c>
      <c r="D34" s="20" t="s">
        <v>31</v>
      </c>
      <c r="E34" s="20" t="s">
        <v>107</v>
      </c>
      <c r="F34" s="112"/>
    </row>
    <row r="35" spans="1:6" x14ac:dyDescent="0.25">
      <c r="A35" s="133">
        <v>1</v>
      </c>
      <c r="B35" s="134" t="s">
        <v>17</v>
      </c>
      <c r="C35" s="135">
        <v>0</v>
      </c>
      <c r="D35" s="135">
        <v>0</v>
      </c>
      <c r="E35" s="136" t="s">
        <v>16</v>
      </c>
      <c r="F35" s="137"/>
    </row>
    <row r="36" spans="1:6" x14ac:dyDescent="0.25">
      <c r="A36" s="133">
        <v>2</v>
      </c>
      <c r="B36" s="134" t="s">
        <v>17</v>
      </c>
      <c r="C36" s="135">
        <v>0</v>
      </c>
      <c r="D36" s="135">
        <v>0</v>
      </c>
      <c r="E36" s="136" t="s">
        <v>16</v>
      </c>
      <c r="F36" s="137"/>
    </row>
    <row r="37" spans="1:6" x14ac:dyDescent="0.25">
      <c r="A37" s="133">
        <v>3</v>
      </c>
      <c r="B37" s="134" t="s">
        <v>17</v>
      </c>
      <c r="C37" s="135">
        <v>0</v>
      </c>
      <c r="D37" s="135">
        <v>0</v>
      </c>
      <c r="E37" s="136" t="s">
        <v>16</v>
      </c>
      <c r="F37" s="137"/>
    </row>
    <row r="38" spans="1:6" x14ac:dyDescent="0.25">
      <c r="A38" s="133">
        <v>4</v>
      </c>
      <c r="B38" s="134" t="s">
        <v>17</v>
      </c>
      <c r="C38" s="135">
        <v>0</v>
      </c>
      <c r="D38" s="135">
        <v>0</v>
      </c>
      <c r="E38" s="136" t="s">
        <v>16</v>
      </c>
      <c r="F38" s="137"/>
    </row>
    <row r="39" spans="1:6" x14ac:dyDescent="0.25">
      <c r="A39" s="133">
        <v>5</v>
      </c>
      <c r="B39" s="134" t="s">
        <v>17</v>
      </c>
      <c r="C39" s="135">
        <v>0</v>
      </c>
      <c r="D39" s="135">
        <v>0</v>
      </c>
      <c r="E39" s="136" t="s">
        <v>16</v>
      </c>
      <c r="F39" s="137"/>
    </row>
    <row r="40" spans="1:6" x14ac:dyDescent="0.25">
      <c r="A40" s="133">
        <v>6</v>
      </c>
      <c r="B40" s="134" t="s">
        <v>17</v>
      </c>
      <c r="C40" s="135">
        <v>0</v>
      </c>
      <c r="D40" s="135">
        <v>0</v>
      </c>
      <c r="E40" s="136" t="s">
        <v>16</v>
      </c>
      <c r="F40" s="137"/>
    </row>
    <row r="41" spans="1:6" x14ac:dyDescent="0.25">
      <c r="A41" s="133">
        <v>7</v>
      </c>
      <c r="B41" s="134" t="s">
        <v>17</v>
      </c>
      <c r="C41" s="135">
        <v>0</v>
      </c>
      <c r="D41" s="135">
        <v>0</v>
      </c>
      <c r="E41" s="136" t="s">
        <v>16</v>
      </c>
      <c r="F41" s="137"/>
    </row>
    <row r="42" spans="1:6" x14ac:dyDescent="0.25">
      <c r="A42" s="133">
        <v>8</v>
      </c>
      <c r="B42" s="134" t="s">
        <v>17</v>
      </c>
      <c r="C42" s="135">
        <v>0</v>
      </c>
      <c r="D42" s="135">
        <v>0</v>
      </c>
      <c r="E42" s="136" t="s">
        <v>16</v>
      </c>
      <c r="F42" s="137"/>
    </row>
    <row r="43" spans="1:6" x14ac:dyDescent="0.25">
      <c r="A43" s="133">
        <v>9</v>
      </c>
      <c r="B43" s="134" t="s">
        <v>17</v>
      </c>
      <c r="C43" s="135">
        <v>0</v>
      </c>
      <c r="D43" s="135">
        <v>0</v>
      </c>
      <c r="E43" s="136" t="s">
        <v>16</v>
      </c>
      <c r="F43" s="137"/>
    </row>
    <row r="44" spans="1:6" x14ac:dyDescent="0.25">
      <c r="A44" s="133">
        <v>10</v>
      </c>
      <c r="B44" s="134" t="s">
        <v>17</v>
      </c>
      <c r="C44" s="135">
        <v>0</v>
      </c>
      <c r="D44" s="135">
        <v>0</v>
      </c>
      <c r="E44" s="136" t="s">
        <v>16</v>
      </c>
      <c r="F44" s="137"/>
    </row>
    <row r="45" spans="1:6" x14ac:dyDescent="0.25">
      <c r="A45" s="133">
        <v>11</v>
      </c>
      <c r="B45" s="134" t="s">
        <v>17</v>
      </c>
      <c r="C45" s="135">
        <v>0</v>
      </c>
      <c r="D45" s="135">
        <v>0</v>
      </c>
      <c r="E45" s="136" t="s">
        <v>16</v>
      </c>
      <c r="F45" s="137"/>
    </row>
    <row r="46" spans="1:6" x14ac:dyDescent="0.25">
      <c r="A46" s="133">
        <v>12</v>
      </c>
      <c r="B46" s="134" t="s">
        <v>17</v>
      </c>
      <c r="C46" s="135">
        <v>0</v>
      </c>
      <c r="D46" s="135">
        <v>0</v>
      </c>
      <c r="E46" s="136" t="s">
        <v>16</v>
      </c>
      <c r="F46" s="137"/>
    </row>
    <row r="47" spans="1:6" x14ac:dyDescent="0.25">
      <c r="A47" s="133">
        <v>13</v>
      </c>
      <c r="B47" s="134" t="s">
        <v>17</v>
      </c>
      <c r="C47" s="135">
        <v>0</v>
      </c>
      <c r="D47" s="135">
        <v>0</v>
      </c>
      <c r="E47" s="136" t="s">
        <v>16</v>
      </c>
      <c r="F47" s="137"/>
    </row>
    <row r="48" spans="1:6" x14ac:dyDescent="0.25">
      <c r="A48" s="133">
        <v>14</v>
      </c>
      <c r="B48" s="134" t="s">
        <v>17</v>
      </c>
      <c r="C48" s="135">
        <v>0</v>
      </c>
      <c r="D48" s="135">
        <v>0</v>
      </c>
      <c r="E48" s="136" t="s">
        <v>16</v>
      </c>
      <c r="F48" s="137"/>
    </row>
    <row r="49" spans="1:6" x14ac:dyDescent="0.25">
      <c r="A49" s="133">
        <v>15</v>
      </c>
      <c r="B49" s="134" t="s">
        <v>17</v>
      </c>
      <c r="C49" s="135">
        <v>0</v>
      </c>
      <c r="D49" s="135">
        <v>0</v>
      </c>
      <c r="E49" s="136" t="s">
        <v>16</v>
      </c>
      <c r="F49" s="137"/>
    </row>
    <row r="50" spans="1:6" x14ac:dyDescent="0.25">
      <c r="A50" s="90" t="s">
        <v>18</v>
      </c>
      <c r="B50" s="90"/>
      <c r="C50" s="91">
        <f>SUBTOTAL(109,Table35[Budgetteret beløb])</f>
        <v>0</v>
      </c>
      <c r="D50" s="91">
        <f>SUBTOTAL(109,Table35[Afholdt beløb])</f>
        <v>0</v>
      </c>
      <c r="E50" s="90"/>
    </row>
    <row r="52" spans="1:6" x14ac:dyDescent="0.25">
      <c r="A52" s="188" t="s">
        <v>138</v>
      </c>
      <c r="B52" s="188"/>
      <c r="C52" s="188"/>
      <c r="D52" s="189" t="s">
        <v>45</v>
      </c>
      <c r="E52" s="189"/>
      <c r="F52" s="112"/>
    </row>
    <row r="53" spans="1:6" x14ac:dyDescent="0.25">
      <c r="A53" s="10" t="s">
        <v>13</v>
      </c>
      <c r="B53" s="10" t="s">
        <v>14</v>
      </c>
      <c r="C53" s="10" t="s">
        <v>33</v>
      </c>
      <c r="D53" s="20" t="s">
        <v>31</v>
      </c>
      <c r="E53" s="20" t="s">
        <v>107</v>
      </c>
      <c r="F53" s="112"/>
    </row>
    <row r="54" spans="1:6" x14ac:dyDescent="0.25">
      <c r="A54" s="138">
        <v>1</v>
      </c>
      <c r="B54" s="134" t="s">
        <v>17</v>
      </c>
      <c r="C54" s="135">
        <v>0</v>
      </c>
      <c r="D54" s="139">
        <v>0</v>
      </c>
      <c r="E54" s="136" t="s">
        <v>16</v>
      </c>
      <c r="F54" s="137"/>
    </row>
    <row r="55" spans="1:6" x14ac:dyDescent="0.25">
      <c r="A55" s="138">
        <v>2</v>
      </c>
      <c r="B55" s="134" t="s">
        <v>17</v>
      </c>
      <c r="C55" s="135">
        <v>0</v>
      </c>
      <c r="D55" s="139">
        <v>0</v>
      </c>
      <c r="E55" s="136" t="s">
        <v>16</v>
      </c>
      <c r="F55" s="137"/>
    </row>
    <row r="56" spans="1:6" x14ac:dyDescent="0.25">
      <c r="A56" s="138">
        <v>3</v>
      </c>
      <c r="B56" s="134" t="s">
        <v>17</v>
      </c>
      <c r="C56" s="135">
        <v>0</v>
      </c>
      <c r="D56" s="139">
        <v>0</v>
      </c>
      <c r="E56" s="136" t="s">
        <v>16</v>
      </c>
      <c r="F56" s="137"/>
    </row>
    <row r="57" spans="1:6" x14ac:dyDescent="0.25">
      <c r="A57" s="138">
        <v>4</v>
      </c>
      <c r="B57" s="134" t="s">
        <v>17</v>
      </c>
      <c r="C57" s="135">
        <v>0</v>
      </c>
      <c r="D57" s="139">
        <v>0</v>
      </c>
      <c r="E57" s="136" t="s">
        <v>16</v>
      </c>
      <c r="F57" s="137"/>
    </row>
    <row r="58" spans="1:6" x14ac:dyDescent="0.25">
      <c r="A58" s="138">
        <v>5</v>
      </c>
      <c r="B58" s="134" t="s">
        <v>17</v>
      </c>
      <c r="C58" s="135">
        <v>0</v>
      </c>
      <c r="D58" s="139">
        <v>0</v>
      </c>
      <c r="E58" s="136" t="s">
        <v>16</v>
      </c>
      <c r="F58" s="137"/>
    </row>
    <row r="59" spans="1:6" x14ac:dyDescent="0.25">
      <c r="A59" s="138">
        <v>6</v>
      </c>
      <c r="B59" s="134" t="s">
        <v>17</v>
      </c>
      <c r="C59" s="135">
        <v>0</v>
      </c>
      <c r="D59" s="139">
        <v>0</v>
      </c>
      <c r="E59" s="136" t="s">
        <v>16</v>
      </c>
      <c r="F59" s="137"/>
    </row>
    <row r="60" spans="1:6" x14ac:dyDescent="0.25">
      <c r="A60" s="138">
        <v>7</v>
      </c>
      <c r="B60" s="134" t="s">
        <v>17</v>
      </c>
      <c r="C60" s="135">
        <v>0</v>
      </c>
      <c r="D60" s="139">
        <v>0</v>
      </c>
      <c r="E60" s="136" t="s">
        <v>16</v>
      </c>
      <c r="F60" s="137"/>
    </row>
    <row r="61" spans="1:6" x14ac:dyDescent="0.25">
      <c r="A61" s="138">
        <v>8</v>
      </c>
      <c r="B61" s="134" t="s">
        <v>17</v>
      </c>
      <c r="C61" s="135">
        <v>0</v>
      </c>
      <c r="D61" s="139">
        <v>0</v>
      </c>
      <c r="E61" s="136" t="s">
        <v>16</v>
      </c>
      <c r="F61" s="137"/>
    </row>
    <row r="62" spans="1:6" x14ac:dyDescent="0.25">
      <c r="A62" s="138">
        <v>9</v>
      </c>
      <c r="B62" s="134" t="s">
        <v>17</v>
      </c>
      <c r="C62" s="135">
        <v>0</v>
      </c>
      <c r="D62" s="139">
        <v>0</v>
      </c>
      <c r="E62" s="136" t="s">
        <v>16</v>
      </c>
      <c r="F62" s="137"/>
    </row>
    <row r="63" spans="1:6" x14ac:dyDescent="0.25">
      <c r="A63" s="138">
        <v>10</v>
      </c>
      <c r="B63" s="134" t="s">
        <v>17</v>
      </c>
      <c r="C63" s="135">
        <v>0</v>
      </c>
      <c r="D63" s="139">
        <v>0</v>
      </c>
      <c r="E63" s="136" t="s">
        <v>16</v>
      </c>
      <c r="F63" s="137"/>
    </row>
    <row r="64" spans="1:6" x14ac:dyDescent="0.25">
      <c r="A64" s="138">
        <v>11</v>
      </c>
      <c r="B64" s="134" t="s">
        <v>17</v>
      </c>
      <c r="C64" s="135">
        <v>0</v>
      </c>
      <c r="D64" s="139">
        <v>0</v>
      </c>
      <c r="E64" s="136" t="s">
        <v>16</v>
      </c>
      <c r="F64" s="137"/>
    </row>
    <row r="65" spans="1:6" x14ac:dyDescent="0.25">
      <c r="A65" s="138">
        <v>12</v>
      </c>
      <c r="B65" s="134" t="s">
        <v>17</v>
      </c>
      <c r="C65" s="135">
        <v>0</v>
      </c>
      <c r="D65" s="139">
        <v>0</v>
      </c>
      <c r="E65" s="136" t="s">
        <v>16</v>
      </c>
      <c r="F65" s="137"/>
    </row>
    <row r="66" spans="1:6" x14ac:dyDescent="0.25">
      <c r="A66" s="138">
        <v>13</v>
      </c>
      <c r="B66" s="134" t="s">
        <v>17</v>
      </c>
      <c r="C66" s="135">
        <v>0</v>
      </c>
      <c r="D66" s="139">
        <v>0</v>
      </c>
      <c r="E66" s="136" t="s">
        <v>16</v>
      </c>
      <c r="F66" s="137"/>
    </row>
    <row r="67" spans="1:6" x14ac:dyDescent="0.25">
      <c r="A67" s="138">
        <v>14</v>
      </c>
      <c r="B67" s="134" t="s">
        <v>17</v>
      </c>
      <c r="C67" s="135">
        <v>0</v>
      </c>
      <c r="D67" s="139">
        <v>0</v>
      </c>
      <c r="E67" s="136" t="s">
        <v>16</v>
      </c>
      <c r="F67" s="137"/>
    </row>
    <row r="68" spans="1:6" x14ac:dyDescent="0.25">
      <c r="A68" s="138">
        <v>15</v>
      </c>
      <c r="B68" s="134" t="s">
        <v>17</v>
      </c>
      <c r="C68" s="135">
        <v>0</v>
      </c>
      <c r="D68" s="139">
        <v>0</v>
      </c>
      <c r="E68" s="136" t="s">
        <v>16</v>
      </c>
      <c r="F68" s="137"/>
    </row>
    <row r="69" spans="1:6" x14ac:dyDescent="0.25">
      <c r="A69" s="33" t="s">
        <v>18</v>
      </c>
      <c r="B69" s="33"/>
      <c r="C69" s="34">
        <f>SUBTOTAL(109,Table353[Budgetteret beløb])</f>
        <v>0</v>
      </c>
      <c r="D69" s="34">
        <f>SUBTOTAL(109,Table353[Afholdt beløb])</f>
        <v>0</v>
      </c>
      <c r="E69" s="33"/>
    </row>
    <row r="70" spans="1:6" x14ac:dyDescent="0.25">
      <c r="A70" s="16"/>
      <c r="B70" s="16"/>
      <c r="C70" s="17"/>
      <c r="D70" s="17"/>
      <c r="E70" s="16"/>
    </row>
    <row r="71" spans="1:6" x14ac:dyDescent="0.25">
      <c r="A71" s="16"/>
      <c r="B71" s="16"/>
      <c r="C71" s="17"/>
      <c r="D71" s="17"/>
      <c r="E71" s="16"/>
    </row>
    <row r="72" spans="1:6" ht="15.75" hidden="1" thickBot="1" x14ac:dyDescent="0.3">
      <c r="A72" s="113" t="s">
        <v>50</v>
      </c>
      <c r="B72" s="114"/>
      <c r="C72" s="115"/>
      <c r="D72" s="115"/>
      <c r="E72" s="116"/>
    </row>
    <row r="73" spans="1:6" hidden="1" x14ac:dyDescent="0.25">
      <c r="A73" s="106"/>
      <c r="B73" s="117" t="s">
        <v>27</v>
      </c>
      <c r="C73" s="107">
        <f>D31</f>
        <v>0</v>
      </c>
      <c r="D73" s="107"/>
      <c r="E73" s="106"/>
    </row>
    <row r="74" spans="1:6" hidden="1" x14ac:dyDescent="0.25">
      <c r="A74" s="117"/>
      <c r="B74" s="117" t="s">
        <v>48</v>
      </c>
      <c r="C74" s="107">
        <f>Table35[[#Totals],[Afholdt beløb]]+Table353[[#Totals],[Afholdt beløb]]</f>
        <v>0</v>
      </c>
      <c r="D74" s="107"/>
      <c r="E74" s="106"/>
    </row>
    <row r="75" spans="1:6" hidden="1" x14ac:dyDescent="0.25">
      <c r="A75" s="117"/>
      <c r="B75" s="117" t="s">
        <v>39</v>
      </c>
      <c r="C75" s="107">
        <f>C13</f>
        <v>0</v>
      </c>
      <c r="D75" s="107"/>
      <c r="E75" s="106"/>
    </row>
    <row r="76" spans="1:6" ht="44.45" hidden="1" customHeight="1" x14ac:dyDescent="0.25">
      <c r="A76" s="117"/>
      <c r="B76" s="118" t="s">
        <v>49</v>
      </c>
      <c r="C76" s="119">
        <f>C74*0.65</f>
        <v>0</v>
      </c>
      <c r="D76" s="107"/>
      <c r="E76" s="106"/>
    </row>
    <row r="77" spans="1:6" ht="24" hidden="1" customHeight="1" x14ac:dyDescent="0.25">
      <c r="A77" s="106"/>
      <c r="B77" s="117" t="s">
        <v>26</v>
      </c>
      <c r="C77" s="107">
        <f>C75-C76</f>
        <v>0</v>
      </c>
      <c r="D77" s="107"/>
      <c r="E77" s="106"/>
    </row>
  </sheetData>
  <sheetProtection algorithmName="SHA-512" hashValue="JuY7i0AjMScUHQ/4ed0todPQqlOIM5pn0UR8beCWlYoRU+W+YCXMEpTusy+Jcj1vRldSR/iw1tiu662xhoxaJA==" saltValue="VDMMzjzCcrtLe+Ds8IlqTA==" spinCount="100000" sheet="1" objects="1" scenarios="1"/>
  <mergeCells count="26">
    <mergeCell ref="E21:F21"/>
    <mergeCell ref="E22:F22"/>
    <mergeCell ref="E23:F23"/>
    <mergeCell ref="E24:F24"/>
    <mergeCell ref="E30:F30"/>
    <mergeCell ref="E25:F25"/>
    <mergeCell ref="E26:F26"/>
    <mergeCell ref="E27:F27"/>
    <mergeCell ref="E28:F28"/>
    <mergeCell ref="E29:F29"/>
    <mergeCell ref="E3:F17"/>
    <mergeCell ref="E2:F2"/>
    <mergeCell ref="A52:C52"/>
    <mergeCell ref="D52:E52"/>
    <mergeCell ref="A11:B11"/>
    <mergeCell ref="A2:D2"/>
    <mergeCell ref="A4:B4"/>
    <mergeCell ref="A5:B5"/>
    <mergeCell ref="A6:B6"/>
    <mergeCell ref="A8:B8"/>
    <mergeCell ref="A9:B9"/>
    <mergeCell ref="A33:C33"/>
    <mergeCell ref="D33:E33"/>
    <mergeCell ref="A19:E19"/>
    <mergeCell ref="A31:B31"/>
    <mergeCell ref="E20:F20"/>
  </mergeCells>
  <conditionalFormatting sqref="C8">
    <cfRule type="expression" dxfId="456" priority="30">
      <formula>IF($D$8 &lt;&gt;"Angiv navn",1,0)</formula>
    </cfRule>
  </conditionalFormatting>
  <conditionalFormatting sqref="C10">
    <cfRule type="expression" dxfId="455" priority="29">
      <formula>IF($D$10&lt;&gt;"Angiv arrangementsstype",1,0)</formula>
    </cfRule>
  </conditionalFormatting>
  <conditionalFormatting sqref="C9">
    <cfRule type="expression" dxfId="454" priority="28">
      <formula>IF($D$9&lt;&gt;"Angiv sted",1,0)</formula>
    </cfRule>
  </conditionalFormatting>
  <conditionalFormatting sqref="C11">
    <cfRule type="expression" dxfId="453" priority="27">
      <formula>IF($D$11&lt;&gt;"Angiv antal",1,0)</formula>
    </cfRule>
  </conditionalFormatting>
  <conditionalFormatting sqref="C16">
    <cfRule type="expression" dxfId="452" priority="31">
      <formula>IF(AND($D$16&lt;&gt;"Vælg dato",#REF!="Ja"),1,0)</formula>
    </cfRule>
  </conditionalFormatting>
  <conditionalFormatting sqref="C17">
    <cfRule type="expression" dxfId="451" priority="32">
      <formula>IF(AND($D$17&lt;&gt;"Angiv antal",#REF!="Ja"),1,0)</formula>
    </cfRule>
  </conditionalFormatting>
  <conditionalFormatting sqref="B17">
    <cfRule type="expression" dxfId="450" priority="33">
      <formula>#REF!&lt;&gt;"Ja"</formula>
    </cfRule>
  </conditionalFormatting>
  <conditionalFormatting sqref="A15:D17">
    <cfRule type="expression" dxfId="449" priority="34">
      <formula>IF(#REF!&lt;&gt;"Ja",1,0)</formula>
    </cfRule>
  </conditionalFormatting>
  <conditionalFormatting sqref="D16:D17">
    <cfRule type="expression" dxfId="448" priority="35">
      <formula>IF(AND($E$16&lt;&gt;"Vælg dato",#REF!="Ja"),1,0)</formula>
    </cfRule>
  </conditionalFormatting>
  <conditionalFormatting sqref="B35:B49">
    <cfRule type="expression" dxfId="447" priority="26">
      <formula>IF(B35&lt;&gt;"Vælg eller skriv post",1,0)</formula>
    </cfRule>
  </conditionalFormatting>
  <conditionalFormatting sqref="E35:E49">
    <cfRule type="expression" dxfId="446" priority="24">
      <formula>IF(E35&lt;&gt;"Beskrivelse af post",1,0)</formula>
    </cfRule>
    <cfRule type="expression" dxfId="445" priority="25">
      <formula>B35 = "Øvrige"</formula>
    </cfRule>
  </conditionalFormatting>
  <conditionalFormatting sqref="F35:F49">
    <cfRule type="expression" dxfId="444" priority="21">
      <formula>IF(F35&lt;&gt;"Beskrivelse af post",1,0)</formula>
    </cfRule>
    <cfRule type="expression" dxfId="443" priority="22">
      <formula>#REF! = "Øvrige"</formula>
    </cfRule>
  </conditionalFormatting>
  <conditionalFormatting sqref="F52:F66">
    <cfRule type="expression" dxfId="442" priority="15">
      <formula>IF(F52&lt;&gt;"Beskrivelse af post",1,0)</formula>
    </cfRule>
    <cfRule type="expression" dxfId="441" priority="16">
      <formula>#REF! = "Øvrige"</formula>
    </cfRule>
  </conditionalFormatting>
  <conditionalFormatting sqref="E54:E68">
    <cfRule type="expression" dxfId="440" priority="7">
      <formula>IF(E54&lt;&gt;"Beskrivelse af post",1,0)</formula>
    </cfRule>
    <cfRule type="expression" dxfId="439" priority="8">
      <formula>B54 = "Øvrige"</formula>
    </cfRule>
  </conditionalFormatting>
  <conditionalFormatting sqref="A54:C68">
    <cfRule type="expression" dxfId="438" priority="6">
      <formula>IF(A54&lt;&gt;"Vælg eller skriv post",1,0)</formula>
    </cfRule>
  </conditionalFormatting>
  <dataValidations count="4">
    <dataValidation showErrorMessage="1" promptTitle="Forklaring" prompt="Datoen angiver den første dato du havde planlagt at afholde arrangementet._x000a_" sqref="C17"/>
    <dataValidation allowBlank="1" showInputMessage="1" showErrorMessage="1" promptTitle="Forklaring" prompt="Antal deltagere per afvikling skal opgøres som det mindste antal samtidige deltagere til arrangementet" sqref="C11"/>
    <dataValidation allowBlank="1" sqref="C10"/>
    <dataValidation showErrorMessage="1" promptTitle="Forklaring" prompt="Datoen angiver den sidste dato du havde planlagt at afholde arrangementet." sqref="D17"/>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B51:C51</xm:sqref>
        </x14:dataValidation>
        <x14:dataValidation type="list" allowBlank="1" showInputMessage="1" showErrorMessage="1">
          <x14:formula1>
            <xm:f>List!$W$2:$W$8</xm:f>
          </x14:formula1>
          <xm:sqref>B21:B30</xm:sqref>
        </x14:dataValidation>
        <x14:dataValidation type="list" allowBlank="1">
          <x14:formula1>
            <xm:f>List!$H$3:$H$17</xm:f>
          </x14:formula1>
          <xm:sqref>B35:B49</xm:sqref>
        </x14:dataValidation>
        <x14:dataValidation type="list" allowBlank="1">
          <x14:formula1>
            <xm:f>List!$S$3:$S$12</xm:f>
          </x14:formula1>
          <xm:sqref>B54:B68</xm:sqref>
        </x14:dataValidation>
        <x14:dataValidation type="list" showInputMessage="1" showErrorMessage="1" promptTitle="Forklaring" prompt="Datoen angiver den første dato du havde planlagt at afholde arrangementet._x000a_">
          <x14:formula1>
            <xm:f>List!$Q$3:$Q$64</xm:f>
          </x14:formula1>
          <xm:sqref>C16</xm:sqref>
        </x14:dataValidation>
        <x14:dataValidation type="list" showInputMessage="1" showErrorMessage="1" promptTitle="Forklaring" prompt="Datoen angiver den sidste dato du havde planlagt at afholde arrangementet.">
          <x14:formula1>
            <xm:f>List!$Q$3:$Q$64</xm:f>
          </x14:formula1>
          <xm:sqref>D16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12" sqref="C12:D12"/>
    </sheetView>
  </sheetViews>
  <sheetFormatPr defaultColWidth="8.85546875" defaultRowHeight="15" x14ac:dyDescent="0.25"/>
  <cols>
    <col min="1" max="1" width="18.5703125" style="95" customWidth="1"/>
    <col min="2" max="2" width="35.28515625" style="95" customWidth="1"/>
    <col min="3" max="3" width="28" style="95" customWidth="1"/>
    <col min="4" max="4" width="39.42578125" style="95" customWidth="1"/>
    <col min="5" max="5" width="32" style="95" customWidth="1"/>
    <col min="6" max="6" width="93.42578125" style="95" customWidth="1"/>
    <col min="7" max="16384" width="8.85546875" style="95"/>
  </cols>
  <sheetData>
    <row r="1" spans="1:8" ht="15.75" thickBot="1" x14ac:dyDescent="0.3">
      <c r="A1" s="1"/>
      <c r="B1" s="1"/>
      <c r="C1" s="1"/>
      <c r="D1" s="1"/>
      <c r="E1" s="1"/>
      <c r="F1" s="1"/>
    </row>
    <row r="2" spans="1:8" ht="15.75" x14ac:dyDescent="0.25">
      <c r="A2" s="192" t="s">
        <v>0</v>
      </c>
      <c r="B2" s="193"/>
      <c r="C2" s="193"/>
      <c r="D2" s="193"/>
      <c r="E2" s="200" t="s">
        <v>46</v>
      </c>
      <c r="F2" s="201"/>
      <c r="G2" s="19"/>
      <c r="H2" s="19"/>
    </row>
    <row r="3" spans="1:8" x14ac:dyDescent="0.25">
      <c r="A3" s="2"/>
      <c r="B3" s="3"/>
      <c r="C3" s="4"/>
      <c r="D3" s="3"/>
      <c r="E3" s="182" t="s">
        <v>47</v>
      </c>
      <c r="F3" s="183"/>
    </row>
    <row r="4" spans="1:8" x14ac:dyDescent="0.25">
      <c r="A4" s="194" t="s">
        <v>4</v>
      </c>
      <c r="B4" s="195"/>
      <c r="C4" s="123"/>
      <c r="D4" s="3"/>
      <c r="E4" s="182"/>
      <c r="F4" s="183"/>
    </row>
    <row r="5" spans="1:8" x14ac:dyDescent="0.25">
      <c r="A5" s="190" t="s">
        <v>5</v>
      </c>
      <c r="B5" s="191"/>
      <c r="C5" s="124"/>
      <c r="D5" s="3"/>
      <c r="E5" s="182"/>
      <c r="F5" s="183"/>
    </row>
    <row r="6" spans="1:8" x14ac:dyDescent="0.25">
      <c r="A6" s="5"/>
      <c r="B6" s="92" t="s">
        <v>6</v>
      </c>
      <c r="C6" s="125"/>
      <c r="D6" s="3"/>
      <c r="E6" s="182"/>
      <c r="F6" s="183"/>
    </row>
    <row r="7" spans="1:8" ht="28.9" customHeight="1" x14ac:dyDescent="0.25">
      <c r="A7" s="190" t="s">
        <v>7</v>
      </c>
      <c r="B7" s="191"/>
      <c r="C7" s="126"/>
      <c r="D7" s="3"/>
      <c r="E7" s="182"/>
      <c r="F7" s="183"/>
    </row>
    <row r="8" spans="1:8" ht="23.45" customHeight="1" x14ac:dyDescent="0.25">
      <c r="A8" s="21"/>
      <c r="B8" s="22"/>
      <c r="C8" s="4"/>
      <c r="D8" s="3"/>
      <c r="E8" s="182"/>
      <c r="F8" s="183"/>
    </row>
    <row r="9" spans="1:8" ht="23.45" customHeight="1" x14ac:dyDescent="0.25">
      <c r="A9" s="21"/>
      <c r="B9" s="36" t="s">
        <v>105</v>
      </c>
      <c r="C9" s="127"/>
      <c r="D9" s="3"/>
      <c r="E9" s="182"/>
      <c r="F9" s="183"/>
    </row>
    <row r="10" spans="1:8" ht="23.45" customHeight="1" x14ac:dyDescent="0.25">
      <c r="A10" s="21"/>
      <c r="B10" s="35"/>
      <c r="C10" s="4"/>
      <c r="D10" s="3"/>
      <c r="E10" s="182"/>
      <c r="F10" s="183"/>
    </row>
    <row r="11" spans="1:8" x14ac:dyDescent="0.25">
      <c r="A11" s="6"/>
      <c r="B11" s="7"/>
      <c r="C11" s="8" t="s">
        <v>8</v>
      </c>
      <c r="D11" s="23" t="s">
        <v>9</v>
      </c>
      <c r="E11" s="182"/>
      <c r="F11" s="183"/>
    </row>
    <row r="12" spans="1:8" x14ac:dyDescent="0.25">
      <c r="A12" s="6"/>
      <c r="B12" s="92" t="s">
        <v>10</v>
      </c>
      <c r="C12" s="108" t="s">
        <v>11</v>
      </c>
      <c r="D12" s="108" t="s">
        <v>11</v>
      </c>
      <c r="E12" s="182"/>
      <c r="F12" s="183"/>
    </row>
    <row r="13" spans="1:8" ht="15.75" thickBot="1" x14ac:dyDescent="0.3">
      <c r="A13" s="9"/>
      <c r="B13" s="37" t="s">
        <v>12</v>
      </c>
      <c r="C13" s="128"/>
      <c r="D13" s="129"/>
      <c r="E13" s="184"/>
      <c r="F13" s="185"/>
    </row>
    <row r="14" spans="1:8" x14ac:dyDescent="0.25">
      <c r="A14" s="1"/>
      <c r="B14" s="1"/>
      <c r="C14" s="1"/>
      <c r="D14" s="1"/>
      <c r="E14" s="1"/>
      <c r="F14" s="1"/>
    </row>
    <row r="15" spans="1:8" ht="18" x14ac:dyDescent="0.25">
      <c r="A15" s="196" t="s">
        <v>51</v>
      </c>
      <c r="B15" s="196"/>
      <c r="C15" s="196"/>
      <c r="D15" s="196"/>
      <c r="E15" s="196"/>
      <c r="F15" s="24"/>
    </row>
    <row r="16" spans="1:8" x14ac:dyDescent="0.25">
      <c r="A16" s="109" t="s">
        <v>13</v>
      </c>
      <c r="B16" s="109" t="s">
        <v>14</v>
      </c>
      <c r="C16" s="109"/>
      <c r="D16" s="109" t="s">
        <v>15</v>
      </c>
      <c r="E16" s="198" t="s">
        <v>16</v>
      </c>
      <c r="F16" s="198"/>
    </row>
    <row r="17" spans="1:6" x14ac:dyDescent="0.25">
      <c r="A17" s="130">
        <v>1</v>
      </c>
      <c r="B17" s="131" t="s">
        <v>17</v>
      </c>
      <c r="C17" s="131"/>
      <c r="D17" s="132">
        <v>0</v>
      </c>
      <c r="E17" s="199" t="s">
        <v>16</v>
      </c>
      <c r="F17" s="199"/>
    </row>
    <row r="18" spans="1:6" x14ac:dyDescent="0.25">
      <c r="A18" s="130">
        <v>2</v>
      </c>
      <c r="B18" s="131" t="s">
        <v>17</v>
      </c>
      <c r="C18" s="131"/>
      <c r="D18" s="132">
        <v>0</v>
      </c>
      <c r="E18" s="199" t="s">
        <v>16</v>
      </c>
      <c r="F18" s="199"/>
    </row>
    <row r="19" spans="1:6" x14ac:dyDescent="0.25">
      <c r="A19" s="130">
        <v>3</v>
      </c>
      <c r="B19" s="131" t="s">
        <v>17</v>
      </c>
      <c r="C19" s="131"/>
      <c r="D19" s="132">
        <v>0</v>
      </c>
      <c r="E19" s="199" t="s">
        <v>16</v>
      </c>
      <c r="F19" s="199"/>
    </row>
    <row r="20" spans="1:6" x14ac:dyDescent="0.25">
      <c r="A20" s="130">
        <v>4</v>
      </c>
      <c r="B20" s="131" t="s">
        <v>17</v>
      </c>
      <c r="C20" s="131"/>
      <c r="D20" s="132">
        <v>0</v>
      </c>
      <c r="E20" s="199" t="s">
        <v>16</v>
      </c>
      <c r="F20" s="199"/>
    </row>
    <row r="21" spans="1:6" x14ac:dyDescent="0.25">
      <c r="A21" s="130">
        <v>5</v>
      </c>
      <c r="B21" s="131" t="s">
        <v>17</v>
      </c>
      <c r="C21" s="131"/>
      <c r="D21" s="132">
        <v>0</v>
      </c>
      <c r="E21" s="199" t="s">
        <v>16</v>
      </c>
      <c r="F21" s="199"/>
    </row>
    <row r="22" spans="1:6" x14ac:dyDescent="0.25">
      <c r="A22" s="130">
        <v>6</v>
      </c>
      <c r="B22" s="131" t="s">
        <v>17</v>
      </c>
      <c r="C22" s="131"/>
      <c r="D22" s="132">
        <v>0</v>
      </c>
      <c r="E22" s="199" t="s">
        <v>16</v>
      </c>
      <c r="F22" s="199"/>
    </row>
    <row r="23" spans="1:6" x14ac:dyDescent="0.25">
      <c r="A23" s="130">
        <v>7</v>
      </c>
      <c r="B23" s="131" t="s">
        <v>17</v>
      </c>
      <c r="C23" s="131"/>
      <c r="D23" s="132">
        <v>0</v>
      </c>
      <c r="E23" s="199" t="s">
        <v>16</v>
      </c>
      <c r="F23" s="199"/>
    </row>
    <row r="24" spans="1:6" x14ac:dyDescent="0.25">
      <c r="A24" s="130">
        <v>8</v>
      </c>
      <c r="B24" s="131" t="s">
        <v>17</v>
      </c>
      <c r="C24" s="131"/>
      <c r="D24" s="132">
        <v>0</v>
      </c>
      <c r="E24" s="199" t="s">
        <v>16</v>
      </c>
      <c r="F24" s="199"/>
    </row>
    <row r="25" spans="1:6" x14ac:dyDescent="0.25">
      <c r="A25" s="130">
        <v>9</v>
      </c>
      <c r="B25" s="131" t="s">
        <v>17</v>
      </c>
      <c r="C25" s="131"/>
      <c r="D25" s="132">
        <v>0</v>
      </c>
      <c r="E25" s="199" t="s">
        <v>16</v>
      </c>
      <c r="F25" s="199"/>
    </row>
    <row r="26" spans="1:6" x14ac:dyDescent="0.25">
      <c r="A26" s="130">
        <v>10</v>
      </c>
      <c r="B26" s="131" t="s">
        <v>17</v>
      </c>
      <c r="C26" s="131"/>
      <c r="D26" s="132">
        <v>0</v>
      </c>
      <c r="E26" s="199" t="s">
        <v>16</v>
      </c>
      <c r="F26" s="199"/>
    </row>
    <row r="27" spans="1:6" x14ac:dyDescent="0.25">
      <c r="A27" s="197" t="s">
        <v>28</v>
      </c>
      <c r="B27" s="197"/>
      <c r="C27" s="110"/>
      <c r="D27" s="111">
        <f>SUM(D17:D26)</f>
        <v>0</v>
      </c>
      <c r="E27" s="110"/>
      <c r="F27" s="1"/>
    </row>
    <row r="29" spans="1:6" x14ac:dyDescent="0.25">
      <c r="A29" s="188" t="s">
        <v>30</v>
      </c>
      <c r="B29" s="188"/>
      <c r="C29" s="188"/>
      <c r="D29" s="189" t="s">
        <v>44</v>
      </c>
      <c r="E29" s="189"/>
      <c r="F29" s="24"/>
    </row>
    <row r="30" spans="1:6" x14ac:dyDescent="0.25">
      <c r="A30" s="10" t="s">
        <v>13</v>
      </c>
      <c r="B30" s="10" t="s">
        <v>14</v>
      </c>
      <c r="C30" s="10" t="s">
        <v>33</v>
      </c>
      <c r="D30" s="20" t="s">
        <v>31</v>
      </c>
      <c r="E30" s="20" t="s">
        <v>32</v>
      </c>
      <c r="F30" s="112"/>
    </row>
    <row r="31" spans="1:6" x14ac:dyDescent="0.25">
      <c r="A31" s="133">
        <v>1</v>
      </c>
      <c r="B31" s="134" t="s">
        <v>17</v>
      </c>
      <c r="C31" s="135">
        <v>0</v>
      </c>
      <c r="D31" s="135">
        <v>0</v>
      </c>
      <c r="E31" s="136" t="s">
        <v>16</v>
      </c>
      <c r="F31" s="137"/>
    </row>
    <row r="32" spans="1:6" x14ac:dyDescent="0.25">
      <c r="A32" s="133">
        <v>2</v>
      </c>
      <c r="B32" s="134" t="s">
        <v>17</v>
      </c>
      <c r="C32" s="135">
        <v>0</v>
      </c>
      <c r="D32" s="135">
        <v>0</v>
      </c>
      <c r="E32" s="136" t="s">
        <v>16</v>
      </c>
      <c r="F32" s="137"/>
    </row>
    <row r="33" spans="1:6" x14ac:dyDescent="0.25">
      <c r="A33" s="133">
        <v>3</v>
      </c>
      <c r="B33" s="134" t="s">
        <v>17</v>
      </c>
      <c r="C33" s="135">
        <v>0</v>
      </c>
      <c r="D33" s="135">
        <v>0</v>
      </c>
      <c r="E33" s="136" t="s">
        <v>16</v>
      </c>
      <c r="F33" s="137"/>
    </row>
    <row r="34" spans="1:6" x14ac:dyDescent="0.25">
      <c r="A34" s="133">
        <v>4</v>
      </c>
      <c r="B34" s="134" t="s">
        <v>17</v>
      </c>
      <c r="C34" s="135">
        <v>0</v>
      </c>
      <c r="D34" s="135">
        <v>0</v>
      </c>
      <c r="E34" s="136" t="s">
        <v>16</v>
      </c>
      <c r="F34" s="137"/>
    </row>
    <row r="35" spans="1:6" x14ac:dyDescent="0.25">
      <c r="A35" s="133">
        <v>5</v>
      </c>
      <c r="B35" s="134" t="s">
        <v>17</v>
      </c>
      <c r="C35" s="135">
        <v>0</v>
      </c>
      <c r="D35" s="135">
        <v>0</v>
      </c>
      <c r="E35" s="136" t="s">
        <v>16</v>
      </c>
      <c r="F35" s="137"/>
    </row>
    <row r="36" spans="1:6" x14ac:dyDescent="0.25">
      <c r="A36" s="133">
        <v>6</v>
      </c>
      <c r="B36" s="134" t="s">
        <v>17</v>
      </c>
      <c r="C36" s="135">
        <v>0</v>
      </c>
      <c r="D36" s="135">
        <v>0</v>
      </c>
      <c r="E36" s="136" t="s">
        <v>16</v>
      </c>
      <c r="F36" s="137"/>
    </row>
    <row r="37" spans="1:6" x14ac:dyDescent="0.25">
      <c r="A37" s="133">
        <v>7</v>
      </c>
      <c r="B37" s="134" t="s">
        <v>17</v>
      </c>
      <c r="C37" s="135">
        <v>0</v>
      </c>
      <c r="D37" s="135">
        <v>0</v>
      </c>
      <c r="E37" s="136" t="s">
        <v>16</v>
      </c>
      <c r="F37" s="137"/>
    </row>
    <row r="38" spans="1:6" x14ac:dyDescent="0.25">
      <c r="A38" s="133">
        <v>8</v>
      </c>
      <c r="B38" s="134" t="s">
        <v>17</v>
      </c>
      <c r="C38" s="135">
        <v>0</v>
      </c>
      <c r="D38" s="135">
        <v>0</v>
      </c>
      <c r="E38" s="136" t="s">
        <v>16</v>
      </c>
      <c r="F38" s="137"/>
    </row>
    <row r="39" spans="1:6" x14ac:dyDescent="0.25">
      <c r="A39" s="133">
        <v>9</v>
      </c>
      <c r="B39" s="134" t="s">
        <v>17</v>
      </c>
      <c r="C39" s="135">
        <v>0</v>
      </c>
      <c r="D39" s="135">
        <v>0</v>
      </c>
      <c r="E39" s="136" t="s">
        <v>16</v>
      </c>
      <c r="F39" s="137"/>
    </row>
    <row r="40" spans="1:6" x14ac:dyDescent="0.25">
      <c r="A40" s="133">
        <v>10</v>
      </c>
      <c r="B40" s="134" t="s">
        <v>17</v>
      </c>
      <c r="C40" s="135">
        <v>0</v>
      </c>
      <c r="D40" s="135">
        <v>0</v>
      </c>
      <c r="E40" s="136" t="s">
        <v>16</v>
      </c>
      <c r="F40" s="137"/>
    </row>
    <row r="41" spans="1:6" x14ac:dyDescent="0.25">
      <c r="A41" s="133">
        <v>11</v>
      </c>
      <c r="B41" s="134" t="s">
        <v>17</v>
      </c>
      <c r="C41" s="135">
        <v>0</v>
      </c>
      <c r="D41" s="135">
        <v>0</v>
      </c>
      <c r="E41" s="136" t="s">
        <v>16</v>
      </c>
      <c r="F41" s="137"/>
    </row>
    <row r="42" spans="1:6" x14ac:dyDescent="0.25">
      <c r="A42" s="133">
        <v>12</v>
      </c>
      <c r="B42" s="134" t="s">
        <v>17</v>
      </c>
      <c r="C42" s="135">
        <v>0</v>
      </c>
      <c r="D42" s="135">
        <v>0</v>
      </c>
      <c r="E42" s="136" t="s">
        <v>16</v>
      </c>
      <c r="F42" s="137"/>
    </row>
    <row r="43" spans="1:6" x14ac:dyDescent="0.25">
      <c r="A43" s="133">
        <v>13</v>
      </c>
      <c r="B43" s="134" t="s">
        <v>17</v>
      </c>
      <c r="C43" s="135">
        <v>0</v>
      </c>
      <c r="D43" s="135">
        <v>0</v>
      </c>
      <c r="E43" s="136" t="s">
        <v>16</v>
      </c>
      <c r="F43" s="137"/>
    </row>
    <row r="44" spans="1:6" x14ac:dyDescent="0.25">
      <c r="A44" s="133">
        <v>14</v>
      </c>
      <c r="B44" s="134" t="s">
        <v>17</v>
      </c>
      <c r="C44" s="135">
        <v>0</v>
      </c>
      <c r="D44" s="135">
        <v>0</v>
      </c>
      <c r="E44" s="136" t="s">
        <v>16</v>
      </c>
      <c r="F44" s="137"/>
    </row>
    <row r="45" spans="1:6" x14ac:dyDescent="0.25">
      <c r="A45" s="133">
        <v>15</v>
      </c>
      <c r="B45" s="134" t="s">
        <v>17</v>
      </c>
      <c r="C45" s="135">
        <v>0</v>
      </c>
      <c r="D45" s="135">
        <v>0</v>
      </c>
      <c r="E45" s="136" t="s">
        <v>16</v>
      </c>
      <c r="F45" s="137"/>
    </row>
    <row r="46" spans="1:6" x14ac:dyDescent="0.25">
      <c r="A46" s="33" t="s">
        <v>18</v>
      </c>
      <c r="B46" s="33"/>
      <c r="C46" s="34">
        <f>SUBTOTAL(109,Table3516[Budgetteret beløb])</f>
        <v>0</v>
      </c>
      <c r="D46" s="17">
        <f>SUBTOTAL(109,Table3516[Afholdt beløb])</f>
        <v>0</v>
      </c>
      <c r="E46" s="33"/>
    </row>
    <row r="48" spans="1:6" x14ac:dyDescent="0.25">
      <c r="A48" s="188" t="s">
        <v>138</v>
      </c>
      <c r="B48" s="188"/>
      <c r="C48" s="188"/>
      <c r="D48" s="189" t="s">
        <v>45</v>
      </c>
      <c r="E48" s="189"/>
      <c r="F48" s="112"/>
    </row>
    <row r="49" spans="1:6" x14ac:dyDescent="0.25">
      <c r="A49" s="10" t="s">
        <v>13</v>
      </c>
      <c r="B49" s="10" t="s">
        <v>14</v>
      </c>
      <c r="C49" s="10" t="s">
        <v>33</v>
      </c>
      <c r="D49" s="20" t="s">
        <v>31</v>
      </c>
      <c r="E49" s="20" t="s">
        <v>32</v>
      </c>
      <c r="F49" s="112"/>
    </row>
    <row r="50" spans="1:6" x14ac:dyDescent="0.25">
      <c r="A50" s="138">
        <v>1</v>
      </c>
      <c r="B50" s="134" t="s">
        <v>17</v>
      </c>
      <c r="C50" s="135">
        <v>0</v>
      </c>
      <c r="D50" s="139">
        <v>0</v>
      </c>
      <c r="E50" s="136" t="s">
        <v>16</v>
      </c>
      <c r="F50" s="137"/>
    </row>
    <row r="51" spans="1:6" x14ac:dyDescent="0.25">
      <c r="A51" s="138">
        <v>2</v>
      </c>
      <c r="B51" s="134" t="s">
        <v>17</v>
      </c>
      <c r="C51" s="135">
        <v>0</v>
      </c>
      <c r="D51" s="139">
        <v>0</v>
      </c>
      <c r="E51" s="136" t="s">
        <v>16</v>
      </c>
      <c r="F51" s="137"/>
    </row>
    <row r="52" spans="1:6" x14ac:dyDescent="0.25">
      <c r="A52" s="138">
        <v>3</v>
      </c>
      <c r="B52" s="134" t="s">
        <v>17</v>
      </c>
      <c r="C52" s="135">
        <v>0</v>
      </c>
      <c r="D52" s="139">
        <v>0</v>
      </c>
      <c r="E52" s="136" t="s">
        <v>16</v>
      </c>
      <c r="F52" s="137"/>
    </row>
    <row r="53" spans="1:6" x14ac:dyDescent="0.25">
      <c r="A53" s="138">
        <v>4</v>
      </c>
      <c r="B53" s="134" t="s">
        <v>17</v>
      </c>
      <c r="C53" s="135">
        <v>0</v>
      </c>
      <c r="D53" s="139">
        <v>0</v>
      </c>
      <c r="E53" s="136" t="s">
        <v>16</v>
      </c>
      <c r="F53" s="137"/>
    </row>
    <row r="54" spans="1:6" x14ac:dyDescent="0.25">
      <c r="A54" s="138">
        <v>5</v>
      </c>
      <c r="B54" s="134" t="s">
        <v>17</v>
      </c>
      <c r="C54" s="135">
        <v>0</v>
      </c>
      <c r="D54" s="139">
        <v>0</v>
      </c>
      <c r="E54" s="136" t="s">
        <v>16</v>
      </c>
      <c r="F54" s="137"/>
    </row>
    <row r="55" spans="1:6" x14ac:dyDescent="0.25">
      <c r="A55" s="138">
        <v>6</v>
      </c>
      <c r="B55" s="134" t="s">
        <v>17</v>
      </c>
      <c r="C55" s="135">
        <v>0</v>
      </c>
      <c r="D55" s="139">
        <v>0</v>
      </c>
      <c r="E55" s="136" t="s">
        <v>16</v>
      </c>
      <c r="F55" s="137"/>
    </row>
    <row r="56" spans="1:6" x14ac:dyDescent="0.25">
      <c r="A56" s="138">
        <v>7</v>
      </c>
      <c r="B56" s="134" t="s">
        <v>17</v>
      </c>
      <c r="C56" s="135">
        <v>0</v>
      </c>
      <c r="D56" s="139">
        <v>0</v>
      </c>
      <c r="E56" s="136" t="s">
        <v>16</v>
      </c>
      <c r="F56" s="137"/>
    </row>
    <row r="57" spans="1:6" x14ac:dyDescent="0.25">
      <c r="A57" s="138">
        <v>8</v>
      </c>
      <c r="B57" s="134" t="s">
        <v>17</v>
      </c>
      <c r="C57" s="135">
        <v>0</v>
      </c>
      <c r="D57" s="139">
        <v>0</v>
      </c>
      <c r="E57" s="136" t="s">
        <v>16</v>
      </c>
      <c r="F57" s="137"/>
    </row>
    <row r="58" spans="1:6" x14ac:dyDescent="0.25">
      <c r="A58" s="138">
        <v>9</v>
      </c>
      <c r="B58" s="134" t="s">
        <v>17</v>
      </c>
      <c r="C58" s="135">
        <v>0</v>
      </c>
      <c r="D58" s="139">
        <v>0</v>
      </c>
      <c r="E58" s="136" t="s">
        <v>16</v>
      </c>
      <c r="F58" s="137"/>
    </row>
    <row r="59" spans="1:6" x14ac:dyDescent="0.25">
      <c r="A59" s="138">
        <v>10</v>
      </c>
      <c r="B59" s="134" t="s">
        <v>17</v>
      </c>
      <c r="C59" s="135">
        <v>0</v>
      </c>
      <c r="D59" s="139">
        <v>0</v>
      </c>
      <c r="E59" s="136" t="s">
        <v>16</v>
      </c>
      <c r="F59" s="137"/>
    </row>
    <row r="60" spans="1:6" x14ac:dyDescent="0.25">
      <c r="A60" s="138">
        <v>11</v>
      </c>
      <c r="B60" s="134" t="s">
        <v>17</v>
      </c>
      <c r="C60" s="135">
        <v>0</v>
      </c>
      <c r="D60" s="139">
        <v>0</v>
      </c>
      <c r="E60" s="136" t="s">
        <v>16</v>
      </c>
      <c r="F60" s="137"/>
    </row>
    <row r="61" spans="1:6" x14ac:dyDescent="0.25">
      <c r="A61" s="138">
        <v>12</v>
      </c>
      <c r="B61" s="134" t="s">
        <v>17</v>
      </c>
      <c r="C61" s="135">
        <v>0</v>
      </c>
      <c r="D61" s="139">
        <v>0</v>
      </c>
      <c r="E61" s="136" t="s">
        <v>16</v>
      </c>
      <c r="F61" s="137"/>
    </row>
    <row r="62" spans="1:6" x14ac:dyDescent="0.25">
      <c r="A62" s="138">
        <v>13</v>
      </c>
      <c r="B62" s="134" t="s">
        <v>17</v>
      </c>
      <c r="C62" s="135">
        <v>0</v>
      </c>
      <c r="D62" s="139">
        <v>0</v>
      </c>
      <c r="E62" s="136" t="s">
        <v>16</v>
      </c>
      <c r="F62" s="137"/>
    </row>
    <row r="63" spans="1:6" x14ac:dyDescent="0.25">
      <c r="A63" s="138">
        <v>14</v>
      </c>
      <c r="B63" s="134" t="s">
        <v>17</v>
      </c>
      <c r="C63" s="135">
        <v>0</v>
      </c>
      <c r="D63" s="139">
        <v>0</v>
      </c>
      <c r="E63" s="136" t="s">
        <v>16</v>
      </c>
      <c r="F63" s="137"/>
    </row>
    <row r="64" spans="1:6" x14ac:dyDescent="0.25">
      <c r="A64" s="138">
        <v>15</v>
      </c>
      <c r="B64" s="134" t="s">
        <v>17</v>
      </c>
      <c r="C64" s="135">
        <v>0</v>
      </c>
      <c r="D64" s="139">
        <v>0</v>
      </c>
      <c r="E64" s="136" t="s">
        <v>16</v>
      </c>
      <c r="F64" s="137"/>
    </row>
    <row r="65" spans="1:5" x14ac:dyDescent="0.25">
      <c r="A65" s="33" t="s">
        <v>18</v>
      </c>
      <c r="B65" s="33"/>
      <c r="C65" s="34">
        <f>SUBTOTAL(109,Table35317[Budgetteret beløb])</f>
        <v>0</v>
      </c>
      <c r="D65" s="34">
        <f>SUBTOTAL(109,Table35317[Afholdt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3" t="s">
        <v>50</v>
      </c>
      <c r="B68" s="114"/>
      <c r="C68" s="115"/>
      <c r="D68" s="115"/>
      <c r="E68" s="116"/>
    </row>
    <row r="69" spans="1:5" hidden="1" x14ac:dyDescent="0.25">
      <c r="A69" s="106"/>
      <c r="B69" s="117" t="s">
        <v>27</v>
      </c>
      <c r="C69" s="107">
        <f>D27</f>
        <v>0</v>
      </c>
      <c r="D69" s="107"/>
      <c r="E69" s="106"/>
    </row>
    <row r="70" spans="1:5" hidden="1" x14ac:dyDescent="0.25">
      <c r="A70" s="117"/>
      <c r="B70" s="117" t="s">
        <v>48</v>
      </c>
      <c r="C70" s="107">
        <f>Table3516[[#Totals],[Afholdt beløb]]+Table35317[[#Totals],[Afholdt beløb]]</f>
        <v>0</v>
      </c>
      <c r="D70" s="107"/>
      <c r="E70" s="106"/>
    </row>
    <row r="71" spans="1:5" hidden="1" x14ac:dyDescent="0.25">
      <c r="A71" s="117"/>
      <c r="B71" s="117" t="s">
        <v>39</v>
      </c>
      <c r="C71" s="107">
        <f>C9</f>
        <v>0</v>
      </c>
      <c r="D71" s="107"/>
      <c r="E71" s="106"/>
    </row>
    <row r="72" spans="1:5" ht="44.45" hidden="1" customHeight="1" x14ac:dyDescent="0.25">
      <c r="A72" s="117"/>
      <c r="B72" s="140" t="s">
        <v>49</v>
      </c>
      <c r="C72" s="141">
        <f>C70*0.65</f>
        <v>0</v>
      </c>
      <c r="D72" s="107"/>
      <c r="E72" s="106"/>
    </row>
    <row r="73" spans="1:5" ht="24" hidden="1" customHeight="1" x14ac:dyDescent="0.25">
      <c r="A73" s="106"/>
      <c r="B73" s="117" t="s">
        <v>26</v>
      </c>
      <c r="C73" s="107">
        <f>C71-C72</f>
        <v>0</v>
      </c>
      <c r="D73" s="107"/>
      <c r="E73" s="106"/>
    </row>
  </sheetData>
  <sheetProtection algorithmName="SHA-512" hashValue="KNx1Q8AuUVi48ruTt4oqf+rYhOdbTklP1Cd2RB0Vd2J3nx18rKK/l19gIOlQUFdu4Y8B3clQwZvTncNHJ6uCLg==" saltValue="qPv+4OPqV6V8eObWRnZ6ow=="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411" priority="14">
      <formula>IF($D$4 &lt;&gt;"Angiv navn",1,0)</formula>
    </cfRule>
  </conditionalFormatting>
  <conditionalFormatting sqref="C6">
    <cfRule type="expression" dxfId="410" priority="13">
      <formula>IF($D$6&lt;&gt;"Angiv arrangementsstype",1,0)</formula>
    </cfRule>
  </conditionalFormatting>
  <conditionalFormatting sqref="C5">
    <cfRule type="expression" dxfId="409" priority="12">
      <formula>IF($D$5&lt;&gt;"Angiv sted",1,0)</formula>
    </cfRule>
  </conditionalFormatting>
  <conditionalFormatting sqref="C7">
    <cfRule type="expression" dxfId="408" priority="11">
      <formula>IF($D$7&lt;&gt;"Angiv antal",1,0)</formula>
    </cfRule>
  </conditionalFormatting>
  <conditionalFormatting sqref="C12">
    <cfRule type="expression" dxfId="407" priority="15">
      <formula>IF(AND($D$12&lt;&gt;"Vælg dato",#REF!="Ja"),1,0)</formula>
    </cfRule>
  </conditionalFormatting>
  <conditionalFormatting sqref="C13">
    <cfRule type="expression" dxfId="406" priority="16">
      <formula>IF(AND($D$13&lt;&gt;"Angiv antal",#REF!="Ja"),1,0)</formula>
    </cfRule>
  </conditionalFormatting>
  <conditionalFormatting sqref="B13">
    <cfRule type="expression" dxfId="405" priority="17">
      <formula>#REF!&lt;&gt;"Ja"</formula>
    </cfRule>
  </conditionalFormatting>
  <conditionalFormatting sqref="A11:D13">
    <cfRule type="expression" dxfId="404" priority="18">
      <formula>IF(#REF!&lt;&gt;"Ja",1,0)</formula>
    </cfRule>
  </conditionalFormatting>
  <conditionalFormatting sqref="D12:D13">
    <cfRule type="expression" dxfId="403" priority="19">
      <formula>IF(AND($E$12&lt;&gt;"Vælg dato",#REF!="Ja"),1,0)</formula>
    </cfRule>
  </conditionalFormatting>
  <conditionalFormatting sqref="B31:B45">
    <cfRule type="expression" dxfId="402" priority="10">
      <formula>IF(B31&lt;&gt;"Vælg eller skriv post",1,0)</formula>
    </cfRule>
  </conditionalFormatting>
  <conditionalFormatting sqref="E31:E45">
    <cfRule type="expression" dxfId="401" priority="8">
      <formula>IF(E31&lt;&gt;"Beskrivelse af post",1,0)</formula>
    </cfRule>
    <cfRule type="expression" dxfId="400" priority="9">
      <formula>B31 = "Øvrige"</formula>
    </cfRule>
  </conditionalFormatting>
  <conditionalFormatting sqref="F31:F45">
    <cfRule type="expression" dxfId="399" priority="6">
      <formula>IF(F31&lt;&gt;"Beskrivelse af post",1,0)</formula>
    </cfRule>
    <cfRule type="expression" dxfId="398" priority="7">
      <formula>#REF! = "Øvrige"</formula>
    </cfRule>
  </conditionalFormatting>
  <conditionalFormatting sqref="F48:F62">
    <cfRule type="expression" dxfId="397" priority="4">
      <formula>IF(F48&lt;&gt;"Beskrivelse af post",1,0)</formula>
    </cfRule>
    <cfRule type="expression" dxfId="396" priority="5">
      <formula>#REF! = "Øvrige"</formula>
    </cfRule>
  </conditionalFormatting>
  <conditionalFormatting sqref="E50:E64">
    <cfRule type="expression" dxfId="395" priority="2">
      <formula>IF(E50&lt;&gt;"Beskrivelse af post",1,0)</formula>
    </cfRule>
    <cfRule type="expression" dxfId="394" priority="3">
      <formula>B50 = "Øvrige"</formula>
    </cfRule>
  </conditionalFormatting>
  <conditionalFormatting sqref="A50:C64">
    <cfRule type="expression" dxfId="39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12" sqref="C12:D12"/>
    </sheetView>
  </sheetViews>
  <sheetFormatPr defaultColWidth="8.85546875" defaultRowHeight="15" x14ac:dyDescent="0.25"/>
  <cols>
    <col min="1" max="1" width="18.5703125" style="95" customWidth="1"/>
    <col min="2" max="2" width="35.28515625" style="95" customWidth="1"/>
    <col min="3" max="3" width="28" style="95" customWidth="1"/>
    <col min="4" max="4" width="39.42578125" style="95" customWidth="1"/>
    <col min="5" max="5" width="32" style="95" customWidth="1"/>
    <col min="6" max="6" width="93.42578125" style="95" customWidth="1"/>
    <col min="7" max="16384" width="8.85546875" style="95"/>
  </cols>
  <sheetData>
    <row r="1" spans="1:8" ht="15.75" thickBot="1" x14ac:dyDescent="0.3">
      <c r="A1" s="1"/>
      <c r="B1" s="1"/>
      <c r="C1" s="1"/>
      <c r="D1" s="1"/>
      <c r="E1" s="1"/>
      <c r="F1" s="1"/>
    </row>
    <row r="2" spans="1:8" ht="15.75" x14ac:dyDescent="0.25">
      <c r="A2" s="192" t="s">
        <v>0</v>
      </c>
      <c r="B2" s="193"/>
      <c r="C2" s="193"/>
      <c r="D2" s="193"/>
      <c r="E2" s="200" t="s">
        <v>46</v>
      </c>
      <c r="F2" s="201"/>
      <c r="G2" s="19"/>
      <c r="H2" s="19"/>
    </row>
    <row r="3" spans="1:8" x14ac:dyDescent="0.25">
      <c r="A3" s="2"/>
      <c r="B3" s="3"/>
      <c r="C3" s="4"/>
      <c r="D3" s="3"/>
      <c r="E3" s="182" t="s">
        <v>47</v>
      </c>
      <c r="F3" s="183"/>
    </row>
    <row r="4" spans="1:8" x14ac:dyDescent="0.25">
      <c r="A4" s="194" t="s">
        <v>4</v>
      </c>
      <c r="B4" s="195"/>
      <c r="C4" s="123"/>
      <c r="D4" s="3"/>
      <c r="E4" s="182"/>
      <c r="F4" s="183"/>
    </row>
    <row r="5" spans="1:8" x14ac:dyDescent="0.25">
      <c r="A5" s="190" t="s">
        <v>5</v>
      </c>
      <c r="B5" s="191"/>
      <c r="C5" s="124"/>
      <c r="D5" s="3"/>
      <c r="E5" s="182"/>
      <c r="F5" s="183"/>
    </row>
    <row r="6" spans="1:8" x14ac:dyDescent="0.25">
      <c r="A6" s="5"/>
      <c r="B6" s="92" t="s">
        <v>6</v>
      </c>
      <c r="C6" s="125"/>
      <c r="D6" s="3"/>
      <c r="E6" s="182"/>
      <c r="F6" s="183"/>
    </row>
    <row r="7" spans="1:8" ht="28.9" customHeight="1" x14ac:dyDescent="0.25">
      <c r="A7" s="190" t="s">
        <v>7</v>
      </c>
      <c r="B7" s="191"/>
      <c r="C7" s="126"/>
      <c r="D7" s="3"/>
      <c r="E7" s="182"/>
      <c r="F7" s="183"/>
    </row>
    <row r="8" spans="1:8" ht="23.45" customHeight="1" x14ac:dyDescent="0.25">
      <c r="A8" s="21"/>
      <c r="B8" s="22"/>
      <c r="C8" s="4"/>
      <c r="D8" s="3"/>
      <c r="E8" s="182"/>
      <c r="F8" s="183"/>
    </row>
    <row r="9" spans="1:8" ht="23.45" customHeight="1" x14ac:dyDescent="0.25">
      <c r="A9" s="21"/>
      <c r="B9" s="36" t="s">
        <v>105</v>
      </c>
      <c r="C9" s="127"/>
      <c r="D9" s="3"/>
      <c r="E9" s="182"/>
      <c r="F9" s="183"/>
    </row>
    <row r="10" spans="1:8" ht="23.45" customHeight="1" x14ac:dyDescent="0.25">
      <c r="A10" s="21"/>
      <c r="B10" s="35"/>
      <c r="C10" s="4"/>
      <c r="D10" s="3"/>
      <c r="E10" s="182"/>
      <c r="F10" s="183"/>
    </row>
    <row r="11" spans="1:8" x14ac:dyDescent="0.25">
      <c r="A11" s="6"/>
      <c r="B11" s="7"/>
      <c r="C11" s="8" t="s">
        <v>8</v>
      </c>
      <c r="D11" s="23" t="s">
        <v>9</v>
      </c>
      <c r="E11" s="182"/>
      <c r="F11" s="183"/>
    </row>
    <row r="12" spans="1:8" x14ac:dyDescent="0.25">
      <c r="A12" s="6"/>
      <c r="B12" s="92" t="s">
        <v>10</v>
      </c>
      <c r="C12" s="144" t="s">
        <v>11</v>
      </c>
      <c r="D12" s="144" t="s">
        <v>11</v>
      </c>
      <c r="E12" s="182"/>
      <c r="F12" s="183"/>
    </row>
    <row r="13" spans="1:8" ht="15.75" thickBot="1" x14ac:dyDescent="0.3">
      <c r="A13" s="9"/>
      <c r="B13" s="37" t="s">
        <v>12</v>
      </c>
      <c r="C13" s="128"/>
      <c r="D13" s="129"/>
      <c r="E13" s="184"/>
      <c r="F13" s="185"/>
    </row>
    <row r="14" spans="1:8" x14ac:dyDescent="0.25">
      <c r="A14" s="1"/>
      <c r="B14" s="1"/>
      <c r="C14" s="1"/>
      <c r="D14" s="1"/>
      <c r="E14" s="1"/>
      <c r="F14" s="1"/>
    </row>
    <row r="15" spans="1:8" ht="18" x14ac:dyDescent="0.25">
      <c r="A15" s="196" t="s">
        <v>51</v>
      </c>
      <c r="B15" s="196"/>
      <c r="C15" s="196"/>
      <c r="D15" s="196"/>
      <c r="E15" s="196"/>
      <c r="F15" s="24"/>
    </row>
    <row r="16" spans="1:8" x14ac:dyDescent="0.25">
      <c r="A16" s="109" t="s">
        <v>13</v>
      </c>
      <c r="B16" s="109" t="s">
        <v>14</v>
      </c>
      <c r="C16" s="109"/>
      <c r="D16" s="109" t="s">
        <v>15</v>
      </c>
      <c r="E16" s="198" t="s">
        <v>16</v>
      </c>
      <c r="F16" s="198"/>
    </row>
    <row r="17" spans="1:6" x14ac:dyDescent="0.25">
      <c r="A17" s="130">
        <v>1</v>
      </c>
      <c r="B17" s="131" t="s">
        <v>17</v>
      </c>
      <c r="C17" s="131"/>
      <c r="D17" s="132">
        <v>0</v>
      </c>
      <c r="E17" s="199" t="s">
        <v>16</v>
      </c>
      <c r="F17" s="199"/>
    </row>
    <row r="18" spans="1:6" x14ac:dyDescent="0.25">
      <c r="A18" s="130">
        <v>2</v>
      </c>
      <c r="B18" s="131" t="s">
        <v>17</v>
      </c>
      <c r="C18" s="131"/>
      <c r="D18" s="132">
        <v>0</v>
      </c>
      <c r="E18" s="199" t="s">
        <v>16</v>
      </c>
      <c r="F18" s="199"/>
    </row>
    <row r="19" spans="1:6" x14ac:dyDescent="0.25">
      <c r="A19" s="130">
        <v>3</v>
      </c>
      <c r="B19" s="131" t="s">
        <v>17</v>
      </c>
      <c r="C19" s="131"/>
      <c r="D19" s="132">
        <v>0</v>
      </c>
      <c r="E19" s="199" t="s">
        <v>16</v>
      </c>
      <c r="F19" s="199"/>
    </row>
    <row r="20" spans="1:6" x14ac:dyDescent="0.25">
      <c r="A20" s="130">
        <v>4</v>
      </c>
      <c r="B20" s="131" t="s">
        <v>17</v>
      </c>
      <c r="C20" s="131"/>
      <c r="D20" s="132">
        <v>0</v>
      </c>
      <c r="E20" s="199" t="s">
        <v>16</v>
      </c>
      <c r="F20" s="199"/>
    </row>
    <row r="21" spans="1:6" x14ac:dyDescent="0.25">
      <c r="A21" s="130">
        <v>5</v>
      </c>
      <c r="B21" s="131" t="s">
        <v>17</v>
      </c>
      <c r="C21" s="131"/>
      <c r="D21" s="132">
        <v>0</v>
      </c>
      <c r="E21" s="199" t="s">
        <v>16</v>
      </c>
      <c r="F21" s="199"/>
    </row>
    <row r="22" spans="1:6" x14ac:dyDescent="0.25">
      <c r="A22" s="130">
        <v>6</v>
      </c>
      <c r="B22" s="131" t="s">
        <v>17</v>
      </c>
      <c r="C22" s="131"/>
      <c r="D22" s="132">
        <v>0</v>
      </c>
      <c r="E22" s="199" t="s">
        <v>16</v>
      </c>
      <c r="F22" s="199"/>
    </row>
    <row r="23" spans="1:6" x14ac:dyDescent="0.25">
      <c r="A23" s="130">
        <v>7</v>
      </c>
      <c r="B23" s="131" t="s">
        <v>17</v>
      </c>
      <c r="C23" s="131"/>
      <c r="D23" s="132">
        <v>0</v>
      </c>
      <c r="E23" s="199" t="s">
        <v>16</v>
      </c>
      <c r="F23" s="199"/>
    </row>
    <row r="24" spans="1:6" x14ac:dyDescent="0.25">
      <c r="A24" s="130">
        <v>8</v>
      </c>
      <c r="B24" s="131" t="s">
        <v>17</v>
      </c>
      <c r="C24" s="131"/>
      <c r="D24" s="132">
        <v>0</v>
      </c>
      <c r="E24" s="199" t="s">
        <v>16</v>
      </c>
      <c r="F24" s="199"/>
    </row>
    <row r="25" spans="1:6" x14ac:dyDescent="0.25">
      <c r="A25" s="130">
        <v>9</v>
      </c>
      <c r="B25" s="131" t="s">
        <v>17</v>
      </c>
      <c r="C25" s="131"/>
      <c r="D25" s="132">
        <v>0</v>
      </c>
      <c r="E25" s="199" t="s">
        <v>16</v>
      </c>
      <c r="F25" s="199"/>
    </row>
    <row r="26" spans="1:6" x14ac:dyDescent="0.25">
      <c r="A26" s="130">
        <v>10</v>
      </c>
      <c r="B26" s="131" t="s">
        <v>17</v>
      </c>
      <c r="C26" s="131"/>
      <c r="D26" s="132">
        <v>0</v>
      </c>
      <c r="E26" s="199" t="s">
        <v>16</v>
      </c>
      <c r="F26" s="199"/>
    </row>
    <row r="27" spans="1:6" x14ac:dyDescent="0.25">
      <c r="A27" s="197" t="s">
        <v>28</v>
      </c>
      <c r="B27" s="197"/>
      <c r="C27" s="110"/>
      <c r="D27" s="111">
        <f>SUM(D17:D26)</f>
        <v>0</v>
      </c>
      <c r="E27" s="110"/>
      <c r="F27" s="1"/>
    </row>
    <row r="29" spans="1:6" x14ac:dyDescent="0.25">
      <c r="A29" s="188" t="s">
        <v>30</v>
      </c>
      <c r="B29" s="188"/>
      <c r="C29" s="188"/>
      <c r="D29" s="189" t="s">
        <v>44</v>
      </c>
      <c r="E29" s="189"/>
      <c r="F29" s="24"/>
    </row>
    <row r="30" spans="1:6" x14ac:dyDescent="0.25">
      <c r="A30" s="10" t="s">
        <v>13</v>
      </c>
      <c r="B30" s="10" t="s">
        <v>14</v>
      </c>
      <c r="C30" s="10" t="s">
        <v>33</v>
      </c>
      <c r="D30" s="20" t="s">
        <v>31</v>
      </c>
      <c r="E30" s="20" t="s">
        <v>32</v>
      </c>
      <c r="F30" s="112"/>
    </row>
    <row r="31" spans="1:6" x14ac:dyDescent="0.25">
      <c r="A31" s="133">
        <v>1</v>
      </c>
      <c r="B31" s="134" t="s">
        <v>17</v>
      </c>
      <c r="C31" s="135">
        <v>0</v>
      </c>
      <c r="D31" s="135">
        <v>0</v>
      </c>
      <c r="E31" s="136" t="s">
        <v>16</v>
      </c>
      <c r="F31" s="137"/>
    </row>
    <row r="32" spans="1:6" x14ac:dyDescent="0.25">
      <c r="A32" s="133">
        <v>2</v>
      </c>
      <c r="B32" s="134" t="s">
        <v>17</v>
      </c>
      <c r="C32" s="135">
        <v>0</v>
      </c>
      <c r="D32" s="135">
        <v>0</v>
      </c>
      <c r="E32" s="136" t="s">
        <v>16</v>
      </c>
      <c r="F32" s="137"/>
    </row>
    <row r="33" spans="1:6" x14ac:dyDescent="0.25">
      <c r="A33" s="133">
        <v>3</v>
      </c>
      <c r="B33" s="134" t="s">
        <v>17</v>
      </c>
      <c r="C33" s="135">
        <v>0</v>
      </c>
      <c r="D33" s="135">
        <v>0</v>
      </c>
      <c r="E33" s="136" t="s">
        <v>16</v>
      </c>
      <c r="F33" s="137"/>
    </row>
    <row r="34" spans="1:6" x14ac:dyDescent="0.25">
      <c r="A34" s="133">
        <v>4</v>
      </c>
      <c r="B34" s="134" t="s">
        <v>17</v>
      </c>
      <c r="C34" s="135">
        <v>0</v>
      </c>
      <c r="D34" s="135">
        <v>0</v>
      </c>
      <c r="E34" s="136" t="s">
        <v>16</v>
      </c>
      <c r="F34" s="137"/>
    </row>
    <row r="35" spans="1:6" x14ac:dyDescent="0.25">
      <c r="A35" s="133">
        <v>5</v>
      </c>
      <c r="B35" s="134" t="s">
        <v>17</v>
      </c>
      <c r="C35" s="135">
        <v>0</v>
      </c>
      <c r="D35" s="135">
        <v>0</v>
      </c>
      <c r="E35" s="136" t="s">
        <v>16</v>
      </c>
      <c r="F35" s="137"/>
    </row>
    <row r="36" spans="1:6" x14ac:dyDescent="0.25">
      <c r="A36" s="133">
        <v>6</v>
      </c>
      <c r="B36" s="134" t="s">
        <v>17</v>
      </c>
      <c r="C36" s="135">
        <v>0</v>
      </c>
      <c r="D36" s="135">
        <v>0</v>
      </c>
      <c r="E36" s="136" t="s">
        <v>16</v>
      </c>
      <c r="F36" s="137"/>
    </row>
    <row r="37" spans="1:6" x14ac:dyDescent="0.25">
      <c r="A37" s="133">
        <v>7</v>
      </c>
      <c r="B37" s="134" t="s">
        <v>17</v>
      </c>
      <c r="C37" s="135">
        <v>0</v>
      </c>
      <c r="D37" s="135">
        <v>0</v>
      </c>
      <c r="E37" s="136" t="s">
        <v>16</v>
      </c>
      <c r="F37" s="137"/>
    </row>
    <row r="38" spans="1:6" x14ac:dyDescent="0.25">
      <c r="A38" s="133">
        <v>8</v>
      </c>
      <c r="B38" s="134" t="s">
        <v>17</v>
      </c>
      <c r="C38" s="135">
        <v>0</v>
      </c>
      <c r="D38" s="135">
        <v>0</v>
      </c>
      <c r="E38" s="136" t="s">
        <v>16</v>
      </c>
      <c r="F38" s="137"/>
    </row>
    <row r="39" spans="1:6" x14ac:dyDescent="0.25">
      <c r="A39" s="133">
        <v>9</v>
      </c>
      <c r="B39" s="134" t="s">
        <v>17</v>
      </c>
      <c r="C39" s="135">
        <v>0</v>
      </c>
      <c r="D39" s="135">
        <v>0</v>
      </c>
      <c r="E39" s="136" t="s">
        <v>16</v>
      </c>
      <c r="F39" s="137"/>
    </row>
    <row r="40" spans="1:6" x14ac:dyDescent="0.25">
      <c r="A40" s="133">
        <v>10</v>
      </c>
      <c r="B40" s="134" t="s">
        <v>17</v>
      </c>
      <c r="C40" s="135">
        <v>0</v>
      </c>
      <c r="D40" s="135">
        <v>0</v>
      </c>
      <c r="E40" s="136" t="s">
        <v>16</v>
      </c>
      <c r="F40" s="137"/>
    </row>
    <row r="41" spans="1:6" x14ac:dyDescent="0.25">
      <c r="A41" s="133">
        <v>11</v>
      </c>
      <c r="B41" s="134" t="s">
        <v>17</v>
      </c>
      <c r="C41" s="135">
        <v>0</v>
      </c>
      <c r="D41" s="135">
        <v>0</v>
      </c>
      <c r="E41" s="136" t="s">
        <v>16</v>
      </c>
      <c r="F41" s="137"/>
    </row>
    <row r="42" spans="1:6" x14ac:dyDescent="0.25">
      <c r="A42" s="133">
        <v>12</v>
      </c>
      <c r="B42" s="134" t="s">
        <v>17</v>
      </c>
      <c r="C42" s="135">
        <v>0</v>
      </c>
      <c r="D42" s="135">
        <v>0</v>
      </c>
      <c r="E42" s="136" t="s">
        <v>16</v>
      </c>
      <c r="F42" s="137"/>
    </row>
    <row r="43" spans="1:6" x14ac:dyDescent="0.25">
      <c r="A43" s="133">
        <v>13</v>
      </c>
      <c r="B43" s="134" t="s">
        <v>17</v>
      </c>
      <c r="C43" s="135">
        <v>0</v>
      </c>
      <c r="D43" s="135">
        <v>0</v>
      </c>
      <c r="E43" s="136" t="s">
        <v>16</v>
      </c>
      <c r="F43" s="137"/>
    </row>
    <row r="44" spans="1:6" x14ac:dyDescent="0.25">
      <c r="A44" s="133">
        <v>14</v>
      </c>
      <c r="B44" s="134" t="s">
        <v>17</v>
      </c>
      <c r="C44" s="135">
        <v>0</v>
      </c>
      <c r="D44" s="135">
        <v>0</v>
      </c>
      <c r="E44" s="136" t="s">
        <v>16</v>
      </c>
      <c r="F44" s="137"/>
    </row>
    <row r="45" spans="1:6" x14ac:dyDescent="0.25">
      <c r="A45" s="133">
        <v>15</v>
      </c>
      <c r="B45" s="134" t="s">
        <v>17</v>
      </c>
      <c r="C45" s="135">
        <v>0</v>
      </c>
      <c r="D45" s="135">
        <v>0</v>
      </c>
      <c r="E45" s="136" t="s">
        <v>16</v>
      </c>
      <c r="F45" s="137"/>
    </row>
    <row r="46" spans="1:6" x14ac:dyDescent="0.25">
      <c r="A46" s="33" t="s">
        <v>18</v>
      </c>
      <c r="B46" s="33"/>
      <c r="C46" s="34">
        <f>SUBTOTAL(109,Table351613[Budgetteret beløb])</f>
        <v>0</v>
      </c>
      <c r="D46" s="34">
        <f>SUBTOTAL(109,Table351613[Afholdt beløb])</f>
        <v>0</v>
      </c>
      <c r="E46" s="33"/>
    </row>
    <row r="48" spans="1:6" x14ac:dyDescent="0.25">
      <c r="A48" s="188" t="s">
        <v>138</v>
      </c>
      <c r="B48" s="188"/>
      <c r="C48" s="188"/>
      <c r="D48" s="189" t="s">
        <v>45</v>
      </c>
      <c r="E48" s="189"/>
      <c r="F48" s="112"/>
    </row>
    <row r="49" spans="1:6" x14ac:dyDescent="0.25">
      <c r="A49" s="10" t="s">
        <v>13</v>
      </c>
      <c r="B49" s="10" t="s">
        <v>14</v>
      </c>
      <c r="C49" s="10" t="s">
        <v>33</v>
      </c>
      <c r="D49" s="20" t="s">
        <v>31</v>
      </c>
      <c r="E49" s="20" t="s">
        <v>32</v>
      </c>
      <c r="F49" s="112"/>
    </row>
    <row r="50" spans="1:6" x14ac:dyDescent="0.25">
      <c r="A50" s="138">
        <v>1</v>
      </c>
      <c r="B50" s="134" t="s">
        <v>17</v>
      </c>
      <c r="C50" s="135">
        <v>0</v>
      </c>
      <c r="D50" s="139">
        <v>0</v>
      </c>
      <c r="E50" s="136" t="s">
        <v>16</v>
      </c>
      <c r="F50" s="137"/>
    </row>
    <row r="51" spans="1:6" x14ac:dyDescent="0.25">
      <c r="A51" s="138">
        <v>2</v>
      </c>
      <c r="B51" s="134" t="s">
        <v>17</v>
      </c>
      <c r="C51" s="135">
        <v>0</v>
      </c>
      <c r="D51" s="139">
        <v>0</v>
      </c>
      <c r="E51" s="136" t="s">
        <v>16</v>
      </c>
      <c r="F51" s="137"/>
    </row>
    <row r="52" spans="1:6" x14ac:dyDescent="0.25">
      <c r="A52" s="138">
        <v>3</v>
      </c>
      <c r="B52" s="134" t="s">
        <v>17</v>
      </c>
      <c r="C52" s="135">
        <v>0</v>
      </c>
      <c r="D52" s="139">
        <v>0</v>
      </c>
      <c r="E52" s="136" t="s">
        <v>16</v>
      </c>
      <c r="F52" s="137"/>
    </row>
    <row r="53" spans="1:6" x14ac:dyDescent="0.25">
      <c r="A53" s="138">
        <v>4</v>
      </c>
      <c r="B53" s="134" t="s">
        <v>17</v>
      </c>
      <c r="C53" s="135">
        <v>0</v>
      </c>
      <c r="D53" s="139">
        <v>0</v>
      </c>
      <c r="E53" s="136" t="s">
        <v>16</v>
      </c>
      <c r="F53" s="137"/>
    </row>
    <row r="54" spans="1:6" x14ac:dyDescent="0.25">
      <c r="A54" s="138">
        <v>5</v>
      </c>
      <c r="B54" s="134" t="s">
        <v>17</v>
      </c>
      <c r="C54" s="135">
        <v>0</v>
      </c>
      <c r="D54" s="139">
        <v>0</v>
      </c>
      <c r="E54" s="136" t="s">
        <v>16</v>
      </c>
      <c r="F54" s="137"/>
    </row>
    <row r="55" spans="1:6" x14ac:dyDescent="0.25">
      <c r="A55" s="138">
        <v>6</v>
      </c>
      <c r="B55" s="134" t="s">
        <v>17</v>
      </c>
      <c r="C55" s="135">
        <v>0</v>
      </c>
      <c r="D55" s="139">
        <v>0</v>
      </c>
      <c r="E55" s="136" t="s">
        <v>16</v>
      </c>
      <c r="F55" s="137"/>
    </row>
    <row r="56" spans="1:6" x14ac:dyDescent="0.25">
      <c r="A56" s="138">
        <v>7</v>
      </c>
      <c r="B56" s="134" t="s">
        <v>17</v>
      </c>
      <c r="C56" s="135">
        <v>0</v>
      </c>
      <c r="D56" s="139">
        <v>0</v>
      </c>
      <c r="E56" s="136" t="s">
        <v>16</v>
      </c>
      <c r="F56" s="137"/>
    </row>
    <row r="57" spans="1:6" x14ac:dyDescent="0.25">
      <c r="A57" s="138">
        <v>8</v>
      </c>
      <c r="B57" s="134" t="s">
        <v>17</v>
      </c>
      <c r="C57" s="135">
        <v>0</v>
      </c>
      <c r="D57" s="139">
        <v>0</v>
      </c>
      <c r="E57" s="136" t="s">
        <v>16</v>
      </c>
      <c r="F57" s="137"/>
    </row>
    <row r="58" spans="1:6" x14ac:dyDescent="0.25">
      <c r="A58" s="138">
        <v>9</v>
      </c>
      <c r="B58" s="134" t="s">
        <v>17</v>
      </c>
      <c r="C58" s="135">
        <v>0</v>
      </c>
      <c r="D58" s="139">
        <v>0</v>
      </c>
      <c r="E58" s="136" t="s">
        <v>16</v>
      </c>
      <c r="F58" s="137"/>
    </row>
    <row r="59" spans="1:6" x14ac:dyDescent="0.25">
      <c r="A59" s="138">
        <v>10</v>
      </c>
      <c r="B59" s="134" t="s">
        <v>17</v>
      </c>
      <c r="C59" s="135">
        <v>0</v>
      </c>
      <c r="D59" s="139">
        <v>0</v>
      </c>
      <c r="E59" s="136" t="s">
        <v>16</v>
      </c>
      <c r="F59" s="137"/>
    </row>
    <row r="60" spans="1:6" x14ac:dyDescent="0.25">
      <c r="A60" s="138">
        <v>11</v>
      </c>
      <c r="B60" s="134" t="s">
        <v>17</v>
      </c>
      <c r="C60" s="135">
        <v>0</v>
      </c>
      <c r="D60" s="139">
        <v>0</v>
      </c>
      <c r="E60" s="136" t="s">
        <v>16</v>
      </c>
      <c r="F60" s="137"/>
    </row>
    <row r="61" spans="1:6" x14ac:dyDescent="0.25">
      <c r="A61" s="138">
        <v>12</v>
      </c>
      <c r="B61" s="134" t="s">
        <v>17</v>
      </c>
      <c r="C61" s="135">
        <v>0</v>
      </c>
      <c r="D61" s="139">
        <v>0</v>
      </c>
      <c r="E61" s="136" t="s">
        <v>16</v>
      </c>
      <c r="F61" s="137"/>
    </row>
    <row r="62" spans="1:6" x14ac:dyDescent="0.25">
      <c r="A62" s="138">
        <v>13</v>
      </c>
      <c r="B62" s="134" t="s">
        <v>17</v>
      </c>
      <c r="C62" s="135">
        <v>0</v>
      </c>
      <c r="D62" s="139">
        <v>0</v>
      </c>
      <c r="E62" s="136" t="s">
        <v>16</v>
      </c>
      <c r="F62" s="137"/>
    </row>
    <row r="63" spans="1:6" x14ac:dyDescent="0.25">
      <c r="A63" s="138">
        <v>14</v>
      </c>
      <c r="B63" s="134" t="s">
        <v>17</v>
      </c>
      <c r="C63" s="135">
        <v>0</v>
      </c>
      <c r="D63" s="139">
        <v>0</v>
      </c>
      <c r="E63" s="136" t="s">
        <v>16</v>
      </c>
      <c r="F63" s="137"/>
    </row>
    <row r="64" spans="1:6" x14ac:dyDescent="0.25">
      <c r="A64" s="138">
        <v>15</v>
      </c>
      <c r="B64" s="134" t="s">
        <v>17</v>
      </c>
      <c r="C64" s="135">
        <v>0</v>
      </c>
      <c r="D64" s="139">
        <v>0</v>
      </c>
      <c r="E64" s="136" t="s">
        <v>16</v>
      </c>
      <c r="F64" s="137"/>
    </row>
    <row r="65" spans="1:5" x14ac:dyDescent="0.25">
      <c r="A65" s="33" t="s">
        <v>18</v>
      </c>
      <c r="B65" s="33"/>
      <c r="C65" s="34">
        <f>SUBTOTAL(109,Table3531714[Budgetteret beløb])</f>
        <v>0</v>
      </c>
      <c r="D65" s="34">
        <f>SUBTOTAL(109,Table3531714[Afholdt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3" t="s">
        <v>50</v>
      </c>
      <c r="B68" s="114"/>
      <c r="C68" s="115"/>
      <c r="D68" s="115"/>
      <c r="E68" s="116"/>
    </row>
    <row r="69" spans="1:5" hidden="1" x14ac:dyDescent="0.25">
      <c r="A69" s="106"/>
      <c r="B69" s="117" t="s">
        <v>27</v>
      </c>
      <c r="C69" s="107">
        <f>D27</f>
        <v>0</v>
      </c>
      <c r="D69" s="107"/>
      <c r="E69" s="106"/>
    </row>
    <row r="70" spans="1:5" hidden="1" x14ac:dyDescent="0.25">
      <c r="A70" s="117"/>
      <c r="B70" s="117" t="s">
        <v>48</v>
      </c>
      <c r="C70" s="107">
        <f>Table351613[[#Totals],[Afholdt beløb]]+Table3531714[[#Totals],[Afholdt beløb]]</f>
        <v>0</v>
      </c>
      <c r="D70" s="107"/>
      <c r="E70" s="106"/>
    </row>
    <row r="71" spans="1:5" hidden="1" x14ac:dyDescent="0.25">
      <c r="A71" s="117"/>
      <c r="B71" s="117" t="s">
        <v>39</v>
      </c>
      <c r="C71" s="107">
        <f>C9</f>
        <v>0</v>
      </c>
      <c r="D71" s="107"/>
      <c r="E71" s="106"/>
    </row>
    <row r="72" spans="1:5" ht="44.45" hidden="1" customHeight="1" x14ac:dyDescent="0.25">
      <c r="A72" s="117"/>
      <c r="B72" s="140" t="s">
        <v>49</v>
      </c>
      <c r="C72" s="141">
        <f>C70*0.65</f>
        <v>0</v>
      </c>
      <c r="D72" s="107"/>
      <c r="E72" s="106"/>
    </row>
    <row r="73" spans="1:5" ht="24" hidden="1" customHeight="1" x14ac:dyDescent="0.25">
      <c r="A73" s="106"/>
      <c r="B73" s="117" t="s">
        <v>26</v>
      </c>
      <c r="C73" s="107">
        <f>C71-C72</f>
        <v>0</v>
      </c>
      <c r="D73" s="107"/>
      <c r="E73" s="106"/>
    </row>
  </sheetData>
  <sheetProtection algorithmName="SHA-512" hashValue="jyOe5cjzqQF9JqboZNmXdBN/AStv+fQXHo70ni6gD/tlZ7gN7AGYxeUKNVKYGHrzEqI54MXyeQaqtqZgnD9ISQ==" saltValue="4jVqzIw6Qfh7cZL+93mCYA=="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66" priority="14">
      <formula>IF($D$4 &lt;&gt;"Angiv navn",1,0)</formula>
    </cfRule>
  </conditionalFormatting>
  <conditionalFormatting sqref="C6">
    <cfRule type="expression" dxfId="365" priority="13">
      <formula>IF($D$6&lt;&gt;"Angiv arrangementsstype",1,0)</formula>
    </cfRule>
  </conditionalFormatting>
  <conditionalFormatting sqref="C5">
    <cfRule type="expression" dxfId="364" priority="12">
      <formula>IF($D$5&lt;&gt;"Angiv sted",1,0)</formula>
    </cfRule>
  </conditionalFormatting>
  <conditionalFormatting sqref="C7">
    <cfRule type="expression" dxfId="363" priority="11">
      <formula>IF($D$7&lt;&gt;"Angiv antal",1,0)</formula>
    </cfRule>
  </conditionalFormatting>
  <conditionalFormatting sqref="C12">
    <cfRule type="expression" dxfId="362" priority="15">
      <formula>IF(AND($D$12&lt;&gt;"Vælg dato",#REF!="Ja"),1,0)</formula>
    </cfRule>
  </conditionalFormatting>
  <conditionalFormatting sqref="C13">
    <cfRule type="expression" dxfId="361" priority="16">
      <formula>IF(AND($D$13&lt;&gt;"Angiv antal",#REF!="Ja"),1,0)</formula>
    </cfRule>
  </conditionalFormatting>
  <conditionalFormatting sqref="B13">
    <cfRule type="expression" dxfId="360" priority="17">
      <formula>#REF!&lt;&gt;"Ja"</formula>
    </cfRule>
  </conditionalFormatting>
  <conditionalFormatting sqref="A11:D13">
    <cfRule type="expression" dxfId="359" priority="18">
      <formula>IF(#REF!&lt;&gt;"Ja",1,0)</formula>
    </cfRule>
  </conditionalFormatting>
  <conditionalFormatting sqref="D12:D13">
    <cfRule type="expression" dxfId="358" priority="19">
      <formula>IF(AND($E$12&lt;&gt;"Vælg dato",#REF!="Ja"),1,0)</formula>
    </cfRule>
  </conditionalFormatting>
  <conditionalFormatting sqref="B31:B45">
    <cfRule type="expression" dxfId="357" priority="10">
      <formula>IF(B31&lt;&gt;"Vælg eller skriv post",1,0)</formula>
    </cfRule>
  </conditionalFormatting>
  <conditionalFormatting sqref="E31:E45">
    <cfRule type="expression" dxfId="356" priority="8">
      <formula>IF(E31&lt;&gt;"Beskrivelse af post",1,0)</formula>
    </cfRule>
    <cfRule type="expression" dxfId="355" priority="9">
      <formula>B31 = "Øvrige"</formula>
    </cfRule>
  </conditionalFormatting>
  <conditionalFormatting sqref="F31:F45">
    <cfRule type="expression" dxfId="354" priority="6">
      <formula>IF(F31&lt;&gt;"Beskrivelse af post",1,0)</formula>
    </cfRule>
    <cfRule type="expression" dxfId="353" priority="7">
      <formula>#REF! = "Øvrige"</formula>
    </cfRule>
  </conditionalFormatting>
  <conditionalFormatting sqref="F48:F62">
    <cfRule type="expression" dxfId="352" priority="4">
      <formula>IF(F48&lt;&gt;"Beskrivelse af post",1,0)</formula>
    </cfRule>
    <cfRule type="expression" dxfId="351" priority="5">
      <formula>#REF! = "Øvrige"</formula>
    </cfRule>
  </conditionalFormatting>
  <conditionalFormatting sqref="E50:E64">
    <cfRule type="expression" dxfId="350" priority="2">
      <formula>IF(E50&lt;&gt;"Beskrivelse af post",1,0)</formula>
    </cfRule>
    <cfRule type="expression" dxfId="349" priority="3">
      <formula>B50 = "Øvrige"</formula>
    </cfRule>
  </conditionalFormatting>
  <conditionalFormatting sqref="A50:C64">
    <cfRule type="expression" dxfId="34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12" sqref="C12:D12"/>
    </sheetView>
  </sheetViews>
  <sheetFormatPr defaultColWidth="8.85546875" defaultRowHeight="15" x14ac:dyDescent="0.25"/>
  <cols>
    <col min="1" max="1" width="18.5703125" style="95" customWidth="1"/>
    <col min="2" max="2" width="35.28515625" style="95" customWidth="1"/>
    <col min="3" max="3" width="28" style="95" customWidth="1"/>
    <col min="4" max="4" width="39.42578125" style="95" customWidth="1"/>
    <col min="5" max="5" width="32" style="95" customWidth="1"/>
    <col min="6" max="6" width="93.42578125" style="95" customWidth="1"/>
    <col min="7" max="16384" width="8.85546875" style="95"/>
  </cols>
  <sheetData>
    <row r="1" spans="1:8" ht="15.75" thickBot="1" x14ac:dyDescent="0.3">
      <c r="A1" s="1"/>
      <c r="B1" s="1"/>
      <c r="C1" s="1"/>
      <c r="D1" s="1"/>
      <c r="E1" s="1"/>
      <c r="F1" s="1"/>
    </row>
    <row r="2" spans="1:8" ht="15.75" x14ac:dyDescent="0.25">
      <c r="A2" s="192" t="s">
        <v>0</v>
      </c>
      <c r="B2" s="193"/>
      <c r="C2" s="193"/>
      <c r="D2" s="193"/>
      <c r="E2" s="200" t="s">
        <v>46</v>
      </c>
      <c r="F2" s="201"/>
      <c r="G2" s="19"/>
      <c r="H2" s="19"/>
    </row>
    <row r="3" spans="1:8" x14ac:dyDescent="0.25">
      <c r="A3" s="2"/>
      <c r="B3" s="3"/>
      <c r="C3" s="4"/>
      <c r="D3" s="3"/>
      <c r="E3" s="182" t="s">
        <v>47</v>
      </c>
      <c r="F3" s="183"/>
    </row>
    <row r="4" spans="1:8" x14ac:dyDescent="0.25">
      <c r="A4" s="194" t="s">
        <v>4</v>
      </c>
      <c r="B4" s="195"/>
      <c r="C4" s="123"/>
      <c r="D4" s="3"/>
      <c r="E4" s="182"/>
      <c r="F4" s="183"/>
    </row>
    <row r="5" spans="1:8" x14ac:dyDescent="0.25">
      <c r="A5" s="190" t="s">
        <v>5</v>
      </c>
      <c r="B5" s="191"/>
      <c r="C5" s="124"/>
      <c r="D5" s="3"/>
      <c r="E5" s="182"/>
      <c r="F5" s="183"/>
    </row>
    <row r="6" spans="1:8" x14ac:dyDescent="0.25">
      <c r="A6" s="5"/>
      <c r="B6" s="92" t="s">
        <v>6</v>
      </c>
      <c r="C6" s="125"/>
      <c r="D6" s="3"/>
      <c r="E6" s="182"/>
      <c r="F6" s="183"/>
    </row>
    <row r="7" spans="1:8" ht="28.9" customHeight="1" x14ac:dyDescent="0.25">
      <c r="A7" s="190" t="s">
        <v>7</v>
      </c>
      <c r="B7" s="191"/>
      <c r="C7" s="126"/>
      <c r="D7" s="3"/>
      <c r="E7" s="182"/>
      <c r="F7" s="183"/>
    </row>
    <row r="8" spans="1:8" ht="23.45" customHeight="1" x14ac:dyDescent="0.25">
      <c r="A8" s="21"/>
      <c r="B8" s="22"/>
      <c r="C8" s="4"/>
      <c r="D8" s="3"/>
      <c r="E8" s="182"/>
      <c r="F8" s="183"/>
    </row>
    <row r="9" spans="1:8" ht="23.45" customHeight="1" x14ac:dyDescent="0.25">
      <c r="A9" s="21"/>
      <c r="B9" s="36" t="s">
        <v>105</v>
      </c>
      <c r="C9" s="127"/>
      <c r="D9" s="3"/>
      <c r="E9" s="182"/>
      <c r="F9" s="183"/>
    </row>
    <row r="10" spans="1:8" ht="23.45" customHeight="1" x14ac:dyDescent="0.25">
      <c r="A10" s="21"/>
      <c r="B10" s="35"/>
      <c r="C10" s="4"/>
      <c r="D10" s="3"/>
      <c r="E10" s="182"/>
      <c r="F10" s="183"/>
    </row>
    <row r="11" spans="1:8" x14ac:dyDescent="0.25">
      <c r="A11" s="6"/>
      <c r="B11" s="7"/>
      <c r="C11" s="8" t="s">
        <v>8</v>
      </c>
      <c r="D11" s="23" t="s">
        <v>9</v>
      </c>
      <c r="E11" s="182"/>
      <c r="F11" s="183"/>
    </row>
    <row r="12" spans="1:8" x14ac:dyDescent="0.25">
      <c r="A12" s="6"/>
      <c r="B12" s="92" t="s">
        <v>10</v>
      </c>
      <c r="C12" s="144" t="s">
        <v>11</v>
      </c>
      <c r="D12" s="144" t="s">
        <v>11</v>
      </c>
      <c r="E12" s="182"/>
      <c r="F12" s="183"/>
    </row>
    <row r="13" spans="1:8" ht="15.75" thickBot="1" x14ac:dyDescent="0.3">
      <c r="A13" s="9"/>
      <c r="B13" s="37" t="s">
        <v>12</v>
      </c>
      <c r="C13" s="128"/>
      <c r="D13" s="129"/>
      <c r="E13" s="184"/>
      <c r="F13" s="185"/>
    </row>
    <row r="14" spans="1:8" x14ac:dyDescent="0.25">
      <c r="A14" s="1"/>
      <c r="B14" s="1"/>
      <c r="C14" s="1"/>
      <c r="D14" s="1"/>
      <c r="E14" s="1"/>
      <c r="F14" s="1"/>
    </row>
    <row r="15" spans="1:8" ht="18" x14ac:dyDescent="0.25">
      <c r="A15" s="196" t="s">
        <v>51</v>
      </c>
      <c r="B15" s="196"/>
      <c r="C15" s="196"/>
      <c r="D15" s="196"/>
      <c r="E15" s="196"/>
      <c r="F15" s="24"/>
    </row>
    <row r="16" spans="1:8" x14ac:dyDescent="0.25">
      <c r="A16" s="109" t="s">
        <v>13</v>
      </c>
      <c r="B16" s="109" t="s">
        <v>14</v>
      </c>
      <c r="C16" s="109"/>
      <c r="D16" s="109" t="s">
        <v>15</v>
      </c>
      <c r="E16" s="198" t="s">
        <v>16</v>
      </c>
      <c r="F16" s="198"/>
    </row>
    <row r="17" spans="1:6" x14ac:dyDescent="0.25">
      <c r="A17" s="130">
        <v>1</v>
      </c>
      <c r="B17" s="131" t="s">
        <v>17</v>
      </c>
      <c r="C17" s="131"/>
      <c r="D17" s="132"/>
      <c r="E17" s="199" t="s">
        <v>16</v>
      </c>
      <c r="F17" s="199"/>
    </row>
    <row r="18" spans="1:6" x14ac:dyDescent="0.25">
      <c r="A18" s="130">
        <v>2</v>
      </c>
      <c r="B18" s="131" t="s">
        <v>17</v>
      </c>
      <c r="C18" s="131"/>
      <c r="D18" s="132">
        <v>0</v>
      </c>
      <c r="E18" s="199" t="s">
        <v>16</v>
      </c>
      <c r="F18" s="199"/>
    </row>
    <row r="19" spans="1:6" x14ac:dyDescent="0.25">
      <c r="A19" s="130">
        <v>3</v>
      </c>
      <c r="B19" s="131" t="s">
        <v>17</v>
      </c>
      <c r="C19" s="131"/>
      <c r="D19" s="132">
        <v>0</v>
      </c>
      <c r="E19" s="199" t="s">
        <v>16</v>
      </c>
      <c r="F19" s="199"/>
    </row>
    <row r="20" spans="1:6" x14ac:dyDescent="0.25">
      <c r="A20" s="130">
        <v>4</v>
      </c>
      <c r="B20" s="131" t="s">
        <v>17</v>
      </c>
      <c r="C20" s="131"/>
      <c r="D20" s="132">
        <v>0</v>
      </c>
      <c r="E20" s="199" t="s">
        <v>16</v>
      </c>
      <c r="F20" s="199"/>
    </row>
    <row r="21" spans="1:6" x14ac:dyDescent="0.25">
      <c r="A21" s="130">
        <v>5</v>
      </c>
      <c r="B21" s="131" t="s">
        <v>17</v>
      </c>
      <c r="C21" s="131"/>
      <c r="D21" s="132">
        <v>0</v>
      </c>
      <c r="E21" s="199" t="s">
        <v>16</v>
      </c>
      <c r="F21" s="199"/>
    </row>
    <row r="22" spans="1:6" x14ac:dyDescent="0.25">
      <c r="A22" s="130">
        <v>6</v>
      </c>
      <c r="B22" s="131" t="s">
        <v>17</v>
      </c>
      <c r="C22" s="131"/>
      <c r="D22" s="132">
        <v>0</v>
      </c>
      <c r="E22" s="199" t="s">
        <v>16</v>
      </c>
      <c r="F22" s="199"/>
    </row>
    <row r="23" spans="1:6" x14ac:dyDescent="0.25">
      <c r="A23" s="130">
        <v>7</v>
      </c>
      <c r="B23" s="131" t="s">
        <v>17</v>
      </c>
      <c r="C23" s="131"/>
      <c r="D23" s="132">
        <v>0</v>
      </c>
      <c r="E23" s="199" t="s">
        <v>16</v>
      </c>
      <c r="F23" s="199"/>
    </row>
    <row r="24" spans="1:6" x14ac:dyDescent="0.25">
      <c r="A24" s="130">
        <v>8</v>
      </c>
      <c r="B24" s="131" t="s">
        <v>17</v>
      </c>
      <c r="C24" s="131"/>
      <c r="D24" s="132">
        <v>0</v>
      </c>
      <c r="E24" s="199" t="s">
        <v>16</v>
      </c>
      <c r="F24" s="199"/>
    </row>
    <row r="25" spans="1:6" x14ac:dyDescent="0.25">
      <c r="A25" s="130">
        <v>9</v>
      </c>
      <c r="B25" s="131" t="s">
        <v>17</v>
      </c>
      <c r="C25" s="131"/>
      <c r="D25" s="132">
        <v>0</v>
      </c>
      <c r="E25" s="199" t="s">
        <v>16</v>
      </c>
      <c r="F25" s="199"/>
    </row>
    <row r="26" spans="1:6" x14ac:dyDescent="0.25">
      <c r="A26" s="130">
        <v>10</v>
      </c>
      <c r="B26" s="131" t="s">
        <v>17</v>
      </c>
      <c r="C26" s="131"/>
      <c r="D26" s="132">
        <v>0</v>
      </c>
      <c r="E26" s="199" t="s">
        <v>16</v>
      </c>
      <c r="F26" s="199"/>
    </row>
    <row r="27" spans="1:6" x14ac:dyDescent="0.25">
      <c r="A27" s="197" t="s">
        <v>28</v>
      </c>
      <c r="B27" s="197"/>
      <c r="C27" s="110"/>
      <c r="D27" s="111">
        <f>SUM(D17:D26)</f>
        <v>0</v>
      </c>
      <c r="E27" s="110"/>
      <c r="F27" s="1"/>
    </row>
    <row r="29" spans="1:6" x14ac:dyDescent="0.25">
      <c r="A29" s="188" t="s">
        <v>30</v>
      </c>
      <c r="B29" s="188"/>
      <c r="C29" s="188"/>
      <c r="D29" s="189" t="s">
        <v>44</v>
      </c>
      <c r="E29" s="189"/>
      <c r="F29" s="24"/>
    </row>
    <row r="30" spans="1:6" x14ac:dyDescent="0.25">
      <c r="A30" s="10" t="s">
        <v>13</v>
      </c>
      <c r="B30" s="10" t="s">
        <v>14</v>
      </c>
      <c r="C30" s="10" t="s">
        <v>33</v>
      </c>
      <c r="D30" s="20" t="s">
        <v>31</v>
      </c>
      <c r="E30" s="20" t="s">
        <v>32</v>
      </c>
      <c r="F30" s="112"/>
    </row>
    <row r="31" spans="1:6" x14ac:dyDescent="0.25">
      <c r="A31" s="133">
        <v>1</v>
      </c>
      <c r="B31" s="134" t="s">
        <v>17</v>
      </c>
      <c r="C31" s="135">
        <v>0</v>
      </c>
      <c r="D31" s="135"/>
      <c r="E31" s="136" t="s">
        <v>16</v>
      </c>
      <c r="F31" s="137"/>
    </row>
    <row r="32" spans="1:6" x14ac:dyDescent="0.25">
      <c r="A32" s="133">
        <v>2</v>
      </c>
      <c r="B32" s="134" t="s">
        <v>17</v>
      </c>
      <c r="C32" s="135">
        <v>0</v>
      </c>
      <c r="D32" s="135">
        <v>0</v>
      </c>
      <c r="E32" s="136" t="s">
        <v>16</v>
      </c>
      <c r="F32" s="137"/>
    </row>
    <row r="33" spans="1:6" x14ac:dyDescent="0.25">
      <c r="A33" s="133">
        <v>3</v>
      </c>
      <c r="B33" s="134" t="s">
        <v>17</v>
      </c>
      <c r="C33" s="135">
        <v>0</v>
      </c>
      <c r="D33" s="135">
        <v>0</v>
      </c>
      <c r="E33" s="136" t="s">
        <v>16</v>
      </c>
      <c r="F33" s="137"/>
    </row>
    <row r="34" spans="1:6" x14ac:dyDescent="0.25">
      <c r="A34" s="133">
        <v>4</v>
      </c>
      <c r="B34" s="134" t="s">
        <v>17</v>
      </c>
      <c r="C34" s="135">
        <v>0</v>
      </c>
      <c r="D34" s="135">
        <v>0</v>
      </c>
      <c r="E34" s="136" t="s">
        <v>16</v>
      </c>
      <c r="F34" s="137"/>
    </row>
    <row r="35" spans="1:6" x14ac:dyDescent="0.25">
      <c r="A35" s="133">
        <v>5</v>
      </c>
      <c r="B35" s="134" t="s">
        <v>17</v>
      </c>
      <c r="C35" s="135">
        <v>0</v>
      </c>
      <c r="D35" s="135">
        <v>0</v>
      </c>
      <c r="E35" s="136" t="s">
        <v>16</v>
      </c>
      <c r="F35" s="137"/>
    </row>
    <row r="36" spans="1:6" x14ac:dyDescent="0.25">
      <c r="A36" s="133">
        <v>6</v>
      </c>
      <c r="B36" s="134" t="s">
        <v>17</v>
      </c>
      <c r="C36" s="135">
        <v>0</v>
      </c>
      <c r="D36" s="135">
        <v>0</v>
      </c>
      <c r="E36" s="136" t="s">
        <v>16</v>
      </c>
      <c r="F36" s="137"/>
    </row>
    <row r="37" spans="1:6" x14ac:dyDescent="0.25">
      <c r="A37" s="133">
        <v>7</v>
      </c>
      <c r="B37" s="134" t="s">
        <v>17</v>
      </c>
      <c r="C37" s="135">
        <v>0</v>
      </c>
      <c r="D37" s="135">
        <v>0</v>
      </c>
      <c r="E37" s="136" t="s">
        <v>16</v>
      </c>
      <c r="F37" s="137"/>
    </row>
    <row r="38" spans="1:6" x14ac:dyDescent="0.25">
      <c r="A38" s="133">
        <v>8</v>
      </c>
      <c r="B38" s="134" t="s">
        <v>17</v>
      </c>
      <c r="C38" s="135">
        <v>0</v>
      </c>
      <c r="D38" s="135">
        <v>0</v>
      </c>
      <c r="E38" s="136" t="s">
        <v>16</v>
      </c>
      <c r="F38" s="137"/>
    </row>
    <row r="39" spans="1:6" x14ac:dyDescent="0.25">
      <c r="A39" s="133">
        <v>9</v>
      </c>
      <c r="B39" s="134" t="s">
        <v>17</v>
      </c>
      <c r="C39" s="135">
        <v>0</v>
      </c>
      <c r="D39" s="135">
        <v>0</v>
      </c>
      <c r="E39" s="136" t="s">
        <v>16</v>
      </c>
      <c r="F39" s="137"/>
    </row>
    <row r="40" spans="1:6" x14ac:dyDescent="0.25">
      <c r="A40" s="133">
        <v>10</v>
      </c>
      <c r="B40" s="134" t="s">
        <v>17</v>
      </c>
      <c r="C40" s="135">
        <v>0</v>
      </c>
      <c r="D40" s="135">
        <v>0</v>
      </c>
      <c r="E40" s="136" t="s">
        <v>16</v>
      </c>
      <c r="F40" s="137"/>
    </row>
    <row r="41" spans="1:6" x14ac:dyDescent="0.25">
      <c r="A41" s="133">
        <v>11</v>
      </c>
      <c r="B41" s="134" t="s">
        <v>17</v>
      </c>
      <c r="C41" s="135">
        <v>0</v>
      </c>
      <c r="D41" s="135">
        <v>0</v>
      </c>
      <c r="E41" s="136" t="s">
        <v>16</v>
      </c>
      <c r="F41" s="137"/>
    </row>
    <row r="42" spans="1:6" x14ac:dyDescent="0.25">
      <c r="A42" s="133">
        <v>12</v>
      </c>
      <c r="B42" s="134" t="s">
        <v>17</v>
      </c>
      <c r="C42" s="135">
        <v>0</v>
      </c>
      <c r="D42" s="135">
        <v>0</v>
      </c>
      <c r="E42" s="136" t="s">
        <v>16</v>
      </c>
      <c r="F42" s="137"/>
    </row>
    <row r="43" spans="1:6" x14ac:dyDescent="0.25">
      <c r="A43" s="133">
        <v>13</v>
      </c>
      <c r="B43" s="134" t="s">
        <v>17</v>
      </c>
      <c r="C43" s="135">
        <v>0</v>
      </c>
      <c r="D43" s="135">
        <v>0</v>
      </c>
      <c r="E43" s="136" t="s">
        <v>16</v>
      </c>
      <c r="F43" s="137"/>
    </row>
    <row r="44" spans="1:6" x14ac:dyDescent="0.25">
      <c r="A44" s="133">
        <v>14</v>
      </c>
      <c r="B44" s="134" t="s">
        <v>17</v>
      </c>
      <c r="C44" s="135">
        <v>0</v>
      </c>
      <c r="D44" s="135">
        <v>0</v>
      </c>
      <c r="E44" s="136" t="s">
        <v>16</v>
      </c>
      <c r="F44" s="137"/>
    </row>
    <row r="45" spans="1:6" x14ac:dyDescent="0.25">
      <c r="A45" s="133">
        <v>15</v>
      </c>
      <c r="B45" s="134" t="s">
        <v>17</v>
      </c>
      <c r="C45" s="135">
        <v>0</v>
      </c>
      <c r="D45" s="135">
        <v>0</v>
      </c>
      <c r="E45" s="136" t="s">
        <v>16</v>
      </c>
      <c r="F45" s="137"/>
    </row>
    <row r="46" spans="1:6" x14ac:dyDescent="0.25">
      <c r="A46" s="33" t="s">
        <v>18</v>
      </c>
      <c r="B46" s="33"/>
      <c r="C46" s="34">
        <f>SUBTOTAL(109,Table35161315[Budgetteret beløb])</f>
        <v>0</v>
      </c>
      <c r="D46" s="34">
        <f>SUBTOTAL(109,Table35161315[Afholdt beløb])</f>
        <v>0</v>
      </c>
      <c r="E46" s="33"/>
    </row>
    <row r="48" spans="1:6" x14ac:dyDescent="0.25">
      <c r="A48" s="188" t="s">
        <v>138</v>
      </c>
      <c r="B48" s="188"/>
      <c r="C48" s="188"/>
      <c r="D48" s="189" t="s">
        <v>45</v>
      </c>
      <c r="E48" s="189"/>
      <c r="F48" s="112"/>
    </row>
    <row r="49" spans="1:6" x14ac:dyDescent="0.25">
      <c r="A49" s="10" t="s">
        <v>13</v>
      </c>
      <c r="B49" s="10" t="s">
        <v>14</v>
      </c>
      <c r="C49" s="10" t="s">
        <v>33</v>
      </c>
      <c r="D49" s="20" t="s">
        <v>31</v>
      </c>
      <c r="E49" s="20" t="s">
        <v>32</v>
      </c>
      <c r="F49" s="112"/>
    </row>
    <row r="50" spans="1:6" x14ac:dyDescent="0.25">
      <c r="A50" s="138">
        <v>1</v>
      </c>
      <c r="B50" s="134" t="s">
        <v>17</v>
      </c>
      <c r="C50" s="135">
        <v>0</v>
      </c>
      <c r="D50" s="139">
        <v>0</v>
      </c>
      <c r="E50" s="136" t="s">
        <v>16</v>
      </c>
      <c r="F50" s="137"/>
    </row>
    <row r="51" spans="1:6" x14ac:dyDescent="0.25">
      <c r="A51" s="138">
        <v>2</v>
      </c>
      <c r="B51" s="134" t="s">
        <v>17</v>
      </c>
      <c r="C51" s="135">
        <v>0</v>
      </c>
      <c r="D51" s="139">
        <v>0</v>
      </c>
      <c r="E51" s="136" t="s">
        <v>16</v>
      </c>
      <c r="F51" s="137"/>
    </row>
    <row r="52" spans="1:6" x14ac:dyDescent="0.25">
      <c r="A52" s="138">
        <v>3</v>
      </c>
      <c r="B52" s="134" t="s">
        <v>17</v>
      </c>
      <c r="C52" s="135">
        <v>0</v>
      </c>
      <c r="D52" s="139">
        <v>0</v>
      </c>
      <c r="E52" s="136" t="s">
        <v>16</v>
      </c>
      <c r="F52" s="137"/>
    </row>
    <row r="53" spans="1:6" x14ac:dyDescent="0.25">
      <c r="A53" s="138">
        <v>4</v>
      </c>
      <c r="B53" s="134" t="s">
        <v>17</v>
      </c>
      <c r="C53" s="135">
        <v>0</v>
      </c>
      <c r="D53" s="139">
        <v>0</v>
      </c>
      <c r="E53" s="136" t="s">
        <v>16</v>
      </c>
      <c r="F53" s="137"/>
    </row>
    <row r="54" spans="1:6" x14ac:dyDescent="0.25">
      <c r="A54" s="138">
        <v>5</v>
      </c>
      <c r="B54" s="134" t="s">
        <v>17</v>
      </c>
      <c r="C54" s="135">
        <v>0</v>
      </c>
      <c r="D54" s="139">
        <v>0</v>
      </c>
      <c r="E54" s="136" t="s">
        <v>16</v>
      </c>
      <c r="F54" s="137"/>
    </row>
    <row r="55" spans="1:6" x14ac:dyDescent="0.25">
      <c r="A55" s="138">
        <v>6</v>
      </c>
      <c r="B55" s="134" t="s">
        <v>17</v>
      </c>
      <c r="C55" s="135">
        <v>0</v>
      </c>
      <c r="D55" s="139">
        <v>0</v>
      </c>
      <c r="E55" s="136" t="s">
        <v>16</v>
      </c>
      <c r="F55" s="137"/>
    </row>
    <row r="56" spans="1:6" x14ac:dyDescent="0.25">
      <c r="A56" s="138">
        <v>7</v>
      </c>
      <c r="B56" s="134" t="s">
        <v>17</v>
      </c>
      <c r="C56" s="135">
        <v>0</v>
      </c>
      <c r="D56" s="139">
        <v>0</v>
      </c>
      <c r="E56" s="136" t="s">
        <v>16</v>
      </c>
      <c r="F56" s="137"/>
    </row>
    <row r="57" spans="1:6" x14ac:dyDescent="0.25">
      <c r="A57" s="138">
        <v>8</v>
      </c>
      <c r="B57" s="134" t="s">
        <v>17</v>
      </c>
      <c r="C57" s="135">
        <v>0</v>
      </c>
      <c r="D57" s="139">
        <v>0</v>
      </c>
      <c r="E57" s="136" t="s">
        <v>16</v>
      </c>
      <c r="F57" s="137"/>
    </row>
    <row r="58" spans="1:6" x14ac:dyDescent="0.25">
      <c r="A58" s="138">
        <v>9</v>
      </c>
      <c r="B58" s="134" t="s">
        <v>17</v>
      </c>
      <c r="C58" s="135">
        <v>0</v>
      </c>
      <c r="D58" s="139">
        <v>0</v>
      </c>
      <c r="E58" s="136" t="s">
        <v>16</v>
      </c>
      <c r="F58" s="137"/>
    </row>
    <row r="59" spans="1:6" x14ac:dyDescent="0.25">
      <c r="A59" s="138">
        <v>10</v>
      </c>
      <c r="B59" s="134" t="s">
        <v>17</v>
      </c>
      <c r="C59" s="135">
        <v>0</v>
      </c>
      <c r="D59" s="139">
        <v>0</v>
      </c>
      <c r="E59" s="136" t="s">
        <v>16</v>
      </c>
      <c r="F59" s="137"/>
    </row>
    <row r="60" spans="1:6" x14ac:dyDescent="0.25">
      <c r="A60" s="138">
        <v>11</v>
      </c>
      <c r="B60" s="134" t="s">
        <v>17</v>
      </c>
      <c r="C60" s="135">
        <v>0</v>
      </c>
      <c r="D60" s="139">
        <v>0</v>
      </c>
      <c r="E60" s="136" t="s">
        <v>16</v>
      </c>
      <c r="F60" s="137"/>
    </row>
    <row r="61" spans="1:6" x14ac:dyDescent="0.25">
      <c r="A61" s="138">
        <v>12</v>
      </c>
      <c r="B61" s="134" t="s">
        <v>17</v>
      </c>
      <c r="C61" s="135">
        <v>0</v>
      </c>
      <c r="D61" s="139">
        <v>0</v>
      </c>
      <c r="E61" s="136" t="s">
        <v>16</v>
      </c>
      <c r="F61" s="137"/>
    </row>
    <row r="62" spans="1:6" x14ac:dyDescent="0.25">
      <c r="A62" s="138">
        <v>13</v>
      </c>
      <c r="B62" s="134" t="s">
        <v>17</v>
      </c>
      <c r="C62" s="135">
        <v>0</v>
      </c>
      <c r="D62" s="139">
        <v>0</v>
      </c>
      <c r="E62" s="136" t="s">
        <v>16</v>
      </c>
      <c r="F62" s="137"/>
    </row>
    <row r="63" spans="1:6" x14ac:dyDescent="0.25">
      <c r="A63" s="138">
        <v>14</v>
      </c>
      <c r="B63" s="134" t="s">
        <v>17</v>
      </c>
      <c r="C63" s="135">
        <v>0</v>
      </c>
      <c r="D63" s="139">
        <v>0</v>
      </c>
      <c r="E63" s="136" t="s">
        <v>16</v>
      </c>
      <c r="F63" s="137"/>
    </row>
    <row r="64" spans="1:6" x14ac:dyDescent="0.25">
      <c r="A64" s="138">
        <v>15</v>
      </c>
      <c r="B64" s="134" t="s">
        <v>17</v>
      </c>
      <c r="C64" s="135">
        <v>0</v>
      </c>
      <c r="D64" s="139">
        <v>0</v>
      </c>
      <c r="E64" s="136" t="s">
        <v>16</v>
      </c>
      <c r="F64" s="137"/>
    </row>
    <row r="65" spans="1:5" x14ac:dyDescent="0.25">
      <c r="A65" s="33" t="s">
        <v>18</v>
      </c>
      <c r="B65" s="33"/>
      <c r="C65" s="34">
        <f>SUBTOTAL(109,Table353171418[Budgetteret beløb])</f>
        <v>0</v>
      </c>
      <c r="D65" s="34">
        <f>SUBTOTAL(109,Table353171418[Afholdt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3" t="s">
        <v>50</v>
      </c>
      <c r="B68" s="114"/>
      <c r="C68" s="115"/>
      <c r="D68" s="115"/>
      <c r="E68" s="116"/>
    </row>
    <row r="69" spans="1:5" hidden="1" x14ac:dyDescent="0.25">
      <c r="A69" s="106"/>
      <c r="B69" s="117" t="s">
        <v>27</v>
      </c>
      <c r="C69" s="107">
        <f>D27</f>
        <v>0</v>
      </c>
      <c r="D69" s="107"/>
      <c r="E69" s="106"/>
    </row>
    <row r="70" spans="1:5" hidden="1" x14ac:dyDescent="0.25">
      <c r="A70" s="117"/>
      <c r="B70" s="117" t="s">
        <v>48</v>
      </c>
      <c r="C70" s="107">
        <f>Table35161315[[#Totals],[Afholdt beløb]]+Table353171418[[#Totals],[Afholdt beløb]]</f>
        <v>0</v>
      </c>
      <c r="D70" s="107"/>
      <c r="E70" s="106"/>
    </row>
    <row r="71" spans="1:5" hidden="1" x14ac:dyDescent="0.25">
      <c r="A71" s="117"/>
      <c r="B71" s="117" t="s">
        <v>39</v>
      </c>
      <c r="C71" s="107">
        <f>C9</f>
        <v>0</v>
      </c>
      <c r="D71" s="107"/>
      <c r="E71" s="106"/>
    </row>
    <row r="72" spans="1:5" ht="44.45" hidden="1" customHeight="1" x14ac:dyDescent="0.25">
      <c r="A72" s="117"/>
      <c r="B72" s="140" t="s">
        <v>49</v>
      </c>
      <c r="C72" s="141">
        <f>C70*0.65</f>
        <v>0</v>
      </c>
      <c r="D72" s="107"/>
      <c r="E72" s="106"/>
    </row>
    <row r="73" spans="1:5" ht="24" hidden="1" customHeight="1" x14ac:dyDescent="0.25">
      <c r="A73" s="106"/>
      <c r="B73" s="117" t="s">
        <v>26</v>
      </c>
      <c r="C73" s="107">
        <f>C71-C72</f>
        <v>0</v>
      </c>
      <c r="D73" s="107"/>
      <c r="E73" s="106"/>
    </row>
  </sheetData>
  <sheetProtection algorithmName="SHA-512" hashValue="70235DuAFafnLJRRePhjsl8Y4xrsx5QINTx56vGevcWcFZMWMckpzry5QzihKRcLkfFofud+/5XyEeZGi3OTZg==" saltValue="rNcTgFWDDvwFN/4Y1qXOgg=="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21" priority="14">
      <formula>IF($D$4 &lt;&gt;"Angiv navn",1,0)</formula>
    </cfRule>
  </conditionalFormatting>
  <conditionalFormatting sqref="C6">
    <cfRule type="expression" dxfId="320" priority="13">
      <formula>IF($D$6&lt;&gt;"Angiv arrangementsstype",1,0)</formula>
    </cfRule>
  </conditionalFormatting>
  <conditionalFormatting sqref="C5">
    <cfRule type="expression" dxfId="319" priority="12">
      <formula>IF($D$5&lt;&gt;"Angiv sted",1,0)</formula>
    </cfRule>
  </conditionalFormatting>
  <conditionalFormatting sqref="C7">
    <cfRule type="expression" dxfId="318" priority="11">
      <formula>IF($D$7&lt;&gt;"Angiv antal",1,0)</formula>
    </cfRule>
  </conditionalFormatting>
  <conditionalFormatting sqref="C12">
    <cfRule type="expression" dxfId="317" priority="15">
      <formula>IF(AND($D$12&lt;&gt;"Vælg dato",#REF!="Ja"),1,0)</formula>
    </cfRule>
  </conditionalFormatting>
  <conditionalFormatting sqref="C13">
    <cfRule type="expression" dxfId="316" priority="16">
      <formula>IF(AND($D$13&lt;&gt;"Angiv antal",#REF!="Ja"),1,0)</formula>
    </cfRule>
  </conditionalFormatting>
  <conditionalFormatting sqref="B13">
    <cfRule type="expression" dxfId="315" priority="17">
      <formula>#REF!&lt;&gt;"Ja"</formula>
    </cfRule>
  </conditionalFormatting>
  <conditionalFormatting sqref="A11:D13">
    <cfRule type="expression" dxfId="314" priority="18">
      <formula>IF(#REF!&lt;&gt;"Ja",1,0)</formula>
    </cfRule>
  </conditionalFormatting>
  <conditionalFormatting sqref="D12:D13">
    <cfRule type="expression" dxfId="313" priority="19">
      <formula>IF(AND($E$12&lt;&gt;"Vælg dato",#REF!="Ja"),1,0)</formula>
    </cfRule>
  </conditionalFormatting>
  <conditionalFormatting sqref="B31:B45">
    <cfRule type="expression" dxfId="312" priority="10">
      <formula>IF(B31&lt;&gt;"Vælg eller skriv post",1,0)</formula>
    </cfRule>
  </conditionalFormatting>
  <conditionalFormatting sqref="E31:E45">
    <cfRule type="expression" dxfId="311" priority="8">
      <formula>IF(E31&lt;&gt;"Beskrivelse af post",1,0)</formula>
    </cfRule>
    <cfRule type="expression" dxfId="310" priority="9">
      <formula>B31 = "Øvrige"</formula>
    </cfRule>
  </conditionalFormatting>
  <conditionalFormatting sqref="F31:F45">
    <cfRule type="expression" dxfId="309" priority="6">
      <formula>IF(F31&lt;&gt;"Beskrivelse af post",1,0)</formula>
    </cfRule>
    <cfRule type="expression" dxfId="308" priority="7">
      <formula>#REF! = "Øvrige"</formula>
    </cfRule>
  </conditionalFormatting>
  <conditionalFormatting sqref="F48:F62">
    <cfRule type="expression" dxfId="307" priority="4">
      <formula>IF(F48&lt;&gt;"Beskrivelse af post",1,0)</formula>
    </cfRule>
    <cfRule type="expression" dxfId="306" priority="5">
      <formula>#REF! = "Øvrige"</formula>
    </cfRule>
  </conditionalFormatting>
  <conditionalFormatting sqref="E50:E64">
    <cfRule type="expression" dxfId="305" priority="2">
      <formula>IF(E50&lt;&gt;"Beskrivelse af post",1,0)</formula>
    </cfRule>
    <cfRule type="expression" dxfId="304" priority="3">
      <formula>B50 = "Øvrige"</formula>
    </cfRule>
  </conditionalFormatting>
  <conditionalFormatting sqref="A50:C64">
    <cfRule type="expression" dxfId="30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3 i I U R o D + 5 K o A A A A + A A A A B I A H A B D b 2 5 m a W c v U G F j a 2 F n Z S 5 4 b W w g o h g A K K A U A A A A A A A A A A A A A A A A A A A A A A A A A A A A h Y 9 B D o I w F E S v Q r q n p V W J m k 9 Z 6 E 5 J T E y M 2 6 Z U a I R i a L H c z Y V H 8 g q S K O r O 5 U z e J G 8 e t z u k f V 0 F V 9 V a 3 Z g E U R y h Q B n Z 5 N o U C e r c K Z y j l M N O y L M o V D D A x i 5 7 q x N U O n d Z E u K 9 x 3 6 C m 7 Y g L I o o O W b b v S x V L U J t r B N G K v R Z 5 f 9 X i M P h J c M Z j i m e 0 Q X D 0 5 g C G W v I t P k i b D D G E Z C f E l Z d 5 b p W 8 V y E 6 w 2 Q M Q J 5 v + B P U E s D B B Q A A g A I A K 9 4 i 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v e I h R K I p H u A 4 A A A A R A A A A E w A c A E Z v c m 1 1 b G F z L 1 N l Y 3 R p b 2 4 x L m 0 g o h g A K K A U A A A A A A A A A A A A A A A A A A A A A A A A A A A A K 0 5 N L s n M z 1 M I h t C G 1 g B Q S w E C L Q A U A A I A C A C v e I h R G g P 7 k q g A A A D 4 A A A A E g A A A A A A A A A A A A A A A A A A A A A A Q 2 9 u Z m l n L 1 B h Y 2 t h Z 2 U u e G 1 s U E s B A i 0 A F A A C A A g A r 3 i I U Q / K 6 a u k A A A A 6 Q A A A B M A A A A A A A A A A A A A A A A A 9 A A A A F t D b 2 5 0 Z W 5 0 X 1 R 5 c G V z X S 5 4 b W x Q S w E C L Q A U A A I A C A C v e I h 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Q R 4 z d Q 9 b W E m Z z 3 2 / O l s m i A A A A A A C A A A A A A A D Z g A A w A A A A B A A A A C V c X j L o j J N C I + F a a B z v d 1 q A A A A A A S A A A C g A A A A E A A A A O d g i 6 e 5 6 h y Y B v S Z y x o U K U B Q A A A A m c 5 O D R 2 j j e / y R B j M I F N J g r i 8 + n t o w T O D m C 6 x W 9 b S p v l M w i 9 Q E q z z a t b I r I 5 f a k 9 / m E c e / E 8 M 7 N w 1 F l M 5 M R u l e U T X 1 t 5 9 Y 4 f e F 8 6 o w I 5 U 0 N s U A A A A V t w V G J z C c O e m m D 8 Q V 0 9 K c 0 U o j M Q = < / D a t a M a s h u p > 
</file>

<file path=customXml/itemProps1.xml><?xml version="1.0" encoding="utf-8"?>
<ds:datastoreItem xmlns:ds="http://schemas.openxmlformats.org/officeDocument/2006/customXml" ds:itemID="{0D04029C-AAB2-4F8F-89BF-396FEFE5120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16</vt:i4>
      </vt:variant>
    </vt:vector>
  </HeadingPairs>
  <TitlesOfParts>
    <vt:vector size="16" baseType="lpstr">
      <vt:lpstr>Overblik</vt:lpstr>
      <vt:lpstr>Beretning</vt:lpstr>
      <vt:lpstr>Underskrift regnskabskyndig</vt:lpstr>
      <vt:lpstr>Omsætning</vt:lpstr>
      <vt:lpstr>Fordelingsnøgle</vt:lpstr>
      <vt:lpstr>Aktivitet 1</vt:lpstr>
      <vt:lpstr>Aktivitet 2</vt:lpstr>
      <vt:lpstr>Aktivitet 3</vt:lpstr>
      <vt:lpstr>Aktivitet 4</vt:lpstr>
      <vt:lpstr>Aktivitet 5</vt:lpstr>
      <vt:lpstr>Aktivitet 6</vt:lpstr>
      <vt:lpstr>Aktivitet 7</vt:lpstr>
      <vt:lpstr>Aktivitet 8</vt:lpstr>
      <vt:lpstr>Aktivitet 9</vt:lpstr>
      <vt:lpstr>Aktivitet 10</vt:lpstr>
      <vt:lpstr>List</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Katja Kopke</dc:creator>
  <cp:lastModifiedBy>Niels Bruun Andersen</cp:lastModifiedBy>
  <dcterms:created xsi:type="dcterms:W3CDTF">2020-10-15T06:27:33Z</dcterms:created>
  <dcterms:modified xsi:type="dcterms:W3CDTF">2022-03-23T12:14:23Z</dcterms:modified>
</cp:coreProperties>
</file>