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er pr. januar 2021\Jan-mar 2021\"/>
    </mc:Choice>
  </mc:AlternateContent>
  <bookViews>
    <workbookView xWindow="0" yWindow="0" windowWidth="23040" windowHeight="9192"/>
  </bookViews>
  <sheets>
    <sheet name="Skema" sheetId="1" r:id="rId1"/>
    <sheet name="Eksempel" sheetId="4" r:id="rId2"/>
    <sheet name="Liste" sheetId="2" state="hidden" r:id="rId3"/>
  </sheets>
  <definedNames>
    <definedName name="_xlnm.Print_Area" localSheetId="1">Eksempel!$B$2:$C$64</definedName>
    <definedName name="_xlnm.Print_Area" localSheetId="0">Skema!$B$2:$C$68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O49" i="2" l="1"/>
  <c r="O50" i="2"/>
  <c r="O51" i="2" s="1"/>
  <c r="O52" i="2" s="1"/>
  <c r="O41" i="2"/>
  <c r="O42" i="2" s="1"/>
  <c r="O43" i="2" s="1"/>
  <c r="O44" i="2" s="1"/>
  <c r="O45" i="2" s="1"/>
  <c r="O46" i="2" s="1"/>
  <c r="O47" i="2" s="1"/>
  <c r="O48" i="2" s="1"/>
  <c r="O36" i="2"/>
  <c r="O37" i="2"/>
  <c r="O38" i="2" s="1"/>
  <c r="O39" i="2" s="1"/>
  <c r="O40" i="2" s="1"/>
  <c r="O22" i="2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5" i="2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4" i="2"/>
  <c r="D20" i="2"/>
  <c r="D21" i="2"/>
  <c r="D19" i="2"/>
  <c r="C17" i="1"/>
  <c r="D27" i="2" l="1"/>
  <c r="D28" i="2"/>
  <c r="D26" i="2"/>
  <c r="H20" i="2"/>
  <c r="H21" i="2"/>
  <c r="H19" i="2"/>
  <c r="D29" i="2" l="1"/>
  <c r="D22" i="2"/>
  <c r="H22" i="2"/>
  <c r="B12" i="1"/>
  <c r="C60" i="1" l="1"/>
  <c r="C58" i="1" l="1"/>
  <c r="C61" i="1" l="1"/>
  <c r="C62" i="1" s="1"/>
  <c r="C63" i="1" l="1"/>
  <c r="C64" i="1" s="1"/>
  <c r="C67" i="1"/>
  <c r="L21" i="2" l="1"/>
  <c r="L20" i="2"/>
  <c r="L19" i="2"/>
  <c r="C68" i="1" l="1"/>
  <c r="C69" i="1" s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Referenceår til ansøgninger fra marts og frem.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Kodemodul
1= honorar
10 = lønstigning
100 = kombi
SUM 1-3 = honorar
SUM 10-30 = lønstigning
SUM 100-300 = kombi
11
21
12
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 xml:space="preserve">Torben Lyngsø:
SUM = 1 --&gt; 1 måned
SUM = 2 --&gt; 2 måneder
Sum = 3 --&gt; 3 måneder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Beregningsmodul som indstiller maks kompensation alt efter indtastede svar i beregningsmodul-periode.
Maks 23.000 kr. pr måned.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Torben Lyngsø:
</t>
        </r>
        <r>
          <rPr>
            <sz val="9"/>
            <color indexed="81"/>
            <rFont val="Tahoma"/>
            <family val="2"/>
          </rPr>
          <t xml:space="preserve">Modul til at kode ikke udfyldte felter i ansøgningsinformation.
Ja + ikke valgt = 1
</t>
        </r>
      </text>
    </comment>
  </commentList>
</comments>
</file>

<file path=xl/sharedStrings.xml><?xml version="1.0" encoding="utf-8"?>
<sst xmlns="http://schemas.openxmlformats.org/spreadsheetml/2006/main" count="130" uniqueCount="66">
  <si>
    <t xml:space="preserve">Du er berettiget til at modtage støtte </t>
  </si>
  <si>
    <t>note</t>
  </si>
  <si>
    <t>Referenceår</t>
  </si>
  <si>
    <t>Referenceperiode</t>
  </si>
  <si>
    <t>Sandsynliggørelse af tabt indtægt via kontrakter, aftaler mv.</t>
  </si>
  <si>
    <t>Reference eller Sandsynliggjorte tab</t>
  </si>
  <si>
    <t>Oplysninger om ansøgning</t>
  </si>
  <si>
    <t>Tabt indtægt på baggrund af referenceperiode</t>
  </si>
  <si>
    <t>Procentvis tabt indtægt på baggrund af referenceperiode</t>
  </si>
  <si>
    <t>Angiv beløbet for din tabte indtægt</t>
  </si>
  <si>
    <t xml:space="preserve">Din støttebevilling udgør 75 % af din tabte indtægt                         </t>
  </si>
  <si>
    <t>Angiv eventuel tidligere modtaget kompensation, som skal modregnes kompensationen i denne ansøgning:</t>
  </si>
  <si>
    <t>Angiv indtægt for kunstnerisk virke i den periode du har tabt indtægt i det valgte referenceår.</t>
  </si>
  <si>
    <t>Angiv eventuelle supplerende dagpenge for perioden du har valgt at ansøge i  2021:</t>
  </si>
  <si>
    <t>Manglende salg af værker, bøger mv.</t>
  </si>
  <si>
    <t>Aflyste workshops, undervisning og foredrag</t>
  </si>
  <si>
    <t>Aflyste koncerter, optrædener og forestillinger</t>
  </si>
  <si>
    <t>Øvrige tabte kunstneriske indtægter</t>
  </si>
  <si>
    <t>Angiv din tabte indtægt</t>
  </si>
  <si>
    <t>Januar</t>
  </si>
  <si>
    <t>Februar</t>
  </si>
  <si>
    <t>Marts</t>
  </si>
  <si>
    <t>Ja/Nej</t>
  </si>
  <si>
    <t>Ja</t>
  </si>
  <si>
    <t>Nej</t>
  </si>
  <si>
    <t>Vælg svar fra liste</t>
  </si>
  <si>
    <t>Beregningsmodul-periode</t>
  </si>
  <si>
    <t>Periode i måneder</t>
  </si>
  <si>
    <t>1=ja 0=nej</t>
  </si>
  <si>
    <t xml:space="preserve">note </t>
  </si>
  <si>
    <t>Referenceår (2019)</t>
  </si>
  <si>
    <t>Vælg referenceår</t>
  </si>
  <si>
    <t>Baggrund for ansøgning</t>
  </si>
  <si>
    <t>Vælg baggrund for ansøgning</t>
  </si>
  <si>
    <t>Ansøger du kompensationsperioden?</t>
  </si>
  <si>
    <t>Beregningsmodul-maks.beløb</t>
  </si>
  <si>
    <t>1 måned</t>
  </si>
  <si>
    <t>2 måneder</t>
  </si>
  <si>
    <t>3 måneder</t>
  </si>
  <si>
    <t>Kodemodul</t>
  </si>
  <si>
    <t>Kodesum</t>
  </si>
  <si>
    <t>Du kan maks. få udbetalt 23.000 kr. for pr. måned.</t>
  </si>
  <si>
    <t xml:space="preserve">Kodesum </t>
  </si>
  <si>
    <t>Din støttebevilling fratrukket eventuel supplerende dagpenge og tidligere modtaget kompensation i den valgte periode i 2021.</t>
  </si>
  <si>
    <t>Kodemodul.vælg</t>
  </si>
  <si>
    <t>Kompensation for 1. januar til og med 31. januar 2021</t>
  </si>
  <si>
    <t>Kompensation for 1. februar til og med 28. februar 2021</t>
  </si>
  <si>
    <t>Kompensation for 1. marts til og med 31. marts 2021</t>
  </si>
  <si>
    <t>Sum af tabt indtægt</t>
  </si>
  <si>
    <t>Ekstraordinær lønstigning i forhold til referenceperiode</t>
  </si>
  <si>
    <t>Angiv gennemsnitligt honorar for lignende aftaler mv. i referenceperiode</t>
  </si>
  <si>
    <t>Angiv honorar for lignende aftaler mv. i kompensationsperioden</t>
  </si>
  <si>
    <t>Angiv antal dokumenterede aftaler i referenceperioden</t>
  </si>
  <si>
    <t>Beregnet tabt indtægt på ekstraordinær lønstigning</t>
  </si>
  <si>
    <t>Ekstraordinær lønstigning</t>
  </si>
  <si>
    <t>Ekstraordinær honorarindtægt</t>
  </si>
  <si>
    <t>Kombineret lønstigning og ekstraordinær honorarindtægt</t>
  </si>
  <si>
    <t>Bilag 3. Obligatorisk indtægtsskema for ekstraordinært høje indtægter i kompensationsperioden</t>
  </si>
  <si>
    <t>Tabt indtægt på baggrund af ekstraordinære øgede indtæger i kompensationsperiode</t>
  </si>
  <si>
    <t>Samlet tabt indtægt på ekstraordinær honorarindtægt i kompensationsperioden</t>
  </si>
  <si>
    <t>1=honorar 10= lønstigning 100= kombi</t>
  </si>
  <si>
    <t>Antal aftaler</t>
  </si>
  <si>
    <t>Vælg antal aftaler</t>
  </si>
  <si>
    <t>(EKSEMPEL) Bilag 3. Obligatorisk indtægtsskema for ekstraordinært høje indtægter i kompensationsperioden</t>
  </si>
  <si>
    <t>Angiv det beløb du allerede har tjent, samt det du forventer at tjene for kunstnerisk virke i den valgte periode</t>
  </si>
  <si>
    <t>Aflyst kunstmesse 3-10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</si>
</sst>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0" xfId="0" applyBorder="1"/>
    <xf numFmtId="164" fontId="5" fillId="4" borderId="1" xfId="1" applyNumberFormat="1" applyFont="1" applyFill="1" applyBorder="1" applyAlignment="1" applyProtection="1">
      <alignment wrapText="1"/>
    </xf>
    <xf numFmtId="44" fontId="1" fillId="4" borderId="1" xfId="1" applyFont="1" applyFill="1" applyBorder="1"/>
    <xf numFmtId="0" fontId="2" fillId="7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44" fontId="0" fillId="2" borderId="1" xfId="1" applyFont="1" applyFill="1" applyBorder="1" applyProtection="1">
      <protection hidden="1"/>
    </xf>
    <xf numFmtId="16" fontId="0" fillId="0" borderId="0" xfId="0" applyNumberFormat="1" applyProtection="1">
      <protection hidden="1"/>
    </xf>
    <xf numFmtId="0" fontId="0" fillId="0" borderId="6" xfId="0" applyBorder="1" applyAlignment="1">
      <alignment wrapText="1"/>
    </xf>
    <xf numFmtId="44" fontId="1" fillId="0" borderId="6" xfId="1" applyFont="1" applyBorder="1" applyProtection="1">
      <protection locked="0"/>
    </xf>
    <xf numFmtId="0" fontId="0" fillId="0" borderId="5" xfId="0" applyBorder="1"/>
    <xf numFmtId="0" fontId="0" fillId="7" borderId="5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Protection="1"/>
    <xf numFmtId="44" fontId="0" fillId="0" borderId="0" xfId="0" applyNumberFormat="1" applyProtection="1"/>
    <xf numFmtId="0" fontId="2" fillId="0" borderId="1" xfId="0" applyFont="1" applyBorder="1"/>
    <xf numFmtId="0" fontId="0" fillId="0" borderId="1" xfId="1" applyNumberFormat="1" applyFont="1" applyBorder="1" applyAlignment="1" applyProtection="1">
      <alignment horizontal="right"/>
      <protection locked="0"/>
    </xf>
    <xf numFmtId="44" fontId="0" fillId="8" borderId="1" xfId="1" applyFont="1" applyFill="1" applyBorder="1"/>
    <xf numFmtId="0" fontId="0" fillId="8" borderId="1" xfId="0" applyFill="1" applyBorder="1" applyAlignment="1">
      <alignment wrapText="1"/>
    </xf>
    <xf numFmtId="0" fontId="0" fillId="2" borderId="1" xfId="0" applyFill="1" applyBorder="1" applyProtection="1"/>
    <xf numFmtId="0" fontId="2" fillId="7" borderId="1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0" fillId="7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5" xfId="0" applyBorder="1" applyProtection="1"/>
    <xf numFmtId="0" fontId="0" fillId="7" borderId="5" xfId="0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6" xfId="0" applyBorder="1" applyAlignment="1" applyProtection="1">
      <alignment wrapText="1"/>
    </xf>
    <xf numFmtId="44" fontId="1" fillId="0" borderId="6" xfId="1" applyFont="1" applyBorder="1" applyProtection="1"/>
    <xf numFmtId="0" fontId="0" fillId="0" borderId="0" xfId="0" applyBorder="1" applyProtection="1"/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44" fontId="1" fillId="0" borderId="1" xfId="1" applyFont="1" applyBorder="1" applyProtection="1"/>
    <xf numFmtId="0" fontId="2" fillId="0" borderId="1" xfId="0" applyFont="1" applyBorder="1" applyProtection="1"/>
    <xf numFmtId="44" fontId="0" fillId="0" borderId="1" xfId="1" applyFont="1" applyBorder="1" applyProtection="1"/>
    <xf numFmtId="0" fontId="0" fillId="0" borderId="1" xfId="1" applyNumberFormat="1" applyFont="1" applyBorder="1" applyAlignment="1" applyProtection="1">
      <alignment horizontal="right"/>
    </xf>
    <xf numFmtId="0" fontId="0" fillId="8" borderId="1" xfId="0" applyFill="1" applyBorder="1" applyProtection="1"/>
    <xf numFmtId="44" fontId="0" fillId="8" borderId="1" xfId="1" applyFont="1" applyFill="1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0" fillId="5" borderId="1" xfId="0" applyFill="1" applyBorder="1" applyProtection="1"/>
    <xf numFmtId="44" fontId="0" fillId="5" borderId="1" xfId="1" applyFont="1" applyFill="1" applyBorder="1" applyProtection="1"/>
    <xf numFmtId="0" fontId="0" fillId="6" borderId="2" xfId="0" applyFill="1" applyBorder="1" applyProtection="1"/>
    <xf numFmtId="44" fontId="0" fillId="6" borderId="0" xfId="1" applyFont="1" applyFill="1" applyBorder="1" applyProtection="1"/>
    <xf numFmtId="44" fontId="0" fillId="8" borderId="1" xfId="0" applyNumberFormat="1" applyFill="1" applyBorder="1" applyAlignment="1" applyProtection="1">
      <alignment horizontal="right"/>
    </xf>
    <xf numFmtId="0" fontId="0" fillId="8" borderId="1" xfId="0" applyFill="1" applyBorder="1" applyAlignment="1" applyProtection="1">
      <alignment wrapText="1"/>
    </xf>
    <xf numFmtId="44" fontId="0" fillId="8" borderId="1" xfId="0" applyNumberFormat="1" applyFill="1" applyBorder="1" applyProtection="1"/>
    <xf numFmtId="10" fontId="0" fillId="8" borderId="1" xfId="2" applyNumberFormat="1" applyFont="1" applyFill="1" applyBorder="1" applyProtection="1"/>
    <xf numFmtId="0" fontId="2" fillId="8" borderId="1" xfId="0" applyFont="1" applyFill="1" applyBorder="1" applyAlignment="1" applyProtection="1">
      <alignment horizontal="right"/>
    </xf>
    <xf numFmtId="44" fontId="0" fillId="0" borderId="5" xfId="1" applyFont="1" applyBorder="1" applyProtection="1"/>
    <xf numFmtId="44" fontId="0" fillId="0" borderId="6" xfId="1" applyFont="1" applyBorder="1" applyProtection="1"/>
    <xf numFmtId="44" fontId="0" fillId="4" borderId="1" xfId="1" applyFont="1" applyFill="1" applyBorder="1" applyProtection="1"/>
    <xf numFmtId="44" fontId="1" fillId="4" borderId="1" xfId="1" applyFont="1" applyFill="1" applyBorder="1" applyProtection="1"/>
    <xf numFmtId="44" fontId="2" fillId="4" borderId="1" xfId="1" applyFont="1" applyFill="1" applyBorder="1" applyProtection="1"/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31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32084</xdr:colOff>
      <xdr:row>7</xdr:row>
      <xdr:rowOff>40106</xdr:rowOff>
    </xdr:from>
    <xdr:to>
      <xdr:col>5</xdr:col>
      <xdr:colOff>0</xdr:colOff>
      <xdr:row>18</xdr:row>
      <xdr:rowOff>104275</xdr:rowOff>
    </xdr:to>
    <xdr:sp macro="" textlink="">
      <xdr:nvSpPr>
        <xdr:cNvPr id="2" name="Tekstfelt 1"/>
        <xdr:cNvSpPr txBox="1"/>
      </xdr:nvSpPr>
      <xdr:spPr>
        <a:xfrm>
          <a:off x="7587916" y="2157664"/>
          <a:ext cx="4812631" cy="26950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Du</a:t>
          </a:r>
          <a:r>
            <a:rPr lang="da-DK" sz="1100" baseline="0"/>
            <a:t> udfylder skemaet ved at vælge de måneder, du søger kompensation for. </a:t>
          </a:r>
        </a:p>
        <a:p>
          <a:endParaRPr lang="da-DK" sz="1100" baseline="0"/>
        </a:p>
        <a:p>
          <a:r>
            <a:rPr lang="da-DK" sz="1100" baseline="0"/>
            <a:t>For hver kompensationsperiode skal du vælge baggrunden for din ansøgning, samt et referenceår.</a:t>
          </a:r>
        </a:p>
        <a:p>
          <a:endParaRPr lang="da-DK" sz="1100" baseline="0"/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Udregningen af din kompensation vil fremgå nederst i skemaet.</a:t>
          </a:r>
        </a:p>
        <a:p>
          <a:endParaRPr lang="da-DK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ikke er nok felter i skemaet til dine tabte aftaler, kan du indsætte flere felter ved at højreklikke på rækkenummeret længest til venste og vælge "indsæt".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 baseline="0"/>
            <a:t>Du kan se et eksempel på et udfyldt skema under fanen "Eksempel" i bunden af Excel-vinduet. 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240631</xdr:colOff>
      <xdr:row>65</xdr:row>
      <xdr:rowOff>192505</xdr:rowOff>
    </xdr:from>
    <xdr:to>
      <xdr:col>3</xdr:col>
      <xdr:colOff>1219200</xdr:colOff>
      <xdr:row>67</xdr:row>
      <xdr:rowOff>8021</xdr:rowOff>
    </xdr:to>
    <xdr:cxnSp macro="">
      <xdr:nvCxnSpPr>
        <xdr:cNvPr id="10" name="Lige pilforbindelse 9"/>
        <xdr:cNvCxnSpPr/>
      </xdr:nvCxnSpPr>
      <xdr:spPr>
        <a:xfrm>
          <a:off x="7796463" y="14574252"/>
          <a:ext cx="978569" cy="3689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1459831</xdr:colOff>
      <xdr:row>27</xdr:row>
      <xdr:rowOff>88232</xdr:rowOff>
    </xdr:from>
    <xdr:to>
      <xdr:col>8</xdr:col>
      <xdr:colOff>585537</xdr:colOff>
      <xdr:row>30</xdr:row>
      <xdr:rowOff>112294</xdr:rowOff>
    </xdr:to>
    <xdr:sp macro="" textlink="">
      <xdr:nvSpPr>
        <xdr:cNvPr id="16" name="Tekstfelt 15"/>
        <xdr:cNvSpPr txBox="1"/>
      </xdr:nvSpPr>
      <xdr:spPr>
        <a:xfrm>
          <a:off x="9015663" y="6497053"/>
          <a:ext cx="5334000" cy="5775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søger på baggrund af synliggjorte aftaler mv., skal du oplyse dine tab i denne sektion. Husk at vedlægge dokumentation af de tabte aftaler i ansøgningens bilag 2.</a:t>
          </a: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136357</xdr:colOff>
      <xdr:row>26</xdr:row>
      <xdr:rowOff>152398</xdr:rowOff>
    </xdr:from>
    <xdr:to>
      <xdr:col>3</xdr:col>
      <xdr:colOff>1355557</xdr:colOff>
      <xdr:row>29</xdr:row>
      <xdr:rowOff>72189</xdr:rowOff>
    </xdr:to>
    <xdr:cxnSp macro="">
      <xdr:nvCxnSpPr>
        <xdr:cNvPr id="17" name="Lige pilforbindelse 16"/>
        <xdr:cNvCxnSpPr/>
      </xdr:nvCxnSpPr>
      <xdr:spPr>
        <a:xfrm>
          <a:off x="7692189" y="6376735"/>
          <a:ext cx="1219200" cy="4732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1435768</xdr:colOff>
      <xdr:row>62</xdr:row>
      <xdr:rowOff>144379</xdr:rowOff>
    </xdr:from>
    <xdr:to>
      <xdr:col>8</xdr:col>
      <xdr:colOff>561474</xdr:colOff>
      <xdr:row>64</xdr:row>
      <xdr:rowOff>248651</xdr:rowOff>
    </xdr:to>
    <xdr:sp macro="" textlink="">
      <xdr:nvSpPr>
        <xdr:cNvPr id="18" name="Tekstfelt 17"/>
        <xdr:cNvSpPr txBox="1"/>
      </xdr:nvSpPr>
      <xdr:spPr>
        <a:xfrm>
          <a:off x="8991600" y="13459326"/>
          <a:ext cx="5334000" cy="6737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Hvis du har modtaget supplerende dagpenge i den periode, du søger om kompensation for, skal du angive det her. Beløbet vil blive modregnet din kompensation.</a:t>
          </a:r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136357</xdr:colOff>
      <xdr:row>63</xdr:row>
      <xdr:rowOff>176462</xdr:rowOff>
    </xdr:from>
    <xdr:to>
      <xdr:col>3</xdr:col>
      <xdr:colOff>1243263</xdr:colOff>
      <xdr:row>64</xdr:row>
      <xdr:rowOff>248652</xdr:rowOff>
    </xdr:to>
    <xdr:cxnSp macro="">
      <xdr:nvCxnSpPr>
        <xdr:cNvPr id="20" name="Lige pilforbindelse 19"/>
        <xdr:cNvCxnSpPr/>
      </xdr:nvCxnSpPr>
      <xdr:spPr>
        <a:xfrm flipV="1">
          <a:off x="7692189" y="13828294"/>
          <a:ext cx="1106906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1355558</xdr:colOff>
      <xdr:row>65</xdr:row>
      <xdr:rowOff>280739</xdr:rowOff>
    </xdr:from>
    <xdr:to>
      <xdr:col>8</xdr:col>
      <xdr:colOff>481264</xdr:colOff>
      <xdr:row>68</xdr:row>
      <xdr:rowOff>264696</xdr:rowOff>
    </xdr:to>
    <xdr:sp macro="" textlink="">
      <xdr:nvSpPr>
        <xdr:cNvPr id="22" name="Tekstfelt 21"/>
        <xdr:cNvSpPr txBox="1"/>
      </xdr:nvSpPr>
      <xdr:spPr>
        <a:xfrm>
          <a:off x="8911390" y="14662486"/>
          <a:ext cx="5334000" cy="7218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kan du angive kompensation, som du tidligere har modtaget, men som skal modregnes denne ansøgning. Det kan eksempelvis være støtte fra lignende ordninger i Erhvervsstyrelsen.</a:t>
          </a:r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280736</xdr:colOff>
      <xdr:row>10</xdr:row>
      <xdr:rowOff>272715</xdr:rowOff>
    </xdr:from>
    <xdr:to>
      <xdr:col>3</xdr:col>
      <xdr:colOff>1451810</xdr:colOff>
      <xdr:row>11</xdr:row>
      <xdr:rowOff>40105</xdr:rowOff>
    </xdr:to>
    <xdr:cxnSp macro="">
      <xdr:nvCxnSpPr>
        <xdr:cNvPr id="11" name="Lige pilforbindelse 10"/>
        <xdr:cNvCxnSpPr/>
      </xdr:nvCxnSpPr>
      <xdr:spPr>
        <a:xfrm>
          <a:off x="7836568" y="3304673"/>
          <a:ext cx="1171074" cy="1925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1604210</xdr:colOff>
      <xdr:row>14</xdr:row>
      <xdr:rowOff>160422</xdr:rowOff>
    </xdr:from>
    <xdr:to>
      <xdr:col>8</xdr:col>
      <xdr:colOff>729916</xdr:colOff>
      <xdr:row>18</xdr:row>
      <xdr:rowOff>1</xdr:rowOff>
    </xdr:to>
    <xdr:sp macro="" textlink="">
      <xdr:nvSpPr>
        <xdr:cNvPr id="12" name="Tekstfelt 11"/>
        <xdr:cNvSpPr txBox="1"/>
      </xdr:nvSpPr>
      <xdr:spPr>
        <a:xfrm>
          <a:off x="9160042" y="4170948"/>
          <a:ext cx="5334000" cy="57751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kan du indtaste oplysninger om din ekstraordinære lønstigning i perioden. Dette kan eksempelvis være sket på baggrund af kunstnerisk udvikling.</a:t>
          </a:r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240631</xdr:colOff>
      <xdr:row>15</xdr:row>
      <xdr:rowOff>128335</xdr:rowOff>
    </xdr:from>
    <xdr:to>
      <xdr:col>3</xdr:col>
      <xdr:colOff>1387642</xdr:colOff>
      <xdr:row>16</xdr:row>
      <xdr:rowOff>144379</xdr:rowOff>
    </xdr:to>
    <xdr:cxnSp macro="">
      <xdr:nvCxnSpPr>
        <xdr:cNvPr id="13" name="Lige pilforbindelse 12"/>
        <xdr:cNvCxnSpPr/>
      </xdr:nvCxnSpPr>
      <xdr:spPr>
        <a:xfrm>
          <a:off x="7796463" y="4323346"/>
          <a:ext cx="1147011" cy="2005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1612231</xdr:colOff>
      <xdr:row>10</xdr:row>
      <xdr:rowOff>232610</xdr:rowOff>
    </xdr:from>
    <xdr:to>
      <xdr:col>8</xdr:col>
      <xdr:colOff>737937</xdr:colOff>
      <xdr:row>13</xdr:row>
      <xdr:rowOff>104273</xdr:rowOff>
    </xdr:to>
    <xdr:sp macro="" textlink="">
      <xdr:nvSpPr>
        <xdr:cNvPr id="15" name="Tekstfelt 14"/>
        <xdr:cNvSpPr txBox="1"/>
      </xdr:nvSpPr>
      <xdr:spPr>
        <a:xfrm>
          <a:off x="9168063" y="3264568"/>
          <a:ext cx="5334000" cy="66574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skal du oplyse det beløb, som du har tjent i de relevante referenceperioder. Søger du eksempelvis kompensation for februar og marts på baggrund af referenceperiode i 2019, vil beløbet være lig det beløb du tjente på kunstnerisk virke i februar og marts i 2019. </a:t>
          </a:r>
          <a:endParaRPr lang="da-DK">
            <a:effectLst/>
          </a:endParaRP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5</xdr:col>
      <xdr:colOff>168441</xdr:colOff>
      <xdr:row>3</xdr:row>
      <xdr:rowOff>280737</xdr:rowOff>
    </xdr:from>
    <xdr:to>
      <xdr:col>6</xdr:col>
      <xdr:colOff>56147</xdr:colOff>
      <xdr:row>4</xdr:row>
      <xdr:rowOff>208548</xdr:rowOff>
    </xdr:to>
    <xdr:cxnSp macro="">
      <xdr:nvCxnSpPr>
        <xdr:cNvPr id="19" name="Lige pilforbindelse 18"/>
        <xdr:cNvCxnSpPr/>
      </xdr:nvCxnSpPr>
      <xdr:spPr>
        <a:xfrm flipV="1">
          <a:off x="11670630" y="1082842"/>
          <a:ext cx="697833" cy="2566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1604210</xdr:colOff>
      <xdr:row>7</xdr:row>
      <xdr:rowOff>320843</xdr:rowOff>
    </xdr:from>
    <xdr:to>
      <xdr:col>8</xdr:col>
      <xdr:colOff>729916</xdr:colOff>
      <xdr:row>10</xdr:row>
      <xdr:rowOff>184484</xdr:rowOff>
    </xdr:to>
    <xdr:sp macro="" textlink="">
      <xdr:nvSpPr>
        <xdr:cNvPr id="21" name="Tekstfelt 20"/>
        <xdr:cNvSpPr txBox="1"/>
      </xdr:nvSpPr>
      <xdr:spPr>
        <a:xfrm>
          <a:off x="9160042" y="2438401"/>
          <a:ext cx="5334000" cy="7780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 skal du oplyse det beløb, du allerede har tjent i de perioder, du søger kompensation for.</a:t>
          </a:r>
          <a:endParaRPr lang="da-DK">
            <a:effectLst/>
          </a:endParaRPr>
        </a:p>
        <a:p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perioden endnu ikke er slut, indtaster du det beløb, du forventer at tjene samlet i de perioder, du søger kompensation i.</a:t>
          </a:r>
          <a:endParaRPr lang="da-DK">
            <a:effectLst/>
          </a:endParaRPr>
        </a:p>
        <a:p>
          <a:endParaRPr lang="da-DK" sz="1100" baseline="0"/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6</xdr:col>
      <xdr:colOff>200526</xdr:colOff>
      <xdr:row>1</xdr:row>
      <xdr:rowOff>8020</xdr:rowOff>
    </xdr:from>
    <xdr:to>
      <xdr:col>9</xdr:col>
      <xdr:colOff>184484</xdr:colOff>
      <xdr:row>7</xdr:row>
      <xdr:rowOff>232610</xdr:rowOff>
    </xdr:to>
    <xdr:sp macro="" textlink="">
      <xdr:nvSpPr>
        <xdr:cNvPr id="23" name="Tekstfelt 22"/>
        <xdr:cNvSpPr txBox="1"/>
      </xdr:nvSpPr>
      <xdr:spPr>
        <a:xfrm>
          <a:off x="12512842" y="192504"/>
          <a:ext cx="2253916" cy="21576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Her skal du udfylde oplysningerne om de perioder du ønsker at ansøge.</a:t>
          </a:r>
        </a:p>
        <a:p>
          <a:endParaRPr lang="da-DK" sz="1100" baseline="0"/>
        </a:p>
        <a:p>
          <a:r>
            <a:rPr lang="da-DK" sz="1100" baseline="0"/>
            <a:t>Du skal også vælge referenceår samt hvilke baggrund der er for din ansøgning.</a:t>
          </a:r>
        </a:p>
        <a:p>
          <a:endParaRPr lang="da-DK" sz="1100" baseline="0"/>
        </a:p>
        <a:p>
          <a:r>
            <a:rPr lang="da-DK" sz="1100" baseline="0"/>
            <a:t>Søger du på en normal referenceperiode skal du bruge de indtægtsskema som findes i ordningens puljebeskrivelse.</a:t>
          </a:r>
        </a:p>
        <a:p>
          <a:endParaRPr lang="da-DK" sz="1100" baseline="0"/>
        </a:p>
        <a:p>
          <a:endParaRPr lang="da-DK" sz="1100"/>
        </a:p>
        <a:p>
          <a:endParaRPr lang="da-DK" sz="1100" baseline="0"/>
        </a:p>
        <a:p>
          <a:endParaRPr lang="da-DK" sz="1100"/>
        </a:p>
      </xdr:txBody>
    </xdr:sp>
    <xdr:clientData/>
  </xdr:twoCellAnchor>
  <xdr:twoCellAnchor>
    <xdr:from>
      <xdr:col>3</xdr:col>
      <xdr:colOff>160420</xdr:colOff>
      <xdr:row>7</xdr:row>
      <xdr:rowOff>376989</xdr:rowOff>
    </xdr:from>
    <xdr:to>
      <xdr:col>3</xdr:col>
      <xdr:colOff>1331494</xdr:colOff>
      <xdr:row>8</xdr:row>
      <xdr:rowOff>88232</xdr:rowOff>
    </xdr:to>
    <xdr:cxnSp macro="">
      <xdr:nvCxnSpPr>
        <xdr:cNvPr id="24" name="Lige pilforbindelse 23"/>
        <xdr:cNvCxnSpPr/>
      </xdr:nvCxnSpPr>
      <xdr:spPr>
        <a:xfrm>
          <a:off x="7716252" y="2494547"/>
          <a:ext cx="1171074" cy="1925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1" displayName="Tabel1" ref="C2:C7" totalsRowShown="0" headerRowDxfId="11" dataDxfId="10">
  <autoFilter ref="C2:C7"/>
  <tableColumns count="1">
    <tableColumn id="1" name="Referenceår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6" totalsRowShown="0" headerRowDxfId="8" dataDxfId="7">
  <autoFilter ref="G2:G6"/>
  <tableColumns count="1">
    <tableColumn id="1" name="Reference eller Sandsynliggjorte tab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3" displayName="Tabel3" ref="K2:K13" totalsRowShown="0" headerRowDxfId="5" dataDxfId="4">
  <autoFilter ref="K2:K13"/>
  <tableColumns count="1">
    <tableColumn id="1" name="Ja/Nej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4" displayName="Tabel4" ref="C11:C15" totalsRowShown="0" headerRowDxfId="2" dataDxfId="1">
  <autoFilter ref="C11:C15"/>
  <tableColumns count="1">
    <tableColumn id="1" name="Referenceår (2019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9"/>
  <sheetViews>
    <sheetView showGridLines="0" tabSelected="1" zoomScale="95" zoomScaleNormal="95" workbookViewId="0">
      <selection activeCell="C5" sqref="C5"/>
    </sheetView>
  </sheetViews>
  <sheetFormatPr defaultRowHeight="14.4" x14ac:dyDescent="0.3"/>
  <cols>
    <col min="2" max="2" width="66.44140625" customWidth="1"/>
    <col min="3" max="3" width="34.88671875" customWidth="1"/>
    <col min="4" max="4" width="18.21875" customWidth="1"/>
    <col min="5" max="5" width="52.44140625" customWidth="1"/>
    <col min="6" max="6" width="11.77734375" customWidth="1"/>
    <col min="8" max="8" width="12.21875" customWidth="1"/>
    <col min="9" max="9" width="11.88671875" customWidth="1"/>
  </cols>
  <sheetData>
    <row r="2" spans="2:5" ht="34.200000000000003" customHeight="1" x14ac:dyDescent="0.3">
      <c r="B2" s="93" t="s">
        <v>57</v>
      </c>
      <c r="C2" s="93"/>
      <c r="D2" s="93"/>
      <c r="E2" s="93"/>
    </row>
    <row r="3" spans="2:5" x14ac:dyDescent="0.3">
      <c r="B3" s="94" t="s">
        <v>6</v>
      </c>
      <c r="C3" s="94"/>
      <c r="D3" s="94"/>
      <c r="E3" s="94"/>
    </row>
    <row r="4" spans="2:5" ht="25.8" customHeight="1" x14ac:dyDescent="0.3">
      <c r="B4" s="29"/>
      <c r="C4" s="35" t="s">
        <v>34</v>
      </c>
      <c r="D4" s="36" t="s">
        <v>2</v>
      </c>
      <c r="E4" s="36" t="s">
        <v>32</v>
      </c>
    </row>
    <row r="5" spans="2:5" ht="25.8" customHeight="1" x14ac:dyDescent="0.3">
      <c r="B5" s="1" t="s">
        <v>45</v>
      </c>
      <c r="C5" s="27" t="s">
        <v>25</v>
      </c>
      <c r="D5" s="28" t="s">
        <v>31</v>
      </c>
      <c r="E5" s="28" t="s">
        <v>33</v>
      </c>
    </row>
    <row r="6" spans="2:5" ht="25.8" customHeight="1" x14ac:dyDescent="0.3">
      <c r="B6" s="1" t="s">
        <v>46</v>
      </c>
      <c r="C6" s="27" t="s">
        <v>25</v>
      </c>
      <c r="D6" s="28" t="s">
        <v>31</v>
      </c>
      <c r="E6" s="28" t="s">
        <v>33</v>
      </c>
    </row>
    <row r="7" spans="2:5" ht="25.8" customHeight="1" thickBot="1" x14ac:dyDescent="0.35">
      <c r="B7" s="43" t="s">
        <v>47</v>
      </c>
      <c r="C7" s="44" t="s">
        <v>25</v>
      </c>
      <c r="D7" s="45" t="s">
        <v>31</v>
      </c>
      <c r="E7" s="45" t="s">
        <v>33</v>
      </c>
    </row>
    <row r="8" spans="2:5" ht="37.799999999999997" customHeight="1" x14ac:dyDescent="0.3">
      <c r="B8" s="41" t="s">
        <v>64</v>
      </c>
      <c r="C8" s="42"/>
      <c r="D8" s="32"/>
      <c r="E8" s="32"/>
    </row>
    <row r="9" spans="2:5" ht="15" customHeight="1" x14ac:dyDescent="0.3">
      <c r="B9" s="30"/>
      <c r="C9" s="31"/>
    </row>
    <row r="10" spans="2:5" ht="19.2" customHeight="1" x14ac:dyDescent="0.3">
      <c r="B10" s="91" t="s">
        <v>3</v>
      </c>
      <c r="C10" s="92"/>
    </row>
    <row r="11" spans="2:5" ht="33.6" customHeight="1" x14ac:dyDescent="0.3">
      <c r="B11" s="9" t="s">
        <v>12</v>
      </c>
      <c r="C11" s="15"/>
    </row>
    <row r="12" spans="2:5" x14ac:dyDescent="0.3">
      <c r="B12" s="89" t="str">
        <f>IF(AND(C4="Referenceperiode",(C8&gt;C11)),"Din indtægt i kompensationsperioden må ikke være højere end indtægten i referenceperioden","Se udregning af kompensation nederst i skemaet")</f>
        <v>Se udregning af kompensation nederst i skemaet</v>
      </c>
      <c r="C12" s="89"/>
    </row>
    <row r="13" spans="2:5" x14ac:dyDescent="0.3">
      <c r="B13" s="48" t="s">
        <v>49</v>
      </c>
      <c r="C13" s="1"/>
    </row>
    <row r="14" spans="2:5" x14ac:dyDescent="0.3">
      <c r="B14" s="1" t="s">
        <v>50</v>
      </c>
      <c r="C14" s="17"/>
    </row>
    <row r="15" spans="2:5" x14ac:dyDescent="0.3">
      <c r="B15" s="1" t="s">
        <v>51</v>
      </c>
      <c r="C15" s="17"/>
    </row>
    <row r="16" spans="2:5" x14ac:dyDescent="0.3">
      <c r="B16" s="1" t="s">
        <v>52</v>
      </c>
      <c r="C16" s="49" t="s">
        <v>62</v>
      </c>
    </row>
    <row r="17" spans="2:10" x14ac:dyDescent="0.3">
      <c r="B17" s="10" t="s">
        <v>53</v>
      </c>
      <c r="C17" s="50">
        <f>IFERROR((C15-C14)*C16,0)</f>
        <v>0</v>
      </c>
    </row>
    <row r="18" spans="2:10" x14ac:dyDescent="0.3">
      <c r="B18" s="91" t="s">
        <v>4</v>
      </c>
      <c r="C18" s="92"/>
    </row>
    <row r="19" spans="2:10" x14ac:dyDescent="0.3">
      <c r="B19" s="90"/>
      <c r="C19" s="90"/>
    </row>
    <row r="20" spans="2:10" x14ac:dyDescent="0.3">
      <c r="B20" s="25" t="s">
        <v>18</v>
      </c>
      <c r="C20" s="26" t="s">
        <v>9</v>
      </c>
      <c r="J20" s="2"/>
    </row>
    <row r="21" spans="2:10" x14ac:dyDescent="0.3">
      <c r="B21" s="1"/>
      <c r="C21" s="17"/>
    </row>
    <row r="22" spans="2:10" x14ac:dyDescent="0.3">
      <c r="B22" s="1" t="s">
        <v>14</v>
      </c>
      <c r="C22" s="17"/>
    </row>
    <row r="23" spans="2:10" s="22" customFormat="1" x14ac:dyDescent="0.3">
      <c r="B23" s="16"/>
      <c r="C23" s="17"/>
    </row>
    <row r="24" spans="2:10" s="22" customFormat="1" x14ac:dyDescent="0.3">
      <c r="B24" s="16"/>
      <c r="C24" s="17"/>
    </row>
    <row r="25" spans="2:10" s="22" customFormat="1" x14ac:dyDescent="0.3">
      <c r="B25" s="16"/>
      <c r="C25" s="17"/>
    </row>
    <row r="26" spans="2:10" s="22" customFormat="1" x14ac:dyDescent="0.3">
      <c r="B26" s="16"/>
      <c r="C26" s="17"/>
    </row>
    <row r="27" spans="2:10" s="22" customFormat="1" x14ac:dyDescent="0.3">
      <c r="B27" s="16"/>
      <c r="C27" s="17"/>
    </row>
    <row r="28" spans="2:10" x14ac:dyDescent="0.3">
      <c r="B28" s="1" t="s">
        <v>16</v>
      </c>
      <c r="C28" s="17"/>
    </row>
    <row r="29" spans="2:10" s="22" customFormat="1" x14ac:dyDescent="0.3">
      <c r="B29" s="16"/>
      <c r="C29" s="17"/>
    </row>
    <row r="30" spans="2:10" s="22" customFormat="1" x14ac:dyDescent="0.3">
      <c r="B30" s="16"/>
      <c r="C30" s="17"/>
    </row>
    <row r="31" spans="2:10" s="22" customFormat="1" x14ac:dyDescent="0.3">
      <c r="B31" s="16"/>
      <c r="C31" s="17"/>
    </row>
    <row r="32" spans="2:10" s="22" customFormat="1" x14ac:dyDescent="0.3">
      <c r="B32" s="16"/>
      <c r="C32" s="17"/>
    </row>
    <row r="33" spans="2:3" s="22" customFormat="1" x14ac:dyDescent="0.3">
      <c r="B33" s="16"/>
      <c r="C33" s="17"/>
    </row>
    <row r="34" spans="2:3" x14ac:dyDescent="0.3">
      <c r="B34" s="1"/>
      <c r="C34" s="17"/>
    </row>
    <row r="35" spans="2:3" s="22" customFormat="1" x14ac:dyDescent="0.3">
      <c r="B35" s="16"/>
      <c r="C35" s="17"/>
    </row>
    <row r="36" spans="2:3" s="22" customFormat="1" x14ac:dyDescent="0.3">
      <c r="B36" s="16"/>
      <c r="C36" s="17"/>
    </row>
    <row r="37" spans="2:3" s="22" customFormat="1" x14ac:dyDescent="0.3">
      <c r="B37" s="16"/>
      <c r="C37" s="17"/>
    </row>
    <row r="38" spans="2:3" s="22" customFormat="1" x14ac:dyDescent="0.3">
      <c r="B38" s="16"/>
      <c r="C38" s="17"/>
    </row>
    <row r="39" spans="2:3" s="22" customFormat="1" x14ac:dyDescent="0.3">
      <c r="B39" s="16"/>
      <c r="C39" s="17"/>
    </row>
    <row r="40" spans="2:3" x14ac:dyDescent="0.3">
      <c r="B40" s="1" t="s">
        <v>15</v>
      </c>
      <c r="C40" s="17"/>
    </row>
    <row r="41" spans="2:3" s="22" customFormat="1" x14ac:dyDescent="0.3">
      <c r="B41" s="16"/>
      <c r="C41" s="17"/>
    </row>
    <row r="42" spans="2:3" s="22" customFormat="1" x14ac:dyDescent="0.3">
      <c r="B42" s="16"/>
      <c r="C42" s="17"/>
    </row>
    <row r="43" spans="2:3" s="22" customFormat="1" x14ac:dyDescent="0.3">
      <c r="B43" s="16"/>
      <c r="C43" s="17"/>
    </row>
    <row r="44" spans="2:3" s="22" customFormat="1" x14ac:dyDescent="0.3">
      <c r="B44" s="16"/>
      <c r="C44" s="17"/>
    </row>
    <row r="45" spans="2:3" s="22" customFormat="1" x14ac:dyDescent="0.3">
      <c r="B45" s="16"/>
      <c r="C45" s="17"/>
    </row>
    <row r="46" spans="2:3" x14ac:dyDescent="0.3">
      <c r="B46" s="1"/>
      <c r="C46" s="17"/>
    </row>
    <row r="47" spans="2:3" s="22" customFormat="1" x14ac:dyDescent="0.3">
      <c r="B47" s="16"/>
      <c r="C47" s="17"/>
    </row>
    <row r="48" spans="2:3" s="22" customFormat="1" x14ac:dyDescent="0.3">
      <c r="B48" s="16"/>
      <c r="C48" s="17"/>
    </row>
    <row r="49" spans="2:8" s="22" customFormat="1" x14ac:dyDescent="0.3">
      <c r="B49" s="16" t="s">
        <v>17</v>
      </c>
      <c r="C49" s="17"/>
    </row>
    <row r="50" spans="2:8" s="22" customFormat="1" x14ac:dyDescent="0.3">
      <c r="B50" s="16"/>
      <c r="C50" s="17"/>
    </row>
    <row r="51" spans="2:8" s="22" customFormat="1" x14ac:dyDescent="0.3">
      <c r="B51" s="16"/>
      <c r="C51" s="17"/>
    </row>
    <row r="52" spans="2:8" s="22" customFormat="1" x14ac:dyDescent="0.3">
      <c r="B52" s="16"/>
      <c r="C52" s="17"/>
    </row>
    <row r="53" spans="2:8" s="22" customFormat="1" x14ac:dyDescent="0.3">
      <c r="B53" s="16"/>
      <c r="C53" s="17"/>
    </row>
    <row r="54" spans="2:8" s="22" customFormat="1" x14ac:dyDescent="0.3">
      <c r="B54" s="16"/>
      <c r="C54" s="17"/>
    </row>
    <row r="55" spans="2:8" s="22" customFormat="1" x14ac:dyDescent="0.3">
      <c r="B55" s="16"/>
      <c r="C55" s="17"/>
    </row>
    <row r="56" spans="2:8" s="22" customFormat="1" x14ac:dyDescent="0.3">
      <c r="B56" s="16"/>
      <c r="C56" s="17"/>
    </row>
    <row r="57" spans="2:8" s="22" customFormat="1" x14ac:dyDescent="0.3">
      <c r="B57" s="16"/>
      <c r="C57" s="17"/>
    </row>
    <row r="58" spans="2:8" x14ac:dyDescent="0.3">
      <c r="B58" s="3" t="s">
        <v>59</v>
      </c>
      <c r="C58" s="6">
        <f>SUM(C21:C57)</f>
        <v>0</v>
      </c>
    </row>
    <row r="59" spans="2:8" x14ac:dyDescent="0.3">
      <c r="B59" s="5"/>
      <c r="C59" s="4"/>
    </row>
    <row r="60" spans="2:8" x14ac:dyDescent="0.3">
      <c r="B60" s="10" t="s">
        <v>7</v>
      </c>
      <c r="C60" s="14">
        <f>C11-C8</f>
        <v>0</v>
      </c>
      <c r="H60" s="24"/>
    </row>
    <row r="61" spans="2:8" ht="28.8" x14ac:dyDescent="0.3">
      <c r="B61" s="51" t="s">
        <v>58</v>
      </c>
      <c r="C61" s="11">
        <f>C58</f>
        <v>0</v>
      </c>
    </row>
    <row r="62" spans="2:8" x14ac:dyDescent="0.3">
      <c r="B62" s="10" t="s">
        <v>48</v>
      </c>
      <c r="C62" s="11">
        <f>IF(AND(Liste!D22&gt;0,Liste!D22&lt;10),C60+C61,IF(OR(Liste!D22=11,Liste!D22=12,Liste!D22=21),C61+C60+C17,IF(AND(Liste!D22&gt;=10,Liste!D22&lt;100),Skema!C60+Skema!C17,IF(Liste!D22&gt;=100,Skema!C60+Skema!C17+Skema!C61,0))))</f>
        <v>0</v>
      </c>
    </row>
    <row r="63" spans="2:8" x14ac:dyDescent="0.3">
      <c r="B63" s="10" t="s">
        <v>8</v>
      </c>
      <c r="C63" s="12">
        <f>IF(ISBLANK(C11),0,IF(C8&gt;C11,0,IF(AND(Liste!D22&gt;0,Liste!H22&gt;0),C62/C11,0)))</f>
        <v>0</v>
      </c>
    </row>
    <row r="64" spans="2:8" x14ac:dyDescent="0.3">
      <c r="B64" s="10" t="s">
        <v>0</v>
      </c>
      <c r="C64" s="13" t="str">
        <f>IF(ISBLANK(C11),"Indtast oplysninger om referenceperiode",IF(Liste!D29&gt;0,"Indtast oplysninger om ansøgning",IF(C63&gt;=30%,"Ja","Nej")))</f>
        <v>Indtast oplysninger om referenceperiode</v>
      </c>
    </row>
    <row r="65" spans="2:3" ht="32.4" customHeight="1" thickBot="1" x14ac:dyDescent="0.35">
      <c r="B65" s="20" t="s">
        <v>13</v>
      </c>
      <c r="C65" s="21"/>
    </row>
    <row r="66" spans="2:3" ht="32.4" customHeight="1" x14ac:dyDescent="0.3">
      <c r="B66" s="18" t="s">
        <v>11</v>
      </c>
      <c r="C66" s="19"/>
    </row>
    <row r="67" spans="2:3" ht="26.4" customHeight="1" x14ac:dyDescent="0.3">
      <c r="B67" s="7" t="s">
        <v>10</v>
      </c>
      <c r="C67" s="8">
        <f>IF(AND(Liste!D22&gt;0,Liste!D22&lt;5),C62*0.75,IF(OR(Liste!D22=10,Liste!D22=20,Liste!D22=30),C62*0.75,IF(OR(Liste!D22=12,Liste!D22=21,Liste!D22=11),C62*0.75,0)))</f>
        <v>0</v>
      </c>
    </row>
    <row r="68" spans="2:3" ht="18.600000000000001" customHeight="1" x14ac:dyDescent="0.3">
      <c r="B68" s="33" t="s">
        <v>41</v>
      </c>
      <c r="C68" s="34">
        <f>IF(Liste!H22=1,Liste!L19,IF(Liste!H22=2,Liste!L20,IF(Liste!H22=3,Liste!L21,0)))</f>
        <v>0</v>
      </c>
    </row>
    <row r="69" spans="2:3" ht="39" customHeight="1" x14ac:dyDescent="0.3">
      <c r="B69" s="7" t="s">
        <v>43</v>
      </c>
      <c r="C69" s="23">
        <f>C68-(C65+C66)</f>
        <v>0</v>
      </c>
    </row>
  </sheetData>
  <sheetProtection algorithmName="SHA-512" hashValue="ILDijO89wpEgNJiEcl+Z74PYyxVSmBLFOaFSJBDvPgRzeEoeO3m3uBEWh0xcqSk3zPZ3ZcXQH8NyK3pvuW4Z/A==" saltValue="CUJSwIRhZMH2YVQviLNEzQ==" spinCount="100000" sheet="1" insertRows="0" selectLockedCells="1"/>
  <protectedRanges>
    <protectedRange sqref="B65:B66" name="Område2"/>
  </protectedRanges>
  <mergeCells count="6">
    <mergeCell ref="B12:C12"/>
    <mergeCell ref="B19:C19"/>
    <mergeCell ref="B18:C18"/>
    <mergeCell ref="B10:C10"/>
    <mergeCell ref="B2:E2"/>
    <mergeCell ref="B3:E3"/>
  </mergeCells>
  <conditionalFormatting sqref="B10 B11:C11">
    <cfRule type="expression" dxfId="30" priority="27">
      <formula>$C$4="Sandsynliggjorte aftaler mv."</formula>
    </cfRule>
  </conditionalFormatting>
  <conditionalFormatting sqref="B60:C60 B63:C63">
    <cfRule type="expression" dxfId="29" priority="22">
      <formula>$C$4="Sandsynliggjorte aftaler mv."</formula>
    </cfRule>
  </conditionalFormatting>
  <conditionalFormatting sqref="B61:C62">
    <cfRule type="expression" dxfId="28" priority="21">
      <formula>$C$4="Referenceperiode"</formula>
    </cfRule>
  </conditionalFormatting>
  <conditionalFormatting sqref="C67:C69">
    <cfRule type="cellIs" dxfId="27" priority="19" operator="lessThan">
      <formula>0</formula>
    </cfRule>
  </conditionalFormatting>
  <conditionalFormatting sqref="B68:C68">
    <cfRule type="expression" dxfId="26" priority="14">
      <formula>#REF!="1. februar - 28. februar 2021"</formula>
    </cfRule>
    <cfRule type="expression" dxfId="25" priority="15">
      <formula>#REF!="1. januar - 31. januar 2021"</formula>
    </cfRule>
  </conditionalFormatting>
  <conditionalFormatting sqref="B13:C17">
    <cfRule type="expression" dxfId="24" priority="4">
      <formula>$C$4="Vælg baggrund for ansøgning her"</formula>
    </cfRule>
  </conditionalFormatting>
  <conditionalFormatting sqref="B13:C17">
    <cfRule type="expression" dxfId="23" priority="2">
      <formula>$C$4="Ekstraordinær honorarindtægt"</formula>
    </cfRule>
    <cfRule type="expression" dxfId="22" priority="3">
      <formula>$C$4="Ekstraordinære honorar indtægter"</formula>
    </cfRule>
  </conditionalFormatting>
  <conditionalFormatting sqref="C17">
    <cfRule type="cellIs" dxfId="21" priority="1" operator="lessThan">
      <formula>0</formula>
    </cfRule>
  </conditionalFormatting>
  <conditionalFormatting sqref="D5">
    <cfRule type="expression" dxfId="20" priority="28">
      <formula>$E$5="Sandsynliggjorte aftaler mv."</formula>
    </cfRule>
  </conditionalFormatting>
  <conditionalFormatting sqref="D6">
    <cfRule type="expression" dxfId="19" priority="29">
      <formula>$E$6="Sandsynliggjorte aftaler mv."</formula>
    </cfRule>
  </conditionalFormatting>
  <conditionalFormatting sqref="D7">
    <cfRule type="expression" dxfId="18" priority="30">
      <formula>$E$7="Sandsynliggjorte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612F48D-A113-4559-803B-228A7DEC055F}">
            <xm:f>Liste!$H$22=0</xm:f>
            <x14:dxf>
              <fill>
                <patternFill>
                  <bgColor rgb="FFFF5050"/>
                </patternFill>
              </fill>
            </x14:dxf>
          </x14:cfRule>
          <xm:sqref>B10:C69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Liste!$K$3:$K$5</xm:f>
          </x14:formula1>
          <xm:sqref>C5:C7</xm:sqref>
        </x14:dataValidation>
        <x14:dataValidation type="list" allowBlank="1" showInputMessage="1" showErrorMessage="1">
          <x14:formula1>
            <xm:f>Liste!$C$3:$C$6</xm:f>
          </x14:formula1>
          <xm:sqref>D5:D6</xm:sqref>
        </x14:dataValidation>
        <x14:dataValidation type="list" allowBlank="1" showInputMessage="1" showErrorMessage="1">
          <x14:formula1>
            <xm:f>Liste!$C$12:$C$15</xm:f>
          </x14:formula1>
          <xm:sqref>D7</xm:sqref>
        </x14:dataValidation>
        <x14:dataValidation type="list" allowBlank="1" showInputMessage="1" showErrorMessage="1">
          <x14:formula1>
            <xm:f>Liste!$G$3:$G$6</xm:f>
          </x14:formula1>
          <xm:sqref>E5:E7</xm:sqref>
        </x14:dataValidation>
        <x14:dataValidation type="list" allowBlank="1" showInputMessage="1" showErrorMessage="1">
          <x14:formula1>
            <xm:f>Liste!$O$3:$O$53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="95" zoomScaleNormal="95" workbookViewId="0">
      <selection activeCell="L18" sqref="L18"/>
    </sheetView>
  </sheetViews>
  <sheetFormatPr defaultRowHeight="14.4" x14ac:dyDescent="0.3"/>
  <cols>
    <col min="2" max="2" width="66.44140625" customWidth="1"/>
    <col min="3" max="3" width="34.88671875" customWidth="1"/>
    <col min="4" max="4" width="25.6640625" customWidth="1"/>
    <col min="5" max="5" width="31.88671875" customWidth="1"/>
    <col min="6" max="6" width="11.77734375" customWidth="1"/>
    <col min="8" max="8" width="12.21875" customWidth="1"/>
    <col min="9" max="9" width="11.88671875" customWidth="1"/>
  </cols>
  <sheetData>
    <row r="1" spans="2:11" x14ac:dyDescent="0.3">
      <c r="J1" s="46"/>
      <c r="K1" s="46"/>
    </row>
    <row r="2" spans="2:11" ht="34.200000000000003" customHeight="1" x14ac:dyDescent="0.3">
      <c r="B2" s="95" t="s">
        <v>63</v>
      </c>
      <c r="C2" s="95"/>
      <c r="D2" s="95"/>
      <c r="E2" s="95"/>
      <c r="J2" s="46"/>
      <c r="K2" s="46"/>
    </row>
    <row r="3" spans="2:11" x14ac:dyDescent="0.3">
      <c r="B3" s="96" t="s">
        <v>6</v>
      </c>
      <c r="C3" s="96"/>
      <c r="D3" s="96"/>
      <c r="E3" s="96"/>
      <c r="J3" s="46"/>
      <c r="K3" s="46"/>
    </row>
    <row r="4" spans="2:11" ht="25.8" customHeight="1" x14ac:dyDescent="0.3">
      <c r="B4" s="52"/>
      <c r="C4" s="53" t="s">
        <v>34</v>
      </c>
      <c r="D4" s="54" t="s">
        <v>2</v>
      </c>
      <c r="E4" s="54" t="s">
        <v>32</v>
      </c>
      <c r="J4" s="46"/>
      <c r="K4" s="46"/>
    </row>
    <row r="5" spans="2:11" ht="25.8" customHeight="1" x14ac:dyDescent="0.3">
      <c r="B5" s="55" t="s">
        <v>45</v>
      </c>
      <c r="C5" s="56" t="s">
        <v>23</v>
      </c>
      <c r="D5" s="57">
        <v>2020</v>
      </c>
      <c r="E5" s="57" t="s">
        <v>55</v>
      </c>
      <c r="J5" s="46"/>
      <c r="K5" s="46"/>
    </row>
    <row r="6" spans="2:11" ht="25.8" customHeight="1" x14ac:dyDescent="0.3">
      <c r="B6" s="55" t="s">
        <v>46</v>
      </c>
      <c r="C6" s="56" t="s">
        <v>23</v>
      </c>
      <c r="D6" s="57">
        <v>2019</v>
      </c>
      <c r="E6" s="57" t="s">
        <v>54</v>
      </c>
      <c r="J6" s="46"/>
      <c r="K6" s="46"/>
    </row>
    <row r="7" spans="2:11" ht="25.8" customHeight="1" thickBot="1" x14ac:dyDescent="0.35">
      <c r="B7" s="58" t="s">
        <v>47</v>
      </c>
      <c r="C7" s="59" t="s">
        <v>23</v>
      </c>
      <c r="D7" s="60">
        <v>2018</v>
      </c>
      <c r="E7" s="60" t="s">
        <v>55</v>
      </c>
      <c r="J7" s="46"/>
      <c r="K7" s="46"/>
    </row>
    <row r="8" spans="2:11" ht="37.799999999999997" customHeight="1" x14ac:dyDescent="0.3">
      <c r="B8" s="61" t="s">
        <v>64</v>
      </c>
      <c r="C8" s="62">
        <v>10000</v>
      </c>
      <c r="D8" s="63"/>
      <c r="E8" s="63"/>
      <c r="J8" s="46"/>
      <c r="K8" s="46"/>
    </row>
    <row r="9" spans="2:11" ht="15" customHeight="1" x14ac:dyDescent="0.3">
      <c r="B9" s="64"/>
      <c r="C9" s="65"/>
      <c r="D9" s="46"/>
      <c r="E9" s="46"/>
      <c r="J9" s="46"/>
      <c r="K9" s="46"/>
    </row>
    <row r="10" spans="2:11" ht="19.2" customHeight="1" x14ac:dyDescent="0.3">
      <c r="B10" s="97" t="s">
        <v>3</v>
      </c>
      <c r="C10" s="98"/>
      <c r="D10" s="46"/>
      <c r="E10" s="46"/>
      <c r="J10" s="46"/>
      <c r="K10" s="46"/>
    </row>
    <row r="11" spans="2:11" ht="33.6" customHeight="1" x14ac:dyDescent="0.3">
      <c r="B11" s="66" t="s">
        <v>12</v>
      </c>
      <c r="C11" s="67">
        <v>40000</v>
      </c>
      <c r="D11" s="46"/>
      <c r="E11" s="46"/>
      <c r="J11" s="46"/>
      <c r="K11" s="46"/>
    </row>
    <row r="12" spans="2:11" x14ac:dyDescent="0.3">
      <c r="B12" s="99" t="str">
        <f>IF(AND(C4="Referenceperiode",(C8&gt;C11)),"Din indtægt i kompensationsperioden må ikke være højere end indtægten i referenceperioden","Se udregning af kompensation nederst i skemaet")</f>
        <v>Se udregning af kompensation nederst i skemaet</v>
      </c>
      <c r="C12" s="99"/>
      <c r="D12" s="46"/>
      <c r="E12" s="46"/>
      <c r="J12" s="46"/>
      <c r="K12" s="46"/>
    </row>
    <row r="13" spans="2:11" x14ac:dyDescent="0.3">
      <c r="B13" s="68" t="s">
        <v>49</v>
      </c>
      <c r="C13" s="55"/>
      <c r="D13" s="46"/>
      <c r="E13" s="46"/>
      <c r="J13" s="46"/>
      <c r="K13" s="46"/>
    </row>
    <row r="14" spans="2:11" x14ac:dyDescent="0.3">
      <c r="B14" s="55" t="s">
        <v>50</v>
      </c>
      <c r="C14" s="69">
        <v>1500</v>
      </c>
      <c r="D14" s="46"/>
      <c r="E14" s="46"/>
      <c r="J14" s="46"/>
      <c r="K14" s="46"/>
    </row>
    <row r="15" spans="2:11" x14ac:dyDescent="0.3">
      <c r="B15" s="55" t="s">
        <v>51</v>
      </c>
      <c r="C15" s="69">
        <v>2000</v>
      </c>
      <c r="D15" s="46"/>
      <c r="E15" s="46"/>
      <c r="J15" s="47"/>
      <c r="K15" s="46"/>
    </row>
    <row r="16" spans="2:11" x14ac:dyDescent="0.3">
      <c r="B16" s="55" t="s">
        <v>52</v>
      </c>
      <c r="C16" s="70">
        <v>4</v>
      </c>
      <c r="D16" s="46"/>
      <c r="E16" s="46"/>
      <c r="J16" s="46"/>
      <c r="K16" s="46"/>
    </row>
    <row r="17" spans="1:11" x14ac:dyDescent="0.3">
      <c r="B17" s="71" t="s">
        <v>53</v>
      </c>
      <c r="C17" s="72">
        <v>2000</v>
      </c>
      <c r="D17" s="46"/>
      <c r="E17" s="46"/>
      <c r="J17" s="46"/>
      <c r="K17" s="46"/>
    </row>
    <row r="18" spans="1:11" s="22" customFormat="1" x14ac:dyDescent="0.3">
      <c r="A18"/>
      <c r="B18" s="97" t="s">
        <v>4</v>
      </c>
      <c r="C18" s="98"/>
      <c r="D18" s="46"/>
      <c r="E18" s="46"/>
      <c r="F18"/>
      <c r="G18"/>
      <c r="H18"/>
      <c r="I18"/>
      <c r="J18" s="46"/>
      <c r="K18" s="46"/>
    </row>
    <row r="19" spans="1:11" s="22" customFormat="1" x14ac:dyDescent="0.3">
      <c r="A19"/>
      <c r="B19" s="100"/>
      <c r="C19" s="100"/>
      <c r="D19" s="46"/>
      <c r="E19" s="46"/>
      <c r="F19"/>
      <c r="G19"/>
      <c r="H19"/>
      <c r="I19"/>
      <c r="J19" s="46"/>
      <c r="K19" s="46"/>
    </row>
    <row r="20" spans="1:11" s="22" customFormat="1" x14ac:dyDescent="0.3">
      <c r="A20"/>
      <c r="B20" s="73" t="s">
        <v>18</v>
      </c>
      <c r="C20" s="74" t="s">
        <v>9</v>
      </c>
      <c r="D20" s="46"/>
      <c r="E20" s="46"/>
      <c r="F20"/>
      <c r="G20"/>
      <c r="H20"/>
      <c r="I20"/>
      <c r="J20" s="46"/>
      <c r="K20" s="46"/>
    </row>
    <row r="21" spans="1:11" s="22" customFormat="1" x14ac:dyDescent="0.3">
      <c r="A21"/>
      <c r="B21" s="55"/>
      <c r="C21" s="69"/>
      <c r="D21" s="46"/>
      <c r="E21" s="46"/>
      <c r="F21"/>
      <c r="G21"/>
      <c r="H21"/>
      <c r="I21"/>
      <c r="J21" s="46"/>
      <c r="K21" s="46"/>
    </row>
    <row r="22" spans="1:11" s="22" customFormat="1" x14ac:dyDescent="0.3">
      <c r="A22"/>
      <c r="B22" s="55" t="s">
        <v>14</v>
      </c>
      <c r="C22" s="69"/>
      <c r="D22" s="46"/>
      <c r="E22" s="46"/>
      <c r="F22"/>
      <c r="G22"/>
      <c r="H22"/>
      <c r="I22"/>
      <c r="J22" s="46"/>
      <c r="K22" s="46"/>
    </row>
    <row r="23" spans="1:11" x14ac:dyDescent="0.3">
      <c r="B23" s="55"/>
      <c r="C23" s="69"/>
      <c r="D23" s="46"/>
      <c r="E23" s="46"/>
      <c r="J23" s="46"/>
      <c r="K23" s="46"/>
    </row>
    <row r="24" spans="1:11" s="22" customFormat="1" x14ac:dyDescent="0.3">
      <c r="A24"/>
      <c r="B24" s="55" t="s">
        <v>65</v>
      </c>
      <c r="C24" s="69">
        <v>15000</v>
      </c>
      <c r="D24" s="46"/>
      <c r="E24" s="46"/>
      <c r="F24"/>
      <c r="G24"/>
      <c r="H24"/>
      <c r="I24"/>
      <c r="J24" s="46"/>
      <c r="K24" s="46"/>
    </row>
    <row r="25" spans="1:11" s="22" customFormat="1" x14ac:dyDescent="0.3">
      <c r="A25"/>
      <c r="B25" s="55"/>
      <c r="C25" s="69"/>
      <c r="D25" s="46"/>
      <c r="E25" s="46"/>
      <c r="F25"/>
      <c r="G25"/>
      <c r="H25"/>
      <c r="I25"/>
      <c r="J25" s="46"/>
      <c r="K25" s="46"/>
    </row>
    <row r="26" spans="1:11" s="22" customFormat="1" x14ac:dyDescent="0.3">
      <c r="A26"/>
      <c r="B26" s="55"/>
      <c r="C26" s="69"/>
      <c r="D26" s="46"/>
      <c r="E26" s="46"/>
      <c r="F26"/>
      <c r="G26"/>
      <c r="H26"/>
      <c r="I26"/>
      <c r="J26" s="46"/>
      <c r="K26" s="46"/>
    </row>
    <row r="27" spans="1:11" s="22" customFormat="1" x14ac:dyDescent="0.3">
      <c r="A27"/>
      <c r="B27" s="55"/>
      <c r="C27" s="69"/>
      <c r="D27" s="46"/>
      <c r="E27" s="46"/>
      <c r="F27"/>
      <c r="G27"/>
      <c r="H27"/>
      <c r="I27"/>
      <c r="J27" s="46"/>
      <c r="K27" s="46"/>
    </row>
    <row r="28" spans="1:11" s="22" customFormat="1" x14ac:dyDescent="0.3">
      <c r="A28"/>
      <c r="B28" s="55" t="s">
        <v>16</v>
      </c>
      <c r="C28" s="69"/>
      <c r="D28" s="46"/>
      <c r="E28" s="46"/>
      <c r="F28"/>
      <c r="G28"/>
      <c r="H28"/>
      <c r="I28"/>
      <c r="J28" s="46"/>
      <c r="K28" s="46"/>
    </row>
    <row r="29" spans="1:11" x14ac:dyDescent="0.3">
      <c r="B29" s="55"/>
      <c r="C29" s="69"/>
      <c r="D29" s="46"/>
      <c r="E29" s="46"/>
      <c r="J29" s="46"/>
      <c r="K29" s="46"/>
    </row>
    <row r="30" spans="1:11" s="22" customFormat="1" x14ac:dyDescent="0.3">
      <c r="A30"/>
      <c r="B30" s="55"/>
      <c r="C30" s="69"/>
      <c r="D30" s="46"/>
      <c r="E30" s="46"/>
      <c r="F30"/>
      <c r="G30"/>
      <c r="H30"/>
      <c r="I30"/>
      <c r="J30" s="46"/>
      <c r="K30" s="46"/>
    </row>
    <row r="31" spans="1:11" s="22" customFormat="1" x14ac:dyDescent="0.3">
      <c r="A31"/>
      <c r="B31" s="55"/>
      <c r="C31" s="69"/>
      <c r="D31" s="46"/>
      <c r="E31" s="46"/>
      <c r="F31"/>
      <c r="G31"/>
      <c r="H31"/>
      <c r="I31"/>
      <c r="J31" s="46"/>
      <c r="K31" s="46"/>
    </row>
    <row r="32" spans="1:11" s="22" customFormat="1" x14ac:dyDescent="0.3">
      <c r="A32"/>
      <c r="B32" s="55"/>
      <c r="C32" s="69"/>
      <c r="D32" s="46"/>
      <c r="E32" s="46"/>
      <c r="F32"/>
      <c r="G32"/>
      <c r="H32"/>
      <c r="I32"/>
      <c r="J32" s="46"/>
      <c r="K32" s="46"/>
    </row>
    <row r="33" spans="1:11" s="22" customFormat="1" x14ac:dyDescent="0.3">
      <c r="A33"/>
      <c r="B33" s="55"/>
      <c r="C33" s="69"/>
      <c r="D33" s="46"/>
      <c r="E33" s="46"/>
      <c r="F33"/>
      <c r="G33"/>
      <c r="H33"/>
      <c r="I33"/>
      <c r="J33" s="46"/>
      <c r="K33" s="46"/>
    </row>
    <row r="34" spans="1:11" s="22" customFormat="1" x14ac:dyDescent="0.3">
      <c r="A34"/>
      <c r="B34" s="55"/>
      <c r="C34" s="69"/>
      <c r="D34" s="46"/>
      <c r="E34" s="46"/>
      <c r="F34"/>
      <c r="G34"/>
      <c r="H34"/>
      <c r="I34"/>
      <c r="J34" s="46"/>
      <c r="K34" s="46"/>
    </row>
    <row r="35" spans="1:11" x14ac:dyDescent="0.3">
      <c r="B35" s="55"/>
      <c r="C35" s="69"/>
      <c r="D35" s="46"/>
      <c r="E35" s="46"/>
      <c r="J35" s="46"/>
      <c r="K35" s="46"/>
    </row>
    <row r="36" spans="1:11" s="22" customFormat="1" x14ac:dyDescent="0.3">
      <c r="A36"/>
      <c r="B36" s="55"/>
      <c r="C36" s="69"/>
      <c r="D36" s="46"/>
      <c r="E36" s="46"/>
      <c r="F36"/>
      <c r="G36"/>
      <c r="H36"/>
      <c r="I36"/>
      <c r="J36" s="46"/>
      <c r="K36" s="46"/>
    </row>
    <row r="37" spans="1:11" s="22" customFormat="1" x14ac:dyDescent="0.3">
      <c r="A37"/>
      <c r="B37" s="55"/>
      <c r="C37" s="69"/>
      <c r="D37" s="46"/>
      <c r="E37" s="46"/>
      <c r="F37"/>
      <c r="G37"/>
      <c r="H37"/>
      <c r="I37"/>
      <c r="J37" s="46"/>
      <c r="K37" s="46"/>
    </row>
    <row r="38" spans="1:11" s="22" customFormat="1" x14ac:dyDescent="0.3">
      <c r="A38"/>
      <c r="B38" s="55"/>
      <c r="C38" s="69"/>
      <c r="D38" s="46"/>
      <c r="E38" s="46"/>
      <c r="F38"/>
      <c r="G38"/>
      <c r="H38"/>
      <c r="I38"/>
      <c r="J38" s="46"/>
      <c r="K38" s="46"/>
    </row>
    <row r="39" spans="1:11" s="22" customFormat="1" x14ac:dyDescent="0.3">
      <c r="A39"/>
      <c r="B39" s="55"/>
      <c r="C39" s="69"/>
      <c r="D39" s="46"/>
      <c r="E39" s="46"/>
      <c r="F39"/>
      <c r="G39"/>
      <c r="H39"/>
      <c r="I39"/>
      <c r="J39" s="46"/>
      <c r="K39" s="46"/>
    </row>
    <row r="40" spans="1:11" s="22" customFormat="1" x14ac:dyDescent="0.3">
      <c r="A40"/>
      <c r="B40" s="55" t="s">
        <v>15</v>
      </c>
      <c r="C40" s="69"/>
      <c r="D40" s="46"/>
      <c r="E40" s="46"/>
      <c r="F40"/>
      <c r="G40"/>
      <c r="H40"/>
      <c r="I40"/>
      <c r="J40" s="46"/>
      <c r="K40" s="46"/>
    </row>
    <row r="41" spans="1:11" x14ac:dyDescent="0.3">
      <c r="B41" s="55"/>
      <c r="C41" s="69"/>
      <c r="D41" s="46"/>
      <c r="E41" s="46"/>
      <c r="J41" s="46"/>
      <c r="K41" s="46"/>
    </row>
    <row r="42" spans="1:11" s="22" customFormat="1" x14ac:dyDescent="0.3">
      <c r="A42"/>
      <c r="B42" s="55"/>
      <c r="C42" s="69"/>
      <c r="D42" s="46"/>
      <c r="E42" s="46"/>
      <c r="F42"/>
      <c r="G42"/>
      <c r="H42"/>
      <c r="I42"/>
      <c r="J42" s="46"/>
      <c r="K42" s="46"/>
    </row>
    <row r="43" spans="1:11" s="22" customFormat="1" x14ac:dyDescent="0.3">
      <c r="A43"/>
      <c r="B43" s="55"/>
      <c r="C43" s="69"/>
      <c r="D43" s="46"/>
      <c r="E43" s="46"/>
      <c r="F43"/>
      <c r="G43"/>
      <c r="H43"/>
      <c r="I43"/>
      <c r="J43" s="46"/>
      <c r="K43" s="46"/>
    </row>
    <row r="44" spans="1:11" s="22" customFormat="1" x14ac:dyDescent="0.3">
      <c r="A44"/>
      <c r="B44" s="55"/>
      <c r="C44" s="69"/>
      <c r="D44" s="46"/>
      <c r="E44" s="46"/>
      <c r="F44"/>
      <c r="G44"/>
      <c r="H44"/>
      <c r="I44"/>
      <c r="J44" s="46"/>
      <c r="K44" s="46"/>
    </row>
    <row r="45" spans="1:11" s="22" customFormat="1" x14ac:dyDescent="0.3">
      <c r="A45"/>
      <c r="B45" s="55"/>
      <c r="C45" s="69"/>
      <c r="D45" s="46"/>
      <c r="E45" s="46"/>
      <c r="F45"/>
      <c r="G45"/>
      <c r="H45"/>
      <c r="I45"/>
      <c r="J45" s="46"/>
      <c r="K45" s="46"/>
    </row>
    <row r="46" spans="1:11" s="22" customFormat="1" x14ac:dyDescent="0.3">
      <c r="A46"/>
      <c r="B46" s="55"/>
      <c r="C46" s="69"/>
      <c r="D46" s="46"/>
      <c r="E46" s="46"/>
      <c r="F46"/>
      <c r="G46"/>
      <c r="H46"/>
      <c r="I46"/>
      <c r="J46" s="46"/>
      <c r="K46" s="46"/>
    </row>
    <row r="47" spans="1:11" s="22" customFormat="1" x14ac:dyDescent="0.3">
      <c r="A47"/>
      <c r="B47" s="55"/>
      <c r="C47" s="69"/>
      <c r="D47" s="46"/>
      <c r="E47" s="46"/>
      <c r="F47"/>
      <c r="G47"/>
      <c r="H47"/>
      <c r="I47"/>
      <c r="J47" s="46"/>
      <c r="K47" s="46"/>
    </row>
    <row r="48" spans="1:11" s="22" customFormat="1" x14ac:dyDescent="0.3">
      <c r="A48"/>
      <c r="B48" s="55"/>
      <c r="C48" s="46"/>
      <c r="D48" s="46"/>
      <c r="E48" s="46"/>
      <c r="F48"/>
      <c r="G48"/>
      <c r="H48"/>
      <c r="I48"/>
      <c r="J48" s="46"/>
      <c r="K48" s="46"/>
    </row>
    <row r="49" spans="1:11" s="22" customFormat="1" x14ac:dyDescent="0.3">
      <c r="A49"/>
      <c r="B49" s="55" t="s">
        <v>17</v>
      </c>
      <c r="C49" s="69"/>
      <c r="D49" s="46"/>
      <c r="E49" s="46"/>
      <c r="F49"/>
      <c r="G49"/>
      <c r="H49"/>
      <c r="I49"/>
      <c r="J49" s="46"/>
      <c r="K49" s="46"/>
    </row>
    <row r="50" spans="1:11" s="22" customFormat="1" x14ac:dyDescent="0.3">
      <c r="A50"/>
      <c r="B50" s="55"/>
      <c r="C50" s="69"/>
      <c r="D50" s="46"/>
      <c r="E50" s="46"/>
      <c r="F50"/>
      <c r="G50"/>
      <c r="H50"/>
      <c r="I50"/>
      <c r="J50" s="46"/>
      <c r="K50" s="46"/>
    </row>
    <row r="51" spans="1:11" s="22" customFormat="1" x14ac:dyDescent="0.3">
      <c r="A51"/>
      <c r="B51" s="55"/>
      <c r="C51" s="69"/>
      <c r="D51" s="46"/>
      <c r="E51" s="46"/>
      <c r="F51"/>
      <c r="G51"/>
      <c r="H51"/>
      <c r="I51"/>
      <c r="J51" s="46"/>
      <c r="K51" s="46"/>
    </row>
    <row r="52" spans="1:11" s="22" customFormat="1" x14ac:dyDescent="0.3">
      <c r="A52"/>
      <c r="B52" s="55"/>
      <c r="C52" s="69"/>
      <c r="D52" s="46"/>
      <c r="E52" s="46"/>
      <c r="F52"/>
      <c r="G52"/>
      <c r="H52"/>
      <c r="I52"/>
      <c r="J52" s="46"/>
      <c r="K52" s="46"/>
    </row>
    <row r="53" spans="1:11" x14ac:dyDescent="0.3">
      <c r="B53" s="55"/>
      <c r="C53" s="69"/>
      <c r="D53" s="46"/>
      <c r="E53" s="46"/>
      <c r="J53" s="46"/>
      <c r="K53" s="46"/>
    </row>
    <row r="54" spans="1:11" x14ac:dyDescent="0.3">
      <c r="B54" s="55"/>
      <c r="C54" s="69"/>
      <c r="D54" s="46"/>
      <c r="E54" s="46"/>
      <c r="J54" s="46"/>
      <c r="K54" s="46"/>
    </row>
    <row r="55" spans="1:11" x14ac:dyDescent="0.3">
      <c r="B55" s="55"/>
      <c r="C55" s="69"/>
      <c r="D55" s="46"/>
      <c r="E55" s="46"/>
      <c r="J55" s="46"/>
      <c r="K55" s="46"/>
    </row>
    <row r="56" spans="1:11" x14ac:dyDescent="0.3">
      <c r="B56" s="55"/>
      <c r="C56" s="69"/>
      <c r="D56" s="46"/>
      <c r="E56" s="46"/>
      <c r="J56" s="46"/>
      <c r="K56" s="46"/>
    </row>
    <row r="57" spans="1:11" x14ac:dyDescent="0.3">
      <c r="B57" s="55"/>
      <c r="C57" s="69"/>
      <c r="D57" s="46"/>
      <c r="E57" s="46"/>
      <c r="J57" s="46"/>
      <c r="K57" s="46"/>
    </row>
    <row r="58" spans="1:11" x14ac:dyDescent="0.3">
      <c r="B58" s="75" t="s">
        <v>59</v>
      </c>
      <c r="C58" s="76">
        <v>15000</v>
      </c>
      <c r="D58" s="46"/>
      <c r="E58" s="46"/>
      <c r="J58" s="46"/>
      <c r="K58" s="46"/>
    </row>
    <row r="59" spans="1:11" x14ac:dyDescent="0.3">
      <c r="B59" s="77"/>
      <c r="C59" s="78"/>
      <c r="D59" s="46"/>
      <c r="E59" s="46"/>
      <c r="J59" s="46"/>
      <c r="K59" s="46"/>
    </row>
    <row r="60" spans="1:11" x14ac:dyDescent="0.3">
      <c r="B60" s="71" t="s">
        <v>7</v>
      </c>
      <c r="C60" s="79">
        <v>30000</v>
      </c>
      <c r="D60" s="46"/>
      <c r="E60" s="46"/>
      <c r="J60" s="46"/>
      <c r="K60" s="46"/>
    </row>
    <row r="61" spans="1:11" ht="32.4" customHeight="1" x14ac:dyDescent="0.3">
      <c r="B61" s="80" t="s">
        <v>58</v>
      </c>
      <c r="C61" s="81">
        <v>15000</v>
      </c>
      <c r="D61" s="46"/>
      <c r="E61" s="46"/>
      <c r="J61" s="46"/>
      <c r="K61" s="46"/>
    </row>
    <row r="62" spans="1:11" ht="32.4" customHeight="1" x14ac:dyDescent="0.3">
      <c r="B62" s="71" t="s">
        <v>48</v>
      </c>
      <c r="C62" s="81">
        <v>47000</v>
      </c>
      <c r="D62" s="46"/>
      <c r="E62" s="46"/>
      <c r="J62" s="46"/>
      <c r="K62" s="46"/>
    </row>
    <row r="63" spans="1:11" ht="26.4" customHeight="1" x14ac:dyDescent="0.3">
      <c r="B63" s="71" t="s">
        <v>8</v>
      </c>
      <c r="C63" s="82">
        <v>1.175</v>
      </c>
      <c r="D63" s="46"/>
      <c r="E63" s="46"/>
      <c r="J63" s="46"/>
      <c r="K63" s="46"/>
    </row>
    <row r="64" spans="1:11" ht="18.600000000000001" customHeight="1" x14ac:dyDescent="0.3">
      <c r="B64" s="71" t="s">
        <v>0</v>
      </c>
      <c r="C64" s="83" t="s">
        <v>23</v>
      </c>
      <c r="D64" s="46"/>
      <c r="E64" s="46"/>
      <c r="J64" s="46"/>
      <c r="K64" s="46"/>
    </row>
    <row r="65" spans="2:11" ht="39" customHeight="1" thickBot="1" x14ac:dyDescent="0.35">
      <c r="B65" s="20" t="s">
        <v>13</v>
      </c>
      <c r="C65" s="84"/>
      <c r="D65" s="46"/>
      <c r="E65" s="46"/>
      <c r="J65" s="46"/>
      <c r="K65" s="46"/>
    </row>
    <row r="66" spans="2:11" ht="28.8" x14ac:dyDescent="0.3">
      <c r="B66" s="18" t="s">
        <v>11</v>
      </c>
      <c r="C66" s="85"/>
      <c r="D66" s="46"/>
      <c r="E66" s="46"/>
      <c r="J66" s="46"/>
      <c r="K66" s="46"/>
    </row>
    <row r="67" spans="2:11" x14ac:dyDescent="0.3">
      <c r="B67" s="7" t="s">
        <v>10</v>
      </c>
      <c r="C67" s="86">
        <v>35250</v>
      </c>
      <c r="D67" s="46"/>
      <c r="E67" s="46"/>
      <c r="J67" s="46"/>
      <c r="K67" s="46"/>
    </row>
    <row r="68" spans="2:11" x14ac:dyDescent="0.3">
      <c r="B68" s="33" t="s">
        <v>41</v>
      </c>
      <c r="C68" s="87">
        <v>35250</v>
      </c>
      <c r="D68" s="46"/>
      <c r="E68" s="46"/>
    </row>
    <row r="69" spans="2:11" ht="28.8" x14ac:dyDescent="0.3">
      <c r="B69" s="7" t="s">
        <v>43</v>
      </c>
      <c r="C69" s="88">
        <v>35250</v>
      </c>
      <c r="D69" s="46"/>
      <c r="E69" s="46"/>
    </row>
    <row r="70" spans="2:11" x14ac:dyDescent="0.3">
      <c r="B70" s="46"/>
      <c r="C70" s="46"/>
      <c r="D70" s="46"/>
      <c r="E70" s="46"/>
    </row>
  </sheetData>
  <sheetProtection algorithmName="SHA-512" hashValue="rCLdRKlrVoEWsBSn/C0M0IeLEpEtDKpsBrpcU8ykPIWrq3f3cYquJ5HO919SsCVI8MjWUK0if3zH5VGD0CYQbg==" saltValue="WMkp6HPF4tP7ZJp6BeprNQ==" spinCount="100000" sheet="1" insertRows="0" selectLockedCells="1"/>
  <protectedRanges>
    <protectedRange sqref="B65:B66" name="Område2_2"/>
  </protectedRanges>
  <mergeCells count="6">
    <mergeCell ref="B19:C19"/>
    <mergeCell ref="B2:E2"/>
    <mergeCell ref="B3:E3"/>
    <mergeCell ref="B10:C10"/>
    <mergeCell ref="B12:C12"/>
    <mergeCell ref="B18:C18"/>
  </mergeCells>
  <conditionalFormatting sqref="B60:C60 B63:C63">
    <cfRule type="expression" dxfId="16" priority="10">
      <formula>$C$4="Sandsynliggjorte aftaler mv."</formula>
    </cfRule>
  </conditionalFormatting>
  <conditionalFormatting sqref="B61:C62">
    <cfRule type="expression" dxfId="15" priority="9">
      <formula>$C$4="Referenceperiode"</formula>
    </cfRule>
  </conditionalFormatting>
  <conditionalFormatting sqref="D5">
    <cfRule type="expression" dxfId="14" priority="12">
      <formula>$E$5="Sandsynliggjorte aftaler mv."</formula>
    </cfRule>
  </conditionalFormatting>
  <conditionalFormatting sqref="D6">
    <cfRule type="expression" dxfId="13" priority="13">
      <formula>$E$6="Sandsynliggjorte aftaler mv."</formula>
    </cfRule>
  </conditionalFormatting>
  <conditionalFormatting sqref="D7">
    <cfRule type="expression" dxfId="12" priority="14">
      <formula>$E$7="Sandsynliggjorte aftaler mv."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Liste!$O$3:$O$53</xm:f>
          </x14:formula1>
          <xm:sqref>C16</xm:sqref>
        </x14:dataValidation>
        <x14:dataValidation type="list" allowBlank="1" showInputMessage="1" showErrorMessage="1">
          <x14:formula1>
            <xm:f>Liste!$G$3:$G$6</xm:f>
          </x14:formula1>
          <xm:sqref>E5:E7</xm:sqref>
        </x14:dataValidation>
        <x14:dataValidation type="list" allowBlank="1" showInputMessage="1" showErrorMessage="1">
          <x14:formula1>
            <xm:f>Liste!$C$12:$C$15</xm:f>
          </x14:formula1>
          <xm:sqref>D7</xm:sqref>
        </x14:dataValidation>
        <x14:dataValidation type="list" allowBlank="1" showInputMessage="1" showErrorMessage="1">
          <x14:formula1>
            <xm:f>Liste!$C$3:$C$6</xm:f>
          </x14:formula1>
          <xm:sqref>D5:D6</xm:sqref>
        </x14:dataValidation>
        <x14:dataValidation type="list" allowBlank="1" showInputMessage="1" showErrorMessage="1">
          <x14:formula1>
            <xm:f>Liste!$K$3:$K$5</xm:f>
          </x14:formula1>
          <xm:sqref>C5:C7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opLeftCell="A13" workbookViewId="0">
      <selection activeCell="B18" sqref="B18"/>
    </sheetView>
  </sheetViews>
  <sheetFormatPr defaultRowHeight="14.4" x14ac:dyDescent="0.3"/>
  <cols>
    <col min="3" max="3" width="18.77734375" customWidth="1"/>
    <col min="4" max="4" width="14.6640625" customWidth="1"/>
    <col min="5" max="5" width="12.21875" customWidth="1"/>
    <col min="7" max="7" width="30.44140625" customWidth="1"/>
    <col min="11" max="11" width="25.44140625" customWidth="1"/>
    <col min="12" max="12" width="22.6640625" customWidth="1"/>
  </cols>
  <sheetData>
    <row r="2" spans="2:15" x14ac:dyDescent="0.3">
      <c r="B2" s="37" t="s">
        <v>1</v>
      </c>
      <c r="C2" s="37" t="s">
        <v>2</v>
      </c>
      <c r="D2" s="37"/>
      <c r="E2" s="37"/>
      <c r="F2" s="37" t="s">
        <v>1</v>
      </c>
      <c r="G2" s="37" t="s">
        <v>5</v>
      </c>
      <c r="H2" s="37"/>
      <c r="I2" s="37"/>
      <c r="J2" s="37" t="s">
        <v>1</v>
      </c>
      <c r="K2" s="37" t="s">
        <v>22</v>
      </c>
      <c r="L2" s="37"/>
      <c r="O2" t="s">
        <v>61</v>
      </c>
    </row>
    <row r="3" spans="2:15" x14ac:dyDescent="0.3">
      <c r="B3" s="37"/>
      <c r="C3" s="37">
        <v>2020</v>
      </c>
      <c r="D3" s="37"/>
      <c r="E3" s="37"/>
      <c r="F3" s="37"/>
      <c r="G3" s="37" t="s">
        <v>54</v>
      </c>
      <c r="H3" s="37"/>
      <c r="I3" s="37"/>
      <c r="J3" s="37"/>
      <c r="K3" s="37" t="s">
        <v>23</v>
      </c>
      <c r="L3" s="37"/>
      <c r="O3">
        <v>1</v>
      </c>
    </row>
    <row r="4" spans="2:15" x14ac:dyDescent="0.3">
      <c r="B4" s="37"/>
      <c r="C4" s="37">
        <v>2019</v>
      </c>
      <c r="D4" s="37"/>
      <c r="E4" s="37"/>
      <c r="F4" s="37"/>
      <c r="G4" s="37" t="s">
        <v>55</v>
      </c>
      <c r="H4" s="37"/>
      <c r="I4" s="37"/>
      <c r="J4" s="37"/>
      <c r="K4" s="37" t="s">
        <v>24</v>
      </c>
      <c r="L4" s="37"/>
      <c r="O4">
        <f>O3+1</f>
        <v>2</v>
      </c>
    </row>
    <row r="5" spans="2:15" x14ac:dyDescent="0.3">
      <c r="B5" s="37"/>
      <c r="C5" s="37">
        <v>2018</v>
      </c>
      <c r="D5" s="37"/>
      <c r="E5" s="37"/>
      <c r="F5" s="37"/>
      <c r="G5" s="37" t="s">
        <v>56</v>
      </c>
      <c r="H5" s="37"/>
      <c r="I5" s="37"/>
      <c r="J5" s="37"/>
      <c r="K5" s="37" t="s">
        <v>25</v>
      </c>
      <c r="L5" s="37"/>
      <c r="O5">
        <f t="shared" ref="O5:O52" si="0">O4+1</f>
        <v>3</v>
      </c>
    </row>
    <row r="6" spans="2:15" x14ac:dyDescent="0.3">
      <c r="B6" s="37"/>
      <c r="C6" s="37" t="s">
        <v>31</v>
      </c>
      <c r="D6" s="37"/>
      <c r="E6" s="37"/>
      <c r="F6" s="37"/>
      <c r="G6" s="37" t="s">
        <v>33</v>
      </c>
      <c r="H6" s="37"/>
      <c r="I6" s="37"/>
      <c r="J6" s="37"/>
      <c r="K6" s="37"/>
      <c r="L6" s="37"/>
      <c r="O6">
        <f t="shared" si="0"/>
        <v>4</v>
      </c>
    </row>
    <row r="7" spans="2:15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O7">
        <f t="shared" si="0"/>
        <v>5</v>
      </c>
    </row>
    <row r="8" spans="2:15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O8">
        <f t="shared" si="0"/>
        <v>6</v>
      </c>
    </row>
    <row r="9" spans="2:15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O9">
        <f t="shared" si="0"/>
        <v>7</v>
      </c>
    </row>
    <row r="10" spans="2:15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O10">
        <f t="shared" si="0"/>
        <v>8</v>
      </c>
    </row>
    <row r="11" spans="2:15" x14ac:dyDescent="0.3">
      <c r="B11" s="37" t="s">
        <v>29</v>
      </c>
      <c r="C11" s="37" t="s">
        <v>30</v>
      </c>
      <c r="D11" s="37"/>
      <c r="E11" s="37"/>
      <c r="F11" s="37"/>
      <c r="G11" s="37"/>
      <c r="H11" s="37"/>
      <c r="I11" s="37"/>
      <c r="J11" s="37"/>
      <c r="K11" s="37"/>
      <c r="L11" s="37"/>
      <c r="O11">
        <f t="shared" si="0"/>
        <v>9</v>
      </c>
    </row>
    <row r="12" spans="2:15" x14ac:dyDescent="0.3">
      <c r="B12" s="37"/>
      <c r="C12" s="37">
        <v>2019</v>
      </c>
      <c r="D12" s="37"/>
      <c r="E12" s="37"/>
      <c r="F12" s="37"/>
      <c r="G12" s="37"/>
      <c r="H12" s="37"/>
      <c r="I12" s="37"/>
      <c r="J12" s="37"/>
      <c r="K12" s="37"/>
      <c r="L12" s="37"/>
      <c r="O12">
        <f t="shared" si="0"/>
        <v>10</v>
      </c>
    </row>
    <row r="13" spans="2:15" x14ac:dyDescent="0.3">
      <c r="B13" s="37"/>
      <c r="C13" s="37">
        <v>2018</v>
      </c>
      <c r="D13" s="37"/>
      <c r="E13" s="37"/>
      <c r="F13" s="37"/>
      <c r="G13" s="37"/>
      <c r="H13" s="37"/>
      <c r="I13" s="37"/>
      <c r="J13" s="37"/>
      <c r="K13" s="37"/>
      <c r="L13" s="37"/>
      <c r="O13">
        <f t="shared" si="0"/>
        <v>11</v>
      </c>
    </row>
    <row r="14" spans="2:15" x14ac:dyDescent="0.3">
      <c r="B14" s="37"/>
      <c r="C14" s="37">
        <v>2017</v>
      </c>
      <c r="D14" s="37"/>
      <c r="E14" s="37"/>
      <c r="F14" s="37"/>
      <c r="G14" s="37"/>
      <c r="H14" s="37"/>
      <c r="I14" s="37"/>
      <c r="J14" s="37"/>
      <c r="K14" s="37"/>
      <c r="L14" s="37"/>
      <c r="O14">
        <f t="shared" si="0"/>
        <v>12</v>
      </c>
    </row>
    <row r="15" spans="2:15" x14ac:dyDescent="0.3">
      <c r="B15" s="37"/>
      <c r="C15" s="37" t="s">
        <v>31</v>
      </c>
      <c r="D15" s="37"/>
      <c r="E15" s="37"/>
      <c r="F15" s="37"/>
      <c r="G15" s="37"/>
      <c r="H15" s="37"/>
      <c r="I15" s="37"/>
      <c r="J15" s="37"/>
      <c r="K15" s="37"/>
      <c r="L15" s="37"/>
      <c r="O15">
        <f t="shared" si="0"/>
        <v>13</v>
      </c>
    </row>
    <row r="16" spans="2:15" x14ac:dyDescent="0.3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O16">
        <f t="shared" si="0"/>
        <v>14</v>
      </c>
    </row>
    <row r="17" spans="2:15" x14ac:dyDescent="0.3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O17">
        <f t="shared" si="0"/>
        <v>15</v>
      </c>
    </row>
    <row r="18" spans="2:15" x14ac:dyDescent="0.3">
      <c r="B18" s="37" t="s">
        <v>1</v>
      </c>
      <c r="C18" s="38" t="s">
        <v>39</v>
      </c>
      <c r="D18" s="38" t="s">
        <v>60</v>
      </c>
      <c r="E18" s="37"/>
      <c r="F18" s="37" t="s">
        <v>1</v>
      </c>
      <c r="G18" s="38" t="s">
        <v>26</v>
      </c>
      <c r="H18" s="38" t="s">
        <v>28</v>
      </c>
      <c r="I18" s="37"/>
      <c r="J18" s="37" t="s">
        <v>1</v>
      </c>
      <c r="K18" s="38" t="s">
        <v>35</v>
      </c>
      <c r="L18" s="38"/>
      <c r="O18">
        <f t="shared" si="0"/>
        <v>16</v>
      </c>
    </row>
    <row r="19" spans="2:15" x14ac:dyDescent="0.3">
      <c r="B19" s="37"/>
      <c r="C19" s="38" t="s">
        <v>19</v>
      </c>
      <c r="D19" s="38">
        <f>IF(Skema!E5="Ekstraordinær honorarindtægt",1,IF(Skema!E5="Ekstraordinær lønstigning",10,IF(Skema!E5="Kombineret lønstigning og ekstraordinær honorarindtægt",100,0)))</f>
        <v>0</v>
      </c>
      <c r="E19" s="37"/>
      <c r="F19" s="37"/>
      <c r="G19" s="38" t="s">
        <v>19</v>
      </c>
      <c r="H19" s="38">
        <f>IF(Skema!C5="Ja",1,0)</f>
        <v>0</v>
      </c>
      <c r="I19" s="37"/>
      <c r="J19" s="37"/>
      <c r="K19" s="38" t="s">
        <v>36</v>
      </c>
      <c r="L19" s="39">
        <f>IF(AND(Skema!C64="Ja",Skema!C67&gt;=23000),23000,IF(AND(Skema!C64="Ja",Skema!C67&lt;=23000),Skema!C67,0))</f>
        <v>0</v>
      </c>
      <c r="O19">
        <f t="shared" si="0"/>
        <v>17</v>
      </c>
    </row>
    <row r="20" spans="2:15" x14ac:dyDescent="0.3">
      <c r="B20" s="37"/>
      <c r="C20" s="38" t="s">
        <v>20</v>
      </c>
      <c r="D20" s="38">
        <f>IF(Skema!E6="Ekstraordinær honorarindtægt",1,IF(Skema!E6="Ekstraordinær lønstigning",10,IF(Skema!E6="Kombineret lønstigning og ekstraordinær honorarindtægt",100,0)))</f>
        <v>0</v>
      </c>
      <c r="E20" s="37"/>
      <c r="F20" s="37"/>
      <c r="G20" s="38" t="s">
        <v>20</v>
      </c>
      <c r="H20" s="38">
        <f>IF(Skema!C6="Ja",1,0)</f>
        <v>0</v>
      </c>
      <c r="I20" s="37"/>
      <c r="J20" s="37"/>
      <c r="K20" s="38" t="s">
        <v>37</v>
      </c>
      <c r="L20" s="39">
        <f>IF(AND(Skema!C64="Ja",Skema!C67&gt;=46000),46000,IF(AND(Skema!C64="Ja",Skema!C67&lt;=46000),Skema!C67,0))</f>
        <v>0</v>
      </c>
      <c r="O20">
        <f t="shared" si="0"/>
        <v>18</v>
      </c>
    </row>
    <row r="21" spans="2:15" x14ac:dyDescent="0.3">
      <c r="B21" s="37"/>
      <c r="C21" s="38" t="s">
        <v>21</v>
      </c>
      <c r="D21" s="38">
        <f>IF(Skema!E7="Ekstraordinær honorarindtægt",1,IF(Skema!E7="Ekstraordinær lønstigning",10,IF(Skema!E7="Kombineret lønstigning og ekstraordinær honorarindtægt",100,0)))</f>
        <v>0</v>
      </c>
      <c r="E21" s="37"/>
      <c r="F21" s="37"/>
      <c r="G21" s="38" t="s">
        <v>21</v>
      </c>
      <c r="H21" s="38">
        <f>IF(Skema!C7="Ja",1,0)</f>
        <v>0</v>
      </c>
      <c r="I21" s="37"/>
      <c r="J21" s="37"/>
      <c r="K21" s="38" t="s">
        <v>38</v>
      </c>
      <c r="L21" s="39">
        <f>IF(AND(Skema!C64="Ja",Skema!C67&gt;=69000),69000,IF(AND(Skema!C64="Ja",Skema!C67&lt;=69000),Skema!C67,0))</f>
        <v>0</v>
      </c>
      <c r="O21">
        <f t="shared" si="0"/>
        <v>19</v>
      </c>
    </row>
    <row r="22" spans="2:15" x14ac:dyDescent="0.3">
      <c r="B22" s="37"/>
      <c r="C22" s="38" t="s">
        <v>42</v>
      </c>
      <c r="D22" s="38">
        <f>SUM(D19:D21)</f>
        <v>0</v>
      </c>
      <c r="E22" s="37"/>
      <c r="F22" s="37"/>
      <c r="G22" s="38" t="s">
        <v>27</v>
      </c>
      <c r="H22" s="38">
        <f>SUM(H19:H21)</f>
        <v>0</v>
      </c>
      <c r="I22" s="37"/>
      <c r="J22" s="37"/>
      <c r="K22" s="37"/>
      <c r="L22" s="37"/>
      <c r="O22">
        <f>O21+1</f>
        <v>20</v>
      </c>
    </row>
    <row r="23" spans="2:15" x14ac:dyDescent="0.3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O23">
        <f t="shared" si="0"/>
        <v>21</v>
      </c>
    </row>
    <row r="24" spans="2:15" x14ac:dyDescent="0.3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O24">
        <f t="shared" si="0"/>
        <v>22</v>
      </c>
    </row>
    <row r="25" spans="2:15" x14ac:dyDescent="0.3">
      <c r="B25" s="37" t="s">
        <v>1</v>
      </c>
      <c r="C25" s="40" t="s">
        <v>44</v>
      </c>
      <c r="D25" s="37"/>
      <c r="E25" s="37"/>
      <c r="F25" s="37"/>
      <c r="G25" s="37"/>
      <c r="H25" s="37"/>
      <c r="I25" s="37"/>
      <c r="J25" s="37"/>
      <c r="K25" s="37"/>
      <c r="L25" s="37"/>
      <c r="O25">
        <f t="shared" si="0"/>
        <v>23</v>
      </c>
    </row>
    <row r="26" spans="2:15" x14ac:dyDescent="0.3">
      <c r="B26" s="37"/>
      <c r="C26" s="37" t="s">
        <v>19</v>
      </c>
      <c r="D26" s="37">
        <f>IF(AND(Skema!C5="Ja",Skema!E5="Vælg baggrund for ansøgning"),1,0)</f>
        <v>0</v>
      </c>
      <c r="E26" s="37"/>
      <c r="F26" s="37"/>
      <c r="G26" s="37"/>
      <c r="H26" s="37"/>
      <c r="I26" s="37"/>
      <c r="J26" s="37"/>
      <c r="K26" s="37"/>
      <c r="L26" s="37"/>
      <c r="O26">
        <f t="shared" si="0"/>
        <v>24</v>
      </c>
    </row>
    <row r="27" spans="2:15" x14ac:dyDescent="0.3">
      <c r="B27" s="37"/>
      <c r="C27" s="37" t="s">
        <v>20</v>
      </c>
      <c r="D27" s="37">
        <f>IF(AND(Skema!C6="Ja",Skema!E6="Vælg baggrund for ansøgning"),1,0)</f>
        <v>0</v>
      </c>
      <c r="E27" s="37"/>
      <c r="F27" s="37"/>
      <c r="G27" s="37"/>
      <c r="H27" s="37"/>
      <c r="I27" s="37"/>
      <c r="J27" s="37"/>
      <c r="K27" s="37"/>
      <c r="L27" s="37"/>
      <c r="O27">
        <f t="shared" si="0"/>
        <v>25</v>
      </c>
    </row>
    <row r="28" spans="2:15" x14ac:dyDescent="0.3">
      <c r="B28" s="37"/>
      <c r="C28" s="37" t="s">
        <v>21</v>
      </c>
      <c r="D28" s="37">
        <f>IF(AND(Skema!C7="Ja",Skema!E7="Vælg baggrund for ansøgning"),1,0)</f>
        <v>0</v>
      </c>
      <c r="E28" s="37"/>
      <c r="F28" s="37"/>
      <c r="G28" s="37"/>
      <c r="H28" s="37"/>
      <c r="I28" s="37"/>
      <c r="J28" s="37"/>
      <c r="K28" s="37"/>
      <c r="L28" s="37"/>
      <c r="O28">
        <f t="shared" si="0"/>
        <v>26</v>
      </c>
    </row>
    <row r="29" spans="2:15" x14ac:dyDescent="0.3">
      <c r="B29" s="37"/>
      <c r="C29" s="37" t="s">
        <v>40</v>
      </c>
      <c r="D29" s="37">
        <f>SUM(D26:D28)</f>
        <v>0</v>
      </c>
      <c r="E29" s="37"/>
      <c r="F29" s="37"/>
      <c r="G29" s="37"/>
      <c r="H29" s="37"/>
      <c r="I29" s="37"/>
      <c r="J29" s="37"/>
      <c r="K29" s="37"/>
      <c r="L29" s="37"/>
      <c r="O29">
        <f t="shared" si="0"/>
        <v>27</v>
      </c>
    </row>
    <row r="30" spans="2:15" x14ac:dyDescent="0.3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O30">
        <f t="shared" si="0"/>
        <v>28</v>
      </c>
    </row>
    <row r="31" spans="2:15" x14ac:dyDescent="0.3">
      <c r="O31">
        <f t="shared" si="0"/>
        <v>29</v>
      </c>
    </row>
    <row r="32" spans="2:15" x14ac:dyDescent="0.3">
      <c r="O32">
        <f t="shared" si="0"/>
        <v>30</v>
      </c>
    </row>
    <row r="33" spans="15:15" x14ac:dyDescent="0.3">
      <c r="O33">
        <f t="shared" si="0"/>
        <v>31</v>
      </c>
    </row>
    <row r="34" spans="15:15" x14ac:dyDescent="0.3">
      <c r="O34">
        <f t="shared" si="0"/>
        <v>32</v>
      </c>
    </row>
    <row r="35" spans="15:15" x14ac:dyDescent="0.3">
      <c r="O35">
        <f t="shared" si="0"/>
        <v>33</v>
      </c>
    </row>
    <row r="36" spans="15:15" x14ac:dyDescent="0.3">
      <c r="O36">
        <f>O35+1</f>
        <v>34</v>
      </c>
    </row>
    <row r="37" spans="15:15" x14ac:dyDescent="0.3">
      <c r="O37">
        <f t="shared" si="0"/>
        <v>35</v>
      </c>
    </row>
    <row r="38" spans="15:15" x14ac:dyDescent="0.3">
      <c r="O38">
        <f t="shared" si="0"/>
        <v>36</v>
      </c>
    </row>
    <row r="39" spans="15:15" x14ac:dyDescent="0.3">
      <c r="O39">
        <f t="shared" si="0"/>
        <v>37</v>
      </c>
    </row>
    <row r="40" spans="15:15" x14ac:dyDescent="0.3">
      <c r="O40">
        <f t="shared" si="0"/>
        <v>38</v>
      </c>
    </row>
    <row r="41" spans="15:15" x14ac:dyDescent="0.3">
      <c r="O41">
        <f>O40+1</f>
        <v>39</v>
      </c>
    </row>
    <row r="42" spans="15:15" x14ac:dyDescent="0.3">
      <c r="O42">
        <f t="shared" si="0"/>
        <v>40</v>
      </c>
    </row>
    <row r="43" spans="15:15" x14ac:dyDescent="0.3">
      <c r="O43">
        <f t="shared" si="0"/>
        <v>41</v>
      </c>
    </row>
    <row r="44" spans="15:15" x14ac:dyDescent="0.3">
      <c r="O44">
        <f t="shared" si="0"/>
        <v>42</v>
      </c>
    </row>
    <row r="45" spans="15:15" x14ac:dyDescent="0.3">
      <c r="O45">
        <f t="shared" si="0"/>
        <v>43</v>
      </c>
    </row>
    <row r="46" spans="15:15" x14ac:dyDescent="0.3">
      <c r="O46">
        <f t="shared" si="0"/>
        <v>44</v>
      </c>
    </row>
    <row r="47" spans="15:15" x14ac:dyDescent="0.3">
      <c r="O47">
        <f t="shared" si="0"/>
        <v>45</v>
      </c>
    </row>
    <row r="48" spans="15:15" x14ac:dyDescent="0.3">
      <c r="O48">
        <f t="shared" si="0"/>
        <v>46</v>
      </c>
    </row>
    <row r="49" spans="15:15" x14ac:dyDescent="0.3">
      <c r="O49">
        <f>O48+1</f>
        <v>47</v>
      </c>
    </row>
    <row r="50" spans="15:15" x14ac:dyDescent="0.3">
      <c r="O50">
        <f t="shared" si="0"/>
        <v>48</v>
      </c>
    </row>
    <row r="51" spans="15:15" x14ac:dyDescent="0.3">
      <c r="O51">
        <f t="shared" si="0"/>
        <v>49</v>
      </c>
    </row>
    <row r="52" spans="15:15" x14ac:dyDescent="0.3">
      <c r="O52">
        <f t="shared" si="0"/>
        <v>50</v>
      </c>
    </row>
    <row r="53" spans="15:15" x14ac:dyDescent="0.3">
      <c r="O53" t="s">
        <v>62</v>
      </c>
    </row>
  </sheetData>
  <pageMargins left="0.7" right="0.7" top="0.75" bottom="0.75" header="0.3" footer="0.3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Skema</vt:lpstr>
      <vt:lpstr>Eksempel</vt:lpstr>
      <vt:lpstr>Liste</vt:lpstr>
      <vt:lpstr>Eksempel!Udskriftsområde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2020-12-12T15:19:58Z</cp:lastPrinted>
  <dcterms:created xsi:type="dcterms:W3CDTF">2020-12-09T11:12:08Z</dcterms:created>
  <dcterms:modified xsi:type="dcterms:W3CDTF">2021-03-19T14:39:08Z</dcterms:modified>
</cp:coreProperties>
</file>