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enne_projektmappe"/>
  <mc:AlternateContent xmlns:mc="http://schemas.openxmlformats.org/markup-compatibility/2006">
    <mc:Choice Requires="x15">
      <x15ac:absPath xmlns:x15ac="http://schemas.microsoft.com/office/spreadsheetml/2010/11/ac" url="G:\ENHEDER\Coronaordninger\Ordninger og hotline\Ordninger\Kompensation til sæsonbetonet scenekunst (nødpulje formål 2)\Puljebeskrivelse og vejledning\Materiale til december 2021 - februar 2022\Færdige dokumenter\"/>
    </mc:Choice>
  </mc:AlternateContent>
  <bookViews>
    <workbookView xWindow="0" yWindow="0" windowWidth="23040" windowHeight="8610" firstSheet="2" activeTab="7"/>
  </bookViews>
  <sheets>
    <sheet name="Overblik_formel" sheetId="12" state="hidden" r:id="rId1"/>
    <sheet name="List" sheetId="2" state="hidden" r:id="rId2"/>
    <sheet name="Overblik" sheetId="3" r:id="rId3"/>
    <sheet name="Forestilling1" sheetId="1" r:id="rId4"/>
    <sheet name="Forestilling2" sheetId="769" r:id="rId5"/>
    <sheet name="Forestilling3" sheetId="768" r:id="rId6"/>
    <sheet name="Forestilling4" sheetId="767" r:id="rId7"/>
    <sheet name="Forestilling5" sheetId="766" r:id="rId8"/>
  </sheets>
  <definedNames>
    <definedName name="_xlnm._FilterDatabase" localSheetId="1" hidden="1">List!#REF!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5" i="769" l="1"/>
  <c r="F125" i="769"/>
  <c r="H124" i="769"/>
  <c r="H123" i="769"/>
  <c r="H122" i="769"/>
  <c r="H121" i="769"/>
  <c r="H120" i="769"/>
  <c r="H119" i="769"/>
  <c r="H118" i="769"/>
  <c r="H117" i="769"/>
  <c r="H116" i="769"/>
  <c r="H115" i="769"/>
  <c r="H114" i="769"/>
  <c r="H113" i="769"/>
  <c r="H112" i="769"/>
  <c r="H111" i="769"/>
  <c r="H110" i="769"/>
  <c r="H109" i="769"/>
  <c r="H108" i="769"/>
  <c r="H107" i="769"/>
  <c r="H106" i="769"/>
  <c r="H105" i="769"/>
  <c r="H104" i="769"/>
  <c r="H103" i="769"/>
  <c r="H102" i="769"/>
  <c r="H101" i="769"/>
  <c r="H100" i="769"/>
  <c r="H99" i="769"/>
  <c r="H98" i="769"/>
  <c r="H97" i="769"/>
  <c r="H96" i="769"/>
  <c r="H95" i="769"/>
  <c r="H94" i="769"/>
  <c r="H93" i="769"/>
  <c r="H92" i="769"/>
  <c r="H91" i="769"/>
  <c r="H90" i="769"/>
  <c r="H89" i="769"/>
  <c r="H88" i="769"/>
  <c r="H87" i="769"/>
  <c r="H86" i="769"/>
  <c r="H85" i="769"/>
  <c r="H84" i="769"/>
  <c r="H83" i="769"/>
  <c r="H82" i="769"/>
  <c r="H81" i="769"/>
  <c r="H80" i="769"/>
  <c r="H79" i="769"/>
  <c r="H78" i="769"/>
  <c r="H77" i="769"/>
  <c r="H76" i="769"/>
  <c r="H75" i="769"/>
  <c r="H74" i="769"/>
  <c r="H73" i="769"/>
  <c r="H72" i="769"/>
  <c r="H71" i="769"/>
  <c r="H70" i="769"/>
  <c r="H69" i="769"/>
  <c r="H68" i="769"/>
  <c r="H67" i="769"/>
  <c r="H66" i="769"/>
  <c r="H65" i="769"/>
  <c r="H64" i="769"/>
  <c r="H63" i="769"/>
  <c r="H62" i="769"/>
  <c r="H61" i="769"/>
  <c r="H60" i="769"/>
  <c r="H59" i="769"/>
  <c r="H58" i="769"/>
  <c r="H57" i="769"/>
  <c r="H56" i="769"/>
  <c r="H55" i="769"/>
  <c r="D50" i="769"/>
  <c r="G5" i="769" s="1"/>
  <c r="G4" i="769"/>
  <c r="G7" i="769" s="1"/>
  <c r="G125" i="768"/>
  <c r="F125" i="768"/>
  <c r="H124" i="768"/>
  <c r="H123" i="768"/>
  <c r="H122" i="768"/>
  <c r="H121" i="768"/>
  <c r="H120" i="768"/>
  <c r="H119" i="768"/>
  <c r="H118" i="768"/>
  <c r="H117" i="768"/>
  <c r="H116" i="768"/>
  <c r="H115" i="768"/>
  <c r="H114" i="768"/>
  <c r="H113" i="768"/>
  <c r="H112" i="768"/>
  <c r="H111" i="768"/>
  <c r="H110" i="768"/>
  <c r="H109" i="768"/>
  <c r="H108" i="768"/>
  <c r="H107" i="768"/>
  <c r="H106" i="768"/>
  <c r="H105" i="768"/>
  <c r="H104" i="768"/>
  <c r="H103" i="768"/>
  <c r="H102" i="768"/>
  <c r="H101" i="768"/>
  <c r="H100" i="768"/>
  <c r="H99" i="768"/>
  <c r="H98" i="768"/>
  <c r="H97" i="768"/>
  <c r="H96" i="768"/>
  <c r="H95" i="768"/>
  <c r="H94" i="768"/>
  <c r="H93" i="768"/>
  <c r="H92" i="768"/>
  <c r="H91" i="768"/>
  <c r="H90" i="768"/>
  <c r="H89" i="768"/>
  <c r="H88" i="768"/>
  <c r="H87" i="768"/>
  <c r="H86" i="768"/>
  <c r="H85" i="768"/>
  <c r="H84" i="768"/>
  <c r="H83" i="768"/>
  <c r="H82" i="768"/>
  <c r="H81" i="768"/>
  <c r="H80" i="768"/>
  <c r="H79" i="768"/>
  <c r="H78" i="768"/>
  <c r="H77" i="768"/>
  <c r="H76" i="768"/>
  <c r="H75" i="768"/>
  <c r="H74" i="768"/>
  <c r="H73" i="768"/>
  <c r="H72" i="768"/>
  <c r="H71" i="768"/>
  <c r="H70" i="768"/>
  <c r="H69" i="768"/>
  <c r="H68" i="768"/>
  <c r="H67" i="768"/>
  <c r="H66" i="768"/>
  <c r="H65" i="768"/>
  <c r="H64" i="768"/>
  <c r="H63" i="768"/>
  <c r="H62" i="768"/>
  <c r="H61" i="768"/>
  <c r="H60" i="768"/>
  <c r="H59" i="768"/>
  <c r="H58" i="768"/>
  <c r="H57" i="768"/>
  <c r="H56" i="768"/>
  <c r="H55" i="768"/>
  <c r="D50" i="768"/>
  <c r="G5" i="768" s="1"/>
  <c r="G4" i="768"/>
  <c r="G125" i="767"/>
  <c r="F125" i="767"/>
  <c r="H124" i="767"/>
  <c r="H123" i="767"/>
  <c r="H122" i="767"/>
  <c r="H121" i="767"/>
  <c r="H120" i="767"/>
  <c r="H119" i="767"/>
  <c r="H118" i="767"/>
  <c r="H117" i="767"/>
  <c r="H116" i="767"/>
  <c r="H115" i="767"/>
  <c r="H114" i="767"/>
  <c r="H113" i="767"/>
  <c r="H112" i="767"/>
  <c r="H111" i="767"/>
  <c r="H110" i="767"/>
  <c r="H109" i="767"/>
  <c r="H108" i="767"/>
  <c r="H107" i="767"/>
  <c r="H106" i="767"/>
  <c r="H105" i="767"/>
  <c r="H104" i="767"/>
  <c r="H103" i="767"/>
  <c r="H102" i="767"/>
  <c r="H101" i="767"/>
  <c r="H100" i="767"/>
  <c r="H99" i="767"/>
  <c r="H98" i="767"/>
  <c r="H97" i="767"/>
  <c r="H96" i="767"/>
  <c r="H95" i="767"/>
  <c r="H94" i="767"/>
  <c r="H93" i="767"/>
  <c r="H92" i="767"/>
  <c r="H91" i="767"/>
  <c r="H90" i="767"/>
  <c r="H89" i="767"/>
  <c r="H88" i="767"/>
  <c r="H87" i="767"/>
  <c r="H86" i="767"/>
  <c r="H85" i="767"/>
  <c r="H84" i="767"/>
  <c r="H83" i="767"/>
  <c r="H82" i="767"/>
  <c r="H81" i="767"/>
  <c r="H80" i="767"/>
  <c r="H79" i="767"/>
  <c r="H78" i="767"/>
  <c r="H77" i="767"/>
  <c r="H76" i="767"/>
  <c r="H75" i="767"/>
  <c r="H74" i="767"/>
  <c r="H73" i="767"/>
  <c r="H72" i="767"/>
  <c r="H71" i="767"/>
  <c r="H70" i="767"/>
  <c r="H69" i="767"/>
  <c r="H68" i="767"/>
  <c r="H67" i="767"/>
  <c r="H66" i="767"/>
  <c r="H65" i="767"/>
  <c r="H64" i="767"/>
  <c r="H63" i="767"/>
  <c r="H62" i="767"/>
  <c r="H61" i="767"/>
  <c r="H60" i="767"/>
  <c r="H59" i="767"/>
  <c r="H58" i="767"/>
  <c r="H57" i="767"/>
  <c r="H56" i="767"/>
  <c r="H55" i="767"/>
  <c r="D50" i="767"/>
  <c r="G5" i="767" s="1"/>
  <c r="G4" i="767"/>
  <c r="G7" i="767" s="1"/>
  <c r="G125" i="766"/>
  <c r="F125" i="766"/>
  <c r="H124" i="766"/>
  <c r="H123" i="766"/>
  <c r="H122" i="766"/>
  <c r="H121" i="766"/>
  <c r="H120" i="766"/>
  <c r="H119" i="766"/>
  <c r="H118" i="766"/>
  <c r="H117" i="766"/>
  <c r="H116" i="766"/>
  <c r="H115" i="766"/>
  <c r="H114" i="766"/>
  <c r="H113" i="766"/>
  <c r="H112" i="766"/>
  <c r="H111" i="766"/>
  <c r="H110" i="766"/>
  <c r="H109" i="766"/>
  <c r="H108" i="766"/>
  <c r="H107" i="766"/>
  <c r="H106" i="766"/>
  <c r="H105" i="766"/>
  <c r="H104" i="766"/>
  <c r="H103" i="766"/>
  <c r="H102" i="766"/>
  <c r="H101" i="766"/>
  <c r="H100" i="766"/>
  <c r="H99" i="766"/>
  <c r="H98" i="766"/>
  <c r="H97" i="766"/>
  <c r="H96" i="766"/>
  <c r="H95" i="766"/>
  <c r="H94" i="766"/>
  <c r="H93" i="766"/>
  <c r="H92" i="766"/>
  <c r="H91" i="766"/>
  <c r="H90" i="766"/>
  <c r="H89" i="766"/>
  <c r="H88" i="766"/>
  <c r="H87" i="766"/>
  <c r="H86" i="766"/>
  <c r="H85" i="766"/>
  <c r="H84" i="766"/>
  <c r="H83" i="766"/>
  <c r="H82" i="766"/>
  <c r="H81" i="766"/>
  <c r="H80" i="766"/>
  <c r="H79" i="766"/>
  <c r="H78" i="766"/>
  <c r="H77" i="766"/>
  <c r="H76" i="766"/>
  <c r="H75" i="766"/>
  <c r="H74" i="766"/>
  <c r="H73" i="766"/>
  <c r="H72" i="766"/>
  <c r="H71" i="766"/>
  <c r="H70" i="766"/>
  <c r="H69" i="766"/>
  <c r="H68" i="766"/>
  <c r="H67" i="766"/>
  <c r="H66" i="766"/>
  <c r="H65" i="766"/>
  <c r="H64" i="766"/>
  <c r="H63" i="766"/>
  <c r="H62" i="766"/>
  <c r="H61" i="766"/>
  <c r="H60" i="766"/>
  <c r="H59" i="766"/>
  <c r="H58" i="766"/>
  <c r="H57" i="766"/>
  <c r="H56" i="766"/>
  <c r="H55" i="766"/>
  <c r="D50" i="766"/>
  <c r="G5" i="766" s="1"/>
  <c r="G4" i="766"/>
  <c r="G7" i="1"/>
  <c r="G7" i="768" l="1"/>
  <c r="G7" i="766"/>
  <c r="F9" i="3"/>
  <c r="E5" i="12" l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G125" i="1"/>
  <c r="C9" i="12"/>
  <c r="H9" i="12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124" i="1"/>
  <c r="F125" i="1"/>
  <c r="D50" i="1"/>
  <c r="K21" i="3"/>
  <c r="G15" i="3"/>
  <c r="F17" i="3"/>
  <c r="K17" i="3"/>
  <c r="E13" i="3"/>
  <c r="C13" i="3"/>
  <c r="K25" i="3"/>
  <c r="D16" i="3"/>
  <c r="K26" i="3"/>
  <c r="K19" i="3"/>
  <c r="K24" i="3"/>
  <c r="G14" i="3"/>
  <c r="K32" i="3"/>
  <c r="K23" i="3"/>
  <c r="K28" i="3"/>
  <c r="F15" i="3"/>
  <c r="I13" i="3"/>
  <c r="E17" i="3"/>
  <c r="I17" i="3"/>
  <c r="D17" i="3"/>
  <c r="K31" i="3"/>
  <c r="K27" i="3"/>
  <c r="H16" i="3"/>
  <c r="K15" i="3"/>
  <c r="E16" i="3"/>
  <c r="G13" i="3"/>
  <c r="I14" i="3"/>
  <c r="C14" i="3"/>
  <c r="D13" i="3"/>
  <c r="K16" i="3"/>
  <c r="G16" i="3"/>
  <c r="C15" i="3"/>
  <c r="K14" i="3"/>
  <c r="E14" i="3"/>
  <c r="C16" i="3"/>
  <c r="K30" i="3"/>
  <c r="K13" i="3"/>
  <c r="C17" i="3"/>
  <c r="D14" i="3"/>
  <c r="K22" i="3"/>
  <c r="H13" i="3"/>
  <c r="K29" i="3"/>
  <c r="F14" i="3"/>
  <c r="F13" i="3"/>
  <c r="K20" i="3"/>
  <c r="I15" i="3"/>
  <c r="G17" i="3"/>
  <c r="F16" i="3"/>
  <c r="H17" i="3"/>
  <c r="K18" i="3"/>
  <c r="D15" i="3"/>
  <c r="H14" i="3"/>
  <c r="E15" i="3"/>
  <c r="I16" i="3"/>
  <c r="H15" i="3"/>
  <c r="J32" i="3" l="1"/>
  <c r="C8" i="3"/>
  <c r="C7" i="3"/>
  <c r="G5" i="1"/>
  <c r="G4" i="1"/>
  <c r="D9" i="12"/>
  <c r="E9" i="12"/>
  <c r="F9" i="12"/>
  <c r="G9" i="12"/>
  <c r="I9" i="12"/>
  <c r="J9" i="12"/>
  <c r="C10" i="12"/>
  <c r="D10" i="12"/>
  <c r="E10" i="12"/>
  <c r="F10" i="12"/>
  <c r="G10" i="12"/>
  <c r="H10" i="12"/>
  <c r="I10" i="12"/>
  <c r="J10" i="12"/>
  <c r="C11" i="12"/>
  <c r="D11" i="12"/>
  <c r="E11" i="12"/>
  <c r="F11" i="12"/>
  <c r="G11" i="12"/>
  <c r="H11" i="12"/>
  <c r="I11" i="12"/>
  <c r="J11" i="12"/>
  <c r="C12" i="12"/>
  <c r="D12" i="12"/>
  <c r="E12" i="12"/>
  <c r="F12" i="12"/>
  <c r="G12" i="12"/>
  <c r="H12" i="12"/>
  <c r="I12" i="12"/>
  <c r="J12" i="12"/>
  <c r="C13" i="12"/>
  <c r="D13" i="12"/>
  <c r="E13" i="12"/>
  <c r="F13" i="12"/>
  <c r="G13" i="12"/>
  <c r="H13" i="12"/>
  <c r="I13" i="12"/>
  <c r="J13" i="12"/>
  <c r="C14" i="12"/>
  <c r="D14" i="12"/>
  <c r="E14" i="12"/>
  <c r="F14" i="12"/>
  <c r="G14" i="12"/>
  <c r="H14" i="12"/>
  <c r="I14" i="12"/>
  <c r="J14" i="12"/>
  <c r="C15" i="12"/>
  <c r="D15" i="12"/>
  <c r="E15" i="12"/>
  <c r="F15" i="12"/>
  <c r="G15" i="12"/>
  <c r="H15" i="12"/>
  <c r="I15" i="12"/>
  <c r="J15" i="12"/>
  <c r="C16" i="12"/>
  <c r="D16" i="12"/>
  <c r="E16" i="12"/>
  <c r="F16" i="12"/>
  <c r="G16" i="12"/>
  <c r="H16" i="12"/>
  <c r="I16" i="12"/>
  <c r="J16" i="12"/>
  <c r="C17" i="12"/>
  <c r="D17" i="12"/>
  <c r="E17" i="12"/>
  <c r="F17" i="12"/>
  <c r="G17" i="12"/>
  <c r="H17" i="12"/>
  <c r="I17" i="12"/>
  <c r="J17" i="12"/>
  <c r="C18" i="12"/>
  <c r="D18" i="12"/>
  <c r="E18" i="12"/>
  <c r="F18" i="12"/>
  <c r="G18" i="12"/>
  <c r="H18" i="12"/>
  <c r="I18" i="12"/>
  <c r="J18" i="12"/>
  <c r="C19" i="12"/>
  <c r="D19" i="12"/>
  <c r="E19" i="12"/>
  <c r="F19" i="12"/>
  <c r="G19" i="12"/>
  <c r="H19" i="12"/>
  <c r="I19" i="12"/>
  <c r="J19" i="12"/>
  <c r="C20" i="12"/>
  <c r="D20" i="12"/>
  <c r="E20" i="12"/>
  <c r="F20" i="12"/>
  <c r="G20" i="12"/>
  <c r="H20" i="12"/>
  <c r="I20" i="12"/>
  <c r="J20" i="12"/>
  <c r="C21" i="12"/>
  <c r="D21" i="12"/>
  <c r="E21" i="12"/>
  <c r="F21" i="12"/>
  <c r="G21" i="12"/>
  <c r="H21" i="12"/>
  <c r="I21" i="12"/>
  <c r="J21" i="12"/>
  <c r="C22" i="12"/>
  <c r="D22" i="12"/>
  <c r="E22" i="12"/>
  <c r="F22" i="12"/>
  <c r="G22" i="12"/>
  <c r="H22" i="12"/>
  <c r="I22" i="12"/>
  <c r="J22" i="12"/>
  <c r="C23" i="12"/>
  <c r="D23" i="12"/>
  <c r="E23" i="12"/>
  <c r="F23" i="12"/>
  <c r="G23" i="12"/>
  <c r="H23" i="12"/>
  <c r="I23" i="12"/>
  <c r="J23" i="12"/>
  <c r="C24" i="12"/>
  <c r="D24" i="12"/>
  <c r="E24" i="12"/>
  <c r="F24" i="12"/>
  <c r="G24" i="12"/>
  <c r="H24" i="12"/>
  <c r="I24" i="12"/>
  <c r="J24" i="12"/>
  <c r="C25" i="12"/>
  <c r="D25" i="12"/>
  <c r="E25" i="12"/>
  <c r="F25" i="12"/>
  <c r="G25" i="12"/>
  <c r="H25" i="12"/>
  <c r="I25" i="12"/>
  <c r="J25" i="12"/>
  <c r="C26" i="12"/>
  <c r="D26" i="12"/>
  <c r="E26" i="12"/>
  <c r="F26" i="12"/>
  <c r="G26" i="12"/>
  <c r="H26" i="12"/>
  <c r="I26" i="12"/>
  <c r="J26" i="12"/>
  <c r="C27" i="12"/>
  <c r="D27" i="12"/>
  <c r="E27" i="12"/>
  <c r="F27" i="12"/>
  <c r="G27" i="12"/>
  <c r="H27" i="12"/>
  <c r="I27" i="12"/>
  <c r="J27" i="12"/>
  <c r="C28" i="12"/>
  <c r="D28" i="12"/>
  <c r="E28" i="12"/>
  <c r="F28" i="12"/>
  <c r="G28" i="12"/>
  <c r="H28" i="12"/>
  <c r="I28" i="12"/>
  <c r="J28" i="12"/>
  <c r="C29" i="12"/>
  <c r="D29" i="12"/>
  <c r="E29" i="12"/>
  <c r="F29" i="12"/>
  <c r="G29" i="12"/>
  <c r="H29" i="12"/>
  <c r="I29" i="12"/>
  <c r="J29" i="12"/>
  <c r="C30" i="12"/>
  <c r="D30" i="12"/>
  <c r="E30" i="12"/>
  <c r="F30" i="12"/>
  <c r="G30" i="12"/>
  <c r="H30" i="12"/>
  <c r="I30" i="12"/>
  <c r="J30" i="12"/>
  <c r="C31" i="12"/>
  <c r="D31" i="12"/>
  <c r="E31" i="12"/>
  <c r="F31" i="12"/>
  <c r="G31" i="12"/>
  <c r="H31" i="12"/>
  <c r="I31" i="12"/>
  <c r="J31" i="12"/>
  <c r="C32" i="12"/>
  <c r="D32" i="12"/>
  <c r="E32" i="12"/>
  <c r="F32" i="12"/>
  <c r="G32" i="12"/>
  <c r="H32" i="12"/>
  <c r="I32" i="12"/>
  <c r="J32" i="12"/>
  <c r="C33" i="12"/>
  <c r="D33" i="12"/>
  <c r="E33" i="12"/>
  <c r="F33" i="12"/>
  <c r="G33" i="12"/>
  <c r="H33" i="12"/>
  <c r="I33" i="12"/>
  <c r="J33" i="12"/>
  <c r="C34" i="12"/>
  <c r="D34" i="12"/>
  <c r="E34" i="12"/>
  <c r="F34" i="12"/>
  <c r="G34" i="12"/>
  <c r="H34" i="12"/>
  <c r="I34" i="12"/>
  <c r="J34" i="12"/>
  <c r="C35" i="12"/>
  <c r="D35" i="12"/>
  <c r="E35" i="12"/>
  <c r="F35" i="12"/>
  <c r="G35" i="12"/>
  <c r="H35" i="12"/>
  <c r="I35" i="12"/>
  <c r="J35" i="12"/>
  <c r="C36" i="12"/>
  <c r="D36" i="12"/>
  <c r="E36" i="12"/>
  <c r="F36" i="12"/>
  <c r="G36" i="12"/>
  <c r="H36" i="12"/>
  <c r="I36" i="12"/>
  <c r="J36" i="12"/>
  <c r="C37" i="12"/>
  <c r="D37" i="12"/>
  <c r="E37" i="12"/>
  <c r="F37" i="12"/>
  <c r="G37" i="12"/>
  <c r="H37" i="12"/>
  <c r="I37" i="12"/>
  <c r="J37" i="12"/>
  <c r="C38" i="12"/>
  <c r="D38" i="12"/>
  <c r="E38" i="12"/>
  <c r="F38" i="12"/>
  <c r="G38" i="12"/>
  <c r="H38" i="12"/>
  <c r="I38" i="12"/>
  <c r="J38" i="12"/>
  <c r="C39" i="12"/>
  <c r="D39" i="12"/>
  <c r="E39" i="12"/>
  <c r="F39" i="12"/>
  <c r="G39" i="12"/>
  <c r="H39" i="12"/>
  <c r="I39" i="12"/>
  <c r="J39" i="12"/>
  <c r="C40" i="12"/>
  <c r="D40" i="12"/>
  <c r="E40" i="12"/>
  <c r="F40" i="12"/>
  <c r="G40" i="12"/>
  <c r="H40" i="12"/>
  <c r="I40" i="12"/>
  <c r="J40" i="12"/>
  <c r="C41" i="12"/>
  <c r="D41" i="12"/>
  <c r="E41" i="12"/>
  <c r="F41" i="12"/>
  <c r="G41" i="12"/>
  <c r="H41" i="12"/>
  <c r="I41" i="12"/>
  <c r="J41" i="12"/>
  <c r="C42" i="12"/>
  <c r="D42" i="12"/>
  <c r="E42" i="12"/>
  <c r="F42" i="12"/>
  <c r="G42" i="12"/>
  <c r="H42" i="12"/>
  <c r="I42" i="12"/>
  <c r="J42" i="12"/>
  <c r="C43" i="12"/>
  <c r="D43" i="12"/>
  <c r="E43" i="12"/>
  <c r="F43" i="12"/>
  <c r="G43" i="12"/>
  <c r="H43" i="12"/>
  <c r="I43" i="12"/>
  <c r="J43" i="12"/>
  <c r="C44" i="12"/>
  <c r="D44" i="12"/>
  <c r="E44" i="12"/>
  <c r="F44" i="12"/>
  <c r="G44" i="12"/>
  <c r="H44" i="12"/>
  <c r="I44" i="12"/>
  <c r="J44" i="12"/>
  <c r="C45" i="12"/>
  <c r="D45" i="12"/>
  <c r="E45" i="12"/>
  <c r="F45" i="12"/>
  <c r="G45" i="12"/>
  <c r="H45" i="12"/>
  <c r="I45" i="12"/>
  <c r="J45" i="12"/>
  <c r="C46" i="12"/>
  <c r="D46" i="12"/>
  <c r="E46" i="12"/>
  <c r="F46" i="12"/>
  <c r="G46" i="12"/>
  <c r="H46" i="12"/>
  <c r="I46" i="12"/>
  <c r="J46" i="12"/>
  <c r="C47" i="12"/>
  <c r="D47" i="12"/>
  <c r="E47" i="12"/>
  <c r="F47" i="12"/>
  <c r="G47" i="12"/>
  <c r="H47" i="12"/>
  <c r="I47" i="12"/>
  <c r="J47" i="12"/>
  <c r="C48" i="12"/>
  <c r="D48" i="12"/>
  <c r="E48" i="12"/>
  <c r="F48" i="12"/>
  <c r="G48" i="12"/>
  <c r="H48" i="12"/>
  <c r="I48" i="12"/>
  <c r="J48" i="12"/>
  <c r="C49" i="12"/>
  <c r="D49" i="12"/>
  <c r="E49" i="12"/>
  <c r="F49" i="12"/>
  <c r="G49" i="12"/>
  <c r="H49" i="12"/>
  <c r="I49" i="12"/>
  <c r="J49" i="12"/>
  <c r="C50" i="12"/>
  <c r="D50" i="12"/>
  <c r="E50" i="12"/>
  <c r="F50" i="12"/>
  <c r="G50" i="12"/>
  <c r="H50" i="12"/>
  <c r="I50" i="12"/>
  <c r="J50" i="12"/>
  <c r="C51" i="12"/>
  <c r="D51" i="12"/>
  <c r="E51" i="12"/>
  <c r="F51" i="12"/>
  <c r="G51" i="12"/>
  <c r="H51" i="12"/>
  <c r="I51" i="12"/>
  <c r="J51" i="12"/>
  <c r="C52" i="12"/>
  <c r="D52" i="12"/>
  <c r="E52" i="12"/>
  <c r="F52" i="12"/>
  <c r="G52" i="12"/>
  <c r="H52" i="12"/>
  <c r="I52" i="12"/>
  <c r="J52" i="12"/>
  <c r="C53" i="12"/>
  <c r="D53" i="12"/>
  <c r="E53" i="12"/>
  <c r="F53" i="12"/>
  <c r="G53" i="12"/>
  <c r="H53" i="12"/>
  <c r="I53" i="12"/>
  <c r="J53" i="12"/>
  <c r="C54" i="12"/>
  <c r="D54" i="12"/>
  <c r="E54" i="12"/>
  <c r="F54" i="12"/>
  <c r="G54" i="12"/>
  <c r="H54" i="12"/>
  <c r="I54" i="12"/>
  <c r="J54" i="12"/>
  <c r="C55" i="12"/>
  <c r="D55" i="12"/>
  <c r="E55" i="12"/>
  <c r="F55" i="12"/>
  <c r="G55" i="12"/>
  <c r="H55" i="12"/>
  <c r="I55" i="12"/>
  <c r="J55" i="12"/>
  <c r="C56" i="12"/>
  <c r="D56" i="12"/>
  <c r="E56" i="12"/>
  <c r="F56" i="12"/>
  <c r="G56" i="12"/>
  <c r="H56" i="12"/>
  <c r="I56" i="12"/>
  <c r="J56" i="12"/>
  <c r="C57" i="12"/>
  <c r="D57" i="12"/>
  <c r="E57" i="12"/>
  <c r="F57" i="12"/>
  <c r="G57" i="12"/>
  <c r="H57" i="12"/>
  <c r="I57" i="12"/>
  <c r="J57" i="12"/>
  <c r="M13" i="3"/>
  <c r="C9" i="3" l="1"/>
  <c r="H7" i="3" s="1"/>
  <c r="J17" i="3" l="1"/>
  <c r="J18" i="3"/>
  <c r="J20" i="3"/>
  <c r="J23" i="3"/>
  <c r="J29" i="3"/>
  <c r="J22" i="3"/>
  <c r="J19" i="3"/>
  <c r="J15" i="3"/>
  <c r="J16" i="3"/>
  <c r="J21" i="3"/>
  <c r="J14" i="3"/>
  <c r="J13" i="3"/>
  <c r="J27" i="3"/>
  <c r="J26" i="3"/>
  <c r="J24" i="3"/>
  <c r="J25" i="3"/>
  <c r="J31" i="3"/>
  <c r="J30" i="3"/>
  <c r="J28" i="3"/>
</calcChain>
</file>

<file path=xl/comments1.xml><?xml version="1.0" encoding="utf-8"?>
<comments xmlns="http://schemas.openxmlformats.org/spreadsheetml/2006/main">
  <authors>
    <author>Emil Emborg Thiel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Emil Emborg Thiel:</t>
        </r>
        <r>
          <rPr>
            <sz val="9"/>
            <color indexed="81"/>
            <rFont val="Tahoma"/>
            <family val="2"/>
          </rPr>
          <t xml:space="preserve">
Status er udtryk for hvad der er sket med arrangementet.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</rPr>
          <t>Emil Emborg Thiel:</t>
        </r>
        <r>
          <rPr>
            <sz val="9"/>
            <color indexed="81"/>
            <rFont val="Tahoma"/>
            <family val="2"/>
          </rPr>
          <t xml:space="preserve">
En generisk Ja/Nej mulighed som kan bruges flere steder.</t>
        </r>
      </text>
    </comment>
    <comment ref="P2" authorId="0" shapeId="0">
      <text>
        <r>
          <rPr>
            <b/>
            <sz val="9"/>
            <color indexed="81"/>
            <rFont val="Tahoma"/>
            <family val="2"/>
          </rPr>
          <t>Emil Emborg Thiel:</t>
        </r>
        <r>
          <rPr>
            <sz val="9"/>
            <color indexed="81"/>
            <rFont val="Tahoma"/>
            <family val="2"/>
          </rPr>
          <t xml:space="preserve">
Datoer der er valide i forhold til hvilke datoer der er dækket af bekændtgørelsen. 
Intervallet er: 06-03-2020 - 31-08-2020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</rPr>
          <t>Emil Emborg Thiel:</t>
        </r>
        <r>
          <rPr>
            <sz val="9"/>
            <color indexed="81"/>
            <rFont val="Tahoma"/>
            <family val="2"/>
          </rPr>
          <t xml:space="preserve">
Hvis der tilføjes nye kategorier og poster, skal listen igen sorteres A-Z på kategori kolonnen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Emil Emborg Thiel:</t>
        </r>
        <r>
          <rPr>
            <sz val="9"/>
            <color indexed="81"/>
            <rFont val="Tahoma"/>
            <family val="2"/>
          </rPr>
          <t xml:space="preserve">
Hvis der tilføjes nye kategorier og poster, skal listen igen sorteres A-Z på kategori kolonnen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Emil Emborg Thiel:</t>
        </r>
        <r>
          <rPr>
            <sz val="9"/>
            <color indexed="81"/>
            <rFont val="Tahoma"/>
            <family val="2"/>
          </rPr>
          <t xml:space="preserve">
Hvis der tilføjes nye kategorier og poster, skal listen igen sorteres A-Z på kategori kolonnen</t>
        </r>
      </text>
    </comment>
  </commentList>
</comments>
</file>

<file path=xl/sharedStrings.xml><?xml version="1.0" encoding="utf-8"?>
<sst xmlns="http://schemas.openxmlformats.org/spreadsheetml/2006/main" count="2092" uniqueCount="187">
  <si>
    <t>Post</t>
  </si>
  <si>
    <t>Merchandise</t>
  </si>
  <si>
    <t>Beløb</t>
  </si>
  <si>
    <t>Indtægter</t>
  </si>
  <si>
    <t>Totale indtægter</t>
  </si>
  <si>
    <t xml:space="preserve">Navn </t>
  </si>
  <si>
    <t>Dato</t>
  </si>
  <si>
    <t>Type</t>
  </si>
  <si>
    <t>Aflyst</t>
  </si>
  <si>
    <t>Forventede antal deltagere</t>
  </si>
  <si>
    <t>Ja/Nej</t>
  </si>
  <si>
    <t xml:space="preserve"> </t>
  </si>
  <si>
    <t>Nej</t>
  </si>
  <si>
    <t>Ja</t>
  </si>
  <si>
    <t>Note</t>
  </si>
  <si>
    <t>Fra</t>
  </si>
  <si>
    <t>Til</t>
  </si>
  <si>
    <t>Navn</t>
  </si>
  <si>
    <t>Vælg eller skriv post</t>
  </si>
  <si>
    <t>Vælg</t>
  </si>
  <si>
    <t>Vælg dato</t>
  </si>
  <si>
    <t>Liveoptrædener, scenekunst (koncert, teater, musical, stand up mv.)</t>
  </si>
  <si>
    <t>Øvrige</t>
  </si>
  <si>
    <t>Sportsbegivenhed (fodbold, håndbold, ishockey mv.)</t>
  </si>
  <si>
    <t>Festival (musik, fødevarer, viden mv.)</t>
  </si>
  <si>
    <t>Dyrskue</t>
  </si>
  <si>
    <t>Forsalg af billetter</t>
  </si>
  <si>
    <t>Løbende arrangementer (fx cirkus og musicals)</t>
  </si>
  <si>
    <t>Leje af venue</t>
  </si>
  <si>
    <t>Markedsføring</t>
  </si>
  <si>
    <t>Personaleomkostninger</t>
  </si>
  <si>
    <t>Transport</t>
  </si>
  <si>
    <t>Mad- og drikkevarer</t>
  </si>
  <si>
    <t>Sikkerhedsvagter og lign.</t>
  </si>
  <si>
    <t>Rengøring og lign.</t>
  </si>
  <si>
    <t>Lys, lyd, scene</t>
  </si>
  <si>
    <t>Præstationslønninger</t>
  </si>
  <si>
    <t>Refusion af standleje</t>
  </si>
  <si>
    <t>Materialer</t>
  </si>
  <si>
    <t>Antal arrangementer</t>
  </si>
  <si>
    <t>Vælg arrangementstype</t>
  </si>
  <si>
    <t>Sheet</t>
  </si>
  <si>
    <t>Arrangement1</t>
  </si>
  <si>
    <t>Arrangement2</t>
  </si>
  <si>
    <t>Arrangement3</t>
  </si>
  <si>
    <t>Arrangement4</t>
  </si>
  <si>
    <t>Arrangement5</t>
  </si>
  <si>
    <t>Arrangement6</t>
  </si>
  <si>
    <t>Arrangement7</t>
  </si>
  <si>
    <t>Arrangement8</t>
  </si>
  <si>
    <t>Arrangement9</t>
  </si>
  <si>
    <t>Arrangement10</t>
  </si>
  <si>
    <t>Arrangement11</t>
  </si>
  <si>
    <t>Arrangement12</t>
  </si>
  <si>
    <t>Arrangement13</t>
  </si>
  <si>
    <t>Arrangement14</t>
  </si>
  <si>
    <t>Arrangement15</t>
  </si>
  <si>
    <t>Arrangement16</t>
  </si>
  <si>
    <t>Arrangement17</t>
  </si>
  <si>
    <t>Arrangement18</t>
  </si>
  <si>
    <t>Arrangement19</t>
  </si>
  <si>
    <t>Arrangement20</t>
  </si>
  <si>
    <t>Arrangement21</t>
  </si>
  <si>
    <t>Arrangement22</t>
  </si>
  <si>
    <t>Arrangement23</t>
  </si>
  <si>
    <t>Arrangement24</t>
  </si>
  <si>
    <t>Arrangement25</t>
  </si>
  <si>
    <t>Arrangement26</t>
  </si>
  <si>
    <t>Arrangement27</t>
  </si>
  <si>
    <t>Arrangement28</t>
  </si>
  <si>
    <t>Arrangement29</t>
  </si>
  <si>
    <t>Arrangement30</t>
  </si>
  <si>
    <t>Arrangement31</t>
  </si>
  <si>
    <t>Arrangement32</t>
  </si>
  <si>
    <t>Arrangement33</t>
  </si>
  <si>
    <t>Arrangement34</t>
  </si>
  <si>
    <t>Arrangement35</t>
  </si>
  <si>
    <t>Arrangement36</t>
  </si>
  <si>
    <t>Arrangement37</t>
  </si>
  <si>
    <t>Arrangement38</t>
  </si>
  <si>
    <t>Arrangement39</t>
  </si>
  <si>
    <t>Arrangement40</t>
  </si>
  <si>
    <t>Arrangement41</t>
  </si>
  <si>
    <t>Arrangement42</t>
  </si>
  <si>
    <t>Arrangement43</t>
  </si>
  <si>
    <t>Arrangement44</t>
  </si>
  <si>
    <t>Arrangement45</t>
  </si>
  <si>
    <t>Arrangement46</t>
  </si>
  <si>
    <t>Arrangement47</t>
  </si>
  <si>
    <t>Arrangement48</t>
  </si>
  <si>
    <t>Arrangement49</t>
  </si>
  <si>
    <t>Arrangement50</t>
  </si>
  <si>
    <t>Functions for Overblik sheet</t>
  </si>
  <si>
    <t>Tab</t>
  </si>
  <si>
    <t>Samlede direkte omkostninger</t>
  </si>
  <si>
    <t>Samlede direkte indtægter</t>
  </si>
  <si>
    <t>Antal deltagere per afvikling</t>
  </si>
  <si>
    <t>Andet</t>
  </si>
  <si>
    <t>Beskrivelse af post</t>
  </si>
  <si>
    <t>Årsag</t>
  </si>
  <si>
    <t>Vælg årsag</t>
  </si>
  <si>
    <t>Kombination</t>
  </si>
  <si>
    <t>Væsentligt ændret</t>
  </si>
  <si>
    <t>Direkte omkostninger</t>
  </si>
  <si>
    <t>Direkte indtægter</t>
  </si>
  <si>
    <t>Angiv navn</t>
  </si>
  <si>
    <t>Angiv sted</t>
  </si>
  <si>
    <t>Angiv antal</t>
  </si>
  <si>
    <t>Sted for afvikling</t>
  </si>
  <si>
    <t>Nr.</t>
  </si>
  <si>
    <t>Uddyb årsag</t>
  </si>
  <si>
    <t>Totale omkostninger</t>
  </si>
  <si>
    <t>Omkostninger</t>
  </si>
  <si>
    <t>'=Arrangement1!$D$9</t>
  </si>
  <si>
    <t>'=Arrangement1!$D$4</t>
  </si>
  <si>
    <t>CVR-nummer</t>
  </si>
  <si>
    <t>Store omkostningsposter</t>
  </si>
  <si>
    <t>'=Arrangement1!$D$7</t>
  </si>
  <si>
    <t>Antal afviklingsdage</t>
  </si>
  <si>
    <t>Min. antal deltagere</t>
  </si>
  <si>
    <t>'=IF(Arrangement1!D8&lt;&gt;"Ja";IF(Arrangement1!D10="Vælg dato"; "Antal afviklingsdage";"1");Arrangement1!D14)</t>
  </si>
  <si>
    <t>Udskudt</t>
  </si>
  <si>
    <t>Forsalg af standeleje</t>
  </si>
  <si>
    <t>Column1</t>
  </si>
  <si>
    <t>Forventet underskud</t>
  </si>
  <si>
    <t>Overflytning af billetter</t>
  </si>
  <si>
    <t>Overflytning af standleje</t>
  </si>
  <si>
    <t>Store omkostninger</t>
  </si>
  <si>
    <t>'=Arrangement1!$D$50</t>
  </si>
  <si>
    <t>'=IF(OR(Arrangement1!D8="Vælg"; Arrangement1!D8 = "Nej"); TEXT(Arrangement1!D10;"dd-mm-åååå"); CONCAT(TEXT(Arrangement1!D13; "dd-mm-åååå"); " til "; TEXT(Arrangement1!E13; "dd-mm-åååå")))</t>
  </si>
  <si>
    <t>Refusion af partnerskabsbilletter og lign.</t>
  </si>
  <si>
    <t>Forsalg af partnerskabsbilletter og lign.</t>
  </si>
  <si>
    <t>Omkostninger til fanzone</t>
  </si>
  <si>
    <t>Omkostninger til kampprogram og lign.</t>
  </si>
  <si>
    <t>Omkostninger til ophold/indkvartering</t>
  </si>
  <si>
    <t>Kunstnerhonorar</t>
  </si>
  <si>
    <t>Øvrige indtægter (arrangementsspecifik)</t>
  </si>
  <si>
    <t>Salg af merchandise (arrangementsspecifik)</t>
  </si>
  <si>
    <t>Sponsorat (arrangementsspecifik)</t>
  </si>
  <si>
    <t>Refusion af billetter</t>
  </si>
  <si>
    <t>Forsalg af mad- og drikkevarer (arrangementsspecifik)</t>
  </si>
  <si>
    <t>Forsalg af menu (arrangementsspecifik)</t>
  </si>
  <si>
    <t>Omkostning</t>
  </si>
  <si>
    <t>Ansøgt beløb</t>
  </si>
  <si>
    <t>'=IF(OR(INDIRECT(ADDRESS(8;4;;;"Arrangement"&amp;B13))="Vælg"; INDIRECT(ADDRESS(8;4;;;"Arrangement"&amp;B13)) = "Nej"); TEXT(INDIRECT(ADDRESS(10;4;;;"Arrangement"&amp;B13));"dd-mm-åååå"); CONCAT(TEXT(INDIRECT(ADDRESS(13;4;;;"Arrangement"&amp;B13)); "dd-mm-åååå"); " til "; TEXT(INDIRECT(ADDRESS(13;5;;;"Arrangement"&amp;B13)); "dd-mm-åååå")))</t>
  </si>
  <si>
    <t>'=IF(INDIRECT(ADDRESS(8;4;;;"Arrangement"&amp;B13))&lt;&gt;"Ja";IF(INDIRECT(ADDRESS(10;4;;;"Arrangement"&amp;B13))="Vælg dato"; "Antal afviklingsdage";"1");INDIRECT(ADDRESS(14;4;;;"Arrangement"&amp;B13)))</t>
  </si>
  <si>
    <t>'=INDIRECT(ADDRESS(9;4;;;"Arrangement"&amp;B13))</t>
  </si>
  <si>
    <t>'=INDIRECT(ADDRESS(7;4;;;"Arrangement"&amp;B13))</t>
  </si>
  <si>
    <t>'=INDIRECT(ADDRESS(125;7;;;"Arrangement"&amp;B13))</t>
  </si>
  <si>
    <t>'=INDIRECT(ADDRESS(50;4;;;"Arrangement"&amp;B13))</t>
  </si>
  <si>
    <t>'=INDIRECT(ADDRESS(4;4;;;"Arrangement"&amp;B13))</t>
  </si>
  <si>
    <t>'=IF(MAX(INDIRECT(ADDRESS(55;7;4;;"Arrangement"&amp;B13)&amp;":"&amp;ADDRESS(125;7;4))) &gt;= 100000; "Ja";"")</t>
  </si>
  <si>
    <t>Indirect og address:</t>
  </si>
  <si>
    <t>'=IF(MAX(Arrangement1!G55:G125) &gt;= 100000; "Ja";"")</t>
  </si>
  <si>
    <t>'=Arrangement1!$G$125</t>
  </si>
  <si>
    <t>Version 1.2</t>
  </si>
  <si>
    <t>Tilbagebetaling af sponsorat</t>
  </si>
  <si>
    <t>Angiv dato</t>
  </si>
  <si>
    <t>Refusion øvrigt</t>
  </si>
  <si>
    <t xml:space="preserve">Billetter solgt i døren </t>
  </si>
  <si>
    <t>Partnerskabsaftaler - og indtægter</t>
  </si>
  <si>
    <t>Refusion af partnerskabsaftaler- og indtægter</t>
  </si>
  <si>
    <t>Oprindeligt beløb</t>
  </si>
  <si>
    <t>Tabsbegrænsning i %</t>
  </si>
  <si>
    <t>DD-MM-ÅÅÅÅ</t>
  </si>
  <si>
    <t>HENSÆTTES pga. retsag</t>
  </si>
  <si>
    <t>Oprindelig afviklingsperiode</t>
  </si>
  <si>
    <t>Leverandørs CVR-nummer</t>
  </si>
  <si>
    <t>Angiv leverandørs CVR-nummer</t>
  </si>
  <si>
    <t xml:space="preserve">Dato for indgåelse af aftale </t>
  </si>
  <si>
    <t xml:space="preserve">Siddende deltagere </t>
  </si>
  <si>
    <t>Angiv arrangementstype</t>
  </si>
  <si>
    <t>Stående deltagere</t>
  </si>
  <si>
    <t xml:space="preserve">Kombination </t>
  </si>
  <si>
    <t>Overblik over forestillinger</t>
  </si>
  <si>
    <t>Forestilling</t>
  </si>
  <si>
    <t>Navn på forestillingen</t>
  </si>
  <si>
    <t>Oplysninger om forestillingen</t>
  </si>
  <si>
    <t>Tab for forestillingen</t>
  </si>
  <si>
    <t>Var forestillingen planlagt til afvikling i en periode på over fire uger?</t>
  </si>
  <si>
    <t xml:space="preserve">Forestillingen lever ikke op til ordningens kriterier </t>
  </si>
  <si>
    <t>Ny dato for forestilling</t>
  </si>
  <si>
    <t xml:space="preserve">Udgifter til revisor </t>
  </si>
  <si>
    <t>Samlet tab</t>
  </si>
  <si>
    <t xml:space="preserve">Samlet mulig kompensation </t>
  </si>
  <si>
    <t>Samlede revisorudgifter</t>
  </si>
  <si>
    <t>Kompensation for revisorudgifter (Maksimalt 30.000 kr.)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</si>
</sst>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r.&quot;_-;\-* #,##0.00\ &quot;kr.&quot;_-;_-* &quot;-&quot;??\ &quot;kr.&quot;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10"/>
      <color theme="5"/>
      <name val="Verdana"/>
      <family val="2"/>
    </font>
    <font>
      <sz val="11"/>
      <color theme="0"/>
      <name val="Verdana"/>
      <family val="2"/>
    </font>
    <font>
      <sz val="11"/>
      <name val="Verdana"/>
      <family val="2"/>
    </font>
    <font>
      <b/>
      <sz val="14"/>
      <color theme="0"/>
      <name val="Verdana"/>
      <family val="2"/>
    </font>
    <font>
      <sz val="10"/>
      <color rgb="FFFF0000"/>
      <name val="Verdana"/>
      <family val="2"/>
    </font>
    <font>
      <sz val="9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color rgb="FFED7D31"/>
      <name val="Verdana"/>
      <family val="2"/>
    </font>
    <font>
      <sz val="11"/>
      <color rgb="FFFFFFFF"/>
      <name val="Verdana"/>
      <family val="2"/>
    </font>
    <font>
      <b/>
      <sz val="11"/>
      <color rgb="FFFFFFFF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0"/>
      <color theme="2"/>
      <name val="Verdana"/>
      <family val="2"/>
    </font>
    <font>
      <b/>
      <sz val="11"/>
      <color theme="0"/>
      <name val="Verdana"/>
      <family val="2"/>
    </font>
    <font>
      <b/>
      <u/>
      <sz val="18"/>
      <color theme="0"/>
      <name val="Verdana"/>
      <family val="2"/>
    </font>
    <font>
      <b/>
      <sz val="16"/>
      <color theme="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DCB00"/>
        <bgColor indexed="64"/>
      </patternFill>
    </fill>
    <fill>
      <patternFill patternType="solid">
        <fgColor rgb="FF25252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252525"/>
      </left>
      <right style="medium">
        <color rgb="FF252525"/>
      </right>
      <top style="medium">
        <color rgb="FF252525"/>
      </top>
      <bottom style="medium">
        <color rgb="FF252525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0" applyFont="1"/>
    <xf numFmtId="0" fontId="0" fillId="0" borderId="0" xfId="0" quotePrefix="1"/>
    <xf numFmtId="0" fontId="0" fillId="0" borderId="0" xfId="0" applyFont="1"/>
    <xf numFmtId="14" fontId="0" fillId="0" borderId="0" xfId="0" applyNumberFormat="1"/>
    <xf numFmtId="0" fontId="0" fillId="0" borderId="0" xfId="0" applyFill="1"/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horizontal="fill"/>
    </xf>
    <xf numFmtId="0" fontId="0" fillId="0" borderId="0" xfId="0" quotePrefix="1" applyAlignment="1">
      <alignment horizontal="fill"/>
    </xf>
    <xf numFmtId="0" fontId="1" fillId="0" borderId="0" xfId="0" applyFont="1" applyAlignment="1"/>
    <xf numFmtId="44" fontId="0" fillId="0" borderId="0" xfId="0" quotePrefix="1" applyNumberFormat="1"/>
    <xf numFmtId="0" fontId="0" fillId="0" borderId="0" xfId="0" quotePrefix="1" applyNumberFormat="1"/>
    <xf numFmtId="0" fontId="0" fillId="0" borderId="0" xfId="0" applyBorder="1" applyProtection="1">
      <protection hidden="1"/>
    </xf>
    <xf numFmtId="0" fontId="0" fillId="0" borderId="0" xfId="0" applyFill="1" applyBorder="1" applyProtection="1"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0" fillId="4" borderId="0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horizontal="left" wrapText="1"/>
      <protection locked="0" hidden="1"/>
    </xf>
    <xf numFmtId="0" fontId="1" fillId="0" borderId="0" xfId="0" applyFont="1" applyBorder="1" applyProtection="1">
      <protection hidden="1"/>
    </xf>
    <xf numFmtId="0" fontId="10" fillId="3" borderId="0" xfId="0" applyFont="1" applyFill="1" applyBorder="1" applyAlignment="1" applyProtection="1">
      <protection hidden="1"/>
    </xf>
    <xf numFmtId="0" fontId="16" fillId="4" borderId="0" xfId="0" applyFont="1" applyFill="1" applyBorder="1" applyAlignment="1" applyProtection="1">
      <alignment wrapText="1"/>
      <protection locked="0" hidden="1"/>
    </xf>
    <xf numFmtId="0" fontId="16" fillId="0" borderId="0" xfId="0" applyFont="1" applyFill="1" applyBorder="1" applyAlignment="1" applyProtection="1">
      <alignment vertical="top" wrapText="1"/>
      <protection locked="0" hidden="1"/>
    </xf>
    <xf numFmtId="0" fontId="16" fillId="4" borderId="0" xfId="0" applyFont="1" applyFill="1" applyBorder="1" applyAlignment="1" applyProtection="1">
      <protection locked="0" hidden="1"/>
    </xf>
    <xf numFmtId="0" fontId="16" fillId="4" borderId="0" xfId="0" applyFont="1" applyFill="1" applyBorder="1" applyAlignment="1" applyProtection="1">
      <alignment vertical="center"/>
      <protection locked="0" hidden="1"/>
    </xf>
    <xf numFmtId="0" fontId="16" fillId="4" borderId="0" xfId="0" applyFont="1" applyFill="1" applyBorder="1" applyAlignment="1" applyProtection="1">
      <alignment horizontal="left"/>
      <protection locked="0" hidden="1"/>
    </xf>
    <xf numFmtId="0" fontId="10" fillId="3" borderId="0" xfId="0" applyFont="1" applyFill="1" applyBorder="1" applyProtection="1">
      <protection hidden="1"/>
    </xf>
    <xf numFmtId="14" fontId="16" fillId="5" borderId="0" xfId="0" applyNumberFormat="1" applyFont="1" applyFill="1" applyBorder="1" applyAlignment="1" applyProtection="1">
      <alignment horizontal="left"/>
      <protection locked="0" hidden="1"/>
    </xf>
    <xf numFmtId="0" fontId="0" fillId="4" borderId="4" xfId="0" applyFill="1" applyBorder="1" applyProtection="1"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14" fontId="16" fillId="4" borderId="0" xfId="0" applyNumberFormat="1" applyFont="1" applyFill="1" applyBorder="1" applyAlignment="1" applyProtection="1">
      <alignment horizontal="right"/>
      <protection locked="0" hidden="1"/>
    </xf>
    <xf numFmtId="0" fontId="0" fillId="4" borderId="4" xfId="0" applyFill="1" applyBorder="1" applyAlignment="1" applyProtection="1">
      <protection hidden="1"/>
    </xf>
    <xf numFmtId="0" fontId="0" fillId="4" borderId="0" xfId="0" applyFill="1" applyBorder="1" applyAlignment="1" applyProtection="1">
      <protection hidden="1"/>
    </xf>
    <xf numFmtId="14" fontId="0" fillId="4" borderId="5" xfId="0" applyNumberFormat="1" applyFill="1" applyBorder="1" applyAlignment="1" applyProtection="1">
      <alignment horizontal="left"/>
      <protection hidden="1"/>
    </xf>
    <xf numFmtId="0" fontId="0" fillId="0" borderId="0" xfId="0" applyNumberFormat="1" applyBorder="1" applyProtection="1">
      <protection hidden="1"/>
    </xf>
    <xf numFmtId="0" fontId="9" fillId="2" borderId="4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0" fontId="9" fillId="0" borderId="4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 wrapText="1"/>
      <protection locked="0" hidden="1"/>
    </xf>
    <xf numFmtId="44" fontId="12" fillId="0" borderId="0" xfId="1" applyFont="1" applyFill="1" applyBorder="1" applyAlignment="1" applyProtection="1">
      <alignment vertical="center"/>
      <protection locked="0" hidden="1"/>
    </xf>
    <xf numFmtId="0" fontId="0" fillId="0" borderId="0" xfId="0" quotePrefix="1" applyBorder="1" applyProtection="1">
      <protection hidden="1"/>
    </xf>
    <xf numFmtId="0" fontId="9" fillId="0" borderId="0" xfId="0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9" fillId="0" borderId="4" xfId="0" applyFont="1" applyBorder="1" applyProtection="1">
      <protection hidden="1"/>
    </xf>
    <xf numFmtId="0" fontId="8" fillId="0" borderId="6" xfId="0" applyFont="1" applyBorder="1" applyProtection="1">
      <protection hidden="1"/>
    </xf>
    <xf numFmtId="44" fontId="8" fillId="0" borderId="1" xfId="0" applyNumberFormat="1" applyFont="1" applyBorder="1" applyProtection="1">
      <protection hidden="1"/>
    </xf>
    <xf numFmtId="44" fontId="1" fillId="0" borderId="0" xfId="1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6" fillId="4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Border="1" applyProtection="1">
      <protection hidden="1"/>
    </xf>
    <xf numFmtId="0" fontId="7" fillId="5" borderId="0" xfId="0" applyFont="1" applyFill="1" applyBorder="1" applyProtection="1">
      <protection hidden="1"/>
    </xf>
    <xf numFmtId="44" fontId="14" fillId="4" borderId="0" xfId="1" applyFont="1" applyFill="1" applyBorder="1" applyProtection="1">
      <protection hidden="1"/>
    </xf>
    <xf numFmtId="0" fontId="13" fillId="4" borderId="0" xfId="0" applyFont="1" applyFill="1" applyBorder="1" applyAlignment="1" applyProtection="1">
      <protection hidden="1"/>
    </xf>
    <xf numFmtId="0" fontId="6" fillId="4" borderId="4" xfId="0" applyFont="1" applyFill="1" applyBorder="1" applyAlignment="1" applyProtection="1">
      <alignment vertical="center"/>
      <protection hidden="1"/>
    </xf>
    <xf numFmtId="0" fontId="7" fillId="3" borderId="4" xfId="0" applyFont="1" applyFill="1" applyBorder="1" applyProtection="1">
      <protection hidden="1"/>
    </xf>
    <xf numFmtId="0" fontId="13" fillId="4" borderId="5" xfId="0" applyFont="1" applyFill="1" applyBorder="1" applyProtection="1">
      <protection hidden="1"/>
    </xf>
    <xf numFmtId="0" fontId="15" fillId="3" borderId="4" xfId="0" applyFont="1" applyFill="1" applyBorder="1" applyProtection="1">
      <protection hidden="1"/>
    </xf>
    <xf numFmtId="0" fontId="11" fillId="3" borderId="4" xfId="0" applyFont="1" applyFill="1" applyBorder="1" applyAlignment="1" applyProtection="1">
      <protection hidden="1"/>
    </xf>
    <xf numFmtId="0" fontId="7" fillId="4" borderId="4" xfId="0" applyFont="1" applyFill="1" applyBorder="1" applyProtection="1"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protection hidden="1"/>
    </xf>
    <xf numFmtId="0" fontId="9" fillId="0" borderId="1" xfId="0" applyFont="1" applyBorder="1" applyProtection="1">
      <protection hidden="1"/>
    </xf>
    <xf numFmtId="0" fontId="9" fillId="0" borderId="7" xfId="0" applyFont="1" applyBorder="1" applyProtection="1"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44" fontId="9" fillId="0" borderId="0" xfId="1" applyFont="1" applyBorder="1" applyAlignment="1" applyProtection="1">
      <alignment horizontal="center" vertical="center"/>
      <protection hidden="1"/>
    </xf>
    <xf numFmtId="44" fontId="9" fillId="0" borderId="0" xfId="0" applyNumberFormat="1" applyFont="1" applyBorder="1" applyAlignment="1" applyProtection="1">
      <alignment horizontal="center" vertical="center"/>
      <protection hidden="1"/>
    </xf>
    <xf numFmtId="44" fontId="9" fillId="0" borderId="0" xfId="0" applyNumberFormat="1" applyFont="1" applyBorder="1" applyAlignment="1" applyProtection="1">
      <alignment horizontal="center" vertical="center" wrapText="1"/>
      <protection hidden="1"/>
    </xf>
    <xf numFmtId="44" fontId="9" fillId="0" borderId="5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7" fillId="4" borderId="5" xfId="0" applyFont="1" applyFill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18" fillId="0" borderId="0" xfId="2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protection hidden="1"/>
    </xf>
    <xf numFmtId="0" fontId="12" fillId="0" borderId="0" xfId="0" applyFont="1" applyFill="1" applyBorder="1" applyAlignment="1" applyProtection="1">
      <protection locked="0" hidden="1"/>
    </xf>
    <xf numFmtId="44" fontId="9" fillId="0" borderId="0" xfId="1" applyFont="1" applyFill="1" applyBorder="1" applyAlignment="1" applyProtection="1">
      <protection locked="0" hidden="1"/>
    </xf>
    <xf numFmtId="44" fontId="0" fillId="0" borderId="0" xfId="0" applyNumberFormat="1" applyBorder="1" applyProtection="1">
      <protection hidden="1"/>
    </xf>
    <xf numFmtId="0" fontId="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19" fillId="0" borderId="0" xfId="0" applyFont="1" applyFill="1" applyBorder="1" applyAlignment="1" applyProtection="1">
      <protection locked="0" hidden="1"/>
    </xf>
    <xf numFmtId="10" fontId="9" fillId="0" borderId="0" xfId="1" applyNumberFormat="1" applyFont="1" applyFill="1" applyBorder="1" applyAlignment="1" applyProtection="1">
      <protection hidden="1"/>
    </xf>
    <xf numFmtId="0" fontId="20" fillId="7" borderId="0" xfId="0" applyFont="1" applyFill="1" applyBorder="1" applyProtection="1">
      <protection hidden="1"/>
    </xf>
    <xf numFmtId="0" fontId="21" fillId="7" borderId="0" xfId="0" applyFont="1" applyFill="1" applyBorder="1" applyProtection="1">
      <protection hidden="1"/>
    </xf>
    <xf numFmtId="0" fontId="0" fillId="8" borderId="4" xfId="0" applyFill="1" applyBorder="1" applyProtection="1">
      <protection hidden="1"/>
    </xf>
    <xf numFmtId="0" fontId="0" fillId="8" borderId="5" xfId="0" applyFill="1" applyBorder="1" applyProtection="1">
      <protection hidden="1"/>
    </xf>
    <xf numFmtId="0" fontId="16" fillId="8" borderId="4" xfId="0" applyFont="1" applyFill="1" applyBorder="1" applyAlignment="1" applyProtection="1">
      <alignment vertical="top" wrapText="1"/>
      <protection locked="0" hidden="1"/>
    </xf>
    <xf numFmtId="0" fontId="16" fillId="8" borderId="5" xfId="0" applyFont="1" applyFill="1" applyBorder="1" applyAlignment="1" applyProtection="1">
      <alignment vertical="top" wrapText="1"/>
      <protection locked="0" hidden="1"/>
    </xf>
    <xf numFmtId="0" fontId="0" fillId="8" borderId="6" xfId="0" applyFill="1" applyBorder="1" applyProtection="1">
      <protection hidden="1"/>
    </xf>
    <xf numFmtId="0" fontId="0" fillId="8" borderId="7" xfId="0" applyFill="1" applyBorder="1" applyProtection="1">
      <protection hidden="1"/>
    </xf>
    <xf numFmtId="0" fontId="11" fillId="8" borderId="4" xfId="0" applyFont="1" applyFill="1" applyBorder="1" applyAlignment="1" applyProtection="1">
      <protection hidden="1"/>
    </xf>
    <xf numFmtId="44" fontId="0" fillId="8" borderId="5" xfId="0" applyNumberFormat="1" applyFill="1" applyBorder="1" applyProtection="1">
      <protection hidden="1"/>
    </xf>
    <xf numFmtId="44" fontId="22" fillId="8" borderId="5" xfId="0" applyNumberFormat="1" applyFont="1" applyFill="1" applyBorder="1" applyAlignment="1" applyProtection="1">
      <protection hidden="1"/>
    </xf>
    <xf numFmtId="0" fontId="10" fillId="3" borderId="4" xfId="0" applyFont="1" applyFill="1" applyBorder="1" applyAlignment="1" applyProtection="1">
      <protection hidden="1"/>
    </xf>
    <xf numFmtId="0" fontId="19" fillId="0" borderId="0" xfId="0" applyNumberFormat="1" applyFont="1" applyFill="1" applyBorder="1" applyAlignment="1" applyProtection="1">
      <alignment horizontal="left"/>
      <protection locked="0" hidden="1"/>
    </xf>
    <xf numFmtId="14" fontId="23" fillId="0" borderId="0" xfId="0" applyNumberFormat="1" applyFont="1" applyFill="1" applyBorder="1" applyAlignment="1" applyProtection="1">
      <alignment horizontal="left" indent="3"/>
      <protection locked="0" hidden="1"/>
    </xf>
    <xf numFmtId="0" fontId="9" fillId="0" borderId="0" xfId="0" applyFont="1" applyBorder="1" applyAlignment="1" applyProtection="1">
      <alignment horizontal="left" indent="3"/>
      <protection hidden="1"/>
    </xf>
    <xf numFmtId="0" fontId="12" fillId="0" borderId="0" xfId="0" applyFont="1" applyBorder="1" applyAlignment="1" applyProtection="1">
      <alignment horizontal="left" wrapText="1" indent="2"/>
      <protection locked="0" hidden="1"/>
    </xf>
    <xf numFmtId="0" fontId="9" fillId="2" borderId="0" xfId="0" applyFont="1" applyFill="1" applyBorder="1" applyAlignment="1" applyProtection="1">
      <alignment horizontal="left" indent="2"/>
      <protection hidden="1"/>
    </xf>
    <xf numFmtId="0" fontId="12" fillId="0" borderId="5" xfId="0" applyFont="1" applyBorder="1" applyAlignment="1" applyProtection="1">
      <alignment horizontal="left" vertical="center" indent="2"/>
      <protection locked="0" hidden="1"/>
    </xf>
    <xf numFmtId="0" fontId="9" fillId="2" borderId="5" xfId="0" applyFont="1" applyFill="1" applyBorder="1" applyAlignment="1" applyProtection="1">
      <alignment horizontal="left" indent="2"/>
      <protection hidden="1"/>
    </xf>
    <xf numFmtId="14" fontId="12" fillId="0" borderId="0" xfId="0" applyNumberFormat="1" applyFont="1" applyFill="1" applyBorder="1" applyAlignment="1" applyProtection="1">
      <alignment horizontal="left" indent="3"/>
      <protection locked="0" hidden="1"/>
    </xf>
    <xf numFmtId="0" fontId="10" fillId="3" borderId="0" xfId="0" applyFont="1" applyFill="1" applyBorder="1" applyAlignment="1" applyProtection="1">
      <alignment wrapText="1"/>
      <protection hidden="1"/>
    </xf>
    <xf numFmtId="0" fontId="0" fillId="5" borderId="4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10" fillId="3" borderId="1" xfId="0" applyFont="1" applyFill="1" applyBorder="1" applyAlignment="1" applyProtection="1">
      <protection hidden="1"/>
    </xf>
    <xf numFmtId="0" fontId="16" fillId="4" borderId="1" xfId="0" applyFont="1" applyFill="1" applyBorder="1" applyAlignment="1" applyProtection="1">
      <alignment horizontal="left"/>
      <protection locked="0" hidden="1"/>
    </xf>
    <xf numFmtId="0" fontId="24" fillId="0" borderId="6" xfId="0" applyFont="1" applyBorder="1" applyAlignment="1" applyProtection="1">
      <protection hidden="1"/>
    </xf>
    <xf numFmtId="0" fontId="24" fillId="0" borderId="1" xfId="0" applyFont="1" applyBorder="1" applyAlignment="1" applyProtection="1">
      <protection hidden="1"/>
    </xf>
    <xf numFmtId="0" fontId="24" fillId="0" borderId="1" xfId="0" applyFont="1" applyBorder="1" applyAlignment="1" applyProtection="1">
      <alignment horizontal="left"/>
      <protection hidden="1"/>
    </xf>
    <xf numFmtId="14" fontId="24" fillId="0" borderId="1" xfId="0" applyNumberFormat="1" applyFont="1" applyBorder="1" applyAlignment="1" applyProtection="1">
      <protection hidden="1"/>
    </xf>
    <xf numFmtId="44" fontId="24" fillId="0" borderId="1" xfId="0" applyNumberFormat="1" applyFont="1" applyBorder="1" applyAlignment="1" applyProtection="1">
      <protection hidden="1"/>
    </xf>
    <xf numFmtId="14" fontId="16" fillId="4" borderId="1" xfId="0" applyNumberFormat="1" applyFont="1" applyFill="1" applyBorder="1" applyAlignment="1" applyProtection="1">
      <alignment horizontal="right"/>
      <protection hidden="1"/>
    </xf>
    <xf numFmtId="0" fontId="10" fillId="3" borderId="0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14" fontId="16" fillId="4" borderId="0" xfId="0" applyNumberFormat="1" applyFont="1" applyFill="1" applyBorder="1" applyAlignment="1" applyProtection="1">
      <alignment horizontal="left"/>
      <protection locked="0" hidden="1"/>
    </xf>
    <xf numFmtId="0" fontId="11" fillId="3" borderId="0" xfId="0" applyFont="1" applyFill="1" applyBorder="1" applyProtection="1"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44" fontId="9" fillId="0" borderId="1" xfId="0" applyNumberFormat="1" applyFont="1" applyBorder="1" applyAlignment="1" applyProtection="1">
      <alignment horizontal="center" vertical="center"/>
      <protection hidden="1"/>
    </xf>
    <xf numFmtId="44" fontId="9" fillId="0" borderId="1" xfId="0" applyNumberFormat="1" applyFont="1" applyBorder="1" applyAlignment="1" applyProtection="1">
      <alignment horizontal="center" vertical="center" wrapText="1"/>
      <protection hidden="1"/>
    </xf>
    <xf numFmtId="44" fontId="9" fillId="0" borderId="7" xfId="0" applyNumberFormat="1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6" fillId="0" borderId="0" xfId="0" applyNumberFormat="1" applyFont="1" applyBorder="1" applyAlignment="1" applyProtection="1">
      <alignment horizontal="center" vertical="center"/>
      <protection hidden="1"/>
    </xf>
    <xf numFmtId="0" fontId="25" fillId="0" borderId="0" xfId="0" applyNumberFormat="1" applyFont="1" applyBorder="1" applyAlignment="1" applyProtection="1">
      <alignment horizontal="center" vertical="center"/>
      <protection hidden="1"/>
    </xf>
    <xf numFmtId="44" fontId="25" fillId="0" borderId="0" xfId="0" applyNumberFormat="1" applyFont="1" applyBorder="1" applyAlignment="1" applyProtection="1">
      <alignment horizontal="center" vertical="center"/>
      <protection hidden="1"/>
    </xf>
    <xf numFmtId="44" fontId="25" fillId="0" borderId="5" xfId="0" applyNumberFormat="1" applyFont="1" applyBorder="1" applyAlignment="1" applyProtection="1">
      <alignment horizontal="center" vertical="center" wrapText="1"/>
      <protection hidden="1"/>
    </xf>
    <xf numFmtId="0" fontId="13" fillId="9" borderId="0" xfId="0" applyFont="1" applyFill="1" applyBorder="1" applyProtection="1">
      <protection hidden="1"/>
    </xf>
    <xf numFmtId="0" fontId="15" fillId="9" borderId="0" xfId="0" applyFont="1" applyFill="1" applyBorder="1" applyProtection="1">
      <protection hidden="1"/>
    </xf>
    <xf numFmtId="0" fontId="27" fillId="9" borderId="0" xfId="0" applyFont="1" applyFill="1" applyBorder="1" applyProtection="1">
      <protection hidden="1"/>
    </xf>
    <xf numFmtId="44" fontId="7" fillId="5" borderId="0" xfId="0" applyNumberFormat="1" applyFont="1" applyFill="1" applyBorder="1" applyProtection="1">
      <protection hidden="1"/>
    </xf>
    <xf numFmtId="0" fontId="20" fillId="9" borderId="0" xfId="0" applyFont="1" applyFill="1" applyBorder="1" applyProtection="1">
      <protection hidden="1"/>
    </xf>
    <xf numFmtId="0" fontId="28" fillId="9" borderId="0" xfId="0" applyFont="1" applyFill="1" applyBorder="1" applyProtection="1">
      <protection hidden="1"/>
    </xf>
    <xf numFmtId="44" fontId="29" fillId="9" borderId="0" xfId="0" applyNumberFormat="1" applyFont="1" applyFill="1" applyBorder="1" applyProtection="1">
      <protection hidden="1"/>
    </xf>
    <xf numFmtId="44" fontId="8" fillId="5" borderId="9" xfId="0" applyNumberFormat="1" applyFont="1" applyFill="1" applyBorder="1" applyProtection="1">
      <protection locked="0" hidden="1"/>
    </xf>
    <xf numFmtId="0" fontId="8" fillId="6" borderId="9" xfId="0" applyFont="1" applyFill="1" applyBorder="1" applyAlignment="1" applyProtection="1">
      <alignment horizontal="left" vertical="center"/>
      <protection locked="0"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1" fillId="5" borderId="4" xfId="0" applyFont="1" applyFill="1" applyBorder="1" applyAlignment="1" applyProtection="1">
      <alignment horizontal="center"/>
      <protection hidden="1"/>
    </xf>
    <xf numFmtId="0" fontId="1" fillId="5" borderId="0" xfId="0" applyFont="1" applyFill="1" applyBorder="1" applyAlignment="1" applyProtection="1">
      <alignment horizontal="center"/>
      <protection hidden="1"/>
    </xf>
    <xf numFmtId="0" fontId="16" fillId="5" borderId="0" xfId="0" applyFont="1" applyFill="1" applyBorder="1" applyAlignment="1" applyProtection="1">
      <alignment horizontal="left" vertical="top" wrapText="1"/>
      <protection locked="0"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</cellXfs>
  <cellStyles count="3">
    <cellStyle name="Link" xfId="2" builtinId="8"/>
    <cellStyle name="Normal" xfId="0" builtinId="0"/>
    <cellStyle name="Valuta" xfId="1" builtinId="4"/>
  </cellStyles>
  <dxfs count="30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bottom" textRotation="0" wrapText="1" relativeIndent="1" justifyLastLine="0" shrinkToFit="0" readingOrder="0"/>
      <border outline="0">
        <right style="medium">
          <color indexed="64"/>
        </right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D7D3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bottom" textRotation="0" indent="0" justifyLastLine="0" shrinkToFit="0" readingOrder="0"/>
      <protection hidden="1"/>
    </dxf>
    <dxf>
      <font>
        <b/>
        <strike val="0"/>
        <outline val="0"/>
        <shadow val="0"/>
        <u val="none"/>
        <vertAlign val="baseline"/>
        <sz val="11"/>
        <color rgb="FF000000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center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rgb="FFFDCB00"/>
        </patternFill>
      </fill>
      <protection hidden="1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ED7D31"/>
      </font>
    </dxf>
    <dxf>
      <font>
        <strike val="0"/>
        <color rgb="FFED7D31"/>
      </font>
    </dxf>
    <dxf>
      <font>
        <color theme="1"/>
      </font>
    </dxf>
    <dxf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color auto="1"/>
      </font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bottom" textRotation="0" wrapText="1" relativeIndent="1" justifyLastLine="0" shrinkToFit="0" readingOrder="0"/>
      <border outline="0">
        <right style="medium">
          <color indexed="64"/>
        </right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D7D3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bottom" textRotation="0" indent="0" justifyLastLine="0" shrinkToFit="0" readingOrder="0"/>
      <protection hidden="1"/>
    </dxf>
    <dxf>
      <font>
        <b/>
        <strike val="0"/>
        <outline val="0"/>
        <shadow val="0"/>
        <u val="none"/>
        <vertAlign val="baseline"/>
        <sz val="11"/>
        <color rgb="FF000000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center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rgb="FFFDCB00"/>
        </patternFill>
      </fill>
      <protection hidden="1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ED7D31"/>
      </font>
    </dxf>
    <dxf>
      <font>
        <strike val="0"/>
        <color rgb="FFED7D31"/>
      </font>
    </dxf>
    <dxf>
      <font>
        <color theme="1"/>
      </font>
    </dxf>
    <dxf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color auto="1"/>
      </font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bottom" textRotation="0" wrapText="1" relativeIndent="1" justifyLastLine="0" shrinkToFit="0" readingOrder="0"/>
      <border outline="0">
        <right style="medium">
          <color indexed="64"/>
        </right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D7D3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bottom" textRotation="0" indent="0" justifyLastLine="0" shrinkToFit="0" readingOrder="0"/>
      <protection hidden="1"/>
    </dxf>
    <dxf>
      <font>
        <b/>
        <strike val="0"/>
        <outline val="0"/>
        <shadow val="0"/>
        <u val="none"/>
        <vertAlign val="baseline"/>
        <sz val="11"/>
        <color rgb="FF000000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center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rgb="FFFDCB00"/>
        </patternFill>
      </fill>
      <protection hidden="1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ED7D31"/>
      </font>
    </dxf>
    <dxf>
      <font>
        <strike val="0"/>
        <color rgb="FFED7D31"/>
      </font>
    </dxf>
    <dxf>
      <font>
        <color theme="1"/>
      </font>
    </dxf>
    <dxf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color auto="1"/>
      </font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bottom" textRotation="0" wrapText="1" relativeIndent="1" justifyLastLine="0" shrinkToFit="0" readingOrder="0"/>
      <border outline="0">
        <right style="medium">
          <color indexed="64"/>
        </right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D7D3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bottom" textRotation="0" indent="0" justifyLastLine="0" shrinkToFit="0" readingOrder="0"/>
      <protection hidden="1"/>
    </dxf>
    <dxf>
      <font>
        <b/>
        <strike val="0"/>
        <outline val="0"/>
        <shadow val="0"/>
        <u val="none"/>
        <vertAlign val="baseline"/>
        <sz val="11"/>
        <color rgb="FF000000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alignment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center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rgb="FF000000"/>
        <name val="Verdana"/>
        <scheme val="none"/>
      </font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rgb="FFFDCB00"/>
        </patternFill>
      </fill>
      <protection hidden="1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ED7D31"/>
      </font>
    </dxf>
    <dxf>
      <font>
        <strike val="0"/>
        <color rgb="FFED7D31"/>
      </font>
    </dxf>
    <dxf>
      <font>
        <color theme="1"/>
      </font>
    </dxf>
    <dxf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color auto="1"/>
      </font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bottom" textRotation="0" wrapText="1" relativeIndent="1" justifyLastLine="0" shrinkToFit="0" readingOrder="0"/>
      <border outline="0">
        <right style="medium">
          <color indexed="64"/>
        </right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indexed="65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19" formatCode="dd/mm/yyyy"/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ED7D3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bottom" textRotation="0" indent="0" justifyLastLine="0" shrinkToFit="0" readingOrder="0"/>
      <protection hidden="1"/>
    </dxf>
    <dxf>
      <font>
        <b/>
        <strike val="0"/>
        <outline val="0"/>
        <shadow val="0"/>
        <u val="none"/>
        <vertAlign val="baseline"/>
        <sz val="11"/>
        <color theme="1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 style="medium">
          <color indexed="64"/>
        </right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numFmt numFmtId="0" formatCode="General"/>
      <alignment horizontal="left" vertical="center" textRotation="0" wrapText="0" relativeIndent="1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4" formatCode="_-* #,##0.00\ &quot;kr.&quot;_-;\-* #,##0.00\ &quot;kr.&quot;_-;_-* &quot;-&quot;??\ &quot;kr.&quot;_-;_-@_-"/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border diagonalUp="0" diagonalDown="0" outline="0">
        <left/>
        <right/>
        <top/>
        <bottom style="medium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5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border diagonalUp="0" diagonalDown="0" outline="0">
        <left style="medium">
          <color indexed="64"/>
        </left>
        <right/>
        <top/>
        <bottom style="medium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general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fill>
        <patternFill patternType="solid">
          <fgColor indexed="64"/>
          <bgColor rgb="FFFDCB00"/>
        </patternFill>
      </fill>
      <protection hidden="1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6" tint="0.79998168889431442"/>
      </font>
      <fill>
        <patternFill>
          <bgColor theme="6" tint="0.799981688894314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ED7D31"/>
      </font>
    </dxf>
    <dxf>
      <font>
        <strike val="0"/>
        <color rgb="FFED7D31"/>
      </font>
    </dxf>
    <dxf>
      <font>
        <color theme="1"/>
      </font>
    </dxf>
    <dxf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color auto="1"/>
      </font>
      <fill>
        <patternFill>
          <bgColor rgb="FFFF0000"/>
        </patternFill>
      </fill>
    </dxf>
    <dxf>
      <font>
        <color theme="1"/>
      </font>
    </dxf>
    <dxf>
      <font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center" vertical="center" textRotation="0" wrapText="1" indent="0" justifyLastLine="0" shrinkToFit="0" readingOrder="0"/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center" vertical="center" textRotation="0" indent="0" justifyLastLine="0" shrinkToFit="0" readingOrder="0"/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34" formatCode="_-* #,##0.00\ &quot;kr.&quot;_-;\-* #,##0.00\ &quot;kr.&quot;_-;_-* &quot;-&quot;??\ &quot;kr.&quot;_-;_-@_-"/>
      <alignment horizontal="center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0" formatCode="General"/>
      <alignment horizontal="center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0" formatCode="General"/>
      <alignment horizontal="center" vertical="center" textRotation="0" indent="0" justifyLastLine="0" shrinkToFit="0" readingOrder="0"/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0" formatCode="General"/>
      <alignment horizontal="center" vertical="center" textRotation="0" wrapText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color theme="2"/>
        <name val="Verdana"/>
        <scheme val="none"/>
      </font>
      <numFmt numFmtId="0" formatCode="General"/>
      <alignment horizontal="center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center" vertical="center" textRotation="0" wrapText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left" vertical="center" textRotation="0" indent="0" justifyLastLine="0" shrinkToFit="0" readingOrder="0"/>
      <protection hidden="1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protection hidden="1"/>
    </dxf>
    <dxf>
      <font>
        <color theme="1"/>
      </font>
      <fill>
        <patternFill>
          <bgColor rgb="FFFFFF0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solid"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9" formatCode="dd/mm/yyyy"/>
    </dxf>
    <dxf>
      <numFmt numFmtId="19" formatCode="dd/mm/yyyy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rgb="FFDDDDDD"/>
        </patternFill>
      </fill>
    </dxf>
    <dxf>
      <fill>
        <patternFill patternType="solid">
          <fgColor auto="1"/>
          <bgColor rgb="FFFFED9F"/>
        </patternFill>
      </fill>
    </dxf>
    <dxf>
      <font>
        <b/>
        <i val="0"/>
        <strike val="0"/>
      </font>
      <fill>
        <patternFill>
          <bgColor rgb="FFFDCB00"/>
        </patternFill>
      </fill>
      <border>
        <bottom style="medium">
          <color auto="1"/>
        </bottom>
      </border>
    </dxf>
  </dxfs>
  <tableStyles count="1" defaultTableStyle="TableStyleMedium2" defaultPivotStyle="PivotStyleLight16">
    <tableStyle name="ERST" pivot="0" count="3">
      <tableStyleElement type="headerRow" dxfId="305"/>
      <tableStyleElement type="totalRow" dxfId="304"/>
      <tableStyleElement type="firstRowStripe" dxfId="303"/>
    </tableStyle>
  </tableStyles>
  <colors>
    <mruColors>
      <color rgb="FFFFFFFF"/>
      <color rgb="FFEDEDED"/>
      <color rgb="FFDDDDDD"/>
      <color rgb="FFED7D31"/>
      <color rgb="FFFDCB00"/>
      <color rgb="FF252525"/>
      <color rgb="FFFFED9F"/>
      <color rgb="FFFFE9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le1" displayName="Table1" ref="B2:B9" totalsRowShown="0" headerRowDxfId="302">
  <autoFilter ref="B2:B9"/>
  <sortState ref="B3:B17">
    <sortCondition ref="B2:B17"/>
  </sortState>
  <tableColumns count="1">
    <tableColumn id="1" name="Typ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Table36812" displayName="Table36812" ref="B19:E50" totalsRowCount="1" headerRowDxfId="197" dataDxfId="196" totalsRowDxfId="195">
  <tableColumns count="4">
    <tableColumn id="1" name="Nr." totalsRowLabel="Totale indtægter" dataDxfId="194" totalsRowDxfId="193"/>
    <tableColumn id="2" name="Post" dataDxfId="192" totalsRowDxfId="191"/>
    <tableColumn id="3" name="Beløb" totalsRowFunction="sum" dataDxfId="190" totalsRowDxfId="189"/>
    <tableColumn id="4" name="Beskrivelse af post" dataDxfId="188" totalsRowDxfId="187"/>
  </tableColumns>
  <tableStyleInfo name="ERST" showFirstColumn="0" showLastColumn="0" showRowStripes="1" showColumnStripes="0"/>
</table>
</file>

<file path=xl/tables/table11.xml><?xml version="1.0" encoding="utf-8"?>
<table xmlns="http://schemas.openxmlformats.org/spreadsheetml/2006/main" id="12" name="Table357913" displayName="Table357913" ref="B54:I125" totalsRowCount="1" headerRowDxfId="186" dataDxfId="185" totalsRowDxfId="184">
  <tableColumns count="8">
    <tableColumn id="1" name="Nr." totalsRowLabel="Totale omkostninger" dataDxfId="183" totalsRowDxfId="182"/>
    <tableColumn id="2" name="Omkostning" dataDxfId="181" totalsRowDxfId="180"/>
    <tableColumn id="7" name="Leverandørs CVR-nummer" dataDxfId="179" totalsRowDxfId="178"/>
    <tableColumn id="8" name="Dato for indgåelse af aftale " dataDxfId="177" totalsRowDxfId="176"/>
    <tableColumn id="5" name="Oprindeligt beløb" totalsRowFunction="sum" dataDxfId="175" totalsRowDxfId="174"/>
    <tableColumn id="3" name="Ansøgt beløb" totalsRowFunction="sum" dataDxfId="173" totalsRowDxfId="172"/>
    <tableColumn id="6" name="Tabsbegrænsning i %" dataDxfId="171" totalsRowDxfId="170">
      <calculatedColumnFormula>IFERROR((Table357913[[#This Row],[Oprindeligt beløb]]-Table357913[[#This Row],[Ansøgt beløb]])/Table357913[[#This Row],[Oprindeligt beløb]],0)</calculatedColumnFormula>
    </tableColumn>
    <tableColumn id="4" name="Beskrivelse af post" dataDxfId="169" totalsRowDxfId="168">
      <calculatedColumnFormula>IF(Table357913[[#This Row],[Ansøgt beløb]]&gt;49999.99,"Beskriv post hér og uddyb i wordfilen: "&amp;""""&amp;"Skabelon: redegørelser for tabsbegrænsning"&amp;"""" &amp;" (se link til højre)","Beskrivelse af post")</calculatedColumnFormula>
    </tableColumn>
  </tableColumns>
  <tableStyleInfo name="ERST" showFirstColumn="0" showLastColumn="0" showRowStripes="1" showColumnStripes="0"/>
</table>
</file>

<file path=xl/tables/table12.xml><?xml version="1.0" encoding="utf-8"?>
<table xmlns="http://schemas.openxmlformats.org/spreadsheetml/2006/main" id="9" name="Table3610" displayName="Table3610" ref="B19:E50" totalsRowCount="1" headerRowDxfId="141" dataDxfId="140" totalsRowDxfId="139">
  <tableColumns count="4">
    <tableColumn id="1" name="Nr." totalsRowLabel="Totale indtægter" dataDxfId="138" totalsRowDxfId="137"/>
    <tableColumn id="2" name="Post" dataDxfId="136" totalsRowDxfId="135"/>
    <tableColumn id="3" name="Beløb" totalsRowFunction="sum" dataDxfId="134" totalsRowDxfId="133"/>
    <tableColumn id="4" name="Beskrivelse af post" dataDxfId="132" totalsRowDxfId="131"/>
  </tableColumns>
  <tableStyleInfo name="ERST" showFirstColumn="0" showLastColumn="0" showRowStripes="1" showColumnStripes="0"/>
</table>
</file>

<file path=xl/tables/table13.xml><?xml version="1.0" encoding="utf-8"?>
<table xmlns="http://schemas.openxmlformats.org/spreadsheetml/2006/main" id="10" name="Table35711" displayName="Table35711" ref="B54:I125" totalsRowCount="1" headerRowDxfId="130" dataDxfId="129" totalsRowDxfId="128">
  <tableColumns count="8">
    <tableColumn id="1" name="Nr." totalsRowLabel="Totale omkostninger" dataDxfId="127" totalsRowDxfId="126"/>
    <tableColumn id="2" name="Omkostning" dataDxfId="125" totalsRowDxfId="124"/>
    <tableColumn id="7" name="Leverandørs CVR-nummer" dataDxfId="123" totalsRowDxfId="122"/>
    <tableColumn id="8" name="Dato for indgåelse af aftale " dataDxfId="121" totalsRowDxfId="120"/>
    <tableColumn id="5" name="Oprindeligt beløb" totalsRowFunction="sum" dataDxfId="119" totalsRowDxfId="118"/>
    <tableColumn id="3" name="Ansøgt beløb" totalsRowFunction="sum" dataDxfId="117" totalsRowDxfId="116"/>
    <tableColumn id="6" name="Tabsbegrænsning i %" dataDxfId="115" totalsRowDxfId="114">
      <calculatedColumnFormula>IFERROR((Table35711[[#This Row],[Oprindeligt beløb]]-Table35711[[#This Row],[Ansøgt beløb]])/Table35711[[#This Row],[Oprindeligt beløb]],0)</calculatedColumnFormula>
    </tableColumn>
    <tableColumn id="4" name="Beskrivelse af post" dataDxfId="113" totalsRowDxfId="112">
      <calculatedColumnFormula>IF(Table35711[[#This Row],[Ansøgt beløb]]&gt;49999.99,"Beskriv post hér og uddyb i wordfilen: "&amp;""""&amp;"Skabelon: redegørelser for tabsbegrænsning"&amp;"""" &amp;" (se link til højre)","Beskrivelse af post")</calculatedColumnFormula>
    </tableColumn>
  </tableColumns>
  <tableStyleInfo name="ERST" showFirstColumn="0" showLastColumn="0" showRowStripes="1" showColumnStripes="0"/>
</table>
</file>

<file path=xl/tables/table14.xml><?xml version="1.0" encoding="utf-8"?>
<table xmlns="http://schemas.openxmlformats.org/spreadsheetml/2006/main" id="7" name="Table368" displayName="Table368" ref="B19:E50" totalsRowCount="1" headerRowDxfId="85" dataDxfId="84" totalsRowDxfId="83">
  <tableColumns count="4">
    <tableColumn id="1" name="Nr." totalsRowLabel="Totale indtægter" dataDxfId="82" totalsRowDxfId="81"/>
    <tableColumn id="2" name="Post" dataDxfId="80" totalsRowDxfId="79"/>
    <tableColumn id="3" name="Beløb" totalsRowFunction="sum" dataDxfId="78" totalsRowDxfId="77"/>
    <tableColumn id="4" name="Beskrivelse af post" dataDxfId="76" totalsRowDxfId="75"/>
  </tableColumns>
  <tableStyleInfo name="ERST" showFirstColumn="0" showLastColumn="0" showRowStripes="1" showColumnStripes="0"/>
</table>
</file>

<file path=xl/tables/table15.xml><?xml version="1.0" encoding="utf-8"?>
<table xmlns="http://schemas.openxmlformats.org/spreadsheetml/2006/main" id="8" name="Table3579" displayName="Table3579" ref="B54:I125" totalsRowCount="1" headerRowDxfId="74" dataDxfId="73" totalsRowDxfId="72">
  <tableColumns count="8">
    <tableColumn id="1" name="Nr." totalsRowLabel="Totale omkostninger" dataDxfId="71" totalsRowDxfId="70"/>
    <tableColumn id="2" name="Omkostning" dataDxfId="69" totalsRowDxfId="68"/>
    <tableColumn id="7" name="Leverandørs CVR-nummer" dataDxfId="67" totalsRowDxfId="66"/>
    <tableColumn id="8" name="Dato for indgåelse af aftale " dataDxfId="65" totalsRowDxfId="64"/>
    <tableColumn id="5" name="Oprindeligt beløb" totalsRowFunction="sum" dataDxfId="63" totalsRowDxfId="62"/>
    <tableColumn id="3" name="Ansøgt beløb" totalsRowFunction="sum" dataDxfId="61" totalsRowDxfId="60"/>
    <tableColumn id="6" name="Tabsbegrænsning i %" dataDxfId="59" totalsRowDxfId="58">
      <calculatedColumnFormula>IFERROR((Table3579[[#This Row],[Oprindeligt beløb]]-Table3579[[#This Row],[Ansøgt beløb]])/Table3579[[#This Row],[Oprindeligt beløb]],0)</calculatedColumnFormula>
    </tableColumn>
    <tableColumn id="4" name="Beskrivelse af post" dataDxfId="57" totalsRowDxfId="56">
      <calculatedColumnFormula>IF(Table3579[[#This Row],[Ansøgt beløb]]&gt;49999.99,"Beskriv post hér og uddyb i wordfilen: "&amp;""""&amp;"Skabelon: redegørelser for tabsbegrænsning"&amp;"""" &amp;" (se link til højre)","Beskrivelse af post")</calculatedColumnFormula>
    </tableColumn>
  </tableColumns>
  <tableStyleInfo name="ERST" showFirstColumn="0" showLastColumn="0" showRowStripes="1" showColumnStripes="0"/>
</table>
</file>

<file path=xl/tables/table16.xml><?xml version="1.0" encoding="utf-8"?>
<table xmlns="http://schemas.openxmlformats.org/spreadsheetml/2006/main" id="5" name="Table36" displayName="Table36" ref="B19:E50" totalsRowCount="1" headerRowDxfId="29" dataDxfId="28" totalsRowDxfId="27">
  <tableColumns count="4">
    <tableColumn id="1" name="Nr." totalsRowLabel="Totale indtægter" dataDxfId="26" totalsRowDxfId="25"/>
    <tableColumn id="2" name="Post" dataDxfId="24" totalsRowDxfId="23"/>
    <tableColumn id="3" name="Beløb" totalsRowFunction="sum" dataDxfId="22" totalsRowDxfId="21"/>
    <tableColumn id="4" name="Beskrivelse af post" dataDxfId="20" totalsRowDxfId="19"/>
  </tableColumns>
  <tableStyleInfo name="ERST" showFirstColumn="0" showLastColumn="0" showRowStripes="1" showColumnStripes="0"/>
</table>
</file>

<file path=xl/tables/table17.xml><?xml version="1.0" encoding="utf-8"?>
<table xmlns="http://schemas.openxmlformats.org/spreadsheetml/2006/main" id="6" name="Table357" displayName="Table357" ref="B54:I125" totalsRowCount="1" headerRowDxfId="18" dataDxfId="17" totalsRowDxfId="16">
  <tableColumns count="8">
    <tableColumn id="1" name="Nr." totalsRowLabel="Totale omkostninger" dataDxfId="15" totalsRowDxfId="14"/>
    <tableColumn id="2" name="Omkostning" dataDxfId="13" totalsRowDxfId="12"/>
    <tableColumn id="7" name="Leverandørs CVR-nummer" dataDxfId="11" totalsRowDxfId="10"/>
    <tableColumn id="8" name="Dato for indgåelse af aftale " dataDxfId="9" totalsRowDxfId="8"/>
    <tableColumn id="5" name="Oprindeligt beløb" totalsRowFunction="sum" dataDxfId="7" totalsRowDxfId="6"/>
    <tableColumn id="3" name="Ansøgt beløb" totalsRowFunction="sum" dataDxfId="5" totalsRowDxfId="4"/>
    <tableColumn id="6" name="Tabsbegrænsning i %" dataDxfId="3" totalsRowDxfId="2">
      <calculatedColumnFormula>IFERROR((Table357[[#This Row],[Oprindeligt beløb]]-Table357[[#This Row],[Ansøgt beløb]])/Table357[[#This Row],[Oprindeligt beløb]],0)</calculatedColumnFormula>
    </tableColumn>
    <tableColumn id="4" name="Beskrivelse af post" dataDxfId="1" totalsRowDxfId="0">
      <calculatedColumnFormula>IF(Table357[[#This Row],[Ansøgt beløb]]&gt;49999.99,"Beskriv post hér og uddyb i wordfilen: "&amp;""""&amp;"Skabelon: redegørelser for tabsbegrænsning"&amp;"""" &amp;" (se link til højre)","Beskrivelse af post")</calculatedColumnFormula>
    </tableColumn>
  </tableColumns>
  <tableStyleInfo name="ERST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E2:F13" totalsRowShown="0" headerRowDxfId="301">
  <autoFilter ref="E2:F13"/>
  <sortState ref="E3:F13">
    <sortCondition ref="E3:E13"/>
  </sortState>
  <tableColumns count="2">
    <tableColumn id="4" name="Post" dataDxfId="300"/>
    <tableColumn id="1" name="Column1" dataDxfId="29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7" name="Table17" displayName="Table17" ref="K2:K7" totalsRowShown="0">
  <autoFilter ref="K2:K7"/>
  <tableColumns count="1">
    <tableColumn id="1" name="Årsa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8" name="Table18" displayName="Table18" ref="N2:N5" totalsRowShown="0">
  <autoFilter ref="N2:N5"/>
  <tableColumns count="1">
    <tableColumn id="1" name="Ja/Nej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3" name="Table13" displayName="Table13" ref="Q27:Q434" totalsRowShown="0" dataDxfId="298">
  <autoFilter ref="Q27:Q434"/>
  <tableColumns count="1">
    <tableColumn id="1" name="Dato" dataDxfId="29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4" name="Table14" displayName="Table14" ref="H2:H27" totalsRowShown="0" headerRowDxfId="296">
  <autoFilter ref="H2:H27"/>
  <sortState ref="H3:H26">
    <sortCondition ref="H3:H26"/>
  </sortState>
  <tableColumns count="1">
    <tableColumn id="2" name="Pos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5" name="Table15" displayName="Table15" ref="B12:K32" totalsRowShown="0" headerRowDxfId="291" dataDxfId="290">
  <autoFilter ref="B12:K32"/>
  <tableColumns count="10">
    <tableColumn id="1" name="Forestilling" dataDxfId="289"/>
    <tableColumn id="2" name="Navn " dataDxfId="288">
      <calculatedColumnFormula>INDIRECT(ADDRESS(5,4,,,"Forestilling"&amp;B13))</calculatedColumnFormula>
    </tableColumn>
    <tableColumn id="12" name="Dato" dataDxfId="287">
      <calculatedColumnFormula>IF(INDIRECT(ADDRESS(8,4,,,"Forestilling"&amp;B13))="Vælg","Vælg dato",IF(INDIRECT(ADDRESS(8,4,,,"Forestilling"&amp;B13))="Ja","Se periode i ark",IF(INDIRECT(ADDRESS(8,4,,,"Forestilling"&amp;B13))="Nej","Forestilling er ikke berettiget",0)))</calculatedColumnFormula>
    </tableColumn>
    <tableColumn id="13" name="Antal afviklingsdage" dataDxfId="286">
      <calculatedColumnFormula>IF(INDIRECT(ADDRESS(8,4,,,"Forestilling"&amp;B13))&lt;&gt;"Ja",IF(INDIRECT(ADDRESS(10,4,,,"Forestilling"&amp;B13))="Vælg dato", "Antal afviklingsdage","Vælg antal afviklingsdage"),INDIRECT(ADDRESS(14,4,,,"Forestilling"&amp;B13)))</calculatedColumnFormula>
    </tableColumn>
    <tableColumn id="4" name="Min. antal deltagere" dataDxfId="285">
      <calculatedColumnFormula>INDIRECT(ADDRESS(9,4,,,"Forestilling"&amp;B13))</calculatedColumnFormula>
    </tableColumn>
    <tableColumn id="5" name="Årsag" dataDxfId="284">
      <calculatedColumnFormula>INDIRECT(ADDRESS(7,4,,,"Forestilling"&amp;B13))</calculatedColumnFormula>
    </tableColumn>
    <tableColumn id="8" name="Direkte omkostninger" dataDxfId="283">
      <calculatedColumnFormula>INDIRECT(ADDRESS(125,7,,,"Forestilling"&amp;B13))</calculatedColumnFormula>
    </tableColumn>
    <tableColumn id="9" name="Direkte indtægter" dataDxfId="282">
      <calculatedColumnFormula>INDIRECT(ADDRESS(50,4,,,"Forestilling"&amp;B13))</calculatedColumnFormula>
    </tableColumn>
    <tableColumn id="10" name="Tab" dataDxfId="281">
      <calculatedColumnFormula>Table15[[#This Row],[Direkte omkostninger]]-Table15[[#This Row],[Direkte indtægter]]</calculatedColumnFormula>
    </tableColumn>
    <tableColumn id="3" name="Store omkostningsposter" dataDxfId="280">
      <calculatedColumnFormula>IF(MAX(INDIRECT(ADDRESS(55,7,4,,"Forestilling"&amp;B13)&amp;":"&amp;ADDRESS(125,7,4))) &gt;= 100000, "Ja","")</calculatedColumnFormula>
    </tableColumn>
  </tableColumns>
  <tableStyleInfo name="ERST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B19:E50" totalsRowCount="1" headerRowDxfId="253" dataDxfId="252" totalsRowDxfId="251">
  <tableColumns count="4">
    <tableColumn id="1" name="Nr." totalsRowLabel="Totale indtægter" dataDxfId="250" totalsRowDxfId="249"/>
    <tableColumn id="2" name="Post" dataDxfId="248" totalsRowDxfId="247"/>
    <tableColumn id="3" name="Beløb" totalsRowFunction="sum" dataDxfId="246" totalsRowDxfId="245"/>
    <tableColumn id="4" name="Beskrivelse af post" dataDxfId="244" totalsRowDxfId="243"/>
  </tableColumns>
  <tableStyleInfo name="ERST" showFirstColumn="0" showLastColumn="0" showRowStripes="1" showColumnStripes="0"/>
</table>
</file>

<file path=xl/tables/table9.xml><?xml version="1.0" encoding="utf-8"?>
<table xmlns="http://schemas.openxmlformats.org/spreadsheetml/2006/main" id="4" name="Table35" displayName="Table35" ref="B54:I125" totalsRowCount="1" headerRowDxfId="242" dataDxfId="241" totalsRowDxfId="240">
  <tableColumns count="8">
    <tableColumn id="1" name="Nr." totalsRowLabel="Totale omkostninger" dataDxfId="239" totalsRowDxfId="238"/>
    <tableColumn id="2" name="Omkostning" dataDxfId="237" totalsRowDxfId="236"/>
    <tableColumn id="7" name="Leverandørs CVR-nummer" dataDxfId="235" totalsRowDxfId="234"/>
    <tableColumn id="8" name="Dato for indgåelse af aftale " dataDxfId="233" totalsRowDxfId="232"/>
    <tableColumn id="5" name="Oprindeligt beløb" totalsRowFunction="sum" dataDxfId="231" totalsRowDxfId="230"/>
    <tableColumn id="3" name="Ansøgt beløb" totalsRowFunction="sum" dataDxfId="229" totalsRowDxfId="228"/>
    <tableColumn id="6" name="Tabsbegrænsning i %" dataDxfId="227" totalsRowDxfId="226">
      <calculatedColumnFormula>IFERROR((Table35[[#This Row],[Oprindeligt beløb]]-Table35[[#This Row],[Ansøgt beløb]])/Table35[[#This Row],[Oprindeligt beløb]],0)</calculatedColumnFormula>
    </tableColumn>
    <tableColumn id="4" name="Beskrivelse af post" dataDxfId="225" totalsRowDxfId="224">
      <calculatedColumnFormula>IF(Table35[[#This Row],[Ansøgt beløb]]&gt;49999.99,"Beskriv post hér og uddyb i wordfilen: "&amp;""""&amp;"Skabelon: redegørelser for tabsbegrænsning"&amp;"""" &amp;" (se link til højre)","Beskrivelse af post")</calculatedColumnFormula>
    </tableColumn>
  </tableColumns>
  <tableStyleInfo name="ERST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60"/>
  <sheetViews>
    <sheetView topLeftCell="B1" zoomScale="85" zoomScaleNormal="85" workbookViewId="0">
      <selection activeCell="D8" sqref="D8"/>
    </sheetView>
  </sheetViews>
  <sheetFormatPr defaultRowHeight="15" x14ac:dyDescent="0.25"/>
  <cols>
    <col min="1" max="1" width="19.140625" bestFit="1" customWidth="1"/>
    <col min="3" max="3" width="23.140625" customWidth="1"/>
    <col min="4" max="4" width="63" style="7" customWidth="1"/>
    <col min="5" max="5" width="48.5703125" customWidth="1"/>
    <col min="6" max="6" width="25.7109375" bestFit="1" customWidth="1"/>
    <col min="7" max="7" width="29.5703125" customWidth="1"/>
    <col min="8" max="9" width="22.85546875" bestFit="1" customWidth="1"/>
    <col min="10" max="10" width="56.7109375" customWidth="1"/>
  </cols>
  <sheetData>
    <row r="1" spans="1:12" x14ac:dyDescent="0.25">
      <c r="C1" s="1" t="s">
        <v>17</v>
      </c>
      <c r="D1" s="11" t="s">
        <v>6</v>
      </c>
      <c r="E1" s="1" t="s">
        <v>39</v>
      </c>
      <c r="F1" s="1" t="s">
        <v>9</v>
      </c>
      <c r="G1" s="1" t="s">
        <v>99</v>
      </c>
      <c r="H1" s="1" t="s">
        <v>103</v>
      </c>
      <c r="I1" s="1" t="s">
        <v>104</v>
      </c>
      <c r="J1" s="1" t="s">
        <v>127</v>
      </c>
    </row>
    <row r="2" spans="1:12" ht="108" customHeight="1" x14ac:dyDescent="0.25">
      <c r="A2" s="81" t="s">
        <v>152</v>
      </c>
      <c r="C2" s="82" t="s">
        <v>150</v>
      </c>
      <c r="D2" s="82" t="s">
        <v>144</v>
      </c>
      <c r="E2" s="82" t="s">
        <v>145</v>
      </c>
      <c r="F2" s="82" t="s">
        <v>146</v>
      </c>
      <c r="G2" s="82" t="s">
        <v>147</v>
      </c>
      <c r="H2" s="82" t="s">
        <v>148</v>
      </c>
      <c r="I2" s="82" t="s">
        <v>149</v>
      </c>
      <c r="J2" s="82" t="s">
        <v>151</v>
      </c>
    </row>
    <row r="5" spans="1:12" x14ac:dyDescent="0.25">
      <c r="E5" s="7" t="str">
        <f>IF(Forestilling1!D8&lt;&gt;"Ja",IF(Forestilling1!D10="Vælg dato", "Antal afviklingsdage","1"),Forestilling1!D14)</f>
        <v>1</v>
      </c>
    </row>
    <row r="6" spans="1:12" x14ac:dyDescent="0.25">
      <c r="C6" s="1" t="s">
        <v>92</v>
      </c>
      <c r="D6" s="11"/>
      <c r="E6" s="2"/>
    </row>
    <row r="7" spans="1:12" x14ac:dyDescent="0.25">
      <c r="A7" s="1" t="s">
        <v>41</v>
      </c>
      <c r="C7" s="1" t="s">
        <v>17</v>
      </c>
      <c r="D7" s="11" t="s">
        <v>6</v>
      </c>
      <c r="E7" s="1" t="s">
        <v>39</v>
      </c>
      <c r="F7" s="1" t="s">
        <v>9</v>
      </c>
      <c r="G7" s="1" t="s">
        <v>99</v>
      </c>
      <c r="H7" s="1" t="s">
        <v>103</v>
      </c>
      <c r="I7" s="1" t="s">
        <v>104</v>
      </c>
      <c r="J7" s="1" t="s">
        <v>127</v>
      </c>
    </row>
    <row r="8" spans="1:12" x14ac:dyDescent="0.25">
      <c r="A8" s="2" t="s">
        <v>42</v>
      </c>
      <c r="C8" s="10" t="s">
        <v>114</v>
      </c>
      <c r="D8" s="10" t="s">
        <v>129</v>
      </c>
      <c r="E8" s="10" t="s">
        <v>120</v>
      </c>
      <c r="F8" s="2" t="s">
        <v>113</v>
      </c>
      <c r="G8" s="2" t="s">
        <v>117</v>
      </c>
      <c r="H8" s="12" t="s">
        <v>154</v>
      </c>
      <c r="I8" s="12" t="s">
        <v>128</v>
      </c>
      <c r="J8" s="2" t="s">
        <v>153</v>
      </c>
      <c r="K8" s="2"/>
      <c r="L8" s="13"/>
    </row>
    <row r="9" spans="1:12" x14ac:dyDescent="0.25">
      <c r="A9" s="2" t="s">
        <v>43</v>
      </c>
      <c r="C9" t="str">
        <f>SUBSTITUTE($C$8,"Arrangement1",A9)</f>
        <v>'=Arrangement2!$D$4</v>
      </c>
      <c r="D9" s="9" t="str">
        <f>SUBSTITUTE($D$8,"Arrangement1",A9)</f>
        <v>'=IF(OR(Arrangement2!D8="Vælg"; Arrangement2!D8 = "Nej"); TEXT(Arrangement2!D10;"dd-mm-åååå"); CONCAT(TEXT(Arrangement2!D13; "dd-mm-åååå"); " til "; TEXT(Arrangement2!E13; "dd-mm-åååå")))</v>
      </c>
      <c r="E9" s="9" t="str">
        <f>SUBSTITUTE($E$8,"Arrangement1",A9)</f>
        <v>'=IF(Arrangement2!D8&lt;&gt;"Ja";IF(Arrangement2!D10="Vælg dato"; "Antal afviklingsdage";"1");Arrangement2!D14)</v>
      </c>
      <c r="F9" t="str">
        <f>SUBSTITUTE($F$8,"Arrangement1",A9)</f>
        <v>'=Arrangement2!$D$9</v>
      </c>
      <c r="G9" t="str">
        <f>SUBSTITUTE($G$8,"Arrangement1",A9)</f>
        <v>'=Arrangement2!$D$7</v>
      </c>
      <c r="H9" t="str">
        <f>SUBSTITUTE($H$8,"Arrangement1",A9)</f>
        <v>'=Arrangement2!$G$125</v>
      </c>
      <c r="I9" t="str">
        <f>SUBSTITUTE($I$8,"Arrangement1",A9)</f>
        <v>'=Arrangement2!$D$50</v>
      </c>
      <c r="J9" t="str">
        <f>SUBSTITUTE($J$8,"Arrangement1",A9)</f>
        <v>'=IF(MAX(Arrangement2!G55:G125) &gt;= 100000; "Ja";"")</v>
      </c>
      <c r="K9" s="2"/>
    </row>
    <row r="10" spans="1:12" x14ac:dyDescent="0.25">
      <c r="A10" s="2" t="s">
        <v>44</v>
      </c>
      <c r="C10" t="str">
        <f t="shared" ref="C10:C57" si="0">SUBSTITUTE($C$8,"Arrangement1",A10)</f>
        <v>'=Arrangement3!$D$4</v>
      </c>
      <c r="D10" s="9" t="str">
        <f t="shared" ref="D10:D57" si="1">SUBSTITUTE($D$8,"Arrangement1",A10)</f>
        <v>'=IF(OR(Arrangement3!D8="Vælg"; Arrangement3!D8 = "Nej"); TEXT(Arrangement3!D10;"dd-mm-åååå"); CONCAT(TEXT(Arrangement3!D13; "dd-mm-åååå"); " til "; TEXT(Arrangement3!E13; "dd-mm-åååå")))</v>
      </c>
      <c r="E10" s="9" t="str">
        <f t="shared" ref="E10:E57" si="2">SUBSTITUTE($E$8,"Arrangement1",A10)</f>
        <v>'=IF(Arrangement3!D8&lt;&gt;"Ja";IF(Arrangement3!D10="Vælg dato"; "Antal afviklingsdage";"1");Arrangement3!D14)</v>
      </c>
      <c r="F10" t="str">
        <f t="shared" ref="F10:F57" si="3">SUBSTITUTE($F$8,"Arrangement1",A10)</f>
        <v>'=Arrangement3!$D$9</v>
      </c>
      <c r="G10" t="str">
        <f t="shared" ref="G10:G57" si="4">SUBSTITUTE($G$8,"Arrangement1",A10)</f>
        <v>'=Arrangement3!$D$7</v>
      </c>
      <c r="H10" t="str">
        <f t="shared" ref="H10:H57" si="5">SUBSTITUTE($H$8,"Arrangement1",A10)</f>
        <v>'=Arrangement3!$G$125</v>
      </c>
      <c r="I10" t="str">
        <f t="shared" ref="I10:I57" si="6">SUBSTITUTE($I$8,"Arrangement1",A10)</f>
        <v>'=Arrangement3!$D$50</v>
      </c>
      <c r="J10" t="str">
        <f t="shared" ref="J10:J57" si="7">SUBSTITUTE($J$8,"Arrangement1",A10)</f>
        <v>'=IF(MAX(Arrangement3!G55:G125) &gt;= 100000; "Ja";"")</v>
      </c>
      <c r="K10" s="2"/>
    </row>
    <row r="11" spans="1:12" x14ac:dyDescent="0.25">
      <c r="A11" s="2" t="s">
        <v>45</v>
      </c>
      <c r="C11" t="str">
        <f t="shared" si="0"/>
        <v>'=Arrangement4!$D$4</v>
      </c>
      <c r="D11" s="9" t="str">
        <f t="shared" si="1"/>
        <v>'=IF(OR(Arrangement4!D8="Vælg"; Arrangement4!D8 = "Nej"); TEXT(Arrangement4!D10;"dd-mm-åååå"); CONCAT(TEXT(Arrangement4!D13; "dd-mm-åååå"); " til "; TEXT(Arrangement4!E13; "dd-mm-åååå")))</v>
      </c>
      <c r="E11" s="9" t="str">
        <f t="shared" si="2"/>
        <v>'=IF(Arrangement4!D8&lt;&gt;"Ja";IF(Arrangement4!D10="Vælg dato"; "Antal afviklingsdage";"1");Arrangement4!D14)</v>
      </c>
      <c r="F11" t="str">
        <f t="shared" si="3"/>
        <v>'=Arrangement4!$D$9</v>
      </c>
      <c r="G11" t="str">
        <f t="shared" si="4"/>
        <v>'=Arrangement4!$D$7</v>
      </c>
      <c r="H11" t="str">
        <f t="shared" si="5"/>
        <v>'=Arrangement4!$G$125</v>
      </c>
      <c r="I11" t="str">
        <f t="shared" si="6"/>
        <v>'=Arrangement4!$D$50</v>
      </c>
      <c r="J11" t="str">
        <f t="shared" si="7"/>
        <v>'=IF(MAX(Arrangement4!G55:G125) &gt;= 100000; "Ja";"")</v>
      </c>
    </row>
    <row r="12" spans="1:12" x14ac:dyDescent="0.25">
      <c r="A12" s="2" t="s">
        <v>46</v>
      </c>
      <c r="C12" t="str">
        <f t="shared" si="0"/>
        <v>'=Arrangement5!$D$4</v>
      </c>
      <c r="D12" s="9" t="str">
        <f t="shared" si="1"/>
        <v>'=IF(OR(Arrangement5!D8="Vælg"; Arrangement5!D8 = "Nej"); TEXT(Arrangement5!D10;"dd-mm-åååå"); CONCAT(TEXT(Arrangement5!D13; "dd-mm-åååå"); " til "; TEXT(Arrangement5!E13; "dd-mm-åååå")))</v>
      </c>
      <c r="E12" s="9" t="str">
        <f t="shared" si="2"/>
        <v>'=IF(Arrangement5!D8&lt;&gt;"Ja";IF(Arrangement5!D10="Vælg dato"; "Antal afviklingsdage";"1");Arrangement5!D14)</v>
      </c>
      <c r="F12" t="str">
        <f t="shared" si="3"/>
        <v>'=Arrangement5!$D$9</v>
      </c>
      <c r="G12" t="str">
        <f t="shared" si="4"/>
        <v>'=Arrangement5!$D$7</v>
      </c>
      <c r="H12" t="str">
        <f t="shared" si="5"/>
        <v>'=Arrangement5!$G$125</v>
      </c>
      <c r="I12" t="str">
        <f t="shared" si="6"/>
        <v>'=Arrangement5!$D$50</v>
      </c>
      <c r="J12" t="str">
        <f t="shared" si="7"/>
        <v>'=IF(MAX(Arrangement5!G55:G125) &gt;= 100000; "Ja";"")</v>
      </c>
    </row>
    <row r="13" spans="1:12" x14ac:dyDescent="0.25">
      <c r="A13" s="2" t="s">
        <v>47</v>
      </c>
      <c r="C13" t="str">
        <f t="shared" si="0"/>
        <v>'=Arrangement6!$D$4</v>
      </c>
      <c r="D13" s="9" t="str">
        <f t="shared" si="1"/>
        <v>'=IF(OR(Arrangement6!D8="Vælg"; Arrangement6!D8 = "Nej"); TEXT(Arrangement6!D10;"dd-mm-åååå"); CONCAT(TEXT(Arrangement6!D13; "dd-mm-åååå"); " til "; TEXT(Arrangement6!E13; "dd-mm-åååå")))</v>
      </c>
      <c r="E13" s="9" t="str">
        <f t="shared" si="2"/>
        <v>'=IF(Arrangement6!D8&lt;&gt;"Ja";IF(Arrangement6!D10="Vælg dato"; "Antal afviklingsdage";"1");Arrangement6!D14)</v>
      </c>
      <c r="F13" t="str">
        <f t="shared" si="3"/>
        <v>'=Arrangement6!$D$9</v>
      </c>
      <c r="G13" t="str">
        <f t="shared" si="4"/>
        <v>'=Arrangement6!$D$7</v>
      </c>
      <c r="H13" t="str">
        <f t="shared" si="5"/>
        <v>'=Arrangement6!$G$125</v>
      </c>
      <c r="I13" t="str">
        <f t="shared" si="6"/>
        <v>'=Arrangement6!$D$50</v>
      </c>
      <c r="J13" t="str">
        <f t="shared" si="7"/>
        <v>'=IF(MAX(Arrangement6!G55:G125) &gt;= 100000; "Ja";"")</v>
      </c>
    </row>
    <row r="14" spans="1:12" x14ac:dyDescent="0.25">
      <c r="A14" s="2" t="s">
        <v>48</v>
      </c>
      <c r="C14" t="str">
        <f t="shared" si="0"/>
        <v>'=Arrangement7!$D$4</v>
      </c>
      <c r="D14" s="9" t="str">
        <f t="shared" si="1"/>
        <v>'=IF(OR(Arrangement7!D8="Vælg"; Arrangement7!D8 = "Nej"); TEXT(Arrangement7!D10;"dd-mm-åååå"); CONCAT(TEXT(Arrangement7!D13; "dd-mm-åååå"); " til "; TEXT(Arrangement7!E13; "dd-mm-åååå")))</v>
      </c>
      <c r="E14" s="9" t="str">
        <f t="shared" si="2"/>
        <v>'=IF(Arrangement7!D8&lt;&gt;"Ja";IF(Arrangement7!D10="Vælg dato"; "Antal afviklingsdage";"1");Arrangement7!D14)</v>
      </c>
      <c r="F14" t="str">
        <f t="shared" si="3"/>
        <v>'=Arrangement7!$D$9</v>
      </c>
      <c r="G14" t="str">
        <f t="shared" si="4"/>
        <v>'=Arrangement7!$D$7</v>
      </c>
      <c r="H14" t="str">
        <f t="shared" si="5"/>
        <v>'=Arrangement7!$G$125</v>
      </c>
      <c r="I14" t="str">
        <f t="shared" si="6"/>
        <v>'=Arrangement7!$D$50</v>
      </c>
      <c r="J14" t="str">
        <f t="shared" si="7"/>
        <v>'=IF(MAX(Arrangement7!G55:G125) &gt;= 100000; "Ja";"")</v>
      </c>
    </row>
    <row r="15" spans="1:12" x14ac:dyDescent="0.25">
      <c r="A15" s="2" t="s">
        <v>49</v>
      </c>
      <c r="C15" t="str">
        <f t="shared" si="0"/>
        <v>'=Arrangement8!$D$4</v>
      </c>
      <c r="D15" s="9" t="str">
        <f t="shared" si="1"/>
        <v>'=IF(OR(Arrangement8!D8="Vælg"; Arrangement8!D8 = "Nej"); TEXT(Arrangement8!D10;"dd-mm-åååå"); CONCAT(TEXT(Arrangement8!D13; "dd-mm-åååå"); " til "; TEXT(Arrangement8!E13; "dd-mm-åååå")))</v>
      </c>
      <c r="E15" s="9" t="str">
        <f t="shared" si="2"/>
        <v>'=IF(Arrangement8!D8&lt;&gt;"Ja";IF(Arrangement8!D10="Vælg dato"; "Antal afviklingsdage";"1");Arrangement8!D14)</v>
      </c>
      <c r="F15" t="str">
        <f t="shared" si="3"/>
        <v>'=Arrangement8!$D$9</v>
      </c>
      <c r="G15" t="str">
        <f t="shared" si="4"/>
        <v>'=Arrangement8!$D$7</v>
      </c>
      <c r="H15" t="str">
        <f t="shared" si="5"/>
        <v>'=Arrangement8!$G$125</v>
      </c>
      <c r="I15" t="str">
        <f t="shared" si="6"/>
        <v>'=Arrangement8!$D$50</v>
      </c>
      <c r="J15" t="str">
        <f t="shared" si="7"/>
        <v>'=IF(MAX(Arrangement8!G55:G125) &gt;= 100000; "Ja";"")</v>
      </c>
    </row>
    <row r="16" spans="1:12" x14ac:dyDescent="0.25">
      <c r="A16" s="2" t="s">
        <v>50</v>
      </c>
      <c r="C16" t="str">
        <f t="shared" si="0"/>
        <v>'=Arrangement9!$D$4</v>
      </c>
      <c r="D16" s="9" t="str">
        <f t="shared" si="1"/>
        <v>'=IF(OR(Arrangement9!D8="Vælg"; Arrangement9!D8 = "Nej"); TEXT(Arrangement9!D10;"dd-mm-åååå"); CONCAT(TEXT(Arrangement9!D13; "dd-mm-åååå"); " til "; TEXT(Arrangement9!E13; "dd-mm-åååå")))</v>
      </c>
      <c r="E16" s="9" t="str">
        <f t="shared" si="2"/>
        <v>'=IF(Arrangement9!D8&lt;&gt;"Ja";IF(Arrangement9!D10="Vælg dato"; "Antal afviklingsdage";"1");Arrangement9!D14)</v>
      </c>
      <c r="F16" t="str">
        <f t="shared" si="3"/>
        <v>'=Arrangement9!$D$9</v>
      </c>
      <c r="G16" t="str">
        <f t="shared" si="4"/>
        <v>'=Arrangement9!$D$7</v>
      </c>
      <c r="H16" t="str">
        <f t="shared" si="5"/>
        <v>'=Arrangement9!$G$125</v>
      </c>
      <c r="I16" t="str">
        <f t="shared" si="6"/>
        <v>'=Arrangement9!$D$50</v>
      </c>
      <c r="J16" t="str">
        <f t="shared" si="7"/>
        <v>'=IF(MAX(Arrangement9!G55:G125) &gt;= 100000; "Ja";"")</v>
      </c>
    </row>
    <row r="17" spans="1:12" x14ac:dyDescent="0.25">
      <c r="A17" s="2" t="s">
        <v>51</v>
      </c>
      <c r="C17" t="str">
        <f t="shared" si="0"/>
        <v>'=Arrangement10!$D$4</v>
      </c>
      <c r="D17" s="9" t="str">
        <f t="shared" si="1"/>
        <v>'=IF(OR(Arrangement10!D8="Vælg"; Arrangement10!D8 = "Nej"); TEXT(Arrangement10!D10;"dd-mm-åååå"); CONCAT(TEXT(Arrangement10!D13; "dd-mm-åååå"); " til "; TEXT(Arrangement10!E13; "dd-mm-åååå")))</v>
      </c>
      <c r="E17" s="9" t="str">
        <f t="shared" si="2"/>
        <v>'=IF(Arrangement10!D8&lt;&gt;"Ja";IF(Arrangement10!D10="Vælg dato"; "Antal afviklingsdage";"1");Arrangement10!D14)</v>
      </c>
      <c r="F17" t="str">
        <f t="shared" si="3"/>
        <v>'=Arrangement10!$D$9</v>
      </c>
      <c r="G17" t="str">
        <f t="shared" si="4"/>
        <v>'=Arrangement10!$D$7</v>
      </c>
      <c r="H17" t="str">
        <f t="shared" si="5"/>
        <v>'=Arrangement10!$G$125</v>
      </c>
      <c r="I17" t="str">
        <f t="shared" si="6"/>
        <v>'=Arrangement10!$D$50</v>
      </c>
      <c r="J17" t="str">
        <f t="shared" si="7"/>
        <v>'=IF(MAX(Arrangement10!G55:G125) &gt;= 100000; "Ja";"")</v>
      </c>
    </row>
    <row r="18" spans="1:12" x14ac:dyDescent="0.25">
      <c r="A18" s="2" t="s">
        <v>52</v>
      </c>
      <c r="C18" t="str">
        <f t="shared" si="0"/>
        <v>'=Arrangement11!$D$4</v>
      </c>
      <c r="D18" s="9" t="str">
        <f t="shared" si="1"/>
        <v>'=IF(OR(Arrangement11!D8="Vælg"; Arrangement11!D8 = "Nej"); TEXT(Arrangement11!D10;"dd-mm-åååå"); CONCAT(TEXT(Arrangement11!D13; "dd-mm-åååå"); " til "; TEXT(Arrangement11!E13; "dd-mm-åååå")))</v>
      </c>
      <c r="E18" s="9" t="str">
        <f t="shared" si="2"/>
        <v>'=IF(Arrangement11!D8&lt;&gt;"Ja";IF(Arrangement11!D10="Vælg dato"; "Antal afviklingsdage";"1");Arrangement11!D14)</v>
      </c>
      <c r="F18" t="str">
        <f t="shared" si="3"/>
        <v>'=Arrangement11!$D$9</v>
      </c>
      <c r="G18" t="str">
        <f t="shared" si="4"/>
        <v>'=Arrangement11!$D$7</v>
      </c>
      <c r="H18" t="str">
        <f t="shared" si="5"/>
        <v>'=Arrangement11!$G$125</v>
      </c>
      <c r="I18" t="str">
        <f t="shared" si="6"/>
        <v>'=Arrangement11!$D$50</v>
      </c>
      <c r="J18" t="str">
        <f t="shared" si="7"/>
        <v>'=IF(MAX(Arrangement11!G55:G125) &gt;= 100000; "Ja";"")</v>
      </c>
    </row>
    <row r="19" spans="1:12" x14ac:dyDescent="0.25">
      <c r="A19" s="2" t="s">
        <v>53</v>
      </c>
      <c r="C19" t="str">
        <f t="shared" si="0"/>
        <v>'=Arrangement12!$D$4</v>
      </c>
      <c r="D19" s="9" t="str">
        <f t="shared" si="1"/>
        <v>'=IF(OR(Arrangement12!D8="Vælg"; Arrangement12!D8 = "Nej"); TEXT(Arrangement12!D10;"dd-mm-åååå"); CONCAT(TEXT(Arrangement12!D13; "dd-mm-åååå"); " til "; TEXT(Arrangement12!E13; "dd-mm-åååå")))</v>
      </c>
      <c r="E19" s="9" t="str">
        <f t="shared" si="2"/>
        <v>'=IF(Arrangement12!D8&lt;&gt;"Ja";IF(Arrangement12!D10="Vælg dato"; "Antal afviklingsdage";"1");Arrangement12!D14)</v>
      </c>
      <c r="F19" t="str">
        <f t="shared" si="3"/>
        <v>'=Arrangement12!$D$9</v>
      </c>
      <c r="G19" t="str">
        <f t="shared" si="4"/>
        <v>'=Arrangement12!$D$7</v>
      </c>
      <c r="H19" t="str">
        <f t="shared" si="5"/>
        <v>'=Arrangement12!$G$125</v>
      </c>
      <c r="I19" t="str">
        <f t="shared" si="6"/>
        <v>'=Arrangement12!$D$50</v>
      </c>
      <c r="J19" t="str">
        <f t="shared" si="7"/>
        <v>'=IF(MAX(Arrangement12!G55:G125) &gt;= 100000; "Ja";"")</v>
      </c>
      <c r="L19" s="2"/>
    </row>
    <row r="20" spans="1:12" x14ac:dyDescent="0.25">
      <c r="A20" s="2" t="s">
        <v>54</v>
      </c>
      <c r="C20" t="str">
        <f t="shared" si="0"/>
        <v>'=Arrangement13!$D$4</v>
      </c>
      <c r="D20" s="9" t="str">
        <f t="shared" si="1"/>
        <v>'=IF(OR(Arrangement13!D8="Vælg"; Arrangement13!D8 = "Nej"); TEXT(Arrangement13!D10;"dd-mm-åååå"); CONCAT(TEXT(Arrangement13!D13; "dd-mm-åååå"); " til "; TEXT(Arrangement13!E13; "dd-mm-åååå")))</v>
      </c>
      <c r="E20" s="9" t="str">
        <f t="shared" si="2"/>
        <v>'=IF(Arrangement13!D8&lt;&gt;"Ja";IF(Arrangement13!D10="Vælg dato"; "Antal afviklingsdage";"1");Arrangement13!D14)</v>
      </c>
      <c r="F20" t="str">
        <f t="shared" si="3"/>
        <v>'=Arrangement13!$D$9</v>
      </c>
      <c r="G20" t="str">
        <f t="shared" si="4"/>
        <v>'=Arrangement13!$D$7</v>
      </c>
      <c r="H20" t="str">
        <f t="shared" si="5"/>
        <v>'=Arrangement13!$G$125</v>
      </c>
      <c r="I20" t="str">
        <f t="shared" si="6"/>
        <v>'=Arrangement13!$D$50</v>
      </c>
      <c r="J20" t="str">
        <f t="shared" si="7"/>
        <v>'=IF(MAX(Arrangement13!G55:G125) &gt;= 100000; "Ja";"")</v>
      </c>
    </row>
    <row r="21" spans="1:12" x14ac:dyDescent="0.25">
      <c r="A21" s="2" t="s">
        <v>55</v>
      </c>
      <c r="C21" t="str">
        <f t="shared" si="0"/>
        <v>'=Arrangement14!$D$4</v>
      </c>
      <c r="D21" s="9" t="str">
        <f t="shared" si="1"/>
        <v>'=IF(OR(Arrangement14!D8="Vælg"; Arrangement14!D8 = "Nej"); TEXT(Arrangement14!D10;"dd-mm-åååå"); CONCAT(TEXT(Arrangement14!D13; "dd-mm-åååå"); " til "; TEXT(Arrangement14!E13; "dd-mm-åååå")))</v>
      </c>
      <c r="E21" s="9" t="str">
        <f t="shared" si="2"/>
        <v>'=IF(Arrangement14!D8&lt;&gt;"Ja";IF(Arrangement14!D10="Vælg dato"; "Antal afviklingsdage";"1");Arrangement14!D14)</v>
      </c>
      <c r="F21" t="str">
        <f t="shared" si="3"/>
        <v>'=Arrangement14!$D$9</v>
      </c>
      <c r="G21" t="str">
        <f t="shared" si="4"/>
        <v>'=Arrangement14!$D$7</v>
      </c>
      <c r="H21" t="str">
        <f t="shared" si="5"/>
        <v>'=Arrangement14!$G$125</v>
      </c>
      <c r="I21" t="str">
        <f t="shared" si="6"/>
        <v>'=Arrangement14!$D$50</v>
      </c>
      <c r="J21" t="str">
        <f t="shared" si="7"/>
        <v>'=IF(MAX(Arrangement14!G55:G125) &gt;= 100000; "Ja";"")</v>
      </c>
    </row>
    <row r="22" spans="1:12" x14ac:dyDescent="0.25">
      <c r="A22" s="2" t="s">
        <v>56</v>
      </c>
      <c r="C22" t="str">
        <f t="shared" si="0"/>
        <v>'=Arrangement15!$D$4</v>
      </c>
      <c r="D22" s="9" t="str">
        <f t="shared" si="1"/>
        <v>'=IF(OR(Arrangement15!D8="Vælg"; Arrangement15!D8 = "Nej"); TEXT(Arrangement15!D10;"dd-mm-åååå"); CONCAT(TEXT(Arrangement15!D13; "dd-mm-åååå"); " til "; TEXT(Arrangement15!E13; "dd-mm-åååå")))</v>
      </c>
      <c r="E22" s="9" t="str">
        <f t="shared" si="2"/>
        <v>'=IF(Arrangement15!D8&lt;&gt;"Ja";IF(Arrangement15!D10="Vælg dato"; "Antal afviklingsdage";"1");Arrangement15!D14)</v>
      </c>
      <c r="F22" t="str">
        <f t="shared" si="3"/>
        <v>'=Arrangement15!$D$9</v>
      </c>
      <c r="G22" t="str">
        <f t="shared" si="4"/>
        <v>'=Arrangement15!$D$7</v>
      </c>
      <c r="H22" t="str">
        <f t="shared" si="5"/>
        <v>'=Arrangement15!$G$125</v>
      </c>
      <c r="I22" t="str">
        <f t="shared" si="6"/>
        <v>'=Arrangement15!$D$50</v>
      </c>
      <c r="J22" t="str">
        <f t="shared" si="7"/>
        <v>'=IF(MAX(Arrangement15!G55:G125) &gt;= 100000; "Ja";"")</v>
      </c>
    </row>
    <row r="23" spans="1:12" x14ac:dyDescent="0.25">
      <c r="A23" s="2" t="s">
        <v>57</v>
      </c>
      <c r="C23" t="str">
        <f t="shared" si="0"/>
        <v>'=Arrangement16!$D$4</v>
      </c>
      <c r="D23" s="9" t="str">
        <f t="shared" si="1"/>
        <v>'=IF(OR(Arrangement16!D8="Vælg"; Arrangement16!D8 = "Nej"); TEXT(Arrangement16!D10;"dd-mm-åååå"); CONCAT(TEXT(Arrangement16!D13; "dd-mm-åååå"); " til "; TEXT(Arrangement16!E13; "dd-mm-åååå")))</v>
      </c>
      <c r="E23" s="9" t="str">
        <f t="shared" si="2"/>
        <v>'=IF(Arrangement16!D8&lt;&gt;"Ja";IF(Arrangement16!D10="Vælg dato"; "Antal afviklingsdage";"1");Arrangement16!D14)</v>
      </c>
      <c r="F23" t="str">
        <f t="shared" si="3"/>
        <v>'=Arrangement16!$D$9</v>
      </c>
      <c r="G23" t="str">
        <f t="shared" si="4"/>
        <v>'=Arrangement16!$D$7</v>
      </c>
      <c r="H23" t="str">
        <f t="shared" si="5"/>
        <v>'=Arrangement16!$G$125</v>
      </c>
      <c r="I23" t="str">
        <f t="shared" si="6"/>
        <v>'=Arrangement16!$D$50</v>
      </c>
      <c r="J23" t="str">
        <f t="shared" si="7"/>
        <v>'=IF(MAX(Arrangement16!G55:G125) &gt;= 100000; "Ja";"")</v>
      </c>
    </row>
    <row r="24" spans="1:12" x14ac:dyDescent="0.25">
      <c r="A24" s="2" t="s">
        <v>58</v>
      </c>
      <c r="C24" t="str">
        <f t="shared" si="0"/>
        <v>'=Arrangement17!$D$4</v>
      </c>
      <c r="D24" s="9" t="str">
        <f t="shared" si="1"/>
        <v>'=IF(OR(Arrangement17!D8="Vælg"; Arrangement17!D8 = "Nej"); TEXT(Arrangement17!D10;"dd-mm-åååå"); CONCAT(TEXT(Arrangement17!D13; "dd-mm-åååå"); " til "; TEXT(Arrangement17!E13; "dd-mm-åååå")))</v>
      </c>
      <c r="E24" s="9" t="str">
        <f t="shared" si="2"/>
        <v>'=IF(Arrangement17!D8&lt;&gt;"Ja";IF(Arrangement17!D10="Vælg dato"; "Antal afviklingsdage";"1");Arrangement17!D14)</v>
      </c>
      <c r="F24" t="str">
        <f t="shared" si="3"/>
        <v>'=Arrangement17!$D$9</v>
      </c>
      <c r="G24" t="str">
        <f t="shared" si="4"/>
        <v>'=Arrangement17!$D$7</v>
      </c>
      <c r="H24" t="str">
        <f t="shared" si="5"/>
        <v>'=Arrangement17!$G$125</v>
      </c>
      <c r="I24" t="str">
        <f t="shared" si="6"/>
        <v>'=Arrangement17!$D$50</v>
      </c>
      <c r="J24" t="str">
        <f t="shared" si="7"/>
        <v>'=IF(MAX(Arrangement17!G55:G125) &gt;= 100000; "Ja";"")</v>
      </c>
    </row>
    <row r="25" spans="1:12" x14ac:dyDescent="0.25">
      <c r="A25" s="2" t="s">
        <v>59</v>
      </c>
      <c r="C25" t="str">
        <f t="shared" si="0"/>
        <v>'=Arrangement18!$D$4</v>
      </c>
      <c r="D25" s="9" t="str">
        <f t="shared" si="1"/>
        <v>'=IF(OR(Arrangement18!D8="Vælg"; Arrangement18!D8 = "Nej"); TEXT(Arrangement18!D10;"dd-mm-åååå"); CONCAT(TEXT(Arrangement18!D13; "dd-mm-åååå"); " til "; TEXT(Arrangement18!E13; "dd-mm-åååå")))</v>
      </c>
      <c r="E25" s="9" t="str">
        <f t="shared" si="2"/>
        <v>'=IF(Arrangement18!D8&lt;&gt;"Ja";IF(Arrangement18!D10="Vælg dato"; "Antal afviklingsdage";"1");Arrangement18!D14)</v>
      </c>
      <c r="F25" t="str">
        <f t="shared" si="3"/>
        <v>'=Arrangement18!$D$9</v>
      </c>
      <c r="G25" t="str">
        <f t="shared" si="4"/>
        <v>'=Arrangement18!$D$7</v>
      </c>
      <c r="H25" t="str">
        <f t="shared" si="5"/>
        <v>'=Arrangement18!$G$125</v>
      </c>
      <c r="I25" t="str">
        <f t="shared" si="6"/>
        <v>'=Arrangement18!$D$50</v>
      </c>
      <c r="J25" t="str">
        <f t="shared" si="7"/>
        <v>'=IF(MAX(Arrangement18!G55:G125) &gt;= 100000; "Ja";"")</v>
      </c>
    </row>
    <row r="26" spans="1:12" x14ac:dyDescent="0.25">
      <c r="A26" s="2" t="s">
        <v>60</v>
      </c>
      <c r="C26" t="str">
        <f t="shared" si="0"/>
        <v>'=Arrangement19!$D$4</v>
      </c>
      <c r="D26" s="9" t="str">
        <f t="shared" si="1"/>
        <v>'=IF(OR(Arrangement19!D8="Vælg"; Arrangement19!D8 = "Nej"); TEXT(Arrangement19!D10;"dd-mm-åååå"); CONCAT(TEXT(Arrangement19!D13; "dd-mm-åååå"); " til "; TEXT(Arrangement19!E13; "dd-mm-åååå")))</v>
      </c>
      <c r="E26" s="9" t="str">
        <f t="shared" si="2"/>
        <v>'=IF(Arrangement19!D8&lt;&gt;"Ja";IF(Arrangement19!D10="Vælg dato"; "Antal afviklingsdage";"1");Arrangement19!D14)</v>
      </c>
      <c r="F26" t="str">
        <f t="shared" si="3"/>
        <v>'=Arrangement19!$D$9</v>
      </c>
      <c r="G26" t="str">
        <f t="shared" si="4"/>
        <v>'=Arrangement19!$D$7</v>
      </c>
      <c r="H26" t="str">
        <f t="shared" si="5"/>
        <v>'=Arrangement19!$G$125</v>
      </c>
      <c r="I26" t="str">
        <f t="shared" si="6"/>
        <v>'=Arrangement19!$D$50</v>
      </c>
      <c r="J26" t="str">
        <f t="shared" si="7"/>
        <v>'=IF(MAX(Arrangement19!G55:G125) &gt;= 100000; "Ja";"")</v>
      </c>
    </row>
    <row r="27" spans="1:12" x14ac:dyDescent="0.25">
      <c r="A27" s="2" t="s">
        <v>61</v>
      </c>
      <c r="C27" t="str">
        <f t="shared" si="0"/>
        <v>'=Arrangement20!$D$4</v>
      </c>
      <c r="D27" s="9" t="str">
        <f t="shared" si="1"/>
        <v>'=IF(OR(Arrangement20!D8="Vælg"; Arrangement20!D8 = "Nej"); TEXT(Arrangement20!D10;"dd-mm-åååå"); CONCAT(TEXT(Arrangement20!D13; "dd-mm-åååå"); " til "; TEXT(Arrangement20!E13; "dd-mm-åååå")))</v>
      </c>
      <c r="E27" s="9" t="str">
        <f t="shared" si="2"/>
        <v>'=IF(Arrangement20!D8&lt;&gt;"Ja";IF(Arrangement20!D10="Vælg dato"; "Antal afviklingsdage";"1");Arrangement20!D14)</v>
      </c>
      <c r="F27" t="str">
        <f t="shared" si="3"/>
        <v>'=Arrangement20!$D$9</v>
      </c>
      <c r="G27" t="str">
        <f t="shared" si="4"/>
        <v>'=Arrangement20!$D$7</v>
      </c>
      <c r="H27" t="str">
        <f t="shared" si="5"/>
        <v>'=Arrangement20!$G$125</v>
      </c>
      <c r="I27" t="str">
        <f t="shared" si="6"/>
        <v>'=Arrangement20!$D$50</v>
      </c>
      <c r="J27" t="str">
        <f t="shared" si="7"/>
        <v>'=IF(MAX(Arrangement20!G55:G125) &gt;= 100000; "Ja";"")</v>
      </c>
    </row>
    <row r="28" spans="1:12" x14ac:dyDescent="0.25">
      <c r="A28" s="2" t="s">
        <v>62</v>
      </c>
      <c r="C28" t="str">
        <f t="shared" si="0"/>
        <v>'=Arrangement21!$D$4</v>
      </c>
      <c r="D28" s="9" t="str">
        <f t="shared" si="1"/>
        <v>'=IF(OR(Arrangement21!D8="Vælg"; Arrangement21!D8 = "Nej"); TEXT(Arrangement21!D10;"dd-mm-åååå"); CONCAT(TEXT(Arrangement21!D13; "dd-mm-åååå"); " til "; TEXT(Arrangement21!E13; "dd-mm-åååå")))</v>
      </c>
      <c r="E28" s="9" t="str">
        <f t="shared" si="2"/>
        <v>'=IF(Arrangement21!D8&lt;&gt;"Ja";IF(Arrangement21!D10="Vælg dato"; "Antal afviklingsdage";"1");Arrangement21!D14)</v>
      </c>
      <c r="F28" t="str">
        <f t="shared" si="3"/>
        <v>'=Arrangement21!$D$9</v>
      </c>
      <c r="G28" t="str">
        <f t="shared" si="4"/>
        <v>'=Arrangement21!$D$7</v>
      </c>
      <c r="H28" t="str">
        <f t="shared" si="5"/>
        <v>'=Arrangement21!$G$125</v>
      </c>
      <c r="I28" t="str">
        <f t="shared" si="6"/>
        <v>'=Arrangement21!$D$50</v>
      </c>
      <c r="J28" t="str">
        <f t="shared" si="7"/>
        <v>'=IF(MAX(Arrangement21!G55:G125) &gt;= 100000; "Ja";"")</v>
      </c>
    </row>
    <row r="29" spans="1:12" x14ac:dyDescent="0.25">
      <c r="A29" s="2" t="s">
        <v>63</v>
      </c>
      <c r="C29" t="str">
        <f t="shared" si="0"/>
        <v>'=Arrangement22!$D$4</v>
      </c>
      <c r="D29" s="9" t="str">
        <f t="shared" si="1"/>
        <v>'=IF(OR(Arrangement22!D8="Vælg"; Arrangement22!D8 = "Nej"); TEXT(Arrangement22!D10;"dd-mm-åååå"); CONCAT(TEXT(Arrangement22!D13; "dd-mm-åååå"); " til "; TEXT(Arrangement22!E13; "dd-mm-åååå")))</v>
      </c>
      <c r="E29" s="9" t="str">
        <f t="shared" si="2"/>
        <v>'=IF(Arrangement22!D8&lt;&gt;"Ja";IF(Arrangement22!D10="Vælg dato"; "Antal afviklingsdage";"1");Arrangement22!D14)</v>
      </c>
      <c r="F29" t="str">
        <f t="shared" si="3"/>
        <v>'=Arrangement22!$D$9</v>
      </c>
      <c r="G29" t="str">
        <f t="shared" si="4"/>
        <v>'=Arrangement22!$D$7</v>
      </c>
      <c r="H29" t="str">
        <f t="shared" si="5"/>
        <v>'=Arrangement22!$G$125</v>
      </c>
      <c r="I29" t="str">
        <f t="shared" si="6"/>
        <v>'=Arrangement22!$D$50</v>
      </c>
      <c r="J29" t="str">
        <f t="shared" si="7"/>
        <v>'=IF(MAX(Arrangement22!G55:G125) &gt;= 100000; "Ja";"")</v>
      </c>
    </row>
    <row r="30" spans="1:12" x14ac:dyDescent="0.25">
      <c r="A30" s="2" t="s">
        <v>64</v>
      </c>
      <c r="C30" t="str">
        <f t="shared" si="0"/>
        <v>'=Arrangement23!$D$4</v>
      </c>
      <c r="D30" s="9" t="str">
        <f t="shared" si="1"/>
        <v>'=IF(OR(Arrangement23!D8="Vælg"; Arrangement23!D8 = "Nej"); TEXT(Arrangement23!D10;"dd-mm-åååå"); CONCAT(TEXT(Arrangement23!D13; "dd-mm-åååå"); " til "; TEXT(Arrangement23!E13; "dd-mm-åååå")))</v>
      </c>
      <c r="E30" s="9" t="str">
        <f t="shared" si="2"/>
        <v>'=IF(Arrangement23!D8&lt;&gt;"Ja";IF(Arrangement23!D10="Vælg dato"; "Antal afviklingsdage";"1");Arrangement23!D14)</v>
      </c>
      <c r="F30" t="str">
        <f t="shared" si="3"/>
        <v>'=Arrangement23!$D$9</v>
      </c>
      <c r="G30" t="str">
        <f t="shared" si="4"/>
        <v>'=Arrangement23!$D$7</v>
      </c>
      <c r="H30" t="str">
        <f t="shared" si="5"/>
        <v>'=Arrangement23!$G$125</v>
      </c>
      <c r="I30" t="str">
        <f t="shared" si="6"/>
        <v>'=Arrangement23!$D$50</v>
      </c>
      <c r="J30" t="str">
        <f t="shared" si="7"/>
        <v>'=IF(MAX(Arrangement23!G55:G125) &gt;= 100000; "Ja";"")</v>
      </c>
    </row>
    <row r="31" spans="1:12" x14ac:dyDescent="0.25">
      <c r="A31" s="2" t="s">
        <v>65</v>
      </c>
      <c r="C31" t="str">
        <f t="shared" si="0"/>
        <v>'=Arrangement24!$D$4</v>
      </c>
      <c r="D31" s="9" t="str">
        <f t="shared" si="1"/>
        <v>'=IF(OR(Arrangement24!D8="Vælg"; Arrangement24!D8 = "Nej"); TEXT(Arrangement24!D10;"dd-mm-åååå"); CONCAT(TEXT(Arrangement24!D13; "dd-mm-åååå"); " til "; TEXT(Arrangement24!E13; "dd-mm-åååå")))</v>
      </c>
      <c r="E31" s="9" t="str">
        <f t="shared" si="2"/>
        <v>'=IF(Arrangement24!D8&lt;&gt;"Ja";IF(Arrangement24!D10="Vælg dato"; "Antal afviklingsdage";"1");Arrangement24!D14)</v>
      </c>
      <c r="F31" t="str">
        <f t="shared" si="3"/>
        <v>'=Arrangement24!$D$9</v>
      </c>
      <c r="G31" t="str">
        <f t="shared" si="4"/>
        <v>'=Arrangement24!$D$7</v>
      </c>
      <c r="H31" t="str">
        <f t="shared" si="5"/>
        <v>'=Arrangement24!$G$125</v>
      </c>
      <c r="I31" t="str">
        <f t="shared" si="6"/>
        <v>'=Arrangement24!$D$50</v>
      </c>
      <c r="J31" t="str">
        <f t="shared" si="7"/>
        <v>'=IF(MAX(Arrangement24!G55:G125) &gt;= 100000; "Ja";"")</v>
      </c>
    </row>
    <row r="32" spans="1:12" x14ac:dyDescent="0.25">
      <c r="A32" s="2" t="s">
        <v>66</v>
      </c>
      <c r="C32" t="str">
        <f t="shared" si="0"/>
        <v>'=Arrangement25!$D$4</v>
      </c>
      <c r="D32" s="9" t="str">
        <f t="shared" si="1"/>
        <v>'=IF(OR(Arrangement25!D8="Vælg"; Arrangement25!D8 = "Nej"); TEXT(Arrangement25!D10;"dd-mm-åååå"); CONCAT(TEXT(Arrangement25!D13; "dd-mm-åååå"); " til "; TEXT(Arrangement25!E13; "dd-mm-åååå")))</v>
      </c>
      <c r="E32" s="9" t="str">
        <f t="shared" si="2"/>
        <v>'=IF(Arrangement25!D8&lt;&gt;"Ja";IF(Arrangement25!D10="Vælg dato"; "Antal afviklingsdage";"1");Arrangement25!D14)</v>
      </c>
      <c r="F32" t="str">
        <f t="shared" si="3"/>
        <v>'=Arrangement25!$D$9</v>
      </c>
      <c r="G32" t="str">
        <f t="shared" si="4"/>
        <v>'=Arrangement25!$D$7</v>
      </c>
      <c r="H32" t="str">
        <f t="shared" si="5"/>
        <v>'=Arrangement25!$G$125</v>
      </c>
      <c r="I32" t="str">
        <f t="shared" si="6"/>
        <v>'=Arrangement25!$D$50</v>
      </c>
      <c r="J32" t="str">
        <f t="shared" si="7"/>
        <v>'=IF(MAX(Arrangement25!G55:G125) &gt;= 100000; "Ja";"")</v>
      </c>
    </row>
    <row r="33" spans="1:10" x14ac:dyDescent="0.25">
      <c r="A33" s="2" t="s">
        <v>67</v>
      </c>
      <c r="C33" t="str">
        <f t="shared" si="0"/>
        <v>'=Arrangement26!$D$4</v>
      </c>
      <c r="D33" s="9" t="str">
        <f t="shared" si="1"/>
        <v>'=IF(OR(Arrangement26!D8="Vælg"; Arrangement26!D8 = "Nej"); TEXT(Arrangement26!D10;"dd-mm-åååå"); CONCAT(TEXT(Arrangement26!D13; "dd-mm-åååå"); " til "; TEXT(Arrangement26!E13; "dd-mm-åååå")))</v>
      </c>
      <c r="E33" s="9" t="str">
        <f t="shared" si="2"/>
        <v>'=IF(Arrangement26!D8&lt;&gt;"Ja";IF(Arrangement26!D10="Vælg dato"; "Antal afviklingsdage";"1");Arrangement26!D14)</v>
      </c>
      <c r="F33" t="str">
        <f t="shared" si="3"/>
        <v>'=Arrangement26!$D$9</v>
      </c>
      <c r="G33" t="str">
        <f t="shared" si="4"/>
        <v>'=Arrangement26!$D$7</v>
      </c>
      <c r="H33" t="str">
        <f t="shared" si="5"/>
        <v>'=Arrangement26!$G$125</v>
      </c>
      <c r="I33" t="str">
        <f t="shared" si="6"/>
        <v>'=Arrangement26!$D$50</v>
      </c>
      <c r="J33" t="str">
        <f t="shared" si="7"/>
        <v>'=IF(MAX(Arrangement26!G55:G125) &gt;= 100000; "Ja";"")</v>
      </c>
    </row>
    <row r="34" spans="1:10" x14ac:dyDescent="0.25">
      <c r="A34" s="2" t="s">
        <v>68</v>
      </c>
      <c r="C34" t="str">
        <f t="shared" si="0"/>
        <v>'=Arrangement27!$D$4</v>
      </c>
      <c r="D34" s="9" t="str">
        <f t="shared" si="1"/>
        <v>'=IF(OR(Arrangement27!D8="Vælg"; Arrangement27!D8 = "Nej"); TEXT(Arrangement27!D10;"dd-mm-åååå"); CONCAT(TEXT(Arrangement27!D13; "dd-mm-åååå"); " til "; TEXT(Arrangement27!E13; "dd-mm-åååå")))</v>
      </c>
      <c r="E34" s="9" t="str">
        <f t="shared" si="2"/>
        <v>'=IF(Arrangement27!D8&lt;&gt;"Ja";IF(Arrangement27!D10="Vælg dato"; "Antal afviklingsdage";"1");Arrangement27!D14)</v>
      </c>
      <c r="F34" t="str">
        <f t="shared" si="3"/>
        <v>'=Arrangement27!$D$9</v>
      </c>
      <c r="G34" t="str">
        <f t="shared" si="4"/>
        <v>'=Arrangement27!$D$7</v>
      </c>
      <c r="H34" t="str">
        <f t="shared" si="5"/>
        <v>'=Arrangement27!$G$125</v>
      </c>
      <c r="I34" t="str">
        <f t="shared" si="6"/>
        <v>'=Arrangement27!$D$50</v>
      </c>
      <c r="J34" t="str">
        <f t="shared" si="7"/>
        <v>'=IF(MAX(Arrangement27!G55:G125) &gt;= 100000; "Ja";"")</v>
      </c>
    </row>
    <row r="35" spans="1:10" x14ac:dyDescent="0.25">
      <c r="A35" s="2" t="s">
        <v>69</v>
      </c>
      <c r="C35" t="str">
        <f t="shared" si="0"/>
        <v>'=Arrangement28!$D$4</v>
      </c>
      <c r="D35" s="9" t="str">
        <f t="shared" si="1"/>
        <v>'=IF(OR(Arrangement28!D8="Vælg"; Arrangement28!D8 = "Nej"); TEXT(Arrangement28!D10;"dd-mm-åååå"); CONCAT(TEXT(Arrangement28!D13; "dd-mm-åååå"); " til "; TEXT(Arrangement28!E13; "dd-mm-åååå")))</v>
      </c>
      <c r="E35" s="9" t="str">
        <f t="shared" si="2"/>
        <v>'=IF(Arrangement28!D8&lt;&gt;"Ja";IF(Arrangement28!D10="Vælg dato"; "Antal afviklingsdage";"1");Arrangement28!D14)</v>
      </c>
      <c r="F35" t="str">
        <f t="shared" si="3"/>
        <v>'=Arrangement28!$D$9</v>
      </c>
      <c r="G35" t="str">
        <f t="shared" si="4"/>
        <v>'=Arrangement28!$D$7</v>
      </c>
      <c r="H35" t="str">
        <f t="shared" si="5"/>
        <v>'=Arrangement28!$G$125</v>
      </c>
      <c r="I35" t="str">
        <f t="shared" si="6"/>
        <v>'=Arrangement28!$D$50</v>
      </c>
      <c r="J35" t="str">
        <f t="shared" si="7"/>
        <v>'=IF(MAX(Arrangement28!G55:G125) &gt;= 100000; "Ja";"")</v>
      </c>
    </row>
    <row r="36" spans="1:10" x14ac:dyDescent="0.25">
      <c r="A36" s="2" t="s">
        <v>70</v>
      </c>
      <c r="C36" t="str">
        <f t="shared" si="0"/>
        <v>'=Arrangement29!$D$4</v>
      </c>
      <c r="D36" s="9" t="str">
        <f t="shared" si="1"/>
        <v>'=IF(OR(Arrangement29!D8="Vælg"; Arrangement29!D8 = "Nej"); TEXT(Arrangement29!D10;"dd-mm-åååå"); CONCAT(TEXT(Arrangement29!D13; "dd-mm-åååå"); " til "; TEXT(Arrangement29!E13; "dd-mm-åååå")))</v>
      </c>
      <c r="E36" s="9" t="str">
        <f t="shared" si="2"/>
        <v>'=IF(Arrangement29!D8&lt;&gt;"Ja";IF(Arrangement29!D10="Vælg dato"; "Antal afviklingsdage";"1");Arrangement29!D14)</v>
      </c>
      <c r="F36" t="str">
        <f t="shared" si="3"/>
        <v>'=Arrangement29!$D$9</v>
      </c>
      <c r="G36" t="str">
        <f t="shared" si="4"/>
        <v>'=Arrangement29!$D$7</v>
      </c>
      <c r="H36" t="str">
        <f t="shared" si="5"/>
        <v>'=Arrangement29!$G$125</v>
      </c>
      <c r="I36" t="str">
        <f t="shared" si="6"/>
        <v>'=Arrangement29!$D$50</v>
      </c>
      <c r="J36" t="str">
        <f t="shared" si="7"/>
        <v>'=IF(MAX(Arrangement29!G55:G125) &gt;= 100000; "Ja";"")</v>
      </c>
    </row>
    <row r="37" spans="1:10" x14ac:dyDescent="0.25">
      <c r="A37" s="2" t="s">
        <v>71</v>
      </c>
      <c r="C37" t="str">
        <f t="shared" si="0"/>
        <v>'=Arrangement30!$D$4</v>
      </c>
      <c r="D37" s="9" t="str">
        <f t="shared" si="1"/>
        <v>'=IF(OR(Arrangement30!D8="Vælg"; Arrangement30!D8 = "Nej"); TEXT(Arrangement30!D10;"dd-mm-åååå"); CONCAT(TEXT(Arrangement30!D13; "dd-mm-åååå"); " til "; TEXT(Arrangement30!E13; "dd-mm-åååå")))</v>
      </c>
      <c r="E37" s="9" t="str">
        <f t="shared" si="2"/>
        <v>'=IF(Arrangement30!D8&lt;&gt;"Ja";IF(Arrangement30!D10="Vælg dato"; "Antal afviklingsdage";"1");Arrangement30!D14)</v>
      </c>
      <c r="F37" t="str">
        <f t="shared" si="3"/>
        <v>'=Arrangement30!$D$9</v>
      </c>
      <c r="G37" t="str">
        <f t="shared" si="4"/>
        <v>'=Arrangement30!$D$7</v>
      </c>
      <c r="H37" t="str">
        <f t="shared" si="5"/>
        <v>'=Arrangement30!$G$125</v>
      </c>
      <c r="I37" t="str">
        <f t="shared" si="6"/>
        <v>'=Arrangement30!$D$50</v>
      </c>
      <c r="J37" t="str">
        <f t="shared" si="7"/>
        <v>'=IF(MAX(Arrangement30!G55:G125) &gt;= 100000; "Ja";"")</v>
      </c>
    </row>
    <row r="38" spans="1:10" x14ac:dyDescent="0.25">
      <c r="A38" s="2" t="s">
        <v>72</v>
      </c>
      <c r="C38" t="str">
        <f t="shared" si="0"/>
        <v>'=Arrangement31!$D$4</v>
      </c>
      <c r="D38" s="9" t="str">
        <f t="shared" si="1"/>
        <v>'=IF(OR(Arrangement31!D8="Vælg"; Arrangement31!D8 = "Nej"); TEXT(Arrangement31!D10;"dd-mm-åååå"); CONCAT(TEXT(Arrangement31!D13; "dd-mm-åååå"); " til "; TEXT(Arrangement31!E13; "dd-mm-åååå")))</v>
      </c>
      <c r="E38" s="9" t="str">
        <f t="shared" si="2"/>
        <v>'=IF(Arrangement31!D8&lt;&gt;"Ja";IF(Arrangement31!D10="Vælg dato"; "Antal afviklingsdage";"1");Arrangement31!D14)</v>
      </c>
      <c r="F38" t="str">
        <f t="shared" si="3"/>
        <v>'=Arrangement31!$D$9</v>
      </c>
      <c r="G38" t="str">
        <f t="shared" si="4"/>
        <v>'=Arrangement31!$D$7</v>
      </c>
      <c r="H38" t="str">
        <f t="shared" si="5"/>
        <v>'=Arrangement31!$G$125</v>
      </c>
      <c r="I38" t="str">
        <f t="shared" si="6"/>
        <v>'=Arrangement31!$D$50</v>
      </c>
      <c r="J38" t="str">
        <f t="shared" si="7"/>
        <v>'=IF(MAX(Arrangement31!G55:G125) &gt;= 100000; "Ja";"")</v>
      </c>
    </row>
    <row r="39" spans="1:10" x14ac:dyDescent="0.25">
      <c r="A39" s="2" t="s">
        <v>73</v>
      </c>
      <c r="C39" t="str">
        <f t="shared" si="0"/>
        <v>'=Arrangement32!$D$4</v>
      </c>
      <c r="D39" s="9" t="str">
        <f t="shared" si="1"/>
        <v>'=IF(OR(Arrangement32!D8="Vælg"; Arrangement32!D8 = "Nej"); TEXT(Arrangement32!D10;"dd-mm-åååå"); CONCAT(TEXT(Arrangement32!D13; "dd-mm-åååå"); " til "; TEXT(Arrangement32!E13; "dd-mm-åååå")))</v>
      </c>
      <c r="E39" s="9" t="str">
        <f t="shared" si="2"/>
        <v>'=IF(Arrangement32!D8&lt;&gt;"Ja";IF(Arrangement32!D10="Vælg dato"; "Antal afviklingsdage";"1");Arrangement32!D14)</v>
      </c>
      <c r="F39" t="str">
        <f t="shared" si="3"/>
        <v>'=Arrangement32!$D$9</v>
      </c>
      <c r="G39" t="str">
        <f t="shared" si="4"/>
        <v>'=Arrangement32!$D$7</v>
      </c>
      <c r="H39" t="str">
        <f t="shared" si="5"/>
        <v>'=Arrangement32!$G$125</v>
      </c>
      <c r="I39" t="str">
        <f t="shared" si="6"/>
        <v>'=Arrangement32!$D$50</v>
      </c>
      <c r="J39" t="str">
        <f t="shared" si="7"/>
        <v>'=IF(MAX(Arrangement32!G55:G125) &gt;= 100000; "Ja";"")</v>
      </c>
    </row>
    <row r="40" spans="1:10" x14ac:dyDescent="0.25">
      <c r="A40" s="2" t="s">
        <v>74</v>
      </c>
      <c r="C40" t="str">
        <f t="shared" si="0"/>
        <v>'=Arrangement33!$D$4</v>
      </c>
      <c r="D40" s="9" t="str">
        <f t="shared" si="1"/>
        <v>'=IF(OR(Arrangement33!D8="Vælg"; Arrangement33!D8 = "Nej"); TEXT(Arrangement33!D10;"dd-mm-åååå"); CONCAT(TEXT(Arrangement33!D13; "dd-mm-åååå"); " til "; TEXT(Arrangement33!E13; "dd-mm-åååå")))</v>
      </c>
      <c r="E40" s="9" t="str">
        <f t="shared" si="2"/>
        <v>'=IF(Arrangement33!D8&lt;&gt;"Ja";IF(Arrangement33!D10="Vælg dato"; "Antal afviklingsdage";"1");Arrangement33!D14)</v>
      </c>
      <c r="F40" t="str">
        <f t="shared" si="3"/>
        <v>'=Arrangement33!$D$9</v>
      </c>
      <c r="G40" t="str">
        <f t="shared" si="4"/>
        <v>'=Arrangement33!$D$7</v>
      </c>
      <c r="H40" t="str">
        <f t="shared" si="5"/>
        <v>'=Arrangement33!$G$125</v>
      </c>
      <c r="I40" t="str">
        <f t="shared" si="6"/>
        <v>'=Arrangement33!$D$50</v>
      </c>
      <c r="J40" t="str">
        <f t="shared" si="7"/>
        <v>'=IF(MAX(Arrangement33!G55:G125) &gt;= 100000; "Ja";"")</v>
      </c>
    </row>
    <row r="41" spans="1:10" x14ac:dyDescent="0.25">
      <c r="A41" s="2" t="s">
        <v>75</v>
      </c>
      <c r="C41" t="str">
        <f t="shared" si="0"/>
        <v>'=Arrangement34!$D$4</v>
      </c>
      <c r="D41" s="9" t="str">
        <f t="shared" si="1"/>
        <v>'=IF(OR(Arrangement34!D8="Vælg"; Arrangement34!D8 = "Nej"); TEXT(Arrangement34!D10;"dd-mm-åååå"); CONCAT(TEXT(Arrangement34!D13; "dd-mm-åååå"); " til "; TEXT(Arrangement34!E13; "dd-mm-åååå")))</v>
      </c>
      <c r="E41" s="9" t="str">
        <f t="shared" si="2"/>
        <v>'=IF(Arrangement34!D8&lt;&gt;"Ja";IF(Arrangement34!D10="Vælg dato"; "Antal afviklingsdage";"1");Arrangement34!D14)</v>
      </c>
      <c r="F41" t="str">
        <f t="shared" si="3"/>
        <v>'=Arrangement34!$D$9</v>
      </c>
      <c r="G41" t="str">
        <f t="shared" si="4"/>
        <v>'=Arrangement34!$D$7</v>
      </c>
      <c r="H41" t="str">
        <f t="shared" si="5"/>
        <v>'=Arrangement34!$G$125</v>
      </c>
      <c r="I41" t="str">
        <f t="shared" si="6"/>
        <v>'=Arrangement34!$D$50</v>
      </c>
      <c r="J41" t="str">
        <f t="shared" si="7"/>
        <v>'=IF(MAX(Arrangement34!G55:G125) &gt;= 100000; "Ja";"")</v>
      </c>
    </row>
    <row r="42" spans="1:10" x14ac:dyDescent="0.25">
      <c r="A42" s="2" t="s">
        <v>76</v>
      </c>
      <c r="C42" t="str">
        <f t="shared" si="0"/>
        <v>'=Arrangement35!$D$4</v>
      </c>
      <c r="D42" s="9" t="str">
        <f t="shared" si="1"/>
        <v>'=IF(OR(Arrangement35!D8="Vælg"; Arrangement35!D8 = "Nej"); TEXT(Arrangement35!D10;"dd-mm-åååå"); CONCAT(TEXT(Arrangement35!D13; "dd-mm-åååå"); " til "; TEXT(Arrangement35!E13; "dd-mm-åååå")))</v>
      </c>
      <c r="E42" s="9" t="str">
        <f t="shared" si="2"/>
        <v>'=IF(Arrangement35!D8&lt;&gt;"Ja";IF(Arrangement35!D10="Vælg dato"; "Antal afviklingsdage";"1");Arrangement35!D14)</v>
      </c>
      <c r="F42" t="str">
        <f t="shared" si="3"/>
        <v>'=Arrangement35!$D$9</v>
      </c>
      <c r="G42" t="str">
        <f t="shared" si="4"/>
        <v>'=Arrangement35!$D$7</v>
      </c>
      <c r="H42" t="str">
        <f t="shared" si="5"/>
        <v>'=Arrangement35!$G$125</v>
      </c>
      <c r="I42" t="str">
        <f t="shared" si="6"/>
        <v>'=Arrangement35!$D$50</v>
      </c>
      <c r="J42" t="str">
        <f t="shared" si="7"/>
        <v>'=IF(MAX(Arrangement35!G55:G125) &gt;= 100000; "Ja";"")</v>
      </c>
    </row>
    <row r="43" spans="1:10" x14ac:dyDescent="0.25">
      <c r="A43" s="2" t="s">
        <v>77</v>
      </c>
      <c r="C43" t="str">
        <f t="shared" si="0"/>
        <v>'=Arrangement36!$D$4</v>
      </c>
      <c r="D43" s="9" t="str">
        <f t="shared" si="1"/>
        <v>'=IF(OR(Arrangement36!D8="Vælg"; Arrangement36!D8 = "Nej"); TEXT(Arrangement36!D10;"dd-mm-åååå"); CONCAT(TEXT(Arrangement36!D13; "dd-mm-åååå"); " til "; TEXT(Arrangement36!E13; "dd-mm-åååå")))</v>
      </c>
      <c r="E43" s="9" t="str">
        <f t="shared" si="2"/>
        <v>'=IF(Arrangement36!D8&lt;&gt;"Ja";IF(Arrangement36!D10="Vælg dato"; "Antal afviklingsdage";"1");Arrangement36!D14)</v>
      </c>
      <c r="F43" t="str">
        <f t="shared" si="3"/>
        <v>'=Arrangement36!$D$9</v>
      </c>
      <c r="G43" t="str">
        <f t="shared" si="4"/>
        <v>'=Arrangement36!$D$7</v>
      </c>
      <c r="H43" t="str">
        <f t="shared" si="5"/>
        <v>'=Arrangement36!$G$125</v>
      </c>
      <c r="I43" t="str">
        <f t="shared" si="6"/>
        <v>'=Arrangement36!$D$50</v>
      </c>
      <c r="J43" t="str">
        <f t="shared" si="7"/>
        <v>'=IF(MAX(Arrangement36!G55:G125) &gt;= 100000; "Ja";"")</v>
      </c>
    </row>
    <row r="44" spans="1:10" x14ac:dyDescent="0.25">
      <c r="A44" s="2" t="s">
        <v>78</v>
      </c>
      <c r="C44" t="str">
        <f t="shared" si="0"/>
        <v>'=Arrangement37!$D$4</v>
      </c>
      <c r="D44" s="9" t="str">
        <f t="shared" si="1"/>
        <v>'=IF(OR(Arrangement37!D8="Vælg"; Arrangement37!D8 = "Nej"); TEXT(Arrangement37!D10;"dd-mm-åååå"); CONCAT(TEXT(Arrangement37!D13; "dd-mm-åååå"); " til "; TEXT(Arrangement37!E13; "dd-mm-åååå")))</v>
      </c>
      <c r="E44" s="9" t="str">
        <f t="shared" si="2"/>
        <v>'=IF(Arrangement37!D8&lt;&gt;"Ja";IF(Arrangement37!D10="Vælg dato"; "Antal afviklingsdage";"1");Arrangement37!D14)</v>
      </c>
      <c r="F44" t="str">
        <f t="shared" si="3"/>
        <v>'=Arrangement37!$D$9</v>
      </c>
      <c r="G44" t="str">
        <f t="shared" si="4"/>
        <v>'=Arrangement37!$D$7</v>
      </c>
      <c r="H44" t="str">
        <f t="shared" si="5"/>
        <v>'=Arrangement37!$G$125</v>
      </c>
      <c r="I44" t="str">
        <f t="shared" si="6"/>
        <v>'=Arrangement37!$D$50</v>
      </c>
      <c r="J44" t="str">
        <f t="shared" si="7"/>
        <v>'=IF(MAX(Arrangement37!G55:G125) &gt;= 100000; "Ja";"")</v>
      </c>
    </row>
    <row r="45" spans="1:10" x14ac:dyDescent="0.25">
      <c r="A45" s="2" t="s">
        <v>79</v>
      </c>
      <c r="C45" t="str">
        <f t="shared" si="0"/>
        <v>'=Arrangement38!$D$4</v>
      </c>
      <c r="D45" s="9" t="str">
        <f t="shared" si="1"/>
        <v>'=IF(OR(Arrangement38!D8="Vælg"; Arrangement38!D8 = "Nej"); TEXT(Arrangement38!D10;"dd-mm-åååå"); CONCAT(TEXT(Arrangement38!D13; "dd-mm-åååå"); " til "; TEXT(Arrangement38!E13; "dd-mm-åååå")))</v>
      </c>
      <c r="E45" s="9" t="str">
        <f t="shared" si="2"/>
        <v>'=IF(Arrangement38!D8&lt;&gt;"Ja";IF(Arrangement38!D10="Vælg dato"; "Antal afviklingsdage";"1");Arrangement38!D14)</v>
      </c>
      <c r="F45" t="str">
        <f t="shared" si="3"/>
        <v>'=Arrangement38!$D$9</v>
      </c>
      <c r="G45" t="str">
        <f t="shared" si="4"/>
        <v>'=Arrangement38!$D$7</v>
      </c>
      <c r="H45" t="str">
        <f t="shared" si="5"/>
        <v>'=Arrangement38!$G$125</v>
      </c>
      <c r="I45" t="str">
        <f t="shared" si="6"/>
        <v>'=Arrangement38!$D$50</v>
      </c>
      <c r="J45" t="str">
        <f t="shared" si="7"/>
        <v>'=IF(MAX(Arrangement38!G55:G125) &gt;= 100000; "Ja";"")</v>
      </c>
    </row>
    <row r="46" spans="1:10" x14ac:dyDescent="0.25">
      <c r="A46" s="2" t="s">
        <v>80</v>
      </c>
      <c r="C46" t="str">
        <f t="shared" si="0"/>
        <v>'=Arrangement39!$D$4</v>
      </c>
      <c r="D46" s="9" t="str">
        <f t="shared" si="1"/>
        <v>'=IF(OR(Arrangement39!D8="Vælg"; Arrangement39!D8 = "Nej"); TEXT(Arrangement39!D10;"dd-mm-åååå"); CONCAT(TEXT(Arrangement39!D13; "dd-mm-åååå"); " til "; TEXT(Arrangement39!E13; "dd-mm-åååå")))</v>
      </c>
      <c r="E46" s="9" t="str">
        <f t="shared" si="2"/>
        <v>'=IF(Arrangement39!D8&lt;&gt;"Ja";IF(Arrangement39!D10="Vælg dato"; "Antal afviklingsdage";"1");Arrangement39!D14)</v>
      </c>
      <c r="F46" t="str">
        <f t="shared" si="3"/>
        <v>'=Arrangement39!$D$9</v>
      </c>
      <c r="G46" t="str">
        <f t="shared" si="4"/>
        <v>'=Arrangement39!$D$7</v>
      </c>
      <c r="H46" t="str">
        <f t="shared" si="5"/>
        <v>'=Arrangement39!$G$125</v>
      </c>
      <c r="I46" t="str">
        <f t="shared" si="6"/>
        <v>'=Arrangement39!$D$50</v>
      </c>
      <c r="J46" t="str">
        <f t="shared" si="7"/>
        <v>'=IF(MAX(Arrangement39!G55:G125) &gt;= 100000; "Ja";"")</v>
      </c>
    </row>
    <row r="47" spans="1:10" x14ac:dyDescent="0.25">
      <c r="A47" s="2" t="s">
        <v>81</v>
      </c>
      <c r="C47" t="str">
        <f t="shared" si="0"/>
        <v>'=Arrangement40!$D$4</v>
      </c>
      <c r="D47" s="9" t="str">
        <f t="shared" si="1"/>
        <v>'=IF(OR(Arrangement40!D8="Vælg"; Arrangement40!D8 = "Nej"); TEXT(Arrangement40!D10;"dd-mm-åååå"); CONCAT(TEXT(Arrangement40!D13; "dd-mm-åååå"); " til "; TEXT(Arrangement40!E13; "dd-mm-åååå")))</v>
      </c>
      <c r="E47" s="9" t="str">
        <f t="shared" si="2"/>
        <v>'=IF(Arrangement40!D8&lt;&gt;"Ja";IF(Arrangement40!D10="Vælg dato"; "Antal afviklingsdage";"1");Arrangement40!D14)</v>
      </c>
      <c r="F47" t="str">
        <f t="shared" si="3"/>
        <v>'=Arrangement40!$D$9</v>
      </c>
      <c r="G47" t="str">
        <f t="shared" si="4"/>
        <v>'=Arrangement40!$D$7</v>
      </c>
      <c r="H47" t="str">
        <f t="shared" si="5"/>
        <v>'=Arrangement40!$G$125</v>
      </c>
      <c r="I47" t="str">
        <f t="shared" si="6"/>
        <v>'=Arrangement40!$D$50</v>
      </c>
      <c r="J47" t="str">
        <f t="shared" si="7"/>
        <v>'=IF(MAX(Arrangement40!G55:G125) &gt;= 100000; "Ja";"")</v>
      </c>
    </row>
    <row r="48" spans="1:10" x14ac:dyDescent="0.25">
      <c r="A48" s="2" t="s">
        <v>82</v>
      </c>
      <c r="C48" t="str">
        <f t="shared" si="0"/>
        <v>'=Arrangement41!$D$4</v>
      </c>
      <c r="D48" s="9" t="str">
        <f t="shared" si="1"/>
        <v>'=IF(OR(Arrangement41!D8="Vælg"; Arrangement41!D8 = "Nej"); TEXT(Arrangement41!D10;"dd-mm-åååå"); CONCAT(TEXT(Arrangement41!D13; "dd-mm-åååå"); " til "; TEXT(Arrangement41!E13; "dd-mm-åååå")))</v>
      </c>
      <c r="E48" s="9" t="str">
        <f t="shared" si="2"/>
        <v>'=IF(Arrangement41!D8&lt;&gt;"Ja";IF(Arrangement41!D10="Vælg dato"; "Antal afviklingsdage";"1");Arrangement41!D14)</v>
      </c>
      <c r="F48" t="str">
        <f t="shared" si="3"/>
        <v>'=Arrangement41!$D$9</v>
      </c>
      <c r="G48" t="str">
        <f t="shared" si="4"/>
        <v>'=Arrangement41!$D$7</v>
      </c>
      <c r="H48" t="str">
        <f t="shared" si="5"/>
        <v>'=Arrangement41!$G$125</v>
      </c>
      <c r="I48" t="str">
        <f t="shared" si="6"/>
        <v>'=Arrangement41!$D$50</v>
      </c>
      <c r="J48" t="str">
        <f t="shared" si="7"/>
        <v>'=IF(MAX(Arrangement41!G55:G125) &gt;= 100000; "Ja";"")</v>
      </c>
    </row>
    <row r="49" spans="1:10" x14ac:dyDescent="0.25">
      <c r="A49" s="2" t="s">
        <v>83</v>
      </c>
      <c r="C49" t="str">
        <f t="shared" si="0"/>
        <v>'=Arrangement42!$D$4</v>
      </c>
      <c r="D49" s="9" t="str">
        <f t="shared" si="1"/>
        <v>'=IF(OR(Arrangement42!D8="Vælg"; Arrangement42!D8 = "Nej"); TEXT(Arrangement42!D10;"dd-mm-åååå"); CONCAT(TEXT(Arrangement42!D13; "dd-mm-åååå"); " til "; TEXT(Arrangement42!E13; "dd-mm-åååå")))</v>
      </c>
      <c r="E49" s="9" t="str">
        <f t="shared" si="2"/>
        <v>'=IF(Arrangement42!D8&lt;&gt;"Ja";IF(Arrangement42!D10="Vælg dato"; "Antal afviklingsdage";"1");Arrangement42!D14)</v>
      </c>
      <c r="F49" t="str">
        <f t="shared" si="3"/>
        <v>'=Arrangement42!$D$9</v>
      </c>
      <c r="G49" t="str">
        <f t="shared" si="4"/>
        <v>'=Arrangement42!$D$7</v>
      </c>
      <c r="H49" t="str">
        <f t="shared" si="5"/>
        <v>'=Arrangement42!$G$125</v>
      </c>
      <c r="I49" t="str">
        <f t="shared" si="6"/>
        <v>'=Arrangement42!$D$50</v>
      </c>
      <c r="J49" t="str">
        <f t="shared" si="7"/>
        <v>'=IF(MAX(Arrangement42!G55:G125) &gt;= 100000; "Ja";"")</v>
      </c>
    </row>
    <row r="50" spans="1:10" x14ac:dyDescent="0.25">
      <c r="A50" s="2" t="s">
        <v>84</v>
      </c>
      <c r="C50" t="str">
        <f t="shared" si="0"/>
        <v>'=Arrangement43!$D$4</v>
      </c>
      <c r="D50" s="9" t="str">
        <f t="shared" si="1"/>
        <v>'=IF(OR(Arrangement43!D8="Vælg"; Arrangement43!D8 = "Nej"); TEXT(Arrangement43!D10;"dd-mm-åååå"); CONCAT(TEXT(Arrangement43!D13; "dd-mm-åååå"); " til "; TEXT(Arrangement43!E13; "dd-mm-åååå")))</v>
      </c>
      <c r="E50" s="9" t="str">
        <f t="shared" si="2"/>
        <v>'=IF(Arrangement43!D8&lt;&gt;"Ja";IF(Arrangement43!D10="Vælg dato"; "Antal afviklingsdage";"1");Arrangement43!D14)</v>
      </c>
      <c r="F50" t="str">
        <f t="shared" si="3"/>
        <v>'=Arrangement43!$D$9</v>
      </c>
      <c r="G50" t="str">
        <f t="shared" si="4"/>
        <v>'=Arrangement43!$D$7</v>
      </c>
      <c r="H50" t="str">
        <f t="shared" si="5"/>
        <v>'=Arrangement43!$G$125</v>
      </c>
      <c r="I50" t="str">
        <f t="shared" si="6"/>
        <v>'=Arrangement43!$D$50</v>
      </c>
      <c r="J50" t="str">
        <f t="shared" si="7"/>
        <v>'=IF(MAX(Arrangement43!G55:G125) &gt;= 100000; "Ja";"")</v>
      </c>
    </row>
    <row r="51" spans="1:10" x14ac:dyDescent="0.25">
      <c r="A51" s="2" t="s">
        <v>85</v>
      </c>
      <c r="C51" t="str">
        <f t="shared" si="0"/>
        <v>'=Arrangement44!$D$4</v>
      </c>
      <c r="D51" s="9" t="str">
        <f t="shared" si="1"/>
        <v>'=IF(OR(Arrangement44!D8="Vælg"; Arrangement44!D8 = "Nej"); TEXT(Arrangement44!D10;"dd-mm-åååå"); CONCAT(TEXT(Arrangement44!D13; "dd-mm-åååå"); " til "; TEXT(Arrangement44!E13; "dd-mm-åååå")))</v>
      </c>
      <c r="E51" s="9" t="str">
        <f t="shared" si="2"/>
        <v>'=IF(Arrangement44!D8&lt;&gt;"Ja";IF(Arrangement44!D10="Vælg dato"; "Antal afviklingsdage";"1");Arrangement44!D14)</v>
      </c>
      <c r="F51" t="str">
        <f t="shared" si="3"/>
        <v>'=Arrangement44!$D$9</v>
      </c>
      <c r="G51" t="str">
        <f t="shared" si="4"/>
        <v>'=Arrangement44!$D$7</v>
      </c>
      <c r="H51" t="str">
        <f t="shared" si="5"/>
        <v>'=Arrangement44!$G$125</v>
      </c>
      <c r="I51" t="str">
        <f t="shared" si="6"/>
        <v>'=Arrangement44!$D$50</v>
      </c>
      <c r="J51" t="str">
        <f t="shared" si="7"/>
        <v>'=IF(MAX(Arrangement44!G55:G125) &gt;= 100000; "Ja";"")</v>
      </c>
    </row>
    <row r="52" spans="1:10" x14ac:dyDescent="0.25">
      <c r="A52" s="2" t="s">
        <v>86</v>
      </c>
      <c r="C52" t="str">
        <f t="shared" si="0"/>
        <v>'=Arrangement45!$D$4</v>
      </c>
      <c r="D52" s="9" t="str">
        <f t="shared" si="1"/>
        <v>'=IF(OR(Arrangement45!D8="Vælg"; Arrangement45!D8 = "Nej"); TEXT(Arrangement45!D10;"dd-mm-åååå"); CONCAT(TEXT(Arrangement45!D13; "dd-mm-åååå"); " til "; TEXT(Arrangement45!E13; "dd-mm-åååå")))</v>
      </c>
      <c r="E52" s="9" t="str">
        <f t="shared" si="2"/>
        <v>'=IF(Arrangement45!D8&lt;&gt;"Ja";IF(Arrangement45!D10="Vælg dato"; "Antal afviklingsdage";"1");Arrangement45!D14)</v>
      </c>
      <c r="F52" t="str">
        <f t="shared" si="3"/>
        <v>'=Arrangement45!$D$9</v>
      </c>
      <c r="G52" t="str">
        <f t="shared" si="4"/>
        <v>'=Arrangement45!$D$7</v>
      </c>
      <c r="H52" t="str">
        <f t="shared" si="5"/>
        <v>'=Arrangement45!$G$125</v>
      </c>
      <c r="I52" t="str">
        <f t="shared" si="6"/>
        <v>'=Arrangement45!$D$50</v>
      </c>
      <c r="J52" t="str">
        <f t="shared" si="7"/>
        <v>'=IF(MAX(Arrangement45!G55:G125) &gt;= 100000; "Ja";"")</v>
      </c>
    </row>
    <row r="53" spans="1:10" x14ac:dyDescent="0.25">
      <c r="A53" s="2" t="s">
        <v>87</v>
      </c>
      <c r="C53" t="str">
        <f t="shared" si="0"/>
        <v>'=Arrangement46!$D$4</v>
      </c>
      <c r="D53" s="9" t="str">
        <f t="shared" si="1"/>
        <v>'=IF(OR(Arrangement46!D8="Vælg"; Arrangement46!D8 = "Nej"); TEXT(Arrangement46!D10;"dd-mm-åååå"); CONCAT(TEXT(Arrangement46!D13; "dd-mm-åååå"); " til "; TEXT(Arrangement46!E13; "dd-mm-åååå")))</v>
      </c>
      <c r="E53" s="9" t="str">
        <f t="shared" si="2"/>
        <v>'=IF(Arrangement46!D8&lt;&gt;"Ja";IF(Arrangement46!D10="Vælg dato"; "Antal afviklingsdage";"1");Arrangement46!D14)</v>
      </c>
      <c r="F53" t="str">
        <f t="shared" si="3"/>
        <v>'=Arrangement46!$D$9</v>
      </c>
      <c r="G53" t="str">
        <f t="shared" si="4"/>
        <v>'=Arrangement46!$D$7</v>
      </c>
      <c r="H53" t="str">
        <f t="shared" si="5"/>
        <v>'=Arrangement46!$G$125</v>
      </c>
      <c r="I53" t="str">
        <f t="shared" si="6"/>
        <v>'=Arrangement46!$D$50</v>
      </c>
      <c r="J53" t="str">
        <f t="shared" si="7"/>
        <v>'=IF(MAX(Arrangement46!G55:G125) &gt;= 100000; "Ja";"")</v>
      </c>
    </row>
    <row r="54" spans="1:10" x14ac:dyDescent="0.25">
      <c r="A54" s="2" t="s">
        <v>88</v>
      </c>
      <c r="C54" t="str">
        <f t="shared" si="0"/>
        <v>'=Arrangement47!$D$4</v>
      </c>
      <c r="D54" s="9" t="str">
        <f t="shared" si="1"/>
        <v>'=IF(OR(Arrangement47!D8="Vælg"; Arrangement47!D8 = "Nej"); TEXT(Arrangement47!D10;"dd-mm-åååå"); CONCAT(TEXT(Arrangement47!D13; "dd-mm-åååå"); " til "; TEXT(Arrangement47!E13; "dd-mm-åååå")))</v>
      </c>
      <c r="E54" s="9" t="str">
        <f t="shared" si="2"/>
        <v>'=IF(Arrangement47!D8&lt;&gt;"Ja";IF(Arrangement47!D10="Vælg dato"; "Antal afviklingsdage";"1");Arrangement47!D14)</v>
      </c>
      <c r="F54" t="str">
        <f t="shared" si="3"/>
        <v>'=Arrangement47!$D$9</v>
      </c>
      <c r="G54" t="str">
        <f t="shared" si="4"/>
        <v>'=Arrangement47!$D$7</v>
      </c>
      <c r="H54" t="str">
        <f t="shared" si="5"/>
        <v>'=Arrangement47!$G$125</v>
      </c>
      <c r="I54" t="str">
        <f t="shared" si="6"/>
        <v>'=Arrangement47!$D$50</v>
      </c>
      <c r="J54" t="str">
        <f t="shared" si="7"/>
        <v>'=IF(MAX(Arrangement47!G55:G125) &gt;= 100000; "Ja";"")</v>
      </c>
    </row>
    <row r="55" spans="1:10" x14ac:dyDescent="0.25">
      <c r="A55" s="2" t="s">
        <v>89</v>
      </c>
      <c r="C55" t="str">
        <f t="shared" si="0"/>
        <v>'=Arrangement48!$D$4</v>
      </c>
      <c r="D55" s="9" t="str">
        <f t="shared" si="1"/>
        <v>'=IF(OR(Arrangement48!D8="Vælg"; Arrangement48!D8 = "Nej"); TEXT(Arrangement48!D10;"dd-mm-åååå"); CONCAT(TEXT(Arrangement48!D13; "dd-mm-åååå"); " til "; TEXT(Arrangement48!E13; "dd-mm-åååå")))</v>
      </c>
      <c r="E55" s="9" t="str">
        <f t="shared" si="2"/>
        <v>'=IF(Arrangement48!D8&lt;&gt;"Ja";IF(Arrangement48!D10="Vælg dato"; "Antal afviklingsdage";"1");Arrangement48!D14)</v>
      </c>
      <c r="F55" t="str">
        <f t="shared" si="3"/>
        <v>'=Arrangement48!$D$9</v>
      </c>
      <c r="G55" t="str">
        <f t="shared" si="4"/>
        <v>'=Arrangement48!$D$7</v>
      </c>
      <c r="H55" t="str">
        <f t="shared" si="5"/>
        <v>'=Arrangement48!$G$125</v>
      </c>
      <c r="I55" t="str">
        <f t="shared" si="6"/>
        <v>'=Arrangement48!$D$50</v>
      </c>
      <c r="J55" t="str">
        <f t="shared" si="7"/>
        <v>'=IF(MAX(Arrangement48!G55:G125) &gt;= 100000; "Ja";"")</v>
      </c>
    </row>
    <row r="56" spans="1:10" x14ac:dyDescent="0.25">
      <c r="A56" s="2" t="s">
        <v>90</v>
      </c>
      <c r="C56" t="str">
        <f t="shared" si="0"/>
        <v>'=Arrangement49!$D$4</v>
      </c>
      <c r="D56" s="9" t="str">
        <f t="shared" si="1"/>
        <v>'=IF(OR(Arrangement49!D8="Vælg"; Arrangement49!D8 = "Nej"); TEXT(Arrangement49!D10;"dd-mm-åååå"); CONCAT(TEXT(Arrangement49!D13; "dd-mm-åååå"); " til "; TEXT(Arrangement49!E13; "dd-mm-åååå")))</v>
      </c>
      <c r="E56" s="9" t="str">
        <f t="shared" si="2"/>
        <v>'=IF(Arrangement49!D8&lt;&gt;"Ja";IF(Arrangement49!D10="Vælg dato"; "Antal afviklingsdage";"1");Arrangement49!D14)</v>
      </c>
      <c r="F56" t="str">
        <f t="shared" si="3"/>
        <v>'=Arrangement49!$D$9</v>
      </c>
      <c r="G56" t="str">
        <f t="shared" si="4"/>
        <v>'=Arrangement49!$D$7</v>
      </c>
      <c r="H56" t="str">
        <f t="shared" si="5"/>
        <v>'=Arrangement49!$G$125</v>
      </c>
      <c r="I56" t="str">
        <f t="shared" si="6"/>
        <v>'=Arrangement49!$D$50</v>
      </c>
      <c r="J56" t="str">
        <f t="shared" si="7"/>
        <v>'=IF(MAX(Arrangement49!G55:G125) &gt;= 100000; "Ja";"")</v>
      </c>
    </row>
    <row r="57" spans="1:10" x14ac:dyDescent="0.25">
      <c r="A57" s="2" t="s">
        <v>91</v>
      </c>
      <c r="C57" t="str">
        <f t="shared" si="0"/>
        <v>'=Arrangement50!$D$4</v>
      </c>
      <c r="D57" s="9" t="str">
        <f t="shared" si="1"/>
        <v>'=IF(OR(Arrangement50!D8="Vælg"; Arrangement50!D8 = "Nej"); TEXT(Arrangement50!D10;"dd-mm-åååå"); CONCAT(TEXT(Arrangement50!D13; "dd-mm-åååå"); " til "; TEXT(Arrangement50!E13; "dd-mm-åååå")))</v>
      </c>
      <c r="E57" s="9" t="str">
        <f t="shared" si="2"/>
        <v>'=IF(Arrangement50!D8&lt;&gt;"Ja";IF(Arrangement50!D10="Vælg dato"; "Antal afviklingsdage";"1");Arrangement50!D14)</v>
      </c>
      <c r="F57" t="str">
        <f t="shared" si="3"/>
        <v>'=Arrangement50!$D$9</v>
      </c>
      <c r="G57" t="str">
        <f t="shared" si="4"/>
        <v>'=Arrangement50!$D$7</v>
      </c>
      <c r="H57" t="str">
        <f t="shared" si="5"/>
        <v>'=Arrangement50!$G$125</v>
      </c>
      <c r="I57" t="str">
        <f t="shared" si="6"/>
        <v>'=Arrangement50!$D$50</v>
      </c>
      <c r="J57" t="str">
        <f t="shared" si="7"/>
        <v>'=IF(MAX(Arrangement50!G55:G125) &gt;= 100000; "Ja";"")</v>
      </c>
    </row>
    <row r="60" spans="1:10" x14ac:dyDescent="0.25">
      <c r="C60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Q434"/>
  <sheetViews>
    <sheetView topLeftCell="E1" zoomScale="89" zoomScaleNormal="130" workbookViewId="0">
      <selection activeCell="K4" sqref="K4"/>
    </sheetView>
  </sheetViews>
  <sheetFormatPr defaultRowHeight="15" x14ac:dyDescent="0.25"/>
  <cols>
    <col min="2" max="2" width="68.140625" customWidth="1"/>
    <col min="4" max="4" width="9.85546875" bestFit="1" customWidth="1"/>
    <col min="5" max="5" width="33.28515625" customWidth="1"/>
    <col min="6" max="6" width="41.42578125" bestFit="1" customWidth="1"/>
    <col min="7" max="7" width="19" customWidth="1"/>
    <col min="8" max="8" width="45" bestFit="1" customWidth="1"/>
    <col min="9" max="9" width="12" customWidth="1"/>
    <col min="11" max="11" width="20" bestFit="1" customWidth="1"/>
    <col min="12" max="12" width="20" customWidth="1"/>
    <col min="14" max="14" width="12.42578125" bestFit="1" customWidth="1"/>
    <col min="15" max="15" width="12.42578125" customWidth="1"/>
    <col min="17" max="17" width="11" bestFit="1" customWidth="1"/>
  </cols>
  <sheetData>
    <row r="1" spans="1:16" x14ac:dyDescent="0.25">
      <c r="E1" s="5"/>
      <c r="F1" s="5"/>
      <c r="G1" s="5"/>
      <c r="H1" s="5"/>
      <c r="I1" s="5"/>
      <c r="J1" s="5"/>
      <c r="M1" s="5"/>
      <c r="P1" s="5"/>
    </row>
    <row r="2" spans="1:16" x14ac:dyDescent="0.25">
      <c r="B2" s="1" t="s">
        <v>7</v>
      </c>
      <c r="D2" s="1" t="s">
        <v>3</v>
      </c>
      <c r="E2" s="1" t="s">
        <v>0</v>
      </c>
      <c r="F2" s="1" t="s">
        <v>123</v>
      </c>
      <c r="G2" s="1" t="s">
        <v>112</v>
      </c>
      <c r="H2" s="3" t="s">
        <v>0</v>
      </c>
      <c r="I2" s="3"/>
      <c r="J2" s="5" t="s">
        <v>14</v>
      </c>
      <c r="K2" t="s">
        <v>99</v>
      </c>
      <c r="M2" s="5" t="s">
        <v>14</v>
      </c>
      <c r="N2" t="s">
        <v>10</v>
      </c>
      <c r="P2" s="5" t="s">
        <v>14</v>
      </c>
    </row>
    <row r="3" spans="1:16" x14ac:dyDescent="0.25">
      <c r="A3" s="5" t="s">
        <v>14</v>
      </c>
      <c r="B3" s="3" t="s">
        <v>40</v>
      </c>
      <c r="D3" s="5" t="s">
        <v>14</v>
      </c>
      <c r="E3" s="7" t="s">
        <v>159</v>
      </c>
      <c r="F3" s="8"/>
      <c r="G3" s="5" t="s">
        <v>14</v>
      </c>
      <c r="H3" t="s">
        <v>135</v>
      </c>
      <c r="K3" t="s">
        <v>100</v>
      </c>
      <c r="N3" t="s">
        <v>19</v>
      </c>
    </row>
    <row r="4" spans="1:16" x14ac:dyDescent="0.25">
      <c r="B4" t="s">
        <v>25</v>
      </c>
      <c r="E4" s="7" t="s">
        <v>26</v>
      </c>
      <c r="F4" s="7"/>
      <c r="H4" t="s">
        <v>28</v>
      </c>
      <c r="K4" t="s">
        <v>8</v>
      </c>
      <c r="N4" t="s">
        <v>13</v>
      </c>
    </row>
    <row r="5" spans="1:16" x14ac:dyDescent="0.25">
      <c r="B5" t="s">
        <v>24</v>
      </c>
      <c r="E5" s="7" t="s">
        <v>140</v>
      </c>
      <c r="F5" s="7"/>
      <c r="H5" t="s">
        <v>35</v>
      </c>
      <c r="K5" t="s">
        <v>121</v>
      </c>
      <c r="N5" t="s">
        <v>12</v>
      </c>
    </row>
    <row r="6" spans="1:16" x14ac:dyDescent="0.25">
      <c r="B6" t="s">
        <v>21</v>
      </c>
      <c r="E6" s="7" t="s">
        <v>141</v>
      </c>
      <c r="F6" s="7"/>
      <c r="H6" t="s">
        <v>32</v>
      </c>
      <c r="K6" t="s">
        <v>102</v>
      </c>
    </row>
    <row r="7" spans="1:16" x14ac:dyDescent="0.25">
      <c r="B7" t="s">
        <v>27</v>
      </c>
      <c r="E7" s="7" t="s">
        <v>131</v>
      </c>
      <c r="F7" s="7"/>
      <c r="H7" t="s">
        <v>29</v>
      </c>
      <c r="K7" t="s">
        <v>101</v>
      </c>
    </row>
    <row r="8" spans="1:16" x14ac:dyDescent="0.25">
      <c r="A8" s="3"/>
      <c r="B8" t="s">
        <v>23</v>
      </c>
      <c r="E8" s="7" t="s">
        <v>122</v>
      </c>
      <c r="F8" s="7"/>
      <c r="G8" s="3"/>
      <c r="H8" t="s">
        <v>38</v>
      </c>
    </row>
    <row r="9" spans="1:16" x14ac:dyDescent="0.25">
      <c r="B9" s="3" t="s">
        <v>97</v>
      </c>
      <c r="E9" s="7" t="s">
        <v>124</v>
      </c>
      <c r="F9" s="7"/>
      <c r="H9" t="s">
        <v>1</v>
      </c>
    </row>
    <row r="10" spans="1:16" x14ac:dyDescent="0.25">
      <c r="E10" s="7" t="s">
        <v>160</v>
      </c>
      <c r="F10" s="7"/>
      <c r="H10" t="s">
        <v>132</v>
      </c>
    </row>
    <row r="11" spans="1:16" x14ac:dyDescent="0.25">
      <c r="E11" s="7" t="s">
        <v>137</v>
      </c>
      <c r="F11" s="7"/>
      <c r="H11" t="s">
        <v>133</v>
      </c>
    </row>
    <row r="12" spans="1:16" x14ac:dyDescent="0.25">
      <c r="E12" s="7" t="s">
        <v>138</v>
      </c>
      <c r="F12" s="7"/>
      <c r="H12" t="s">
        <v>134</v>
      </c>
    </row>
    <row r="13" spans="1:16" x14ac:dyDescent="0.25">
      <c r="E13" s="7" t="s">
        <v>136</v>
      </c>
      <c r="F13" s="7"/>
      <c r="H13" t="s">
        <v>125</v>
      </c>
    </row>
    <row r="14" spans="1:16" x14ac:dyDescent="0.25">
      <c r="E14" s="7"/>
      <c r="F14" s="7"/>
      <c r="H14" t="s">
        <v>126</v>
      </c>
    </row>
    <row r="15" spans="1:16" x14ac:dyDescent="0.25">
      <c r="E15" s="7"/>
      <c r="F15" s="7"/>
      <c r="G15" s="3"/>
      <c r="H15" t="s">
        <v>30</v>
      </c>
    </row>
    <row r="16" spans="1:16" x14ac:dyDescent="0.25">
      <c r="E16" s="7" t="s">
        <v>171</v>
      </c>
      <c r="F16" s="7"/>
      <c r="H16" t="s">
        <v>36</v>
      </c>
    </row>
    <row r="17" spans="5:17" x14ac:dyDescent="0.25">
      <c r="E17" s="7" t="s">
        <v>172</v>
      </c>
      <c r="F17" s="7"/>
      <c r="H17" t="s">
        <v>139</v>
      </c>
    </row>
    <row r="18" spans="5:17" x14ac:dyDescent="0.25">
      <c r="E18" s="7" t="s">
        <v>170</v>
      </c>
      <c r="F18" s="7"/>
      <c r="H18" t="s">
        <v>161</v>
      </c>
    </row>
    <row r="19" spans="5:17" x14ac:dyDescent="0.25">
      <c r="E19" s="7" t="s">
        <v>173</v>
      </c>
      <c r="F19" s="7"/>
      <c r="H19" t="s">
        <v>130</v>
      </c>
    </row>
    <row r="20" spans="5:17" x14ac:dyDescent="0.25">
      <c r="E20" s="7"/>
      <c r="F20" s="7"/>
      <c r="H20" t="s">
        <v>37</v>
      </c>
    </row>
    <row r="21" spans="5:17" x14ac:dyDescent="0.25">
      <c r="E21" s="6"/>
      <c r="F21" s="7"/>
      <c r="H21" t="s">
        <v>158</v>
      </c>
    </row>
    <row r="22" spans="5:17" x14ac:dyDescent="0.25">
      <c r="E22" s="6"/>
      <c r="F22" s="7"/>
      <c r="H22" t="s">
        <v>34</v>
      </c>
    </row>
    <row r="23" spans="5:17" x14ac:dyDescent="0.25">
      <c r="E23" s="6"/>
      <c r="F23" s="6"/>
      <c r="H23" t="s">
        <v>33</v>
      </c>
    </row>
    <row r="24" spans="5:17" x14ac:dyDescent="0.25">
      <c r="E24" s="6"/>
      <c r="F24" s="6"/>
      <c r="H24" t="s">
        <v>156</v>
      </c>
    </row>
    <row r="25" spans="5:17" x14ac:dyDescent="0.25">
      <c r="E25" s="7"/>
      <c r="F25" s="6"/>
      <c r="H25" t="s">
        <v>31</v>
      </c>
    </row>
    <row r="26" spans="5:17" x14ac:dyDescent="0.25">
      <c r="E26" s="7"/>
      <c r="F26" s="6"/>
      <c r="H26" t="s">
        <v>22</v>
      </c>
    </row>
    <row r="27" spans="5:17" x14ac:dyDescent="0.25">
      <c r="E27" s="6"/>
      <c r="F27" s="7"/>
      <c r="H27" t="s">
        <v>165</v>
      </c>
      <c r="Q27" t="s">
        <v>6</v>
      </c>
    </row>
    <row r="28" spans="5:17" x14ac:dyDescent="0.25">
      <c r="E28" s="7"/>
      <c r="F28" s="7"/>
      <c r="Q28" s="4" t="s">
        <v>20</v>
      </c>
    </row>
    <row r="29" spans="5:17" x14ac:dyDescent="0.25">
      <c r="E29" s="7"/>
      <c r="F29" s="6"/>
      <c r="Q29" s="4">
        <v>44549</v>
      </c>
    </row>
    <row r="30" spans="5:17" x14ac:dyDescent="0.25">
      <c r="E30" s="7"/>
      <c r="F30" s="7"/>
      <c r="Q30" s="4">
        <v>44550</v>
      </c>
    </row>
    <row r="31" spans="5:17" x14ac:dyDescent="0.25">
      <c r="E31" s="7"/>
      <c r="F31" s="7"/>
      <c r="H31" s="3"/>
      <c r="Q31" s="4">
        <v>44551</v>
      </c>
    </row>
    <row r="32" spans="5:17" x14ac:dyDescent="0.25">
      <c r="E32" s="7"/>
      <c r="F32" s="7"/>
      <c r="H32" s="3"/>
      <c r="I32" s="3"/>
      <c r="Q32" s="4">
        <v>44552</v>
      </c>
    </row>
    <row r="33" spans="5:17" x14ac:dyDescent="0.25">
      <c r="E33" s="7"/>
      <c r="F33" s="7"/>
      <c r="H33" s="3"/>
      <c r="Q33" s="4">
        <v>44553</v>
      </c>
    </row>
    <row r="34" spans="5:17" x14ac:dyDescent="0.25">
      <c r="E34" s="7"/>
      <c r="F34" s="7"/>
      <c r="I34" s="3"/>
      <c r="Q34" s="4">
        <v>44554</v>
      </c>
    </row>
    <row r="35" spans="5:17" x14ac:dyDescent="0.25">
      <c r="E35" s="7"/>
      <c r="F35" s="7"/>
      <c r="Q35" s="4">
        <v>44555</v>
      </c>
    </row>
    <row r="36" spans="5:17" x14ac:dyDescent="0.25">
      <c r="F36" s="7"/>
      <c r="Q36" s="4">
        <v>44556</v>
      </c>
    </row>
    <row r="37" spans="5:17" x14ac:dyDescent="0.25">
      <c r="F37" s="7"/>
      <c r="Q37" s="4">
        <v>44557</v>
      </c>
    </row>
    <row r="38" spans="5:17" x14ac:dyDescent="0.25">
      <c r="Q38" s="4">
        <v>44558</v>
      </c>
    </row>
    <row r="39" spans="5:17" x14ac:dyDescent="0.25">
      <c r="Q39" s="4">
        <v>44559</v>
      </c>
    </row>
    <row r="40" spans="5:17" x14ac:dyDescent="0.25">
      <c r="H40" s="3"/>
      <c r="Q40" s="4">
        <v>44560</v>
      </c>
    </row>
    <row r="41" spans="5:17" x14ac:dyDescent="0.25">
      <c r="I41" s="3"/>
      <c r="Q41" s="4">
        <v>44561</v>
      </c>
    </row>
    <row r="42" spans="5:17" x14ac:dyDescent="0.25">
      <c r="Q42" s="4">
        <v>44562</v>
      </c>
    </row>
    <row r="43" spans="5:17" x14ac:dyDescent="0.25">
      <c r="Q43" s="4">
        <v>44563</v>
      </c>
    </row>
    <row r="44" spans="5:17" x14ac:dyDescent="0.25">
      <c r="Q44" s="4">
        <v>44564</v>
      </c>
    </row>
    <row r="45" spans="5:17" x14ac:dyDescent="0.25">
      <c r="Q45" s="4">
        <v>44565</v>
      </c>
    </row>
    <row r="46" spans="5:17" x14ac:dyDescent="0.25">
      <c r="Q46" s="4">
        <v>44566</v>
      </c>
    </row>
    <row r="47" spans="5:17" x14ac:dyDescent="0.25">
      <c r="Q47" s="4">
        <v>44567</v>
      </c>
    </row>
    <row r="48" spans="5:17" x14ac:dyDescent="0.25">
      <c r="Q48" s="4">
        <v>44568</v>
      </c>
    </row>
    <row r="49" spans="17:17" x14ac:dyDescent="0.25">
      <c r="Q49" s="4">
        <v>44569</v>
      </c>
    </row>
    <row r="50" spans="17:17" x14ac:dyDescent="0.25">
      <c r="Q50" s="4">
        <v>44570</v>
      </c>
    </row>
    <row r="51" spans="17:17" x14ac:dyDescent="0.25">
      <c r="Q51" s="4">
        <v>44571</v>
      </c>
    </row>
    <row r="52" spans="17:17" x14ac:dyDescent="0.25">
      <c r="Q52" s="4">
        <v>44572</v>
      </c>
    </row>
    <row r="53" spans="17:17" x14ac:dyDescent="0.25">
      <c r="Q53" s="4">
        <v>44573</v>
      </c>
    </row>
    <row r="54" spans="17:17" x14ac:dyDescent="0.25">
      <c r="Q54" s="4">
        <v>44574</v>
      </c>
    </row>
    <row r="55" spans="17:17" x14ac:dyDescent="0.25">
      <c r="Q55" s="4">
        <v>44575</v>
      </c>
    </row>
    <row r="56" spans="17:17" x14ac:dyDescent="0.25">
      <c r="Q56" s="4">
        <v>44576</v>
      </c>
    </row>
    <row r="57" spans="17:17" x14ac:dyDescent="0.25">
      <c r="Q57" s="4">
        <v>44577</v>
      </c>
    </row>
    <row r="58" spans="17:17" x14ac:dyDescent="0.25">
      <c r="Q58" s="4">
        <v>44578</v>
      </c>
    </row>
    <row r="59" spans="17:17" x14ac:dyDescent="0.25">
      <c r="Q59" s="4">
        <v>44579</v>
      </c>
    </row>
    <row r="60" spans="17:17" x14ac:dyDescent="0.25">
      <c r="Q60" s="4">
        <v>44580</v>
      </c>
    </row>
    <row r="61" spans="17:17" x14ac:dyDescent="0.25">
      <c r="Q61" s="4">
        <v>44581</v>
      </c>
    </row>
    <row r="62" spans="17:17" x14ac:dyDescent="0.25">
      <c r="Q62" s="4">
        <v>44582</v>
      </c>
    </row>
    <row r="63" spans="17:17" x14ac:dyDescent="0.25">
      <c r="Q63" s="4">
        <v>44583</v>
      </c>
    </row>
    <row r="64" spans="17:17" x14ac:dyDescent="0.25">
      <c r="Q64" s="4">
        <v>44584</v>
      </c>
    </row>
    <row r="65" spans="17:17" x14ac:dyDescent="0.25">
      <c r="Q65" s="4">
        <v>44585</v>
      </c>
    </row>
    <row r="66" spans="17:17" x14ac:dyDescent="0.25">
      <c r="Q66" s="4">
        <v>44586</v>
      </c>
    </row>
    <row r="67" spans="17:17" x14ac:dyDescent="0.25">
      <c r="Q67" s="4">
        <v>44587</v>
      </c>
    </row>
    <row r="68" spans="17:17" x14ac:dyDescent="0.25">
      <c r="Q68" s="4">
        <v>44588</v>
      </c>
    </row>
    <row r="69" spans="17:17" x14ac:dyDescent="0.25">
      <c r="Q69" s="4">
        <v>44589</v>
      </c>
    </row>
    <row r="70" spans="17:17" x14ac:dyDescent="0.25">
      <c r="Q70" s="4">
        <v>44590</v>
      </c>
    </row>
    <row r="71" spans="17:17" x14ac:dyDescent="0.25">
      <c r="Q71" s="4">
        <v>44591</v>
      </c>
    </row>
    <row r="72" spans="17:17" x14ac:dyDescent="0.25">
      <c r="Q72" s="4">
        <v>44592</v>
      </c>
    </row>
    <row r="73" spans="17:17" x14ac:dyDescent="0.25">
      <c r="Q73" s="4">
        <v>44593</v>
      </c>
    </row>
    <row r="74" spans="17:17" x14ac:dyDescent="0.25">
      <c r="Q74" s="4">
        <v>44594</v>
      </c>
    </row>
    <row r="75" spans="17:17" x14ac:dyDescent="0.25">
      <c r="Q75" s="4">
        <v>44595</v>
      </c>
    </row>
    <row r="76" spans="17:17" x14ac:dyDescent="0.25">
      <c r="Q76" s="4">
        <v>44596</v>
      </c>
    </row>
    <row r="77" spans="17:17" x14ac:dyDescent="0.25">
      <c r="Q77" s="4">
        <v>44597</v>
      </c>
    </row>
    <row r="78" spans="17:17" x14ac:dyDescent="0.25">
      <c r="Q78" s="4">
        <v>44598</v>
      </c>
    </row>
    <row r="79" spans="17:17" x14ac:dyDescent="0.25">
      <c r="Q79" s="4">
        <v>44599</v>
      </c>
    </row>
    <row r="80" spans="17:17" x14ac:dyDescent="0.25">
      <c r="Q80" s="4">
        <v>44600</v>
      </c>
    </row>
    <row r="81" spans="17:17" x14ac:dyDescent="0.25">
      <c r="Q81" s="4">
        <v>44601</v>
      </c>
    </row>
    <row r="82" spans="17:17" x14ac:dyDescent="0.25">
      <c r="Q82" s="4">
        <v>44602</v>
      </c>
    </row>
    <row r="83" spans="17:17" x14ac:dyDescent="0.25">
      <c r="Q83" s="4">
        <v>44603</v>
      </c>
    </row>
    <row r="84" spans="17:17" x14ac:dyDescent="0.25">
      <c r="Q84" s="4">
        <v>44604</v>
      </c>
    </row>
    <row r="85" spans="17:17" x14ac:dyDescent="0.25">
      <c r="Q85" s="4">
        <v>44605</v>
      </c>
    </row>
    <row r="86" spans="17:17" x14ac:dyDescent="0.25">
      <c r="Q86" s="4">
        <v>44606</v>
      </c>
    </row>
    <row r="87" spans="17:17" x14ac:dyDescent="0.25">
      <c r="Q87" s="4">
        <v>44607</v>
      </c>
    </row>
    <row r="88" spans="17:17" x14ac:dyDescent="0.25">
      <c r="Q88" s="4"/>
    </row>
    <row r="89" spans="17:17" x14ac:dyDescent="0.25">
      <c r="Q89" s="4"/>
    </row>
    <row r="90" spans="17:17" x14ac:dyDescent="0.25">
      <c r="Q90" s="4"/>
    </row>
    <row r="91" spans="17:17" x14ac:dyDescent="0.25">
      <c r="Q91" s="4"/>
    </row>
    <row r="92" spans="17:17" x14ac:dyDescent="0.25">
      <c r="Q92" s="4"/>
    </row>
    <row r="93" spans="17:17" x14ac:dyDescent="0.25">
      <c r="Q93" s="4"/>
    </row>
    <row r="94" spans="17:17" x14ac:dyDescent="0.25">
      <c r="Q94" s="4"/>
    </row>
    <row r="95" spans="17:17" x14ac:dyDescent="0.25">
      <c r="Q95" s="4"/>
    </row>
    <row r="96" spans="17:17" x14ac:dyDescent="0.25">
      <c r="Q96" s="4"/>
    </row>
    <row r="97" spans="17:17" x14ac:dyDescent="0.25">
      <c r="Q97" s="4"/>
    </row>
    <row r="98" spans="17:17" x14ac:dyDescent="0.25">
      <c r="Q98" s="4"/>
    </row>
    <row r="99" spans="17:17" x14ac:dyDescent="0.25">
      <c r="Q99" s="4"/>
    </row>
    <row r="100" spans="17:17" x14ac:dyDescent="0.25">
      <c r="Q100" s="4"/>
    </row>
    <row r="101" spans="17:17" x14ac:dyDescent="0.25">
      <c r="Q101" s="4"/>
    </row>
    <row r="102" spans="17:17" x14ac:dyDescent="0.25">
      <c r="Q102" s="4"/>
    </row>
    <row r="103" spans="17:17" x14ac:dyDescent="0.25">
      <c r="Q103" s="4"/>
    </row>
    <row r="104" spans="17:17" x14ac:dyDescent="0.25">
      <c r="Q104" s="4"/>
    </row>
    <row r="105" spans="17:17" x14ac:dyDescent="0.25">
      <c r="Q105" s="4"/>
    </row>
    <row r="106" spans="17:17" x14ac:dyDescent="0.25">
      <c r="Q106" s="4"/>
    </row>
    <row r="107" spans="17:17" x14ac:dyDescent="0.25">
      <c r="Q107" s="4"/>
    </row>
    <row r="108" spans="17:17" x14ac:dyDescent="0.25">
      <c r="Q108" s="4"/>
    </row>
    <row r="109" spans="17:17" x14ac:dyDescent="0.25">
      <c r="Q109" s="4"/>
    </row>
    <row r="110" spans="17:17" x14ac:dyDescent="0.25">
      <c r="Q110" s="4"/>
    </row>
    <row r="111" spans="17:17" x14ac:dyDescent="0.25">
      <c r="Q111" s="4"/>
    </row>
    <row r="112" spans="17:17" x14ac:dyDescent="0.25">
      <c r="Q112" s="4"/>
    </row>
    <row r="113" spans="17:17" x14ac:dyDescent="0.25">
      <c r="Q113" s="4"/>
    </row>
    <row r="114" spans="17:17" x14ac:dyDescent="0.25">
      <c r="Q114" s="4"/>
    </row>
    <row r="115" spans="17:17" x14ac:dyDescent="0.25">
      <c r="Q115" s="4"/>
    </row>
    <row r="116" spans="17:17" x14ac:dyDescent="0.25">
      <c r="Q116" s="4"/>
    </row>
    <row r="117" spans="17:17" x14ac:dyDescent="0.25">
      <c r="Q117" s="4"/>
    </row>
    <row r="118" spans="17:17" x14ac:dyDescent="0.25">
      <c r="Q118" s="4"/>
    </row>
    <row r="119" spans="17:17" x14ac:dyDescent="0.25">
      <c r="Q119" s="4"/>
    </row>
    <row r="120" spans="17:17" x14ac:dyDescent="0.25">
      <c r="Q120" s="4"/>
    </row>
    <row r="121" spans="17:17" x14ac:dyDescent="0.25">
      <c r="Q121" s="4"/>
    </row>
    <row r="122" spans="17:17" x14ac:dyDescent="0.25">
      <c r="Q122" s="4"/>
    </row>
    <row r="123" spans="17:17" x14ac:dyDescent="0.25">
      <c r="Q123" s="4"/>
    </row>
    <row r="124" spans="17:17" x14ac:dyDescent="0.25">
      <c r="Q124" s="4"/>
    </row>
    <row r="125" spans="17:17" x14ac:dyDescent="0.25">
      <c r="Q125" s="4"/>
    </row>
    <row r="126" spans="17:17" x14ac:dyDescent="0.25">
      <c r="Q126" s="4"/>
    </row>
    <row r="127" spans="17:17" x14ac:dyDescent="0.25">
      <c r="Q127" s="4"/>
    </row>
    <row r="128" spans="17:17" x14ac:dyDescent="0.25">
      <c r="Q128" s="4"/>
    </row>
    <row r="129" spans="17:17" x14ac:dyDescent="0.25">
      <c r="Q129" s="4"/>
    </row>
    <row r="130" spans="17:17" x14ac:dyDescent="0.25">
      <c r="Q130" s="4"/>
    </row>
    <row r="131" spans="17:17" x14ac:dyDescent="0.25">
      <c r="Q131" s="4"/>
    </row>
    <row r="132" spans="17:17" x14ac:dyDescent="0.25">
      <c r="Q132" s="4"/>
    </row>
    <row r="133" spans="17:17" x14ac:dyDescent="0.25">
      <c r="Q133" s="4"/>
    </row>
    <row r="134" spans="17:17" x14ac:dyDescent="0.25">
      <c r="Q134" s="4"/>
    </row>
    <row r="135" spans="17:17" x14ac:dyDescent="0.25">
      <c r="Q135" s="4"/>
    </row>
    <row r="136" spans="17:17" x14ac:dyDescent="0.25">
      <c r="Q136" s="4"/>
    </row>
    <row r="137" spans="17:17" x14ac:dyDescent="0.25">
      <c r="Q137" s="4"/>
    </row>
    <row r="138" spans="17:17" x14ac:dyDescent="0.25">
      <c r="Q138" s="4"/>
    </row>
    <row r="139" spans="17:17" x14ac:dyDescent="0.25">
      <c r="Q139" s="4"/>
    </row>
    <row r="140" spans="17:17" x14ac:dyDescent="0.25">
      <c r="Q140" s="4"/>
    </row>
    <row r="141" spans="17:17" x14ac:dyDescent="0.25">
      <c r="Q141" s="4"/>
    </row>
    <row r="142" spans="17:17" x14ac:dyDescent="0.25">
      <c r="Q142" s="4"/>
    </row>
    <row r="143" spans="17:17" x14ac:dyDescent="0.25">
      <c r="Q143" s="4"/>
    </row>
    <row r="144" spans="17:17" x14ac:dyDescent="0.25">
      <c r="Q144" s="4"/>
    </row>
    <row r="145" spans="17:17" x14ac:dyDescent="0.25">
      <c r="Q145" s="4"/>
    </row>
    <row r="146" spans="17:17" x14ac:dyDescent="0.25">
      <c r="Q146" s="4"/>
    </row>
    <row r="147" spans="17:17" x14ac:dyDescent="0.25">
      <c r="Q147" s="4"/>
    </row>
    <row r="148" spans="17:17" x14ac:dyDescent="0.25">
      <c r="Q148" s="4"/>
    </row>
    <row r="149" spans="17:17" x14ac:dyDescent="0.25">
      <c r="Q149" s="4"/>
    </row>
    <row r="150" spans="17:17" x14ac:dyDescent="0.25">
      <c r="Q150" s="4"/>
    </row>
    <row r="151" spans="17:17" x14ac:dyDescent="0.25">
      <c r="Q151" s="4"/>
    </row>
    <row r="152" spans="17:17" x14ac:dyDescent="0.25">
      <c r="Q152" s="4"/>
    </row>
    <row r="153" spans="17:17" x14ac:dyDescent="0.25">
      <c r="Q153" s="4"/>
    </row>
    <row r="154" spans="17:17" x14ac:dyDescent="0.25">
      <c r="Q154" s="4"/>
    </row>
    <row r="155" spans="17:17" x14ac:dyDescent="0.25">
      <c r="Q155" s="4"/>
    </row>
    <row r="156" spans="17:17" x14ac:dyDescent="0.25">
      <c r="Q156" s="4"/>
    </row>
    <row r="157" spans="17:17" x14ac:dyDescent="0.25">
      <c r="Q157" s="4"/>
    </row>
    <row r="158" spans="17:17" x14ac:dyDescent="0.25">
      <c r="Q158" s="4"/>
    </row>
    <row r="159" spans="17:17" x14ac:dyDescent="0.25">
      <c r="Q159" s="4"/>
    </row>
    <row r="160" spans="17:17" x14ac:dyDescent="0.25">
      <c r="Q160" s="4"/>
    </row>
    <row r="161" spans="17:17" x14ac:dyDescent="0.25">
      <c r="Q161" s="4"/>
    </row>
    <row r="162" spans="17:17" x14ac:dyDescent="0.25">
      <c r="Q162" s="4"/>
    </row>
    <row r="163" spans="17:17" x14ac:dyDescent="0.25">
      <c r="Q163" s="4"/>
    </row>
    <row r="164" spans="17:17" x14ac:dyDescent="0.25">
      <c r="Q164" s="4"/>
    </row>
    <row r="165" spans="17:17" x14ac:dyDescent="0.25">
      <c r="Q165" s="4"/>
    </row>
    <row r="166" spans="17:17" x14ac:dyDescent="0.25">
      <c r="Q166" s="4"/>
    </row>
    <row r="167" spans="17:17" x14ac:dyDescent="0.25">
      <c r="Q167" s="4"/>
    </row>
    <row r="168" spans="17:17" x14ac:dyDescent="0.25">
      <c r="Q168" s="4"/>
    </row>
    <row r="169" spans="17:17" x14ac:dyDescent="0.25">
      <c r="Q169" s="4"/>
    </row>
    <row r="170" spans="17:17" x14ac:dyDescent="0.25">
      <c r="Q170" s="4"/>
    </row>
    <row r="171" spans="17:17" x14ac:dyDescent="0.25">
      <c r="Q171" s="4"/>
    </row>
    <row r="172" spans="17:17" x14ac:dyDescent="0.25">
      <c r="Q172" s="4"/>
    </row>
    <row r="173" spans="17:17" x14ac:dyDescent="0.25">
      <c r="Q173" s="4"/>
    </row>
    <row r="174" spans="17:17" x14ac:dyDescent="0.25">
      <c r="Q174" s="4"/>
    </row>
    <row r="175" spans="17:17" x14ac:dyDescent="0.25">
      <c r="Q175" s="4"/>
    </row>
    <row r="176" spans="17:17" x14ac:dyDescent="0.25">
      <c r="Q176" s="4"/>
    </row>
    <row r="177" spans="17:17" x14ac:dyDescent="0.25">
      <c r="Q177" s="4"/>
    </row>
    <row r="178" spans="17:17" x14ac:dyDescent="0.25">
      <c r="Q178" s="4"/>
    </row>
    <row r="179" spans="17:17" x14ac:dyDescent="0.25">
      <c r="Q179" s="4"/>
    </row>
    <row r="180" spans="17:17" x14ac:dyDescent="0.25">
      <c r="Q180" s="4"/>
    </row>
    <row r="181" spans="17:17" x14ac:dyDescent="0.25">
      <c r="Q181" s="4"/>
    </row>
    <row r="182" spans="17:17" x14ac:dyDescent="0.25">
      <c r="Q182" s="4"/>
    </row>
    <row r="183" spans="17:17" x14ac:dyDescent="0.25">
      <c r="Q183" s="4"/>
    </row>
    <row r="184" spans="17:17" x14ac:dyDescent="0.25">
      <c r="Q184" s="4"/>
    </row>
    <row r="185" spans="17:17" x14ac:dyDescent="0.25">
      <c r="Q185" s="4"/>
    </row>
    <row r="186" spans="17:17" x14ac:dyDescent="0.25">
      <c r="Q186" s="4"/>
    </row>
    <row r="187" spans="17:17" x14ac:dyDescent="0.25">
      <c r="Q187" s="4"/>
    </row>
    <row r="188" spans="17:17" x14ac:dyDescent="0.25">
      <c r="Q188" s="4"/>
    </row>
    <row r="189" spans="17:17" x14ac:dyDescent="0.25">
      <c r="Q189" s="4"/>
    </row>
    <row r="190" spans="17:17" x14ac:dyDescent="0.25">
      <c r="Q190" s="4"/>
    </row>
    <row r="191" spans="17:17" x14ac:dyDescent="0.25">
      <c r="Q191" s="4"/>
    </row>
    <row r="192" spans="17:17" x14ac:dyDescent="0.25">
      <c r="Q192" s="4"/>
    </row>
    <row r="193" spans="17:17" x14ac:dyDescent="0.25">
      <c r="Q193" s="4"/>
    </row>
    <row r="194" spans="17:17" x14ac:dyDescent="0.25">
      <c r="Q194" s="4"/>
    </row>
    <row r="195" spans="17:17" x14ac:dyDescent="0.25">
      <c r="Q195" s="4"/>
    </row>
    <row r="196" spans="17:17" x14ac:dyDescent="0.25">
      <c r="Q196" s="4"/>
    </row>
    <row r="197" spans="17:17" x14ac:dyDescent="0.25">
      <c r="Q197" s="4"/>
    </row>
    <row r="198" spans="17:17" x14ac:dyDescent="0.25">
      <c r="Q198" s="4"/>
    </row>
    <row r="199" spans="17:17" x14ac:dyDescent="0.25">
      <c r="Q199" s="4"/>
    </row>
    <row r="200" spans="17:17" x14ac:dyDescent="0.25">
      <c r="Q200" s="4"/>
    </row>
    <row r="201" spans="17:17" x14ac:dyDescent="0.25">
      <c r="Q201" s="4"/>
    </row>
    <row r="202" spans="17:17" x14ac:dyDescent="0.25">
      <c r="Q202" s="4"/>
    </row>
    <row r="203" spans="17:17" x14ac:dyDescent="0.25">
      <c r="Q203" s="4"/>
    </row>
    <row r="204" spans="17:17" x14ac:dyDescent="0.25">
      <c r="Q204" s="4"/>
    </row>
    <row r="205" spans="17:17" x14ac:dyDescent="0.25">
      <c r="Q205" s="4"/>
    </row>
    <row r="206" spans="17:17" x14ac:dyDescent="0.25">
      <c r="Q206" s="4"/>
    </row>
    <row r="207" spans="17:17" x14ac:dyDescent="0.25">
      <c r="Q207" s="4"/>
    </row>
    <row r="208" spans="17:17" x14ac:dyDescent="0.25">
      <c r="Q208" s="4"/>
    </row>
    <row r="209" spans="17:17" x14ac:dyDescent="0.25">
      <c r="Q209" s="4"/>
    </row>
    <row r="210" spans="17:17" x14ac:dyDescent="0.25">
      <c r="Q210" s="4"/>
    </row>
    <row r="211" spans="17:17" x14ac:dyDescent="0.25">
      <c r="Q211" s="4"/>
    </row>
    <row r="212" spans="17:17" x14ac:dyDescent="0.25">
      <c r="Q212" s="4"/>
    </row>
    <row r="213" spans="17:17" x14ac:dyDescent="0.25">
      <c r="Q213" s="4"/>
    </row>
    <row r="214" spans="17:17" x14ac:dyDescent="0.25">
      <c r="Q214" s="4"/>
    </row>
    <row r="215" spans="17:17" x14ac:dyDescent="0.25">
      <c r="Q215" s="4"/>
    </row>
    <row r="216" spans="17:17" x14ac:dyDescent="0.25">
      <c r="Q216" s="4"/>
    </row>
    <row r="217" spans="17:17" x14ac:dyDescent="0.25">
      <c r="Q217" s="4"/>
    </row>
    <row r="218" spans="17:17" x14ac:dyDescent="0.25">
      <c r="Q218" s="4"/>
    </row>
    <row r="219" spans="17:17" x14ac:dyDescent="0.25">
      <c r="Q219" s="4"/>
    </row>
    <row r="220" spans="17:17" x14ac:dyDescent="0.25">
      <c r="Q220" s="4"/>
    </row>
    <row r="221" spans="17:17" x14ac:dyDescent="0.25">
      <c r="Q221" s="4"/>
    </row>
    <row r="222" spans="17:17" x14ac:dyDescent="0.25">
      <c r="Q222" s="4"/>
    </row>
    <row r="223" spans="17:17" x14ac:dyDescent="0.25">
      <c r="Q223" s="4"/>
    </row>
    <row r="224" spans="17:17" x14ac:dyDescent="0.25">
      <c r="Q224" s="4"/>
    </row>
    <row r="225" spans="17:17" x14ac:dyDescent="0.25">
      <c r="Q225" s="4"/>
    </row>
    <row r="226" spans="17:17" x14ac:dyDescent="0.25">
      <c r="Q226" s="4"/>
    </row>
    <row r="227" spans="17:17" x14ac:dyDescent="0.25">
      <c r="Q227" s="4"/>
    </row>
    <row r="228" spans="17:17" x14ac:dyDescent="0.25">
      <c r="Q228" s="4"/>
    </row>
    <row r="229" spans="17:17" x14ac:dyDescent="0.25">
      <c r="Q229" s="4"/>
    </row>
    <row r="230" spans="17:17" x14ac:dyDescent="0.25">
      <c r="Q230" s="4"/>
    </row>
    <row r="231" spans="17:17" x14ac:dyDescent="0.25">
      <c r="Q231" s="4"/>
    </row>
    <row r="232" spans="17:17" x14ac:dyDescent="0.25">
      <c r="Q232" s="4"/>
    </row>
    <row r="233" spans="17:17" x14ac:dyDescent="0.25">
      <c r="Q233" s="4"/>
    </row>
    <row r="234" spans="17:17" x14ac:dyDescent="0.25">
      <c r="Q234" s="4"/>
    </row>
    <row r="235" spans="17:17" x14ac:dyDescent="0.25">
      <c r="Q235" s="4"/>
    </row>
    <row r="236" spans="17:17" x14ac:dyDescent="0.25">
      <c r="Q236" s="4"/>
    </row>
    <row r="237" spans="17:17" x14ac:dyDescent="0.25">
      <c r="Q237" s="4"/>
    </row>
    <row r="238" spans="17:17" x14ac:dyDescent="0.25">
      <c r="Q238" s="4"/>
    </row>
    <row r="239" spans="17:17" x14ac:dyDescent="0.25">
      <c r="Q239" s="4"/>
    </row>
    <row r="240" spans="17:17" x14ac:dyDescent="0.25">
      <c r="Q240" s="4"/>
    </row>
    <row r="241" spans="17:17" x14ac:dyDescent="0.25">
      <c r="Q241" s="4"/>
    </row>
    <row r="242" spans="17:17" x14ac:dyDescent="0.25">
      <c r="Q242" s="4"/>
    </row>
    <row r="243" spans="17:17" x14ac:dyDescent="0.25">
      <c r="Q243" s="4"/>
    </row>
    <row r="244" spans="17:17" x14ac:dyDescent="0.25">
      <c r="Q244" s="4"/>
    </row>
    <row r="245" spans="17:17" x14ac:dyDescent="0.25">
      <c r="Q245" s="4"/>
    </row>
    <row r="246" spans="17:17" x14ac:dyDescent="0.25">
      <c r="Q246" s="4"/>
    </row>
    <row r="247" spans="17:17" x14ac:dyDescent="0.25">
      <c r="Q247" s="4"/>
    </row>
    <row r="248" spans="17:17" x14ac:dyDescent="0.25">
      <c r="Q248" s="4"/>
    </row>
    <row r="249" spans="17:17" x14ac:dyDescent="0.25">
      <c r="Q249" s="4"/>
    </row>
    <row r="250" spans="17:17" x14ac:dyDescent="0.25">
      <c r="Q250" s="4"/>
    </row>
    <row r="251" spans="17:17" x14ac:dyDescent="0.25">
      <c r="Q251" s="4"/>
    </row>
    <row r="252" spans="17:17" x14ac:dyDescent="0.25">
      <c r="Q252" s="4"/>
    </row>
    <row r="253" spans="17:17" x14ac:dyDescent="0.25">
      <c r="Q253" s="4"/>
    </row>
    <row r="254" spans="17:17" x14ac:dyDescent="0.25">
      <c r="Q254" s="4"/>
    </row>
    <row r="255" spans="17:17" x14ac:dyDescent="0.25">
      <c r="Q255" s="4"/>
    </row>
    <row r="256" spans="17:17" x14ac:dyDescent="0.25">
      <c r="Q256" s="4"/>
    </row>
    <row r="257" spans="17:17" x14ac:dyDescent="0.25">
      <c r="Q257" s="4"/>
    </row>
    <row r="258" spans="17:17" x14ac:dyDescent="0.25">
      <c r="Q258" s="4"/>
    </row>
    <row r="259" spans="17:17" x14ac:dyDescent="0.25">
      <c r="Q259" s="4"/>
    </row>
    <row r="260" spans="17:17" x14ac:dyDescent="0.25">
      <c r="Q260" s="4"/>
    </row>
    <row r="261" spans="17:17" x14ac:dyDescent="0.25">
      <c r="Q261" s="4"/>
    </row>
    <row r="262" spans="17:17" x14ac:dyDescent="0.25">
      <c r="Q262" s="4"/>
    </row>
    <row r="263" spans="17:17" x14ac:dyDescent="0.25">
      <c r="Q263" s="4"/>
    </row>
    <row r="264" spans="17:17" x14ac:dyDescent="0.25">
      <c r="Q264" s="4"/>
    </row>
    <row r="265" spans="17:17" x14ac:dyDescent="0.25">
      <c r="Q265" s="4"/>
    </row>
    <row r="266" spans="17:17" x14ac:dyDescent="0.25">
      <c r="Q266" s="4"/>
    </row>
    <row r="267" spans="17:17" x14ac:dyDescent="0.25">
      <c r="Q267" s="4"/>
    </row>
    <row r="268" spans="17:17" x14ac:dyDescent="0.25">
      <c r="Q268" s="4"/>
    </row>
    <row r="269" spans="17:17" x14ac:dyDescent="0.25">
      <c r="Q269" s="4"/>
    </row>
    <row r="270" spans="17:17" x14ac:dyDescent="0.25">
      <c r="Q270" s="4"/>
    </row>
    <row r="271" spans="17:17" x14ac:dyDescent="0.25">
      <c r="Q271" s="4"/>
    </row>
    <row r="272" spans="17:17" x14ac:dyDescent="0.25">
      <c r="Q272" s="4"/>
    </row>
    <row r="273" spans="17:17" x14ac:dyDescent="0.25">
      <c r="Q273" s="4"/>
    </row>
    <row r="274" spans="17:17" x14ac:dyDescent="0.25">
      <c r="Q274" s="4"/>
    </row>
    <row r="275" spans="17:17" x14ac:dyDescent="0.25">
      <c r="Q275" s="4"/>
    </row>
    <row r="276" spans="17:17" x14ac:dyDescent="0.25">
      <c r="Q276" s="4"/>
    </row>
    <row r="277" spans="17:17" x14ac:dyDescent="0.25">
      <c r="Q277" s="4"/>
    </row>
    <row r="278" spans="17:17" x14ac:dyDescent="0.25">
      <c r="Q278" s="4"/>
    </row>
    <row r="279" spans="17:17" x14ac:dyDescent="0.25">
      <c r="Q279" s="4"/>
    </row>
    <row r="280" spans="17:17" x14ac:dyDescent="0.25">
      <c r="Q280" s="4"/>
    </row>
    <row r="281" spans="17:17" x14ac:dyDescent="0.25">
      <c r="Q281" s="4"/>
    </row>
    <row r="282" spans="17:17" x14ac:dyDescent="0.25">
      <c r="Q282" s="4"/>
    </row>
    <row r="283" spans="17:17" x14ac:dyDescent="0.25">
      <c r="Q283" s="4"/>
    </row>
    <row r="284" spans="17:17" x14ac:dyDescent="0.25">
      <c r="Q284" s="4"/>
    </row>
    <row r="285" spans="17:17" x14ac:dyDescent="0.25">
      <c r="Q285" s="4"/>
    </row>
    <row r="286" spans="17:17" x14ac:dyDescent="0.25">
      <c r="Q286" s="4"/>
    </row>
    <row r="287" spans="17:17" x14ac:dyDescent="0.25">
      <c r="Q287" s="4"/>
    </row>
    <row r="288" spans="17:17" x14ac:dyDescent="0.25">
      <c r="Q288" s="4"/>
    </row>
    <row r="289" spans="17:17" x14ac:dyDescent="0.25">
      <c r="Q289" s="4"/>
    </row>
    <row r="290" spans="17:17" x14ac:dyDescent="0.25">
      <c r="Q290" s="4"/>
    </row>
    <row r="291" spans="17:17" x14ac:dyDescent="0.25">
      <c r="Q291" s="4"/>
    </row>
    <row r="292" spans="17:17" x14ac:dyDescent="0.25">
      <c r="Q292" s="4"/>
    </row>
    <row r="293" spans="17:17" x14ac:dyDescent="0.25">
      <c r="Q293" s="4"/>
    </row>
    <row r="294" spans="17:17" x14ac:dyDescent="0.25">
      <c r="Q294" s="4"/>
    </row>
    <row r="295" spans="17:17" x14ac:dyDescent="0.25">
      <c r="Q295" s="4"/>
    </row>
    <row r="296" spans="17:17" x14ac:dyDescent="0.25">
      <c r="Q296" s="4"/>
    </row>
    <row r="297" spans="17:17" x14ac:dyDescent="0.25">
      <c r="Q297" s="4"/>
    </row>
    <row r="298" spans="17:17" x14ac:dyDescent="0.25">
      <c r="Q298" s="4"/>
    </row>
    <row r="299" spans="17:17" x14ac:dyDescent="0.25">
      <c r="Q299" s="4"/>
    </row>
    <row r="300" spans="17:17" x14ac:dyDescent="0.25">
      <c r="Q300" s="4"/>
    </row>
    <row r="301" spans="17:17" x14ac:dyDescent="0.25">
      <c r="Q301" s="4"/>
    </row>
    <row r="302" spans="17:17" x14ac:dyDescent="0.25">
      <c r="Q302" s="4"/>
    </row>
    <row r="303" spans="17:17" x14ac:dyDescent="0.25">
      <c r="Q303" s="4"/>
    </row>
    <row r="304" spans="17:17" x14ac:dyDescent="0.25">
      <c r="Q304" s="4"/>
    </row>
    <row r="305" spans="17:17" x14ac:dyDescent="0.25">
      <c r="Q305" s="4"/>
    </row>
    <row r="306" spans="17:17" x14ac:dyDescent="0.25">
      <c r="Q306" s="4"/>
    </row>
    <row r="307" spans="17:17" x14ac:dyDescent="0.25">
      <c r="Q307" s="4"/>
    </row>
    <row r="308" spans="17:17" x14ac:dyDescent="0.25">
      <c r="Q308" s="4"/>
    </row>
    <row r="309" spans="17:17" x14ac:dyDescent="0.25">
      <c r="Q309" s="4"/>
    </row>
    <row r="310" spans="17:17" x14ac:dyDescent="0.25">
      <c r="Q310" s="4"/>
    </row>
    <row r="311" spans="17:17" x14ac:dyDescent="0.25">
      <c r="Q311" s="4"/>
    </row>
    <row r="312" spans="17:17" x14ac:dyDescent="0.25">
      <c r="Q312" s="4"/>
    </row>
    <row r="313" spans="17:17" x14ac:dyDescent="0.25">
      <c r="Q313" s="4"/>
    </row>
    <row r="314" spans="17:17" x14ac:dyDescent="0.25">
      <c r="Q314" s="4"/>
    </row>
    <row r="315" spans="17:17" x14ac:dyDescent="0.25">
      <c r="Q315" s="4"/>
    </row>
    <row r="316" spans="17:17" x14ac:dyDescent="0.25">
      <c r="Q316" s="4"/>
    </row>
    <row r="317" spans="17:17" x14ac:dyDescent="0.25">
      <c r="Q317" s="4"/>
    </row>
    <row r="318" spans="17:17" x14ac:dyDescent="0.25">
      <c r="Q318" s="4"/>
    </row>
    <row r="319" spans="17:17" x14ac:dyDescent="0.25">
      <c r="Q319" s="4"/>
    </row>
    <row r="320" spans="17:17" x14ac:dyDescent="0.25">
      <c r="Q320" s="4"/>
    </row>
    <row r="321" spans="17:17" x14ac:dyDescent="0.25">
      <c r="Q321" s="4"/>
    </row>
    <row r="322" spans="17:17" x14ac:dyDescent="0.25">
      <c r="Q322" s="4"/>
    </row>
    <row r="323" spans="17:17" x14ac:dyDescent="0.25">
      <c r="Q323" s="4"/>
    </row>
    <row r="324" spans="17:17" x14ac:dyDescent="0.25">
      <c r="Q324" s="4"/>
    </row>
    <row r="325" spans="17:17" x14ac:dyDescent="0.25">
      <c r="Q325" s="4"/>
    </row>
    <row r="326" spans="17:17" x14ac:dyDescent="0.25">
      <c r="Q326" s="4"/>
    </row>
    <row r="327" spans="17:17" x14ac:dyDescent="0.25">
      <c r="Q327" s="4"/>
    </row>
    <row r="328" spans="17:17" x14ac:dyDescent="0.25">
      <c r="Q328" s="4"/>
    </row>
    <row r="329" spans="17:17" x14ac:dyDescent="0.25">
      <c r="Q329" s="4"/>
    </row>
    <row r="330" spans="17:17" x14ac:dyDescent="0.25">
      <c r="Q330" s="4"/>
    </row>
    <row r="331" spans="17:17" x14ac:dyDescent="0.25">
      <c r="Q331" s="4"/>
    </row>
    <row r="332" spans="17:17" x14ac:dyDescent="0.25">
      <c r="Q332" s="4"/>
    </row>
    <row r="333" spans="17:17" x14ac:dyDescent="0.25">
      <c r="Q333" s="4"/>
    </row>
    <row r="334" spans="17:17" x14ac:dyDescent="0.25">
      <c r="Q334" s="4"/>
    </row>
    <row r="335" spans="17:17" x14ac:dyDescent="0.25">
      <c r="Q335" s="4"/>
    </row>
    <row r="336" spans="17:17" x14ac:dyDescent="0.25">
      <c r="Q336" s="4"/>
    </row>
    <row r="337" spans="17:17" x14ac:dyDescent="0.25">
      <c r="Q337" s="4"/>
    </row>
    <row r="338" spans="17:17" x14ac:dyDescent="0.25">
      <c r="Q338" s="4"/>
    </row>
    <row r="339" spans="17:17" x14ac:dyDescent="0.25">
      <c r="Q339" s="4"/>
    </row>
    <row r="340" spans="17:17" x14ac:dyDescent="0.25">
      <c r="Q340" s="4"/>
    </row>
    <row r="341" spans="17:17" x14ac:dyDescent="0.25">
      <c r="Q341" s="4"/>
    </row>
    <row r="342" spans="17:17" x14ac:dyDescent="0.25">
      <c r="Q342" s="4"/>
    </row>
    <row r="343" spans="17:17" x14ac:dyDescent="0.25">
      <c r="Q343" s="4"/>
    </row>
    <row r="344" spans="17:17" x14ac:dyDescent="0.25">
      <c r="Q344" s="4"/>
    </row>
    <row r="345" spans="17:17" x14ac:dyDescent="0.25">
      <c r="Q345" s="4"/>
    </row>
    <row r="346" spans="17:17" x14ac:dyDescent="0.25">
      <c r="Q346" s="4"/>
    </row>
    <row r="347" spans="17:17" x14ac:dyDescent="0.25">
      <c r="Q347" s="4"/>
    </row>
    <row r="348" spans="17:17" x14ac:dyDescent="0.25">
      <c r="Q348" s="4"/>
    </row>
    <row r="349" spans="17:17" x14ac:dyDescent="0.25">
      <c r="Q349" s="4"/>
    </row>
    <row r="350" spans="17:17" x14ac:dyDescent="0.25">
      <c r="Q350" s="4"/>
    </row>
    <row r="351" spans="17:17" x14ac:dyDescent="0.25">
      <c r="Q351" s="4"/>
    </row>
    <row r="352" spans="17:17" x14ac:dyDescent="0.25">
      <c r="Q352" s="4"/>
    </row>
    <row r="353" spans="17:17" x14ac:dyDescent="0.25">
      <c r="Q353" s="4"/>
    </row>
    <row r="354" spans="17:17" x14ac:dyDescent="0.25">
      <c r="Q354" s="4"/>
    </row>
    <row r="355" spans="17:17" x14ac:dyDescent="0.25">
      <c r="Q355" s="4"/>
    </row>
    <row r="356" spans="17:17" x14ac:dyDescent="0.25">
      <c r="Q356" s="4"/>
    </row>
    <row r="357" spans="17:17" x14ac:dyDescent="0.25">
      <c r="Q357" s="4"/>
    </row>
    <row r="358" spans="17:17" x14ac:dyDescent="0.25">
      <c r="Q358" s="4"/>
    </row>
    <row r="359" spans="17:17" x14ac:dyDescent="0.25">
      <c r="Q359" s="4"/>
    </row>
    <row r="360" spans="17:17" x14ac:dyDescent="0.25">
      <c r="Q360" s="4"/>
    </row>
    <row r="361" spans="17:17" x14ac:dyDescent="0.25">
      <c r="Q361" s="4"/>
    </row>
    <row r="362" spans="17:17" x14ac:dyDescent="0.25">
      <c r="Q362" s="4"/>
    </row>
    <row r="363" spans="17:17" x14ac:dyDescent="0.25">
      <c r="Q363" s="4"/>
    </row>
    <row r="364" spans="17:17" x14ac:dyDescent="0.25">
      <c r="Q364" s="4"/>
    </row>
    <row r="365" spans="17:17" x14ac:dyDescent="0.25">
      <c r="Q365" s="4"/>
    </row>
    <row r="366" spans="17:17" x14ac:dyDescent="0.25">
      <c r="Q366" s="4"/>
    </row>
    <row r="367" spans="17:17" x14ac:dyDescent="0.25">
      <c r="Q367" s="4"/>
    </row>
    <row r="368" spans="17:17" x14ac:dyDescent="0.25">
      <c r="Q368" s="4"/>
    </row>
    <row r="369" spans="17:17" x14ac:dyDescent="0.25">
      <c r="Q369" s="4"/>
    </row>
    <row r="370" spans="17:17" x14ac:dyDescent="0.25">
      <c r="Q370" s="4"/>
    </row>
    <row r="371" spans="17:17" x14ac:dyDescent="0.25">
      <c r="Q371" s="4"/>
    </row>
    <row r="372" spans="17:17" x14ac:dyDescent="0.25">
      <c r="Q372" s="4"/>
    </row>
    <row r="373" spans="17:17" x14ac:dyDescent="0.25">
      <c r="Q373" s="4"/>
    </row>
    <row r="374" spans="17:17" x14ac:dyDescent="0.25">
      <c r="Q374" s="4"/>
    </row>
    <row r="375" spans="17:17" x14ac:dyDescent="0.25">
      <c r="Q375" s="4"/>
    </row>
    <row r="376" spans="17:17" x14ac:dyDescent="0.25">
      <c r="Q376" s="4"/>
    </row>
    <row r="377" spans="17:17" x14ac:dyDescent="0.25">
      <c r="Q377" s="4"/>
    </row>
    <row r="378" spans="17:17" x14ac:dyDescent="0.25">
      <c r="Q378" s="4"/>
    </row>
    <row r="379" spans="17:17" x14ac:dyDescent="0.25">
      <c r="Q379" s="4"/>
    </row>
    <row r="380" spans="17:17" x14ac:dyDescent="0.25">
      <c r="Q380" s="4"/>
    </row>
    <row r="381" spans="17:17" x14ac:dyDescent="0.25">
      <c r="Q381" s="4"/>
    </row>
    <row r="382" spans="17:17" x14ac:dyDescent="0.25">
      <c r="Q382" s="4"/>
    </row>
    <row r="383" spans="17:17" x14ac:dyDescent="0.25">
      <c r="Q383" s="4"/>
    </row>
    <row r="384" spans="17:17" x14ac:dyDescent="0.25">
      <c r="Q384" s="4"/>
    </row>
    <row r="385" spans="17:17" x14ac:dyDescent="0.25">
      <c r="Q385" s="4"/>
    </row>
    <row r="386" spans="17:17" x14ac:dyDescent="0.25">
      <c r="Q386" s="4"/>
    </row>
    <row r="387" spans="17:17" x14ac:dyDescent="0.25">
      <c r="Q387" s="4"/>
    </row>
    <row r="388" spans="17:17" x14ac:dyDescent="0.25">
      <c r="Q388" s="4"/>
    </row>
    <row r="389" spans="17:17" x14ac:dyDescent="0.25">
      <c r="Q389" s="4"/>
    </row>
    <row r="390" spans="17:17" x14ac:dyDescent="0.25">
      <c r="Q390" s="4"/>
    </row>
    <row r="391" spans="17:17" x14ac:dyDescent="0.25">
      <c r="Q391" s="4"/>
    </row>
    <row r="392" spans="17:17" x14ac:dyDescent="0.25">
      <c r="Q392" s="4"/>
    </row>
    <row r="393" spans="17:17" x14ac:dyDescent="0.25">
      <c r="Q393" s="4"/>
    </row>
    <row r="394" spans="17:17" x14ac:dyDescent="0.25">
      <c r="Q394" s="4"/>
    </row>
    <row r="395" spans="17:17" x14ac:dyDescent="0.25">
      <c r="Q395" s="4"/>
    </row>
    <row r="396" spans="17:17" x14ac:dyDescent="0.25">
      <c r="Q396" s="4"/>
    </row>
    <row r="397" spans="17:17" x14ac:dyDescent="0.25">
      <c r="Q397" s="4"/>
    </row>
    <row r="398" spans="17:17" x14ac:dyDescent="0.25">
      <c r="Q398" s="4"/>
    </row>
    <row r="399" spans="17:17" x14ac:dyDescent="0.25">
      <c r="Q399" s="4"/>
    </row>
    <row r="400" spans="17:17" x14ac:dyDescent="0.25">
      <c r="Q400" s="4"/>
    </row>
    <row r="401" spans="17:17" x14ac:dyDescent="0.25">
      <c r="Q401" s="4"/>
    </row>
    <row r="402" spans="17:17" x14ac:dyDescent="0.25">
      <c r="Q402" s="4"/>
    </row>
    <row r="403" spans="17:17" x14ac:dyDescent="0.25">
      <c r="Q403" s="4"/>
    </row>
    <row r="404" spans="17:17" x14ac:dyDescent="0.25">
      <c r="Q404" s="4"/>
    </row>
    <row r="405" spans="17:17" x14ac:dyDescent="0.25">
      <c r="Q405" s="4"/>
    </row>
    <row r="406" spans="17:17" x14ac:dyDescent="0.25">
      <c r="Q406" s="4"/>
    </row>
    <row r="407" spans="17:17" x14ac:dyDescent="0.25">
      <c r="Q407" s="4"/>
    </row>
    <row r="408" spans="17:17" x14ac:dyDescent="0.25">
      <c r="Q408" s="4"/>
    </row>
    <row r="409" spans="17:17" x14ac:dyDescent="0.25">
      <c r="Q409" s="4"/>
    </row>
    <row r="410" spans="17:17" x14ac:dyDescent="0.25">
      <c r="Q410" s="4"/>
    </row>
    <row r="411" spans="17:17" x14ac:dyDescent="0.25">
      <c r="Q411" s="4"/>
    </row>
    <row r="412" spans="17:17" x14ac:dyDescent="0.25">
      <c r="Q412" s="4"/>
    </row>
    <row r="413" spans="17:17" x14ac:dyDescent="0.25">
      <c r="Q413" s="4"/>
    </row>
    <row r="414" spans="17:17" x14ac:dyDescent="0.25">
      <c r="Q414" s="4"/>
    </row>
    <row r="415" spans="17:17" x14ac:dyDescent="0.25">
      <c r="Q415" s="4"/>
    </row>
    <row r="416" spans="17:17" x14ac:dyDescent="0.25">
      <c r="Q416" s="4"/>
    </row>
    <row r="417" spans="17:17" x14ac:dyDescent="0.25">
      <c r="Q417" s="4"/>
    </row>
    <row r="418" spans="17:17" x14ac:dyDescent="0.25">
      <c r="Q418" s="4"/>
    </row>
    <row r="419" spans="17:17" x14ac:dyDescent="0.25">
      <c r="Q419" s="4"/>
    </row>
    <row r="420" spans="17:17" x14ac:dyDescent="0.25">
      <c r="Q420" s="4"/>
    </row>
    <row r="421" spans="17:17" x14ac:dyDescent="0.25">
      <c r="Q421" s="4"/>
    </row>
    <row r="422" spans="17:17" x14ac:dyDescent="0.25">
      <c r="Q422" s="4"/>
    </row>
    <row r="423" spans="17:17" x14ac:dyDescent="0.25">
      <c r="Q423" s="4"/>
    </row>
    <row r="424" spans="17:17" x14ac:dyDescent="0.25">
      <c r="Q424" s="4"/>
    </row>
    <row r="425" spans="17:17" x14ac:dyDescent="0.25">
      <c r="Q425" s="4"/>
    </row>
    <row r="426" spans="17:17" x14ac:dyDescent="0.25">
      <c r="Q426" s="4"/>
    </row>
    <row r="427" spans="17:17" x14ac:dyDescent="0.25">
      <c r="Q427" s="4"/>
    </row>
    <row r="428" spans="17:17" x14ac:dyDescent="0.25">
      <c r="Q428" s="4"/>
    </row>
    <row r="429" spans="17:17" x14ac:dyDescent="0.25">
      <c r="Q429" s="4"/>
    </row>
    <row r="430" spans="17:17" x14ac:dyDescent="0.25">
      <c r="Q430" s="4"/>
    </row>
    <row r="431" spans="17:17" x14ac:dyDescent="0.25">
      <c r="Q431" s="4"/>
    </row>
    <row r="432" spans="17:17" x14ac:dyDescent="0.25">
      <c r="Q432" s="4"/>
    </row>
    <row r="433" spans="17:17" x14ac:dyDescent="0.25">
      <c r="Q433" s="4"/>
    </row>
    <row r="434" spans="17:17" x14ac:dyDescent="0.25">
      <c r="Q434" s="4"/>
    </row>
  </sheetData>
  <sheetProtection algorithmName="SHA-512" hashValue="H86p5AiytHWcn+YBYJB5awmBUBxguKdJYIwy8WncmU8YraJoszIjmH1AUte2Qvq/ZTNOgoqoGaxA9cAMznMyeg==" saltValue="p0IrspIIAPoDADBBnXIFIg==" spinCount="100000" sheet="1" objects="1" scenarios="1"/>
  <pageMargins left="0.7" right="0.7" top="0.75" bottom="0.75" header="0.3" footer="0.3"/>
  <pageSetup orientation="portrait" r:id="rId1"/>
  <legacy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T51"/>
  <sheetViews>
    <sheetView showGridLines="0" zoomScale="85" zoomScaleNormal="85" workbookViewId="0">
      <selection activeCell="C9" sqref="C9"/>
    </sheetView>
  </sheetViews>
  <sheetFormatPr defaultColWidth="9.140625" defaultRowHeight="15" x14ac:dyDescent="0.25"/>
  <cols>
    <col min="1" max="1" width="1.7109375" style="50" customWidth="1"/>
    <col min="2" max="2" width="56" style="50" bestFit="1" customWidth="1"/>
    <col min="3" max="3" width="30.7109375" style="50" customWidth="1"/>
    <col min="4" max="4" width="26.7109375" style="50" customWidth="1"/>
    <col min="5" max="5" width="67.7109375" style="50" bestFit="1" customWidth="1"/>
    <col min="6" max="6" width="32.42578125" style="50" customWidth="1"/>
    <col min="7" max="7" width="30.7109375" style="50" customWidth="1"/>
    <col min="8" max="8" width="56.140625" style="50" customWidth="1"/>
    <col min="9" max="9" width="35.42578125" style="50" customWidth="1"/>
    <col min="10" max="10" width="30.7109375" style="14" customWidth="1"/>
    <col min="11" max="11" width="34.140625" style="50" bestFit="1" customWidth="1"/>
    <col min="12" max="12" width="25.7109375" style="50" customWidth="1"/>
    <col min="13" max="16384" width="9.140625" style="50"/>
  </cols>
  <sheetData>
    <row r="1" spans="2:20" thickBot="1" x14ac:dyDescent="0.25">
      <c r="J1" s="50"/>
      <c r="L1" s="85"/>
      <c r="M1" s="85"/>
      <c r="N1" s="85"/>
      <c r="O1" s="85"/>
      <c r="P1" s="85"/>
      <c r="Q1" s="85"/>
      <c r="R1" s="85"/>
      <c r="S1" s="85"/>
      <c r="T1" s="85"/>
    </row>
    <row r="2" spans="2:20" ht="18.95" customHeight="1" x14ac:dyDescent="0.2">
      <c r="B2" s="140" t="s">
        <v>174</v>
      </c>
      <c r="C2" s="141"/>
      <c r="D2" s="141"/>
      <c r="E2" s="141"/>
      <c r="F2" s="141"/>
      <c r="G2" s="141"/>
      <c r="H2" s="141"/>
      <c r="I2" s="141"/>
      <c r="J2" s="141"/>
      <c r="K2" s="142"/>
      <c r="L2" s="85"/>
      <c r="M2" s="85"/>
      <c r="N2" s="85"/>
      <c r="O2" s="85"/>
      <c r="P2" s="85"/>
      <c r="Q2" s="85"/>
      <c r="R2" s="85"/>
      <c r="S2" s="85"/>
      <c r="T2" s="85"/>
    </row>
    <row r="3" spans="2:20" s="51" customFormat="1" ht="15" customHeight="1" x14ac:dyDescent="0.2">
      <c r="B3" s="57"/>
      <c r="C3" s="52"/>
      <c r="D3" s="52"/>
      <c r="E3" s="52"/>
      <c r="F3" s="52"/>
      <c r="G3" s="52"/>
      <c r="H3" s="52"/>
      <c r="I3" s="52"/>
      <c r="J3" s="52"/>
      <c r="K3" s="73" t="s">
        <v>155</v>
      </c>
      <c r="L3" s="85"/>
      <c r="M3" s="85"/>
      <c r="N3" s="85"/>
      <c r="O3" s="85"/>
      <c r="P3" s="85"/>
      <c r="Q3" s="85"/>
      <c r="R3" s="85"/>
      <c r="S3" s="85"/>
      <c r="T3" s="85"/>
    </row>
    <row r="4" spans="2:20" thickBot="1" x14ac:dyDescent="0.25">
      <c r="B4" s="58"/>
      <c r="C4" s="53"/>
      <c r="D4" s="54"/>
      <c r="E4" s="131"/>
      <c r="F4" s="54"/>
      <c r="G4" s="53"/>
      <c r="H4" s="135" t="s">
        <v>11</v>
      </c>
      <c r="I4" s="53"/>
      <c r="J4" s="53"/>
      <c r="K4" s="59"/>
      <c r="L4" s="85"/>
      <c r="M4" s="85"/>
      <c r="N4" s="85"/>
      <c r="O4" s="85"/>
      <c r="P4" s="85"/>
      <c r="Q4" s="85"/>
      <c r="R4" s="85"/>
      <c r="S4" s="85"/>
      <c r="T4" s="85"/>
    </row>
    <row r="5" spans="2:20" ht="23.25" thickBot="1" x14ac:dyDescent="0.35">
      <c r="B5" s="60" t="s">
        <v>115</v>
      </c>
      <c r="C5" s="139"/>
      <c r="D5" s="54"/>
      <c r="E5" s="132" t="s">
        <v>182</v>
      </c>
      <c r="F5" s="54"/>
      <c r="G5" s="53"/>
      <c r="H5" s="136" t="s">
        <v>184</v>
      </c>
      <c r="I5" s="53"/>
      <c r="J5" s="53"/>
      <c r="K5" s="59"/>
      <c r="L5" s="85"/>
      <c r="M5" s="85"/>
      <c r="N5" s="85"/>
      <c r="O5" s="85"/>
      <c r="P5" s="85"/>
      <c r="Q5" s="85"/>
      <c r="R5" s="85"/>
      <c r="S5" s="85"/>
      <c r="T5" s="85"/>
    </row>
    <row r="6" spans="2:20" thickBot="1" x14ac:dyDescent="0.25">
      <c r="B6" s="58"/>
      <c r="C6" s="54"/>
      <c r="D6" s="54"/>
      <c r="E6" s="131"/>
      <c r="F6" s="54"/>
      <c r="G6" s="53"/>
      <c r="H6" s="131"/>
      <c r="I6" s="53"/>
      <c r="J6" s="53"/>
      <c r="K6" s="59"/>
      <c r="L6" s="85"/>
      <c r="M6" s="86"/>
      <c r="N6" s="85"/>
      <c r="O6" s="85"/>
      <c r="P6" s="85"/>
      <c r="Q6" s="85"/>
      <c r="R6" s="85"/>
      <c r="S6" s="85"/>
      <c r="T6" s="85"/>
    </row>
    <row r="7" spans="2:20" ht="20.25" thickBot="1" x14ac:dyDescent="0.3">
      <c r="B7" s="61" t="s">
        <v>94</v>
      </c>
      <c r="C7" s="55">
        <f ca="1">SUM(H13:H32)</f>
        <v>0</v>
      </c>
      <c r="D7" s="54"/>
      <c r="E7" s="133" t="s">
        <v>185</v>
      </c>
      <c r="F7" s="138"/>
      <c r="G7" s="53"/>
      <c r="H7" s="137">
        <f ca="1">C9+F9</f>
        <v>0</v>
      </c>
      <c r="I7" s="53"/>
      <c r="J7" s="53"/>
      <c r="K7" s="59"/>
      <c r="L7" s="85"/>
      <c r="M7" s="85"/>
      <c r="N7" s="85"/>
      <c r="O7" s="85"/>
      <c r="P7" s="85"/>
      <c r="Q7" s="85"/>
      <c r="R7" s="85"/>
      <c r="S7" s="85"/>
      <c r="T7" s="85"/>
    </row>
    <row r="8" spans="2:20" ht="14.25" x14ac:dyDescent="0.2">
      <c r="B8" s="61" t="s">
        <v>95</v>
      </c>
      <c r="C8" s="55">
        <f ca="1">SUM(I13:I32)</f>
        <v>0</v>
      </c>
      <c r="D8" s="54"/>
      <c r="E8" s="133"/>
      <c r="F8" s="134"/>
      <c r="G8" s="53"/>
      <c r="H8" s="131"/>
      <c r="I8" s="53"/>
      <c r="J8" s="53"/>
      <c r="K8" s="59"/>
      <c r="L8" s="85"/>
      <c r="M8" s="85"/>
      <c r="N8" s="85"/>
      <c r="O8" s="85"/>
      <c r="P8" s="85"/>
      <c r="Q8" s="85"/>
      <c r="R8" s="85"/>
      <c r="S8" s="85"/>
      <c r="T8" s="85"/>
    </row>
    <row r="9" spans="2:20" ht="14.25" x14ac:dyDescent="0.2">
      <c r="B9" s="61" t="s">
        <v>183</v>
      </c>
      <c r="C9" s="55">
        <f ca="1">C7-C8</f>
        <v>0</v>
      </c>
      <c r="D9" s="54"/>
      <c r="E9" s="133" t="s">
        <v>186</v>
      </c>
      <c r="F9" s="134">
        <f>IF(F7="Angiv revisorudgifter her",0,IF(F7&gt;30000,30000,F7))</f>
        <v>0</v>
      </c>
      <c r="G9" s="53"/>
      <c r="H9" s="131"/>
      <c r="I9" s="53"/>
      <c r="J9" s="53"/>
      <c r="K9" s="59"/>
      <c r="L9" s="85"/>
      <c r="M9" s="85"/>
      <c r="N9" s="85"/>
      <c r="O9" s="85"/>
      <c r="P9" s="85"/>
      <c r="Q9" s="85"/>
      <c r="R9" s="85"/>
      <c r="S9" s="85"/>
      <c r="T9" s="85"/>
    </row>
    <row r="10" spans="2:20" ht="14.25" x14ac:dyDescent="0.2">
      <c r="B10" s="61"/>
      <c r="C10" s="55"/>
      <c r="D10" s="54"/>
      <c r="E10" s="133"/>
      <c r="F10" s="134"/>
      <c r="G10" s="53"/>
      <c r="H10" s="131"/>
      <c r="I10" s="53"/>
      <c r="J10" s="53"/>
      <c r="K10" s="59"/>
      <c r="L10" s="85"/>
      <c r="M10" s="85"/>
      <c r="N10" s="85"/>
      <c r="O10" s="85"/>
      <c r="P10" s="85"/>
      <c r="Q10" s="85"/>
      <c r="R10" s="85"/>
      <c r="S10" s="85"/>
      <c r="T10" s="85"/>
    </row>
    <row r="11" spans="2:20" ht="14.25" x14ac:dyDescent="0.2">
      <c r="B11" s="62"/>
      <c r="C11" s="56"/>
      <c r="D11" s="53"/>
      <c r="E11" s="53"/>
      <c r="F11" s="53"/>
      <c r="G11" s="53"/>
      <c r="H11" s="53"/>
      <c r="I11" s="53"/>
      <c r="J11" s="53"/>
      <c r="K11" s="59"/>
      <c r="L11" s="85"/>
      <c r="M11" s="85"/>
      <c r="N11" s="85"/>
      <c r="O11" s="85"/>
      <c r="P11" s="85"/>
      <c r="Q11" s="85"/>
      <c r="R11" s="85"/>
      <c r="S11" s="85"/>
      <c r="T11" s="85"/>
    </row>
    <row r="12" spans="2:20" ht="14.25" x14ac:dyDescent="0.2">
      <c r="B12" s="46" t="s">
        <v>175</v>
      </c>
      <c r="C12" s="44" t="s">
        <v>5</v>
      </c>
      <c r="D12" s="44" t="s">
        <v>6</v>
      </c>
      <c r="E12" s="44" t="s">
        <v>118</v>
      </c>
      <c r="F12" s="44" t="s">
        <v>119</v>
      </c>
      <c r="G12" s="44" t="s">
        <v>99</v>
      </c>
      <c r="H12" s="44" t="s">
        <v>103</v>
      </c>
      <c r="I12" s="44" t="s">
        <v>104</v>
      </c>
      <c r="J12" s="44" t="s">
        <v>93</v>
      </c>
      <c r="K12" s="45" t="s">
        <v>116</v>
      </c>
      <c r="L12" s="85"/>
      <c r="M12" s="85"/>
      <c r="N12" s="85"/>
      <c r="O12" s="85"/>
      <c r="P12" s="85"/>
      <c r="Q12" s="85"/>
      <c r="R12" s="85"/>
      <c r="S12" s="85"/>
      <c r="T12" s="85"/>
    </row>
    <row r="13" spans="2:20" ht="35.1" customHeight="1" x14ac:dyDescent="0.2">
      <c r="B13" s="63">
        <v>1</v>
      </c>
      <c r="C13" s="72" t="str">
        <f t="shared" ref="C13" ca="1" si="0">INDIRECT(ADDRESS(5,4,,,"Forestilling"&amp;B13))</f>
        <v>Angiv navn</v>
      </c>
      <c r="D13" s="67" t="str">
        <f t="shared" ref="D13:D17" ca="1" si="1">IF(INDIRECT(ADDRESS(8,4,,,"Forestilling"&amp;B13))="Vælg","Vælg dato",IF(INDIRECT(ADDRESS(8,4,,,"Forestilling"&amp;B13))="Ja","Se periode i ark",IF(INDIRECT(ADDRESS(8,4,,,"Forestilling"&amp;B13))="Nej","Forestilling er ikke berettiget",0)))</f>
        <v>Vælg dato</v>
      </c>
      <c r="E13" s="67" t="str">
        <f t="shared" ref="E13:E17" ca="1" si="2">IF(INDIRECT(ADDRESS(8,4,,,"Forestilling"&amp;B13))&lt;&gt;"Ja",IF(INDIRECT(ADDRESS(10,4,,,"Forestilling"&amp;B13))="Vælg dato", "Antal afviklingsdage","Vælg antal afviklingsdage"),INDIRECT(ADDRESS(14,4,,,"Forestilling"&amp;B13)))</f>
        <v>Vælg antal afviklingsdage</v>
      </c>
      <c r="F13" s="67" t="str">
        <f t="shared" ref="F13" ca="1" si="3">INDIRECT(ADDRESS(9,4,,,"Forestilling"&amp;B13))</f>
        <v>Angiv antal</v>
      </c>
      <c r="G13" s="67" t="str">
        <f t="shared" ref="G13" ca="1" si="4">INDIRECT(ADDRESS(7,4,,,"Forestilling"&amp;B13))</f>
        <v>Vælg årsag</v>
      </c>
      <c r="H13" s="68">
        <f ca="1">INDIRECT(ADDRESS(125,7,,,"Forestilling"&amp;B13))</f>
        <v>0</v>
      </c>
      <c r="I13" s="69">
        <f ca="1">INDIRECT(ADDRESS(50,4,,,"Forestilling"&amp;B13))</f>
        <v>0</v>
      </c>
      <c r="J13" s="70">
        <f ca="1">Table15[[#This Row],[Direkte omkostninger]]-Table15[[#This Row],[Direkte indtægter]]</f>
        <v>0</v>
      </c>
      <c r="K13" s="71" t="str">
        <f t="shared" ref="K13:K32" ca="1" si="5">IF(MAX(INDIRECT(ADDRESS(55,7,4,,"Forestilling"&amp;B13)&amp;":"&amp;ADDRESS(125,7,4))) &gt;= 100000, "Ja","")</f>
        <v/>
      </c>
      <c r="L13" s="85"/>
      <c r="M13" s="85" t="e">
        <f ca="1">MAX(INDIRECT(ADDRESS(55,7,4,,"Arrangement"&amp;B13)&amp;":"&amp;ADDRESS(84,7,4)))</f>
        <v>#REF!</v>
      </c>
      <c r="N13" s="85"/>
      <c r="O13" s="85"/>
      <c r="P13" s="85"/>
      <c r="Q13" s="85"/>
      <c r="R13" s="85"/>
      <c r="S13" s="85"/>
      <c r="T13" s="85"/>
    </row>
    <row r="14" spans="2:20" ht="35.1" customHeight="1" x14ac:dyDescent="0.2">
      <c r="B14" s="126">
        <v>2</v>
      </c>
      <c r="C14" s="127" t="str">
        <f t="shared" ref="C14:C17" ca="1" si="6">INDIRECT(ADDRESS(5,4,,,"Forestilling"&amp;B14))</f>
        <v>Angiv navn</v>
      </c>
      <c r="D14" s="128" t="str">
        <f ca="1">IF(INDIRECT(ADDRESS(8,4,,,"Forestilling"&amp;B14))="Vælg","Vælg dato",IF(INDIRECT(ADDRESS(8,4,,,"Forestilling"&amp;B14))="Ja","Se periode i ark",IF(INDIRECT(ADDRESS(8,4,,,"Forestilling"&amp;B14))="Nej","Forestilling er ikke berettiget",0)))</f>
        <v>Vælg dato</v>
      </c>
      <c r="E14" s="128" t="str">
        <f t="shared" ca="1" si="2"/>
        <v>Vælg antal afviklingsdage</v>
      </c>
      <c r="F14" s="128" t="str">
        <f ca="1">INDIRECT(ADDRESS(9,4,,,"Forestilling"&amp;B14))</f>
        <v>Angiv antal</v>
      </c>
      <c r="G14" s="128" t="str">
        <f t="shared" ref="G14:G17" ca="1" si="7">INDIRECT(ADDRESS(7,4,,,"Forestilling"&amp;B14))</f>
        <v>Vælg årsag</v>
      </c>
      <c r="H14" s="129">
        <f t="shared" ref="H14:H17" ca="1" si="8">INDIRECT(ADDRESS(125,7,,,"Forestilling"&amp;B14))</f>
        <v>0</v>
      </c>
      <c r="I14" s="129">
        <f t="shared" ref="I14:I17" ca="1" si="9">INDIRECT(ADDRESS(50,4,,,"Forestilling"&amp;B14))</f>
        <v>0</v>
      </c>
      <c r="J14" s="129">
        <f ca="1">Table15[[#This Row],[Direkte omkostninger]]-Table15[[#This Row],[Direkte indtægter]]</f>
        <v>0</v>
      </c>
      <c r="K14" s="130" t="str">
        <f t="shared" ca="1" si="5"/>
        <v/>
      </c>
      <c r="L14" s="85"/>
      <c r="M14" s="85"/>
      <c r="N14" s="85"/>
      <c r="O14" s="85"/>
      <c r="P14" s="85"/>
      <c r="Q14" s="85"/>
      <c r="R14" s="85"/>
      <c r="S14" s="85"/>
      <c r="T14" s="85"/>
    </row>
    <row r="15" spans="2:20" ht="35.1" customHeight="1" x14ac:dyDescent="0.2">
      <c r="B15" s="126">
        <v>3</v>
      </c>
      <c r="C15" s="127" t="str">
        <f t="shared" ca="1" si="6"/>
        <v>Angiv navn</v>
      </c>
      <c r="D15" s="128" t="str">
        <f t="shared" ca="1" si="1"/>
        <v>Vælg dato</v>
      </c>
      <c r="E15" s="128" t="str">
        <f t="shared" ca="1" si="2"/>
        <v>Vælg antal afviklingsdage</v>
      </c>
      <c r="F15" s="128" t="str">
        <f ca="1">INDIRECT(ADDRESS(9,4,,,"Forestilling"&amp;B15))</f>
        <v>Angiv antal</v>
      </c>
      <c r="G15" s="128" t="str">
        <f t="shared" ca="1" si="7"/>
        <v>Vælg årsag</v>
      </c>
      <c r="H15" s="129">
        <f t="shared" ca="1" si="8"/>
        <v>0</v>
      </c>
      <c r="I15" s="129">
        <f t="shared" ca="1" si="9"/>
        <v>0</v>
      </c>
      <c r="J15" s="129">
        <f ca="1">Table15[[#This Row],[Direkte omkostninger]]-Table15[[#This Row],[Direkte indtægter]]</f>
        <v>0</v>
      </c>
      <c r="K15" s="130" t="str">
        <f t="shared" ca="1" si="5"/>
        <v/>
      </c>
      <c r="L15" s="85"/>
      <c r="M15" s="85"/>
      <c r="N15" s="85"/>
      <c r="O15" s="85"/>
      <c r="P15" s="85"/>
      <c r="Q15" s="85"/>
      <c r="R15" s="85"/>
      <c r="S15" s="85"/>
      <c r="T15" s="85"/>
    </row>
    <row r="16" spans="2:20" ht="35.1" customHeight="1" x14ac:dyDescent="0.2">
      <c r="B16" s="126">
        <v>4</v>
      </c>
      <c r="C16" s="127" t="str">
        <f t="shared" ca="1" si="6"/>
        <v>Angiv navn</v>
      </c>
      <c r="D16" s="128" t="str">
        <f t="shared" ca="1" si="1"/>
        <v>Vælg dato</v>
      </c>
      <c r="E16" s="128" t="str">
        <f t="shared" ca="1" si="2"/>
        <v>Vælg antal afviklingsdage</v>
      </c>
      <c r="F16" s="128" t="str">
        <f ca="1">INDIRECT(ADDRESS(9,4,,,"Forestilling"&amp;B16))</f>
        <v>Angiv antal</v>
      </c>
      <c r="G16" s="128" t="str">
        <f t="shared" ca="1" si="7"/>
        <v>Vælg årsag</v>
      </c>
      <c r="H16" s="129">
        <f t="shared" ca="1" si="8"/>
        <v>0</v>
      </c>
      <c r="I16" s="129">
        <f t="shared" ca="1" si="9"/>
        <v>0</v>
      </c>
      <c r="J16" s="129">
        <f ca="1">Table15[[#This Row],[Direkte omkostninger]]-Table15[[#This Row],[Direkte indtægter]]</f>
        <v>0</v>
      </c>
      <c r="K16" s="130" t="str">
        <f t="shared" ca="1" si="5"/>
        <v/>
      </c>
      <c r="L16" s="85"/>
      <c r="M16" s="85"/>
      <c r="N16" s="85"/>
      <c r="O16" s="85"/>
      <c r="P16" s="85"/>
      <c r="Q16" s="85"/>
      <c r="R16" s="85"/>
      <c r="S16" s="85"/>
      <c r="T16" s="85"/>
    </row>
    <row r="17" spans="2:20" ht="35.1" customHeight="1" x14ac:dyDescent="0.2">
      <c r="B17" s="126">
        <v>5</v>
      </c>
      <c r="C17" s="127" t="str">
        <f t="shared" ca="1" si="6"/>
        <v>Angiv navn</v>
      </c>
      <c r="D17" s="128" t="str">
        <f t="shared" ca="1" si="1"/>
        <v>Vælg dato</v>
      </c>
      <c r="E17" s="128" t="str">
        <f t="shared" ca="1" si="2"/>
        <v>Vælg antal afviklingsdage</v>
      </c>
      <c r="F17" s="128" t="str">
        <f ca="1">INDIRECT(ADDRESS(9,4,,,"Forestilling"&amp;B17))</f>
        <v>Angiv antal</v>
      </c>
      <c r="G17" s="128" t="str">
        <f t="shared" ca="1" si="7"/>
        <v>Vælg årsag</v>
      </c>
      <c r="H17" s="129">
        <f t="shared" ca="1" si="8"/>
        <v>0</v>
      </c>
      <c r="I17" s="129">
        <f t="shared" ca="1" si="9"/>
        <v>0</v>
      </c>
      <c r="J17" s="129">
        <f ca="1">Table15[[#This Row],[Direkte omkostninger]]-Table15[[#This Row],[Direkte indtægter]]</f>
        <v>0</v>
      </c>
      <c r="K17" s="130" t="str">
        <f t="shared" ca="1" si="5"/>
        <v/>
      </c>
      <c r="L17" s="85"/>
      <c r="M17" s="85"/>
      <c r="N17" s="85"/>
      <c r="O17" s="85"/>
      <c r="P17" s="85"/>
      <c r="Q17" s="85"/>
      <c r="R17" s="85"/>
      <c r="S17" s="85"/>
      <c r="T17" s="85"/>
    </row>
    <row r="18" spans="2:20" ht="35.1" customHeight="1" x14ac:dyDescent="0.2">
      <c r="B18" s="126"/>
      <c r="C18" s="127"/>
      <c r="D18" s="128"/>
      <c r="E18" s="128"/>
      <c r="F18" s="128"/>
      <c r="G18" s="128"/>
      <c r="H18" s="129"/>
      <c r="I18" s="129"/>
      <c r="J18" s="129">
        <f>Table15[[#This Row],[Direkte omkostninger]]-Table15[[#This Row],[Direkte indtægter]]</f>
        <v>0</v>
      </c>
      <c r="K18" s="130" t="e">
        <f t="shared" ca="1" si="5"/>
        <v>#REF!</v>
      </c>
      <c r="L18" s="85"/>
      <c r="M18" s="85"/>
      <c r="N18" s="85"/>
      <c r="O18" s="85"/>
      <c r="P18" s="85"/>
      <c r="Q18" s="85"/>
      <c r="R18" s="85"/>
      <c r="S18" s="85"/>
      <c r="T18" s="85"/>
    </row>
    <row r="19" spans="2:20" ht="35.1" customHeight="1" x14ac:dyDescent="0.2">
      <c r="B19" s="126"/>
      <c r="C19" s="127"/>
      <c r="D19" s="128"/>
      <c r="E19" s="128"/>
      <c r="F19" s="128"/>
      <c r="G19" s="128"/>
      <c r="H19" s="129"/>
      <c r="I19" s="129"/>
      <c r="J19" s="129">
        <f>Table15[[#This Row],[Direkte omkostninger]]-Table15[[#This Row],[Direkte indtægter]]</f>
        <v>0</v>
      </c>
      <c r="K19" s="130" t="e">
        <f t="shared" ca="1" si="5"/>
        <v>#REF!</v>
      </c>
      <c r="L19" s="85"/>
      <c r="M19" s="85"/>
      <c r="N19" s="85"/>
      <c r="O19" s="85"/>
      <c r="P19" s="85"/>
      <c r="Q19" s="85"/>
      <c r="R19" s="85"/>
      <c r="S19" s="85"/>
      <c r="T19" s="85"/>
    </row>
    <row r="20" spans="2:20" ht="35.1" customHeight="1" x14ac:dyDescent="0.2">
      <c r="B20" s="126"/>
      <c r="C20" s="127"/>
      <c r="D20" s="128"/>
      <c r="E20" s="128"/>
      <c r="F20" s="128"/>
      <c r="G20" s="128"/>
      <c r="H20" s="129"/>
      <c r="I20" s="129"/>
      <c r="J20" s="129">
        <f>Table15[[#This Row],[Direkte omkostninger]]-Table15[[#This Row],[Direkte indtægter]]</f>
        <v>0</v>
      </c>
      <c r="K20" s="130" t="e">
        <f t="shared" ca="1" si="5"/>
        <v>#REF!</v>
      </c>
      <c r="L20" s="85"/>
      <c r="M20" s="85"/>
      <c r="N20" s="85"/>
      <c r="O20" s="85"/>
      <c r="P20" s="85"/>
      <c r="Q20" s="85"/>
      <c r="R20" s="85"/>
      <c r="S20" s="85"/>
      <c r="T20" s="85"/>
    </row>
    <row r="21" spans="2:20" ht="35.1" customHeight="1" x14ac:dyDescent="0.2">
      <c r="B21" s="126"/>
      <c r="C21" s="127"/>
      <c r="D21" s="128"/>
      <c r="E21" s="128"/>
      <c r="F21" s="128"/>
      <c r="G21" s="128"/>
      <c r="H21" s="129"/>
      <c r="I21" s="129"/>
      <c r="J21" s="129">
        <f>Table15[[#This Row],[Direkte omkostninger]]-Table15[[#This Row],[Direkte indtægter]]</f>
        <v>0</v>
      </c>
      <c r="K21" s="130" t="e">
        <f t="shared" ca="1" si="5"/>
        <v>#REF!</v>
      </c>
      <c r="L21" s="85"/>
      <c r="M21" s="85"/>
      <c r="N21" s="85"/>
      <c r="O21" s="85"/>
      <c r="P21" s="85"/>
      <c r="Q21" s="85"/>
      <c r="R21" s="85"/>
      <c r="S21" s="85"/>
      <c r="T21" s="85"/>
    </row>
    <row r="22" spans="2:20" ht="35.1" customHeight="1" x14ac:dyDescent="0.2">
      <c r="B22" s="126"/>
      <c r="C22" s="127"/>
      <c r="D22" s="128"/>
      <c r="E22" s="128"/>
      <c r="F22" s="128"/>
      <c r="G22" s="128"/>
      <c r="H22" s="129"/>
      <c r="I22" s="129"/>
      <c r="J22" s="129">
        <f>Table15[[#This Row],[Direkte omkostninger]]-Table15[[#This Row],[Direkte indtægter]]</f>
        <v>0</v>
      </c>
      <c r="K22" s="130" t="e">
        <f t="shared" ca="1" si="5"/>
        <v>#REF!</v>
      </c>
      <c r="L22" s="85"/>
      <c r="M22" s="85"/>
      <c r="N22" s="85"/>
      <c r="O22" s="85"/>
      <c r="P22" s="85"/>
      <c r="Q22" s="85"/>
      <c r="R22" s="85"/>
      <c r="S22" s="85"/>
      <c r="T22" s="85"/>
    </row>
    <row r="23" spans="2:20" ht="35.1" customHeight="1" x14ac:dyDescent="0.2">
      <c r="B23" s="126"/>
      <c r="C23" s="127"/>
      <c r="D23" s="128"/>
      <c r="E23" s="128"/>
      <c r="F23" s="128"/>
      <c r="G23" s="128"/>
      <c r="H23" s="129"/>
      <c r="I23" s="129"/>
      <c r="J23" s="129">
        <f>Table15[[#This Row],[Direkte omkostninger]]-Table15[[#This Row],[Direkte indtægter]]</f>
        <v>0</v>
      </c>
      <c r="K23" s="130" t="e">
        <f t="shared" ca="1" si="5"/>
        <v>#REF!</v>
      </c>
      <c r="L23" s="85"/>
      <c r="M23" s="85"/>
      <c r="N23" s="85"/>
      <c r="O23" s="85"/>
      <c r="P23" s="85"/>
      <c r="Q23" s="85"/>
      <c r="R23" s="85"/>
      <c r="S23" s="85"/>
      <c r="T23" s="85"/>
    </row>
    <row r="24" spans="2:20" ht="35.1" customHeight="1" x14ac:dyDescent="0.2">
      <c r="B24" s="126"/>
      <c r="C24" s="127"/>
      <c r="D24" s="128"/>
      <c r="E24" s="128"/>
      <c r="F24" s="128"/>
      <c r="G24" s="128"/>
      <c r="H24" s="129"/>
      <c r="I24" s="129"/>
      <c r="J24" s="129">
        <f>Table15[[#This Row],[Direkte omkostninger]]-Table15[[#This Row],[Direkte indtægter]]</f>
        <v>0</v>
      </c>
      <c r="K24" s="130" t="e">
        <f t="shared" ca="1" si="5"/>
        <v>#REF!</v>
      </c>
      <c r="L24" s="85"/>
      <c r="M24" s="85"/>
      <c r="N24" s="85"/>
      <c r="O24" s="85"/>
      <c r="P24" s="85"/>
      <c r="Q24" s="85"/>
      <c r="R24" s="85"/>
      <c r="S24" s="85"/>
      <c r="T24" s="85"/>
    </row>
    <row r="25" spans="2:20" ht="35.1" customHeight="1" x14ac:dyDescent="0.2">
      <c r="B25" s="126"/>
      <c r="C25" s="127"/>
      <c r="D25" s="128"/>
      <c r="E25" s="128"/>
      <c r="F25" s="128"/>
      <c r="G25" s="128"/>
      <c r="H25" s="129"/>
      <c r="I25" s="129"/>
      <c r="J25" s="129">
        <f>Table15[[#This Row],[Direkte omkostninger]]-Table15[[#This Row],[Direkte indtægter]]</f>
        <v>0</v>
      </c>
      <c r="K25" s="130" t="e">
        <f t="shared" ca="1" si="5"/>
        <v>#REF!</v>
      </c>
      <c r="L25" s="85"/>
      <c r="M25" s="85"/>
      <c r="N25" s="85"/>
      <c r="O25" s="85"/>
      <c r="P25" s="85"/>
      <c r="Q25" s="85"/>
      <c r="R25" s="85"/>
      <c r="S25" s="85"/>
      <c r="T25" s="85"/>
    </row>
    <row r="26" spans="2:20" ht="35.1" customHeight="1" x14ac:dyDescent="0.2">
      <c r="B26" s="126"/>
      <c r="C26" s="127"/>
      <c r="D26" s="128"/>
      <c r="E26" s="128"/>
      <c r="F26" s="128"/>
      <c r="G26" s="128"/>
      <c r="H26" s="129"/>
      <c r="I26" s="129"/>
      <c r="J26" s="129">
        <f>Table15[[#This Row],[Direkte omkostninger]]-Table15[[#This Row],[Direkte indtægter]]</f>
        <v>0</v>
      </c>
      <c r="K26" s="130" t="e">
        <f t="shared" ca="1" si="5"/>
        <v>#REF!</v>
      </c>
      <c r="L26" s="85"/>
      <c r="M26" s="85"/>
      <c r="N26" s="85"/>
      <c r="O26" s="85"/>
      <c r="P26" s="85"/>
      <c r="Q26" s="85"/>
      <c r="R26" s="85"/>
      <c r="S26" s="85"/>
      <c r="T26" s="85"/>
    </row>
    <row r="27" spans="2:20" ht="35.1" customHeight="1" x14ac:dyDescent="0.2">
      <c r="B27" s="126"/>
      <c r="C27" s="127"/>
      <c r="D27" s="128"/>
      <c r="E27" s="128"/>
      <c r="F27" s="128"/>
      <c r="G27" s="128"/>
      <c r="H27" s="129"/>
      <c r="I27" s="129"/>
      <c r="J27" s="129">
        <f>Table15[[#This Row],[Direkte omkostninger]]-Table15[[#This Row],[Direkte indtægter]]</f>
        <v>0</v>
      </c>
      <c r="K27" s="130" t="e">
        <f t="shared" ca="1" si="5"/>
        <v>#REF!</v>
      </c>
      <c r="L27" s="85"/>
      <c r="M27" s="85"/>
      <c r="N27" s="85"/>
      <c r="O27" s="85"/>
      <c r="P27" s="85"/>
      <c r="Q27" s="85"/>
      <c r="R27" s="85"/>
      <c r="S27" s="85"/>
      <c r="T27" s="85"/>
    </row>
    <row r="28" spans="2:20" ht="35.1" customHeight="1" x14ac:dyDescent="0.2">
      <c r="B28" s="126"/>
      <c r="C28" s="127"/>
      <c r="D28" s="128"/>
      <c r="E28" s="128"/>
      <c r="F28" s="128"/>
      <c r="G28" s="128"/>
      <c r="H28" s="129"/>
      <c r="I28" s="129"/>
      <c r="J28" s="129">
        <f>Table15[[#This Row],[Direkte omkostninger]]-Table15[[#This Row],[Direkte indtægter]]</f>
        <v>0</v>
      </c>
      <c r="K28" s="130" t="e">
        <f t="shared" ca="1" si="5"/>
        <v>#REF!</v>
      </c>
      <c r="L28" s="85"/>
      <c r="M28" s="85"/>
      <c r="N28" s="85"/>
      <c r="O28" s="85"/>
      <c r="P28" s="85"/>
      <c r="Q28" s="85"/>
      <c r="R28" s="85"/>
      <c r="S28" s="85"/>
      <c r="T28" s="85"/>
    </row>
    <row r="29" spans="2:20" ht="35.1" customHeight="1" x14ac:dyDescent="0.2">
      <c r="B29" s="126"/>
      <c r="C29" s="127"/>
      <c r="D29" s="128"/>
      <c r="E29" s="128"/>
      <c r="F29" s="128"/>
      <c r="G29" s="128"/>
      <c r="H29" s="129"/>
      <c r="I29" s="129"/>
      <c r="J29" s="129">
        <f>Table15[[#This Row],[Direkte omkostninger]]-Table15[[#This Row],[Direkte indtægter]]</f>
        <v>0</v>
      </c>
      <c r="K29" s="130" t="e">
        <f t="shared" ca="1" si="5"/>
        <v>#REF!</v>
      </c>
      <c r="L29" s="85"/>
      <c r="M29" s="85"/>
      <c r="N29" s="85"/>
      <c r="O29" s="85"/>
      <c r="P29" s="85"/>
      <c r="Q29" s="85"/>
      <c r="R29" s="85"/>
      <c r="S29" s="85"/>
      <c r="T29" s="85"/>
    </row>
    <row r="30" spans="2:20" ht="35.1" customHeight="1" x14ac:dyDescent="0.2">
      <c r="B30" s="126"/>
      <c r="C30" s="127"/>
      <c r="D30" s="128"/>
      <c r="E30" s="128"/>
      <c r="F30" s="128"/>
      <c r="G30" s="128"/>
      <c r="H30" s="129"/>
      <c r="I30" s="129"/>
      <c r="J30" s="129">
        <f>Table15[[#This Row],[Direkte omkostninger]]-Table15[[#This Row],[Direkte indtægter]]</f>
        <v>0</v>
      </c>
      <c r="K30" s="130" t="e">
        <f t="shared" ca="1" si="5"/>
        <v>#REF!</v>
      </c>
      <c r="L30" s="85"/>
      <c r="M30" s="85"/>
      <c r="N30" s="85"/>
      <c r="O30" s="85"/>
      <c r="P30" s="85"/>
      <c r="Q30" s="85"/>
      <c r="R30" s="85"/>
      <c r="S30" s="85"/>
      <c r="T30" s="85"/>
    </row>
    <row r="31" spans="2:20" ht="35.1" customHeight="1" x14ac:dyDescent="0.2">
      <c r="B31" s="126"/>
      <c r="C31" s="127"/>
      <c r="D31" s="128"/>
      <c r="E31" s="128"/>
      <c r="F31" s="128"/>
      <c r="G31" s="128"/>
      <c r="H31" s="129"/>
      <c r="I31" s="129"/>
      <c r="J31" s="129">
        <f>Table15[[#This Row],[Direkte omkostninger]]-Table15[[#This Row],[Direkte indtægter]]</f>
        <v>0</v>
      </c>
      <c r="K31" s="130" t="e">
        <f t="shared" ca="1" si="5"/>
        <v>#REF!</v>
      </c>
      <c r="L31" s="85"/>
      <c r="M31" s="85"/>
      <c r="N31" s="85"/>
      <c r="O31" s="85"/>
      <c r="P31" s="85"/>
      <c r="Q31" s="85"/>
      <c r="R31" s="85"/>
      <c r="S31" s="85"/>
      <c r="T31" s="85"/>
    </row>
    <row r="32" spans="2:20" ht="34.5" customHeight="1" thickBot="1" x14ac:dyDescent="0.25">
      <c r="B32" s="121"/>
      <c r="C32" s="122"/>
      <c r="D32" s="122"/>
      <c r="E32" s="122"/>
      <c r="F32" s="122"/>
      <c r="G32" s="122"/>
      <c r="H32" s="123"/>
      <c r="I32" s="123"/>
      <c r="J32" s="124">
        <f>Table15[[#This Row],[Direkte omkostninger]]-Table15[[#This Row],[Direkte indtægter]]</f>
        <v>0</v>
      </c>
      <c r="K32" s="125" t="e">
        <f t="shared" ca="1" si="5"/>
        <v>#REF!</v>
      </c>
      <c r="L32" s="85"/>
      <c r="M32" s="85"/>
      <c r="N32" s="85"/>
      <c r="O32" s="85"/>
      <c r="P32" s="85"/>
      <c r="Q32" s="85"/>
      <c r="R32" s="85"/>
      <c r="S32" s="85"/>
      <c r="T32" s="85"/>
    </row>
    <row r="33" spans="12:20" x14ac:dyDescent="0.25">
      <c r="L33" s="85"/>
      <c r="M33" s="85"/>
      <c r="N33" s="85"/>
      <c r="O33" s="85"/>
      <c r="P33" s="85"/>
      <c r="Q33" s="85"/>
      <c r="R33" s="85"/>
      <c r="S33" s="85"/>
      <c r="T33" s="85"/>
    </row>
    <row r="34" spans="12:20" x14ac:dyDescent="0.25">
      <c r="L34" s="85"/>
      <c r="M34" s="85"/>
      <c r="N34" s="85"/>
      <c r="O34" s="85"/>
      <c r="P34" s="85"/>
      <c r="Q34" s="85"/>
      <c r="R34" s="85"/>
      <c r="S34" s="85"/>
      <c r="T34" s="85"/>
    </row>
    <row r="35" spans="12:20" x14ac:dyDescent="0.25">
      <c r="L35" s="85"/>
      <c r="M35" s="85"/>
      <c r="N35" s="85"/>
      <c r="O35" s="85"/>
      <c r="P35" s="85"/>
      <c r="Q35" s="85"/>
      <c r="R35" s="85"/>
      <c r="S35" s="85"/>
      <c r="T35" s="85"/>
    </row>
    <row r="36" spans="12:20" x14ac:dyDescent="0.25">
      <c r="L36" s="85"/>
      <c r="M36" s="85"/>
      <c r="N36" s="85"/>
      <c r="O36" s="85"/>
      <c r="P36" s="85"/>
      <c r="Q36" s="85"/>
      <c r="R36" s="85"/>
      <c r="S36" s="85"/>
      <c r="T36" s="85"/>
    </row>
    <row r="37" spans="12:20" x14ac:dyDescent="0.25">
      <c r="L37" s="85"/>
      <c r="M37" s="85"/>
      <c r="N37" s="85"/>
      <c r="O37" s="85"/>
      <c r="P37" s="85"/>
      <c r="Q37" s="85"/>
      <c r="R37" s="85"/>
      <c r="S37" s="85"/>
      <c r="T37" s="85"/>
    </row>
    <row r="38" spans="12:20" x14ac:dyDescent="0.25">
      <c r="L38" s="85"/>
      <c r="M38" s="85"/>
      <c r="N38" s="85"/>
      <c r="O38" s="85"/>
      <c r="P38" s="85"/>
      <c r="Q38" s="85"/>
      <c r="R38" s="85"/>
      <c r="S38" s="85"/>
      <c r="T38" s="85"/>
    </row>
    <row r="39" spans="12:20" x14ac:dyDescent="0.25">
      <c r="L39" s="85"/>
      <c r="M39" s="85"/>
      <c r="N39" s="85"/>
      <c r="O39" s="85"/>
      <c r="P39" s="85"/>
      <c r="Q39" s="85"/>
      <c r="R39" s="85"/>
      <c r="S39" s="85"/>
      <c r="T39" s="85"/>
    </row>
    <row r="40" spans="12:20" x14ac:dyDescent="0.25">
      <c r="L40" s="85"/>
      <c r="M40" s="85"/>
      <c r="N40" s="85"/>
      <c r="O40" s="85"/>
      <c r="P40" s="85"/>
      <c r="Q40" s="85"/>
      <c r="R40" s="85"/>
      <c r="S40" s="85"/>
      <c r="T40" s="85"/>
    </row>
    <row r="41" spans="12:20" x14ac:dyDescent="0.25">
      <c r="L41" s="85"/>
      <c r="M41" s="85"/>
      <c r="N41" s="85"/>
      <c r="O41" s="85"/>
      <c r="P41" s="85"/>
      <c r="Q41" s="85"/>
      <c r="R41" s="85"/>
      <c r="S41" s="85"/>
      <c r="T41" s="85"/>
    </row>
    <row r="42" spans="12:20" x14ac:dyDescent="0.25">
      <c r="L42" s="85"/>
      <c r="M42" s="85"/>
      <c r="N42" s="85"/>
      <c r="O42" s="85"/>
      <c r="P42" s="85"/>
      <c r="Q42" s="85"/>
      <c r="R42" s="85"/>
      <c r="S42" s="85"/>
      <c r="T42" s="85"/>
    </row>
    <row r="43" spans="12:20" x14ac:dyDescent="0.25">
      <c r="L43" s="85"/>
      <c r="M43" s="85"/>
      <c r="N43" s="85"/>
      <c r="O43" s="85"/>
      <c r="P43" s="85"/>
      <c r="Q43" s="85"/>
      <c r="R43" s="85"/>
      <c r="S43" s="85"/>
      <c r="T43" s="85"/>
    </row>
    <row r="44" spans="12:20" x14ac:dyDescent="0.25">
      <c r="L44" s="85"/>
      <c r="M44" s="85"/>
      <c r="N44" s="85"/>
      <c r="O44" s="85"/>
      <c r="P44" s="85"/>
      <c r="Q44" s="85"/>
      <c r="R44" s="85"/>
      <c r="S44" s="85"/>
      <c r="T44" s="85"/>
    </row>
    <row r="45" spans="12:20" x14ac:dyDescent="0.25">
      <c r="L45" s="85"/>
      <c r="M45" s="85"/>
      <c r="N45" s="85"/>
      <c r="O45" s="85"/>
      <c r="P45" s="85"/>
      <c r="Q45" s="85"/>
      <c r="R45" s="85"/>
      <c r="S45" s="85"/>
      <c r="T45" s="85"/>
    </row>
    <row r="46" spans="12:20" x14ac:dyDescent="0.25">
      <c r="L46" s="85"/>
      <c r="M46" s="85"/>
      <c r="N46" s="85"/>
      <c r="O46" s="85"/>
      <c r="P46" s="85"/>
      <c r="Q46" s="85"/>
      <c r="R46" s="85"/>
      <c r="S46" s="85"/>
      <c r="T46" s="85"/>
    </row>
    <row r="47" spans="12:20" x14ac:dyDescent="0.25">
      <c r="L47" s="85"/>
      <c r="M47" s="85"/>
      <c r="N47" s="85"/>
      <c r="O47" s="85"/>
      <c r="P47" s="85"/>
      <c r="Q47" s="85"/>
      <c r="R47" s="85"/>
      <c r="S47" s="85"/>
      <c r="T47" s="85"/>
    </row>
    <row r="48" spans="12:20" x14ac:dyDescent="0.25">
      <c r="L48" s="85"/>
      <c r="M48" s="85"/>
      <c r="N48" s="85"/>
      <c r="O48" s="85"/>
      <c r="P48" s="85"/>
      <c r="Q48" s="85"/>
      <c r="R48" s="85"/>
      <c r="S48" s="85"/>
      <c r="T48" s="85"/>
    </row>
    <row r="49" spans="12:20" x14ac:dyDescent="0.25">
      <c r="L49" s="85"/>
      <c r="M49" s="85"/>
      <c r="N49" s="85"/>
      <c r="O49" s="85"/>
      <c r="P49" s="85"/>
      <c r="Q49" s="85"/>
      <c r="R49" s="85"/>
      <c r="S49" s="85"/>
      <c r="T49" s="85"/>
    </row>
    <row r="50" spans="12:20" x14ac:dyDescent="0.25">
      <c r="L50" s="85"/>
      <c r="M50" s="85"/>
      <c r="N50" s="85"/>
      <c r="O50" s="85"/>
      <c r="P50" s="85"/>
      <c r="Q50" s="85"/>
      <c r="R50" s="85"/>
      <c r="S50" s="85"/>
      <c r="T50" s="85"/>
    </row>
    <row r="51" spans="12:20" x14ac:dyDescent="0.25">
      <c r="L51" s="85"/>
      <c r="M51" s="85"/>
      <c r="N51" s="85"/>
      <c r="O51" s="85"/>
      <c r="P51" s="85"/>
      <c r="Q51" s="85"/>
      <c r="R51" s="85"/>
      <c r="S51" s="85"/>
      <c r="T51" s="85"/>
    </row>
  </sheetData>
  <sheetProtection algorithmName="SHA-512" hashValue="ZyVsc3q54o6x/bzA23MLkKSrvqaMUueewXFP+6u2ziVakZRu6SlR+fNT3JQfNOZhP+xlscOJaNABPoMfKF5gJA==" saltValue="+lMvJFeT2DzIY+3TZedKlA==" spinCount="100000" sheet="1" objects="1" scenarios="1"/>
  <mergeCells count="1">
    <mergeCell ref="B2:K2"/>
  </mergeCells>
  <phoneticPr fontId="2" type="noConversion"/>
  <conditionalFormatting sqref="C5">
    <cfRule type="expression" dxfId="295" priority="8">
      <formula>$C$5&lt;&gt;"Angiv CVR-nummer her"</formula>
    </cfRule>
  </conditionalFormatting>
  <conditionalFormatting sqref="C9 J13:J32">
    <cfRule type="cellIs" dxfId="294" priority="3" operator="lessThan">
      <formula>0</formula>
    </cfRule>
  </conditionalFormatting>
  <conditionalFormatting sqref="C13:C32">
    <cfRule type="expression" dxfId="293" priority="89">
      <formula>IF($C$13:$C$32&lt;&gt;"Skriv navn på arrangementet",1,0)</formula>
    </cfRule>
  </conditionalFormatting>
  <conditionalFormatting sqref="F7">
    <cfRule type="containsText" dxfId="292" priority="1" operator="containsText" text="Angiv revisorudgifter her">
      <formula>NOT(ISERROR(SEARCH("Angiv revisorudgifter her",F7)))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M126"/>
  <sheetViews>
    <sheetView showGridLines="0" zoomScale="85" zoomScaleNormal="85" workbookViewId="0">
      <selection activeCell="D8" sqref="D8"/>
    </sheetView>
  </sheetViews>
  <sheetFormatPr defaultColWidth="9.140625" defaultRowHeight="15" x14ac:dyDescent="0.25"/>
  <cols>
    <col min="1" max="1" width="1.7109375" style="14" customWidth="1"/>
    <col min="2" max="2" width="5" style="14" customWidth="1"/>
    <col min="3" max="3" width="50.28515625" style="14" bestFit="1" customWidth="1"/>
    <col min="4" max="4" width="33.5703125" style="14" customWidth="1"/>
    <col min="5" max="5" width="55.42578125" style="14" customWidth="1"/>
    <col min="6" max="6" width="40.28515625" style="14" customWidth="1"/>
    <col min="7" max="7" width="27.28515625" style="14" customWidth="1"/>
    <col min="8" max="8" width="25.42578125" style="14" customWidth="1"/>
    <col min="9" max="9" width="106.7109375" style="14" bestFit="1" customWidth="1"/>
    <col min="10" max="10" width="20.42578125" style="14" customWidth="1"/>
    <col min="11" max="16384" width="9.140625" style="14"/>
  </cols>
  <sheetData>
    <row r="1" spans="2:10" ht="9.9499999999999993" customHeight="1" thickBot="1" x14ac:dyDescent="0.3">
      <c r="J1" s="15"/>
    </row>
    <row r="2" spans="2:10" ht="18.95" customHeight="1" x14ac:dyDescent="0.25">
      <c r="B2" s="140" t="s">
        <v>177</v>
      </c>
      <c r="C2" s="141"/>
      <c r="D2" s="141"/>
      <c r="E2" s="141"/>
      <c r="F2" s="146" t="s">
        <v>178</v>
      </c>
      <c r="G2" s="147"/>
      <c r="J2" s="15"/>
    </row>
    <row r="3" spans="2:10" ht="15" customHeight="1" x14ac:dyDescent="0.25">
      <c r="B3" s="16"/>
      <c r="C3" s="17"/>
      <c r="D3" s="18"/>
      <c r="E3" s="17"/>
      <c r="F3" s="93"/>
      <c r="G3" s="88"/>
      <c r="J3" s="15"/>
    </row>
    <row r="4" spans="2:10" ht="15" customHeight="1" x14ac:dyDescent="0.25">
      <c r="B4" s="106"/>
      <c r="C4" s="107"/>
      <c r="D4" s="107"/>
      <c r="E4" s="117" t="s">
        <v>110</v>
      </c>
      <c r="F4" s="96" t="s">
        <v>94</v>
      </c>
      <c r="G4" s="95">
        <f>Table35[[#Totals],[Ansøgt beløb]]</f>
        <v>0</v>
      </c>
      <c r="J4" s="22"/>
    </row>
    <row r="5" spans="2:10" ht="15" customHeight="1" x14ac:dyDescent="0.25">
      <c r="B5" s="19"/>
      <c r="C5" s="20" t="s">
        <v>176</v>
      </c>
      <c r="D5" s="21" t="s">
        <v>105</v>
      </c>
      <c r="E5" s="145"/>
      <c r="F5" s="96" t="s">
        <v>95</v>
      </c>
      <c r="G5" s="95">
        <f>Table3[[#Totals],[Beløb]]</f>
        <v>0</v>
      </c>
    </row>
    <row r="6" spans="2:10" ht="15" customHeight="1" x14ac:dyDescent="0.25">
      <c r="B6" s="19"/>
      <c r="C6" s="23" t="s">
        <v>108</v>
      </c>
      <c r="D6" s="24" t="s">
        <v>106</v>
      </c>
      <c r="E6" s="145"/>
      <c r="F6" s="96"/>
      <c r="G6" s="94"/>
      <c r="H6" s="25"/>
    </row>
    <row r="7" spans="2:10" ht="15" customHeight="1" x14ac:dyDescent="0.25">
      <c r="B7" s="19"/>
      <c r="C7" s="23" t="s">
        <v>99</v>
      </c>
      <c r="D7" s="26" t="s">
        <v>100</v>
      </c>
      <c r="E7" s="145"/>
      <c r="F7" s="96" t="s">
        <v>183</v>
      </c>
      <c r="G7" s="94">
        <f>(G4-G5)</f>
        <v>0</v>
      </c>
      <c r="H7" s="25"/>
    </row>
    <row r="8" spans="2:10" ht="27.75" customHeight="1" x14ac:dyDescent="0.25">
      <c r="B8" s="19"/>
      <c r="C8" s="105" t="s">
        <v>179</v>
      </c>
      <c r="D8" s="27" t="s">
        <v>19</v>
      </c>
      <c r="E8" s="145"/>
      <c r="F8" s="89"/>
      <c r="G8" s="90"/>
    </row>
    <row r="9" spans="2:10" x14ac:dyDescent="0.25">
      <c r="B9" s="19"/>
      <c r="C9" s="23" t="s">
        <v>96</v>
      </c>
      <c r="D9" s="28" t="s">
        <v>107</v>
      </c>
      <c r="E9" s="145"/>
      <c r="F9" s="89"/>
      <c r="G9" s="90"/>
    </row>
    <row r="10" spans="2:10" ht="15" customHeight="1" x14ac:dyDescent="0.25">
      <c r="B10" s="19"/>
      <c r="C10" s="29" t="s">
        <v>180</v>
      </c>
      <c r="D10" s="30"/>
      <c r="E10" s="118" t="s">
        <v>181</v>
      </c>
      <c r="F10" s="87"/>
      <c r="G10" s="88"/>
    </row>
    <row r="11" spans="2:10" ht="15" customHeight="1" x14ac:dyDescent="0.25">
      <c r="B11" s="31"/>
      <c r="C11" s="18"/>
      <c r="D11" s="18"/>
      <c r="E11" s="119" t="s">
        <v>157</v>
      </c>
      <c r="F11" s="87"/>
      <c r="G11" s="88"/>
    </row>
    <row r="12" spans="2:10" ht="15" customHeight="1" x14ac:dyDescent="0.25">
      <c r="B12" s="19"/>
      <c r="C12" s="29"/>
      <c r="D12" s="32" t="s">
        <v>15</v>
      </c>
      <c r="E12" s="120" t="s">
        <v>16</v>
      </c>
      <c r="F12" s="87"/>
      <c r="G12" s="88"/>
    </row>
    <row r="13" spans="2:10" ht="15" customHeight="1" x14ac:dyDescent="0.25">
      <c r="B13" s="19"/>
      <c r="C13" s="23" t="s">
        <v>166</v>
      </c>
      <c r="D13" s="33" t="s">
        <v>20</v>
      </c>
      <c r="E13" s="33" t="s">
        <v>20</v>
      </c>
      <c r="F13" s="87"/>
      <c r="G13" s="88"/>
    </row>
    <row r="14" spans="2:10" ht="15" customHeight="1" thickBot="1" x14ac:dyDescent="0.3">
      <c r="B14" s="108"/>
      <c r="C14" s="109" t="s">
        <v>118</v>
      </c>
      <c r="D14" s="110" t="s">
        <v>107</v>
      </c>
      <c r="E14" s="116"/>
      <c r="F14" s="91"/>
      <c r="G14" s="92"/>
    </row>
    <row r="15" spans="2:10" ht="15" customHeight="1" x14ac:dyDescent="0.25"/>
    <row r="16" spans="2:10" ht="15" customHeight="1" thickBot="1" x14ac:dyDescent="0.3">
      <c r="B16" s="15"/>
      <c r="C16" s="15"/>
      <c r="D16" s="15"/>
      <c r="E16" s="64"/>
    </row>
    <row r="17" spans="2:10" ht="18.95" customHeight="1" x14ac:dyDescent="0.25">
      <c r="B17" s="140" t="s">
        <v>104</v>
      </c>
      <c r="C17" s="141"/>
      <c r="D17" s="141"/>
      <c r="E17" s="142"/>
    </row>
    <row r="18" spans="2:10" ht="15" customHeight="1" x14ac:dyDescent="0.25">
      <c r="B18" s="34"/>
      <c r="C18" s="35"/>
      <c r="D18" s="35"/>
      <c r="E18" s="36"/>
      <c r="F18" s="37"/>
    </row>
    <row r="19" spans="2:10" x14ac:dyDescent="0.25">
      <c r="B19" s="38" t="s">
        <v>109</v>
      </c>
      <c r="C19" s="39" t="s">
        <v>0</v>
      </c>
      <c r="D19" s="39" t="s">
        <v>2</v>
      </c>
      <c r="E19" s="103" t="s">
        <v>98</v>
      </c>
      <c r="F19" s="37"/>
    </row>
    <row r="20" spans="2:10" x14ac:dyDescent="0.25">
      <c r="B20" s="40">
        <v>1</v>
      </c>
      <c r="C20" s="41" t="s">
        <v>18</v>
      </c>
      <c r="D20" s="42">
        <v>0</v>
      </c>
      <c r="E20" s="102" t="s">
        <v>98</v>
      </c>
    </row>
    <row r="21" spans="2:10" x14ac:dyDescent="0.25">
      <c r="B21" s="40">
        <v>2</v>
      </c>
      <c r="C21" s="41" t="s">
        <v>18</v>
      </c>
      <c r="D21" s="42">
        <v>0</v>
      </c>
      <c r="E21" s="102" t="s">
        <v>98</v>
      </c>
    </row>
    <row r="22" spans="2:10" x14ac:dyDescent="0.25">
      <c r="B22" s="40">
        <v>3</v>
      </c>
      <c r="C22" s="41" t="s">
        <v>18</v>
      </c>
      <c r="D22" s="42">
        <v>0</v>
      </c>
      <c r="E22" s="102" t="s">
        <v>98</v>
      </c>
      <c r="J22" s="22"/>
    </row>
    <row r="23" spans="2:10" x14ac:dyDescent="0.25">
      <c r="B23" s="40">
        <v>4</v>
      </c>
      <c r="C23" s="41" t="s">
        <v>18</v>
      </c>
      <c r="D23" s="42">
        <v>0</v>
      </c>
      <c r="E23" s="102" t="s">
        <v>98</v>
      </c>
      <c r="J23" s="43"/>
    </row>
    <row r="24" spans="2:10" x14ac:dyDescent="0.25">
      <c r="B24" s="40">
        <v>5</v>
      </c>
      <c r="C24" s="41" t="s">
        <v>18</v>
      </c>
      <c r="D24" s="42">
        <v>0</v>
      </c>
      <c r="E24" s="102" t="s">
        <v>98</v>
      </c>
      <c r="J24" s="43"/>
    </row>
    <row r="25" spans="2:10" x14ac:dyDescent="0.25">
      <c r="B25" s="40">
        <v>6</v>
      </c>
      <c r="C25" s="41" t="s">
        <v>18</v>
      </c>
      <c r="D25" s="42">
        <v>0</v>
      </c>
      <c r="E25" s="102" t="s">
        <v>98</v>
      </c>
      <c r="J25" s="15"/>
    </row>
    <row r="26" spans="2:10" x14ac:dyDescent="0.25">
      <c r="B26" s="40">
        <v>7</v>
      </c>
      <c r="C26" s="41" t="s">
        <v>18</v>
      </c>
      <c r="D26" s="42">
        <v>0</v>
      </c>
      <c r="E26" s="102" t="s">
        <v>98</v>
      </c>
    </row>
    <row r="27" spans="2:10" x14ac:dyDescent="0.25">
      <c r="B27" s="40">
        <v>8</v>
      </c>
      <c r="C27" s="41" t="s">
        <v>18</v>
      </c>
      <c r="D27" s="42">
        <v>0</v>
      </c>
      <c r="E27" s="102" t="s">
        <v>98</v>
      </c>
    </row>
    <row r="28" spans="2:10" x14ac:dyDescent="0.25">
      <c r="B28" s="40">
        <v>9</v>
      </c>
      <c r="C28" s="41" t="s">
        <v>18</v>
      </c>
      <c r="D28" s="42">
        <v>0</v>
      </c>
      <c r="E28" s="102" t="s">
        <v>98</v>
      </c>
    </row>
    <row r="29" spans="2:10" x14ac:dyDescent="0.25">
      <c r="B29" s="40">
        <v>10</v>
      </c>
      <c r="C29" s="41" t="s">
        <v>18</v>
      </c>
      <c r="D29" s="42">
        <v>0</v>
      </c>
      <c r="E29" s="102" t="s">
        <v>98</v>
      </c>
      <c r="J29" s="22"/>
    </row>
    <row r="30" spans="2:10" x14ac:dyDescent="0.25">
      <c r="B30" s="40">
        <v>11</v>
      </c>
      <c r="C30" s="41" t="s">
        <v>18</v>
      </c>
      <c r="D30" s="42">
        <v>0</v>
      </c>
      <c r="E30" s="102" t="s">
        <v>98</v>
      </c>
    </row>
    <row r="31" spans="2:10" x14ac:dyDescent="0.25">
      <c r="B31" s="40">
        <v>12</v>
      </c>
      <c r="C31" s="41" t="s">
        <v>18</v>
      </c>
      <c r="D31" s="42">
        <v>0</v>
      </c>
      <c r="E31" s="102" t="s">
        <v>98</v>
      </c>
    </row>
    <row r="32" spans="2:10" x14ac:dyDescent="0.25">
      <c r="B32" s="40">
        <v>13</v>
      </c>
      <c r="C32" s="41" t="s">
        <v>18</v>
      </c>
      <c r="D32" s="42">
        <v>0</v>
      </c>
      <c r="E32" s="102" t="s">
        <v>98</v>
      </c>
    </row>
    <row r="33" spans="1:5" x14ac:dyDescent="0.25">
      <c r="B33" s="40">
        <v>14</v>
      </c>
      <c r="C33" s="41" t="s">
        <v>18</v>
      </c>
      <c r="D33" s="42">
        <v>0</v>
      </c>
      <c r="E33" s="102" t="s">
        <v>98</v>
      </c>
    </row>
    <row r="34" spans="1:5" x14ac:dyDescent="0.25">
      <c r="B34" s="40">
        <v>15</v>
      </c>
      <c r="C34" s="41" t="s">
        <v>18</v>
      </c>
      <c r="D34" s="42">
        <v>0</v>
      </c>
      <c r="E34" s="102" t="s">
        <v>98</v>
      </c>
    </row>
    <row r="35" spans="1:5" x14ac:dyDescent="0.25">
      <c r="B35" s="40">
        <v>16</v>
      </c>
      <c r="C35" s="41" t="s">
        <v>18</v>
      </c>
      <c r="D35" s="42">
        <v>0</v>
      </c>
      <c r="E35" s="102" t="s">
        <v>98</v>
      </c>
    </row>
    <row r="36" spans="1:5" x14ac:dyDescent="0.25">
      <c r="B36" s="40">
        <v>17</v>
      </c>
      <c r="C36" s="41" t="s">
        <v>18</v>
      </c>
      <c r="D36" s="42">
        <v>0</v>
      </c>
      <c r="E36" s="102" t="s">
        <v>98</v>
      </c>
    </row>
    <row r="37" spans="1:5" x14ac:dyDescent="0.25">
      <c r="B37" s="40">
        <v>18</v>
      </c>
      <c r="C37" s="41" t="s">
        <v>18</v>
      </c>
      <c r="D37" s="42">
        <v>0</v>
      </c>
      <c r="E37" s="102" t="s">
        <v>98</v>
      </c>
    </row>
    <row r="38" spans="1:5" x14ac:dyDescent="0.25">
      <c r="B38" s="40">
        <v>19</v>
      </c>
      <c r="C38" s="41" t="s">
        <v>18</v>
      </c>
      <c r="D38" s="42">
        <v>0</v>
      </c>
      <c r="E38" s="102" t="s">
        <v>98</v>
      </c>
    </row>
    <row r="39" spans="1:5" x14ac:dyDescent="0.25">
      <c r="B39" s="40">
        <v>20</v>
      </c>
      <c r="C39" s="41" t="s">
        <v>18</v>
      </c>
      <c r="D39" s="42">
        <v>0</v>
      </c>
      <c r="E39" s="102" t="s">
        <v>98</v>
      </c>
    </row>
    <row r="40" spans="1:5" x14ac:dyDescent="0.25">
      <c r="B40" s="40">
        <v>21</v>
      </c>
      <c r="C40" s="41" t="s">
        <v>18</v>
      </c>
      <c r="D40" s="42">
        <v>0</v>
      </c>
      <c r="E40" s="102" t="s">
        <v>98</v>
      </c>
    </row>
    <row r="41" spans="1:5" x14ac:dyDescent="0.25">
      <c r="B41" s="40">
        <v>22</v>
      </c>
      <c r="C41" s="41" t="s">
        <v>18</v>
      </c>
      <c r="D41" s="42">
        <v>0</v>
      </c>
      <c r="E41" s="102" t="s">
        <v>98</v>
      </c>
    </row>
    <row r="42" spans="1:5" x14ac:dyDescent="0.25">
      <c r="B42" s="40">
        <v>23</v>
      </c>
      <c r="C42" s="41" t="s">
        <v>18</v>
      </c>
      <c r="D42" s="42">
        <v>0</v>
      </c>
      <c r="E42" s="102" t="s">
        <v>98</v>
      </c>
    </row>
    <row r="43" spans="1:5" x14ac:dyDescent="0.25">
      <c r="B43" s="40">
        <v>24</v>
      </c>
      <c r="C43" s="41" t="s">
        <v>18</v>
      </c>
      <c r="D43" s="42">
        <v>0</v>
      </c>
      <c r="E43" s="102" t="s">
        <v>98</v>
      </c>
    </row>
    <row r="44" spans="1:5" x14ac:dyDescent="0.25">
      <c r="B44" s="40">
        <v>25</v>
      </c>
      <c r="C44" s="41" t="s">
        <v>18</v>
      </c>
      <c r="D44" s="42">
        <v>0</v>
      </c>
      <c r="E44" s="102" t="s">
        <v>98</v>
      </c>
    </row>
    <row r="45" spans="1:5" x14ac:dyDescent="0.25">
      <c r="A45" s="14" t="s">
        <v>11</v>
      </c>
      <c r="B45" s="40">
        <v>26</v>
      </c>
      <c r="C45" s="41" t="s">
        <v>18</v>
      </c>
      <c r="D45" s="42">
        <v>0</v>
      </c>
      <c r="E45" s="102" t="s">
        <v>98</v>
      </c>
    </row>
    <row r="46" spans="1:5" x14ac:dyDescent="0.25">
      <c r="B46" s="40">
        <v>27</v>
      </c>
      <c r="C46" s="41" t="s">
        <v>18</v>
      </c>
      <c r="D46" s="42">
        <v>0</v>
      </c>
      <c r="E46" s="102" t="s">
        <v>98</v>
      </c>
    </row>
    <row r="47" spans="1:5" x14ac:dyDescent="0.25">
      <c r="B47" s="40">
        <v>28</v>
      </c>
      <c r="C47" s="41" t="s">
        <v>18</v>
      </c>
      <c r="D47" s="42">
        <v>0</v>
      </c>
      <c r="E47" s="102" t="s">
        <v>98</v>
      </c>
    </row>
    <row r="48" spans="1:5" x14ac:dyDescent="0.25">
      <c r="B48" s="40">
        <v>29</v>
      </c>
      <c r="C48" s="41" t="s">
        <v>18</v>
      </c>
      <c r="D48" s="42">
        <v>0</v>
      </c>
      <c r="E48" s="102" t="s">
        <v>98</v>
      </c>
    </row>
    <row r="49" spans="1:11" x14ac:dyDescent="0.25">
      <c r="B49" s="40">
        <v>30</v>
      </c>
      <c r="C49" s="41" t="s">
        <v>18</v>
      </c>
      <c r="D49" s="42">
        <v>0</v>
      </c>
      <c r="E49" s="102" t="s">
        <v>98</v>
      </c>
    </row>
    <row r="50" spans="1:11" ht="15.75" thickBot="1" x14ac:dyDescent="0.3">
      <c r="B50" s="47" t="s">
        <v>4</v>
      </c>
      <c r="C50" s="65"/>
      <c r="D50" s="48">
        <f>SUBTOTAL(109,Table3[Beløb])</f>
        <v>0</v>
      </c>
      <c r="E50" s="66"/>
    </row>
    <row r="51" spans="1:11" ht="15" customHeight="1" thickBot="1" x14ac:dyDescent="0.3">
      <c r="B51" s="15"/>
      <c r="C51" s="15"/>
      <c r="D51" s="15"/>
      <c r="E51" s="15"/>
      <c r="J51" s="22"/>
    </row>
    <row r="52" spans="1:11" ht="18.95" customHeight="1" x14ac:dyDescent="0.25">
      <c r="B52" s="140" t="s">
        <v>103</v>
      </c>
      <c r="C52" s="141"/>
      <c r="D52" s="141"/>
      <c r="E52" s="141"/>
      <c r="F52" s="141"/>
      <c r="G52" s="141"/>
      <c r="H52" s="141"/>
      <c r="I52" s="141"/>
    </row>
    <row r="53" spans="1:11" ht="15" customHeight="1" x14ac:dyDescent="0.25">
      <c r="B53" s="143"/>
      <c r="C53" s="144"/>
      <c r="D53" s="144"/>
      <c r="E53" s="144"/>
      <c r="F53" s="144"/>
      <c r="G53" s="144"/>
      <c r="H53" s="144"/>
      <c r="I53" s="144"/>
      <c r="K53" s="75"/>
    </row>
    <row r="54" spans="1:11" x14ac:dyDescent="0.25">
      <c r="B54" s="38" t="s">
        <v>109</v>
      </c>
      <c r="C54" s="44" t="s">
        <v>142</v>
      </c>
      <c r="D54" s="44" t="s">
        <v>167</v>
      </c>
      <c r="E54" s="99" t="s">
        <v>169</v>
      </c>
      <c r="F54" s="44" t="s">
        <v>162</v>
      </c>
      <c r="G54" s="44" t="s">
        <v>143</v>
      </c>
      <c r="H54" s="74" t="s">
        <v>163</v>
      </c>
      <c r="I54" s="101" t="s">
        <v>98</v>
      </c>
      <c r="K54" s="75"/>
    </row>
    <row r="55" spans="1:11" x14ac:dyDescent="0.25">
      <c r="A55" s="76"/>
      <c r="B55" s="77">
        <v>1</v>
      </c>
      <c r="C55" s="78" t="s">
        <v>18</v>
      </c>
      <c r="D55" s="97" t="s">
        <v>168</v>
      </c>
      <c r="E55" s="104" t="s">
        <v>164</v>
      </c>
      <c r="F55" s="79">
        <v>0</v>
      </c>
      <c r="G55" s="79">
        <v>0</v>
      </c>
      <c r="H55" s="84">
        <f>IFERROR((Table35[[#This Row],[Oprindeligt beløb]]-Table35[[#This Row],[Ansøgt beløb]])/Table35[[#This Row],[Oprindeligt beløb]],0)</f>
        <v>0</v>
      </c>
      <c r="I55" s="100" t="s">
        <v>98</v>
      </c>
      <c r="K55" s="75"/>
    </row>
    <row r="56" spans="1:11" x14ac:dyDescent="0.25">
      <c r="B56" s="77">
        <v>2</v>
      </c>
      <c r="C56" s="78" t="s">
        <v>18</v>
      </c>
      <c r="D56" s="97" t="s">
        <v>168</v>
      </c>
      <c r="E56" s="98" t="s">
        <v>164</v>
      </c>
      <c r="F56" s="79">
        <v>0</v>
      </c>
      <c r="G56" s="79">
        <v>0</v>
      </c>
      <c r="H56" s="84">
        <f>IFERROR((Table35[[#This Row],[Oprindeligt beløb]]-Table35[[#This Row],[Ansøgt beløb]])/Table35[[#This Row],[Oprindeligt beløb]],0)</f>
        <v>0</v>
      </c>
      <c r="I56" s="100" t="s">
        <v>98</v>
      </c>
      <c r="K56" s="75"/>
    </row>
    <row r="57" spans="1:11" x14ac:dyDescent="0.25">
      <c r="B57" s="77">
        <v>3</v>
      </c>
      <c r="C57" s="83" t="s">
        <v>18</v>
      </c>
      <c r="D57" s="97" t="s">
        <v>168</v>
      </c>
      <c r="E57" s="98" t="s">
        <v>164</v>
      </c>
      <c r="F57" s="79">
        <v>0</v>
      </c>
      <c r="G57" s="79">
        <v>0</v>
      </c>
      <c r="H57" s="84">
        <f>IFERROR((Table35[[#This Row],[Oprindeligt beløb]]-Table35[[#This Row],[Ansøgt beløb]])/Table35[[#This Row],[Oprindeligt beløb]],0)</f>
        <v>0</v>
      </c>
      <c r="I57" s="100" t="s">
        <v>98</v>
      </c>
      <c r="K57" s="75"/>
    </row>
    <row r="58" spans="1:11" x14ac:dyDescent="0.25">
      <c r="B58" s="77">
        <v>4</v>
      </c>
      <c r="C58" s="78" t="s">
        <v>18</v>
      </c>
      <c r="D58" s="97" t="s">
        <v>168</v>
      </c>
      <c r="E58" s="98" t="s">
        <v>164</v>
      </c>
      <c r="F58" s="79">
        <v>0</v>
      </c>
      <c r="G58" s="79">
        <v>0</v>
      </c>
      <c r="H58" s="84">
        <f>IFERROR((Table35[[#This Row],[Oprindeligt beløb]]-Table35[[#This Row],[Ansøgt beløb]])/Table35[[#This Row],[Oprindeligt beløb]],0)</f>
        <v>0</v>
      </c>
      <c r="I58" s="100" t="s">
        <v>98</v>
      </c>
      <c r="K58" s="75"/>
    </row>
    <row r="59" spans="1:11" x14ac:dyDescent="0.25">
      <c r="B59" s="77">
        <v>5</v>
      </c>
      <c r="C59" s="78" t="s">
        <v>18</v>
      </c>
      <c r="D59" s="97" t="s">
        <v>168</v>
      </c>
      <c r="E59" s="98" t="s">
        <v>164</v>
      </c>
      <c r="F59" s="79">
        <v>0</v>
      </c>
      <c r="G59" s="79">
        <v>0</v>
      </c>
      <c r="H59" s="84">
        <f>IFERROR((Table35[[#This Row],[Oprindeligt beløb]]-Table35[[#This Row],[Ansøgt beløb]])/Table35[[#This Row],[Oprindeligt beløb]],0)</f>
        <v>0</v>
      </c>
      <c r="I59" s="100" t="s">
        <v>98</v>
      </c>
    </row>
    <row r="60" spans="1:11" x14ac:dyDescent="0.25">
      <c r="B60" s="77">
        <v>6</v>
      </c>
      <c r="C60" s="78" t="s">
        <v>18</v>
      </c>
      <c r="D60" s="97" t="s">
        <v>168</v>
      </c>
      <c r="E60" s="98" t="s">
        <v>164</v>
      </c>
      <c r="F60" s="79">
        <v>0</v>
      </c>
      <c r="G60" s="79">
        <v>0</v>
      </c>
      <c r="H60" s="84">
        <f>IFERROR((Table35[[#This Row],[Oprindeligt beløb]]-Table35[[#This Row],[Ansøgt beløb]])/Table35[[#This Row],[Oprindeligt beløb]],0)</f>
        <v>0</v>
      </c>
      <c r="I60" s="100" t="s">
        <v>98</v>
      </c>
    </row>
    <row r="61" spans="1:11" x14ac:dyDescent="0.25">
      <c r="B61" s="77">
        <v>7</v>
      </c>
      <c r="C61" s="78" t="s">
        <v>18</v>
      </c>
      <c r="D61" s="97" t="s">
        <v>168</v>
      </c>
      <c r="E61" s="98" t="s">
        <v>164</v>
      </c>
      <c r="F61" s="79">
        <v>0</v>
      </c>
      <c r="G61" s="79">
        <v>0</v>
      </c>
      <c r="H61" s="84">
        <f>IFERROR((Table35[[#This Row],[Oprindeligt beløb]]-Table35[[#This Row],[Ansøgt beløb]])/Table35[[#This Row],[Oprindeligt beløb]],0)</f>
        <v>0</v>
      </c>
      <c r="I61" s="100" t="s">
        <v>98</v>
      </c>
    </row>
    <row r="62" spans="1:11" x14ac:dyDescent="0.25">
      <c r="B62" s="77">
        <v>8</v>
      </c>
      <c r="C62" s="78" t="s">
        <v>18</v>
      </c>
      <c r="D62" s="97" t="s">
        <v>168</v>
      </c>
      <c r="E62" s="98" t="s">
        <v>164</v>
      </c>
      <c r="F62" s="79">
        <v>0</v>
      </c>
      <c r="G62" s="79">
        <v>0</v>
      </c>
      <c r="H62" s="84">
        <f>IFERROR((Table35[[#This Row],[Oprindeligt beløb]]-Table35[[#This Row],[Ansøgt beløb]])/Table35[[#This Row],[Oprindeligt beløb]],0)</f>
        <v>0</v>
      </c>
      <c r="I62" s="100" t="s">
        <v>98</v>
      </c>
    </row>
    <row r="63" spans="1:11" x14ac:dyDescent="0.25">
      <c r="B63" s="77">
        <v>9</v>
      </c>
      <c r="C63" s="78" t="s">
        <v>18</v>
      </c>
      <c r="D63" s="97" t="s">
        <v>168</v>
      </c>
      <c r="E63" s="98" t="s">
        <v>164</v>
      </c>
      <c r="F63" s="79">
        <v>0</v>
      </c>
      <c r="G63" s="79">
        <v>0</v>
      </c>
      <c r="H63" s="84">
        <f>IFERROR((Table35[[#This Row],[Oprindeligt beløb]]-Table35[[#This Row],[Ansøgt beløb]])/Table35[[#This Row],[Oprindeligt beløb]],0)</f>
        <v>0</v>
      </c>
      <c r="I63" s="100" t="s">
        <v>98</v>
      </c>
    </row>
    <row r="64" spans="1:11" x14ac:dyDescent="0.25">
      <c r="B64" s="77">
        <v>10</v>
      </c>
      <c r="C64" s="78" t="s">
        <v>18</v>
      </c>
      <c r="D64" s="97" t="s">
        <v>168</v>
      </c>
      <c r="E64" s="98" t="s">
        <v>164</v>
      </c>
      <c r="F64" s="79">
        <v>0</v>
      </c>
      <c r="G64" s="79">
        <v>0</v>
      </c>
      <c r="H64" s="84">
        <f>IFERROR((Table35[[#This Row],[Oprindeligt beløb]]-Table35[[#This Row],[Ansøgt beløb]])/Table35[[#This Row],[Oprindeligt beløb]],0)</f>
        <v>0</v>
      </c>
      <c r="I64" s="100" t="s">
        <v>98</v>
      </c>
    </row>
    <row r="65" spans="2:13" x14ac:dyDescent="0.25">
      <c r="B65" s="77">
        <v>11</v>
      </c>
      <c r="C65" s="78" t="s">
        <v>18</v>
      </c>
      <c r="D65" s="97" t="s">
        <v>168</v>
      </c>
      <c r="E65" s="98" t="s">
        <v>164</v>
      </c>
      <c r="F65" s="79">
        <v>0</v>
      </c>
      <c r="G65" s="79">
        <v>0</v>
      </c>
      <c r="H65" s="84">
        <f>IFERROR((Table35[[#This Row],[Oprindeligt beløb]]-Table35[[#This Row],[Ansøgt beløb]])/Table35[[#This Row],[Oprindeligt beløb]],0)</f>
        <v>0</v>
      </c>
      <c r="I65" s="100" t="s">
        <v>98</v>
      </c>
    </row>
    <row r="66" spans="2:13" x14ac:dyDescent="0.25">
      <c r="B66" s="77">
        <v>12</v>
      </c>
      <c r="C66" s="78" t="s">
        <v>18</v>
      </c>
      <c r="D66" s="97" t="s">
        <v>168</v>
      </c>
      <c r="E66" s="98" t="s">
        <v>164</v>
      </c>
      <c r="F66" s="79">
        <v>0</v>
      </c>
      <c r="G66" s="79">
        <v>0</v>
      </c>
      <c r="H66" s="84">
        <f>IFERROR((Table35[[#This Row],[Oprindeligt beløb]]-Table35[[#This Row],[Ansøgt beløb]])/Table35[[#This Row],[Oprindeligt beløb]],0)</f>
        <v>0</v>
      </c>
      <c r="I66" s="100" t="s">
        <v>98</v>
      </c>
    </row>
    <row r="67" spans="2:13" x14ac:dyDescent="0.25">
      <c r="B67" s="77">
        <v>13</v>
      </c>
      <c r="C67" s="78" t="s">
        <v>18</v>
      </c>
      <c r="D67" s="97" t="s">
        <v>168</v>
      </c>
      <c r="E67" s="98" t="s">
        <v>164</v>
      </c>
      <c r="F67" s="79">
        <v>0</v>
      </c>
      <c r="G67" s="79">
        <v>0</v>
      </c>
      <c r="H67" s="84">
        <f>IFERROR((Table35[[#This Row],[Oprindeligt beløb]]-Table35[[#This Row],[Ansøgt beløb]])/Table35[[#This Row],[Oprindeligt beløb]],0)</f>
        <v>0</v>
      </c>
      <c r="I67" s="100" t="s">
        <v>98</v>
      </c>
    </row>
    <row r="68" spans="2:13" x14ac:dyDescent="0.25">
      <c r="B68" s="77">
        <v>14</v>
      </c>
      <c r="C68" s="78" t="s">
        <v>18</v>
      </c>
      <c r="D68" s="97" t="s">
        <v>168</v>
      </c>
      <c r="E68" s="98" t="s">
        <v>164</v>
      </c>
      <c r="F68" s="79">
        <v>0</v>
      </c>
      <c r="G68" s="79">
        <v>0</v>
      </c>
      <c r="H68" s="84">
        <f>IFERROR((Table35[[#This Row],[Oprindeligt beløb]]-Table35[[#This Row],[Ansøgt beløb]])/Table35[[#This Row],[Oprindeligt beløb]],0)</f>
        <v>0</v>
      </c>
      <c r="I68" s="100" t="s">
        <v>98</v>
      </c>
    </row>
    <row r="69" spans="2:13" x14ac:dyDescent="0.25">
      <c r="B69" s="77">
        <v>15</v>
      </c>
      <c r="C69" s="78" t="s">
        <v>18</v>
      </c>
      <c r="D69" s="97" t="s">
        <v>168</v>
      </c>
      <c r="E69" s="98" t="s">
        <v>164</v>
      </c>
      <c r="F69" s="79">
        <v>0</v>
      </c>
      <c r="G69" s="79">
        <v>0</v>
      </c>
      <c r="H69" s="84">
        <f>IFERROR((Table35[[#This Row],[Oprindeligt beløb]]-Table35[[#This Row],[Ansøgt beløb]])/Table35[[#This Row],[Oprindeligt beløb]],0)</f>
        <v>0</v>
      </c>
      <c r="I69" s="100" t="s">
        <v>98</v>
      </c>
    </row>
    <row r="70" spans="2:13" x14ac:dyDescent="0.25">
      <c r="B70" s="77">
        <v>16</v>
      </c>
      <c r="C70" s="78" t="s">
        <v>18</v>
      </c>
      <c r="D70" s="97" t="s">
        <v>168</v>
      </c>
      <c r="E70" s="98" t="s">
        <v>164</v>
      </c>
      <c r="F70" s="79">
        <v>0</v>
      </c>
      <c r="G70" s="79">
        <v>0</v>
      </c>
      <c r="H70" s="84">
        <f>IFERROR((Table35[[#This Row],[Oprindeligt beløb]]-Table35[[#This Row],[Ansøgt beløb]])/Table35[[#This Row],[Oprindeligt beløb]],0)</f>
        <v>0</v>
      </c>
      <c r="I70" s="100" t="s">
        <v>98</v>
      </c>
    </row>
    <row r="71" spans="2:13" x14ac:dyDescent="0.25">
      <c r="B71" s="77">
        <v>17</v>
      </c>
      <c r="C71" s="78" t="s">
        <v>18</v>
      </c>
      <c r="D71" s="97" t="s">
        <v>168</v>
      </c>
      <c r="E71" s="98" t="s">
        <v>164</v>
      </c>
      <c r="F71" s="79">
        <v>0</v>
      </c>
      <c r="G71" s="79">
        <v>0</v>
      </c>
      <c r="H71" s="84">
        <f>IFERROR((Table35[[#This Row],[Oprindeligt beløb]]-Table35[[#This Row],[Ansøgt beløb]])/Table35[[#This Row],[Oprindeligt beløb]],0)</f>
        <v>0</v>
      </c>
      <c r="I71" s="100" t="s">
        <v>98</v>
      </c>
    </row>
    <row r="72" spans="2:13" x14ac:dyDescent="0.25">
      <c r="B72" s="77">
        <v>18</v>
      </c>
      <c r="C72" s="78" t="s">
        <v>18</v>
      </c>
      <c r="D72" s="97" t="s">
        <v>168</v>
      </c>
      <c r="E72" s="98" t="s">
        <v>164</v>
      </c>
      <c r="F72" s="79">
        <v>0</v>
      </c>
      <c r="G72" s="79">
        <v>0</v>
      </c>
      <c r="H72" s="84">
        <f>IFERROR((Table35[[#This Row],[Oprindeligt beløb]]-Table35[[#This Row],[Ansøgt beløb]])/Table35[[#This Row],[Oprindeligt beløb]],0)</f>
        <v>0</v>
      </c>
      <c r="I72" s="100" t="s">
        <v>98</v>
      </c>
    </row>
    <row r="73" spans="2:13" x14ac:dyDescent="0.25">
      <c r="B73" s="77">
        <v>19</v>
      </c>
      <c r="C73" s="78" t="s">
        <v>18</v>
      </c>
      <c r="D73" s="97" t="s">
        <v>168</v>
      </c>
      <c r="E73" s="98" t="s">
        <v>164</v>
      </c>
      <c r="F73" s="79">
        <v>0</v>
      </c>
      <c r="G73" s="79">
        <v>0</v>
      </c>
      <c r="H73" s="84">
        <f>IFERROR((Table35[[#This Row],[Oprindeligt beløb]]-Table35[[#This Row],[Ansøgt beløb]])/Table35[[#This Row],[Oprindeligt beløb]],0)</f>
        <v>0</v>
      </c>
      <c r="I73" s="100" t="s">
        <v>98</v>
      </c>
    </row>
    <row r="74" spans="2:13" x14ac:dyDescent="0.25">
      <c r="B74" s="77">
        <v>20</v>
      </c>
      <c r="C74" s="78" t="s">
        <v>18</v>
      </c>
      <c r="D74" s="97" t="s">
        <v>168</v>
      </c>
      <c r="E74" s="98" t="s">
        <v>164</v>
      </c>
      <c r="F74" s="79">
        <v>0</v>
      </c>
      <c r="G74" s="79">
        <v>0</v>
      </c>
      <c r="H74" s="84">
        <f>IFERROR((Table35[[#This Row],[Oprindeligt beløb]]-Table35[[#This Row],[Ansøgt beløb]])/Table35[[#This Row],[Oprindeligt beløb]],0)</f>
        <v>0</v>
      </c>
      <c r="I74" s="100" t="s">
        <v>98</v>
      </c>
      <c r="M74" s="80"/>
    </row>
    <row r="75" spans="2:13" x14ac:dyDescent="0.25">
      <c r="B75" s="77">
        <v>21</v>
      </c>
      <c r="C75" s="78" t="s">
        <v>18</v>
      </c>
      <c r="D75" s="97" t="s">
        <v>168</v>
      </c>
      <c r="E75" s="98" t="s">
        <v>164</v>
      </c>
      <c r="F75" s="79">
        <v>0</v>
      </c>
      <c r="G75" s="79">
        <v>0</v>
      </c>
      <c r="H75" s="84">
        <f>IFERROR((Table35[[#This Row],[Oprindeligt beløb]]-Table35[[#This Row],[Ansøgt beløb]])/Table35[[#This Row],[Oprindeligt beløb]],0)</f>
        <v>0</v>
      </c>
      <c r="I75" s="100" t="s">
        <v>98</v>
      </c>
    </row>
    <row r="76" spans="2:13" x14ac:dyDescent="0.25">
      <c r="B76" s="77">
        <v>22</v>
      </c>
      <c r="C76" s="78" t="s">
        <v>18</v>
      </c>
      <c r="D76" s="97" t="s">
        <v>168</v>
      </c>
      <c r="E76" s="98" t="s">
        <v>164</v>
      </c>
      <c r="F76" s="79">
        <v>0</v>
      </c>
      <c r="G76" s="79">
        <v>0</v>
      </c>
      <c r="H76" s="84">
        <f>IFERROR((Table35[[#This Row],[Oprindeligt beløb]]-Table35[[#This Row],[Ansøgt beløb]])/Table35[[#This Row],[Oprindeligt beløb]],0)</f>
        <v>0</v>
      </c>
      <c r="I76" s="100" t="s">
        <v>98</v>
      </c>
    </row>
    <row r="77" spans="2:13" x14ac:dyDescent="0.25">
      <c r="B77" s="77">
        <v>23</v>
      </c>
      <c r="C77" s="78" t="s">
        <v>18</v>
      </c>
      <c r="D77" s="97" t="s">
        <v>168</v>
      </c>
      <c r="E77" s="98" t="s">
        <v>164</v>
      </c>
      <c r="F77" s="79">
        <v>0</v>
      </c>
      <c r="G77" s="79">
        <v>0</v>
      </c>
      <c r="H77" s="84">
        <f>IFERROR((Table35[[#This Row],[Oprindeligt beløb]]-Table35[[#This Row],[Ansøgt beløb]])/Table35[[#This Row],[Oprindeligt beløb]],0)</f>
        <v>0</v>
      </c>
      <c r="I77" s="100" t="s">
        <v>98</v>
      </c>
    </row>
    <row r="78" spans="2:13" x14ac:dyDescent="0.25">
      <c r="B78" s="77">
        <v>24</v>
      </c>
      <c r="C78" s="78" t="s">
        <v>18</v>
      </c>
      <c r="D78" s="97" t="s">
        <v>168</v>
      </c>
      <c r="E78" s="98" t="s">
        <v>164</v>
      </c>
      <c r="F78" s="79">
        <v>0</v>
      </c>
      <c r="G78" s="79">
        <v>0</v>
      </c>
      <c r="H78" s="84">
        <f>IFERROR((Table35[[#This Row],[Oprindeligt beløb]]-Table35[[#This Row],[Ansøgt beløb]])/Table35[[#This Row],[Oprindeligt beløb]],0)</f>
        <v>0</v>
      </c>
      <c r="I78" s="100" t="s">
        <v>98</v>
      </c>
    </row>
    <row r="79" spans="2:13" x14ac:dyDescent="0.25">
      <c r="B79" s="77">
        <v>25</v>
      </c>
      <c r="C79" s="78" t="s">
        <v>18</v>
      </c>
      <c r="D79" s="97" t="s">
        <v>168</v>
      </c>
      <c r="E79" s="98" t="s">
        <v>164</v>
      </c>
      <c r="F79" s="79">
        <v>0</v>
      </c>
      <c r="G79" s="79">
        <v>0</v>
      </c>
      <c r="H79" s="84">
        <f>IFERROR((Table35[[#This Row],[Oprindeligt beløb]]-Table35[[#This Row],[Ansøgt beløb]])/Table35[[#This Row],[Oprindeligt beløb]],0)</f>
        <v>0</v>
      </c>
      <c r="I79" s="100" t="s">
        <v>98</v>
      </c>
    </row>
    <row r="80" spans="2:13" x14ac:dyDescent="0.25">
      <c r="B80" s="77">
        <v>26</v>
      </c>
      <c r="C80" s="78" t="s">
        <v>18</v>
      </c>
      <c r="D80" s="97" t="s">
        <v>168</v>
      </c>
      <c r="E80" s="98" t="s">
        <v>164</v>
      </c>
      <c r="F80" s="79">
        <v>0</v>
      </c>
      <c r="G80" s="79">
        <v>0</v>
      </c>
      <c r="H80" s="84">
        <f>IFERROR((Table35[[#This Row],[Oprindeligt beløb]]-Table35[[#This Row],[Ansøgt beløb]])/Table35[[#This Row],[Oprindeligt beløb]],0)</f>
        <v>0</v>
      </c>
      <c r="I80" s="100" t="s">
        <v>98</v>
      </c>
    </row>
    <row r="81" spans="2:9" x14ac:dyDescent="0.25">
      <c r="B81" s="77">
        <v>27</v>
      </c>
      <c r="C81" s="78" t="s">
        <v>18</v>
      </c>
      <c r="D81" s="97" t="s">
        <v>168</v>
      </c>
      <c r="E81" s="98" t="s">
        <v>164</v>
      </c>
      <c r="F81" s="79">
        <v>0</v>
      </c>
      <c r="G81" s="79">
        <v>0</v>
      </c>
      <c r="H81" s="84">
        <f>IFERROR((Table35[[#This Row],[Oprindeligt beløb]]-Table35[[#This Row],[Ansøgt beløb]])/Table35[[#This Row],[Oprindeligt beløb]],0)</f>
        <v>0</v>
      </c>
      <c r="I81" s="100" t="s">
        <v>98</v>
      </c>
    </row>
    <row r="82" spans="2:9" x14ac:dyDescent="0.25">
      <c r="B82" s="77">
        <v>28</v>
      </c>
      <c r="C82" s="78" t="s">
        <v>18</v>
      </c>
      <c r="D82" s="97" t="s">
        <v>168</v>
      </c>
      <c r="E82" s="98" t="s">
        <v>164</v>
      </c>
      <c r="F82" s="79">
        <v>0</v>
      </c>
      <c r="G82" s="79">
        <v>0</v>
      </c>
      <c r="H82" s="84">
        <f>IFERROR((Table35[[#This Row],[Oprindeligt beløb]]-Table35[[#This Row],[Ansøgt beløb]])/Table35[[#This Row],[Oprindeligt beløb]],0)</f>
        <v>0</v>
      </c>
      <c r="I82" s="100" t="s">
        <v>98</v>
      </c>
    </row>
    <row r="83" spans="2:9" x14ac:dyDescent="0.25">
      <c r="B83" s="77">
        <v>29</v>
      </c>
      <c r="C83" s="78" t="s">
        <v>18</v>
      </c>
      <c r="D83" s="97" t="s">
        <v>168</v>
      </c>
      <c r="E83" s="98" t="s">
        <v>164</v>
      </c>
      <c r="F83" s="79">
        <v>0</v>
      </c>
      <c r="G83" s="79">
        <v>0</v>
      </c>
      <c r="H83" s="84">
        <f>IFERROR((Table35[[#This Row],[Oprindeligt beløb]]-Table35[[#This Row],[Ansøgt beløb]])/Table35[[#This Row],[Oprindeligt beløb]],0)</f>
        <v>0</v>
      </c>
      <c r="I83" s="100" t="s">
        <v>98</v>
      </c>
    </row>
    <row r="84" spans="2:9" x14ac:dyDescent="0.25">
      <c r="B84" s="77">
        <v>30</v>
      </c>
      <c r="C84" s="78" t="s">
        <v>18</v>
      </c>
      <c r="D84" s="97" t="s">
        <v>168</v>
      </c>
      <c r="E84" s="98" t="s">
        <v>164</v>
      </c>
      <c r="F84" s="79">
        <v>0</v>
      </c>
      <c r="G84" s="79">
        <v>0</v>
      </c>
      <c r="H84" s="84">
        <f>IFERROR((Table35[[#This Row],[Oprindeligt beløb]]-Table35[[#This Row],[Ansøgt beløb]])/Table35[[#This Row],[Oprindeligt beløb]],0)</f>
        <v>0</v>
      </c>
      <c r="I84" s="100" t="s">
        <v>98</v>
      </c>
    </row>
    <row r="85" spans="2:9" x14ac:dyDescent="0.25">
      <c r="B85" s="77">
        <v>31</v>
      </c>
      <c r="C85" s="78" t="s">
        <v>18</v>
      </c>
      <c r="D85" s="97" t="s">
        <v>168</v>
      </c>
      <c r="E85" s="98" t="s">
        <v>164</v>
      </c>
      <c r="F85" s="79">
        <v>0</v>
      </c>
      <c r="G85" s="79">
        <v>0</v>
      </c>
      <c r="H85" s="84">
        <f>IFERROR((Table35[[#This Row],[Oprindeligt beløb]]-Table35[[#This Row],[Ansøgt beløb]])/Table35[[#This Row],[Oprindeligt beløb]],0)</f>
        <v>0</v>
      </c>
      <c r="I85" s="100" t="s">
        <v>98</v>
      </c>
    </row>
    <row r="86" spans="2:9" x14ac:dyDescent="0.25">
      <c r="B86" s="77">
        <v>32</v>
      </c>
      <c r="C86" s="78" t="s">
        <v>18</v>
      </c>
      <c r="D86" s="97" t="s">
        <v>168</v>
      </c>
      <c r="E86" s="98" t="s">
        <v>164</v>
      </c>
      <c r="F86" s="79">
        <v>0</v>
      </c>
      <c r="G86" s="79">
        <v>0</v>
      </c>
      <c r="H86" s="84">
        <f>IFERROR((Table35[[#This Row],[Oprindeligt beløb]]-Table35[[#This Row],[Ansøgt beløb]])/Table35[[#This Row],[Oprindeligt beløb]],0)</f>
        <v>0</v>
      </c>
      <c r="I86" s="100" t="s">
        <v>98</v>
      </c>
    </row>
    <row r="87" spans="2:9" x14ac:dyDescent="0.25">
      <c r="B87" s="77">
        <v>33</v>
      </c>
      <c r="C87" s="78" t="s">
        <v>18</v>
      </c>
      <c r="D87" s="97" t="s">
        <v>168</v>
      </c>
      <c r="E87" s="98" t="s">
        <v>164</v>
      </c>
      <c r="F87" s="79">
        <v>0</v>
      </c>
      <c r="G87" s="79">
        <v>0</v>
      </c>
      <c r="H87" s="84">
        <f>IFERROR((Table35[[#This Row],[Oprindeligt beløb]]-Table35[[#This Row],[Ansøgt beløb]])/Table35[[#This Row],[Oprindeligt beløb]],0)</f>
        <v>0</v>
      </c>
      <c r="I87" s="100" t="s">
        <v>98</v>
      </c>
    </row>
    <row r="88" spans="2:9" x14ac:dyDescent="0.25">
      <c r="B88" s="77">
        <v>34</v>
      </c>
      <c r="C88" s="78" t="s">
        <v>18</v>
      </c>
      <c r="D88" s="97" t="s">
        <v>168</v>
      </c>
      <c r="E88" s="98" t="s">
        <v>164</v>
      </c>
      <c r="F88" s="79">
        <v>0</v>
      </c>
      <c r="G88" s="79">
        <v>0</v>
      </c>
      <c r="H88" s="84">
        <f>IFERROR((Table35[[#This Row],[Oprindeligt beløb]]-Table35[[#This Row],[Ansøgt beløb]])/Table35[[#This Row],[Oprindeligt beløb]],0)</f>
        <v>0</v>
      </c>
      <c r="I88" s="100" t="s">
        <v>98</v>
      </c>
    </row>
    <row r="89" spans="2:9" x14ac:dyDescent="0.25">
      <c r="B89" s="77">
        <v>35</v>
      </c>
      <c r="C89" s="78" t="s">
        <v>18</v>
      </c>
      <c r="D89" s="97" t="s">
        <v>168</v>
      </c>
      <c r="E89" s="98" t="s">
        <v>164</v>
      </c>
      <c r="F89" s="79">
        <v>0</v>
      </c>
      <c r="G89" s="79">
        <v>0</v>
      </c>
      <c r="H89" s="84">
        <f>IFERROR((Table35[[#This Row],[Oprindeligt beløb]]-Table35[[#This Row],[Ansøgt beløb]])/Table35[[#This Row],[Oprindeligt beløb]],0)</f>
        <v>0</v>
      </c>
      <c r="I89" s="100" t="s">
        <v>98</v>
      </c>
    </row>
    <row r="90" spans="2:9" x14ac:dyDescent="0.25">
      <c r="B90" s="77">
        <v>36</v>
      </c>
      <c r="C90" s="78" t="s">
        <v>18</v>
      </c>
      <c r="D90" s="97" t="s">
        <v>168</v>
      </c>
      <c r="E90" s="98" t="s">
        <v>164</v>
      </c>
      <c r="F90" s="79">
        <v>0</v>
      </c>
      <c r="G90" s="79">
        <v>0</v>
      </c>
      <c r="H90" s="84">
        <f>IFERROR((Table35[[#This Row],[Oprindeligt beløb]]-Table35[[#This Row],[Ansøgt beløb]])/Table35[[#This Row],[Oprindeligt beløb]],0)</f>
        <v>0</v>
      </c>
      <c r="I90" s="100" t="s">
        <v>98</v>
      </c>
    </row>
    <row r="91" spans="2:9" x14ac:dyDescent="0.25">
      <c r="B91" s="77">
        <v>37</v>
      </c>
      <c r="C91" s="78" t="s">
        <v>18</v>
      </c>
      <c r="D91" s="97" t="s">
        <v>168</v>
      </c>
      <c r="E91" s="98" t="s">
        <v>164</v>
      </c>
      <c r="F91" s="79">
        <v>0</v>
      </c>
      <c r="G91" s="79">
        <v>0</v>
      </c>
      <c r="H91" s="84">
        <f>IFERROR((Table35[[#This Row],[Oprindeligt beløb]]-Table35[[#This Row],[Ansøgt beløb]])/Table35[[#This Row],[Oprindeligt beløb]],0)</f>
        <v>0</v>
      </c>
      <c r="I91" s="100" t="s">
        <v>98</v>
      </c>
    </row>
    <row r="92" spans="2:9" x14ac:dyDescent="0.25">
      <c r="B92" s="77">
        <v>38</v>
      </c>
      <c r="C92" s="78" t="s">
        <v>18</v>
      </c>
      <c r="D92" s="97" t="s">
        <v>168</v>
      </c>
      <c r="E92" s="98" t="s">
        <v>164</v>
      </c>
      <c r="F92" s="79">
        <v>0</v>
      </c>
      <c r="G92" s="79">
        <v>0</v>
      </c>
      <c r="H92" s="84">
        <f>IFERROR((Table35[[#This Row],[Oprindeligt beløb]]-Table35[[#This Row],[Ansøgt beløb]])/Table35[[#This Row],[Oprindeligt beløb]],0)</f>
        <v>0</v>
      </c>
      <c r="I92" s="100" t="s">
        <v>98</v>
      </c>
    </row>
    <row r="93" spans="2:9" x14ac:dyDescent="0.25">
      <c r="B93" s="77">
        <v>39</v>
      </c>
      <c r="C93" s="78" t="s">
        <v>18</v>
      </c>
      <c r="D93" s="97" t="s">
        <v>168</v>
      </c>
      <c r="E93" s="98" t="s">
        <v>164</v>
      </c>
      <c r="F93" s="79">
        <v>0</v>
      </c>
      <c r="G93" s="79">
        <v>0</v>
      </c>
      <c r="H93" s="84">
        <f>IFERROR((Table35[[#This Row],[Oprindeligt beløb]]-Table35[[#This Row],[Ansøgt beløb]])/Table35[[#This Row],[Oprindeligt beløb]],0)</f>
        <v>0</v>
      </c>
      <c r="I93" s="100" t="s">
        <v>98</v>
      </c>
    </row>
    <row r="94" spans="2:9" x14ac:dyDescent="0.25">
      <c r="B94" s="77">
        <v>40</v>
      </c>
      <c r="C94" s="78" t="s">
        <v>18</v>
      </c>
      <c r="D94" s="97" t="s">
        <v>168</v>
      </c>
      <c r="E94" s="98" t="s">
        <v>164</v>
      </c>
      <c r="F94" s="79">
        <v>0</v>
      </c>
      <c r="G94" s="79">
        <v>0</v>
      </c>
      <c r="H94" s="84">
        <f>IFERROR((Table35[[#This Row],[Oprindeligt beløb]]-Table35[[#This Row],[Ansøgt beløb]])/Table35[[#This Row],[Oprindeligt beløb]],0)</f>
        <v>0</v>
      </c>
      <c r="I94" s="100" t="s">
        <v>98</v>
      </c>
    </row>
    <row r="95" spans="2:9" x14ac:dyDescent="0.25">
      <c r="B95" s="77">
        <v>41</v>
      </c>
      <c r="C95" s="78" t="s">
        <v>18</v>
      </c>
      <c r="D95" s="97" t="s">
        <v>168</v>
      </c>
      <c r="E95" s="98" t="s">
        <v>164</v>
      </c>
      <c r="F95" s="79">
        <v>0</v>
      </c>
      <c r="G95" s="79">
        <v>0</v>
      </c>
      <c r="H95" s="84">
        <f>IFERROR((Table35[[#This Row],[Oprindeligt beløb]]-Table35[[#This Row],[Ansøgt beløb]])/Table35[[#This Row],[Oprindeligt beløb]],0)</f>
        <v>0</v>
      </c>
      <c r="I95" s="100" t="s">
        <v>98</v>
      </c>
    </row>
    <row r="96" spans="2:9" x14ac:dyDescent="0.25">
      <c r="B96" s="77">
        <v>42</v>
      </c>
      <c r="C96" s="78" t="s">
        <v>18</v>
      </c>
      <c r="D96" s="97" t="s">
        <v>168</v>
      </c>
      <c r="E96" s="98" t="s">
        <v>164</v>
      </c>
      <c r="F96" s="79">
        <v>0</v>
      </c>
      <c r="G96" s="79">
        <v>0</v>
      </c>
      <c r="H96" s="84">
        <f>IFERROR((Table35[[#This Row],[Oprindeligt beløb]]-Table35[[#This Row],[Ansøgt beløb]])/Table35[[#This Row],[Oprindeligt beløb]],0)</f>
        <v>0</v>
      </c>
      <c r="I96" s="100" t="s">
        <v>98</v>
      </c>
    </row>
    <row r="97" spans="2:9" x14ac:dyDescent="0.25">
      <c r="B97" s="77">
        <v>43</v>
      </c>
      <c r="C97" s="78" t="s">
        <v>18</v>
      </c>
      <c r="D97" s="97" t="s">
        <v>168</v>
      </c>
      <c r="E97" s="98" t="s">
        <v>164</v>
      </c>
      <c r="F97" s="79">
        <v>0</v>
      </c>
      <c r="G97" s="79">
        <v>0</v>
      </c>
      <c r="H97" s="84">
        <f>IFERROR((Table35[[#This Row],[Oprindeligt beløb]]-Table35[[#This Row],[Ansøgt beløb]])/Table35[[#This Row],[Oprindeligt beløb]],0)</f>
        <v>0</v>
      </c>
      <c r="I97" s="100" t="s">
        <v>98</v>
      </c>
    </row>
    <row r="98" spans="2:9" x14ac:dyDescent="0.25">
      <c r="B98" s="77">
        <v>44</v>
      </c>
      <c r="C98" s="78" t="s">
        <v>18</v>
      </c>
      <c r="D98" s="97" t="s">
        <v>168</v>
      </c>
      <c r="E98" s="98" t="s">
        <v>164</v>
      </c>
      <c r="F98" s="79">
        <v>0</v>
      </c>
      <c r="G98" s="79">
        <v>0</v>
      </c>
      <c r="H98" s="84">
        <f>IFERROR((Table35[[#This Row],[Oprindeligt beløb]]-Table35[[#This Row],[Ansøgt beløb]])/Table35[[#This Row],[Oprindeligt beløb]],0)</f>
        <v>0</v>
      </c>
      <c r="I98" s="100" t="s">
        <v>98</v>
      </c>
    </row>
    <row r="99" spans="2:9" x14ac:dyDescent="0.25">
      <c r="B99" s="77">
        <v>45</v>
      </c>
      <c r="C99" s="78" t="s">
        <v>18</v>
      </c>
      <c r="D99" s="97" t="s">
        <v>168</v>
      </c>
      <c r="E99" s="98" t="s">
        <v>164</v>
      </c>
      <c r="F99" s="79">
        <v>0</v>
      </c>
      <c r="G99" s="79">
        <v>0</v>
      </c>
      <c r="H99" s="84">
        <f>IFERROR((Table35[[#This Row],[Oprindeligt beløb]]-Table35[[#This Row],[Ansøgt beløb]])/Table35[[#This Row],[Oprindeligt beløb]],0)</f>
        <v>0</v>
      </c>
      <c r="I99" s="100" t="s">
        <v>98</v>
      </c>
    </row>
    <row r="100" spans="2:9" x14ac:dyDescent="0.25">
      <c r="B100" s="77">
        <v>46</v>
      </c>
      <c r="C100" s="78" t="s">
        <v>18</v>
      </c>
      <c r="D100" s="97" t="s">
        <v>168</v>
      </c>
      <c r="E100" s="98" t="s">
        <v>164</v>
      </c>
      <c r="F100" s="79">
        <v>0</v>
      </c>
      <c r="G100" s="79">
        <v>0</v>
      </c>
      <c r="H100" s="84">
        <f>IFERROR((Table35[[#This Row],[Oprindeligt beløb]]-Table35[[#This Row],[Ansøgt beløb]])/Table35[[#This Row],[Oprindeligt beløb]],0)</f>
        <v>0</v>
      </c>
      <c r="I100" s="100" t="s">
        <v>98</v>
      </c>
    </row>
    <row r="101" spans="2:9" x14ac:dyDescent="0.25">
      <c r="B101" s="77">
        <v>47</v>
      </c>
      <c r="C101" s="78" t="s">
        <v>18</v>
      </c>
      <c r="D101" s="97" t="s">
        <v>168</v>
      </c>
      <c r="E101" s="98" t="s">
        <v>164</v>
      </c>
      <c r="F101" s="79">
        <v>0</v>
      </c>
      <c r="G101" s="79">
        <v>0</v>
      </c>
      <c r="H101" s="84">
        <f>IFERROR((Table35[[#This Row],[Oprindeligt beløb]]-Table35[[#This Row],[Ansøgt beløb]])/Table35[[#This Row],[Oprindeligt beløb]],0)</f>
        <v>0</v>
      </c>
      <c r="I101" s="100" t="s">
        <v>98</v>
      </c>
    </row>
    <row r="102" spans="2:9" x14ac:dyDescent="0.25">
      <c r="B102" s="77">
        <v>48</v>
      </c>
      <c r="C102" s="78" t="s">
        <v>18</v>
      </c>
      <c r="D102" s="97" t="s">
        <v>168</v>
      </c>
      <c r="E102" s="98" t="s">
        <v>164</v>
      </c>
      <c r="F102" s="79">
        <v>0</v>
      </c>
      <c r="G102" s="79">
        <v>0</v>
      </c>
      <c r="H102" s="84">
        <f>IFERROR((Table35[[#This Row],[Oprindeligt beløb]]-Table35[[#This Row],[Ansøgt beløb]])/Table35[[#This Row],[Oprindeligt beløb]],0)</f>
        <v>0</v>
      </c>
      <c r="I102" s="100" t="s">
        <v>98</v>
      </c>
    </row>
    <row r="103" spans="2:9" x14ac:dyDescent="0.25">
      <c r="B103" s="77">
        <v>49</v>
      </c>
      <c r="C103" s="78" t="s">
        <v>18</v>
      </c>
      <c r="D103" s="97" t="s">
        <v>168</v>
      </c>
      <c r="E103" s="98" t="s">
        <v>164</v>
      </c>
      <c r="F103" s="79">
        <v>0</v>
      </c>
      <c r="G103" s="79">
        <v>0</v>
      </c>
      <c r="H103" s="84">
        <f>IFERROR((Table35[[#This Row],[Oprindeligt beløb]]-Table35[[#This Row],[Ansøgt beløb]])/Table35[[#This Row],[Oprindeligt beløb]],0)</f>
        <v>0</v>
      </c>
      <c r="I103" s="100" t="s">
        <v>98</v>
      </c>
    </row>
    <row r="104" spans="2:9" x14ac:dyDescent="0.25">
      <c r="B104" s="77">
        <v>50</v>
      </c>
      <c r="C104" s="78" t="s">
        <v>18</v>
      </c>
      <c r="D104" s="97" t="s">
        <v>168</v>
      </c>
      <c r="E104" s="98" t="s">
        <v>164</v>
      </c>
      <c r="F104" s="79">
        <v>0</v>
      </c>
      <c r="G104" s="79">
        <v>0</v>
      </c>
      <c r="H104" s="84">
        <f>IFERROR((Table35[[#This Row],[Oprindeligt beløb]]-Table35[[#This Row],[Ansøgt beløb]])/Table35[[#This Row],[Oprindeligt beløb]],0)</f>
        <v>0</v>
      </c>
      <c r="I104" s="100" t="s">
        <v>98</v>
      </c>
    </row>
    <row r="105" spans="2:9" x14ac:dyDescent="0.25">
      <c r="B105" s="77">
        <v>51</v>
      </c>
      <c r="C105" s="78" t="s">
        <v>18</v>
      </c>
      <c r="D105" s="97" t="s">
        <v>168</v>
      </c>
      <c r="E105" s="98" t="s">
        <v>164</v>
      </c>
      <c r="F105" s="79">
        <v>0</v>
      </c>
      <c r="G105" s="79">
        <v>0</v>
      </c>
      <c r="H105" s="84">
        <f>IFERROR((Table35[[#This Row],[Oprindeligt beløb]]-Table35[[#This Row],[Ansøgt beløb]])/Table35[[#This Row],[Oprindeligt beløb]],0)</f>
        <v>0</v>
      </c>
      <c r="I105" s="100" t="s">
        <v>98</v>
      </c>
    </row>
    <row r="106" spans="2:9" x14ac:dyDescent="0.25">
      <c r="B106" s="77">
        <v>52</v>
      </c>
      <c r="C106" s="78" t="s">
        <v>18</v>
      </c>
      <c r="D106" s="97" t="s">
        <v>168</v>
      </c>
      <c r="E106" s="98" t="s">
        <v>164</v>
      </c>
      <c r="F106" s="79">
        <v>0</v>
      </c>
      <c r="G106" s="79">
        <v>0</v>
      </c>
      <c r="H106" s="84">
        <f>IFERROR((Table35[[#This Row],[Oprindeligt beløb]]-Table35[[#This Row],[Ansøgt beløb]])/Table35[[#This Row],[Oprindeligt beløb]],0)</f>
        <v>0</v>
      </c>
      <c r="I106" s="100" t="s">
        <v>98</v>
      </c>
    </row>
    <row r="107" spans="2:9" x14ac:dyDescent="0.25">
      <c r="B107" s="77">
        <v>53</v>
      </c>
      <c r="C107" s="78" t="s">
        <v>18</v>
      </c>
      <c r="D107" s="97" t="s">
        <v>168</v>
      </c>
      <c r="E107" s="98" t="s">
        <v>164</v>
      </c>
      <c r="F107" s="79">
        <v>0</v>
      </c>
      <c r="G107" s="79">
        <v>0</v>
      </c>
      <c r="H107" s="84">
        <f>IFERROR((Table35[[#This Row],[Oprindeligt beløb]]-Table35[[#This Row],[Ansøgt beløb]])/Table35[[#This Row],[Oprindeligt beløb]],0)</f>
        <v>0</v>
      </c>
      <c r="I107" s="100" t="s">
        <v>98</v>
      </c>
    </row>
    <row r="108" spans="2:9" x14ac:dyDescent="0.25">
      <c r="B108" s="77">
        <v>54</v>
      </c>
      <c r="C108" s="78" t="s">
        <v>18</v>
      </c>
      <c r="D108" s="97" t="s">
        <v>168</v>
      </c>
      <c r="E108" s="98" t="s">
        <v>164</v>
      </c>
      <c r="F108" s="79">
        <v>0</v>
      </c>
      <c r="G108" s="79">
        <v>0</v>
      </c>
      <c r="H108" s="84">
        <f>IFERROR((Table35[[#This Row],[Oprindeligt beløb]]-Table35[[#This Row],[Ansøgt beløb]])/Table35[[#This Row],[Oprindeligt beløb]],0)</f>
        <v>0</v>
      </c>
      <c r="I108" s="100" t="s">
        <v>98</v>
      </c>
    </row>
    <row r="109" spans="2:9" x14ac:dyDescent="0.25">
      <c r="B109" s="77">
        <v>55</v>
      </c>
      <c r="C109" s="78" t="s">
        <v>18</v>
      </c>
      <c r="D109" s="97" t="s">
        <v>168</v>
      </c>
      <c r="E109" s="98" t="s">
        <v>164</v>
      </c>
      <c r="F109" s="79">
        <v>0</v>
      </c>
      <c r="G109" s="79">
        <v>0</v>
      </c>
      <c r="H109" s="84">
        <f>IFERROR((Table35[[#This Row],[Oprindeligt beløb]]-Table35[[#This Row],[Ansøgt beløb]])/Table35[[#This Row],[Oprindeligt beløb]],0)</f>
        <v>0</v>
      </c>
      <c r="I109" s="100" t="s">
        <v>98</v>
      </c>
    </row>
    <row r="110" spans="2:9" x14ac:dyDescent="0.25">
      <c r="B110" s="77">
        <v>56</v>
      </c>
      <c r="C110" s="78" t="s">
        <v>18</v>
      </c>
      <c r="D110" s="97" t="s">
        <v>168</v>
      </c>
      <c r="E110" s="98" t="s">
        <v>164</v>
      </c>
      <c r="F110" s="79">
        <v>0</v>
      </c>
      <c r="G110" s="79">
        <v>0</v>
      </c>
      <c r="H110" s="84">
        <f>IFERROR((Table35[[#This Row],[Oprindeligt beløb]]-Table35[[#This Row],[Ansøgt beløb]])/Table35[[#This Row],[Oprindeligt beløb]],0)</f>
        <v>0</v>
      </c>
      <c r="I110" s="100" t="s">
        <v>98</v>
      </c>
    </row>
    <row r="111" spans="2:9" x14ac:dyDescent="0.25">
      <c r="B111" s="77">
        <v>57</v>
      </c>
      <c r="C111" s="78" t="s">
        <v>18</v>
      </c>
      <c r="D111" s="97" t="s">
        <v>168</v>
      </c>
      <c r="E111" s="98" t="s">
        <v>164</v>
      </c>
      <c r="F111" s="79">
        <v>0</v>
      </c>
      <c r="G111" s="79">
        <v>0</v>
      </c>
      <c r="H111" s="84">
        <f>IFERROR((Table35[[#This Row],[Oprindeligt beløb]]-Table35[[#This Row],[Ansøgt beløb]])/Table35[[#This Row],[Oprindeligt beløb]],0)</f>
        <v>0</v>
      </c>
      <c r="I111" s="100" t="s">
        <v>98</v>
      </c>
    </row>
    <row r="112" spans="2:9" x14ac:dyDescent="0.25">
      <c r="B112" s="77">
        <v>58</v>
      </c>
      <c r="C112" s="78" t="s">
        <v>18</v>
      </c>
      <c r="D112" s="97" t="s">
        <v>168</v>
      </c>
      <c r="E112" s="98" t="s">
        <v>164</v>
      </c>
      <c r="F112" s="79">
        <v>0</v>
      </c>
      <c r="G112" s="79">
        <v>0</v>
      </c>
      <c r="H112" s="84">
        <f>IFERROR((Table35[[#This Row],[Oprindeligt beløb]]-Table35[[#This Row],[Ansøgt beløb]])/Table35[[#This Row],[Oprindeligt beløb]],0)</f>
        <v>0</v>
      </c>
      <c r="I112" s="100" t="s">
        <v>98</v>
      </c>
    </row>
    <row r="113" spans="2:9" x14ac:dyDescent="0.25">
      <c r="B113" s="77">
        <v>59</v>
      </c>
      <c r="C113" s="78" t="s">
        <v>18</v>
      </c>
      <c r="D113" s="97" t="s">
        <v>168</v>
      </c>
      <c r="E113" s="98" t="s">
        <v>164</v>
      </c>
      <c r="F113" s="79">
        <v>0</v>
      </c>
      <c r="G113" s="79">
        <v>0</v>
      </c>
      <c r="H113" s="84">
        <f>IFERROR((Table35[[#This Row],[Oprindeligt beløb]]-Table35[[#This Row],[Ansøgt beløb]])/Table35[[#This Row],[Oprindeligt beløb]],0)</f>
        <v>0</v>
      </c>
      <c r="I113" s="100" t="s">
        <v>98</v>
      </c>
    </row>
    <row r="114" spans="2:9" x14ac:dyDescent="0.25">
      <c r="B114" s="77">
        <v>60</v>
      </c>
      <c r="C114" s="78" t="s">
        <v>18</v>
      </c>
      <c r="D114" s="97" t="s">
        <v>168</v>
      </c>
      <c r="E114" s="98" t="s">
        <v>164</v>
      </c>
      <c r="F114" s="79">
        <v>0</v>
      </c>
      <c r="G114" s="79">
        <v>0</v>
      </c>
      <c r="H114" s="84">
        <f>IFERROR((Table35[[#This Row],[Oprindeligt beløb]]-Table35[[#This Row],[Ansøgt beløb]])/Table35[[#This Row],[Oprindeligt beløb]],0)</f>
        <v>0</v>
      </c>
      <c r="I114" s="100" t="s">
        <v>98</v>
      </c>
    </row>
    <row r="115" spans="2:9" x14ac:dyDescent="0.25">
      <c r="B115" s="77">
        <v>61</v>
      </c>
      <c r="C115" s="78" t="s">
        <v>18</v>
      </c>
      <c r="D115" s="97" t="s">
        <v>168</v>
      </c>
      <c r="E115" s="98" t="s">
        <v>164</v>
      </c>
      <c r="F115" s="79">
        <v>0</v>
      </c>
      <c r="G115" s="79">
        <v>0</v>
      </c>
      <c r="H115" s="84">
        <f>IFERROR((Table35[[#This Row],[Oprindeligt beløb]]-Table35[[#This Row],[Ansøgt beløb]])/Table35[[#This Row],[Oprindeligt beløb]],0)</f>
        <v>0</v>
      </c>
      <c r="I115" s="100" t="s">
        <v>98</v>
      </c>
    </row>
    <row r="116" spans="2:9" x14ac:dyDescent="0.25">
      <c r="B116" s="77">
        <v>62</v>
      </c>
      <c r="C116" s="78" t="s">
        <v>18</v>
      </c>
      <c r="D116" s="97" t="s">
        <v>168</v>
      </c>
      <c r="E116" s="98" t="s">
        <v>164</v>
      </c>
      <c r="F116" s="79">
        <v>0</v>
      </c>
      <c r="G116" s="79">
        <v>0</v>
      </c>
      <c r="H116" s="84">
        <f>IFERROR((Table35[[#This Row],[Oprindeligt beløb]]-Table35[[#This Row],[Ansøgt beløb]])/Table35[[#This Row],[Oprindeligt beløb]],0)</f>
        <v>0</v>
      </c>
      <c r="I116" s="100" t="s">
        <v>98</v>
      </c>
    </row>
    <row r="117" spans="2:9" x14ac:dyDescent="0.25">
      <c r="B117" s="77">
        <v>63</v>
      </c>
      <c r="C117" s="78" t="s">
        <v>18</v>
      </c>
      <c r="D117" s="97" t="s">
        <v>168</v>
      </c>
      <c r="E117" s="98" t="s">
        <v>164</v>
      </c>
      <c r="F117" s="79">
        <v>0</v>
      </c>
      <c r="G117" s="79">
        <v>0</v>
      </c>
      <c r="H117" s="84">
        <f>IFERROR((Table35[[#This Row],[Oprindeligt beløb]]-Table35[[#This Row],[Ansøgt beløb]])/Table35[[#This Row],[Oprindeligt beløb]],0)</f>
        <v>0</v>
      </c>
      <c r="I117" s="100" t="s">
        <v>98</v>
      </c>
    </row>
    <row r="118" spans="2:9" x14ac:dyDescent="0.25">
      <c r="B118" s="77">
        <v>64</v>
      </c>
      <c r="C118" s="78" t="s">
        <v>18</v>
      </c>
      <c r="D118" s="97" t="s">
        <v>168</v>
      </c>
      <c r="E118" s="98" t="s">
        <v>164</v>
      </c>
      <c r="F118" s="79">
        <v>0</v>
      </c>
      <c r="G118" s="79">
        <v>0</v>
      </c>
      <c r="H118" s="84">
        <f>IFERROR((Table35[[#This Row],[Oprindeligt beløb]]-Table35[[#This Row],[Ansøgt beløb]])/Table35[[#This Row],[Oprindeligt beløb]],0)</f>
        <v>0</v>
      </c>
      <c r="I118" s="100" t="s">
        <v>98</v>
      </c>
    </row>
    <row r="119" spans="2:9" x14ac:dyDescent="0.25">
      <c r="B119" s="77">
        <v>65</v>
      </c>
      <c r="C119" s="78" t="s">
        <v>18</v>
      </c>
      <c r="D119" s="97" t="s">
        <v>168</v>
      </c>
      <c r="E119" s="98" t="s">
        <v>164</v>
      </c>
      <c r="F119" s="79">
        <v>0</v>
      </c>
      <c r="G119" s="79">
        <v>0</v>
      </c>
      <c r="H119" s="84">
        <f>IFERROR((Table35[[#This Row],[Oprindeligt beløb]]-Table35[[#This Row],[Ansøgt beløb]])/Table35[[#This Row],[Oprindeligt beløb]],0)</f>
        <v>0</v>
      </c>
      <c r="I119" s="100" t="s">
        <v>98</v>
      </c>
    </row>
    <row r="120" spans="2:9" x14ac:dyDescent="0.25">
      <c r="B120" s="77">
        <v>66</v>
      </c>
      <c r="C120" s="78" t="s">
        <v>18</v>
      </c>
      <c r="D120" s="97" t="s">
        <v>168</v>
      </c>
      <c r="E120" s="98" t="s">
        <v>164</v>
      </c>
      <c r="F120" s="79">
        <v>0</v>
      </c>
      <c r="G120" s="79">
        <v>0</v>
      </c>
      <c r="H120" s="84">
        <f>IFERROR((Table35[[#This Row],[Oprindeligt beløb]]-Table35[[#This Row],[Ansøgt beløb]])/Table35[[#This Row],[Oprindeligt beløb]],0)</f>
        <v>0</v>
      </c>
      <c r="I120" s="100" t="s">
        <v>98</v>
      </c>
    </row>
    <row r="121" spans="2:9" x14ac:dyDescent="0.25">
      <c r="B121" s="77">
        <v>67</v>
      </c>
      <c r="C121" s="78" t="s">
        <v>18</v>
      </c>
      <c r="D121" s="97" t="s">
        <v>168</v>
      </c>
      <c r="E121" s="98" t="s">
        <v>164</v>
      </c>
      <c r="F121" s="79">
        <v>0</v>
      </c>
      <c r="G121" s="79">
        <v>0</v>
      </c>
      <c r="H121" s="84">
        <f>IFERROR((Table35[[#This Row],[Oprindeligt beløb]]-Table35[[#This Row],[Ansøgt beløb]])/Table35[[#This Row],[Oprindeligt beløb]],0)</f>
        <v>0</v>
      </c>
      <c r="I121" s="100" t="s">
        <v>98</v>
      </c>
    </row>
    <row r="122" spans="2:9" x14ac:dyDescent="0.25">
      <c r="B122" s="77">
        <v>68</v>
      </c>
      <c r="C122" s="78" t="s">
        <v>18</v>
      </c>
      <c r="D122" s="97" t="s">
        <v>168</v>
      </c>
      <c r="E122" s="98" t="s">
        <v>164</v>
      </c>
      <c r="F122" s="79">
        <v>0</v>
      </c>
      <c r="G122" s="79">
        <v>0</v>
      </c>
      <c r="H122" s="84">
        <f>IFERROR((Table35[[#This Row],[Oprindeligt beløb]]-Table35[[#This Row],[Ansøgt beløb]])/Table35[[#This Row],[Oprindeligt beløb]],0)</f>
        <v>0</v>
      </c>
      <c r="I122" s="100" t="s">
        <v>98</v>
      </c>
    </row>
    <row r="123" spans="2:9" x14ac:dyDescent="0.25">
      <c r="B123" s="77">
        <v>69</v>
      </c>
      <c r="C123" s="78" t="s">
        <v>18</v>
      </c>
      <c r="D123" s="97" t="s">
        <v>168</v>
      </c>
      <c r="E123" s="98" t="s">
        <v>164</v>
      </c>
      <c r="F123" s="79">
        <v>0</v>
      </c>
      <c r="G123" s="79">
        <v>0</v>
      </c>
      <c r="H123" s="84">
        <f>IFERROR((Table35[[#This Row],[Oprindeligt beløb]]-Table35[[#This Row],[Ansøgt beløb]])/Table35[[#This Row],[Oprindeligt beløb]],0)</f>
        <v>0</v>
      </c>
      <c r="I123" s="100" t="s">
        <v>98</v>
      </c>
    </row>
    <row r="124" spans="2:9" x14ac:dyDescent="0.25">
      <c r="B124" s="77">
        <v>70</v>
      </c>
      <c r="C124" s="78" t="s">
        <v>18</v>
      </c>
      <c r="D124" s="97" t="s">
        <v>168</v>
      </c>
      <c r="E124" s="98" t="s">
        <v>164</v>
      </c>
      <c r="F124" s="79">
        <v>0</v>
      </c>
      <c r="G124" s="79">
        <v>0</v>
      </c>
      <c r="H124" s="84">
        <f>IFERROR((Table35[[#This Row],[Oprindeligt beløb]]-Table35[[#This Row],[Ansøgt beløb]])/Table35[[#This Row],[Oprindeligt beløb]],0)</f>
        <v>0</v>
      </c>
      <c r="I124" s="100" t="s">
        <v>98</v>
      </c>
    </row>
    <row r="125" spans="2:9" ht="15.75" thickBot="1" x14ac:dyDescent="0.3">
      <c r="B125" s="111" t="s">
        <v>111</v>
      </c>
      <c r="C125" s="112"/>
      <c r="D125" s="113"/>
      <c r="E125" s="114"/>
      <c r="F125" s="115">
        <f>SUBTOTAL(109,Table35[Oprindeligt beløb])</f>
        <v>0</v>
      </c>
      <c r="G125" s="115">
        <f>SUBTOTAL(109,Table35[Ansøgt beløb])</f>
        <v>0</v>
      </c>
      <c r="H125" s="115"/>
      <c r="I125" s="112"/>
    </row>
    <row r="126" spans="2:9" x14ac:dyDescent="0.25">
      <c r="B126" s="22"/>
      <c r="D126" s="49"/>
    </row>
  </sheetData>
  <sheetProtection algorithmName="SHA-512" hashValue="RSuZBMVInj13hQJk5pS4hog/900RqrD6E4ummXFDZ/jtr0jSsfbo74z7WMgsAe1IuoEGV8UUKmJ056gPuRxmWg==" saltValue="kDJ5MIiKxefd3jH/h0xnfg==" spinCount="100000" sheet="1" objects="1" scenarios="1"/>
  <dataConsolidate/>
  <mergeCells count="6">
    <mergeCell ref="B52:I52"/>
    <mergeCell ref="B53:I53"/>
    <mergeCell ref="B17:E17"/>
    <mergeCell ref="B2:E2"/>
    <mergeCell ref="E5:E9"/>
    <mergeCell ref="F2:G2"/>
  </mergeCells>
  <phoneticPr fontId="2" type="noConversion"/>
  <conditionalFormatting sqref="C20:C49 D55:E124">
    <cfRule type="expression" dxfId="279" priority="84">
      <formula>IF(C20&lt;&gt;"Vælg eller skriv post",1,0)</formula>
    </cfRule>
  </conditionalFormatting>
  <conditionalFormatting sqref="D20:D49">
    <cfRule type="expression" dxfId="278" priority="79">
      <formula>IF($D$20&lt;&gt;"0",1,0)</formula>
    </cfRule>
  </conditionalFormatting>
  <conditionalFormatting sqref="C55:C124">
    <cfRule type="cellIs" dxfId="277" priority="21" operator="equal">
      <formula>"HENSÆTTES pga. retsag"</formula>
    </cfRule>
    <cfRule type="expression" dxfId="276" priority="57">
      <formula>IF(C55&lt;&gt;"Vælg eller skriv post",1,0)</formula>
    </cfRule>
  </conditionalFormatting>
  <conditionalFormatting sqref="E20:E49">
    <cfRule type="expression" dxfId="275" priority="49">
      <formula>IF(E20&lt;&gt;"Beskrivelse af post",1,0)</formula>
    </cfRule>
    <cfRule type="expression" dxfId="274" priority="51">
      <formula>C20 = "Øvrige"</formula>
    </cfRule>
  </conditionalFormatting>
  <conditionalFormatting sqref="I55:I124">
    <cfRule type="expression" dxfId="273" priority="47">
      <formula>IF(I55&lt;&gt;"Beskrivelse af post",1,0)</formula>
    </cfRule>
  </conditionalFormatting>
  <conditionalFormatting sqref="E55:E124">
    <cfRule type="cellIs" dxfId="272" priority="24" operator="equal">
      <formula>"DD-MM-ÅÅÅÅ"</formula>
    </cfRule>
  </conditionalFormatting>
  <conditionalFormatting sqref="D55:D124">
    <cfRule type="cellIs" dxfId="271" priority="23" operator="equal">
      <formula>"Angiv leverandørs CVR-nummer"</formula>
    </cfRule>
  </conditionalFormatting>
  <conditionalFormatting sqref="B55:I55 D56:D124 I56:I124">
    <cfRule type="cellIs" dxfId="270" priority="22" operator="equal">
      <formula>"HENSÆTTES pga. retsag"</formula>
    </cfRule>
  </conditionalFormatting>
  <conditionalFormatting sqref="E11">
    <cfRule type="expression" dxfId="269" priority="8">
      <formula>$E$11&lt;&gt;"Angiv dato"</formula>
    </cfRule>
  </conditionalFormatting>
  <conditionalFormatting sqref="D13">
    <cfRule type="expression" dxfId="268" priority="9">
      <formula>IF(AND($D$13&lt;&gt;"Vælg dato",$D$8="Ja"),1,0)</formula>
    </cfRule>
  </conditionalFormatting>
  <conditionalFormatting sqref="D14">
    <cfRule type="expression" dxfId="267" priority="10">
      <formula>IF(AND($D$14&lt;&gt;"Angiv antal",$D$8="Ja"),1,0)</formula>
    </cfRule>
  </conditionalFormatting>
  <conditionalFormatting sqref="C14">
    <cfRule type="expression" dxfId="266" priority="11">
      <formula>$D$8&lt;&gt;"Ja"</formula>
    </cfRule>
  </conditionalFormatting>
  <conditionalFormatting sqref="B12:E14">
    <cfRule type="expression" dxfId="265" priority="12">
      <formula>IF($D$8&lt;&gt;"Ja",1,0)</formula>
    </cfRule>
  </conditionalFormatting>
  <conditionalFormatting sqref="E5">
    <cfRule type="expression" dxfId="264" priority="13">
      <formula>$E$5&lt;&gt;"Angiv uddybelsen af årsagen her"</formula>
    </cfRule>
  </conditionalFormatting>
  <conditionalFormatting sqref="E4:E9">
    <cfRule type="expression" dxfId="263" priority="14">
      <formula>IF(AND(OR($D$7="Aflyst",$D$7="Vælg årsag"),$D$9&gt;=350),1,0)</formula>
    </cfRule>
  </conditionalFormatting>
  <conditionalFormatting sqref="E13:E14">
    <cfRule type="expression" dxfId="262" priority="15">
      <formula>IF(AND($E$13&lt;&gt;"Vælg dato",$D$8="Ja"),1,0)</formula>
    </cfRule>
  </conditionalFormatting>
  <conditionalFormatting sqref="B10:D10">
    <cfRule type="expression" dxfId="261" priority="16">
      <formula>IF($D$8&lt;&gt;"Nej",1,0)</formula>
    </cfRule>
  </conditionalFormatting>
  <conditionalFormatting sqref="D10">
    <cfRule type="expression" dxfId="260" priority="17">
      <formula>IF(AND($D$10&lt;&gt;"Vælg dato",$D$8="Nej"),1,0)</formula>
    </cfRule>
  </conditionalFormatting>
  <conditionalFormatting sqref="E10:E11">
    <cfRule type="expression" dxfId="259" priority="7">
      <formula>IF(OR($D$7="Vælg årsag", $D$7="Aflyst", $D$7="Væsentligt ændret"),1,0)</formula>
    </cfRule>
  </conditionalFormatting>
  <conditionalFormatting sqref="D7">
    <cfRule type="expression" dxfId="258" priority="6">
      <formula>IF($D$7&lt;&gt;"Vælg årsag",1,0)</formula>
    </cfRule>
  </conditionalFormatting>
  <conditionalFormatting sqref="D6">
    <cfRule type="expression" dxfId="257" priority="5">
      <formula>IF($D$6&lt;&gt;"Angiv sted",1,0)</formula>
    </cfRule>
  </conditionalFormatting>
  <conditionalFormatting sqref="D9">
    <cfRule type="expression" dxfId="256" priority="4">
      <formula>IF($D$9&lt;&gt;"Angiv antal",1,0)</formula>
    </cfRule>
  </conditionalFormatting>
  <conditionalFormatting sqref="D8">
    <cfRule type="expression" dxfId="255" priority="3">
      <formula>IF($D$8&lt;&gt;"Vælg",1,0)</formula>
    </cfRule>
  </conditionalFormatting>
  <conditionalFormatting sqref="D5">
    <cfRule type="expression" dxfId="254" priority="1">
      <formula>IF($D$5 &lt;&gt;"Angiv navn",1,0)</formula>
    </cfRule>
  </conditionalFormatting>
  <dataValidations xWindow="686" yWindow="461" count="7">
    <dataValidation type="decimal" allowBlank="1" showInputMessage="1" showErrorMessage="1" sqref="D20:D49 F55:F124">
      <formula1>0</formula1>
      <formula2>9.99999999999999E+21</formula2>
    </dataValidation>
    <dataValidation allowBlank="1" showInputMessage="1" showErrorMessage="1" promptTitle="Forklaring" prompt="Antal deltagere per afvikling skal opgøres som det forventede antal samtidige deltagere til afviklingen af forestillingen. Opgørelsen kan fx basere sig på antallet af billetter solgt i forsalg eller antallet af deltagere fra tidligere år. " sqref="D9"/>
    <dataValidation allowBlank="1" showInputMessage="1" showErrorMessage="1" promptTitle="Forklaring" prompt="Hvis du har udskudt et arrangement, skal du angive den nye dato/periode for afviklingen af det udskudte arrangement." sqref="E11"/>
    <dataValidation allowBlank="1" showErrorMessage="1" sqref="E5"/>
    <dataValidation showErrorMessage="1" promptTitle="Forklaring" prompt="Datoen angiver den første dato du havde planlagt at afholde arrangementet._x000a_" sqref="D14"/>
    <dataValidation showErrorMessage="1" promptTitle="Forklaring" prompt="Datoen angiver den sidste dato du havde planlagt at afholde arrangementet." sqref="E14"/>
    <dataValidation type="decimal" operator="lessThanOrEqual" allowBlank="1" showInputMessage="1" showErrorMessage="1" errorTitle="Fejl i beløb" error="Det ansøgte beløb er større end det oprindelige beløb " sqref="G55:G124">
      <formula1>F55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686" yWindow="461" count="6">
        <x14:dataValidation type="list">
          <x14:formula1>
            <xm:f>List!$E$3:$E$13</xm:f>
          </x14:formula1>
          <xm:sqref>C20:C49</xm:sqref>
        </x14:dataValidation>
        <x14:dataValidation type="list" allowBlank="1">
          <x14:formula1>
            <xm:f>List!$H$3:$H$27</xm:f>
          </x14:formula1>
          <xm:sqref>C55:C124</xm:sqref>
        </x14:dataValidation>
        <x14:dataValidation type="list" showInputMessage="1" showErrorMessage="1" promptTitle="Forklaring" prompt="Du skal angive den første dato for perioden, som den oprindelige forestilling skulle være afholdt i. _x000a_">
          <x14:formula1>
            <xm:f>List!$Q$28:$Q$87</xm:f>
          </x14:formula1>
          <xm:sqref>D13</xm:sqref>
        </x14:dataValidation>
        <x14:dataValidation type="list" showInputMessage="1" showErrorMessage="1" promptTitle="Forklaring" prompt="Du skal angive den sidste dato for perioden, som den oprindelige forestilling skulle være afholdt i. ">
          <x14:formula1>
            <xm:f>List!$Q$28:$Q$87</xm:f>
          </x14:formula1>
          <xm:sqref>E13</xm:sqref>
        </x14:dataValidation>
        <x14:dataValidation type="list" allowBlank="1" showInputMessage="1" showErrorMessage="1">
          <x14:formula1>
            <xm:f>OFFSET(List!N2,1,0,COUNTA(List!N:N)-1,1)</xm:f>
          </x14:formula1>
          <xm:sqref>D8</xm:sqref>
        </x14:dataValidation>
        <x14:dataValidation type="list" showInputMessage="1" showErrorMessage="1">
          <x14:formula1>
            <xm:f>OFFSET(List!K2,1,0,COUNTA(List!K:K)-1,1)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26"/>
  <sheetViews>
    <sheetView showGridLines="0" zoomScale="85" zoomScaleNormal="85" workbookViewId="0">
      <selection activeCell="D8" sqref="D8"/>
    </sheetView>
  </sheetViews>
  <sheetFormatPr defaultColWidth="9.140625" defaultRowHeight="15" x14ac:dyDescent="0.25"/>
  <cols>
    <col min="1" max="1" width="1.7109375" style="14" customWidth="1"/>
    <col min="2" max="2" width="5" style="14" customWidth="1"/>
    <col min="3" max="3" width="50.28515625" style="14" bestFit="1" customWidth="1"/>
    <col min="4" max="4" width="33.5703125" style="14" customWidth="1"/>
    <col min="5" max="5" width="55.42578125" style="14" customWidth="1"/>
    <col min="6" max="6" width="40.28515625" style="14" customWidth="1"/>
    <col min="7" max="7" width="27.28515625" style="14" customWidth="1"/>
    <col min="8" max="8" width="25.42578125" style="14" customWidth="1"/>
    <col min="9" max="9" width="106.7109375" style="14" bestFit="1" customWidth="1"/>
    <col min="10" max="10" width="20.42578125" style="14" customWidth="1"/>
    <col min="11" max="16384" width="9.140625" style="14"/>
  </cols>
  <sheetData>
    <row r="1" spans="2:10" ht="9.9499999999999993" customHeight="1" thickBot="1" x14ac:dyDescent="0.3">
      <c r="J1" s="15"/>
    </row>
    <row r="2" spans="2:10" ht="18.95" customHeight="1" x14ac:dyDescent="0.25">
      <c r="B2" s="140" t="s">
        <v>177</v>
      </c>
      <c r="C2" s="141"/>
      <c r="D2" s="141"/>
      <c r="E2" s="141"/>
      <c r="F2" s="146" t="s">
        <v>178</v>
      </c>
      <c r="G2" s="147"/>
      <c r="J2" s="15"/>
    </row>
    <row r="3" spans="2:10" ht="15" customHeight="1" x14ac:dyDescent="0.25">
      <c r="B3" s="16"/>
      <c r="C3" s="17"/>
      <c r="D3" s="18"/>
      <c r="E3" s="17"/>
      <c r="F3" s="93"/>
      <c r="G3" s="88"/>
      <c r="J3" s="15"/>
    </row>
    <row r="4" spans="2:10" ht="15" customHeight="1" x14ac:dyDescent="0.25">
      <c r="B4" s="106"/>
      <c r="C4" s="107"/>
      <c r="D4" s="107"/>
      <c r="E4" s="117" t="s">
        <v>110</v>
      </c>
      <c r="F4" s="96" t="s">
        <v>94</v>
      </c>
      <c r="G4" s="95">
        <f>Table357913[[#Totals],[Ansøgt beløb]]</f>
        <v>0</v>
      </c>
      <c r="J4" s="22"/>
    </row>
    <row r="5" spans="2:10" ht="15" customHeight="1" x14ac:dyDescent="0.25">
      <c r="B5" s="19"/>
      <c r="C5" s="20" t="s">
        <v>176</v>
      </c>
      <c r="D5" s="21" t="s">
        <v>105</v>
      </c>
      <c r="E5" s="145"/>
      <c r="F5" s="96" t="s">
        <v>95</v>
      </c>
      <c r="G5" s="95">
        <f>Table36812[[#Totals],[Beløb]]</f>
        <v>0</v>
      </c>
    </row>
    <row r="6" spans="2:10" ht="15" customHeight="1" x14ac:dyDescent="0.25">
      <c r="B6" s="19"/>
      <c r="C6" s="23" t="s">
        <v>108</v>
      </c>
      <c r="D6" s="24" t="s">
        <v>106</v>
      </c>
      <c r="E6" s="145"/>
      <c r="F6" s="96"/>
      <c r="G6" s="94"/>
      <c r="H6" s="25"/>
    </row>
    <row r="7" spans="2:10" ht="15" customHeight="1" x14ac:dyDescent="0.25">
      <c r="B7" s="19"/>
      <c r="C7" s="23" t="s">
        <v>99</v>
      </c>
      <c r="D7" s="26" t="s">
        <v>100</v>
      </c>
      <c r="E7" s="145"/>
      <c r="F7" s="96" t="s">
        <v>183</v>
      </c>
      <c r="G7" s="94">
        <f>(G4-G5)</f>
        <v>0</v>
      </c>
      <c r="H7" s="25"/>
    </row>
    <row r="8" spans="2:10" ht="27.75" customHeight="1" x14ac:dyDescent="0.25">
      <c r="B8" s="19"/>
      <c r="C8" s="105" t="s">
        <v>179</v>
      </c>
      <c r="D8" s="27" t="s">
        <v>19</v>
      </c>
      <c r="E8" s="145"/>
      <c r="F8" s="89"/>
      <c r="G8" s="90"/>
    </row>
    <row r="9" spans="2:10" x14ac:dyDescent="0.25">
      <c r="B9" s="19"/>
      <c r="C9" s="23" t="s">
        <v>96</v>
      </c>
      <c r="D9" s="28" t="s">
        <v>107</v>
      </c>
      <c r="E9" s="145"/>
      <c r="F9" s="89"/>
      <c r="G9" s="90"/>
    </row>
    <row r="10" spans="2:10" ht="15" customHeight="1" x14ac:dyDescent="0.25">
      <c r="B10" s="19"/>
      <c r="C10" s="29" t="s">
        <v>180</v>
      </c>
      <c r="D10" s="30"/>
      <c r="E10" s="118" t="s">
        <v>181</v>
      </c>
      <c r="F10" s="87"/>
      <c r="G10" s="88"/>
    </row>
    <row r="11" spans="2:10" ht="15" customHeight="1" x14ac:dyDescent="0.25">
      <c r="B11" s="31"/>
      <c r="C11" s="18"/>
      <c r="D11" s="18"/>
      <c r="E11" s="119" t="s">
        <v>157</v>
      </c>
      <c r="F11" s="87"/>
      <c r="G11" s="88"/>
    </row>
    <row r="12" spans="2:10" ht="15" customHeight="1" x14ac:dyDescent="0.25">
      <c r="B12" s="19"/>
      <c r="C12" s="29"/>
      <c r="D12" s="32" t="s">
        <v>15</v>
      </c>
      <c r="E12" s="120" t="s">
        <v>16</v>
      </c>
      <c r="F12" s="87"/>
      <c r="G12" s="88"/>
    </row>
    <row r="13" spans="2:10" ht="15" customHeight="1" x14ac:dyDescent="0.25">
      <c r="B13" s="19"/>
      <c r="C13" s="23" t="s">
        <v>166</v>
      </c>
      <c r="D13" s="33" t="s">
        <v>20</v>
      </c>
      <c r="E13" s="33" t="s">
        <v>20</v>
      </c>
      <c r="F13" s="87"/>
      <c r="G13" s="88"/>
    </row>
    <row r="14" spans="2:10" ht="15" customHeight="1" thickBot="1" x14ac:dyDescent="0.3">
      <c r="B14" s="108"/>
      <c r="C14" s="109" t="s">
        <v>118</v>
      </c>
      <c r="D14" s="110" t="s">
        <v>107</v>
      </c>
      <c r="E14" s="116"/>
      <c r="F14" s="91"/>
      <c r="G14" s="92"/>
    </row>
    <row r="15" spans="2:10" ht="15" customHeight="1" x14ac:dyDescent="0.25"/>
    <row r="16" spans="2:10" ht="15" customHeight="1" thickBot="1" x14ac:dyDescent="0.3">
      <c r="B16" s="15"/>
      <c r="C16" s="15"/>
      <c r="D16" s="15"/>
      <c r="E16" s="64"/>
    </row>
    <row r="17" spans="2:10" ht="18.95" customHeight="1" x14ac:dyDescent="0.25">
      <c r="B17" s="140" t="s">
        <v>104</v>
      </c>
      <c r="C17" s="141"/>
      <c r="D17" s="141"/>
      <c r="E17" s="142"/>
    </row>
    <row r="18" spans="2:10" ht="15" customHeight="1" x14ac:dyDescent="0.25">
      <c r="B18" s="34"/>
      <c r="C18" s="35"/>
      <c r="D18" s="35"/>
      <c r="E18" s="36"/>
      <c r="F18" s="37"/>
    </row>
    <row r="19" spans="2:10" x14ac:dyDescent="0.25">
      <c r="B19" s="38" t="s">
        <v>109</v>
      </c>
      <c r="C19" s="39" t="s">
        <v>0</v>
      </c>
      <c r="D19" s="39" t="s">
        <v>2</v>
      </c>
      <c r="E19" s="103" t="s">
        <v>98</v>
      </c>
      <c r="F19" s="37"/>
    </row>
    <row r="20" spans="2:10" x14ac:dyDescent="0.25">
      <c r="B20" s="40">
        <v>1</v>
      </c>
      <c r="C20" s="41" t="s">
        <v>18</v>
      </c>
      <c r="D20" s="42">
        <v>0</v>
      </c>
      <c r="E20" s="102" t="s">
        <v>98</v>
      </c>
    </row>
    <row r="21" spans="2:10" x14ac:dyDescent="0.25">
      <c r="B21" s="40">
        <v>2</v>
      </c>
      <c r="C21" s="41" t="s">
        <v>18</v>
      </c>
      <c r="D21" s="42">
        <v>0</v>
      </c>
      <c r="E21" s="102" t="s">
        <v>98</v>
      </c>
    </row>
    <row r="22" spans="2:10" x14ac:dyDescent="0.25">
      <c r="B22" s="40">
        <v>3</v>
      </c>
      <c r="C22" s="41" t="s">
        <v>18</v>
      </c>
      <c r="D22" s="42">
        <v>0</v>
      </c>
      <c r="E22" s="102" t="s">
        <v>98</v>
      </c>
      <c r="J22" s="22"/>
    </row>
    <row r="23" spans="2:10" x14ac:dyDescent="0.25">
      <c r="B23" s="40">
        <v>4</v>
      </c>
      <c r="C23" s="41" t="s">
        <v>18</v>
      </c>
      <c r="D23" s="42">
        <v>0</v>
      </c>
      <c r="E23" s="102" t="s">
        <v>98</v>
      </c>
      <c r="J23" s="43"/>
    </row>
    <row r="24" spans="2:10" x14ac:dyDescent="0.25">
      <c r="B24" s="40">
        <v>5</v>
      </c>
      <c r="C24" s="41" t="s">
        <v>18</v>
      </c>
      <c r="D24" s="42">
        <v>0</v>
      </c>
      <c r="E24" s="102" t="s">
        <v>98</v>
      </c>
      <c r="J24" s="43"/>
    </row>
    <row r="25" spans="2:10" x14ac:dyDescent="0.25">
      <c r="B25" s="40">
        <v>6</v>
      </c>
      <c r="C25" s="41" t="s">
        <v>18</v>
      </c>
      <c r="D25" s="42">
        <v>0</v>
      </c>
      <c r="E25" s="102" t="s">
        <v>98</v>
      </c>
      <c r="J25" s="15"/>
    </row>
    <row r="26" spans="2:10" x14ac:dyDescent="0.25">
      <c r="B26" s="40">
        <v>7</v>
      </c>
      <c r="C26" s="41" t="s">
        <v>18</v>
      </c>
      <c r="D26" s="42">
        <v>0</v>
      </c>
      <c r="E26" s="102" t="s">
        <v>98</v>
      </c>
    </row>
    <row r="27" spans="2:10" x14ac:dyDescent="0.25">
      <c r="B27" s="40">
        <v>8</v>
      </c>
      <c r="C27" s="41" t="s">
        <v>18</v>
      </c>
      <c r="D27" s="42">
        <v>0</v>
      </c>
      <c r="E27" s="102" t="s">
        <v>98</v>
      </c>
    </row>
    <row r="28" spans="2:10" x14ac:dyDescent="0.25">
      <c r="B28" s="40">
        <v>9</v>
      </c>
      <c r="C28" s="41" t="s">
        <v>18</v>
      </c>
      <c r="D28" s="42">
        <v>0</v>
      </c>
      <c r="E28" s="102" t="s">
        <v>98</v>
      </c>
    </row>
    <row r="29" spans="2:10" x14ac:dyDescent="0.25">
      <c r="B29" s="40">
        <v>10</v>
      </c>
      <c r="C29" s="41" t="s">
        <v>18</v>
      </c>
      <c r="D29" s="42">
        <v>0</v>
      </c>
      <c r="E29" s="102" t="s">
        <v>98</v>
      </c>
      <c r="J29" s="22"/>
    </row>
    <row r="30" spans="2:10" x14ac:dyDescent="0.25">
      <c r="B30" s="40">
        <v>11</v>
      </c>
      <c r="C30" s="41" t="s">
        <v>18</v>
      </c>
      <c r="D30" s="42">
        <v>0</v>
      </c>
      <c r="E30" s="102" t="s">
        <v>98</v>
      </c>
    </row>
    <row r="31" spans="2:10" x14ac:dyDescent="0.25">
      <c r="B31" s="40">
        <v>12</v>
      </c>
      <c r="C31" s="41" t="s">
        <v>18</v>
      </c>
      <c r="D31" s="42">
        <v>0</v>
      </c>
      <c r="E31" s="102" t="s">
        <v>98</v>
      </c>
    </row>
    <row r="32" spans="2:10" x14ac:dyDescent="0.25">
      <c r="B32" s="40">
        <v>13</v>
      </c>
      <c r="C32" s="41" t="s">
        <v>18</v>
      </c>
      <c r="D32" s="42">
        <v>0</v>
      </c>
      <c r="E32" s="102" t="s">
        <v>98</v>
      </c>
    </row>
    <row r="33" spans="1:5" x14ac:dyDescent="0.25">
      <c r="B33" s="40">
        <v>14</v>
      </c>
      <c r="C33" s="41" t="s">
        <v>18</v>
      </c>
      <c r="D33" s="42">
        <v>0</v>
      </c>
      <c r="E33" s="102" t="s">
        <v>98</v>
      </c>
    </row>
    <row r="34" spans="1:5" x14ac:dyDescent="0.25">
      <c r="B34" s="40">
        <v>15</v>
      </c>
      <c r="C34" s="41" t="s">
        <v>18</v>
      </c>
      <c r="D34" s="42">
        <v>0</v>
      </c>
      <c r="E34" s="102" t="s">
        <v>98</v>
      </c>
    </row>
    <row r="35" spans="1:5" x14ac:dyDescent="0.25">
      <c r="B35" s="40">
        <v>16</v>
      </c>
      <c r="C35" s="41" t="s">
        <v>18</v>
      </c>
      <c r="D35" s="42">
        <v>0</v>
      </c>
      <c r="E35" s="102" t="s">
        <v>98</v>
      </c>
    </row>
    <row r="36" spans="1:5" x14ac:dyDescent="0.25">
      <c r="B36" s="40">
        <v>17</v>
      </c>
      <c r="C36" s="41" t="s">
        <v>18</v>
      </c>
      <c r="D36" s="42">
        <v>0</v>
      </c>
      <c r="E36" s="102" t="s">
        <v>98</v>
      </c>
    </row>
    <row r="37" spans="1:5" x14ac:dyDescent="0.25">
      <c r="B37" s="40">
        <v>18</v>
      </c>
      <c r="C37" s="41" t="s">
        <v>18</v>
      </c>
      <c r="D37" s="42">
        <v>0</v>
      </c>
      <c r="E37" s="102" t="s">
        <v>98</v>
      </c>
    </row>
    <row r="38" spans="1:5" x14ac:dyDescent="0.25">
      <c r="B38" s="40">
        <v>19</v>
      </c>
      <c r="C38" s="41" t="s">
        <v>18</v>
      </c>
      <c r="D38" s="42">
        <v>0</v>
      </c>
      <c r="E38" s="102" t="s">
        <v>98</v>
      </c>
    </row>
    <row r="39" spans="1:5" x14ac:dyDescent="0.25">
      <c r="B39" s="40">
        <v>20</v>
      </c>
      <c r="C39" s="41" t="s">
        <v>18</v>
      </c>
      <c r="D39" s="42">
        <v>0</v>
      </c>
      <c r="E39" s="102" t="s">
        <v>98</v>
      </c>
    </row>
    <row r="40" spans="1:5" x14ac:dyDescent="0.25">
      <c r="B40" s="40">
        <v>21</v>
      </c>
      <c r="C40" s="41" t="s">
        <v>18</v>
      </c>
      <c r="D40" s="42">
        <v>0</v>
      </c>
      <c r="E40" s="102" t="s">
        <v>98</v>
      </c>
    </row>
    <row r="41" spans="1:5" x14ac:dyDescent="0.25">
      <c r="B41" s="40">
        <v>22</v>
      </c>
      <c r="C41" s="41" t="s">
        <v>18</v>
      </c>
      <c r="D41" s="42">
        <v>0</v>
      </c>
      <c r="E41" s="102" t="s">
        <v>98</v>
      </c>
    </row>
    <row r="42" spans="1:5" x14ac:dyDescent="0.25">
      <c r="B42" s="40">
        <v>23</v>
      </c>
      <c r="C42" s="41" t="s">
        <v>18</v>
      </c>
      <c r="D42" s="42">
        <v>0</v>
      </c>
      <c r="E42" s="102" t="s">
        <v>98</v>
      </c>
    </row>
    <row r="43" spans="1:5" x14ac:dyDescent="0.25">
      <c r="B43" s="40">
        <v>24</v>
      </c>
      <c r="C43" s="41" t="s">
        <v>18</v>
      </c>
      <c r="D43" s="42">
        <v>0</v>
      </c>
      <c r="E43" s="102" t="s">
        <v>98</v>
      </c>
    </row>
    <row r="44" spans="1:5" x14ac:dyDescent="0.25">
      <c r="B44" s="40">
        <v>25</v>
      </c>
      <c r="C44" s="41" t="s">
        <v>18</v>
      </c>
      <c r="D44" s="42">
        <v>0</v>
      </c>
      <c r="E44" s="102" t="s">
        <v>98</v>
      </c>
    </row>
    <row r="45" spans="1:5" x14ac:dyDescent="0.25">
      <c r="A45" s="14" t="s">
        <v>11</v>
      </c>
      <c r="B45" s="40">
        <v>26</v>
      </c>
      <c r="C45" s="41" t="s">
        <v>18</v>
      </c>
      <c r="D45" s="42">
        <v>0</v>
      </c>
      <c r="E45" s="102" t="s">
        <v>98</v>
      </c>
    </row>
    <row r="46" spans="1:5" x14ac:dyDescent="0.25">
      <c r="B46" s="40">
        <v>27</v>
      </c>
      <c r="C46" s="41" t="s">
        <v>18</v>
      </c>
      <c r="D46" s="42">
        <v>0</v>
      </c>
      <c r="E46" s="102" t="s">
        <v>98</v>
      </c>
    </row>
    <row r="47" spans="1:5" x14ac:dyDescent="0.25">
      <c r="B47" s="40">
        <v>28</v>
      </c>
      <c r="C47" s="41" t="s">
        <v>18</v>
      </c>
      <c r="D47" s="42">
        <v>0</v>
      </c>
      <c r="E47" s="102" t="s">
        <v>98</v>
      </c>
    </row>
    <row r="48" spans="1:5" x14ac:dyDescent="0.25">
      <c r="B48" s="40">
        <v>29</v>
      </c>
      <c r="C48" s="41" t="s">
        <v>18</v>
      </c>
      <c r="D48" s="42">
        <v>0</v>
      </c>
      <c r="E48" s="102" t="s">
        <v>98</v>
      </c>
    </row>
    <row r="49" spans="1:11" x14ac:dyDescent="0.25">
      <c r="B49" s="40">
        <v>30</v>
      </c>
      <c r="C49" s="41" t="s">
        <v>18</v>
      </c>
      <c r="D49" s="42">
        <v>0</v>
      </c>
      <c r="E49" s="102" t="s">
        <v>98</v>
      </c>
    </row>
    <row r="50" spans="1:11" ht="15.75" thickBot="1" x14ac:dyDescent="0.3">
      <c r="B50" s="47" t="s">
        <v>4</v>
      </c>
      <c r="C50" s="65"/>
      <c r="D50" s="48">
        <f>SUBTOTAL(109,Table36812[Beløb])</f>
        <v>0</v>
      </c>
      <c r="E50" s="66"/>
    </row>
    <row r="51" spans="1:11" ht="15" customHeight="1" thickBot="1" x14ac:dyDescent="0.3">
      <c r="B51" s="15"/>
      <c r="C51" s="15"/>
      <c r="D51" s="15"/>
      <c r="E51" s="15"/>
      <c r="J51" s="22"/>
    </row>
    <row r="52" spans="1:11" ht="18.95" customHeight="1" x14ac:dyDescent="0.25">
      <c r="B52" s="140" t="s">
        <v>103</v>
      </c>
      <c r="C52" s="141"/>
      <c r="D52" s="141"/>
      <c r="E52" s="141"/>
      <c r="F52" s="141"/>
      <c r="G52" s="141"/>
      <c r="H52" s="141"/>
      <c r="I52" s="141"/>
    </row>
    <row r="53" spans="1:11" ht="15" customHeight="1" x14ac:dyDescent="0.25">
      <c r="B53" s="143"/>
      <c r="C53" s="144"/>
      <c r="D53" s="144"/>
      <c r="E53" s="144"/>
      <c r="F53" s="144"/>
      <c r="G53" s="144"/>
      <c r="H53" s="144"/>
      <c r="I53" s="144"/>
      <c r="K53" s="75"/>
    </row>
    <row r="54" spans="1:11" x14ac:dyDescent="0.25">
      <c r="B54" s="38" t="s">
        <v>109</v>
      </c>
      <c r="C54" s="44" t="s">
        <v>142</v>
      </c>
      <c r="D54" s="44" t="s">
        <v>167</v>
      </c>
      <c r="E54" s="99" t="s">
        <v>169</v>
      </c>
      <c r="F54" s="44" t="s">
        <v>162</v>
      </c>
      <c r="G54" s="44" t="s">
        <v>143</v>
      </c>
      <c r="H54" s="74" t="s">
        <v>163</v>
      </c>
      <c r="I54" s="101" t="s">
        <v>98</v>
      </c>
      <c r="K54" s="75"/>
    </row>
    <row r="55" spans="1:11" x14ac:dyDescent="0.25">
      <c r="A55" s="76"/>
      <c r="B55" s="77">
        <v>1</v>
      </c>
      <c r="C55" s="78" t="s">
        <v>18</v>
      </c>
      <c r="D55" s="97" t="s">
        <v>168</v>
      </c>
      <c r="E55" s="104" t="s">
        <v>164</v>
      </c>
      <c r="F55" s="79">
        <v>0</v>
      </c>
      <c r="G55" s="79">
        <v>0</v>
      </c>
      <c r="H55" s="84">
        <f>IFERROR((Table357913[[#This Row],[Oprindeligt beløb]]-Table357913[[#This Row],[Ansøgt beløb]])/Table357913[[#This Row],[Oprindeligt beløb]],0)</f>
        <v>0</v>
      </c>
      <c r="I55" s="100" t="s">
        <v>98</v>
      </c>
      <c r="K55" s="75"/>
    </row>
    <row r="56" spans="1:11" x14ac:dyDescent="0.25">
      <c r="B56" s="77">
        <v>2</v>
      </c>
      <c r="C56" s="78" t="s">
        <v>18</v>
      </c>
      <c r="D56" s="97" t="s">
        <v>168</v>
      </c>
      <c r="E56" s="98" t="s">
        <v>164</v>
      </c>
      <c r="F56" s="79">
        <v>0</v>
      </c>
      <c r="G56" s="79">
        <v>0</v>
      </c>
      <c r="H56" s="84">
        <f>IFERROR((Table357913[[#This Row],[Oprindeligt beløb]]-Table357913[[#This Row],[Ansøgt beløb]])/Table357913[[#This Row],[Oprindeligt beløb]],0)</f>
        <v>0</v>
      </c>
      <c r="I56" s="100" t="s">
        <v>98</v>
      </c>
      <c r="K56" s="75"/>
    </row>
    <row r="57" spans="1:11" x14ac:dyDescent="0.25">
      <c r="B57" s="77">
        <v>3</v>
      </c>
      <c r="C57" s="83" t="s">
        <v>18</v>
      </c>
      <c r="D57" s="97" t="s">
        <v>168</v>
      </c>
      <c r="E57" s="98" t="s">
        <v>164</v>
      </c>
      <c r="F57" s="79">
        <v>0</v>
      </c>
      <c r="G57" s="79">
        <v>0</v>
      </c>
      <c r="H57" s="84">
        <f>IFERROR((Table357913[[#This Row],[Oprindeligt beløb]]-Table357913[[#This Row],[Ansøgt beløb]])/Table357913[[#This Row],[Oprindeligt beløb]],0)</f>
        <v>0</v>
      </c>
      <c r="I57" s="100" t="s">
        <v>98</v>
      </c>
      <c r="K57" s="75"/>
    </row>
    <row r="58" spans="1:11" x14ac:dyDescent="0.25">
      <c r="B58" s="77">
        <v>4</v>
      </c>
      <c r="C58" s="78" t="s">
        <v>18</v>
      </c>
      <c r="D58" s="97" t="s">
        <v>168</v>
      </c>
      <c r="E58" s="98" t="s">
        <v>164</v>
      </c>
      <c r="F58" s="79">
        <v>0</v>
      </c>
      <c r="G58" s="79">
        <v>0</v>
      </c>
      <c r="H58" s="84">
        <f>IFERROR((Table357913[[#This Row],[Oprindeligt beløb]]-Table357913[[#This Row],[Ansøgt beløb]])/Table357913[[#This Row],[Oprindeligt beløb]],0)</f>
        <v>0</v>
      </c>
      <c r="I58" s="100" t="s">
        <v>98</v>
      </c>
      <c r="K58" s="75"/>
    </row>
    <row r="59" spans="1:11" x14ac:dyDescent="0.25">
      <c r="B59" s="77">
        <v>5</v>
      </c>
      <c r="C59" s="78" t="s">
        <v>18</v>
      </c>
      <c r="D59" s="97" t="s">
        <v>168</v>
      </c>
      <c r="E59" s="98" t="s">
        <v>164</v>
      </c>
      <c r="F59" s="79">
        <v>0</v>
      </c>
      <c r="G59" s="79">
        <v>0</v>
      </c>
      <c r="H59" s="84">
        <f>IFERROR((Table357913[[#This Row],[Oprindeligt beløb]]-Table357913[[#This Row],[Ansøgt beløb]])/Table357913[[#This Row],[Oprindeligt beløb]],0)</f>
        <v>0</v>
      </c>
      <c r="I59" s="100" t="s">
        <v>98</v>
      </c>
    </row>
    <row r="60" spans="1:11" x14ac:dyDescent="0.25">
      <c r="B60" s="77">
        <v>6</v>
      </c>
      <c r="C60" s="78" t="s">
        <v>18</v>
      </c>
      <c r="D60" s="97" t="s">
        <v>168</v>
      </c>
      <c r="E60" s="98" t="s">
        <v>164</v>
      </c>
      <c r="F60" s="79">
        <v>0</v>
      </c>
      <c r="G60" s="79">
        <v>0</v>
      </c>
      <c r="H60" s="84">
        <f>IFERROR((Table357913[[#This Row],[Oprindeligt beløb]]-Table357913[[#This Row],[Ansøgt beløb]])/Table357913[[#This Row],[Oprindeligt beløb]],0)</f>
        <v>0</v>
      </c>
      <c r="I60" s="100" t="s">
        <v>98</v>
      </c>
    </row>
    <row r="61" spans="1:11" x14ac:dyDescent="0.25">
      <c r="B61" s="77">
        <v>7</v>
      </c>
      <c r="C61" s="78" t="s">
        <v>18</v>
      </c>
      <c r="D61" s="97" t="s">
        <v>168</v>
      </c>
      <c r="E61" s="98" t="s">
        <v>164</v>
      </c>
      <c r="F61" s="79">
        <v>0</v>
      </c>
      <c r="G61" s="79">
        <v>0</v>
      </c>
      <c r="H61" s="84">
        <f>IFERROR((Table357913[[#This Row],[Oprindeligt beløb]]-Table357913[[#This Row],[Ansøgt beløb]])/Table357913[[#This Row],[Oprindeligt beløb]],0)</f>
        <v>0</v>
      </c>
      <c r="I61" s="100" t="s">
        <v>98</v>
      </c>
    </row>
    <row r="62" spans="1:11" x14ac:dyDescent="0.25">
      <c r="B62" s="77">
        <v>8</v>
      </c>
      <c r="C62" s="78" t="s">
        <v>18</v>
      </c>
      <c r="D62" s="97" t="s">
        <v>168</v>
      </c>
      <c r="E62" s="98" t="s">
        <v>164</v>
      </c>
      <c r="F62" s="79">
        <v>0</v>
      </c>
      <c r="G62" s="79">
        <v>0</v>
      </c>
      <c r="H62" s="84">
        <f>IFERROR((Table357913[[#This Row],[Oprindeligt beløb]]-Table357913[[#This Row],[Ansøgt beløb]])/Table357913[[#This Row],[Oprindeligt beløb]],0)</f>
        <v>0</v>
      </c>
      <c r="I62" s="100" t="s">
        <v>98</v>
      </c>
    </row>
    <row r="63" spans="1:11" x14ac:dyDescent="0.25">
      <c r="B63" s="77">
        <v>9</v>
      </c>
      <c r="C63" s="78" t="s">
        <v>18</v>
      </c>
      <c r="D63" s="97" t="s">
        <v>168</v>
      </c>
      <c r="E63" s="98" t="s">
        <v>164</v>
      </c>
      <c r="F63" s="79">
        <v>0</v>
      </c>
      <c r="G63" s="79">
        <v>0</v>
      </c>
      <c r="H63" s="84">
        <f>IFERROR((Table357913[[#This Row],[Oprindeligt beløb]]-Table357913[[#This Row],[Ansøgt beløb]])/Table357913[[#This Row],[Oprindeligt beløb]],0)</f>
        <v>0</v>
      </c>
      <c r="I63" s="100" t="s">
        <v>98</v>
      </c>
    </row>
    <row r="64" spans="1:11" x14ac:dyDescent="0.25">
      <c r="B64" s="77">
        <v>10</v>
      </c>
      <c r="C64" s="78" t="s">
        <v>18</v>
      </c>
      <c r="D64" s="97" t="s">
        <v>168</v>
      </c>
      <c r="E64" s="98" t="s">
        <v>164</v>
      </c>
      <c r="F64" s="79">
        <v>0</v>
      </c>
      <c r="G64" s="79">
        <v>0</v>
      </c>
      <c r="H64" s="84">
        <f>IFERROR((Table357913[[#This Row],[Oprindeligt beløb]]-Table357913[[#This Row],[Ansøgt beløb]])/Table357913[[#This Row],[Oprindeligt beløb]],0)</f>
        <v>0</v>
      </c>
      <c r="I64" s="100" t="s">
        <v>98</v>
      </c>
    </row>
    <row r="65" spans="2:13" x14ac:dyDescent="0.25">
      <c r="B65" s="77">
        <v>11</v>
      </c>
      <c r="C65" s="78" t="s">
        <v>18</v>
      </c>
      <c r="D65" s="97" t="s">
        <v>168</v>
      </c>
      <c r="E65" s="98" t="s">
        <v>164</v>
      </c>
      <c r="F65" s="79">
        <v>0</v>
      </c>
      <c r="G65" s="79">
        <v>0</v>
      </c>
      <c r="H65" s="84">
        <f>IFERROR((Table357913[[#This Row],[Oprindeligt beløb]]-Table357913[[#This Row],[Ansøgt beløb]])/Table357913[[#This Row],[Oprindeligt beløb]],0)</f>
        <v>0</v>
      </c>
      <c r="I65" s="100" t="s">
        <v>98</v>
      </c>
    </row>
    <row r="66" spans="2:13" x14ac:dyDescent="0.25">
      <c r="B66" s="77">
        <v>12</v>
      </c>
      <c r="C66" s="78" t="s">
        <v>18</v>
      </c>
      <c r="D66" s="97" t="s">
        <v>168</v>
      </c>
      <c r="E66" s="98" t="s">
        <v>164</v>
      </c>
      <c r="F66" s="79">
        <v>0</v>
      </c>
      <c r="G66" s="79">
        <v>0</v>
      </c>
      <c r="H66" s="84">
        <f>IFERROR((Table357913[[#This Row],[Oprindeligt beløb]]-Table357913[[#This Row],[Ansøgt beløb]])/Table357913[[#This Row],[Oprindeligt beløb]],0)</f>
        <v>0</v>
      </c>
      <c r="I66" s="100" t="s">
        <v>98</v>
      </c>
    </row>
    <row r="67" spans="2:13" x14ac:dyDescent="0.25">
      <c r="B67" s="77">
        <v>13</v>
      </c>
      <c r="C67" s="78" t="s">
        <v>18</v>
      </c>
      <c r="D67" s="97" t="s">
        <v>168</v>
      </c>
      <c r="E67" s="98" t="s">
        <v>164</v>
      </c>
      <c r="F67" s="79">
        <v>0</v>
      </c>
      <c r="G67" s="79">
        <v>0</v>
      </c>
      <c r="H67" s="84">
        <f>IFERROR((Table357913[[#This Row],[Oprindeligt beløb]]-Table357913[[#This Row],[Ansøgt beløb]])/Table357913[[#This Row],[Oprindeligt beløb]],0)</f>
        <v>0</v>
      </c>
      <c r="I67" s="100" t="s">
        <v>98</v>
      </c>
    </row>
    <row r="68" spans="2:13" x14ac:dyDescent="0.25">
      <c r="B68" s="77">
        <v>14</v>
      </c>
      <c r="C68" s="78" t="s">
        <v>18</v>
      </c>
      <c r="D68" s="97" t="s">
        <v>168</v>
      </c>
      <c r="E68" s="98" t="s">
        <v>164</v>
      </c>
      <c r="F68" s="79">
        <v>0</v>
      </c>
      <c r="G68" s="79">
        <v>0</v>
      </c>
      <c r="H68" s="84">
        <f>IFERROR((Table357913[[#This Row],[Oprindeligt beløb]]-Table357913[[#This Row],[Ansøgt beløb]])/Table357913[[#This Row],[Oprindeligt beløb]],0)</f>
        <v>0</v>
      </c>
      <c r="I68" s="100" t="s">
        <v>98</v>
      </c>
    </row>
    <row r="69" spans="2:13" x14ac:dyDescent="0.25">
      <c r="B69" s="77">
        <v>15</v>
      </c>
      <c r="C69" s="78" t="s">
        <v>18</v>
      </c>
      <c r="D69" s="97" t="s">
        <v>168</v>
      </c>
      <c r="E69" s="98" t="s">
        <v>164</v>
      </c>
      <c r="F69" s="79">
        <v>0</v>
      </c>
      <c r="G69" s="79">
        <v>0</v>
      </c>
      <c r="H69" s="84">
        <f>IFERROR((Table357913[[#This Row],[Oprindeligt beløb]]-Table357913[[#This Row],[Ansøgt beløb]])/Table357913[[#This Row],[Oprindeligt beløb]],0)</f>
        <v>0</v>
      </c>
      <c r="I69" s="100" t="s">
        <v>98</v>
      </c>
    </row>
    <row r="70" spans="2:13" x14ac:dyDescent="0.25">
      <c r="B70" s="77">
        <v>16</v>
      </c>
      <c r="C70" s="78" t="s">
        <v>18</v>
      </c>
      <c r="D70" s="97" t="s">
        <v>168</v>
      </c>
      <c r="E70" s="98" t="s">
        <v>164</v>
      </c>
      <c r="F70" s="79">
        <v>0</v>
      </c>
      <c r="G70" s="79">
        <v>0</v>
      </c>
      <c r="H70" s="84">
        <f>IFERROR((Table357913[[#This Row],[Oprindeligt beløb]]-Table357913[[#This Row],[Ansøgt beløb]])/Table357913[[#This Row],[Oprindeligt beløb]],0)</f>
        <v>0</v>
      </c>
      <c r="I70" s="100" t="s">
        <v>98</v>
      </c>
    </row>
    <row r="71" spans="2:13" x14ac:dyDescent="0.25">
      <c r="B71" s="77">
        <v>17</v>
      </c>
      <c r="C71" s="78" t="s">
        <v>18</v>
      </c>
      <c r="D71" s="97" t="s">
        <v>168</v>
      </c>
      <c r="E71" s="98" t="s">
        <v>164</v>
      </c>
      <c r="F71" s="79">
        <v>0</v>
      </c>
      <c r="G71" s="79">
        <v>0</v>
      </c>
      <c r="H71" s="84">
        <f>IFERROR((Table357913[[#This Row],[Oprindeligt beløb]]-Table357913[[#This Row],[Ansøgt beløb]])/Table357913[[#This Row],[Oprindeligt beløb]],0)</f>
        <v>0</v>
      </c>
      <c r="I71" s="100" t="s">
        <v>98</v>
      </c>
    </row>
    <row r="72" spans="2:13" x14ac:dyDescent="0.25">
      <c r="B72" s="77">
        <v>18</v>
      </c>
      <c r="C72" s="78" t="s">
        <v>18</v>
      </c>
      <c r="D72" s="97" t="s">
        <v>168</v>
      </c>
      <c r="E72" s="98" t="s">
        <v>164</v>
      </c>
      <c r="F72" s="79">
        <v>0</v>
      </c>
      <c r="G72" s="79">
        <v>0</v>
      </c>
      <c r="H72" s="84">
        <f>IFERROR((Table357913[[#This Row],[Oprindeligt beløb]]-Table357913[[#This Row],[Ansøgt beløb]])/Table357913[[#This Row],[Oprindeligt beløb]],0)</f>
        <v>0</v>
      </c>
      <c r="I72" s="100" t="s">
        <v>98</v>
      </c>
    </row>
    <row r="73" spans="2:13" x14ac:dyDescent="0.25">
      <c r="B73" s="77">
        <v>19</v>
      </c>
      <c r="C73" s="78" t="s">
        <v>18</v>
      </c>
      <c r="D73" s="97" t="s">
        <v>168</v>
      </c>
      <c r="E73" s="98" t="s">
        <v>164</v>
      </c>
      <c r="F73" s="79">
        <v>0</v>
      </c>
      <c r="G73" s="79">
        <v>0</v>
      </c>
      <c r="H73" s="84">
        <f>IFERROR((Table357913[[#This Row],[Oprindeligt beløb]]-Table357913[[#This Row],[Ansøgt beløb]])/Table357913[[#This Row],[Oprindeligt beløb]],0)</f>
        <v>0</v>
      </c>
      <c r="I73" s="100" t="s">
        <v>98</v>
      </c>
    </row>
    <row r="74" spans="2:13" x14ac:dyDescent="0.25">
      <c r="B74" s="77">
        <v>20</v>
      </c>
      <c r="C74" s="78" t="s">
        <v>18</v>
      </c>
      <c r="D74" s="97" t="s">
        <v>168</v>
      </c>
      <c r="E74" s="98" t="s">
        <v>164</v>
      </c>
      <c r="F74" s="79">
        <v>0</v>
      </c>
      <c r="G74" s="79">
        <v>0</v>
      </c>
      <c r="H74" s="84">
        <f>IFERROR((Table357913[[#This Row],[Oprindeligt beløb]]-Table357913[[#This Row],[Ansøgt beløb]])/Table357913[[#This Row],[Oprindeligt beløb]],0)</f>
        <v>0</v>
      </c>
      <c r="I74" s="100" t="s">
        <v>98</v>
      </c>
      <c r="M74" s="80"/>
    </row>
    <row r="75" spans="2:13" x14ac:dyDescent="0.25">
      <c r="B75" s="77">
        <v>21</v>
      </c>
      <c r="C75" s="78" t="s">
        <v>18</v>
      </c>
      <c r="D75" s="97" t="s">
        <v>168</v>
      </c>
      <c r="E75" s="98" t="s">
        <v>164</v>
      </c>
      <c r="F75" s="79">
        <v>0</v>
      </c>
      <c r="G75" s="79">
        <v>0</v>
      </c>
      <c r="H75" s="84">
        <f>IFERROR((Table357913[[#This Row],[Oprindeligt beløb]]-Table357913[[#This Row],[Ansøgt beløb]])/Table357913[[#This Row],[Oprindeligt beløb]],0)</f>
        <v>0</v>
      </c>
      <c r="I75" s="100" t="s">
        <v>98</v>
      </c>
    </row>
    <row r="76" spans="2:13" x14ac:dyDescent="0.25">
      <c r="B76" s="77">
        <v>22</v>
      </c>
      <c r="C76" s="78" t="s">
        <v>18</v>
      </c>
      <c r="D76" s="97" t="s">
        <v>168</v>
      </c>
      <c r="E76" s="98" t="s">
        <v>164</v>
      </c>
      <c r="F76" s="79">
        <v>0</v>
      </c>
      <c r="G76" s="79">
        <v>0</v>
      </c>
      <c r="H76" s="84">
        <f>IFERROR((Table357913[[#This Row],[Oprindeligt beløb]]-Table357913[[#This Row],[Ansøgt beløb]])/Table357913[[#This Row],[Oprindeligt beløb]],0)</f>
        <v>0</v>
      </c>
      <c r="I76" s="100" t="s">
        <v>98</v>
      </c>
    </row>
    <row r="77" spans="2:13" x14ac:dyDescent="0.25">
      <c r="B77" s="77">
        <v>23</v>
      </c>
      <c r="C77" s="78" t="s">
        <v>18</v>
      </c>
      <c r="D77" s="97" t="s">
        <v>168</v>
      </c>
      <c r="E77" s="98" t="s">
        <v>164</v>
      </c>
      <c r="F77" s="79">
        <v>0</v>
      </c>
      <c r="G77" s="79">
        <v>0</v>
      </c>
      <c r="H77" s="84">
        <f>IFERROR((Table357913[[#This Row],[Oprindeligt beløb]]-Table357913[[#This Row],[Ansøgt beløb]])/Table357913[[#This Row],[Oprindeligt beløb]],0)</f>
        <v>0</v>
      </c>
      <c r="I77" s="100" t="s">
        <v>98</v>
      </c>
    </row>
    <row r="78" spans="2:13" x14ac:dyDescent="0.25">
      <c r="B78" s="77">
        <v>24</v>
      </c>
      <c r="C78" s="78" t="s">
        <v>18</v>
      </c>
      <c r="D78" s="97" t="s">
        <v>168</v>
      </c>
      <c r="E78" s="98" t="s">
        <v>164</v>
      </c>
      <c r="F78" s="79">
        <v>0</v>
      </c>
      <c r="G78" s="79">
        <v>0</v>
      </c>
      <c r="H78" s="84">
        <f>IFERROR((Table357913[[#This Row],[Oprindeligt beløb]]-Table357913[[#This Row],[Ansøgt beløb]])/Table357913[[#This Row],[Oprindeligt beløb]],0)</f>
        <v>0</v>
      </c>
      <c r="I78" s="100" t="s">
        <v>98</v>
      </c>
    </row>
    <row r="79" spans="2:13" x14ac:dyDescent="0.25">
      <c r="B79" s="77">
        <v>25</v>
      </c>
      <c r="C79" s="78" t="s">
        <v>18</v>
      </c>
      <c r="D79" s="97" t="s">
        <v>168</v>
      </c>
      <c r="E79" s="98" t="s">
        <v>164</v>
      </c>
      <c r="F79" s="79">
        <v>0</v>
      </c>
      <c r="G79" s="79">
        <v>0</v>
      </c>
      <c r="H79" s="84">
        <f>IFERROR((Table357913[[#This Row],[Oprindeligt beløb]]-Table357913[[#This Row],[Ansøgt beløb]])/Table357913[[#This Row],[Oprindeligt beløb]],0)</f>
        <v>0</v>
      </c>
      <c r="I79" s="100" t="s">
        <v>98</v>
      </c>
    </row>
    <row r="80" spans="2:13" x14ac:dyDescent="0.25">
      <c r="B80" s="77">
        <v>26</v>
      </c>
      <c r="C80" s="78" t="s">
        <v>18</v>
      </c>
      <c r="D80" s="97" t="s">
        <v>168</v>
      </c>
      <c r="E80" s="98" t="s">
        <v>164</v>
      </c>
      <c r="F80" s="79">
        <v>0</v>
      </c>
      <c r="G80" s="79">
        <v>0</v>
      </c>
      <c r="H80" s="84">
        <f>IFERROR((Table357913[[#This Row],[Oprindeligt beløb]]-Table357913[[#This Row],[Ansøgt beløb]])/Table357913[[#This Row],[Oprindeligt beløb]],0)</f>
        <v>0</v>
      </c>
      <c r="I80" s="100" t="s">
        <v>98</v>
      </c>
    </row>
    <row r="81" spans="2:9" x14ac:dyDescent="0.25">
      <c r="B81" s="77">
        <v>27</v>
      </c>
      <c r="C81" s="78" t="s">
        <v>18</v>
      </c>
      <c r="D81" s="97" t="s">
        <v>168</v>
      </c>
      <c r="E81" s="98" t="s">
        <v>164</v>
      </c>
      <c r="F81" s="79">
        <v>0</v>
      </c>
      <c r="G81" s="79">
        <v>0</v>
      </c>
      <c r="H81" s="84">
        <f>IFERROR((Table357913[[#This Row],[Oprindeligt beløb]]-Table357913[[#This Row],[Ansøgt beløb]])/Table357913[[#This Row],[Oprindeligt beløb]],0)</f>
        <v>0</v>
      </c>
      <c r="I81" s="100" t="s">
        <v>98</v>
      </c>
    </row>
    <row r="82" spans="2:9" x14ac:dyDescent="0.25">
      <c r="B82" s="77">
        <v>28</v>
      </c>
      <c r="C82" s="78" t="s">
        <v>18</v>
      </c>
      <c r="D82" s="97" t="s">
        <v>168</v>
      </c>
      <c r="E82" s="98" t="s">
        <v>164</v>
      </c>
      <c r="F82" s="79">
        <v>0</v>
      </c>
      <c r="G82" s="79">
        <v>0</v>
      </c>
      <c r="H82" s="84">
        <f>IFERROR((Table357913[[#This Row],[Oprindeligt beløb]]-Table357913[[#This Row],[Ansøgt beløb]])/Table357913[[#This Row],[Oprindeligt beløb]],0)</f>
        <v>0</v>
      </c>
      <c r="I82" s="100" t="s">
        <v>98</v>
      </c>
    </row>
    <row r="83" spans="2:9" x14ac:dyDescent="0.25">
      <c r="B83" s="77">
        <v>29</v>
      </c>
      <c r="C83" s="78" t="s">
        <v>18</v>
      </c>
      <c r="D83" s="97" t="s">
        <v>168</v>
      </c>
      <c r="E83" s="98" t="s">
        <v>164</v>
      </c>
      <c r="F83" s="79">
        <v>0</v>
      </c>
      <c r="G83" s="79">
        <v>0</v>
      </c>
      <c r="H83" s="84">
        <f>IFERROR((Table357913[[#This Row],[Oprindeligt beløb]]-Table357913[[#This Row],[Ansøgt beløb]])/Table357913[[#This Row],[Oprindeligt beløb]],0)</f>
        <v>0</v>
      </c>
      <c r="I83" s="100" t="s">
        <v>98</v>
      </c>
    </row>
    <row r="84" spans="2:9" x14ac:dyDescent="0.25">
      <c r="B84" s="77">
        <v>30</v>
      </c>
      <c r="C84" s="78" t="s">
        <v>18</v>
      </c>
      <c r="D84" s="97" t="s">
        <v>168</v>
      </c>
      <c r="E84" s="98" t="s">
        <v>164</v>
      </c>
      <c r="F84" s="79">
        <v>0</v>
      </c>
      <c r="G84" s="79">
        <v>0</v>
      </c>
      <c r="H84" s="84">
        <f>IFERROR((Table357913[[#This Row],[Oprindeligt beløb]]-Table357913[[#This Row],[Ansøgt beløb]])/Table357913[[#This Row],[Oprindeligt beløb]],0)</f>
        <v>0</v>
      </c>
      <c r="I84" s="100" t="s">
        <v>98</v>
      </c>
    </row>
    <row r="85" spans="2:9" x14ac:dyDescent="0.25">
      <c r="B85" s="77">
        <v>31</v>
      </c>
      <c r="C85" s="78" t="s">
        <v>18</v>
      </c>
      <c r="D85" s="97" t="s">
        <v>168</v>
      </c>
      <c r="E85" s="98" t="s">
        <v>164</v>
      </c>
      <c r="F85" s="79">
        <v>0</v>
      </c>
      <c r="G85" s="79">
        <v>0</v>
      </c>
      <c r="H85" s="84">
        <f>IFERROR((Table357913[[#This Row],[Oprindeligt beløb]]-Table357913[[#This Row],[Ansøgt beløb]])/Table357913[[#This Row],[Oprindeligt beløb]],0)</f>
        <v>0</v>
      </c>
      <c r="I85" s="100" t="s">
        <v>98</v>
      </c>
    </row>
    <row r="86" spans="2:9" x14ac:dyDescent="0.25">
      <c r="B86" s="77">
        <v>32</v>
      </c>
      <c r="C86" s="78" t="s">
        <v>18</v>
      </c>
      <c r="D86" s="97" t="s">
        <v>168</v>
      </c>
      <c r="E86" s="98" t="s">
        <v>164</v>
      </c>
      <c r="F86" s="79">
        <v>0</v>
      </c>
      <c r="G86" s="79">
        <v>0</v>
      </c>
      <c r="H86" s="84">
        <f>IFERROR((Table357913[[#This Row],[Oprindeligt beløb]]-Table357913[[#This Row],[Ansøgt beløb]])/Table357913[[#This Row],[Oprindeligt beløb]],0)</f>
        <v>0</v>
      </c>
      <c r="I86" s="100" t="s">
        <v>98</v>
      </c>
    </row>
    <row r="87" spans="2:9" x14ac:dyDescent="0.25">
      <c r="B87" s="77">
        <v>33</v>
      </c>
      <c r="C87" s="78" t="s">
        <v>18</v>
      </c>
      <c r="D87" s="97" t="s">
        <v>168</v>
      </c>
      <c r="E87" s="98" t="s">
        <v>164</v>
      </c>
      <c r="F87" s="79">
        <v>0</v>
      </c>
      <c r="G87" s="79">
        <v>0</v>
      </c>
      <c r="H87" s="84">
        <f>IFERROR((Table357913[[#This Row],[Oprindeligt beløb]]-Table357913[[#This Row],[Ansøgt beløb]])/Table357913[[#This Row],[Oprindeligt beløb]],0)</f>
        <v>0</v>
      </c>
      <c r="I87" s="100" t="s">
        <v>98</v>
      </c>
    </row>
    <row r="88" spans="2:9" x14ac:dyDescent="0.25">
      <c r="B88" s="77">
        <v>34</v>
      </c>
      <c r="C88" s="78" t="s">
        <v>18</v>
      </c>
      <c r="D88" s="97" t="s">
        <v>168</v>
      </c>
      <c r="E88" s="98" t="s">
        <v>164</v>
      </c>
      <c r="F88" s="79">
        <v>0</v>
      </c>
      <c r="G88" s="79">
        <v>0</v>
      </c>
      <c r="H88" s="84">
        <f>IFERROR((Table357913[[#This Row],[Oprindeligt beløb]]-Table357913[[#This Row],[Ansøgt beløb]])/Table357913[[#This Row],[Oprindeligt beløb]],0)</f>
        <v>0</v>
      </c>
      <c r="I88" s="100" t="s">
        <v>98</v>
      </c>
    </row>
    <row r="89" spans="2:9" x14ac:dyDescent="0.25">
      <c r="B89" s="77">
        <v>35</v>
      </c>
      <c r="C89" s="78" t="s">
        <v>18</v>
      </c>
      <c r="D89" s="97" t="s">
        <v>168</v>
      </c>
      <c r="E89" s="98" t="s">
        <v>164</v>
      </c>
      <c r="F89" s="79">
        <v>0</v>
      </c>
      <c r="G89" s="79">
        <v>0</v>
      </c>
      <c r="H89" s="84">
        <f>IFERROR((Table357913[[#This Row],[Oprindeligt beløb]]-Table357913[[#This Row],[Ansøgt beløb]])/Table357913[[#This Row],[Oprindeligt beløb]],0)</f>
        <v>0</v>
      </c>
      <c r="I89" s="100" t="s">
        <v>98</v>
      </c>
    </row>
    <row r="90" spans="2:9" x14ac:dyDescent="0.25">
      <c r="B90" s="77">
        <v>36</v>
      </c>
      <c r="C90" s="78" t="s">
        <v>18</v>
      </c>
      <c r="D90" s="97" t="s">
        <v>168</v>
      </c>
      <c r="E90" s="98" t="s">
        <v>164</v>
      </c>
      <c r="F90" s="79">
        <v>0</v>
      </c>
      <c r="G90" s="79">
        <v>0</v>
      </c>
      <c r="H90" s="84">
        <f>IFERROR((Table357913[[#This Row],[Oprindeligt beløb]]-Table357913[[#This Row],[Ansøgt beløb]])/Table357913[[#This Row],[Oprindeligt beløb]],0)</f>
        <v>0</v>
      </c>
      <c r="I90" s="100" t="s">
        <v>98</v>
      </c>
    </row>
    <row r="91" spans="2:9" x14ac:dyDescent="0.25">
      <c r="B91" s="77">
        <v>37</v>
      </c>
      <c r="C91" s="78" t="s">
        <v>18</v>
      </c>
      <c r="D91" s="97" t="s">
        <v>168</v>
      </c>
      <c r="E91" s="98" t="s">
        <v>164</v>
      </c>
      <c r="F91" s="79">
        <v>0</v>
      </c>
      <c r="G91" s="79">
        <v>0</v>
      </c>
      <c r="H91" s="84">
        <f>IFERROR((Table357913[[#This Row],[Oprindeligt beløb]]-Table357913[[#This Row],[Ansøgt beløb]])/Table357913[[#This Row],[Oprindeligt beløb]],0)</f>
        <v>0</v>
      </c>
      <c r="I91" s="100" t="s">
        <v>98</v>
      </c>
    </row>
    <row r="92" spans="2:9" x14ac:dyDescent="0.25">
      <c r="B92" s="77">
        <v>38</v>
      </c>
      <c r="C92" s="78" t="s">
        <v>18</v>
      </c>
      <c r="D92" s="97" t="s">
        <v>168</v>
      </c>
      <c r="E92" s="98" t="s">
        <v>164</v>
      </c>
      <c r="F92" s="79">
        <v>0</v>
      </c>
      <c r="G92" s="79">
        <v>0</v>
      </c>
      <c r="H92" s="84">
        <f>IFERROR((Table357913[[#This Row],[Oprindeligt beløb]]-Table357913[[#This Row],[Ansøgt beløb]])/Table357913[[#This Row],[Oprindeligt beløb]],0)</f>
        <v>0</v>
      </c>
      <c r="I92" s="100" t="s">
        <v>98</v>
      </c>
    </row>
    <row r="93" spans="2:9" x14ac:dyDescent="0.25">
      <c r="B93" s="77">
        <v>39</v>
      </c>
      <c r="C93" s="78" t="s">
        <v>18</v>
      </c>
      <c r="D93" s="97" t="s">
        <v>168</v>
      </c>
      <c r="E93" s="98" t="s">
        <v>164</v>
      </c>
      <c r="F93" s="79">
        <v>0</v>
      </c>
      <c r="G93" s="79">
        <v>0</v>
      </c>
      <c r="H93" s="84">
        <f>IFERROR((Table357913[[#This Row],[Oprindeligt beløb]]-Table357913[[#This Row],[Ansøgt beløb]])/Table357913[[#This Row],[Oprindeligt beløb]],0)</f>
        <v>0</v>
      </c>
      <c r="I93" s="100" t="s">
        <v>98</v>
      </c>
    </row>
    <row r="94" spans="2:9" x14ac:dyDescent="0.25">
      <c r="B94" s="77">
        <v>40</v>
      </c>
      <c r="C94" s="78" t="s">
        <v>18</v>
      </c>
      <c r="D94" s="97" t="s">
        <v>168</v>
      </c>
      <c r="E94" s="98" t="s">
        <v>164</v>
      </c>
      <c r="F94" s="79">
        <v>0</v>
      </c>
      <c r="G94" s="79">
        <v>0</v>
      </c>
      <c r="H94" s="84">
        <f>IFERROR((Table357913[[#This Row],[Oprindeligt beløb]]-Table357913[[#This Row],[Ansøgt beløb]])/Table357913[[#This Row],[Oprindeligt beløb]],0)</f>
        <v>0</v>
      </c>
      <c r="I94" s="100" t="s">
        <v>98</v>
      </c>
    </row>
    <row r="95" spans="2:9" x14ac:dyDescent="0.25">
      <c r="B95" s="77">
        <v>41</v>
      </c>
      <c r="C95" s="78" t="s">
        <v>18</v>
      </c>
      <c r="D95" s="97" t="s">
        <v>168</v>
      </c>
      <c r="E95" s="98" t="s">
        <v>164</v>
      </c>
      <c r="F95" s="79">
        <v>0</v>
      </c>
      <c r="G95" s="79">
        <v>0</v>
      </c>
      <c r="H95" s="84">
        <f>IFERROR((Table357913[[#This Row],[Oprindeligt beløb]]-Table357913[[#This Row],[Ansøgt beløb]])/Table357913[[#This Row],[Oprindeligt beløb]],0)</f>
        <v>0</v>
      </c>
      <c r="I95" s="100" t="s">
        <v>98</v>
      </c>
    </row>
    <row r="96" spans="2:9" x14ac:dyDescent="0.25">
      <c r="B96" s="77">
        <v>42</v>
      </c>
      <c r="C96" s="78" t="s">
        <v>18</v>
      </c>
      <c r="D96" s="97" t="s">
        <v>168</v>
      </c>
      <c r="E96" s="98" t="s">
        <v>164</v>
      </c>
      <c r="F96" s="79">
        <v>0</v>
      </c>
      <c r="G96" s="79">
        <v>0</v>
      </c>
      <c r="H96" s="84">
        <f>IFERROR((Table357913[[#This Row],[Oprindeligt beløb]]-Table357913[[#This Row],[Ansøgt beløb]])/Table357913[[#This Row],[Oprindeligt beløb]],0)</f>
        <v>0</v>
      </c>
      <c r="I96" s="100" t="s">
        <v>98</v>
      </c>
    </row>
    <row r="97" spans="2:9" x14ac:dyDescent="0.25">
      <c r="B97" s="77">
        <v>43</v>
      </c>
      <c r="C97" s="78" t="s">
        <v>18</v>
      </c>
      <c r="D97" s="97" t="s">
        <v>168</v>
      </c>
      <c r="E97" s="98" t="s">
        <v>164</v>
      </c>
      <c r="F97" s="79">
        <v>0</v>
      </c>
      <c r="G97" s="79">
        <v>0</v>
      </c>
      <c r="H97" s="84">
        <f>IFERROR((Table357913[[#This Row],[Oprindeligt beløb]]-Table357913[[#This Row],[Ansøgt beløb]])/Table357913[[#This Row],[Oprindeligt beløb]],0)</f>
        <v>0</v>
      </c>
      <c r="I97" s="100" t="s">
        <v>98</v>
      </c>
    </row>
    <row r="98" spans="2:9" x14ac:dyDescent="0.25">
      <c r="B98" s="77">
        <v>44</v>
      </c>
      <c r="C98" s="78" t="s">
        <v>18</v>
      </c>
      <c r="D98" s="97" t="s">
        <v>168</v>
      </c>
      <c r="E98" s="98" t="s">
        <v>164</v>
      </c>
      <c r="F98" s="79">
        <v>0</v>
      </c>
      <c r="G98" s="79">
        <v>0</v>
      </c>
      <c r="H98" s="84">
        <f>IFERROR((Table357913[[#This Row],[Oprindeligt beløb]]-Table357913[[#This Row],[Ansøgt beløb]])/Table357913[[#This Row],[Oprindeligt beløb]],0)</f>
        <v>0</v>
      </c>
      <c r="I98" s="100" t="s">
        <v>98</v>
      </c>
    </row>
    <row r="99" spans="2:9" x14ac:dyDescent="0.25">
      <c r="B99" s="77">
        <v>45</v>
      </c>
      <c r="C99" s="78" t="s">
        <v>18</v>
      </c>
      <c r="D99" s="97" t="s">
        <v>168</v>
      </c>
      <c r="E99" s="98" t="s">
        <v>164</v>
      </c>
      <c r="F99" s="79">
        <v>0</v>
      </c>
      <c r="G99" s="79">
        <v>0</v>
      </c>
      <c r="H99" s="84">
        <f>IFERROR((Table357913[[#This Row],[Oprindeligt beløb]]-Table357913[[#This Row],[Ansøgt beløb]])/Table357913[[#This Row],[Oprindeligt beløb]],0)</f>
        <v>0</v>
      </c>
      <c r="I99" s="100" t="s">
        <v>98</v>
      </c>
    </row>
    <row r="100" spans="2:9" x14ac:dyDescent="0.25">
      <c r="B100" s="77">
        <v>46</v>
      </c>
      <c r="C100" s="78" t="s">
        <v>18</v>
      </c>
      <c r="D100" s="97" t="s">
        <v>168</v>
      </c>
      <c r="E100" s="98" t="s">
        <v>164</v>
      </c>
      <c r="F100" s="79">
        <v>0</v>
      </c>
      <c r="G100" s="79">
        <v>0</v>
      </c>
      <c r="H100" s="84">
        <f>IFERROR((Table357913[[#This Row],[Oprindeligt beløb]]-Table357913[[#This Row],[Ansøgt beløb]])/Table357913[[#This Row],[Oprindeligt beløb]],0)</f>
        <v>0</v>
      </c>
      <c r="I100" s="100" t="s">
        <v>98</v>
      </c>
    </row>
    <row r="101" spans="2:9" x14ac:dyDescent="0.25">
      <c r="B101" s="77">
        <v>47</v>
      </c>
      <c r="C101" s="78" t="s">
        <v>18</v>
      </c>
      <c r="D101" s="97" t="s">
        <v>168</v>
      </c>
      <c r="E101" s="98" t="s">
        <v>164</v>
      </c>
      <c r="F101" s="79">
        <v>0</v>
      </c>
      <c r="G101" s="79">
        <v>0</v>
      </c>
      <c r="H101" s="84">
        <f>IFERROR((Table357913[[#This Row],[Oprindeligt beløb]]-Table357913[[#This Row],[Ansøgt beløb]])/Table357913[[#This Row],[Oprindeligt beløb]],0)</f>
        <v>0</v>
      </c>
      <c r="I101" s="100" t="s">
        <v>98</v>
      </c>
    </row>
    <row r="102" spans="2:9" x14ac:dyDescent="0.25">
      <c r="B102" s="77">
        <v>48</v>
      </c>
      <c r="C102" s="78" t="s">
        <v>18</v>
      </c>
      <c r="D102" s="97" t="s">
        <v>168</v>
      </c>
      <c r="E102" s="98" t="s">
        <v>164</v>
      </c>
      <c r="F102" s="79">
        <v>0</v>
      </c>
      <c r="G102" s="79">
        <v>0</v>
      </c>
      <c r="H102" s="84">
        <f>IFERROR((Table357913[[#This Row],[Oprindeligt beløb]]-Table357913[[#This Row],[Ansøgt beløb]])/Table357913[[#This Row],[Oprindeligt beløb]],0)</f>
        <v>0</v>
      </c>
      <c r="I102" s="100" t="s">
        <v>98</v>
      </c>
    </row>
    <row r="103" spans="2:9" x14ac:dyDescent="0.25">
      <c r="B103" s="77">
        <v>49</v>
      </c>
      <c r="C103" s="78" t="s">
        <v>18</v>
      </c>
      <c r="D103" s="97" t="s">
        <v>168</v>
      </c>
      <c r="E103" s="98" t="s">
        <v>164</v>
      </c>
      <c r="F103" s="79">
        <v>0</v>
      </c>
      <c r="G103" s="79">
        <v>0</v>
      </c>
      <c r="H103" s="84">
        <f>IFERROR((Table357913[[#This Row],[Oprindeligt beløb]]-Table357913[[#This Row],[Ansøgt beløb]])/Table357913[[#This Row],[Oprindeligt beløb]],0)</f>
        <v>0</v>
      </c>
      <c r="I103" s="100" t="s">
        <v>98</v>
      </c>
    </row>
    <row r="104" spans="2:9" x14ac:dyDescent="0.25">
      <c r="B104" s="77">
        <v>50</v>
      </c>
      <c r="C104" s="78" t="s">
        <v>18</v>
      </c>
      <c r="D104" s="97" t="s">
        <v>168</v>
      </c>
      <c r="E104" s="98" t="s">
        <v>164</v>
      </c>
      <c r="F104" s="79">
        <v>0</v>
      </c>
      <c r="G104" s="79">
        <v>0</v>
      </c>
      <c r="H104" s="84">
        <f>IFERROR((Table357913[[#This Row],[Oprindeligt beløb]]-Table357913[[#This Row],[Ansøgt beløb]])/Table357913[[#This Row],[Oprindeligt beløb]],0)</f>
        <v>0</v>
      </c>
      <c r="I104" s="100" t="s">
        <v>98</v>
      </c>
    </row>
    <row r="105" spans="2:9" x14ac:dyDescent="0.25">
      <c r="B105" s="77">
        <v>51</v>
      </c>
      <c r="C105" s="78" t="s">
        <v>18</v>
      </c>
      <c r="D105" s="97" t="s">
        <v>168</v>
      </c>
      <c r="E105" s="98" t="s">
        <v>164</v>
      </c>
      <c r="F105" s="79">
        <v>0</v>
      </c>
      <c r="G105" s="79">
        <v>0</v>
      </c>
      <c r="H105" s="84">
        <f>IFERROR((Table357913[[#This Row],[Oprindeligt beløb]]-Table357913[[#This Row],[Ansøgt beløb]])/Table357913[[#This Row],[Oprindeligt beløb]],0)</f>
        <v>0</v>
      </c>
      <c r="I105" s="100" t="s">
        <v>98</v>
      </c>
    </row>
    <row r="106" spans="2:9" x14ac:dyDescent="0.25">
      <c r="B106" s="77">
        <v>52</v>
      </c>
      <c r="C106" s="78" t="s">
        <v>18</v>
      </c>
      <c r="D106" s="97" t="s">
        <v>168</v>
      </c>
      <c r="E106" s="98" t="s">
        <v>164</v>
      </c>
      <c r="F106" s="79">
        <v>0</v>
      </c>
      <c r="G106" s="79">
        <v>0</v>
      </c>
      <c r="H106" s="84">
        <f>IFERROR((Table357913[[#This Row],[Oprindeligt beløb]]-Table357913[[#This Row],[Ansøgt beløb]])/Table357913[[#This Row],[Oprindeligt beløb]],0)</f>
        <v>0</v>
      </c>
      <c r="I106" s="100" t="s">
        <v>98</v>
      </c>
    </row>
    <row r="107" spans="2:9" x14ac:dyDescent="0.25">
      <c r="B107" s="77">
        <v>53</v>
      </c>
      <c r="C107" s="78" t="s">
        <v>18</v>
      </c>
      <c r="D107" s="97" t="s">
        <v>168</v>
      </c>
      <c r="E107" s="98" t="s">
        <v>164</v>
      </c>
      <c r="F107" s="79">
        <v>0</v>
      </c>
      <c r="G107" s="79">
        <v>0</v>
      </c>
      <c r="H107" s="84">
        <f>IFERROR((Table357913[[#This Row],[Oprindeligt beløb]]-Table357913[[#This Row],[Ansøgt beløb]])/Table357913[[#This Row],[Oprindeligt beløb]],0)</f>
        <v>0</v>
      </c>
      <c r="I107" s="100" t="s">
        <v>98</v>
      </c>
    </row>
    <row r="108" spans="2:9" x14ac:dyDescent="0.25">
      <c r="B108" s="77">
        <v>54</v>
      </c>
      <c r="C108" s="78" t="s">
        <v>18</v>
      </c>
      <c r="D108" s="97" t="s">
        <v>168</v>
      </c>
      <c r="E108" s="98" t="s">
        <v>164</v>
      </c>
      <c r="F108" s="79">
        <v>0</v>
      </c>
      <c r="G108" s="79">
        <v>0</v>
      </c>
      <c r="H108" s="84">
        <f>IFERROR((Table357913[[#This Row],[Oprindeligt beløb]]-Table357913[[#This Row],[Ansøgt beløb]])/Table357913[[#This Row],[Oprindeligt beløb]],0)</f>
        <v>0</v>
      </c>
      <c r="I108" s="100" t="s">
        <v>98</v>
      </c>
    </row>
    <row r="109" spans="2:9" x14ac:dyDescent="0.25">
      <c r="B109" s="77">
        <v>55</v>
      </c>
      <c r="C109" s="78" t="s">
        <v>18</v>
      </c>
      <c r="D109" s="97" t="s">
        <v>168</v>
      </c>
      <c r="E109" s="98" t="s">
        <v>164</v>
      </c>
      <c r="F109" s="79">
        <v>0</v>
      </c>
      <c r="G109" s="79">
        <v>0</v>
      </c>
      <c r="H109" s="84">
        <f>IFERROR((Table357913[[#This Row],[Oprindeligt beløb]]-Table357913[[#This Row],[Ansøgt beløb]])/Table357913[[#This Row],[Oprindeligt beløb]],0)</f>
        <v>0</v>
      </c>
      <c r="I109" s="100" t="s">
        <v>98</v>
      </c>
    </row>
    <row r="110" spans="2:9" x14ac:dyDescent="0.25">
      <c r="B110" s="77">
        <v>56</v>
      </c>
      <c r="C110" s="78" t="s">
        <v>18</v>
      </c>
      <c r="D110" s="97" t="s">
        <v>168</v>
      </c>
      <c r="E110" s="98" t="s">
        <v>164</v>
      </c>
      <c r="F110" s="79">
        <v>0</v>
      </c>
      <c r="G110" s="79">
        <v>0</v>
      </c>
      <c r="H110" s="84">
        <f>IFERROR((Table357913[[#This Row],[Oprindeligt beløb]]-Table357913[[#This Row],[Ansøgt beløb]])/Table357913[[#This Row],[Oprindeligt beløb]],0)</f>
        <v>0</v>
      </c>
      <c r="I110" s="100" t="s">
        <v>98</v>
      </c>
    </row>
    <row r="111" spans="2:9" x14ac:dyDescent="0.25">
      <c r="B111" s="77">
        <v>57</v>
      </c>
      <c r="C111" s="78" t="s">
        <v>18</v>
      </c>
      <c r="D111" s="97" t="s">
        <v>168</v>
      </c>
      <c r="E111" s="98" t="s">
        <v>164</v>
      </c>
      <c r="F111" s="79">
        <v>0</v>
      </c>
      <c r="G111" s="79">
        <v>0</v>
      </c>
      <c r="H111" s="84">
        <f>IFERROR((Table357913[[#This Row],[Oprindeligt beløb]]-Table357913[[#This Row],[Ansøgt beløb]])/Table357913[[#This Row],[Oprindeligt beløb]],0)</f>
        <v>0</v>
      </c>
      <c r="I111" s="100" t="s">
        <v>98</v>
      </c>
    </row>
    <row r="112" spans="2:9" x14ac:dyDescent="0.25">
      <c r="B112" s="77">
        <v>58</v>
      </c>
      <c r="C112" s="78" t="s">
        <v>18</v>
      </c>
      <c r="D112" s="97" t="s">
        <v>168</v>
      </c>
      <c r="E112" s="98" t="s">
        <v>164</v>
      </c>
      <c r="F112" s="79">
        <v>0</v>
      </c>
      <c r="G112" s="79">
        <v>0</v>
      </c>
      <c r="H112" s="84">
        <f>IFERROR((Table357913[[#This Row],[Oprindeligt beløb]]-Table357913[[#This Row],[Ansøgt beløb]])/Table357913[[#This Row],[Oprindeligt beløb]],0)</f>
        <v>0</v>
      </c>
      <c r="I112" s="100" t="s">
        <v>98</v>
      </c>
    </row>
    <row r="113" spans="2:9" x14ac:dyDescent="0.25">
      <c r="B113" s="77">
        <v>59</v>
      </c>
      <c r="C113" s="78" t="s">
        <v>18</v>
      </c>
      <c r="D113" s="97" t="s">
        <v>168</v>
      </c>
      <c r="E113" s="98" t="s">
        <v>164</v>
      </c>
      <c r="F113" s="79">
        <v>0</v>
      </c>
      <c r="G113" s="79">
        <v>0</v>
      </c>
      <c r="H113" s="84">
        <f>IFERROR((Table357913[[#This Row],[Oprindeligt beløb]]-Table357913[[#This Row],[Ansøgt beløb]])/Table357913[[#This Row],[Oprindeligt beløb]],0)</f>
        <v>0</v>
      </c>
      <c r="I113" s="100" t="s">
        <v>98</v>
      </c>
    </row>
    <row r="114" spans="2:9" x14ac:dyDescent="0.25">
      <c r="B114" s="77">
        <v>60</v>
      </c>
      <c r="C114" s="78" t="s">
        <v>18</v>
      </c>
      <c r="D114" s="97" t="s">
        <v>168</v>
      </c>
      <c r="E114" s="98" t="s">
        <v>164</v>
      </c>
      <c r="F114" s="79">
        <v>0</v>
      </c>
      <c r="G114" s="79">
        <v>0</v>
      </c>
      <c r="H114" s="84">
        <f>IFERROR((Table357913[[#This Row],[Oprindeligt beløb]]-Table357913[[#This Row],[Ansøgt beløb]])/Table357913[[#This Row],[Oprindeligt beløb]],0)</f>
        <v>0</v>
      </c>
      <c r="I114" s="100" t="s">
        <v>98</v>
      </c>
    </row>
    <row r="115" spans="2:9" x14ac:dyDescent="0.25">
      <c r="B115" s="77">
        <v>61</v>
      </c>
      <c r="C115" s="78" t="s">
        <v>18</v>
      </c>
      <c r="D115" s="97" t="s">
        <v>168</v>
      </c>
      <c r="E115" s="98" t="s">
        <v>164</v>
      </c>
      <c r="F115" s="79">
        <v>0</v>
      </c>
      <c r="G115" s="79">
        <v>0</v>
      </c>
      <c r="H115" s="84">
        <f>IFERROR((Table357913[[#This Row],[Oprindeligt beløb]]-Table357913[[#This Row],[Ansøgt beløb]])/Table357913[[#This Row],[Oprindeligt beløb]],0)</f>
        <v>0</v>
      </c>
      <c r="I115" s="100" t="s">
        <v>98</v>
      </c>
    </row>
    <row r="116" spans="2:9" x14ac:dyDescent="0.25">
      <c r="B116" s="77">
        <v>62</v>
      </c>
      <c r="C116" s="78" t="s">
        <v>18</v>
      </c>
      <c r="D116" s="97" t="s">
        <v>168</v>
      </c>
      <c r="E116" s="98" t="s">
        <v>164</v>
      </c>
      <c r="F116" s="79">
        <v>0</v>
      </c>
      <c r="G116" s="79">
        <v>0</v>
      </c>
      <c r="H116" s="84">
        <f>IFERROR((Table357913[[#This Row],[Oprindeligt beløb]]-Table357913[[#This Row],[Ansøgt beløb]])/Table357913[[#This Row],[Oprindeligt beløb]],0)</f>
        <v>0</v>
      </c>
      <c r="I116" s="100" t="s">
        <v>98</v>
      </c>
    </row>
    <row r="117" spans="2:9" x14ac:dyDescent="0.25">
      <c r="B117" s="77">
        <v>63</v>
      </c>
      <c r="C117" s="78" t="s">
        <v>18</v>
      </c>
      <c r="D117" s="97" t="s">
        <v>168</v>
      </c>
      <c r="E117" s="98" t="s">
        <v>164</v>
      </c>
      <c r="F117" s="79">
        <v>0</v>
      </c>
      <c r="G117" s="79">
        <v>0</v>
      </c>
      <c r="H117" s="84">
        <f>IFERROR((Table357913[[#This Row],[Oprindeligt beløb]]-Table357913[[#This Row],[Ansøgt beløb]])/Table357913[[#This Row],[Oprindeligt beløb]],0)</f>
        <v>0</v>
      </c>
      <c r="I117" s="100" t="s">
        <v>98</v>
      </c>
    </row>
    <row r="118" spans="2:9" x14ac:dyDescent="0.25">
      <c r="B118" s="77">
        <v>64</v>
      </c>
      <c r="C118" s="78" t="s">
        <v>18</v>
      </c>
      <c r="D118" s="97" t="s">
        <v>168</v>
      </c>
      <c r="E118" s="98" t="s">
        <v>164</v>
      </c>
      <c r="F118" s="79">
        <v>0</v>
      </c>
      <c r="G118" s="79">
        <v>0</v>
      </c>
      <c r="H118" s="84">
        <f>IFERROR((Table357913[[#This Row],[Oprindeligt beløb]]-Table357913[[#This Row],[Ansøgt beløb]])/Table357913[[#This Row],[Oprindeligt beløb]],0)</f>
        <v>0</v>
      </c>
      <c r="I118" s="100" t="s">
        <v>98</v>
      </c>
    </row>
    <row r="119" spans="2:9" x14ac:dyDescent="0.25">
      <c r="B119" s="77">
        <v>65</v>
      </c>
      <c r="C119" s="78" t="s">
        <v>18</v>
      </c>
      <c r="D119" s="97" t="s">
        <v>168</v>
      </c>
      <c r="E119" s="98" t="s">
        <v>164</v>
      </c>
      <c r="F119" s="79">
        <v>0</v>
      </c>
      <c r="G119" s="79">
        <v>0</v>
      </c>
      <c r="H119" s="84">
        <f>IFERROR((Table357913[[#This Row],[Oprindeligt beløb]]-Table357913[[#This Row],[Ansøgt beløb]])/Table357913[[#This Row],[Oprindeligt beløb]],0)</f>
        <v>0</v>
      </c>
      <c r="I119" s="100" t="s">
        <v>98</v>
      </c>
    </row>
    <row r="120" spans="2:9" x14ac:dyDescent="0.25">
      <c r="B120" s="77">
        <v>66</v>
      </c>
      <c r="C120" s="78" t="s">
        <v>18</v>
      </c>
      <c r="D120" s="97" t="s">
        <v>168</v>
      </c>
      <c r="E120" s="98" t="s">
        <v>164</v>
      </c>
      <c r="F120" s="79">
        <v>0</v>
      </c>
      <c r="G120" s="79">
        <v>0</v>
      </c>
      <c r="H120" s="84">
        <f>IFERROR((Table357913[[#This Row],[Oprindeligt beløb]]-Table357913[[#This Row],[Ansøgt beløb]])/Table357913[[#This Row],[Oprindeligt beløb]],0)</f>
        <v>0</v>
      </c>
      <c r="I120" s="100" t="s">
        <v>98</v>
      </c>
    </row>
    <row r="121" spans="2:9" x14ac:dyDescent="0.25">
      <c r="B121" s="77">
        <v>67</v>
      </c>
      <c r="C121" s="78" t="s">
        <v>18</v>
      </c>
      <c r="D121" s="97" t="s">
        <v>168</v>
      </c>
      <c r="E121" s="98" t="s">
        <v>164</v>
      </c>
      <c r="F121" s="79">
        <v>0</v>
      </c>
      <c r="G121" s="79">
        <v>0</v>
      </c>
      <c r="H121" s="84">
        <f>IFERROR((Table357913[[#This Row],[Oprindeligt beløb]]-Table357913[[#This Row],[Ansøgt beløb]])/Table357913[[#This Row],[Oprindeligt beløb]],0)</f>
        <v>0</v>
      </c>
      <c r="I121" s="100" t="s">
        <v>98</v>
      </c>
    </row>
    <row r="122" spans="2:9" x14ac:dyDescent="0.25">
      <c r="B122" s="77">
        <v>68</v>
      </c>
      <c r="C122" s="78" t="s">
        <v>18</v>
      </c>
      <c r="D122" s="97" t="s">
        <v>168</v>
      </c>
      <c r="E122" s="98" t="s">
        <v>164</v>
      </c>
      <c r="F122" s="79">
        <v>0</v>
      </c>
      <c r="G122" s="79">
        <v>0</v>
      </c>
      <c r="H122" s="84">
        <f>IFERROR((Table357913[[#This Row],[Oprindeligt beløb]]-Table357913[[#This Row],[Ansøgt beløb]])/Table357913[[#This Row],[Oprindeligt beløb]],0)</f>
        <v>0</v>
      </c>
      <c r="I122" s="100" t="s">
        <v>98</v>
      </c>
    </row>
    <row r="123" spans="2:9" x14ac:dyDescent="0.25">
      <c r="B123" s="77">
        <v>69</v>
      </c>
      <c r="C123" s="78" t="s">
        <v>18</v>
      </c>
      <c r="D123" s="97" t="s">
        <v>168</v>
      </c>
      <c r="E123" s="98" t="s">
        <v>164</v>
      </c>
      <c r="F123" s="79">
        <v>0</v>
      </c>
      <c r="G123" s="79">
        <v>0</v>
      </c>
      <c r="H123" s="84">
        <f>IFERROR((Table357913[[#This Row],[Oprindeligt beløb]]-Table357913[[#This Row],[Ansøgt beløb]])/Table357913[[#This Row],[Oprindeligt beløb]],0)</f>
        <v>0</v>
      </c>
      <c r="I123" s="100" t="s">
        <v>98</v>
      </c>
    </row>
    <row r="124" spans="2:9" x14ac:dyDescent="0.25">
      <c r="B124" s="77">
        <v>70</v>
      </c>
      <c r="C124" s="78" t="s">
        <v>18</v>
      </c>
      <c r="D124" s="97" t="s">
        <v>168</v>
      </c>
      <c r="E124" s="98" t="s">
        <v>164</v>
      </c>
      <c r="F124" s="79">
        <v>0</v>
      </c>
      <c r="G124" s="79">
        <v>0</v>
      </c>
      <c r="H124" s="84">
        <f>IFERROR((Table357913[[#This Row],[Oprindeligt beløb]]-Table357913[[#This Row],[Ansøgt beløb]])/Table357913[[#This Row],[Oprindeligt beløb]],0)</f>
        <v>0</v>
      </c>
      <c r="I124" s="100" t="s">
        <v>98</v>
      </c>
    </row>
    <row r="125" spans="2:9" ht="15.75" thickBot="1" x14ac:dyDescent="0.3">
      <c r="B125" s="111" t="s">
        <v>111</v>
      </c>
      <c r="C125" s="112"/>
      <c r="D125" s="113"/>
      <c r="E125" s="114"/>
      <c r="F125" s="115">
        <f>SUBTOTAL(109,Table357913[Oprindeligt beløb])</f>
        <v>0</v>
      </c>
      <c r="G125" s="115">
        <f>SUBTOTAL(109,Table357913[Ansøgt beløb])</f>
        <v>0</v>
      </c>
      <c r="H125" s="115"/>
      <c r="I125" s="112"/>
    </row>
    <row r="126" spans="2:9" x14ac:dyDescent="0.25">
      <c r="B126" s="22"/>
      <c r="D126" s="49"/>
    </row>
  </sheetData>
  <sheetProtection algorithmName="SHA-512" hashValue="NimJmg4Tbrc4gYH4k8+ZXcvhFBf83eNn+8CAJRxSNf09oL+wJaPvV2QdU9zLKpv9cIgVpFmg5wH8wiQk/Nlqwg==" saltValue="eHJrJG4gcjlya+U5s8O2zg==" spinCount="100000" sheet="1" objects="1" scenarios="1"/>
  <dataConsolidate/>
  <mergeCells count="6">
    <mergeCell ref="B53:I53"/>
    <mergeCell ref="B2:E2"/>
    <mergeCell ref="F2:G2"/>
    <mergeCell ref="E5:E9"/>
    <mergeCell ref="B17:E17"/>
    <mergeCell ref="B52:I52"/>
  </mergeCells>
  <conditionalFormatting sqref="C20:C49 D55:E124">
    <cfRule type="expression" dxfId="223" priority="26">
      <formula>IF(C20&lt;&gt;"Vælg eller skriv post",1,0)</formula>
    </cfRule>
  </conditionalFormatting>
  <conditionalFormatting sqref="D20:D49">
    <cfRule type="expression" dxfId="222" priority="25">
      <formula>IF($D$20&lt;&gt;"0",1,0)</formula>
    </cfRule>
  </conditionalFormatting>
  <conditionalFormatting sqref="C55:C124">
    <cfRule type="cellIs" dxfId="221" priority="17" operator="equal">
      <formula>"HENSÆTTES pga. retsag"</formula>
    </cfRule>
    <cfRule type="expression" dxfId="220" priority="24">
      <formula>IF(C55&lt;&gt;"Vælg eller skriv post",1,0)</formula>
    </cfRule>
  </conditionalFormatting>
  <conditionalFormatting sqref="E20:E49">
    <cfRule type="expression" dxfId="219" priority="22">
      <formula>IF(E20&lt;&gt;"Beskrivelse af post",1,0)</formula>
    </cfRule>
    <cfRule type="expression" dxfId="218" priority="23">
      <formula>C20 = "Øvrige"</formula>
    </cfRule>
  </conditionalFormatting>
  <conditionalFormatting sqref="I55:I124">
    <cfRule type="expression" dxfId="217" priority="21">
      <formula>IF(I55&lt;&gt;"Beskrivelse af post",1,0)</formula>
    </cfRule>
  </conditionalFormatting>
  <conditionalFormatting sqref="E55:E124">
    <cfRule type="cellIs" dxfId="216" priority="20" operator="equal">
      <formula>"DD-MM-ÅÅÅÅ"</formula>
    </cfRule>
  </conditionalFormatting>
  <conditionalFormatting sqref="D55:D124">
    <cfRule type="cellIs" dxfId="215" priority="19" operator="equal">
      <formula>"Angiv leverandørs CVR-nummer"</formula>
    </cfRule>
  </conditionalFormatting>
  <conditionalFormatting sqref="B55:I55 D56:D124 I56:I124">
    <cfRule type="cellIs" dxfId="214" priority="18" operator="equal">
      <formula>"HENSÆTTES pga. retsag"</formula>
    </cfRule>
  </conditionalFormatting>
  <conditionalFormatting sqref="E11">
    <cfRule type="expression" dxfId="213" priority="7">
      <formula>$E$11&lt;&gt;"Angiv dato"</formula>
    </cfRule>
  </conditionalFormatting>
  <conditionalFormatting sqref="D13">
    <cfRule type="expression" dxfId="212" priority="8">
      <formula>IF(AND($D$13&lt;&gt;"Vælg dato",$D$8="Ja"),1,0)</formula>
    </cfRule>
  </conditionalFormatting>
  <conditionalFormatting sqref="D14">
    <cfRule type="expression" dxfId="211" priority="9">
      <formula>IF(AND($D$14&lt;&gt;"Angiv antal",$D$8="Ja"),1,0)</formula>
    </cfRule>
  </conditionalFormatting>
  <conditionalFormatting sqref="C14">
    <cfRule type="expression" dxfId="210" priority="10">
      <formula>$D$8&lt;&gt;"Ja"</formula>
    </cfRule>
  </conditionalFormatting>
  <conditionalFormatting sqref="B12:E14">
    <cfRule type="expression" dxfId="209" priority="11">
      <formula>IF($D$8&lt;&gt;"Ja",1,0)</formula>
    </cfRule>
  </conditionalFormatting>
  <conditionalFormatting sqref="E5">
    <cfRule type="expression" dxfId="208" priority="12">
      <formula>$E$5&lt;&gt;"Angiv uddybelsen af årsagen her"</formula>
    </cfRule>
  </conditionalFormatting>
  <conditionalFormatting sqref="E4:E9">
    <cfRule type="expression" dxfId="207" priority="13">
      <formula>IF(AND(OR($D$7="Aflyst",$D$7="Vælg årsag"),$D$9&gt;=350),1,0)</formula>
    </cfRule>
  </conditionalFormatting>
  <conditionalFormatting sqref="E13:E14">
    <cfRule type="expression" dxfId="206" priority="14">
      <formula>IF(AND($E$13&lt;&gt;"Vælg dato",$D$8="Ja"),1,0)</formula>
    </cfRule>
  </conditionalFormatting>
  <conditionalFormatting sqref="B10:D10">
    <cfRule type="expression" dxfId="205" priority="15">
      <formula>IF($D$8&lt;&gt;"Nej",1,0)</formula>
    </cfRule>
  </conditionalFormatting>
  <conditionalFormatting sqref="D10">
    <cfRule type="expression" dxfId="204" priority="16">
      <formula>IF(AND($D$10&lt;&gt;"Vælg dato",$D$8="Nej"),1,0)</formula>
    </cfRule>
  </conditionalFormatting>
  <conditionalFormatting sqref="E10:E11">
    <cfRule type="expression" dxfId="203" priority="6">
      <formula>IF(OR($D$7="Vælg årsag", $D$7="Aflyst", $D$7="Væsentligt ændret"),1,0)</formula>
    </cfRule>
  </conditionalFormatting>
  <conditionalFormatting sqref="D7">
    <cfRule type="expression" dxfId="202" priority="5">
      <formula>IF($D$7&lt;&gt;"Vælg årsag",1,0)</formula>
    </cfRule>
  </conditionalFormatting>
  <conditionalFormatting sqref="D6">
    <cfRule type="expression" dxfId="201" priority="4">
      <formula>IF($D$6&lt;&gt;"Angiv sted",1,0)</formula>
    </cfRule>
  </conditionalFormatting>
  <conditionalFormatting sqref="D9">
    <cfRule type="expression" dxfId="200" priority="3">
      <formula>IF($D$9&lt;&gt;"Angiv antal",1,0)</formula>
    </cfRule>
  </conditionalFormatting>
  <conditionalFormatting sqref="D8">
    <cfRule type="expression" dxfId="199" priority="2">
      <formula>IF($D$8&lt;&gt;"Vælg",1,0)</formula>
    </cfRule>
  </conditionalFormatting>
  <conditionalFormatting sqref="D5">
    <cfRule type="expression" dxfId="198" priority="1">
      <formula>IF($D$5 &lt;&gt;"Angiv navn",1,0)</formula>
    </cfRule>
  </conditionalFormatting>
  <dataValidations count="7">
    <dataValidation type="decimal" operator="lessThanOrEqual" allowBlank="1" showInputMessage="1" showErrorMessage="1" errorTitle="Fejl i beløb" error="Det ansøgte beløb er større end det oprindelige beløb " sqref="G55:G124">
      <formula1>F55</formula1>
    </dataValidation>
    <dataValidation showErrorMessage="1" promptTitle="Forklaring" prompt="Datoen angiver den sidste dato du havde planlagt at afholde arrangementet." sqref="E14"/>
    <dataValidation showErrorMessage="1" promptTitle="Forklaring" prompt="Datoen angiver den første dato du havde planlagt at afholde arrangementet._x000a_" sqref="D14"/>
    <dataValidation allowBlank="1" showErrorMessage="1" sqref="E5"/>
    <dataValidation allowBlank="1" showInputMessage="1" showErrorMessage="1" promptTitle="Forklaring" prompt="Hvis du har udskudt et arrangement, skal du angive den nye dato/periode for afviklingen af det udskudte arrangement." sqref="E11"/>
    <dataValidation allowBlank="1" showInputMessage="1" showErrorMessage="1" promptTitle="Forklaring" prompt="Antal deltagere per afvikling skal opgøres som det forventede antal samtidige deltagere til afviklingen af forestillingen. Opgørelsen kan fx basere sig på antallet af billetter solgt i forsalg eller antallet af deltagere fra tidligere år. " sqref="D9"/>
    <dataValidation type="decimal" allowBlank="1" showInputMessage="1" showErrorMessage="1" sqref="D20:D49 F55:F124">
      <formula1>0</formula1>
      <formula2>9.99999999999999E+21</formula2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>
          <x14:formula1>
            <xm:f>OFFSET(List!K2,1,0,COUNTA(List!K:K)-1,1)</xm:f>
          </x14:formula1>
          <xm:sqref>D7</xm:sqref>
        </x14:dataValidation>
        <x14:dataValidation type="list" allowBlank="1" showInputMessage="1" showErrorMessage="1">
          <x14:formula1>
            <xm:f>OFFSET(List!N2,1,0,COUNTA(List!N:N)-1,1)</xm:f>
          </x14:formula1>
          <xm:sqref>D8</xm:sqref>
        </x14:dataValidation>
        <x14:dataValidation type="list" showInputMessage="1" showErrorMessage="1" promptTitle="Forklaring" prompt="Du skal angive den sidste dato for perioden, som den oprindelige forestilling skulle være afholdt i. ">
          <x14:formula1>
            <xm:f>List!$Q$28:$Q$87</xm:f>
          </x14:formula1>
          <xm:sqref>E13</xm:sqref>
        </x14:dataValidation>
        <x14:dataValidation type="list" showInputMessage="1" showErrorMessage="1" promptTitle="Forklaring" prompt="Du skal angive den første dato for perioden, som den oprindelige forestilling skulle være afholdt i. _x000a_">
          <x14:formula1>
            <xm:f>List!$Q$28:$Q$87</xm:f>
          </x14:formula1>
          <xm:sqref>D13</xm:sqref>
        </x14:dataValidation>
        <x14:dataValidation type="list" allowBlank="1">
          <x14:formula1>
            <xm:f>List!$H$3:$H$27</xm:f>
          </x14:formula1>
          <xm:sqref>C55:C124</xm:sqref>
        </x14:dataValidation>
        <x14:dataValidation type="list">
          <x14:formula1>
            <xm:f>List!$E$3:$E$13</xm:f>
          </x14:formula1>
          <xm:sqref>C20:C49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26"/>
  <sheetViews>
    <sheetView showGridLines="0" zoomScale="85" zoomScaleNormal="85" workbookViewId="0">
      <selection activeCell="B52" sqref="B52:I52"/>
    </sheetView>
  </sheetViews>
  <sheetFormatPr defaultColWidth="9.140625" defaultRowHeight="15" x14ac:dyDescent="0.25"/>
  <cols>
    <col min="1" max="1" width="1.7109375" style="14" customWidth="1"/>
    <col min="2" max="2" width="5" style="14" customWidth="1"/>
    <col min="3" max="3" width="50.28515625" style="14" bestFit="1" customWidth="1"/>
    <col min="4" max="4" width="33.5703125" style="14" customWidth="1"/>
    <col min="5" max="5" width="55.42578125" style="14" customWidth="1"/>
    <col min="6" max="6" width="40.28515625" style="14" customWidth="1"/>
    <col min="7" max="7" width="27.28515625" style="14" customWidth="1"/>
    <col min="8" max="8" width="25.42578125" style="14" customWidth="1"/>
    <col min="9" max="9" width="106.7109375" style="14" bestFit="1" customWidth="1"/>
    <col min="10" max="10" width="20.42578125" style="14" customWidth="1"/>
    <col min="11" max="16384" width="9.140625" style="14"/>
  </cols>
  <sheetData>
    <row r="1" spans="2:10" ht="9.9499999999999993" customHeight="1" thickBot="1" x14ac:dyDescent="0.3">
      <c r="J1" s="15"/>
    </row>
    <row r="2" spans="2:10" ht="18.95" customHeight="1" x14ac:dyDescent="0.25">
      <c r="B2" s="140" t="s">
        <v>177</v>
      </c>
      <c r="C2" s="141"/>
      <c r="D2" s="141"/>
      <c r="E2" s="141"/>
      <c r="F2" s="146" t="s">
        <v>178</v>
      </c>
      <c r="G2" s="147"/>
      <c r="J2" s="15"/>
    </row>
    <row r="3" spans="2:10" ht="15" customHeight="1" x14ac:dyDescent="0.25">
      <c r="B3" s="16"/>
      <c r="C3" s="17"/>
      <c r="D3" s="18"/>
      <c r="E3" s="17"/>
      <c r="F3" s="93"/>
      <c r="G3" s="88"/>
      <c r="J3" s="15"/>
    </row>
    <row r="4" spans="2:10" ht="15" customHeight="1" x14ac:dyDescent="0.25">
      <c r="B4" s="106"/>
      <c r="C4" s="107"/>
      <c r="D4" s="107"/>
      <c r="E4" s="117" t="s">
        <v>110</v>
      </c>
      <c r="F4" s="96" t="s">
        <v>94</v>
      </c>
      <c r="G4" s="95">
        <f>Table35711[[#Totals],[Ansøgt beløb]]</f>
        <v>0</v>
      </c>
      <c r="J4" s="22"/>
    </row>
    <row r="5" spans="2:10" ht="15" customHeight="1" x14ac:dyDescent="0.25">
      <c r="B5" s="19"/>
      <c r="C5" s="20" t="s">
        <v>176</v>
      </c>
      <c r="D5" s="21" t="s">
        <v>105</v>
      </c>
      <c r="E5" s="145"/>
      <c r="F5" s="96" t="s">
        <v>95</v>
      </c>
      <c r="G5" s="95">
        <f>Table3610[[#Totals],[Beløb]]</f>
        <v>0</v>
      </c>
    </row>
    <row r="6" spans="2:10" ht="15" customHeight="1" x14ac:dyDescent="0.25">
      <c r="B6" s="19"/>
      <c r="C6" s="23" t="s">
        <v>108</v>
      </c>
      <c r="D6" s="24" t="s">
        <v>106</v>
      </c>
      <c r="E6" s="145"/>
      <c r="F6" s="96"/>
      <c r="G6" s="94"/>
      <c r="H6" s="25"/>
    </row>
    <row r="7" spans="2:10" ht="15" customHeight="1" x14ac:dyDescent="0.25">
      <c r="B7" s="19"/>
      <c r="C7" s="23" t="s">
        <v>99</v>
      </c>
      <c r="D7" s="26" t="s">
        <v>100</v>
      </c>
      <c r="E7" s="145"/>
      <c r="F7" s="96" t="s">
        <v>183</v>
      </c>
      <c r="G7" s="94">
        <f>(G4-G5)</f>
        <v>0</v>
      </c>
      <c r="H7" s="25"/>
    </row>
    <row r="8" spans="2:10" ht="27.75" customHeight="1" x14ac:dyDescent="0.25">
      <c r="B8" s="19"/>
      <c r="C8" s="105" t="s">
        <v>179</v>
      </c>
      <c r="D8" s="27" t="s">
        <v>19</v>
      </c>
      <c r="E8" s="145"/>
      <c r="F8" s="89"/>
      <c r="G8" s="90"/>
    </row>
    <row r="9" spans="2:10" x14ac:dyDescent="0.25">
      <c r="B9" s="19"/>
      <c r="C9" s="23" t="s">
        <v>96</v>
      </c>
      <c r="D9" s="28" t="s">
        <v>107</v>
      </c>
      <c r="E9" s="145"/>
      <c r="F9" s="89"/>
      <c r="G9" s="90"/>
    </row>
    <row r="10" spans="2:10" ht="15" customHeight="1" x14ac:dyDescent="0.25">
      <c r="B10" s="19"/>
      <c r="C10" s="29" t="s">
        <v>180</v>
      </c>
      <c r="D10" s="30"/>
      <c r="E10" s="118" t="s">
        <v>181</v>
      </c>
      <c r="F10" s="87"/>
      <c r="G10" s="88"/>
    </row>
    <row r="11" spans="2:10" ht="15" customHeight="1" x14ac:dyDescent="0.25">
      <c r="B11" s="31"/>
      <c r="C11" s="18"/>
      <c r="D11" s="18"/>
      <c r="E11" s="119" t="s">
        <v>157</v>
      </c>
      <c r="F11" s="87"/>
      <c r="G11" s="88"/>
    </row>
    <row r="12" spans="2:10" ht="15" customHeight="1" x14ac:dyDescent="0.25">
      <c r="B12" s="19"/>
      <c r="C12" s="29"/>
      <c r="D12" s="32" t="s">
        <v>15</v>
      </c>
      <c r="E12" s="120" t="s">
        <v>16</v>
      </c>
      <c r="F12" s="87"/>
      <c r="G12" s="88"/>
    </row>
    <row r="13" spans="2:10" ht="15" customHeight="1" x14ac:dyDescent="0.25">
      <c r="B13" s="19"/>
      <c r="C13" s="23" t="s">
        <v>166</v>
      </c>
      <c r="D13" s="33" t="s">
        <v>20</v>
      </c>
      <c r="E13" s="33" t="s">
        <v>20</v>
      </c>
      <c r="F13" s="87"/>
      <c r="G13" s="88"/>
    </row>
    <row r="14" spans="2:10" ht="15" customHeight="1" thickBot="1" x14ac:dyDescent="0.3">
      <c r="B14" s="108"/>
      <c r="C14" s="109" t="s">
        <v>118</v>
      </c>
      <c r="D14" s="110" t="s">
        <v>107</v>
      </c>
      <c r="E14" s="116"/>
      <c r="F14" s="91"/>
      <c r="G14" s="92"/>
    </row>
    <row r="15" spans="2:10" ht="15" customHeight="1" x14ac:dyDescent="0.25"/>
    <row r="16" spans="2:10" ht="15" customHeight="1" thickBot="1" x14ac:dyDescent="0.3">
      <c r="B16" s="15"/>
      <c r="C16" s="15"/>
      <c r="D16" s="15"/>
      <c r="E16" s="64"/>
    </row>
    <row r="17" spans="2:10" ht="18.95" customHeight="1" x14ac:dyDescent="0.25">
      <c r="B17" s="140" t="s">
        <v>104</v>
      </c>
      <c r="C17" s="141"/>
      <c r="D17" s="141"/>
      <c r="E17" s="142"/>
    </row>
    <row r="18" spans="2:10" ht="15" customHeight="1" x14ac:dyDescent="0.25">
      <c r="B18" s="34"/>
      <c r="C18" s="35"/>
      <c r="D18" s="35"/>
      <c r="E18" s="36"/>
      <c r="F18" s="37"/>
    </row>
    <row r="19" spans="2:10" x14ac:dyDescent="0.25">
      <c r="B19" s="38" t="s">
        <v>109</v>
      </c>
      <c r="C19" s="39" t="s">
        <v>0</v>
      </c>
      <c r="D19" s="39" t="s">
        <v>2</v>
      </c>
      <c r="E19" s="103" t="s">
        <v>98</v>
      </c>
      <c r="F19" s="37"/>
    </row>
    <row r="20" spans="2:10" x14ac:dyDescent="0.25">
      <c r="B20" s="40">
        <v>1</v>
      </c>
      <c r="C20" s="41" t="s">
        <v>18</v>
      </c>
      <c r="D20" s="42">
        <v>0</v>
      </c>
      <c r="E20" s="102" t="s">
        <v>98</v>
      </c>
    </row>
    <row r="21" spans="2:10" x14ac:dyDescent="0.25">
      <c r="B21" s="40">
        <v>2</v>
      </c>
      <c r="C21" s="41" t="s">
        <v>18</v>
      </c>
      <c r="D21" s="42">
        <v>0</v>
      </c>
      <c r="E21" s="102" t="s">
        <v>98</v>
      </c>
    </row>
    <row r="22" spans="2:10" x14ac:dyDescent="0.25">
      <c r="B22" s="40">
        <v>3</v>
      </c>
      <c r="C22" s="41" t="s">
        <v>18</v>
      </c>
      <c r="D22" s="42">
        <v>0</v>
      </c>
      <c r="E22" s="102" t="s">
        <v>98</v>
      </c>
      <c r="J22" s="22"/>
    </row>
    <row r="23" spans="2:10" x14ac:dyDescent="0.25">
      <c r="B23" s="40">
        <v>4</v>
      </c>
      <c r="C23" s="41" t="s">
        <v>18</v>
      </c>
      <c r="D23" s="42">
        <v>0</v>
      </c>
      <c r="E23" s="102" t="s">
        <v>98</v>
      </c>
      <c r="J23" s="43"/>
    </row>
    <row r="24" spans="2:10" x14ac:dyDescent="0.25">
      <c r="B24" s="40">
        <v>5</v>
      </c>
      <c r="C24" s="41" t="s">
        <v>18</v>
      </c>
      <c r="D24" s="42">
        <v>0</v>
      </c>
      <c r="E24" s="102" t="s">
        <v>98</v>
      </c>
      <c r="J24" s="43"/>
    </row>
    <row r="25" spans="2:10" x14ac:dyDescent="0.25">
      <c r="B25" s="40">
        <v>6</v>
      </c>
      <c r="C25" s="41" t="s">
        <v>18</v>
      </c>
      <c r="D25" s="42">
        <v>0</v>
      </c>
      <c r="E25" s="102" t="s">
        <v>98</v>
      </c>
      <c r="J25" s="15"/>
    </row>
    <row r="26" spans="2:10" x14ac:dyDescent="0.25">
      <c r="B26" s="40">
        <v>7</v>
      </c>
      <c r="C26" s="41" t="s">
        <v>18</v>
      </c>
      <c r="D26" s="42">
        <v>0</v>
      </c>
      <c r="E26" s="102" t="s">
        <v>98</v>
      </c>
    </row>
    <row r="27" spans="2:10" x14ac:dyDescent="0.25">
      <c r="B27" s="40">
        <v>8</v>
      </c>
      <c r="C27" s="41" t="s">
        <v>18</v>
      </c>
      <c r="D27" s="42">
        <v>0</v>
      </c>
      <c r="E27" s="102" t="s">
        <v>98</v>
      </c>
    </row>
    <row r="28" spans="2:10" x14ac:dyDescent="0.25">
      <c r="B28" s="40">
        <v>9</v>
      </c>
      <c r="C28" s="41" t="s">
        <v>18</v>
      </c>
      <c r="D28" s="42">
        <v>0</v>
      </c>
      <c r="E28" s="102" t="s">
        <v>98</v>
      </c>
    </row>
    <row r="29" spans="2:10" x14ac:dyDescent="0.25">
      <c r="B29" s="40">
        <v>10</v>
      </c>
      <c r="C29" s="41" t="s">
        <v>18</v>
      </c>
      <c r="D29" s="42">
        <v>0</v>
      </c>
      <c r="E29" s="102" t="s">
        <v>98</v>
      </c>
      <c r="J29" s="22"/>
    </row>
    <row r="30" spans="2:10" x14ac:dyDescent="0.25">
      <c r="B30" s="40">
        <v>11</v>
      </c>
      <c r="C30" s="41" t="s">
        <v>18</v>
      </c>
      <c r="D30" s="42">
        <v>0</v>
      </c>
      <c r="E30" s="102" t="s">
        <v>98</v>
      </c>
    </row>
    <row r="31" spans="2:10" x14ac:dyDescent="0.25">
      <c r="B31" s="40">
        <v>12</v>
      </c>
      <c r="C31" s="41" t="s">
        <v>18</v>
      </c>
      <c r="D31" s="42">
        <v>0</v>
      </c>
      <c r="E31" s="102" t="s">
        <v>98</v>
      </c>
    </row>
    <row r="32" spans="2:10" x14ac:dyDescent="0.25">
      <c r="B32" s="40">
        <v>13</v>
      </c>
      <c r="C32" s="41" t="s">
        <v>18</v>
      </c>
      <c r="D32" s="42">
        <v>0</v>
      </c>
      <c r="E32" s="102" t="s">
        <v>98</v>
      </c>
    </row>
    <row r="33" spans="1:5" x14ac:dyDescent="0.25">
      <c r="B33" s="40">
        <v>14</v>
      </c>
      <c r="C33" s="41" t="s">
        <v>18</v>
      </c>
      <c r="D33" s="42">
        <v>0</v>
      </c>
      <c r="E33" s="102" t="s">
        <v>98</v>
      </c>
    </row>
    <row r="34" spans="1:5" x14ac:dyDescent="0.25">
      <c r="B34" s="40">
        <v>15</v>
      </c>
      <c r="C34" s="41" t="s">
        <v>18</v>
      </c>
      <c r="D34" s="42">
        <v>0</v>
      </c>
      <c r="E34" s="102" t="s">
        <v>98</v>
      </c>
    </row>
    <row r="35" spans="1:5" x14ac:dyDescent="0.25">
      <c r="B35" s="40">
        <v>16</v>
      </c>
      <c r="C35" s="41" t="s">
        <v>18</v>
      </c>
      <c r="D35" s="42">
        <v>0</v>
      </c>
      <c r="E35" s="102" t="s">
        <v>98</v>
      </c>
    </row>
    <row r="36" spans="1:5" x14ac:dyDescent="0.25">
      <c r="B36" s="40">
        <v>17</v>
      </c>
      <c r="C36" s="41" t="s">
        <v>18</v>
      </c>
      <c r="D36" s="42">
        <v>0</v>
      </c>
      <c r="E36" s="102" t="s">
        <v>98</v>
      </c>
    </row>
    <row r="37" spans="1:5" x14ac:dyDescent="0.25">
      <c r="B37" s="40">
        <v>18</v>
      </c>
      <c r="C37" s="41" t="s">
        <v>18</v>
      </c>
      <c r="D37" s="42">
        <v>0</v>
      </c>
      <c r="E37" s="102" t="s">
        <v>98</v>
      </c>
    </row>
    <row r="38" spans="1:5" x14ac:dyDescent="0.25">
      <c r="B38" s="40">
        <v>19</v>
      </c>
      <c r="C38" s="41" t="s">
        <v>18</v>
      </c>
      <c r="D38" s="42">
        <v>0</v>
      </c>
      <c r="E38" s="102" t="s">
        <v>98</v>
      </c>
    </row>
    <row r="39" spans="1:5" x14ac:dyDescent="0.25">
      <c r="B39" s="40">
        <v>20</v>
      </c>
      <c r="C39" s="41" t="s">
        <v>18</v>
      </c>
      <c r="D39" s="42">
        <v>0</v>
      </c>
      <c r="E39" s="102" t="s">
        <v>98</v>
      </c>
    </row>
    <row r="40" spans="1:5" x14ac:dyDescent="0.25">
      <c r="B40" s="40">
        <v>21</v>
      </c>
      <c r="C40" s="41" t="s">
        <v>18</v>
      </c>
      <c r="D40" s="42">
        <v>0</v>
      </c>
      <c r="E40" s="102" t="s">
        <v>98</v>
      </c>
    </row>
    <row r="41" spans="1:5" x14ac:dyDescent="0.25">
      <c r="B41" s="40">
        <v>22</v>
      </c>
      <c r="C41" s="41" t="s">
        <v>18</v>
      </c>
      <c r="D41" s="42">
        <v>0</v>
      </c>
      <c r="E41" s="102" t="s">
        <v>98</v>
      </c>
    </row>
    <row r="42" spans="1:5" x14ac:dyDescent="0.25">
      <c r="B42" s="40">
        <v>23</v>
      </c>
      <c r="C42" s="41" t="s">
        <v>18</v>
      </c>
      <c r="D42" s="42">
        <v>0</v>
      </c>
      <c r="E42" s="102" t="s">
        <v>98</v>
      </c>
    </row>
    <row r="43" spans="1:5" x14ac:dyDescent="0.25">
      <c r="B43" s="40">
        <v>24</v>
      </c>
      <c r="C43" s="41" t="s">
        <v>18</v>
      </c>
      <c r="D43" s="42">
        <v>0</v>
      </c>
      <c r="E43" s="102" t="s">
        <v>98</v>
      </c>
    </row>
    <row r="44" spans="1:5" x14ac:dyDescent="0.25">
      <c r="B44" s="40">
        <v>25</v>
      </c>
      <c r="C44" s="41" t="s">
        <v>18</v>
      </c>
      <c r="D44" s="42">
        <v>0</v>
      </c>
      <c r="E44" s="102" t="s">
        <v>98</v>
      </c>
    </row>
    <row r="45" spans="1:5" x14ac:dyDescent="0.25">
      <c r="A45" s="14" t="s">
        <v>11</v>
      </c>
      <c r="B45" s="40">
        <v>26</v>
      </c>
      <c r="C45" s="41" t="s">
        <v>18</v>
      </c>
      <c r="D45" s="42">
        <v>0</v>
      </c>
      <c r="E45" s="102" t="s">
        <v>98</v>
      </c>
    </row>
    <row r="46" spans="1:5" x14ac:dyDescent="0.25">
      <c r="B46" s="40">
        <v>27</v>
      </c>
      <c r="C46" s="41" t="s">
        <v>18</v>
      </c>
      <c r="D46" s="42">
        <v>0</v>
      </c>
      <c r="E46" s="102" t="s">
        <v>98</v>
      </c>
    </row>
    <row r="47" spans="1:5" x14ac:dyDescent="0.25">
      <c r="B47" s="40">
        <v>28</v>
      </c>
      <c r="C47" s="41" t="s">
        <v>18</v>
      </c>
      <c r="D47" s="42">
        <v>0</v>
      </c>
      <c r="E47" s="102" t="s">
        <v>98</v>
      </c>
    </row>
    <row r="48" spans="1:5" x14ac:dyDescent="0.25">
      <c r="B48" s="40">
        <v>29</v>
      </c>
      <c r="C48" s="41" t="s">
        <v>18</v>
      </c>
      <c r="D48" s="42">
        <v>0</v>
      </c>
      <c r="E48" s="102" t="s">
        <v>98</v>
      </c>
    </row>
    <row r="49" spans="1:11" x14ac:dyDescent="0.25">
      <c r="B49" s="40">
        <v>30</v>
      </c>
      <c r="C49" s="41" t="s">
        <v>18</v>
      </c>
      <c r="D49" s="42">
        <v>0</v>
      </c>
      <c r="E49" s="102" t="s">
        <v>98</v>
      </c>
    </row>
    <row r="50" spans="1:11" ht="15.75" thickBot="1" x14ac:dyDescent="0.3">
      <c r="B50" s="47" t="s">
        <v>4</v>
      </c>
      <c r="C50" s="65"/>
      <c r="D50" s="48">
        <f>SUBTOTAL(109,Table3610[Beløb])</f>
        <v>0</v>
      </c>
      <c r="E50" s="66"/>
    </row>
    <row r="51" spans="1:11" ht="15" customHeight="1" thickBot="1" x14ac:dyDescent="0.3">
      <c r="B51" s="15"/>
      <c r="C51" s="15"/>
      <c r="D51" s="15"/>
      <c r="E51" s="15"/>
      <c r="J51" s="22"/>
    </row>
    <row r="52" spans="1:11" ht="18.95" customHeight="1" x14ac:dyDescent="0.25">
      <c r="B52" s="140" t="s">
        <v>103</v>
      </c>
      <c r="C52" s="141"/>
      <c r="D52" s="141"/>
      <c r="E52" s="141"/>
      <c r="F52" s="141"/>
      <c r="G52" s="141"/>
      <c r="H52" s="141"/>
      <c r="I52" s="141"/>
    </row>
    <row r="53" spans="1:11" ht="15" customHeight="1" x14ac:dyDescent="0.25">
      <c r="B53" s="143"/>
      <c r="C53" s="144"/>
      <c r="D53" s="144"/>
      <c r="E53" s="144"/>
      <c r="F53" s="144"/>
      <c r="G53" s="144"/>
      <c r="H53" s="144"/>
      <c r="I53" s="144"/>
      <c r="K53" s="75"/>
    </row>
    <row r="54" spans="1:11" x14ac:dyDescent="0.25">
      <c r="B54" s="38" t="s">
        <v>109</v>
      </c>
      <c r="C54" s="44" t="s">
        <v>142</v>
      </c>
      <c r="D54" s="44" t="s">
        <v>167</v>
      </c>
      <c r="E54" s="99" t="s">
        <v>169</v>
      </c>
      <c r="F54" s="44" t="s">
        <v>162</v>
      </c>
      <c r="G54" s="44" t="s">
        <v>143</v>
      </c>
      <c r="H54" s="74" t="s">
        <v>163</v>
      </c>
      <c r="I54" s="101" t="s">
        <v>98</v>
      </c>
      <c r="K54" s="75"/>
    </row>
    <row r="55" spans="1:11" x14ac:dyDescent="0.25">
      <c r="A55" s="76"/>
      <c r="B55" s="77">
        <v>1</v>
      </c>
      <c r="C55" s="78" t="s">
        <v>18</v>
      </c>
      <c r="D55" s="97" t="s">
        <v>168</v>
      </c>
      <c r="E55" s="104" t="s">
        <v>164</v>
      </c>
      <c r="F55" s="79">
        <v>0</v>
      </c>
      <c r="G55" s="79">
        <v>0</v>
      </c>
      <c r="H55" s="84">
        <f>IFERROR((Table35711[[#This Row],[Oprindeligt beløb]]-Table35711[[#This Row],[Ansøgt beløb]])/Table35711[[#This Row],[Oprindeligt beløb]],0)</f>
        <v>0</v>
      </c>
      <c r="I55" s="100" t="s">
        <v>98</v>
      </c>
      <c r="K55" s="75"/>
    </row>
    <row r="56" spans="1:11" x14ac:dyDescent="0.25">
      <c r="B56" s="77">
        <v>2</v>
      </c>
      <c r="C56" s="78" t="s">
        <v>18</v>
      </c>
      <c r="D56" s="97" t="s">
        <v>168</v>
      </c>
      <c r="E56" s="98" t="s">
        <v>164</v>
      </c>
      <c r="F56" s="79">
        <v>0</v>
      </c>
      <c r="G56" s="79">
        <v>0</v>
      </c>
      <c r="H56" s="84">
        <f>IFERROR((Table35711[[#This Row],[Oprindeligt beløb]]-Table35711[[#This Row],[Ansøgt beløb]])/Table35711[[#This Row],[Oprindeligt beløb]],0)</f>
        <v>0</v>
      </c>
      <c r="I56" s="100" t="s">
        <v>98</v>
      </c>
      <c r="K56" s="75"/>
    </row>
    <row r="57" spans="1:11" x14ac:dyDescent="0.25">
      <c r="B57" s="77">
        <v>3</v>
      </c>
      <c r="C57" s="83" t="s">
        <v>18</v>
      </c>
      <c r="D57" s="97" t="s">
        <v>168</v>
      </c>
      <c r="E57" s="98" t="s">
        <v>164</v>
      </c>
      <c r="F57" s="79">
        <v>0</v>
      </c>
      <c r="G57" s="79">
        <v>0</v>
      </c>
      <c r="H57" s="84">
        <f>IFERROR((Table35711[[#This Row],[Oprindeligt beløb]]-Table35711[[#This Row],[Ansøgt beløb]])/Table35711[[#This Row],[Oprindeligt beløb]],0)</f>
        <v>0</v>
      </c>
      <c r="I57" s="100" t="s">
        <v>98</v>
      </c>
      <c r="K57" s="75"/>
    </row>
    <row r="58" spans="1:11" x14ac:dyDescent="0.25">
      <c r="B58" s="77">
        <v>4</v>
      </c>
      <c r="C58" s="78" t="s">
        <v>18</v>
      </c>
      <c r="D58" s="97" t="s">
        <v>168</v>
      </c>
      <c r="E58" s="98" t="s">
        <v>164</v>
      </c>
      <c r="F58" s="79">
        <v>0</v>
      </c>
      <c r="G58" s="79">
        <v>0</v>
      </c>
      <c r="H58" s="84">
        <f>IFERROR((Table35711[[#This Row],[Oprindeligt beløb]]-Table35711[[#This Row],[Ansøgt beløb]])/Table35711[[#This Row],[Oprindeligt beløb]],0)</f>
        <v>0</v>
      </c>
      <c r="I58" s="100" t="s">
        <v>98</v>
      </c>
      <c r="K58" s="75"/>
    </row>
    <row r="59" spans="1:11" x14ac:dyDescent="0.25">
      <c r="B59" s="77">
        <v>5</v>
      </c>
      <c r="C59" s="78" t="s">
        <v>18</v>
      </c>
      <c r="D59" s="97" t="s">
        <v>168</v>
      </c>
      <c r="E59" s="98" t="s">
        <v>164</v>
      </c>
      <c r="F59" s="79">
        <v>0</v>
      </c>
      <c r="G59" s="79">
        <v>0</v>
      </c>
      <c r="H59" s="84">
        <f>IFERROR((Table35711[[#This Row],[Oprindeligt beløb]]-Table35711[[#This Row],[Ansøgt beløb]])/Table35711[[#This Row],[Oprindeligt beløb]],0)</f>
        <v>0</v>
      </c>
      <c r="I59" s="100" t="s">
        <v>98</v>
      </c>
    </row>
    <row r="60" spans="1:11" x14ac:dyDescent="0.25">
      <c r="B60" s="77">
        <v>6</v>
      </c>
      <c r="C60" s="78" t="s">
        <v>18</v>
      </c>
      <c r="D60" s="97" t="s">
        <v>168</v>
      </c>
      <c r="E60" s="98" t="s">
        <v>164</v>
      </c>
      <c r="F60" s="79">
        <v>0</v>
      </c>
      <c r="G60" s="79">
        <v>0</v>
      </c>
      <c r="H60" s="84">
        <f>IFERROR((Table35711[[#This Row],[Oprindeligt beløb]]-Table35711[[#This Row],[Ansøgt beløb]])/Table35711[[#This Row],[Oprindeligt beløb]],0)</f>
        <v>0</v>
      </c>
      <c r="I60" s="100" t="s">
        <v>98</v>
      </c>
    </row>
    <row r="61" spans="1:11" x14ac:dyDescent="0.25">
      <c r="B61" s="77">
        <v>7</v>
      </c>
      <c r="C61" s="78" t="s">
        <v>18</v>
      </c>
      <c r="D61" s="97" t="s">
        <v>168</v>
      </c>
      <c r="E61" s="98" t="s">
        <v>164</v>
      </c>
      <c r="F61" s="79">
        <v>0</v>
      </c>
      <c r="G61" s="79">
        <v>0</v>
      </c>
      <c r="H61" s="84">
        <f>IFERROR((Table35711[[#This Row],[Oprindeligt beløb]]-Table35711[[#This Row],[Ansøgt beløb]])/Table35711[[#This Row],[Oprindeligt beløb]],0)</f>
        <v>0</v>
      </c>
      <c r="I61" s="100" t="s">
        <v>98</v>
      </c>
    </row>
    <row r="62" spans="1:11" x14ac:dyDescent="0.25">
      <c r="B62" s="77">
        <v>8</v>
      </c>
      <c r="C62" s="78" t="s">
        <v>18</v>
      </c>
      <c r="D62" s="97" t="s">
        <v>168</v>
      </c>
      <c r="E62" s="98" t="s">
        <v>164</v>
      </c>
      <c r="F62" s="79">
        <v>0</v>
      </c>
      <c r="G62" s="79">
        <v>0</v>
      </c>
      <c r="H62" s="84">
        <f>IFERROR((Table35711[[#This Row],[Oprindeligt beløb]]-Table35711[[#This Row],[Ansøgt beløb]])/Table35711[[#This Row],[Oprindeligt beløb]],0)</f>
        <v>0</v>
      </c>
      <c r="I62" s="100" t="s">
        <v>98</v>
      </c>
    </row>
    <row r="63" spans="1:11" x14ac:dyDescent="0.25">
      <c r="B63" s="77">
        <v>9</v>
      </c>
      <c r="C63" s="78" t="s">
        <v>18</v>
      </c>
      <c r="D63" s="97" t="s">
        <v>168</v>
      </c>
      <c r="E63" s="98" t="s">
        <v>164</v>
      </c>
      <c r="F63" s="79">
        <v>0</v>
      </c>
      <c r="G63" s="79">
        <v>0</v>
      </c>
      <c r="H63" s="84">
        <f>IFERROR((Table35711[[#This Row],[Oprindeligt beløb]]-Table35711[[#This Row],[Ansøgt beløb]])/Table35711[[#This Row],[Oprindeligt beløb]],0)</f>
        <v>0</v>
      </c>
      <c r="I63" s="100" t="s">
        <v>98</v>
      </c>
    </row>
    <row r="64" spans="1:11" x14ac:dyDescent="0.25">
      <c r="B64" s="77">
        <v>10</v>
      </c>
      <c r="C64" s="78" t="s">
        <v>18</v>
      </c>
      <c r="D64" s="97" t="s">
        <v>168</v>
      </c>
      <c r="E64" s="98" t="s">
        <v>164</v>
      </c>
      <c r="F64" s="79">
        <v>0</v>
      </c>
      <c r="G64" s="79">
        <v>0</v>
      </c>
      <c r="H64" s="84">
        <f>IFERROR((Table35711[[#This Row],[Oprindeligt beløb]]-Table35711[[#This Row],[Ansøgt beløb]])/Table35711[[#This Row],[Oprindeligt beløb]],0)</f>
        <v>0</v>
      </c>
      <c r="I64" s="100" t="s">
        <v>98</v>
      </c>
    </row>
    <row r="65" spans="2:13" x14ac:dyDescent="0.25">
      <c r="B65" s="77">
        <v>11</v>
      </c>
      <c r="C65" s="78" t="s">
        <v>18</v>
      </c>
      <c r="D65" s="97" t="s">
        <v>168</v>
      </c>
      <c r="E65" s="98" t="s">
        <v>164</v>
      </c>
      <c r="F65" s="79">
        <v>0</v>
      </c>
      <c r="G65" s="79">
        <v>0</v>
      </c>
      <c r="H65" s="84">
        <f>IFERROR((Table35711[[#This Row],[Oprindeligt beløb]]-Table35711[[#This Row],[Ansøgt beløb]])/Table35711[[#This Row],[Oprindeligt beløb]],0)</f>
        <v>0</v>
      </c>
      <c r="I65" s="100" t="s">
        <v>98</v>
      </c>
    </row>
    <row r="66" spans="2:13" x14ac:dyDescent="0.25">
      <c r="B66" s="77">
        <v>12</v>
      </c>
      <c r="C66" s="78" t="s">
        <v>18</v>
      </c>
      <c r="D66" s="97" t="s">
        <v>168</v>
      </c>
      <c r="E66" s="98" t="s">
        <v>164</v>
      </c>
      <c r="F66" s="79">
        <v>0</v>
      </c>
      <c r="G66" s="79">
        <v>0</v>
      </c>
      <c r="H66" s="84">
        <f>IFERROR((Table35711[[#This Row],[Oprindeligt beløb]]-Table35711[[#This Row],[Ansøgt beløb]])/Table35711[[#This Row],[Oprindeligt beløb]],0)</f>
        <v>0</v>
      </c>
      <c r="I66" s="100" t="s">
        <v>98</v>
      </c>
    </row>
    <row r="67" spans="2:13" x14ac:dyDescent="0.25">
      <c r="B67" s="77">
        <v>13</v>
      </c>
      <c r="C67" s="78" t="s">
        <v>18</v>
      </c>
      <c r="D67" s="97" t="s">
        <v>168</v>
      </c>
      <c r="E67" s="98" t="s">
        <v>164</v>
      </c>
      <c r="F67" s="79">
        <v>0</v>
      </c>
      <c r="G67" s="79">
        <v>0</v>
      </c>
      <c r="H67" s="84">
        <f>IFERROR((Table35711[[#This Row],[Oprindeligt beløb]]-Table35711[[#This Row],[Ansøgt beløb]])/Table35711[[#This Row],[Oprindeligt beløb]],0)</f>
        <v>0</v>
      </c>
      <c r="I67" s="100" t="s">
        <v>98</v>
      </c>
    </row>
    <row r="68" spans="2:13" x14ac:dyDescent="0.25">
      <c r="B68" s="77">
        <v>14</v>
      </c>
      <c r="C68" s="78" t="s">
        <v>18</v>
      </c>
      <c r="D68" s="97" t="s">
        <v>168</v>
      </c>
      <c r="E68" s="98" t="s">
        <v>164</v>
      </c>
      <c r="F68" s="79">
        <v>0</v>
      </c>
      <c r="G68" s="79">
        <v>0</v>
      </c>
      <c r="H68" s="84">
        <f>IFERROR((Table35711[[#This Row],[Oprindeligt beløb]]-Table35711[[#This Row],[Ansøgt beløb]])/Table35711[[#This Row],[Oprindeligt beløb]],0)</f>
        <v>0</v>
      </c>
      <c r="I68" s="100" t="s">
        <v>98</v>
      </c>
    </row>
    <row r="69" spans="2:13" x14ac:dyDescent="0.25">
      <c r="B69" s="77">
        <v>15</v>
      </c>
      <c r="C69" s="78" t="s">
        <v>18</v>
      </c>
      <c r="D69" s="97" t="s">
        <v>168</v>
      </c>
      <c r="E69" s="98" t="s">
        <v>164</v>
      </c>
      <c r="F69" s="79">
        <v>0</v>
      </c>
      <c r="G69" s="79">
        <v>0</v>
      </c>
      <c r="H69" s="84">
        <f>IFERROR((Table35711[[#This Row],[Oprindeligt beløb]]-Table35711[[#This Row],[Ansøgt beløb]])/Table35711[[#This Row],[Oprindeligt beløb]],0)</f>
        <v>0</v>
      </c>
      <c r="I69" s="100" t="s">
        <v>98</v>
      </c>
    </row>
    <row r="70" spans="2:13" x14ac:dyDescent="0.25">
      <c r="B70" s="77">
        <v>16</v>
      </c>
      <c r="C70" s="78" t="s">
        <v>18</v>
      </c>
      <c r="D70" s="97" t="s">
        <v>168</v>
      </c>
      <c r="E70" s="98" t="s">
        <v>164</v>
      </c>
      <c r="F70" s="79">
        <v>0</v>
      </c>
      <c r="G70" s="79">
        <v>0</v>
      </c>
      <c r="H70" s="84">
        <f>IFERROR((Table35711[[#This Row],[Oprindeligt beløb]]-Table35711[[#This Row],[Ansøgt beløb]])/Table35711[[#This Row],[Oprindeligt beløb]],0)</f>
        <v>0</v>
      </c>
      <c r="I70" s="100" t="s">
        <v>98</v>
      </c>
    </row>
    <row r="71" spans="2:13" x14ac:dyDescent="0.25">
      <c r="B71" s="77">
        <v>17</v>
      </c>
      <c r="C71" s="78" t="s">
        <v>18</v>
      </c>
      <c r="D71" s="97" t="s">
        <v>168</v>
      </c>
      <c r="E71" s="98" t="s">
        <v>164</v>
      </c>
      <c r="F71" s="79">
        <v>0</v>
      </c>
      <c r="G71" s="79">
        <v>0</v>
      </c>
      <c r="H71" s="84">
        <f>IFERROR((Table35711[[#This Row],[Oprindeligt beløb]]-Table35711[[#This Row],[Ansøgt beløb]])/Table35711[[#This Row],[Oprindeligt beløb]],0)</f>
        <v>0</v>
      </c>
      <c r="I71" s="100" t="s">
        <v>98</v>
      </c>
    </row>
    <row r="72" spans="2:13" x14ac:dyDescent="0.25">
      <c r="B72" s="77">
        <v>18</v>
      </c>
      <c r="C72" s="78" t="s">
        <v>18</v>
      </c>
      <c r="D72" s="97" t="s">
        <v>168</v>
      </c>
      <c r="E72" s="98" t="s">
        <v>164</v>
      </c>
      <c r="F72" s="79">
        <v>0</v>
      </c>
      <c r="G72" s="79">
        <v>0</v>
      </c>
      <c r="H72" s="84">
        <f>IFERROR((Table35711[[#This Row],[Oprindeligt beløb]]-Table35711[[#This Row],[Ansøgt beløb]])/Table35711[[#This Row],[Oprindeligt beløb]],0)</f>
        <v>0</v>
      </c>
      <c r="I72" s="100" t="s">
        <v>98</v>
      </c>
    </row>
    <row r="73" spans="2:13" x14ac:dyDescent="0.25">
      <c r="B73" s="77">
        <v>19</v>
      </c>
      <c r="C73" s="78" t="s">
        <v>18</v>
      </c>
      <c r="D73" s="97" t="s">
        <v>168</v>
      </c>
      <c r="E73" s="98" t="s">
        <v>164</v>
      </c>
      <c r="F73" s="79">
        <v>0</v>
      </c>
      <c r="G73" s="79">
        <v>0</v>
      </c>
      <c r="H73" s="84">
        <f>IFERROR((Table35711[[#This Row],[Oprindeligt beløb]]-Table35711[[#This Row],[Ansøgt beløb]])/Table35711[[#This Row],[Oprindeligt beløb]],0)</f>
        <v>0</v>
      </c>
      <c r="I73" s="100" t="s">
        <v>98</v>
      </c>
    </row>
    <row r="74" spans="2:13" x14ac:dyDescent="0.25">
      <c r="B74" s="77">
        <v>20</v>
      </c>
      <c r="C74" s="78" t="s">
        <v>18</v>
      </c>
      <c r="D74" s="97" t="s">
        <v>168</v>
      </c>
      <c r="E74" s="98" t="s">
        <v>164</v>
      </c>
      <c r="F74" s="79">
        <v>0</v>
      </c>
      <c r="G74" s="79">
        <v>0</v>
      </c>
      <c r="H74" s="84">
        <f>IFERROR((Table35711[[#This Row],[Oprindeligt beløb]]-Table35711[[#This Row],[Ansøgt beløb]])/Table35711[[#This Row],[Oprindeligt beløb]],0)</f>
        <v>0</v>
      </c>
      <c r="I74" s="100" t="s">
        <v>98</v>
      </c>
      <c r="M74" s="80"/>
    </row>
    <row r="75" spans="2:13" x14ac:dyDescent="0.25">
      <c r="B75" s="77">
        <v>21</v>
      </c>
      <c r="C75" s="78" t="s">
        <v>18</v>
      </c>
      <c r="D75" s="97" t="s">
        <v>168</v>
      </c>
      <c r="E75" s="98" t="s">
        <v>164</v>
      </c>
      <c r="F75" s="79">
        <v>0</v>
      </c>
      <c r="G75" s="79">
        <v>0</v>
      </c>
      <c r="H75" s="84">
        <f>IFERROR((Table35711[[#This Row],[Oprindeligt beløb]]-Table35711[[#This Row],[Ansøgt beløb]])/Table35711[[#This Row],[Oprindeligt beløb]],0)</f>
        <v>0</v>
      </c>
      <c r="I75" s="100" t="s">
        <v>98</v>
      </c>
    </row>
    <row r="76" spans="2:13" x14ac:dyDescent="0.25">
      <c r="B76" s="77">
        <v>22</v>
      </c>
      <c r="C76" s="78" t="s">
        <v>18</v>
      </c>
      <c r="D76" s="97" t="s">
        <v>168</v>
      </c>
      <c r="E76" s="98" t="s">
        <v>164</v>
      </c>
      <c r="F76" s="79">
        <v>0</v>
      </c>
      <c r="G76" s="79">
        <v>0</v>
      </c>
      <c r="H76" s="84">
        <f>IFERROR((Table35711[[#This Row],[Oprindeligt beløb]]-Table35711[[#This Row],[Ansøgt beløb]])/Table35711[[#This Row],[Oprindeligt beløb]],0)</f>
        <v>0</v>
      </c>
      <c r="I76" s="100" t="s">
        <v>98</v>
      </c>
    </row>
    <row r="77" spans="2:13" x14ac:dyDescent="0.25">
      <c r="B77" s="77">
        <v>23</v>
      </c>
      <c r="C77" s="78" t="s">
        <v>18</v>
      </c>
      <c r="D77" s="97" t="s">
        <v>168</v>
      </c>
      <c r="E77" s="98" t="s">
        <v>164</v>
      </c>
      <c r="F77" s="79">
        <v>0</v>
      </c>
      <c r="G77" s="79">
        <v>0</v>
      </c>
      <c r="H77" s="84">
        <f>IFERROR((Table35711[[#This Row],[Oprindeligt beløb]]-Table35711[[#This Row],[Ansøgt beløb]])/Table35711[[#This Row],[Oprindeligt beløb]],0)</f>
        <v>0</v>
      </c>
      <c r="I77" s="100" t="s">
        <v>98</v>
      </c>
    </row>
    <row r="78" spans="2:13" x14ac:dyDescent="0.25">
      <c r="B78" s="77">
        <v>24</v>
      </c>
      <c r="C78" s="78" t="s">
        <v>18</v>
      </c>
      <c r="D78" s="97" t="s">
        <v>168</v>
      </c>
      <c r="E78" s="98" t="s">
        <v>164</v>
      </c>
      <c r="F78" s="79">
        <v>0</v>
      </c>
      <c r="G78" s="79">
        <v>0</v>
      </c>
      <c r="H78" s="84">
        <f>IFERROR((Table35711[[#This Row],[Oprindeligt beløb]]-Table35711[[#This Row],[Ansøgt beløb]])/Table35711[[#This Row],[Oprindeligt beløb]],0)</f>
        <v>0</v>
      </c>
      <c r="I78" s="100" t="s">
        <v>98</v>
      </c>
    </row>
    <row r="79" spans="2:13" x14ac:dyDescent="0.25">
      <c r="B79" s="77">
        <v>25</v>
      </c>
      <c r="C79" s="78" t="s">
        <v>18</v>
      </c>
      <c r="D79" s="97" t="s">
        <v>168</v>
      </c>
      <c r="E79" s="98" t="s">
        <v>164</v>
      </c>
      <c r="F79" s="79">
        <v>0</v>
      </c>
      <c r="G79" s="79">
        <v>0</v>
      </c>
      <c r="H79" s="84">
        <f>IFERROR((Table35711[[#This Row],[Oprindeligt beløb]]-Table35711[[#This Row],[Ansøgt beløb]])/Table35711[[#This Row],[Oprindeligt beløb]],0)</f>
        <v>0</v>
      </c>
      <c r="I79" s="100" t="s">
        <v>98</v>
      </c>
    </row>
    <row r="80" spans="2:13" x14ac:dyDescent="0.25">
      <c r="B80" s="77">
        <v>26</v>
      </c>
      <c r="C80" s="78" t="s">
        <v>18</v>
      </c>
      <c r="D80" s="97" t="s">
        <v>168</v>
      </c>
      <c r="E80" s="98" t="s">
        <v>164</v>
      </c>
      <c r="F80" s="79">
        <v>0</v>
      </c>
      <c r="G80" s="79">
        <v>0</v>
      </c>
      <c r="H80" s="84">
        <f>IFERROR((Table35711[[#This Row],[Oprindeligt beløb]]-Table35711[[#This Row],[Ansøgt beløb]])/Table35711[[#This Row],[Oprindeligt beløb]],0)</f>
        <v>0</v>
      </c>
      <c r="I80" s="100" t="s">
        <v>98</v>
      </c>
    </row>
    <row r="81" spans="2:9" x14ac:dyDescent="0.25">
      <c r="B81" s="77">
        <v>27</v>
      </c>
      <c r="C81" s="78" t="s">
        <v>18</v>
      </c>
      <c r="D81" s="97" t="s">
        <v>168</v>
      </c>
      <c r="E81" s="98" t="s">
        <v>164</v>
      </c>
      <c r="F81" s="79">
        <v>0</v>
      </c>
      <c r="G81" s="79">
        <v>0</v>
      </c>
      <c r="H81" s="84">
        <f>IFERROR((Table35711[[#This Row],[Oprindeligt beløb]]-Table35711[[#This Row],[Ansøgt beløb]])/Table35711[[#This Row],[Oprindeligt beløb]],0)</f>
        <v>0</v>
      </c>
      <c r="I81" s="100" t="s">
        <v>98</v>
      </c>
    </row>
    <row r="82" spans="2:9" x14ac:dyDescent="0.25">
      <c r="B82" s="77">
        <v>28</v>
      </c>
      <c r="C82" s="78" t="s">
        <v>18</v>
      </c>
      <c r="D82" s="97" t="s">
        <v>168</v>
      </c>
      <c r="E82" s="98" t="s">
        <v>164</v>
      </c>
      <c r="F82" s="79">
        <v>0</v>
      </c>
      <c r="G82" s="79">
        <v>0</v>
      </c>
      <c r="H82" s="84">
        <f>IFERROR((Table35711[[#This Row],[Oprindeligt beløb]]-Table35711[[#This Row],[Ansøgt beløb]])/Table35711[[#This Row],[Oprindeligt beløb]],0)</f>
        <v>0</v>
      </c>
      <c r="I82" s="100" t="s">
        <v>98</v>
      </c>
    </row>
    <row r="83" spans="2:9" x14ac:dyDescent="0.25">
      <c r="B83" s="77">
        <v>29</v>
      </c>
      <c r="C83" s="78" t="s">
        <v>18</v>
      </c>
      <c r="D83" s="97" t="s">
        <v>168</v>
      </c>
      <c r="E83" s="98" t="s">
        <v>164</v>
      </c>
      <c r="F83" s="79">
        <v>0</v>
      </c>
      <c r="G83" s="79">
        <v>0</v>
      </c>
      <c r="H83" s="84">
        <f>IFERROR((Table35711[[#This Row],[Oprindeligt beløb]]-Table35711[[#This Row],[Ansøgt beløb]])/Table35711[[#This Row],[Oprindeligt beløb]],0)</f>
        <v>0</v>
      </c>
      <c r="I83" s="100" t="s">
        <v>98</v>
      </c>
    </row>
    <row r="84" spans="2:9" x14ac:dyDescent="0.25">
      <c r="B84" s="77">
        <v>30</v>
      </c>
      <c r="C84" s="78" t="s">
        <v>18</v>
      </c>
      <c r="D84" s="97" t="s">
        <v>168</v>
      </c>
      <c r="E84" s="98" t="s">
        <v>164</v>
      </c>
      <c r="F84" s="79">
        <v>0</v>
      </c>
      <c r="G84" s="79">
        <v>0</v>
      </c>
      <c r="H84" s="84">
        <f>IFERROR((Table35711[[#This Row],[Oprindeligt beløb]]-Table35711[[#This Row],[Ansøgt beløb]])/Table35711[[#This Row],[Oprindeligt beløb]],0)</f>
        <v>0</v>
      </c>
      <c r="I84" s="100" t="s">
        <v>98</v>
      </c>
    </row>
    <row r="85" spans="2:9" x14ac:dyDescent="0.25">
      <c r="B85" s="77">
        <v>31</v>
      </c>
      <c r="C85" s="78" t="s">
        <v>18</v>
      </c>
      <c r="D85" s="97" t="s">
        <v>168</v>
      </c>
      <c r="E85" s="98" t="s">
        <v>164</v>
      </c>
      <c r="F85" s="79">
        <v>0</v>
      </c>
      <c r="G85" s="79">
        <v>0</v>
      </c>
      <c r="H85" s="84">
        <f>IFERROR((Table35711[[#This Row],[Oprindeligt beløb]]-Table35711[[#This Row],[Ansøgt beløb]])/Table35711[[#This Row],[Oprindeligt beløb]],0)</f>
        <v>0</v>
      </c>
      <c r="I85" s="100" t="s">
        <v>98</v>
      </c>
    </row>
    <row r="86" spans="2:9" x14ac:dyDescent="0.25">
      <c r="B86" s="77">
        <v>32</v>
      </c>
      <c r="C86" s="78" t="s">
        <v>18</v>
      </c>
      <c r="D86" s="97" t="s">
        <v>168</v>
      </c>
      <c r="E86" s="98" t="s">
        <v>164</v>
      </c>
      <c r="F86" s="79">
        <v>0</v>
      </c>
      <c r="G86" s="79">
        <v>0</v>
      </c>
      <c r="H86" s="84">
        <f>IFERROR((Table35711[[#This Row],[Oprindeligt beløb]]-Table35711[[#This Row],[Ansøgt beløb]])/Table35711[[#This Row],[Oprindeligt beløb]],0)</f>
        <v>0</v>
      </c>
      <c r="I86" s="100" t="s">
        <v>98</v>
      </c>
    </row>
    <row r="87" spans="2:9" x14ac:dyDescent="0.25">
      <c r="B87" s="77">
        <v>33</v>
      </c>
      <c r="C87" s="78" t="s">
        <v>18</v>
      </c>
      <c r="D87" s="97" t="s">
        <v>168</v>
      </c>
      <c r="E87" s="98" t="s">
        <v>164</v>
      </c>
      <c r="F87" s="79">
        <v>0</v>
      </c>
      <c r="G87" s="79">
        <v>0</v>
      </c>
      <c r="H87" s="84">
        <f>IFERROR((Table35711[[#This Row],[Oprindeligt beløb]]-Table35711[[#This Row],[Ansøgt beløb]])/Table35711[[#This Row],[Oprindeligt beløb]],0)</f>
        <v>0</v>
      </c>
      <c r="I87" s="100" t="s">
        <v>98</v>
      </c>
    </row>
    <row r="88" spans="2:9" x14ac:dyDescent="0.25">
      <c r="B88" s="77">
        <v>34</v>
      </c>
      <c r="C88" s="78" t="s">
        <v>18</v>
      </c>
      <c r="D88" s="97" t="s">
        <v>168</v>
      </c>
      <c r="E88" s="98" t="s">
        <v>164</v>
      </c>
      <c r="F88" s="79">
        <v>0</v>
      </c>
      <c r="G88" s="79">
        <v>0</v>
      </c>
      <c r="H88" s="84">
        <f>IFERROR((Table35711[[#This Row],[Oprindeligt beløb]]-Table35711[[#This Row],[Ansøgt beløb]])/Table35711[[#This Row],[Oprindeligt beløb]],0)</f>
        <v>0</v>
      </c>
      <c r="I88" s="100" t="s">
        <v>98</v>
      </c>
    </row>
    <row r="89" spans="2:9" x14ac:dyDescent="0.25">
      <c r="B89" s="77">
        <v>35</v>
      </c>
      <c r="C89" s="78" t="s">
        <v>18</v>
      </c>
      <c r="D89" s="97" t="s">
        <v>168</v>
      </c>
      <c r="E89" s="98" t="s">
        <v>164</v>
      </c>
      <c r="F89" s="79">
        <v>0</v>
      </c>
      <c r="G89" s="79">
        <v>0</v>
      </c>
      <c r="H89" s="84">
        <f>IFERROR((Table35711[[#This Row],[Oprindeligt beløb]]-Table35711[[#This Row],[Ansøgt beløb]])/Table35711[[#This Row],[Oprindeligt beløb]],0)</f>
        <v>0</v>
      </c>
      <c r="I89" s="100" t="s">
        <v>98</v>
      </c>
    </row>
    <row r="90" spans="2:9" x14ac:dyDescent="0.25">
      <c r="B90" s="77">
        <v>36</v>
      </c>
      <c r="C90" s="78" t="s">
        <v>18</v>
      </c>
      <c r="D90" s="97" t="s">
        <v>168</v>
      </c>
      <c r="E90" s="98" t="s">
        <v>164</v>
      </c>
      <c r="F90" s="79">
        <v>0</v>
      </c>
      <c r="G90" s="79">
        <v>0</v>
      </c>
      <c r="H90" s="84">
        <f>IFERROR((Table35711[[#This Row],[Oprindeligt beløb]]-Table35711[[#This Row],[Ansøgt beløb]])/Table35711[[#This Row],[Oprindeligt beløb]],0)</f>
        <v>0</v>
      </c>
      <c r="I90" s="100" t="s">
        <v>98</v>
      </c>
    </row>
    <row r="91" spans="2:9" x14ac:dyDescent="0.25">
      <c r="B91" s="77">
        <v>37</v>
      </c>
      <c r="C91" s="78" t="s">
        <v>18</v>
      </c>
      <c r="D91" s="97" t="s">
        <v>168</v>
      </c>
      <c r="E91" s="98" t="s">
        <v>164</v>
      </c>
      <c r="F91" s="79">
        <v>0</v>
      </c>
      <c r="G91" s="79">
        <v>0</v>
      </c>
      <c r="H91" s="84">
        <f>IFERROR((Table35711[[#This Row],[Oprindeligt beløb]]-Table35711[[#This Row],[Ansøgt beløb]])/Table35711[[#This Row],[Oprindeligt beløb]],0)</f>
        <v>0</v>
      </c>
      <c r="I91" s="100" t="s">
        <v>98</v>
      </c>
    </row>
    <row r="92" spans="2:9" x14ac:dyDescent="0.25">
      <c r="B92" s="77">
        <v>38</v>
      </c>
      <c r="C92" s="78" t="s">
        <v>18</v>
      </c>
      <c r="D92" s="97" t="s">
        <v>168</v>
      </c>
      <c r="E92" s="98" t="s">
        <v>164</v>
      </c>
      <c r="F92" s="79">
        <v>0</v>
      </c>
      <c r="G92" s="79">
        <v>0</v>
      </c>
      <c r="H92" s="84">
        <f>IFERROR((Table35711[[#This Row],[Oprindeligt beløb]]-Table35711[[#This Row],[Ansøgt beløb]])/Table35711[[#This Row],[Oprindeligt beløb]],0)</f>
        <v>0</v>
      </c>
      <c r="I92" s="100" t="s">
        <v>98</v>
      </c>
    </row>
    <row r="93" spans="2:9" x14ac:dyDescent="0.25">
      <c r="B93" s="77">
        <v>39</v>
      </c>
      <c r="C93" s="78" t="s">
        <v>18</v>
      </c>
      <c r="D93" s="97" t="s">
        <v>168</v>
      </c>
      <c r="E93" s="98" t="s">
        <v>164</v>
      </c>
      <c r="F93" s="79">
        <v>0</v>
      </c>
      <c r="G93" s="79">
        <v>0</v>
      </c>
      <c r="H93" s="84">
        <f>IFERROR((Table35711[[#This Row],[Oprindeligt beløb]]-Table35711[[#This Row],[Ansøgt beløb]])/Table35711[[#This Row],[Oprindeligt beløb]],0)</f>
        <v>0</v>
      </c>
      <c r="I93" s="100" t="s">
        <v>98</v>
      </c>
    </row>
    <row r="94" spans="2:9" x14ac:dyDescent="0.25">
      <c r="B94" s="77">
        <v>40</v>
      </c>
      <c r="C94" s="78" t="s">
        <v>18</v>
      </c>
      <c r="D94" s="97" t="s">
        <v>168</v>
      </c>
      <c r="E94" s="98" t="s">
        <v>164</v>
      </c>
      <c r="F94" s="79">
        <v>0</v>
      </c>
      <c r="G94" s="79">
        <v>0</v>
      </c>
      <c r="H94" s="84">
        <f>IFERROR((Table35711[[#This Row],[Oprindeligt beløb]]-Table35711[[#This Row],[Ansøgt beløb]])/Table35711[[#This Row],[Oprindeligt beløb]],0)</f>
        <v>0</v>
      </c>
      <c r="I94" s="100" t="s">
        <v>98</v>
      </c>
    </row>
    <row r="95" spans="2:9" x14ac:dyDescent="0.25">
      <c r="B95" s="77">
        <v>41</v>
      </c>
      <c r="C95" s="78" t="s">
        <v>18</v>
      </c>
      <c r="D95" s="97" t="s">
        <v>168</v>
      </c>
      <c r="E95" s="98" t="s">
        <v>164</v>
      </c>
      <c r="F95" s="79">
        <v>0</v>
      </c>
      <c r="G95" s="79">
        <v>0</v>
      </c>
      <c r="H95" s="84">
        <f>IFERROR((Table35711[[#This Row],[Oprindeligt beløb]]-Table35711[[#This Row],[Ansøgt beløb]])/Table35711[[#This Row],[Oprindeligt beløb]],0)</f>
        <v>0</v>
      </c>
      <c r="I95" s="100" t="s">
        <v>98</v>
      </c>
    </row>
    <row r="96" spans="2:9" x14ac:dyDescent="0.25">
      <c r="B96" s="77">
        <v>42</v>
      </c>
      <c r="C96" s="78" t="s">
        <v>18</v>
      </c>
      <c r="D96" s="97" t="s">
        <v>168</v>
      </c>
      <c r="E96" s="98" t="s">
        <v>164</v>
      </c>
      <c r="F96" s="79">
        <v>0</v>
      </c>
      <c r="G96" s="79">
        <v>0</v>
      </c>
      <c r="H96" s="84">
        <f>IFERROR((Table35711[[#This Row],[Oprindeligt beløb]]-Table35711[[#This Row],[Ansøgt beløb]])/Table35711[[#This Row],[Oprindeligt beløb]],0)</f>
        <v>0</v>
      </c>
      <c r="I96" s="100" t="s">
        <v>98</v>
      </c>
    </row>
    <row r="97" spans="2:9" x14ac:dyDescent="0.25">
      <c r="B97" s="77">
        <v>43</v>
      </c>
      <c r="C97" s="78" t="s">
        <v>18</v>
      </c>
      <c r="D97" s="97" t="s">
        <v>168</v>
      </c>
      <c r="E97" s="98" t="s">
        <v>164</v>
      </c>
      <c r="F97" s="79">
        <v>0</v>
      </c>
      <c r="G97" s="79">
        <v>0</v>
      </c>
      <c r="H97" s="84">
        <f>IFERROR((Table35711[[#This Row],[Oprindeligt beløb]]-Table35711[[#This Row],[Ansøgt beløb]])/Table35711[[#This Row],[Oprindeligt beløb]],0)</f>
        <v>0</v>
      </c>
      <c r="I97" s="100" t="s">
        <v>98</v>
      </c>
    </row>
    <row r="98" spans="2:9" x14ac:dyDescent="0.25">
      <c r="B98" s="77">
        <v>44</v>
      </c>
      <c r="C98" s="78" t="s">
        <v>18</v>
      </c>
      <c r="D98" s="97" t="s">
        <v>168</v>
      </c>
      <c r="E98" s="98" t="s">
        <v>164</v>
      </c>
      <c r="F98" s="79">
        <v>0</v>
      </c>
      <c r="G98" s="79">
        <v>0</v>
      </c>
      <c r="H98" s="84">
        <f>IFERROR((Table35711[[#This Row],[Oprindeligt beløb]]-Table35711[[#This Row],[Ansøgt beløb]])/Table35711[[#This Row],[Oprindeligt beløb]],0)</f>
        <v>0</v>
      </c>
      <c r="I98" s="100" t="s">
        <v>98</v>
      </c>
    </row>
    <row r="99" spans="2:9" x14ac:dyDescent="0.25">
      <c r="B99" s="77">
        <v>45</v>
      </c>
      <c r="C99" s="78" t="s">
        <v>18</v>
      </c>
      <c r="D99" s="97" t="s">
        <v>168</v>
      </c>
      <c r="E99" s="98" t="s">
        <v>164</v>
      </c>
      <c r="F99" s="79">
        <v>0</v>
      </c>
      <c r="G99" s="79">
        <v>0</v>
      </c>
      <c r="H99" s="84">
        <f>IFERROR((Table35711[[#This Row],[Oprindeligt beløb]]-Table35711[[#This Row],[Ansøgt beløb]])/Table35711[[#This Row],[Oprindeligt beløb]],0)</f>
        <v>0</v>
      </c>
      <c r="I99" s="100" t="s">
        <v>98</v>
      </c>
    </row>
    <row r="100" spans="2:9" x14ac:dyDescent="0.25">
      <c r="B100" s="77">
        <v>46</v>
      </c>
      <c r="C100" s="78" t="s">
        <v>18</v>
      </c>
      <c r="D100" s="97" t="s">
        <v>168</v>
      </c>
      <c r="E100" s="98" t="s">
        <v>164</v>
      </c>
      <c r="F100" s="79">
        <v>0</v>
      </c>
      <c r="G100" s="79">
        <v>0</v>
      </c>
      <c r="H100" s="84">
        <f>IFERROR((Table35711[[#This Row],[Oprindeligt beløb]]-Table35711[[#This Row],[Ansøgt beløb]])/Table35711[[#This Row],[Oprindeligt beløb]],0)</f>
        <v>0</v>
      </c>
      <c r="I100" s="100" t="s">
        <v>98</v>
      </c>
    </row>
    <row r="101" spans="2:9" x14ac:dyDescent="0.25">
      <c r="B101" s="77">
        <v>47</v>
      </c>
      <c r="C101" s="78" t="s">
        <v>18</v>
      </c>
      <c r="D101" s="97" t="s">
        <v>168</v>
      </c>
      <c r="E101" s="98" t="s">
        <v>164</v>
      </c>
      <c r="F101" s="79">
        <v>0</v>
      </c>
      <c r="G101" s="79">
        <v>0</v>
      </c>
      <c r="H101" s="84">
        <f>IFERROR((Table35711[[#This Row],[Oprindeligt beløb]]-Table35711[[#This Row],[Ansøgt beløb]])/Table35711[[#This Row],[Oprindeligt beløb]],0)</f>
        <v>0</v>
      </c>
      <c r="I101" s="100" t="s">
        <v>98</v>
      </c>
    </row>
    <row r="102" spans="2:9" x14ac:dyDescent="0.25">
      <c r="B102" s="77">
        <v>48</v>
      </c>
      <c r="C102" s="78" t="s">
        <v>18</v>
      </c>
      <c r="D102" s="97" t="s">
        <v>168</v>
      </c>
      <c r="E102" s="98" t="s">
        <v>164</v>
      </c>
      <c r="F102" s="79">
        <v>0</v>
      </c>
      <c r="G102" s="79">
        <v>0</v>
      </c>
      <c r="H102" s="84">
        <f>IFERROR((Table35711[[#This Row],[Oprindeligt beløb]]-Table35711[[#This Row],[Ansøgt beløb]])/Table35711[[#This Row],[Oprindeligt beløb]],0)</f>
        <v>0</v>
      </c>
      <c r="I102" s="100" t="s">
        <v>98</v>
      </c>
    </row>
    <row r="103" spans="2:9" x14ac:dyDescent="0.25">
      <c r="B103" s="77">
        <v>49</v>
      </c>
      <c r="C103" s="78" t="s">
        <v>18</v>
      </c>
      <c r="D103" s="97" t="s">
        <v>168</v>
      </c>
      <c r="E103" s="98" t="s">
        <v>164</v>
      </c>
      <c r="F103" s="79">
        <v>0</v>
      </c>
      <c r="G103" s="79">
        <v>0</v>
      </c>
      <c r="H103" s="84">
        <f>IFERROR((Table35711[[#This Row],[Oprindeligt beløb]]-Table35711[[#This Row],[Ansøgt beløb]])/Table35711[[#This Row],[Oprindeligt beløb]],0)</f>
        <v>0</v>
      </c>
      <c r="I103" s="100" t="s">
        <v>98</v>
      </c>
    </row>
    <row r="104" spans="2:9" x14ac:dyDescent="0.25">
      <c r="B104" s="77">
        <v>50</v>
      </c>
      <c r="C104" s="78" t="s">
        <v>18</v>
      </c>
      <c r="D104" s="97" t="s">
        <v>168</v>
      </c>
      <c r="E104" s="98" t="s">
        <v>164</v>
      </c>
      <c r="F104" s="79">
        <v>0</v>
      </c>
      <c r="G104" s="79">
        <v>0</v>
      </c>
      <c r="H104" s="84">
        <f>IFERROR((Table35711[[#This Row],[Oprindeligt beløb]]-Table35711[[#This Row],[Ansøgt beløb]])/Table35711[[#This Row],[Oprindeligt beløb]],0)</f>
        <v>0</v>
      </c>
      <c r="I104" s="100" t="s">
        <v>98</v>
      </c>
    </row>
    <row r="105" spans="2:9" x14ac:dyDescent="0.25">
      <c r="B105" s="77">
        <v>51</v>
      </c>
      <c r="C105" s="78" t="s">
        <v>18</v>
      </c>
      <c r="D105" s="97" t="s">
        <v>168</v>
      </c>
      <c r="E105" s="98" t="s">
        <v>164</v>
      </c>
      <c r="F105" s="79">
        <v>0</v>
      </c>
      <c r="G105" s="79">
        <v>0</v>
      </c>
      <c r="H105" s="84">
        <f>IFERROR((Table35711[[#This Row],[Oprindeligt beløb]]-Table35711[[#This Row],[Ansøgt beløb]])/Table35711[[#This Row],[Oprindeligt beløb]],0)</f>
        <v>0</v>
      </c>
      <c r="I105" s="100" t="s">
        <v>98</v>
      </c>
    </row>
    <row r="106" spans="2:9" x14ac:dyDescent="0.25">
      <c r="B106" s="77">
        <v>52</v>
      </c>
      <c r="C106" s="78" t="s">
        <v>18</v>
      </c>
      <c r="D106" s="97" t="s">
        <v>168</v>
      </c>
      <c r="E106" s="98" t="s">
        <v>164</v>
      </c>
      <c r="F106" s="79">
        <v>0</v>
      </c>
      <c r="G106" s="79">
        <v>0</v>
      </c>
      <c r="H106" s="84">
        <f>IFERROR((Table35711[[#This Row],[Oprindeligt beløb]]-Table35711[[#This Row],[Ansøgt beløb]])/Table35711[[#This Row],[Oprindeligt beløb]],0)</f>
        <v>0</v>
      </c>
      <c r="I106" s="100" t="s">
        <v>98</v>
      </c>
    </row>
    <row r="107" spans="2:9" x14ac:dyDescent="0.25">
      <c r="B107" s="77">
        <v>53</v>
      </c>
      <c r="C107" s="78" t="s">
        <v>18</v>
      </c>
      <c r="D107" s="97" t="s">
        <v>168</v>
      </c>
      <c r="E107" s="98" t="s">
        <v>164</v>
      </c>
      <c r="F107" s="79">
        <v>0</v>
      </c>
      <c r="G107" s="79">
        <v>0</v>
      </c>
      <c r="H107" s="84">
        <f>IFERROR((Table35711[[#This Row],[Oprindeligt beløb]]-Table35711[[#This Row],[Ansøgt beløb]])/Table35711[[#This Row],[Oprindeligt beløb]],0)</f>
        <v>0</v>
      </c>
      <c r="I107" s="100" t="s">
        <v>98</v>
      </c>
    </row>
    <row r="108" spans="2:9" x14ac:dyDescent="0.25">
      <c r="B108" s="77">
        <v>54</v>
      </c>
      <c r="C108" s="78" t="s">
        <v>18</v>
      </c>
      <c r="D108" s="97" t="s">
        <v>168</v>
      </c>
      <c r="E108" s="98" t="s">
        <v>164</v>
      </c>
      <c r="F108" s="79">
        <v>0</v>
      </c>
      <c r="G108" s="79">
        <v>0</v>
      </c>
      <c r="H108" s="84">
        <f>IFERROR((Table35711[[#This Row],[Oprindeligt beløb]]-Table35711[[#This Row],[Ansøgt beløb]])/Table35711[[#This Row],[Oprindeligt beløb]],0)</f>
        <v>0</v>
      </c>
      <c r="I108" s="100" t="s">
        <v>98</v>
      </c>
    </row>
    <row r="109" spans="2:9" x14ac:dyDescent="0.25">
      <c r="B109" s="77">
        <v>55</v>
      </c>
      <c r="C109" s="78" t="s">
        <v>18</v>
      </c>
      <c r="D109" s="97" t="s">
        <v>168</v>
      </c>
      <c r="E109" s="98" t="s">
        <v>164</v>
      </c>
      <c r="F109" s="79">
        <v>0</v>
      </c>
      <c r="G109" s="79">
        <v>0</v>
      </c>
      <c r="H109" s="84">
        <f>IFERROR((Table35711[[#This Row],[Oprindeligt beløb]]-Table35711[[#This Row],[Ansøgt beløb]])/Table35711[[#This Row],[Oprindeligt beløb]],0)</f>
        <v>0</v>
      </c>
      <c r="I109" s="100" t="s">
        <v>98</v>
      </c>
    </row>
    <row r="110" spans="2:9" x14ac:dyDescent="0.25">
      <c r="B110" s="77">
        <v>56</v>
      </c>
      <c r="C110" s="78" t="s">
        <v>18</v>
      </c>
      <c r="D110" s="97" t="s">
        <v>168</v>
      </c>
      <c r="E110" s="98" t="s">
        <v>164</v>
      </c>
      <c r="F110" s="79">
        <v>0</v>
      </c>
      <c r="G110" s="79">
        <v>0</v>
      </c>
      <c r="H110" s="84">
        <f>IFERROR((Table35711[[#This Row],[Oprindeligt beløb]]-Table35711[[#This Row],[Ansøgt beløb]])/Table35711[[#This Row],[Oprindeligt beløb]],0)</f>
        <v>0</v>
      </c>
      <c r="I110" s="100" t="s">
        <v>98</v>
      </c>
    </row>
    <row r="111" spans="2:9" x14ac:dyDescent="0.25">
      <c r="B111" s="77">
        <v>57</v>
      </c>
      <c r="C111" s="78" t="s">
        <v>18</v>
      </c>
      <c r="D111" s="97" t="s">
        <v>168</v>
      </c>
      <c r="E111" s="98" t="s">
        <v>164</v>
      </c>
      <c r="F111" s="79">
        <v>0</v>
      </c>
      <c r="G111" s="79">
        <v>0</v>
      </c>
      <c r="H111" s="84">
        <f>IFERROR((Table35711[[#This Row],[Oprindeligt beløb]]-Table35711[[#This Row],[Ansøgt beløb]])/Table35711[[#This Row],[Oprindeligt beløb]],0)</f>
        <v>0</v>
      </c>
      <c r="I111" s="100" t="s">
        <v>98</v>
      </c>
    </row>
    <row r="112" spans="2:9" x14ac:dyDescent="0.25">
      <c r="B112" s="77">
        <v>58</v>
      </c>
      <c r="C112" s="78" t="s">
        <v>18</v>
      </c>
      <c r="D112" s="97" t="s">
        <v>168</v>
      </c>
      <c r="E112" s="98" t="s">
        <v>164</v>
      </c>
      <c r="F112" s="79">
        <v>0</v>
      </c>
      <c r="G112" s="79">
        <v>0</v>
      </c>
      <c r="H112" s="84">
        <f>IFERROR((Table35711[[#This Row],[Oprindeligt beløb]]-Table35711[[#This Row],[Ansøgt beløb]])/Table35711[[#This Row],[Oprindeligt beløb]],0)</f>
        <v>0</v>
      </c>
      <c r="I112" s="100" t="s">
        <v>98</v>
      </c>
    </row>
    <row r="113" spans="2:9" x14ac:dyDescent="0.25">
      <c r="B113" s="77">
        <v>59</v>
      </c>
      <c r="C113" s="78" t="s">
        <v>18</v>
      </c>
      <c r="D113" s="97" t="s">
        <v>168</v>
      </c>
      <c r="E113" s="98" t="s">
        <v>164</v>
      </c>
      <c r="F113" s="79">
        <v>0</v>
      </c>
      <c r="G113" s="79">
        <v>0</v>
      </c>
      <c r="H113" s="84">
        <f>IFERROR((Table35711[[#This Row],[Oprindeligt beløb]]-Table35711[[#This Row],[Ansøgt beløb]])/Table35711[[#This Row],[Oprindeligt beløb]],0)</f>
        <v>0</v>
      </c>
      <c r="I113" s="100" t="s">
        <v>98</v>
      </c>
    </row>
    <row r="114" spans="2:9" x14ac:dyDescent="0.25">
      <c r="B114" s="77">
        <v>60</v>
      </c>
      <c r="C114" s="78" t="s">
        <v>18</v>
      </c>
      <c r="D114" s="97" t="s">
        <v>168</v>
      </c>
      <c r="E114" s="98" t="s">
        <v>164</v>
      </c>
      <c r="F114" s="79">
        <v>0</v>
      </c>
      <c r="G114" s="79">
        <v>0</v>
      </c>
      <c r="H114" s="84">
        <f>IFERROR((Table35711[[#This Row],[Oprindeligt beløb]]-Table35711[[#This Row],[Ansøgt beløb]])/Table35711[[#This Row],[Oprindeligt beløb]],0)</f>
        <v>0</v>
      </c>
      <c r="I114" s="100" t="s">
        <v>98</v>
      </c>
    </row>
    <row r="115" spans="2:9" x14ac:dyDescent="0.25">
      <c r="B115" s="77">
        <v>61</v>
      </c>
      <c r="C115" s="78" t="s">
        <v>18</v>
      </c>
      <c r="D115" s="97" t="s">
        <v>168</v>
      </c>
      <c r="E115" s="98" t="s">
        <v>164</v>
      </c>
      <c r="F115" s="79">
        <v>0</v>
      </c>
      <c r="G115" s="79">
        <v>0</v>
      </c>
      <c r="H115" s="84">
        <f>IFERROR((Table35711[[#This Row],[Oprindeligt beløb]]-Table35711[[#This Row],[Ansøgt beløb]])/Table35711[[#This Row],[Oprindeligt beløb]],0)</f>
        <v>0</v>
      </c>
      <c r="I115" s="100" t="s">
        <v>98</v>
      </c>
    </row>
    <row r="116" spans="2:9" x14ac:dyDescent="0.25">
      <c r="B116" s="77">
        <v>62</v>
      </c>
      <c r="C116" s="78" t="s">
        <v>18</v>
      </c>
      <c r="D116" s="97" t="s">
        <v>168</v>
      </c>
      <c r="E116" s="98" t="s">
        <v>164</v>
      </c>
      <c r="F116" s="79">
        <v>0</v>
      </c>
      <c r="G116" s="79">
        <v>0</v>
      </c>
      <c r="H116" s="84">
        <f>IFERROR((Table35711[[#This Row],[Oprindeligt beløb]]-Table35711[[#This Row],[Ansøgt beløb]])/Table35711[[#This Row],[Oprindeligt beløb]],0)</f>
        <v>0</v>
      </c>
      <c r="I116" s="100" t="s">
        <v>98</v>
      </c>
    </row>
    <row r="117" spans="2:9" x14ac:dyDescent="0.25">
      <c r="B117" s="77">
        <v>63</v>
      </c>
      <c r="C117" s="78" t="s">
        <v>18</v>
      </c>
      <c r="D117" s="97" t="s">
        <v>168</v>
      </c>
      <c r="E117" s="98" t="s">
        <v>164</v>
      </c>
      <c r="F117" s="79">
        <v>0</v>
      </c>
      <c r="G117" s="79">
        <v>0</v>
      </c>
      <c r="H117" s="84">
        <f>IFERROR((Table35711[[#This Row],[Oprindeligt beløb]]-Table35711[[#This Row],[Ansøgt beløb]])/Table35711[[#This Row],[Oprindeligt beløb]],0)</f>
        <v>0</v>
      </c>
      <c r="I117" s="100" t="s">
        <v>98</v>
      </c>
    </row>
    <row r="118" spans="2:9" x14ac:dyDescent="0.25">
      <c r="B118" s="77">
        <v>64</v>
      </c>
      <c r="C118" s="78" t="s">
        <v>18</v>
      </c>
      <c r="D118" s="97" t="s">
        <v>168</v>
      </c>
      <c r="E118" s="98" t="s">
        <v>164</v>
      </c>
      <c r="F118" s="79">
        <v>0</v>
      </c>
      <c r="G118" s="79">
        <v>0</v>
      </c>
      <c r="H118" s="84">
        <f>IFERROR((Table35711[[#This Row],[Oprindeligt beløb]]-Table35711[[#This Row],[Ansøgt beløb]])/Table35711[[#This Row],[Oprindeligt beløb]],0)</f>
        <v>0</v>
      </c>
      <c r="I118" s="100" t="s">
        <v>98</v>
      </c>
    </row>
    <row r="119" spans="2:9" x14ac:dyDescent="0.25">
      <c r="B119" s="77">
        <v>65</v>
      </c>
      <c r="C119" s="78" t="s">
        <v>18</v>
      </c>
      <c r="D119" s="97" t="s">
        <v>168</v>
      </c>
      <c r="E119" s="98" t="s">
        <v>164</v>
      </c>
      <c r="F119" s="79">
        <v>0</v>
      </c>
      <c r="G119" s="79">
        <v>0</v>
      </c>
      <c r="H119" s="84">
        <f>IFERROR((Table35711[[#This Row],[Oprindeligt beløb]]-Table35711[[#This Row],[Ansøgt beløb]])/Table35711[[#This Row],[Oprindeligt beløb]],0)</f>
        <v>0</v>
      </c>
      <c r="I119" s="100" t="s">
        <v>98</v>
      </c>
    </row>
    <row r="120" spans="2:9" x14ac:dyDescent="0.25">
      <c r="B120" s="77">
        <v>66</v>
      </c>
      <c r="C120" s="78" t="s">
        <v>18</v>
      </c>
      <c r="D120" s="97" t="s">
        <v>168</v>
      </c>
      <c r="E120" s="98" t="s">
        <v>164</v>
      </c>
      <c r="F120" s="79">
        <v>0</v>
      </c>
      <c r="G120" s="79">
        <v>0</v>
      </c>
      <c r="H120" s="84">
        <f>IFERROR((Table35711[[#This Row],[Oprindeligt beløb]]-Table35711[[#This Row],[Ansøgt beløb]])/Table35711[[#This Row],[Oprindeligt beløb]],0)</f>
        <v>0</v>
      </c>
      <c r="I120" s="100" t="s">
        <v>98</v>
      </c>
    </row>
    <row r="121" spans="2:9" x14ac:dyDescent="0.25">
      <c r="B121" s="77">
        <v>67</v>
      </c>
      <c r="C121" s="78" t="s">
        <v>18</v>
      </c>
      <c r="D121" s="97" t="s">
        <v>168</v>
      </c>
      <c r="E121" s="98" t="s">
        <v>164</v>
      </c>
      <c r="F121" s="79">
        <v>0</v>
      </c>
      <c r="G121" s="79">
        <v>0</v>
      </c>
      <c r="H121" s="84">
        <f>IFERROR((Table35711[[#This Row],[Oprindeligt beløb]]-Table35711[[#This Row],[Ansøgt beløb]])/Table35711[[#This Row],[Oprindeligt beløb]],0)</f>
        <v>0</v>
      </c>
      <c r="I121" s="100" t="s">
        <v>98</v>
      </c>
    </row>
    <row r="122" spans="2:9" x14ac:dyDescent="0.25">
      <c r="B122" s="77">
        <v>68</v>
      </c>
      <c r="C122" s="78" t="s">
        <v>18</v>
      </c>
      <c r="D122" s="97" t="s">
        <v>168</v>
      </c>
      <c r="E122" s="98" t="s">
        <v>164</v>
      </c>
      <c r="F122" s="79">
        <v>0</v>
      </c>
      <c r="G122" s="79">
        <v>0</v>
      </c>
      <c r="H122" s="84">
        <f>IFERROR((Table35711[[#This Row],[Oprindeligt beløb]]-Table35711[[#This Row],[Ansøgt beløb]])/Table35711[[#This Row],[Oprindeligt beløb]],0)</f>
        <v>0</v>
      </c>
      <c r="I122" s="100" t="s">
        <v>98</v>
      </c>
    </row>
    <row r="123" spans="2:9" x14ac:dyDescent="0.25">
      <c r="B123" s="77">
        <v>69</v>
      </c>
      <c r="C123" s="78" t="s">
        <v>18</v>
      </c>
      <c r="D123" s="97" t="s">
        <v>168</v>
      </c>
      <c r="E123" s="98" t="s">
        <v>164</v>
      </c>
      <c r="F123" s="79">
        <v>0</v>
      </c>
      <c r="G123" s="79">
        <v>0</v>
      </c>
      <c r="H123" s="84">
        <f>IFERROR((Table35711[[#This Row],[Oprindeligt beløb]]-Table35711[[#This Row],[Ansøgt beløb]])/Table35711[[#This Row],[Oprindeligt beløb]],0)</f>
        <v>0</v>
      </c>
      <c r="I123" s="100" t="s">
        <v>98</v>
      </c>
    </row>
    <row r="124" spans="2:9" x14ac:dyDescent="0.25">
      <c r="B124" s="77">
        <v>70</v>
      </c>
      <c r="C124" s="78" t="s">
        <v>18</v>
      </c>
      <c r="D124" s="97" t="s">
        <v>168</v>
      </c>
      <c r="E124" s="98" t="s">
        <v>164</v>
      </c>
      <c r="F124" s="79">
        <v>0</v>
      </c>
      <c r="G124" s="79">
        <v>0</v>
      </c>
      <c r="H124" s="84">
        <f>IFERROR((Table35711[[#This Row],[Oprindeligt beløb]]-Table35711[[#This Row],[Ansøgt beløb]])/Table35711[[#This Row],[Oprindeligt beløb]],0)</f>
        <v>0</v>
      </c>
      <c r="I124" s="100" t="s">
        <v>98</v>
      </c>
    </row>
    <row r="125" spans="2:9" ht="15.75" thickBot="1" x14ac:dyDescent="0.3">
      <c r="B125" s="111" t="s">
        <v>111</v>
      </c>
      <c r="C125" s="112"/>
      <c r="D125" s="113"/>
      <c r="E125" s="114"/>
      <c r="F125" s="115">
        <f>SUBTOTAL(109,Table35711[Oprindeligt beløb])</f>
        <v>0</v>
      </c>
      <c r="G125" s="115">
        <f>SUBTOTAL(109,Table35711[Ansøgt beløb])</f>
        <v>0</v>
      </c>
      <c r="H125" s="115"/>
      <c r="I125" s="112"/>
    </row>
    <row r="126" spans="2:9" x14ac:dyDescent="0.25">
      <c r="B126" s="22"/>
      <c r="D126" s="49"/>
    </row>
  </sheetData>
  <sheetProtection algorithmName="SHA-512" hashValue="rwGfxP2k4/KyWyqNFnU1aWo91ZUUmBjTn3A2qJVxD33xonYbzEG2p+OrMroJucIYkkrH4tOOAHlF1BoN69jfIA==" saltValue="NthXZLDmt/iBjdfGqu1lhQ==" spinCount="100000" sheet="1" objects="1" scenarios="1"/>
  <dataConsolidate/>
  <mergeCells count="6">
    <mergeCell ref="B53:I53"/>
    <mergeCell ref="B2:E2"/>
    <mergeCell ref="F2:G2"/>
    <mergeCell ref="E5:E9"/>
    <mergeCell ref="B17:E17"/>
    <mergeCell ref="B52:I52"/>
  </mergeCells>
  <conditionalFormatting sqref="C20:C49 D55:E124">
    <cfRule type="expression" dxfId="167" priority="26">
      <formula>IF(C20&lt;&gt;"Vælg eller skriv post",1,0)</formula>
    </cfRule>
  </conditionalFormatting>
  <conditionalFormatting sqref="D20:D49">
    <cfRule type="expression" dxfId="166" priority="25">
      <formula>IF($D$20&lt;&gt;"0",1,0)</formula>
    </cfRule>
  </conditionalFormatting>
  <conditionalFormatting sqref="C55:C124">
    <cfRule type="cellIs" dxfId="165" priority="17" operator="equal">
      <formula>"HENSÆTTES pga. retsag"</formula>
    </cfRule>
    <cfRule type="expression" dxfId="164" priority="24">
      <formula>IF(C55&lt;&gt;"Vælg eller skriv post",1,0)</formula>
    </cfRule>
  </conditionalFormatting>
  <conditionalFormatting sqref="E20:E49">
    <cfRule type="expression" dxfId="163" priority="22">
      <formula>IF(E20&lt;&gt;"Beskrivelse af post",1,0)</formula>
    </cfRule>
    <cfRule type="expression" dxfId="162" priority="23">
      <formula>C20 = "Øvrige"</formula>
    </cfRule>
  </conditionalFormatting>
  <conditionalFormatting sqref="I55:I124">
    <cfRule type="expression" dxfId="161" priority="21">
      <formula>IF(I55&lt;&gt;"Beskrivelse af post",1,0)</formula>
    </cfRule>
  </conditionalFormatting>
  <conditionalFormatting sqref="E55:E124">
    <cfRule type="cellIs" dxfId="160" priority="20" operator="equal">
      <formula>"DD-MM-ÅÅÅÅ"</formula>
    </cfRule>
  </conditionalFormatting>
  <conditionalFormatting sqref="D55:D124">
    <cfRule type="cellIs" dxfId="159" priority="19" operator="equal">
      <formula>"Angiv leverandørs CVR-nummer"</formula>
    </cfRule>
  </conditionalFormatting>
  <conditionalFormatting sqref="B55:I55 D56:D124 I56:I124">
    <cfRule type="cellIs" dxfId="158" priority="18" operator="equal">
      <formula>"HENSÆTTES pga. retsag"</formula>
    </cfRule>
  </conditionalFormatting>
  <conditionalFormatting sqref="E11">
    <cfRule type="expression" dxfId="157" priority="7">
      <formula>$E$11&lt;&gt;"Angiv dato"</formula>
    </cfRule>
  </conditionalFormatting>
  <conditionalFormatting sqref="D13">
    <cfRule type="expression" dxfId="156" priority="8">
      <formula>IF(AND($D$13&lt;&gt;"Vælg dato",$D$8="Ja"),1,0)</formula>
    </cfRule>
  </conditionalFormatting>
  <conditionalFormatting sqref="D14">
    <cfRule type="expression" dxfId="155" priority="9">
      <formula>IF(AND($D$14&lt;&gt;"Angiv antal",$D$8="Ja"),1,0)</formula>
    </cfRule>
  </conditionalFormatting>
  <conditionalFormatting sqref="C14">
    <cfRule type="expression" dxfId="154" priority="10">
      <formula>$D$8&lt;&gt;"Ja"</formula>
    </cfRule>
  </conditionalFormatting>
  <conditionalFormatting sqref="B12:E14">
    <cfRule type="expression" dxfId="153" priority="11">
      <formula>IF($D$8&lt;&gt;"Ja",1,0)</formula>
    </cfRule>
  </conditionalFormatting>
  <conditionalFormatting sqref="E5">
    <cfRule type="expression" dxfId="152" priority="12">
      <formula>$E$5&lt;&gt;"Angiv uddybelsen af årsagen her"</formula>
    </cfRule>
  </conditionalFormatting>
  <conditionalFormatting sqref="E4:E9">
    <cfRule type="expression" dxfId="151" priority="13">
      <formula>IF(AND(OR($D$7="Aflyst",$D$7="Vælg årsag"),$D$9&gt;=350),1,0)</formula>
    </cfRule>
  </conditionalFormatting>
  <conditionalFormatting sqref="E13:E14">
    <cfRule type="expression" dxfId="150" priority="14">
      <formula>IF(AND($E$13&lt;&gt;"Vælg dato",$D$8="Ja"),1,0)</formula>
    </cfRule>
  </conditionalFormatting>
  <conditionalFormatting sqref="B10:D10">
    <cfRule type="expression" dxfId="149" priority="15">
      <formula>IF($D$8&lt;&gt;"Nej",1,0)</formula>
    </cfRule>
  </conditionalFormatting>
  <conditionalFormatting sqref="D10">
    <cfRule type="expression" dxfId="148" priority="16">
      <formula>IF(AND($D$10&lt;&gt;"Vælg dato",$D$8="Nej"),1,0)</formula>
    </cfRule>
  </conditionalFormatting>
  <conditionalFormatting sqref="E10:E11">
    <cfRule type="expression" dxfId="147" priority="6">
      <formula>IF(OR($D$7="Vælg årsag", $D$7="Aflyst", $D$7="Væsentligt ændret"),1,0)</formula>
    </cfRule>
  </conditionalFormatting>
  <conditionalFormatting sqref="D7">
    <cfRule type="expression" dxfId="146" priority="5">
      <formula>IF($D$7&lt;&gt;"Vælg årsag",1,0)</formula>
    </cfRule>
  </conditionalFormatting>
  <conditionalFormatting sqref="D6">
    <cfRule type="expression" dxfId="145" priority="4">
      <formula>IF($D$6&lt;&gt;"Angiv sted",1,0)</formula>
    </cfRule>
  </conditionalFormatting>
  <conditionalFormatting sqref="D9">
    <cfRule type="expression" dxfId="144" priority="3">
      <formula>IF($D$9&lt;&gt;"Angiv antal",1,0)</formula>
    </cfRule>
  </conditionalFormatting>
  <conditionalFormatting sqref="D8">
    <cfRule type="expression" dxfId="143" priority="2">
      <formula>IF($D$8&lt;&gt;"Vælg",1,0)</formula>
    </cfRule>
  </conditionalFormatting>
  <conditionalFormatting sqref="D5">
    <cfRule type="expression" dxfId="142" priority="1">
      <formula>IF($D$5 &lt;&gt;"Angiv navn",1,0)</formula>
    </cfRule>
  </conditionalFormatting>
  <dataValidations count="7">
    <dataValidation type="decimal" allowBlank="1" showInputMessage="1" showErrorMessage="1" sqref="D20:D49 F55:F124">
      <formula1>0</formula1>
      <formula2>9.99999999999999E+21</formula2>
    </dataValidation>
    <dataValidation allowBlank="1" showInputMessage="1" showErrorMessage="1" promptTitle="Forklaring" prompt="Antal deltagere per afvikling skal opgøres som det forventede antal samtidige deltagere til afviklingen af forestillingen. Opgørelsen kan fx basere sig på antallet af billetter solgt i forsalg eller antallet af deltagere fra tidligere år. " sqref="D9"/>
    <dataValidation allowBlank="1" showInputMessage="1" showErrorMessage="1" promptTitle="Forklaring" prompt="Hvis du har udskudt et arrangement, skal du angive den nye dato/periode for afviklingen af det udskudte arrangement." sqref="E11"/>
    <dataValidation allowBlank="1" showErrorMessage="1" sqref="E5"/>
    <dataValidation showErrorMessage="1" promptTitle="Forklaring" prompt="Datoen angiver den første dato du havde planlagt at afholde arrangementet._x000a_" sqref="D14"/>
    <dataValidation showErrorMessage="1" promptTitle="Forklaring" prompt="Datoen angiver den sidste dato du havde planlagt at afholde arrangementet." sqref="E14"/>
    <dataValidation type="decimal" operator="lessThanOrEqual" allowBlank="1" showInputMessage="1" showErrorMessage="1" errorTitle="Fejl i beløb" error="Det ansøgte beløb er større end det oprindelige beløb " sqref="G55:G124">
      <formula1>F55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>
          <x14:formula1>
            <xm:f>List!$E$3:$E$13</xm:f>
          </x14:formula1>
          <xm:sqref>C20:C49</xm:sqref>
        </x14:dataValidation>
        <x14:dataValidation type="list" allowBlank="1">
          <x14:formula1>
            <xm:f>List!$H$3:$H$27</xm:f>
          </x14:formula1>
          <xm:sqref>C55:C124</xm:sqref>
        </x14:dataValidation>
        <x14:dataValidation type="list" showInputMessage="1" showErrorMessage="1" promptTitle="Forklaring" prompt="Du skal angive den første dato for perioden, som den oprindelige forestilling skulle være afholdt i. _x000a_">
          <x14:formula1>
            <xm:f>List!$Q$28:$Q$87</xm:f>
          </x14:formula1>
          <xm:sqref>D13</xm:sqref>
        </x14:dataValidation>
        <x14:dataValidation type="list" showInputMessage="1" showErrorMessage="1" promptTitle="Forklaring" prompt="Du skal angive den sidste dato for perioden, som den oprindelige forestilling skulle være afholdt i. ">
          <x14:formula1>
            <xm:f>List!$Q$28:$Q$87</xm:f>
          </x14:formula1>
          <xm:sqref>E13</xm:sqref>
        </x14:dataValidation>
        <x14:dataValidation type="list" allowBlank="1" showInputMessage="1" showErrorMessage="1">
          <x14:formula1>
            <xm:f>OFFSET(List!N2,1,0,COUNTA(List!N:N)-1,1)</xm:f>
          </x14:formula1>
          <xm:sqref>D8</xm:sqref>
        </x14:dataValidation>
        <x14:dataValidation type="list" showInputMessage="1" showErrorMessage="1">
          <x14:formula1>
            <xm:f>OFFSET(List!K2,1,0,COUNTA(List!K:K)-1,1)</xm:f>
          </x14:formula1>
          <xm:sqref>D7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26"/>
  <sheetViews>
    <sheetView showGridLines="0" zoomScale="85" zoomScaleNormal="85" workbookViewId="0">
      <selection activeCell="D8" sqref="D8"/>
    </sheetView>
  </sheetViews>
  <sheetFormatPr defaultColWidth="9.140625" defaultRowHeight="15" x14ac:dyDescent="0.25"/>
  <cols>
    <col min="1" max="1" width="1.7109375" style="14" customWidth="1"/>
    <col min="2" max="2" width="5" style="14" customWidth="1"/>
    <col min="3" max="3" width="50.28515625" style="14" bestFit="1" customWidth="1"/>
    <col min="4" max="4" width="33.5703125" style="14" customWidth="1"/>
    <col min="5" max="5" width="55.42578125" style="14" customWidth="1"/>
    <col min="6" max="6" width="40.28515625" style="14" customWidth="1"/>
    <col min="7" max="7" width="27.28515625" style="14" customWidth="1"/>
    <col min="8" max="8" width="25.42578125" style="14" customWidth="1"/>
    <col min="9" max="9" width="106.7109375" style="14" bestFit="1" customWidth="1"/>
    <col min="10" max="10" width="20.42578125" style="14" customWidth="1"/>
    <col min="11" max="16384" width="9.140625" style="14"/>
  </cols>
  <sheetData>
    <row r="1" spans="2:10" ht="9.9499999999999993" customHeight="1" thickBot="1" x14ac:dyDescent="0.3">
      <c r="J1" s="15"/>
    </row>
    <row r="2" spans="2:10" ht="18.95" customHeight="1" x14ac:dyDescent="0.25">
      <c r="B2" s="140" t="s">
        <v>177</v>
      </c>
      <c r="C2" s="141"/>
      <c r="D2" s="141"/>
      <c r="E2" s="141"/>
      <c r="F2" s="146" t="s">
        <v>178</v>
      </c>
      <c r="G2" s="147"/>
      <c r="J2" s="15"/>
    </row>
    <row r="3" spans="2:10" ht="15" customHeight="1" x14ac:dyDescent="0.25">
      <c r="B3" s="16"/>
      <c r="C3" s="17"/>
      <c r="D3" s="18"/>
      <c r="E3" s="17"/>
      <c r="F3" s="93"/>
      <c r="G3" s="88"/>
      <c r="J3" s="15"/>
    </row>
    <row r="4" spans="2:10" ht="15" customHeight="1" x14ac:dyDescent="0.25">
      <c r="B4" s="106"/>
      <c r="C4" s="107"/>
      <c r="D4" s="107"/>
      <c r="E4" s="117" t="s">
        <v>110</v>
      </c>
      <c r="F4" s="96" t="s">
        <v>94</v>
      </c>
      <c r="G4" s="95">
        <f>Table3579[[#Totals],[Ansøgt beløb]]</f>
        <v>0</v>
      </c>
      <c r="J4" s="22"/>
    </row>
    <row r="5" spans="2:10" ht="15" customHeight="1" x14ac:dyDescent="0.25">
      <c r="B5" s="19"/>
      <c r="C5" s="20" t="s">
        <v>176</v>
      </c>
      <c r="D5" s="21" t="s">
        <v>105</v>
      </c>
      <c r="E5" s="145"/>
      <c r="F5" s="96" t="s">
        <v>95</v>
      </c>
      <c r="G5" s="95">
        <f>Table368[[#Totals],[Beløb]]</f>
        <v>0</v>
      </c>
    </row>
    <row r="6" spans="2:10" ht="15" customHeight="1" x14ac:dyDescent="0.25">
      <c r="B6" s="19"/>
      <c r="C6" s="23" t="s">
        <v>108</v>
      </c>
      <c r="D6" s="24" t="s">
        <v>106</v>
      </c>
      <c r="E6" s="145"/>
      <c r="F6" s="96"/>
      <c r="G6" s="94"/>
      <c r="H6" s="25"/>
    </row>
    <row r="7" spans="2:10" ht="15" customHeight="1" x14ac:dyDescent="0.25">
      <c r="B7" s="19"/>
      <c r="C7" s="23" t="s">
        <v>99</v>
      </c>
      <c r="D7" s="26" t="s">
        <v>100</v>
      </c>
      <c r="E7" s="145"/>
      <c r="F7" s="96" t="s">
        <v>183</v>
      </c>
      <c r="G7" s="94">
        <f>(G4-G5)</f>
        <v>0</v>
      </c>
      <c r="H7" s="25"/>
    </row>
    <row r="8" spans="2:10" ht="27.75" customHeight="1" x14ac:dyDescent="0.25">
      <c r="B8" s="19"/>
      <c r="C8" s="105" t="s">
        <v>179</v>
      </c>
      <c r="D8" s="27" t="s">
        <v>19</v>
      </c>
      <c r="E8" s="145"/>
      <c r="F8" s="89"/>
      <c r="G8" s="90"/>
    </row>
    <row r="9" spans="2:10" x14ac:dyDescent="0.25">
      <c r="B9" s="19"/>
      <c r="C9" s="23" t="s">
        <v>96</v>
      </c>
      <c r="D9" s="28" t="s">
        <v>107</v>
      </c>
      <c r="E9" s="145"/>
      <c r="F9" s="89"/>
      <c r="G9" s="90"/>
    </row>
    <row r="10" spans="2:10" ht="15" customHeight="1" x14ac:dyDescent="0.25">
      <c r="B10" s="19"/>
      <c r="C10" s="29" t="s">
        <v>180</v>
      </c>
      <c r="D10" s="30"/>
      <c r="E10" s="118" t="s">
        <v>181</v>
      </c>
      <c r="F10" s="87"/>
      <c r="G10" s="88"/>
    </row>
    <row r="11" spans="2:10" ht="15" customHeight="1" x14ac:dyDescent="0.25">
      <c r="B11" s="31"/>
      <c r="C11" s="18"/>
      <c r="D11" s="18"/>
      <c r="E11" s="119" t="s">
        <v>157</v>
      </c>
      <c r="F11" s="87"/>
      <c r="G11" s="88"/>
    </row>
    <row r="12" spans="2:10" ht="15" customHeight="1" x14ac:dyDescent="0.25">
      <c r="B12" s="19"/>
      <c r="C12" s="29"/>
      <c r="D12" s="32" t="s">
        <v>15</v>
      </c>
      <c r="E12" s="120" t="s">
        <v>16</v>
      </c>
      <c r="F12" s="87"/>
      <c r="G12" s="88"/>
    </row>
    <row r="13" spans="2:10" ht="15" customHeight="1" x14ac:dyDescent="0.25">
      <c r="B13" s="19"/>
      <c r="C13" s="23" t="s">
        <v>166</v>
      </c>
      <c r="D13" s="33" t="s">
        <v>20</v>
      </c>
      <c r="E13" s="33" t="s">
        <v>20</v>
      </c>
      <c r="F13" s="87"/>
      <c r="G13" s="88"/>
    </row>
    <row r="14" spans="2:10" ht="15" customHeight="1" thickBot="1" x14ac:dyDescent="0.3">
      <c r="B14" s="108"/>
      <c r="C14" s="109" t="s">
        <v>118</v>
      </c>
      <c r="D14" s="110" t="s">
        <v>107</v>
      </c>
      <c r="E14" s="116"/>
      <c r="F14" s="91"/>
      <c r="G14" s="92"/>
    </row>
    <row r="15" spans="2:10" ht="15" customHeight="1" x14ac:dyDescent="0.25"/>
    <row r="16" spans="2:10" ht="15" customHeight="1" thickBot="1" x14ac:dyDescent="0.3">
      <c r="B16" s="15"/>
      <c r="C16" s="15"/>
      <c r="D16" s="15"/>
      <c r="E16" s="64"/>
    </row>
    <row r="17" spans="2:10" ht="18.95" customHeight="1" x14ac:dyDescent="0.25">
      <c r="B17" s="140" t="s">
        <v>104</v>
      </c>
      <c r="C17" s="141"/>
      <c r="D17" s="141"/>
      <c r="E17" s="142"/>
    </row>
    <row r="18" spans="2:10" ht="15" customHeight="1" x14ac:dyDescent="0.25">
      <c r="B18" s="34"/>
      <c r="C18" s="35"/>
      <c r="D18" s="35"/>
      <c r="E18" s="36"/>
      <c r="F18" s="37"/>
    </row>
    <row r="19" spans="2:10" x14ac:dyDescent="0.25">
      <c r="B19" s="38" t="s">
        <v>109</v>
      </c>
      <c r="C19" s="39" t="s">
        <v>0</v>
      </c>
      <c r="D19" s="39" t="s">
        <v>2</v>
      </c>
      <c r="E19" s="103" t="s">
        <v>98</v>
      </c>
      <c r="F19" s="37"/>
    </row>
    <row r="20" spans="2:10" x14ac:dyDescent="0.25">
      <c r="B20" s="40">
        <v>1</v>
      </c>
      <c r="C20" s="41" t="s">
        <v>18</v>
      </c>
      <c r="D20" s="42">
        <v>0</v>
      </c>
      <c r="E20" s="102" t="s">
        <v>98</v>
      </c>
    </row>
    <row r="21" spans="2:10" x14ac:dyDescent="0.25">
      <c r="B21" s="40">
        <v>2</v>
      </c>
      <c r="C21" s="41" t="s">
        <v>18</v>
      </c>
      <c r="D21" s="42">
        <v>0</v>
      </c>
      <c r="E21" s="102" t="s">
        <v>98</v>
      </c>
    </row>
    <row r="22" spans="2:10" x14ac:dyDescent="0.25">
      <c r="B22" s="40">
        <v>3</v>
      </c>
      <c r="C22" s="41" t="s">
        <v>18</v>
      </c>
      <c r="D22" s="42">
        <v>0</v>
      </c>
      <c r="E22" s="102" t="s">
        <v>98</v>
      </c>
      <c r="J22" s="22"/>
    </row>
    <row r="23" spans="2:10" x14ac:dyDescent="0.25">
      <c r="B23" s="40">
        <v>4</v>
      </c>
      <c r="C23" s="41" t="s">
        <v>18</v>
      </c>
      <c r="D23" s="42">
        <v>0</v>
      </c>
      <c r="E23" s="102" t="s">
        <v>98</v>
      </c>
      <c r="J23" s="43"/>
    </row>
    <row r="24" spans="2:10" x14ac:dyDescent="0.25">
      <c r="B24" s="40">
        <v>5</v>
      </c>
      <c r="C24" s="41" t="s">
        <v>18</v>
      </c>
      <c r="D24" s="42">
        <v>0</v>
      </c>
      <c r="E24" s="102" t="s">
        <v>98</v>
      </c>
      <c r="J24" s="43"/>
    </row>
    <row r="25" spans="2:10" x14ac:dyDescent="0.25">
      <c r="B25" s="40">
        <v>6</v>
      </c>
      <c r="C25" s="41" t="s">
        <v>18</v>
      </c>
      <c r="D25" s="42">
        <v>0</v>
      </c>
      <c r="E25" s="102" t="s">
        <v>98</v>
      </c>
      <c r="J25" s="15"/>
    </row>
    <row r="26" spans="2:10" x14ac:dyDescent="0.25">
      <c r="B26" s="40">
        <v>7</v>
      </c>
      <c r="C26" s="41" t="s">
        <v>18</v>
      </c>
      <c r="D26" s="42">
        <v>0</v>
      </c>
      <c r="E26" s="102" t="s">
        <v>98</v>
      </c>
    </row>
    <row r="27" spans="2:10" x14ac:dyDescent="0.25">
      <c r="B27" s="40">
        <v>8</v>
      </c>
      <c r="C27" s="41" t="s">
        <v>18</v>
      </c>
      <c r="D27" s="42">
        <v>0</v>
      </c>
      <c r="E27" s="102" t="s">
        <v>98</v>
      </c>
    </row>
    <row r="28" spans="2:10" x14ac:dyDescent="0.25">
      <c r="B28" s="40">
        <v>9</v>
      </c>
      <c r="C28" s="41" t="s">
        <v>18</v>
      </c>
      <c r="D28" s="42">
        <v>0</v>
      </c>
      <c r="E28" s="102" t="s">
        <v>98</v>
      </c>
    </row>
    <row r="29" spans="2:10" x14ac:dyDescent="0.25">
      <c r="B29" s="40">
        <v>10</v>
      </c>
      <c r="C29" s="41" t="s">
        <v>18</v>
      </c>
      <c r="D29" s="42">
        <v>0</v>
      </c>
      <c r="E29" s="102" t="s">
        <v>98</v>
      </c>
      <c r="J29" s="22"/>
    </row>
    <row r="30" spans="2:10" x14ac:dyDescent="0.25">
      <c r="B30" s="40">
        <v>11</v>
      </c>
      <c r="C30" s="41" t="s">
        <v>18</v>
      </c>
      <c r="D30" s="42">
        <v>0</v>
      </c>
      <c r="E30" s="102" t="s">
        <v>98</v>
      </c>
    </row>
    <row r="31" spans="2:10" x14ac:dyDescent="0.25">
      <c r="B31" s="40">
        <v>12</v>
      </c>
      <c r="C31" s="41" t="s">
        <v>18</v>
      </c>
      <c r="D31" s="42">
        <v>0</v>
      </c>
      <c r="E31" s="102" t="s">
        <v>98</v>
      </c>
    </row>
    <row r="32" spans="2:10" x14ac:dyDescent="0.25">
      <c r="B32" s="40">
        <v>13</v>
      </c>
      <c r="C32" s="41" t="s">
        <v>18</v>
      </c>
      <c r="D32" s="42">
        <v>0</v>
      </c>
      <c r="E32" s="102" t="s">
        <v>98</v>
      </c>
    </row>
    <row r="33" spans="1:5" x14ac:dyDescent="0.25">
      <c r="B33" s="40">
        <v>14</v>
      </c>
      <c r="C33" s="41" t="s">
        <v>18</v>
      </c>
      <c r="D33" s="42">
        <v>0</v>
      </c>
      <c r="E33" s="102" t="s">
        <v>98</v>
      </c>
    </row>
    <row r="34" spans="1:5" x14ac:dyDescent="0.25">
      <c r="B34" s="40">
        <v>15</v>
      </c>
      <c r="C34" s="41" t="s">
        <v>18</v>
      </c>
      <c r="D34" s="42">
        <v>0</v>
      </c>
      <c r="E34" s="102" t="s">
        <v>98</v>
      </c>
    </row>
    <row r="35" spans="1:5" x14ac:dyDescent="0.25">
      <c r="B35" s="40">
        <v>16</v>
      </c>
      <c r="C35" s="41" t="s">
        <v>18</v>
      </c>
      <c r="D35" s="42">
        <v>0</v>
      </c>
      <c r="E35" s="102" t="s">
        <v>98</v>
      </c>
    </row>
    <row r="36" spans="1:5" x14ac:dyDescent="0.25">
      <c r="B36" s="40">
        <v>17</v>
      </c>
      <c r="C36" s="41" t="s">
        <v>18</v>
      </c>
      <c r="D36" s="42">
        <v>0</v>
      </c>
      <c r="E36" s="102" t="s">
        <v>98</v>
      </c>
    </row>
    <row r="37" spans="1:5" x14ac:dyDescent="0.25">
      <c r="B37" s="40">
        <v>18</v>
      </c>
      <c r="C37" s="41" t="s">
        <v>18</v>
      </c>
      <c r="D37" s="42">
        <v>0</v>
      </c>
      <c r="E37" s="102" t="s">
        <v>98</v>
      </c>
    </row>
    <row r="38" spans="1:5" x14ac:dyDescent="0.25">
      <c r="B38" s="40">
        <v>19</v>
      </c>
      <c r="C38" s="41" t="s">
        <v>18</v>
      </c>
      <c r="D38" s="42">
        <v>0</v>
      </c>
      <c r="E38" s="102" t="s">
        <v>98</v>
      </c>
    </row>
    <row r="39" spans="1:5" x14ac:dyDescent="0.25">
      <c r="B39" s="40">
        <v>20</v>
      </c>
      <c r="C39" s="41" t="s">
        <v>18</v>
      </c>
      <c r="D39" s="42">
        <v>0</v>
      </c>
      <c r="E39" s="102" t="s">
        <v>98</v>
      </c>
    </row>
    <row r="40" spans="1:5" x14ac:dyDescent="0.25">
      <c r="B40" s="40">
        <v>21</v>
      </c>
      <c r="C40" s="41" t="s">
        <v>18</v>
      </c>
      <c r="D40" s="42">
        <v>0</v>
      </c>
      <c r="E40" s="102" t="s">
        <v>98</v>
      </c>
    </row>
    <row r="41" spans="1:5" x14ac:dyDescent="0.25">
      <c r="B41" s="40">
        <v>22</v>
      </c>
      <c r="C41" s="41" t="s">
        <v>18</v>
      </c>
      <c r="D41" s="42">
        <v>0</v>
      </c>
      <c r="E41" s="102" t="s">
        <v>98</v>
      </c>
    </row>
    <row r="42" spans="1:5" x14ac:dyDescent="0.25">
      <c r="B42" s="40">
        <v>23</v>
      </c>
      <c r="C42" s="41" t="s">
        <v>18</v>
      </c>
      <c r="D42" s="42">
        <v>0</v>
      </c>
      <c r="E42" s="102" t="s">
        <v>98</v>
      </c>
    </row>
    <row r="43" spans="1:5" x14ac:dyDescent="0.25">
      <c r="B43" s="40">
        <v>24</v>
      </c>
      <c r="C43" s="41" t="s">
        <v>18</v>
      </c>
      <c r="D43" s="42">
        <v>0</v>
      </c>
      <c r="E43" s="102" t="s">
        <v>98</v>
      </c>
    </row>
    <row r="44" spans="1:5" x14ac:dyDescent="0.25">
      <c r="B44" s="40">
        <v>25</v>
      </c>
      <c r="C44" s="41" t="s">
        <v>18</v>
      </c>
      <c r="D44" s="42">
        <v>0</v>
      </c>
      <c r="E44" s="102" t="s">
        <v>98</v>
      </c>
    </row>
    <row r="45" spans="1:5" x14ac:dyDescent="0.25">
      <c r="A45" s="14" t="s">
        <v>11</v>
      </c>
      <c r="B45" s="40">
        <v>26</v>
      </c>
      <c r="C45" s="41" t="s">
        <v>18</v>
      </c>
      <c r="D45" s="42">
        <v>0</v>
      </c>
      <c r="E45" s="102" t="s">
        <v>98</v>
      </c>
    </row>
    <row r="46" spans="1:5" x14ac:dyDescent="0.25">
      <c r="B46" s="40">
        <v>27</v>
      </c>
      <c r="C46" s="41" t="s">
        <v>18</v>
      </c>
      <c r="D46" s="42">
        <v>0</v>
      </c>
      <c r="E46" s="102" t="s">
        <v>98</v>
      </c>
    </row>
    <row r="47" spans="1:5" x14ac:dyDescent="0.25">
      <c r="B47" s="40">
        <v>28</v>
      </c>
      <c r="C47" s="41" t="s">
        <v>18</v>
      </c>
      <c r="D47" s="42">
        <v>0</v>
      </c>
      <c r="E47" s="102" t="s">
        <v>98</v>
      </c>
    </row>
    <row r="48" spans="1:5" x14ac:dyDescent="0.25">
      <c r="B48" s="40">
        <v>29</v>
      </c>
      <c r="C48" s="41" t="s">
        <v>18</v>
      </c>
      <c r="D48" s="42">
        <v>0</v>
      </c>
      <c r="E48" s="102" t="s">
        <v>98</v>
      </c>
    </row>
    <row r="49" spans="1:11" x14ac:dyDescent="0.25">
      <c r="B49" s="40">
        <v>30</v>
      </c>
      <c r="C49" s="41" t="s">
        <v>18</v>
      </c>
      <c r="D49" s="42">
        <v>0</v>
      </c>
      <c r="E49" s="102" t="s">
        <v>98</v>
      </c>
    </row>
    <row r="50" spans="1:11" ht="15.75" thickBot="1" x14ac:dyDescent="0.3">
      <c r="B50" s="47" t="s">
        <v>4</v>
      </c>
      <c r="C50" s="65"/>
      <c r="D50" s="48">
        <f>SUBTOTAL(109,Table368[Beløb])</f>
        <v>0</v>
      </c>
      <c r="E50" s="66"/>
    </row>
    <row r="51" spans="1:11" ht="15" customHeight="1" thickBot="1" x14ac:dyDescent="0.3">
      <c r="B51" s="15"/>
      <c r="C51" s="15"/>
      <c r="D51" s="15"/>
      <c r="E51" s="15"/>
      <c r="J51" s="22"/>
    </row>
    <row r="52" spans="1:11" ht="18.95" customHeight="1" x14ac:dyDescent="0.25">
      <c r="B52" s="140" t="s">
        <v>103</v>
      </c>
      <c r="C52" s="141"/>
      <c r="D52" s="141"/>
      <c r="E52" s="141"/>
      <c r="F52" s="141"/>
      <c r="G52" s="141"/>
      <c r="H52" s="141"/>
      <c r="I52" s="141"/>
    </row>
    <row r="53" spans="1:11" ht="15" customHeight="1" x14ac:dyDescent="0.25">
      <c r="B53" s="143"/>
      <c r="C53" s="144"/>
      <c r="D53" s="144"/>
      <c r="E53" s="144"/>
      <c r="F53" s="144"/>
      <c r="G53" s="144"/>
      <c r="H53" s="144"/>
      <c r="I53" s="144"/>
      <c r="K53" s="75"/>
    </row>
    <row r="54" spans="1:11" x14ac:dyDescent="0.25">
      <c r="B54" s="38" t="s">
        <v>109</v>
      </c>
      <c r="C54" s="44" t="s">
        <v>142</v>
      </c>
      <c r="D54" s="44" t="s">
        <v>167</v>
      </c>
      <c r="E54" s="99" t="s">
        <v>169</v>
      </c>
      <c r="F54" s="44" t="s">
        <v>162</v>
      </c>
      <c r="G54" s="44" t="s">
        <v>143</v>
      </c>
      <c r="H54" s="74" t="s">
        <v>163</v>
      </c>
      <c r="I54" s="101" t="s">
        <v>98</v>
      </c>
      <c r="K54" s="75"/>
    </row>
    <row r="55" spans="1:11" x14ac:dyDescent="0.25">
      <c r="A55" s="76"/>
      <c r="B55" s="77">
        <v>1</v>
      </c>
      <c r="C55" s="78" t="s">
        <v>18</v>
      </c>
      <c r="D55" s="97" t="s">
        <v>168</v>
      </c>
      <c r="E55" s="104" t="s">
        <v>164</v>
      </c>
      <c r="F55" s="79">
        <v>0</v>
      </c>
      <c r="G55" s="79">
        <v>0</v>
      </c>
      <c r="H55" s="84">
        <f>IFERROR((Table3579[[#This Row],[Oprindeligt beløb]]-Table3579[[#This Row],[Ansøgt beløb]])/Table3579[[#This Row],[Oprindeligt beløb]],0)</f>
        <v>0</v>
      </c>
      <c r="I55" s="100" t="s">
        <v>98</v>
      </c>
      <c r="K55" s="75"/>
    </row>
    <row r="56" spans="1:11" x14ac:dyDescent="0.25">
      <c r="B56" s="77">
        <v>2</v>
      </c>
      <c r="C56" s="78" t="s">
        <v>18</v>
      </c>
      <c r="D56" s="97" t="s">
        <v>168</v>
      </c>
      <c r="E56" s="98" t="s">
        <v>164</v>
      </c>
      <c r="F56" s="79">
        <v>0</v>
      </c>
      <c r="G56" s="79">
        <v>0</v>
      </c>
      <c r="H56" s="84">
        <f>IFERROR((Table3579[[#This Row],[Oprindeligt beløb]]-Table3579[[#This Row],[Ansøgt beløb]])/Table3579[[#This Row],[Oprindeligt beløb]],0)</f>
        <v>0</v>
      </c>
      <c r="I56" s="100" t="s">
        <v>98</v>
      </c>
      <c r="K56" s="75"/>
    </row>
    <row r="57" spans="1:11" x14ac:dyDescent="0.25">
      <c r="B57" s="77">
        <v>3</v>
      </c>
      <c r="C57" s="83" t="s">
        <v>18</v>
      </c>
      <c r="D57" s="97" t="s">
        <v>168</v>
      </c>
      <c r="E57" s="98" t="s">
        <v>164</v>
      </c>
      <c r="F57" s="79">
        <v>0</v>
      </c>
      <c r="G57" s="79">
        <v>0</v>
      </c>
      <c r="H57" s="84">
        <f>IFERROR((Table3579[[#This Row],[Oprindeligt beløb]]-Table3579[[#This Row],[Ansøgt beløb]])/Table3579[[#This Row],[Oprindeligt beløb]],0)</f>
        <v>0</v>
      </c>
      <c r="I57" s="100" t="s">
        <v>98</v>
      </c>
      <c r="K57" s="75"/>
    </row>
    <row r="58" spans="1:11" x14ac:dyDescent="0.25">
      <c r="B58" s="77">
        <v>4</v>
      </c>
      <c r="C58" s="78" t="s">
        <v>18</v>
      </c>
      <c r="D58" s="97" t="s">
        <v>168</v>
      </c>
      <c r="E58" s="98" t="s">
        <v>164</v>
      </c>
      <c r="F58" s="79">
        <v>0</v>
      </c>
      <c r="G58" s="79">
        <v>0</v>
      </c>
      <c r="H58" s="84">
        <f>IFERROR((Table3579[[#This Row],[Oprindeligt beløb]]-Table3579[[#This Row],[Ansøgt beløb]])/Table3579[[#This Row],[Oprindeligt beløb]],0)</f>
        <v>0</v>
      </c>
      <c r="I58" s="100" t="s">
        <v>98</v>
      </c>
      <c r="K58" s="75"/>
    </row>
    <row r="59" spans="1:11" x14ac:dyDescent="0.25">
      <c r="B59" s="77">
        <v>5</v>
      </c>
      <c r="C59" s="78" t="s">
        <v>18</v>
      </c>
      <c r="D59" s="97" t="s">
        <v>168</v>
      </c>
      <c r="E59" s="98" t="s">
        <v>164</v>
      </c>
      <c r="F59" s="79">
        <v>0</v>
      </c>
      <c r="G59" s="79">
        <v>0</v>
      </c>
      <c r="H59" s="84">
        <f>IFERROR((Table3579[[#This Row],[Oprindeligt beløb]]-Table3579[[#This Row],[Ansøgt beløb]])/Table3579[[#This Row],[Oprindeligt beløb]],0)</f>
        <v>0</v>
      </c>
      <c r="I59" s="100" t="s">
        <v>98</v>
      </c>
    </row>
    <row r="60" spans="1:11" x14ac:dyDescent="0.25">
      <c r="B60" s="77">
        <v>6</v>
      </c>
      <c r="C60" s="78" t="s">
        <v>18</v>
      </c>
      <c r="D60" s="97" t="s">
        <v>168</v>
      </c>
      <c r="E60" s="98" t="s">
        <v>164</v>
      </c>
      <c r="F60" s="79">
        <v>0</v>
      </c>
      <c r="G60" s="79">
        <v>0</v>
      </c>
      <c r="H60" s="84">
        <f>IFERROR((Table3579[[#This Row],[Oprindeligt beløb]]-Table3579[[#This Row],[Ansøgt beløb]])/Table3579[[#This Row],[Oprindeligt beløb]],0)</f>
        <v>0</v>
      </c>
      <c r="I60" s="100" t="s">
        <v>98</v>
      </c>
    </row>
    <row r="61" spans="1:11" x14ac:dyDescent="0.25">
      <c r="B61" s="77">
        <v>7</v>
      </c>
      <c r="C61" s="78" t="s">
        <v>18</v>
      </c>
      <c r="D61" s="97" t="s">
        <v>168</v>
      </c>
      <c r="E61" s="98" t="s">
        <v>164</v>
      </c>
      <c r="F61" s="79">
        <v>0</v>
      </c>
      <c r="G61" s="79">
        <v>0</v>
      </c>
      <c r="H61" s="84">
        <f>IFERROR((Table3579[[#This Row],[Oprindeligt beløb]]-Table3579[[#This Row],[Ansøgt beløb]])/Table3579[[#This Row],[Oprindeligt beløb]],0)</f>
        <v>0</v>
      </c>
      <c r="I61" s="100" t="s">
        <v>98</v>
      </c>
    </row>
    <row r="62" spans="1:11" x14ac:dyDescent="0.25">
      <c r="B62" s="77">
        <v>8</v>
      </c>
      <c r="C62" s="78" t="s">
        <v>18</v>
      </c>
      <c r="D62" s="97" t="s">
        <v>168</v>
      </c>
      <c r="E62" s="98" t="s">
        <v>164</v>
      </c>
      <c r="F62" s="79">
        <v>0</v>
      </c>
      <c r="G62" s="79">
        <v>0</v>
      </c>
      <c r="H62" s="84">
        <f>IFERROR((Table3579[[#This Row],[Oprindeligt beløb]]-Table3579[[#This Row],[Ansøgt beløb]])/Table3579[[#This Row],[Oprindeligt beløb]],0)</f>
        <v>0</v>
      </c>
      <c r="I62" s="100" t="s">
        <v>98</v>
      </c>
    </row>
    <row r="63" spans="1:11" x14ac:dyDescent="0.25">
      <c r="B63" s="77">
        <v>9</v>
      </c>
      <c r="C63" s="78" t="s">
        <v>18</v>
      </c>
      <c r="D63" s="97" t="s">
        <v>168</v>
      </c>
      <c r="E63" s="98" t="s">
        <v>164</v>
      </c>
      <c r="F63" s="79">
        <v>0</v>
      </c>
      <c r="G63" s="79">
        <v>0</v>
      </c>
      <c r="H63" s="84">
        <f>IFERROR((Table3579[[#This Row],[Oprindeligt beløb]]-Table3579[[#This Row],[Ansøgt beløb]])/Table3579[[#This Row],[Oprindeligt beløb]],0)</f>
        <v>0</v>
      </c>
      <c r="I63" s="100" t="s">
        <v>98</v>
      </c>
    </row>
    <row r="64" spans="1:11" x14ac:dyDescent="0.25">
      <c r="B64" s="77">
        <v>10</v>
      </c>
      <c r="C64" s="78" t="s">
        <v>18</v>
      </c>
      <c r="D64" s="97" t="s">
        <v>168</v>
      </c>
      <c r="E64" s="98" t="s">
        <v>164</v>
      </c>
      <c r="F64" s="79">
        <v>0</v>
      </c>
      <c r="G64" s="79">
        <v>0</v>
      </c>
      <c r="H64" s="84">
        <f>IFERROR((Table3579[[#This Row],[Oprindeligt beløb]]-Table3579[[#This Row],[Ansøgt beløb]])/Table3579[[#This Row],[Oprindeligt beløb]],0)</f>
        <v>0</v>
      </c>
      <c r="I64" s="100" t="s">
        <v>98</v>
      </c>
    </row>
    <row r="65" spans="2:13" x14ac:dyDescent="0.25">
      <c r="B65" s="77">
        <v>11</v>
      </c>
      <c r="C65" s="78" t="s">
        <v>18</v>
      </c>
      <c r="D65" s="97" t="s">
        <v>168</v>
      </c>
      <c r="E65" s="98" t="s">
        <v>164</v>
      </c>
      <c r="F65" s="79">
        <v>0</v>
      </c>
      <c r="G65" s="79">
        <v>0</v>
      </c>
      <c r="H65" s="84">
        <f>IFERROR((Table3579[[#This Row],[Oprindeligt beløb]]-Table3579[[#This Row],[Ansøgt beløb]])/Table3579[[#This Row],[Oprindeligt beløb]],0)</f>
        <v>0</v>
      </c>
      <c r="I65" s="100" t="s">
        <v>98</v>
      </c>
    </row>
    <row r="66" spans="2:13" x14ac:dyDescent="0.25">
      <c r="B66" s="77">
        <v>12</v>
      </c>
      <c r="C66" s="78" t="s">
        <v>18</v>
      </c>
      <c r="D66" s="97" t="s">
        <v>168</v>
      </c>
      <c r="E66" s="98" t="s">
        <v>164</v>
      </c>
      <c r="F66" s="79">
        <v>0</v>
      </c>
      <c r="G66" s="79">
        <v>0</v>
      </c>
      <c r="H66" s="84">
        <f>IFERROR((Table3579[[#This Row],[Oprindeligt beløb]]-Table3579[[#This Row],[Ansøgt beløb]])/Table3579[[#This Row],[Oprindeligt beløb]],0)</f>
        <v>0</v>
      </c>
      <c r="I66" s="100" t="s">
        <v>98</v>
      </c>
    </row>
    <row r="67" spans="2:13" x14ac:dyDescent="0.25">
      <c r="B67" s="77">
        <v>13</v>
      </c>
      <c r="C67" s="78" t="s">
        <v>18</v>
      </c>
      <c r="D67" s="97" t="s">
        <v>168</v>
      </c>
      <c r="E67" s="98" t="s">
        <v>164</v>
      </c>
      <c r="F67" s="79">
        <v>0</v>
      </c>
      <c r="G67" s="79">
        <v>0</v>
      </c>
      <c r="H67" s="84">
        <f>IFERROR((Table3579[[#This Row],[Oprindeligt beløb]]-Table3579[[#This Row],[Ansøgt beløb]])/Table3579[[#This Row],[Oprindeligt beløb]],0)</f>
        <v>0</v>
      </c>
      <c r="I67" s="100" t="s">
        <v>98</v>
      </c>
    </row>
    <row r="68" spans="2:13" x14ac:dyDescent="0.25">
      <c r="B68" s="77">
        <v>14</v>
      </c>
      <c r="C68" s="78" t="s">
        <v>18</v>
      </c>
      <c r="D68" s="97" t="s">
        <v>168</v>
      </c>
      <c r="E68" s="98" t="s">
        <v>164</v>
      </c>
      <c r="F68" s="79">
        <v>0</v>
      </c>
      <c r="G68" s="79">
        <v>0</v>
      </c>
      <c r="H68" s="84">
        <f>IFERROR((Table3579[[#This Row],[Oprindeligt beløb]]-Table3579[[#This Row],[Ansøgt beløb]])/Table3579[[#This Row],[Oprindeligt beløb]],0)</f>
        <v>0</v>
      </c>
      <c r="I68" s="100" t="s">
        <v>98</v>
      </c>
    </row>
    <row r="69" spans="2:13" x14ac:dyDescent="0.25">
      <c r="B69" s="77">
        <v>15</v>
      </c>
      <c r="C69" s="78" t="s">
        <v>18</v>
      </c>
      <c r="D69" s="97" t="s">
        <v>168</v>
      </c>
      <c r="E69" s="98" t="s">
        <v>164</v>
      </c>
      <c r="F69" s="79">
        <v>0</v>
      </c>
      <c r="G69" s="79">
        <v>0</v>
      </c>
      <c r="H69" s="84">
        <f>IFERROR((Table3579[[#This Row],[Oprindeligt beløb]]-Table3579[[#This Row],[Ansøgt beløb]])/Table3579[[#This Row],[Oprindeligt beløb]],0)</f>
        <v>0</v>
      </c>
      <c r="I69" s="100" t="s">
        <v>98</v>
      </c>
    </row>
    <row r="70" spans="2:13" x14ac:dyDescent="0.25">
      <c r="B70" s="77">
        <v>16</v>
      </c>
      <c r="C70" s="78" t="s">
        <v>18</v>
      </c>
      <c r="D70" s="97" t="s">
        <v>168</v>
      </c>
      <c r="E70" s="98" t="s">
        <v>164</v>
      </c>
      <c r="F70" s="79">
        <v>0</v>
      </c>
      <c r="G70" s="79">
        <v>0</v>
      </c>
      <c r="H70" s="84">
        <f>IFERROR((Table3579[[#This Row],[Oprindeligt beløb]]-Table3579[[#This Row],[Ansøgt beløb]])/Table3579[[#This Row],[Oprindeligt beløb]],0)</f>
        <v>0</v>
      </c>
      <c r="I70" s="100" t="s">
        <v>98</v>
      </c>
    </row>
    <row r="71" spans="2:13" x14ac:dyDescent="0.25">
      <c r="B71" s="77">
        <v>17</v>
      </c>
      <c r="C71" s="78" t="s">
        <v>18</v>
      </c>
      <c r="D71" s="97" t="s">
        <v>168</v>
      </c>
      <c r="E71" s="98" t="s">
        <v>164</v>
      </c>
      <c r="F71" s="79">
        <v>0</v>
      </c>
      <c r="G71" s="79">
        <v>0</v>
      </c>
      <c r="H71" s="84">
        <f>IFERROR((Table3579[[#This Row],[Oprindeligt beløb]]-Table3579[[#This Row],[Ansøgt beløb]])/Table3579[[#This Row],[Oprindeligt beløb]],0)</f>
        <v>0</v>
      </c>
      <c r="I71" s="100" t="s">
        <v>98</v>
      </c>
    </row>
    <row r="72" spans="2:13" x14ac:dyDescent="0.25">
      <c r="B72" s="77">
        <v>18</v>
      </c>
      <c r="C72" s="78" t="s">
        <v>18</v>
      </c>
      <c r="D72" s="97" t="s">
        <v>168</v>
      </c>
      <c r="E72" s="98" t="s">
        <v>164</v>
      </c>
      <c r="F72" s="79">
        <v>0</v>
      </c>
      <c r="G72" s="79">
        <v>0</v>
      </c>
      <c r="H72" s="84">
        <f>IFERROR((Table3579[[#This Row],[Oprindeligt beløb]]-Table3579[[#This Row],[Ansøgt beløb]])/Table3579[[#This Row],[Oprindeligt beløb]],0)</f>
        <v>0</v>
      </c>
      <c r="I72" s="100" t="s">
        <v>98</v>
      </c>
    </row>
    <row r="73" spans="2:13" x14ac:dyDescent="0.25">
      <c r="B73" s="77">
        <v>19</v>
      </c>
      <c r="C73" s="78" t="s">
        <v>18</v>
      </c>
      <c r="D73" s="97" t="s">
        <v>168</v>
      </c>
      <c r="E73" s="98" t="s">
        <v>164</v>
      </c>
      <c r="F73" s="79">
        <v>0</v>
      </c>
      <c r="G73" s="79">
        <v>0</v>
      </c>
      <c r="H73" s="84">
        <f>IFERROR((Table3579[[#This Row],[Oprindeligt beløb]]-Table3579[[#This Row],[Ansøgt beløb]])/Table3579[[#This Row],[Oprindeligt beløb]],0)</f>
        <v>0</v>
      </c>
      <c r="I73" s="100" t="s">
        <v>98</v>
      </c>
    </row>
    <row r="74" spans="2:13" x14ac:dyDescent="0.25">
      <c r="B74" s="77">
        <v>20</v>
      </c>
      <c r="C74" s="78" t="s">
        <v>18</v>
      </c>
      <c r="D74" s="97" t="s">
        <v>168</v>
      </c>
      <c r="E74" s="98" t="s">
        <v>164</v>
      </c>
      <c r="F74" s="79">
        <v>0</v>
      </c>
      <c r="G74" s="79">
        <v>0</v>
      </c>
      <c r="H74" s="84">
        <f>IFERROR((Table3579[[#This Row],[Oprindeligt beløb]]-Table3579[[#This Row],[Ansøgt beløb]])/Table3579[[#This Row],[Oprindeligt beløb]],0)</f>
        <v>0</v>
      </c>
      <c r="I74" s="100" t="s">
        <v>98</v>
      </c>
      <c r="M74" s="80"/>
    </row>
    <row r="75" spans="2:13" x14ac:dyDescent="0.25">
      <c r="B75" s="77">
        <v>21</v>
      </c>
      <c r="C75" s="78" t="s">
        <v>18</v>
      </c>
      <c r="D75" s="97" t="s">
        <v>168</v>
      </c>
      <c r="E75" s="98" t="s">
        <v>164</v>
      </c>
      <c r="F75" s="79">
        <v>0</v>
      </c>
      <c r="G75" s="79">
        <v>0</v>
      </c>
      <c r="H75" s="84">
        <f>IFERROR((Table3579[[#This Row],[Oprindeligt beløb]]-Table3579[[#This Row],[Ansøgt beløb]])/Table3579[[#This Row],[Oprindeligt beløb]],0)</f>
        <v>0</v>
      </c>
      <c r="I75" s="100" t="s">
        <v>98</v>
      </c>
    </row>
    <row r="76" spans="2:13" x14ac:dyDescent="0.25">
      <c r="B76" s="77">
        <v>22</v>
      </c>
      <c r="C76" s="78" t="s">
        <v>18</v>
      </c>
      <c r="D76" s="97" t="s">
        <v>168</v>
      </c>
      <c r="E76" s="98" t="s">
        <v>164</v>
      </c>
      <c r="F76" s="79">
        <v>0</v>
      </c>
      <c r="G76" s="79">
        <v>0</v>
      </c>
      <c r="H76" s="84">
        <f>IFERROR((Table3579[[#This Row],[Oprindeligt beløb]]-Table3579[[#This Row],[Ansøgt beløb]])/Table3579[[#This Row],[Oprindeligt beløb]],0)</f>
        <v>0</v>
      </c>
      <c r="I76" s="100" t="s">
        <v>98</v>
      </c>
    </row>
    <row r="77" spans="2:13" x14ac:dyDescent="0.25">
      <c r="B77" s="77">
        <v>23</v>
      </c>
      <c r="C77" s="78" t="s">
        <v>18</v>
      </c>
      <c r="D77" s="97" t="s">
        <v>168</v>
      </c>
      <c r="E77" s="98" t="s">
        <v>164</v>
      </c>
      <c r="F77" s="79">
        <v>0</v>
      </c>
      <c r="G77" s="79">
        <v>0</v>
      </c>
      <c r="H77" s="84">
        <f>IFERROR((Table3579[[#This Row],[Oprindeligt beløb]]-Table3579[[#This Row],[Ansøgt beløb]])/Table3579[[#This Row],[Oprindeligt beløb]],0)</f>
        <v>0</v>
      </c>
      <c r="I77" s="100" t="s">
        <v>98</v>
      </c>
    </row>
    <row r="78" spans="2:13" x14ac:dyDescent="0.25">
      <c r="B78" s="77">
        <v>24</v>
      </c>
      <c r="C78" s="78" t="s">
        <v>18</v>
      </c>
      <c r="D78" s="97" t="s">
        <v>168</v>
      </c>
      <c r="E78" s="98" t="s">
        <v>164</v>
      </c>
      <c r="F78" s="79">
        <v>0</v>
      </c>
      <c r="G78" s="79">
        <v>0</v>
      </c>
      <c r="H78" s="84">
        <f>IFERROR((Table3579[[#This Row],[Oprindeligt beløb]]-Table3579[[#This Row],[Ansøgt beløb]])/Table3579[[#This Row],[Oprindeligt beløb]],0)</f>
        <v>0</v>
      </c>
      <c r="I78" s="100" t="s">
        <v>98</v>
      </c>
    </row>
    <row r="79" spans="2:13" x14ac:dyDescent="0.25">
      <c r="B79" s="77">
        <v>25</v>
      </c>
      <c r="C79" s="78" t="s">
        <v>18</v>
      </c>
      <c r="D79" s="97" t="s">
        <v>168</v>
      </c>
      <c r="E79" s="98" t="s">
        <v>164</v>
      </c>
      <c r="F79" s="79">
        <v>0</v>
      </c>
      <c r="G79" s="79">
        <v>0</v>
      </c>
      <c r="H79" s="84">
        <f>IFERROR((Table3579[[#This Row],[Oprindeligt beløb]]-Table3579[[#This Row],[Ansøgt beløb]])/Table3579[[#This Row],[Oprindeligt beløb]],0)</f>
        <v>0</v>
      </c>
      <c r="I79" s="100" t="s">
        <v>98</v>
      </c>
    </row>
    <row r="80" spans="2:13" x14ac:dyDescent="0.25">
      <c r="B80" s="77">
        <v>26</v>
      </c>
      <c r="C80" s="78" t="s">
        <v>18</v>
      </c>
      <c r="D80" s="97" t="s">
        <v>168</v>
      </c>
      <c r="E80" s="98" t="s">
        <v>164</v>
      </c>
      <c r="F80" s="79">
        <v>0</v>
      </c>
      <c r="G80" s="79">
        <v>0</v>
      </c>
      <c r="H80" s="84">
        <f>IFERROR((Table3579[[#This Row],[Oprindeligt beløb]]-Table3579[[#This Row],[Ansøgt beløb]])/Table3579[[#This Row],[Oprindeligt beløb]],0)</f>
        <v>0</v>
      </c>
      <c r="I80" s="100" t="s">
        <v>98</v>
      </c>
    </row>
    <row r="81" spans="2:9" x14ac:dyDescent="0.25">
      <c r="B81" s="77">
        <v>27</v>
      </c>
      <c r="C81" s="78" t="s">
        <v>18</v>
      </c>
      <c r="D81" s="97" t="s">
        <v>168</v>
      </c>
      <c r="E81" s="98" t="s">
        <v>164</v>
      </c>
      <c r="F81" s="79">
        <v>0</v>
      </c>
      <c r="G81" s="79">
        <v>0</v>
      </c>
      <c r="H81" s="84">
        <f>IFERROR((Table3579[[#This Row],[Oprindeligt beløb]]-Table3579[[#This Row],[Ansøgt beløb]])/Table3579[[#This Row],[Oprindeligt beløb]],0)</f>
        <v>0</v>
      </c>
      <c r="I81" s="100" t="s">
        <v>98</v>
      </c>
    </row>
    <row r="82" spans="2:9" x14ac:dyDescent="0.25">
      <c r="B82" s="77">
        <v>28</v>
      </c>
      <c r="C82" s="78" t="s">
        <v>18</v>
      </c>
      <c r="D82" s="97" t="s">
        <v>168</v>
      </c>
      <c r="E82" s="98" t="s">
        <v>164</v>
      </c>
      <c r="F82" s="79">
        <v>0</v>
      </c>
      <c r="G82" s="79">
        <v>0</v>
      </c>
      <c r="H82" s="84">
        <f>IFERROR((Table3579[[#This Row],[Oprindeligt beløb]]-Table3579[[#This Row],[Ansøgt beløb]])/Table3579[[#This Row],[Oprindeligt beløb]],0)</f>
        <v>0</v>
      </c>
      <c r="I82" s="100" t="s">
        <v>98</v>
      </c>
    </row>
    <row r="83" spans="2:9" x14ac:dyDescent="0.25">
      <c r="B83" s="77">
        <v>29</v>
      </c>
      <c r="C83" s="78" t="s">
        <v>18</v>
      </c>
      <c r="D83" s="97" t="s">
        <v>168</v>
      </c>
      <c r="E83" s="98" t="s">
        <v>164</v>
      </c>
      <c r="F83" s="79">
        <v>0</v>
      </c>
      <c r="G83" s="79">
        <v>0</v>
      </c>
      <c r="H83" s="84">
        <f>IFERROR((Table3579[[#This Row],[Oprindeligt beløb]]-Table3579[[#This Row],[Ansøgt beløb]])/Table3579[[#This Row],[Oprindeligt beløb]],0)</f>
        <v>0</v>
      </c>
      <c r="I83" s="100" t="s">
        <v>98</v>
      </c>
    </row>
    <row r="84" spans="2:9" x14ac:dyDescent="0.25">
      <c r="B84" s="77">
        <v>30</v>
      </c>
      <c r="C84" s="78" t="s">
        <v>18</v>
      </c>
      <c r="D84" s="97" t="s">
        <v>168</v>
      </c>
      <c r="E84" s="98" t="s">
        <v>164</v>
      </c>
      <c r="F84" s="79">
        <v>0</v>
      </c>
      <c r="G84" s="79">
        <v>0</v>
      </c>
      <c r="H84" s="84">
        <f>IFERROR((Table3579[[#This Row],[Oprindeligt beløb]]-Table3579[[#This Row],[Ansøgt beløb]])/Table3579[[#This Row],[Oprindeligt beløb]],0)</f>
        <v>0</v>
      </c>
      <c r="I84" s="100" t="s">
        <v>98</v>
      </c>
    </row>
    <row r="85" spans="2:9" x14ac:dyDescent="0.25">
      <c r="B85" s="77">
        <v>31</v>
      </c>
      <c r="C85" s="78" t="s">
        <v>18</v>
      </c>
      <c r="D85" s="97" t="s">
        <v>168</v>
      </c>
      <c r="E85" s="98" t="s">
        <v>164</v>
      </c>
      <c r="F85" s="79">
        <v>0</v>
      </c>
      <c r="G85" s="79">
        <v>0</v>
      </c>
      <c r="H85" s="84">
        <f>IFERROR((Table3579[[#This Row],[Oprindeligt beløb]]-Table3579[[#This Row],[Ansøgt beløb]])/Table3579[[#This Row],[Oprindeligt beløb]],0)</f>
        <v>0</v>
      </c>
      <c r="I85" s="100" t="s">
        <v>98</v>
      </c>
    </row>
    <row r="86" spans="2:9" x14ac:dyDescent="0.25">
      <c r="B86" s="77">
        <v>32</v>
      </c>
      <c r="C86" s="78" t="s">
        <v>18</v>
      </c>
      <c r="D86" s="97" t="s">
        <v>168</v>
      </c>
      <c r="E86" s="98" t="s">
        <v>164</v>
      </c>
      <c r="F86" s="79">
        <v>0</v>
      </c>
      <c r="G86" s="79">
        <v>0</v>
      </c>
      <c r="H86" s="84">
        <f>IFERROR((Table3579[[#This Row],[Oprindeligt beløb]]-Table3579[[#This Row],[Ansøgt beløb]])/Table3579[[#This Row],[Oprindeligt beløb]],0)</f>
        <v>0</v>
      </c>
      <c r="I86" s="100" t="s">
        <v>98</v>
      </c>
    </row>
    <row r="87" spans="2:9" x14ac:dyDescent="0.25">
      <c r="B87" s="77">
        <v>33</v>
      </c>
      <c r="C87" s="78" t="s">
        <v>18</v>
      </c>
      <c r="D87" s="97" t="s">
        <v>168</v>
      </c>
      <c r="E87" s="98" t="s">
        <v>164</v>
      </c>
      <c r="F87" s="79">
        <v>0</v>
      </c>
      <c r="G87" s="79">
        <v>0</v>
      </c>
      <c r="H87" s="84">
        <f>IFERROR((Table3579[[#This Row],[Oprindeligt beløb]]-Table3579[[#This Row],[Ansøgt beløb]])/Table3579[[#This Row],[Oprindeligt beløb]],0)</f>
        <v>0</v>
      </c>
      <c r="I87" s="100" t="s">
        <v>98</v>
      </c>
    </row>
    <row r="88" spans="2:9" x14ac:dyDescent="0.25">
      <c r="B88" s="77">
        <v>34</v>
      </c>
      <c r="C88" s="78" t="s">
        <v>18</v>
      </c>
      <c r="D88" s="97" t="s">
        <v>168</v>
      </c>
      <c r="E88" s="98" t="s">
        <v>164</v>
      </c>
      <c r="F88" s="79">
        <v>0</v>
      </c>
      <c r="G88" s="79">
        <v>0</v>
      </c>
      <c r="H88" s="84">
        <f>IFERROR((Table3579[[#This Row],[Oprindeligt beløb]]-Table3579[[#This Row],[Ansøgt beløb]])/Table3579[[#This Row],[Oprindeligt beløb]],0)</f>
        <v>0</v>
      </c>
      <c r="I88" s="100" t="s">
        <v>98</v>
      </c>
    </row>
    <row r="89" spans="2:9" x14ac:dyDescent="0.25">
      <c r="B89" s="77">
        <v>35</v>
      </c>
      <c r="C89" s="78" t="s">
        <v>18</v>
      </c>
      <c r="D89" s="97" t="s">
        <v>168</v>
      </c>
      <c r="E89" s="98" t="s">
        <v>164</v>
      </c>
      <c r="F89" s="79">
        <v>0</v>
      </c>
      <c r="G89" s="79">
        <v>0</v>
      </c>
      <c r="H89" s="84">
        <f>IFERROR((Table3579[[#This Row],[Oprindeligt beløb]]-Table3579[[#This Row],[Ansøgt beløb]])/Table3579[[#This Row],[Oprindeligt beløb]],0)</f>
        <v>0</v>
      </c>
      <c r="I89" s="100" t="s">
        <v>98</v>
      </c>
    </row>
    <row r="90" spans="2:9" x14ac:dyDescent="0.25">
      <c r="B90" s="77">
        <v>36</v>
      </c>
      <c r="C90" s="78" t="s">
        <v>18</v>
      </c>
      <c r="D90" s="97" t="s">
        <v>168</v>
      </c>
      <c r="E90" s="98" t="s">
        <v>164</v>
      </c>
      <c r="F90" s="79">
        <v>0</v>
      </c>
      <c r="G90" s="79">
        <v>0</v>
      </c>
      <c r="H90" s="84">
        <f>IFERROR((Table3579[[#This Row],[Oprindeligt beløb]]-Table3579[[#This Row],[Ansøgt beløb]])/Table3579[[#This Row],[Oprindeligt beløb]],0)</f>
        <v>0</v>
      </c>
      <c r="I90" s="100" t="s">
        <v>98</v>
      </c>
    </row>
    <row r="91" spans="2:9" x14ac:dyDescent="0.25">
      <c r="B91" s="77">
        <v>37</v>
      </c>
      <c r="C91" s="78" t="s">
        <v>18</v>
      </c>
      <c r="D91" s="97" t="s">
        <v>168</v>
      </c>
      <c r="E91" s="98" t="s">
        <v>164</v>
      </c>
      <c r="F91" s="79">
        <v>0</v>
      </c>
      <c r="G91" s="79">
        <v>0</v>
      </c>
      <c r="H91" s="84">
        <f>IFERROR((Table3579[[#This Row],[Oprindeligt beløb]]-Table3579[[#This Row],[Ansøgt beløb]])/Table3579[[#This Row],[Oprindeligt beløb]],0)</f>
        <v>0</v>
      </c>
      <c r="I91" s="100" t="s">
        <v>98</v>
      </c>
    </row>
    <row r="92" spans="2:9" x14ac:dyDescent="0.25">
      <c r="B92" s="77">
        <v>38</v>
      </c>
      <c r="C92" s="78" t="s">
        <v>18</v>
      </c>
      <c r="D92" s="97" t="s">
        <v>168</v>
      </c>
      <c r="E92" s="98" t="s">
        <v>164</v>
      </c>
      <c r="F92" s="79">
        <v>0</v>
      </c>
      <c r="G92" s="79">
        <v>0</v>
      </c>
      <c r="H92" s="84">
        <f>IFERROR((Table3579[[#This Row],[Oprindeligt beløb]]-Table3579[[#This Row],[Ansøgt beløb]])/Table3579[[#This Row],[Oprindeligt beløb]],0)</f>
        <v>0</v>
      </c>
      <c r="I92" s="100" t="s">
        <v>98</v>
      </c>
    </row>
    <row r="93" spans="2:9" x14ac:dyDescent="0.25">
      <c r="B93" s="77">
        <v>39</v>
      </c>
      <c r="C93" s="78" t="s">
        <v>18</v>
      </c>
      <c r="D93" s="97" t="s">
        <v>168</v>
      </c>
      <c r="E93" s="98" t="s">
        <v>164</v>
      </c>
      <c r="F93" s="79">
        <v>0</v>
      </c>
      <c r="G93" s="79">
        <v>0</v>
      </c>
      <c r="H93" s="84">
        <f>IFERROR((Table3579[[#This Row],[Oprindeligt beløb]]-Table3579[[#This Row],[Ansøgt beløb]])/Table3579[[#This Row],[Oprindeligt beløb]],0)</f>
        <v>0</v>
      </c>
      <c r="I93" s="100" t="s">
        <v>98</v>
      </c>
    </row>
    <row r="94" spans="2:9" x14ac:dyDescent="0.25">
      <c r="B94" s="77">
        <v>40</v>
      </c>
      <c r="C94" s="78" t="s">
        <v>18</v>
      </c>
      <c r="D94" s="97" t="s">
        <v>168</v>
      </c>
      <c r="E94" s="98" t="s">
        <v>164</v>
      </c>
      <c r="F94" s="79">
        <v>0</v>
      </c>
      <c r="G94" s="79">
        <v>0</v>
      </c>
      <c r="H94" s="84">
        <f>IFERROR((Table3579[[#This Row],[Oprindeligt beløb]]-Table3579[[#This Row],[Ansøgt beløb]])/Table3579[[#This Row],[Oprindeligt beløb]],0)</f>
        <v>0</v>
      </c>
      <c r="I94" s="100" t="s">
        <v>98</v>
      </c>
    </row>
    <row r="95" spans="2:9" x14ac:dyDescent="0.25">
      <c r="B95" s="77">
        <v>41</v>
      </c>
      <c r="C95" s="78" t="s">
        <v>18</v>
      </c>
      <c r="D95" s="97" t="s">
        <v>168</v>
      </c>
      <c r="E95" s="98" t="s">
        <v>164</v>
      </c>
      <c r="F95" s="79">
        <v>0</v>
      </c>
      <c r="G95" s="79">
        <v>0</v>
      </c>
      <c r="H95" s="84">
        <f>IFERROR((Table3579[[#This Row],[Oprindeligt beløb]]-Table3579[[#This Row],[Ansøgt beløb]])/Table3579[[#This Row],[Oprindeligt beløb]],0)</f>
        <v>0</v>
      </c>
      <c r="I95" s="100" t="s">
        <v>98</v>
      </c>
    </row>
    <row r="96" spans="2:9" x14ac:dyDescent="0.25">
      <c r="B96" s="77">
        <v>42</v>
      </c>
      <c r="C96" s="78" t="s">
        <v>18</v>
      </c>
      <c r="D96" s="97" t="s">
        <v>168</v>
      </c>
      <c r="E96" s="98" t="s">
        <v>164</v>
      </c>
      <c r="F96" s="79">
        <v>0</v>
      </c>
      <c r="G96" s="79">
        <v>0</v>
      </c>
      <c r="H96" s="84">
        <f>IFERROR((Table3579[[#This Row],[Oprindeligt beløb]]-Table3579[[#This Row],[Ansøgt beløb]])/Table3579[[#This Row],[Oprindeligt beløb]],0)</f>
        <v>0</v>
      </c>
      <c r="I96" s="100" t="s">
        <v>98</v>
      </c>
    </row>
    <row r="97" spans="2:9" x14ac:dyDescent="0.25">
      <c r="B97" s="77">
        <v>43</v>
      </c>
      <c r="C97" s="78" t="s">
        <v>18</v>
      </c>
      <c r="D97" s="97" t="s">
        <v>168</v>
      </c>
      <c r="E97" s="98" t="s">
        <v>164</v>
      </c>
      <c r="F97" s="79">
        <v>0</v>
      </c>
      <c r="G97" s="79">
        <v>0</v>
      </c>
      <c r="H97" s="84">
        <f>IFERROR((Table3579[[#This Row],[Oprindeligt beløb]]-Table3579[[#This Row],[Ansøgt beløb]])/Table3579[[#This Row],[Oprindeligt beløb]],0)</f>
        <v>0</v>
      </c>
      <c r="I97" s="100" t="s">
        <v>98</v>
      </c>
    </row>
    <row r="98" spans="2:9" x14ac:dyDescent="0.25">
      <c r="B98" s="77">
        <v>44</v>
      </c>
      <c r="C98" s="78" t="s">
        <v>18</v>
      </c>
      <c r="D98" s="97" t="s">
        <v>168</v>
      </c>
      <c r="E98" s="98" t="s">
        <v>164</v>
      </c>
      <c r="F98" s="79">
        <v>0</v>
      </c>
      <c r="G98" s="79">
        <v>0</v>
      </c>
      <c r="H98" s="84">
        <f>IFERROR((Table3579[[#This Row],[Oprindeligt beløb]]-Table3579[[#This Row],[Ansøgt beløb]])/Table3579[[#This Row],[Oprindeligt beløb]],0)</f>
        <v>0</v>
      </c>
      <c r="I98" s="100" t="s">
        <v>98</v>
      </c>
    </row>
    <row r="99" spans="2:9" x14ac:dyDescent="0.25">
      <c r="B99" s="77">
        <v>45</v>
      </c>
      <c r="C99" s="78" t="s">
        <v>18</v>
      </c>
      <c r="D99" s="97" t="s">
        <v>168</v>
      </c>
      <c r="E99" s="98" t="s">
        <v>164</v>
      </c>
      <c r="F99" s="79">
        <v>0</v>
      </c>
      <c r="G99" s="79">
        <v>0</v>
      </c>
      <c r="H99" s="84">
        <f>IFERROR((Table3579[[#This Row],[Oprindeligt beløb]]-Table3579[[#This Row],[Ansøgt beløb]])/Table3579[[#This Row],[Oprindeligt beløb]],0)</f>
        <v>0</v>
      </c>
      <c r="I99" s="100" t="s">
        <v>98</v>
      </c>
    </row>
    <row r="100" spans="2:9" x14ac:dyDescent="0.25">
      <c r="B100" s="77">
        <v>46</v>
      </c>
      <c r="C100" s="78" t="s">
        <v>18</v>
      </c>
      <c r="D100" s="97" t="s">
        <v>168</v>
      </c>
      <c r="E100" s="98" t="s">
        <v>164</v>
      </c>
      <c r="F100" s="79">
        <v>0</v>
      </c>
      <c r="G100" s="79">
        <v>0</v>
      </c>
      <c r="H100" s="84">
        <f>IFERROR((Table3579[[#This Row],[Oprindeligt beløb]]-Table3579[[#This Row],[Ansøgt beløb]])/Table3579[[#This Row],[Oprindeligt beløb]],0)</f>
        <v>0</v>
      </c>
      <c r="I100" s="100" t="s">
        <v>98</v>
      </c>
    </row>
    <row r="101" spans="2:9" x14ac:dyDescent="0.25">
      <c r="B101" s="77">
        <v>47</v>
      </c>
      <c r="C101" s="78" t="s">
        <v>18</v>
      </c>
      <c r="D101" s="97" t="s">
        <v>168</v>
      </c>
      <c r="E101" s="98" t="s">
        <v>164</v>
      </c>
      <c r="F101" s="79">
        <v>0</v>
      </c>
      <c r="G101" s="79">
        <v>0</v>
      </c>
      <c r="H101" s="84">
        <f>IFERROR((Table3579[[#This Row],[Oprindeligt beløb]]-Table3579[[#This Row],[Ansøgt beløb]])/Table3579[[#This Row],[Oprindeligt beløb]],0)</f>
        <v>0</v>
      </c>
      <c r="I101" s="100" t="s">
        <v>98</v>
      </c>
    </row>
    <row r="102" spans="2:9" x14ac:dyDescent="0.25">
      <c r="B102" s="77">
        <v>48</v>
      </c>
      <c r="C102" s="78" t="s">
        <v>18</v>
      </c>
      <c r="D102" s="97" t="s">
        <v>168</v>
      </c>
      <c r="E102" s="98" t="s">
        <v>164</v>
      </c>
      <c r="F102" s="79">
        <v>0</v>
      </c>
      <c r="G102" s="79">
        <v>0</v>
      </c>
      <c r="H102" s="84">
        <f>IFERROR((Table3579[[#This Row],[Oprindeligt beløb]]-Table3579[[#This Row],[Ansøgt beløb]])/Table3579[[#This Row],[Oprindeligt beløb]],0)</f>
        <v>0</v>
      </c>
      <c r="I102" s="100" t="s">
        <v>98</v>
      </c>
    </row>
    <row r="103" spans="2:9" x14ac:dyDescent="0.25">
      <c r="B103" s="77">
        <v>49</v>
      </c>
      <c r="C103" s="78" t="s">
        <v>18</v>
      </c>
      <c r="D103" s="97" t="s">
        <v>168</v>
      </c>
      <c r="E103" s="98" t="s">
        <v>164</v>
      </c>
      <c r="F103" s="79">
        <v>0</v>
      </c>
      <c r="G103" s="79">
        <v>0</v>
      </c>
      <c r="H103" s="84">
        <f>IFERROR((Table3579[[#This Row],[Oprindeligt beløb]]-Table3579[[#This Row],[Ansøgt beløb]])/Table3579[[#This Row],[Oprindeligt beløb]],0)</f>
        <v>0</v>
      </c>
      <c r="I103" s="100" t="s">
        <v>98</v>
      </c>
    </row>
    <row r="104" spans="2:9" x14ac:dyDescent="0.25">
      <c r="B104" s="77">
        <v>50</v>
      </c>
      <c r="C104" s="78" t="s">
        <v>18</v>
      </c>
      <c r="D104" s="97" t="s">
        <v>168</v>
      </c>
      <c r="E104" s="98" t="s">
        <v>164</v>
      </c>
      <c r="F104" s="79">
        <v>0</v>
      </c>
      <c r="G104" s="79">
        <v>0</v>
      </c>
      <c r="H104" s="84">
        <f>IFERROR((Table3579[[#This Row],[Oprindeligt beløb]]-Table3579[[#This Row],[Ansøgt beløb]])/Table3579[[#This Row],[Oprindeligt beløb]],0)</f>
        <v>0</v>
      </c>
      <c r="I104" s="100" t="s">
        <v>98</v>
      </c>
    </row>
    <row r="105" spans="2:9" x14ac:dyDescent="0.25">
      <c r="B105" s="77">
        <v>51</v>
      </c>
      <c r="C105" s="78" t="s">
        <v>18</v>
      </c>
      <c r="D105" s="97" t="s">
        <v>168</v>
      </c>
      <c r="E105" s="98" t="s">
        <v>164</v>
      </c>
      <c r="F105" s="79">
        <v>0</v>
      </c>
      <c r="G105" s="79">
        <v>0</v>
      </c>
      <c r="H105" s="84">
        <f>IFERROR((Table3579[[#This Row],[Oprindeligt beløb]]-Table3579[[#This Row],[Ansøgt beløb]])/Table3579[[#This Row],[Oprindeligt beløb]],0)</f>
        <v>0</v>
      </c>
      <c r="I105" s="100" t="s">
        <v>98</v>
      </c>
    </row>
    <row r="106" spans="2:9" x14ac:dyDescent="0.25">
      <c r="B106" s="77">
        <v>52</v>
      </c>
      <c r="C106" s="78" t="s">
        <v>18</v>
      </c>
      <c r="D106" s="97" t="s">
        <v>168</v>
      </c>
      <c r="E106" s="98" t="s">
        <v>164</v>
      </c>
      <c r="F106" s="79">
        <v>0</v>
      </c>
      <c r="G106" s="79">
        <v>0</v>
      </c>
      <c r="H106" s="84">
        <f>IFERROR((Table3579[[#This Row],[Oprindeligt beløb]]-Table3579[[#This Row],[Ansøgt beløb]])/Table3579[[#This Row],[Oprindeligt beløb]],0)</f>
        <v>0</v>
      </c>
      <c r="I106" s="100" t="s">
        <v>98</v>
      </c>
    </row>
    <row r="107" spans="2:9" x14ac:dyDescent="0.25">
      <c r="B107" s="77">
        <v>53</v>
      </c>
      <c r="C107" s="78" t="s">
        <v>18</v>
      </c>
      <c r="D107" s="97" t="s">
        <v>168</v>
      </c>
      <c r="E107" s="98" t="s">
        <v>164</v>
      </c>
      <c r="F107" s="79">
        <v>0</v>
      </c>
      <c r="G107" s="79">
        <v>0</v>
      </c>
      <c r="H107" s="84">
        <f>IFERROR((Table3579[[#This Row],[Oprindeligt beløb]]-Table3579[[#This Row],[Ansøgt beløb]])/Table3579[[#This Row],[Oprindeligt beløb]],0)</f>
        <v>0</v>
      </c>
      <c r="I107" s="100" t="s">
        <v>98</v>
      </c>
    </row>
    <row r="108" spans="2:9" x14ac:dyDescent="0.25">
      <c r="B108" s="77">
        <v>54</v>
      </c>
      <c r="C108" s="78" t="s">
        <v>18</v>
      </c>
      <c r="D108" s="97" t="s">
        <v>168</v>
      </c>
      <c r="E108" s="98" t="s">
        <v>164</v>
      </c>
      <c r="F108" s="79">
        <v>0</v>
      </c>
      <c r="G108" s="79">
        <v>0</v>
      </c>
      <c r="H108" s="84">
        <f>IFERROR((Table3579[[#This Row],[Oprindeligt beløb]]-Table3579[[#This Row],[Ansøgt beløb]])/Table3579[[#This Row],[Oprindeligt beløb]],0)</f>
        <v>0</v>
      </c>
      <c r="I108" s="100" t="s">
        <v>98</v>
      </c>
    </row>
    <row r="109" spans="2:9" x14ac:dyDescent="0.25">
      <c r="B109" s="77">
        <v>55</v>
      </c>
      <c r="C109" s="78" t="s">
        <v>18</v>
      </c>
      <c r="D109" s="97" t="s">
        <v>168</v>
      </c>
      <c r="E109" s="98" t="s">
        <v>164</v>
      </c>
      <c r="F109" s="79">
        <v>0</v>
      </c>
      <c r="G109" s="79">
        <v>0</v>
      </c>
      <c r="H109" s="84">
        <f>IFERROR((Table3579[[#This Row],[Oprindeligt beløb]]-Table3579[[#This Row],[Ansøgt beløb]])/Table3579[[#This Row],[Oprindeligt beløb]],0)</f>
        <v>0</v>
      </c>
      <c r="I109" s="100" t="s">
        <v>98</v>
      </c>
    </row>
    <row r="110" spans="2:9" x14ac:dyDescent="0.25">
      <c r="B110" s="77">
        <v>56</v>
      </c>
      <c r="C110" s="78" t="s">
        <v>18</v>
      </c>
      <c r="D110" s="97" t="s">
        <v>168</v>
      </c>
      <c r="E110" s="98" t="s">
        <v>164</v>
      </c>
      <c r="F110" s="79">
        <v>0</v>
      </c>
      <c r="G110" s="79">
        <v>0</v>
      </c>
      <c r="H110" s="84">
        <f>IFERROR((Table3579[[#This Row],[Oprindeligt beløb]]-Table3579[[#This Row],[Ansøgt beløb]])/Table3579[[#This Row],[Oprindeligt beløb]],0)</f>
        <v>0</v>
      </c>
      <c r="I110" s="100" t="s">
        <v>98</v>
      </c>
    </row>
    <row r="111" spans="2:9" x14ac:dyDescent="0.25">
      <c r="B111" s="77">
        <v>57</v>
      </c>
      <c r="C111" s="78" t="s">
        <v>18</v>
      </c>
      <c r="D111" s="97" t="s">
        <v>168</v>
      </c>
      <c r="E111" s="98" t="s">
        <v>164</v>
      </c>
      <c r="F111" s="79">
        <v>0</v>
      </c>
      <c r="G111" s="79">
        <v>0</v>
      </c>
      <c r="H111" s="84">
        <f>IFERROR((Table3579[[#This Row],[Oprindeligt beløb]]-Table3579[[#This Row],[Ansøgt beløb]])/Table3579[[#This Row],[Oprindeligt beløb]],0)</f>
        <v>0</v>
      </c>
      <c r="I111" s="100" t="s">
        <v>98</v>
      </c>
    </row>
    <row r="112" spans="2:9" x14ac:dyDescent="0.25">
      <c r="B112" s="77">
        <v>58</v>
      </c>
      <c r="C112" s="78" t="s">
        <v>18</v>
      </c>
      <c r="D112" s="97" t="s">
        <v>168</v>
      </c>
      <c r="E112" s="98" t="s">
        <v>164</v>
      </c>
      <c r="F112" s="79">
        <v>0</v>
      </c>
      <c r="G112" s="79">
        <v>0</v>
      </c>
      <c r="H112" s="84">
        <f>IFERROR((Table3579[[#This Row],[Oprindeligt beløb]]-Table3579[[#This Row],[Ansøgt beløb]])/Table3579[[#This Row],[Oprindeligt beløb]],0)</f>
        <v>0</v>
      </c>
      <c r="I112" s="100" t="s">
        <v>98</v>
      </c>
    </row>
    <row r="113" spans="2:9" x14ac:dyDescent="0.25">
      <c r="B113" s="77">
        <v>59</v>
      </c>
      <c r="C113" s="78" t="s">
        <v>18</v>
      </c>
      <c r="D113" s="97" t="s">
        <v>168</v>
      </c>
      <c r="E113" s="98" t="s">
        <v>164</v>
      </c>
      <c r="F113" s="79">
        <v>0</v>
      </c>
      <c r="G113" s="79">
        <v>0</v>
      </c>
      <c r="H113" s="84">
        <f>IFERROR((Table3579[[#This Row],[Oprindeligt beløb]]-Table3579[[#This Row],[Ansøgt beløb]])/Table3579[[#This Row],[Oprindeligt beløb]],0)</f>
        <v>0</v>
      </c>
      <c r="I113" s="100" t="s">
        <v>98</v>
      </c>
    </row>
    <row r="114" spans="2:9" x14ac:dyDescent="0.25">
      <c r="B114" s="77">
        <v>60</v>
      </c>
      <c r="C114" s="78" t="s">
        <v>18</v>
      </c>
      <c r="D114" s="97" t="s">
        <v>168</v>
      </c>
      <c r="E114" s="98" t="s">
        <v>164</v>
      </c>
      <c r="F114" s="79">
        <v>0</v>
      </c>
      <c r="G114" s="79">
        <v>0</v>
      </c>
      <c r="H114" s="84">
        <f>IFERROR((Table3579[[#This Row],[Oprindeligt beløb]]-Table3579[[#This Row],[Ansøgt beløb]])/Table3579[[#This Row],[Oprindeligt beløb]],0)</f>
        <v>0</v>
      </c>
      <c r="I114" s="100" t="s">
        <v>98</v>
      </c>
    </row>
    <row r="115" spans="2:9" x14ac:dyDescent="0.25">
      <c r="B115" s="77">
        <v>61</v>
      </c>
      <c r="C115" s="78" t="s">
        <v>18</v>
      </c>
      <c r="D115" s="97" t="s">
        <v>168</v>
      </c>
      <c r="E115" s="98" t="s">
        <v>164</v>
      </c>
      <c r="F115" s="79">
        <v>0</v>
      </c>
      <c r="G115" s="79">
        <v>0</v>
      </c>
      <c r="H115" s="84">
        <f>IFERROR((Table3579[[#This Row],[Oprindeligt beløb]]-Table3579[[#This Row],[Ansøgt beløb]])/Table3579[[#This Row],[Oprindeligt beløb]],0)</f>
        <v>0</v>
      </c>
      <c r="I115" s="100" t="s">
        <v>98</v>
      </c>
    </row>
    <row r="116" spans="2:9" x14ac:dyDescent="0.25">
      <c r="B116" s="77">
        <v>62</v>
      </c>
      <c r="C116" s="78" t="s">
        <v>18</v>
      </c>
      <c r="D116" s="97" t="s">
        <v>168</v>
      </c>
      <c r="E116" s="98" t="s">
        <v>164</v>
      </c>
      <c r="F116" s="79">
        <v>0</v>
      </c>
      <c r="G116" s="79">
        <v>0</v>
      </c>
      <c r="H116" s="84">
        <f>IFERROR((Table3579[[#This Row],[Oprindeligt beløb]]-Table3579[[#This Row],[Ansøgt beløb]])/Table3579[[#This Row],[Oprindeligt beløb]],0)</f>
        <v>0</v>
      </c>
      <c r="I116" s="100" t="s">
        <v>98</v>
      </c>
    </row>
    <row r="117" spans="2:9" x14ac:dyDescent="0.25">
      <c r="B117" s="77">
        <v>63</v>
      </c>
      <c r="C117" s="78" t="s">
        <v>18</v>
      </c>
      <c r="D117" s="97" t="s">
        <v>168</v>
      </c>
      <c r="E117" s="98" t="s">
        <v>164</v>
      </c>
      <c r="F117" s="79">
        <v>0</v>
      </c>
      <c r="G117" s="79">
        <v>0</v>
      </c>
      <c r="H117" s="84">
        <f>IFERROR((Table3579[[#This Row],[Oprindeligt beløb]]-Table3579[[#This Row],[Ansøgt beløb]])/Table3579[[#This Row],[Oprindeligt beløb]],0)</f>
        <v>0</v>
      </c>
      <c r="I117" s="100" t="s">
        <v>98</v>
      </c>
    </row>
    <row r="118" spans="2:9" x14ac:dyDescent="0.25">
      <c r="B118" s="77">
        <v>64</v>
      </c>
      <c r="C118" s="78" t="s">
        <v>18</v>
      </c>
      <c r="D118" s="97" t="s">
        <v>168</v>
      </c>
      <c r="E118" s="98" t="s">
        <v>164</v>
      </c>
      <c r="F118" s="79">
        <v>0</v>
      </c>
      <c r="G118" s="79">
        <v>0</v>
      </c>
      <c r="H118" s="84">
        <f>IFERROR((Table3579[[#This Row],[Oprindeligt beløb]]-Table3579[[#This Row],[Ansøgt beløb]])/Table3579[[#This Row],[Oprindeligt beløb]],0)</f>
        <v>0</v>
      </c>
      <c r="I118" s="100" t="s">
        <v>98</v>
      </c>
    </row>
    <row r="119" spans="2:9" x14ac:dyDescent="0.25">
      <c r="B119" s="77">
        <v>65</v>
      </c>
      <c r="C119" s="78" t="s">
        <v>18</v>
      </c>
      <c r="D119" s="97" t="s">
        <v>168</v>
      </c>
      <c r="E119" s="98" t="s">
        <v>164</v>
      </c>
      <c r="F119" s="79">
        <v>0</v>
      </c>
      <c r="G119" s="79">
        <v>0</v>
      </c>
      <c r="H119" s="84">
        <f>IFERROR((Table3579[[#This Row],[Oprindeligt beløb]]-Table3579[[#This Row],[Ansøgt beløb]])/Table3579[[#This Row],[Oprindeligt beløb]],0)</f>
        <v>0</v>
      </c>
      <c r="I119" s="100" t="s">
        <v>98</v>
      </c>
    </row>
    <row r="120" spans="2:9" x14ac:dyDescent="0.25">
      <c r="B120" s="77">
        <v>66</v>
      </c>
      <c r="C120" s="78" t="s">
        <v>18</v>
      </c>
      <c r="D120" s="97" t="s">
        <v>168</v>
      </c>
      <c r="E120" s="98" t="s">
        <v>164</v>
      </c>
      <c r="F120" s="79">
        <v>0</v>
      </c>
      <c r="G120" s="79">
        <v>0</v>
      </c>
      <c r="H120" s="84">
        <f>IFERROR((Table3579[[#This Row],[Oprindeligt beløb]]-Table3579[[#This Row],[Ansøgt beløb]])/Table3579[[#This Row],[Oprindeligt beløb]],0)</f>
        <v>0</v>
      </c>
      <c r="I120" s="100" t="s">
        <v>98</v>
      </c>
    </row>
    <row r="121" spans="2:9" x14ac:dyDescent="0.25">
      <c r="B121" s="77">
        <v>67</v>
      </c>
      <c r="C121" s="78" t="s">
        <v>18</v>
      </c>
      <c r="D121" s="97" t="s">
        <v>168</v>
      </c>
      <c r="E121" s="98" t="s">
        <v>164</v>
      </c>
      <c r="F121" s="79">
        <v>0</v>
      </c>
      <c r="G121" s="79">
        <v>0</v>
      </c>
      <c r="H121" s="84">
        <f>IFERROR((Table3579[[#This Row],[Oprindeligt beløb]]-Table3579[[#This Row],[Ansøgt beløb]])/Table3579[[#This Row],[Oprindeligt beløb]],0)</f>
        <v>0</v>
      </c>
      <c r="I121" s="100" t="s">
        <v>98</v>
      </c>
    </row>
    <row r="122" spans="2:9" x14ac:dyDescent="0.25">
      <c r="B122" s="77">
        <v>68</v>
      </c>
      <c r="C122" s="78" t="s">
        <v>18</v>
      </c>
      <c r="D122" s="97" t="s">
        <v>168</v>
      </c>
      <c r="E122" s="98" t="s">
        <v>164</v>
      </c>
      <c r="F122" s="79">
        <v>0</v>
      </c>
      <c r="G122" s="79">
        <v>0</v>
      </c>
      <c r="H122" s="84">
        <f>IFERROR((Table3579[[#This Row],[Oprindeligt beløb]]-Table3579[[#This Row],[Ansøgt beløb]])/Table3579[[#This Row],[Oprindeligt beløb]],0)</f>
        <v>0</v>
      </c>
      <c r="I122" s="100" t="s">
        <v>98</v>
      </c>
    </row>
    <row r="123" spans="2:9" x14ac:dyDescent="0.25">
      <c r="B123" s="77">
        <v>69</v>
      </c>
      <c r="C123" s="78" t="s">
        <v>18</v>
      </c>
      <c r="D123" s="97" t="s">
        <v>168</v>
      </c>
      <c r="E123" s="98" t="s">
        <v>164</v>
      </c>
      <c r="F123" s="79">
        <v>0</v>
      </c>
      <c r="G123" s="79">
        <v>0</v>
      </c>
      <c r="H123" s="84">
        <f>IFERROR((Table3579[[#This Row],[Oprindeligt beløb]]-Table3579[[#This Row],[Ansøgt beløb]])/Table3579[[#This Row],[Oprindeligt beløb]],0)</f>
        <v>0</v>
      </c>
      <c r="I123" s="100" t="s">
        <v>98</v>
      </c>
    </row>
    <row r="124" spans="2:9" x14ac:dyDescent="0.25">
      <c r="B124" s="77">
        <v>70</v>
      </c>
      <c r="C124" s="78" t="s">
        <v>18</v>
      </c>
      <c r="D124" s="97" t="s">
        <v>168</v>
      </c>
      <c r="E124" s="98" t="s">
        <v>164</v>
      </c>
      <c r="F124" s="79">
        <v>0</v>
      </c>
      <c r="G124" s="79">
        <v>0</v>
      </c>
      <c r="H124" s="84">
        <f>IFERROR((Table3579[[#This Row],[Oprindeligt beløb]]-Table3579[[#This Row],[Ansøgt beløb]])/Table3579[[#This Row],[Oprindeligt beløb]],0)</f>
        <v>0</v>
      </c>
      <c r="I124" s="100" t="s">
        <v>98</v>
      </c>
    </row>
    <row r="125" spans="2:9" ht="15.75" thickBot="1" x14ac:dyDescent="0.3">
      <c r="B125" s="111" t="s">
        <v>111</v>
      </c>
      <c r="C125" s="112"/>
      <c r="D125" s="113"/>
      <c r="E125" s="114"/>
      <c r="F125" s="115">
        <f>SUBTOTAL(109,Table3579[Oprindeligt beløb])</f>
        <v>0</v>
      </c>
      <c r="G125" s="115">
        <f>SUBTOTAL(109,Table3579[Ansøgt beløb])</f>
        <v>0</v>
      </c>
      <c r="H125" s="115"/>
      <c r="I125" s="112"/>
    </row>
    <row r="126" spans="2:9" x14ac:dyDescent="0.25">
      <c r="B126" s="22"/>
      <c r="D126" s="49"/>
    </row>
  </sheetData>
  <sheetProtection algorithmName="SHA-512" hashValue="hDtwUwYsE6Dfz5Mah6WTgRUhNBazC9fKXD6dRwk3ONjrfwIYhMIW/Bat79jwE8N7JAbEB0IUc4TQCRr24usfDQ==" saltValue="78L3XYzDMgU04kVBre/Lig==" spinCount="100000" sheet="1" objects="1" scenarios="1"/>
  <dataConsolidate/>
  <mergeCells count="6">
    <mergeCell ref="B53:I53"/>
    <mergeCell ref="B2:E2"/>
    <mergeCell ref="F2:G2"/>
    <mergeCell ref="E5:E9"/>
    <mergeCell ref="B17:E17"/>
    <mergeCell ref="B52:I52"/>
  </mergeCells>
  <conditionalFormatting sqref="C20:C49 D55:E124">
    <cfRule type="expression" dxfId="111" priority="26">
      <formula>IF(C20&lt;&gt;"Vælg eller skriv post",1,0)</formula>
    </cfRule>
  </conditionalFormatting>
  <conditionalFormatting sqref="D20:D49">
    <cfRule type="expression" dxfId="110" priority="25">
      <formula>IF($D$20&lt;&gt;"0",1,0)</formula>
    </cfRule>
  </conditionalFormatting>
  <conditionalFormatting sqref="C55:C124">
    <cfRule type="cellIs" dxfId="109" priority="17" operator="equal">
      <formula>"HENSÆTTES pga. retsag"</formula>
    </cfRule>
    <cfRule type="expression" dxfId="108" priority="24">
      <formula>IF(C55&lt;&gt;"Vælg eller skriv post",1,0)</formula>
    </cfRule>
  </conditionalFormatting>
  <conditionalFormatting sqref="E20:E49">
    <cfRule type="expression" dxfId="107" priority="22">
      <formula>IF(E20&lt;&gt;"Beskrivelse af post",1,0)</formula>
    </cfRule>
    <cfRule type="expression" dxfId="106" priority="23">
      <formula>C20 = "Øvrige"</formula>
    </cfRule>
  </conditionalFormatting>
  <conditionalFormatting sqref="I55:I124">
    <cfRule type="expression" dxfId="105" priority="21">
      <formula>IF(I55&lt;&gt;"Beskrivelse af post",1,0)</formula>
    </cfRule>
  </conditionalFormatting>
  <conditionalFormatting sqref="E55:E124">
    <cfRule type="cellIs" dxfId="104" priority="20" operator="equal">
      <formula>"DD-MM-ÅÅÅÅ"</formula>
    </cfRule>
  </conditionalFormatting>
  <conditionalFormatting sqref="D55:D124">
    <cfRule type="cellIs" dxfId="103" priority="19" operator="equal">
      <formula>"Angiv leverandørs CVR-nummer"</formula>
    </cfRule>
  </conditionalFormatting>
  <conditionalFormatting sqref="B55:I55 D56:D124 I56:I124">
    <cfRule type="cellIs" dxfId="102" priority="18" operator="equal">
      <formula>"HENSÆTTES pga. retsag"</formula>
    </cfRule>
  </conditionalFormatting>
  <conditionalFormatting sqref="E11">
    <cfRule type="expression" dxfId="101" priority="7">
      <formula>$E$11&lt;&gt;"Angiv dato"</formula>
    </cfRule>
  </conditionalFormatting>
  <conditionalFormatting sqref="D13">
    <cfRule type="expression" dxfId="100" priority="8">
      <formula>IF(AND($D$13&lt;&gt;"Vælg dato",$D$8="Ja"),1,0)</formula>
    </cfRule>
  </conditionalFormatting>
  <conditionalFormatting sqref="D14">
    <cfRule type="expression" dxfId="99" priority="9">
      <formula>IF(AND($D$14&lt;&gt;"Angiv antal",$D$8="Ja"),1,0)</formula>
    </cfRule>
  </conditionalFormatting>
  <conditionalFormatting sqref="C14">
    <cfRule type="expression" dxfId="98" priority="10">
      <formula>$D$8&lt;&gt;"Ja"</formula>
    </cfRule>
  </conditionalFormatting>
  <conditionalFormatting sqref="B12:E14">
    <cfRule type="expression" dxfId="97" priority="11">
      <formula>IF($D$8&lt;&gt;"Ja",1,0)</formula>
    </cfRule>
  </conditionalFormatting>
  <conditionalFormatting sqref="E5">
    <cfRule type="expression" dxfId="96" priority="12">
      <formula>$E$5&lt;&gt;"Angiv uddybelsen af årsagen her"</formula>
    </cfRule>
  </conditionalFormatting>
  <conditionalFormatting sqref="E4:E9">
    <cfRule type="expression" dxfId="95" priority="13">
      <formula>IF(AND(OR($D$7="Aflyst",$D$7="Vælg årsag"),$D$9&gt;=350),1,0)</formula>
    </cfRule>
  </conditionalFormatting>
  <conditionalFormatting sqref="E13:E14">
    <cfRule type="expression" dxfId="94" priority="14">
      <formula>IF(AND($E$13&lt;&gt;"Vælg dato",$D$8="Ja"),1,0)</formula>
    </cfRule>
  </conditionalFormatting>
  <conditionalFormatting sqref="B10:D10">
    <cfRule type="expression" dxfId="93" priority="15">
      <formula>IF($D$8&lt;&gt;"Nej",1,0)</formula>
    </cfRule>
  </conditionalFormatting>
  <conditionalFormatting sqref="D10">
    <cfRule type="expression" dxfId="92" priority="16">
      <formula>IF(AND($D$10&lt;&gt;"Vælg dato",$D$8="Nej"),1,0)</formula>
    </cfRule>
  </conditionalFormatting>
  <conditionalFormatting sqref="E10:E11">
    <cfRule type="expression" dxfId="91" priority="6">
      <formula>IF(OR($D$7="Vælg årsag", $D$7="Aflyst", $D$7="Væsentligt ændret"),1,0)</formula>
    </cfRule>
  </conditionalFormatting>
  <conditionalFormatting sqref="D7">
    <cfRule type="expression" dxfId="90" priority="5">
      <formula>IF($D$7&lt;&gt;"Vælg årsag",1,0)</formula>
    </cfRule>
  </conditionalFormatting>
  <conditionalFormatting sqref="D6">
    <cfRule type="expression" dxfId="89" priority="4">
      <formula>IF($D$6&lt;&gt;"Angiv sted",1,0)</formula>
    </cfRule>
  </conditionalFormatting>
  <conditionalFormatting sqref="D9">
    <cfRule type="expression" dxfId="88" priority="3">
      <formula>IF($D$9&lt;&gt;"Angiv antal",1,0)</formula>
    </cfRule>
  </conditionalFormatting>
  <conditionalFormatting sqref="D8">
    <cfRule type="expression" dxfId="87" priority="2">
      <formula>IF($D$8&lt;&gt;"Vælg",1,0)</formula>
    </cfRule>
  </conditionalFormatting>
  <conditionalFormatting sqref="D5">
    <cfRule type="expression" dxfId="86" priority="1">
      <formula>IF($D$5 &lt;&gt;"Angiv navn",1,0)</formula>
    </cfRule>
  </conditionalFormatting>
  <dataValidations count="7">
    <dataValidation type="decimal" allowBlank="1" showInputMessage="1" showErrorMessage="1" sqref="D20:D49 F55:F124">
      <formula1>0</formula1>
      <formula2>9.99999999999999E+21</formula2>
    </dataValidation>
    <dataValidation allowBlank="1" showInputMessage="1" showErrorMessage="1" promptTitle="Forklaring" prompt="Antal deltagere per afvikling skal opgøres som det forventede antal samtidige deltagere til afviklingen af forestillingen. Opgørelsen kan fx basere sig på antallet af billetter solgt i forsalg eller antallet af deltagere fra tidligere år. " sqref="D9"/>
    <dataValidation allowBlank="1" showInputMessage="1" showErrorMessage="1" promptTitle="Forklaring" prompt="Hvis du har udskudt et arrangement, skal du angive den nye dato/periode for afviklingen af det udskudte arrangement." sqref="E11"/>
    <dataValidation allowBlank="1" showErrorMessage="1" sqref="E5"/>
    <dataValidation showErrorMessage="1" promptTitle="Forklaring" prompt="Datoen angiver den første dato du havde planlagt at afholde arrangementet._x000a_" sqref="D14"/>
    <dataValidation showErrorMessage="1" promptTitle="Forklaring" prompt="Datoen angiver den sidste dato du havde planlagt at afholde arrangementet." sqref="E14"/>
    <dataValidation type="decimal" operator="lessThanOrEqual" allowBlank="1" showInputMessage="1" showErrorMessage="1" errorTitle="Fejl i beløb" error="Det ansøgte beløb er større end det oprindelige beløb " sqref="G55:G124">
      <formula1>F55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>
          <x14:formula1>
            <xm:f>List!$E$3:$E$13</xm:f>
          </x14:formula1>
          <xm:sqref>C20:C49</xm:sqref>
        </x14:dataValidation>
        <x14:dataValidation type="list" allowBlank="1">
          <x14:formula1>
            <xm:f>List!$H$3:$H$27</xm:f>
          </x14:formula1>
          <xm:sqref>C55:C124</xm:sqref>
        </x14:dataValidation>
        <x14:dataValidation type="list" showInputMessage="1" showErrorMessage="1" promptTitle="Forklaring" prompt="Du skal angive den første dato for perioden, som den oprindelige forestilling skulle være afholdt i. _x000a_">
          <x14:formula1>
            <xm:f>List!$Q$28:$Q$87</xm:f>
          </x14:formula1>
          <xm:sqref>D13</xm:sqref>
        </x14:dataValidation>
        <x14:dataValidation type="list" showInputMessage="1" showErrorMessage="1" promptTitle="Forklaring" prompt="Du skal angive den sidste dato for perioden, som den oprindelige forestilling skulle være afholdt i. ">
          <x14:formula1>
            <xm:f>List!$Q$28:$Q$87</xm:f>
          </x14:formula1>
          <xm:sqref>E13</xm:sqref>
        </x14:dataValidation>
        <x14:dataValidation type="list" allowBlank="1" showInputMessage="1" showErrorMessage="1">
          <x14:formula1>
            <xm:f>OFFSET(List!N2,1,0,COUNTA(List!N:N)-1,1)</xm:f>
          </x14:formula1>
          <xm:sqref>D8</xm:sqref>
        </x14:dataValidation>
        <x14:dataValidation type="list" showInputMessage="1" showErrorMessage="1">
          <x14:formula1>
            <xm:f>OFFSET(List!K2,1,0,COUNTA(List!K:K)-1,1)</xm:f>
          </x14:formula1>
          <xm:sqref>D7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26"/>
  <sheetViews>
    <sheetView showGridLines="0" tabSelected="1" zoomScale="85" zoomScaleNormal="85" workbookViewId="0">
      <selection activeCell="D8" sqref="D8"/>
    </sheetView>
  </sheetViews>
  <sheetFormatPr defaultColWidth="9.140625" defaultRowHeight="15" x14ac:dyDescent="0.25"/>
  <cols>
    <col min="1" max="1" width="1.7109375" style="14" customWidth="1"/>
    <col min="2" max="2" width="5" style="14" customWidth="1"/>
    <col min="3" max="3" width="50.28515625" style="14" bestFit="1" customWidth="1"/>
    <col min="4" max="4" width="33.5703125" style="14" customWidth="1"/>
    <col min="5" max="5" width="55.42578125" style="14" customWidth="1"/>
    <col min="6" max="6" width="40.28515625" style="14" customWidth="1"/>
    <col min="7" max="7" width="27.28515625" style="14" customWidth="1"/>
    <col min="8" max="8" width="25.42578125" style="14" customWidth="1"/>
    <col min="9" max="9" width="106.7109375" style="14" bestFit="1" customWidth="1"/>
    <col min="10" max="10" width="20.42578125" style="14" customWidth="1"/>
    <col min="11" max="16384" width="9.140625" style="14"/>
  </cols>
  <sheetData>
    <row r="1" spans="2:10" ht="9.9499999999999993" customHeight="1" thickBot="1" x14ac:dyDescent="0.3">
      <c r="J1" s="15"/>
    </row>
    <row r="2" spans="2:10" ht="18.95" customHeight="1" x14ac:dyDescent="0.25">
      <c r="B2" s="140" t="s">
        <v>177</v>
      </c>
      <c r="C2" s="141"/>
      <c r="D2" s="141"/>
      <c r="E2" s="141"/>
      <c r="F2" s="146" t="s">
        <v>178</v>
      </c>
      <c r="G2" s="147"/>
      <c r="J2" s="15"/>
    </row>
    <row r="3" spans="2:10" ht="15" customHeight="1" x14ac:dyDescent="0.25">
      <c r="B3" s="16"/>
      <c r="C3" s="17"/>
      <c r="D3" s="18"/>
      <c r="E3" s="17"/>
      <c r="F3" s="93"/>
      <c r="G3" s="88"/>
      <c r="J3" s="15"/>
    </row>
    <row r="4" spans="2:10" ht="15" customHeight="1" x14ac:dyDescent="0.25">
      <c r="B4" s="106"/>
      <c r="C4" s="107"/>
      <c r="D4" s="107"/>
      <c r="E4" s="117" t="s">
        <v>110</v>
      </c>
      <c r="F4" s="96" t="s">
        <v>94</v>
      </c>
      <c r="G4" s="95">
        <f>Table357[[#Totals],[Ansøgt beløb]]</f>
        <v>0</v>
      </c>
      <c r="J4" s="22"/>
    </row>
    <row r="5" spans="2:10" ht="15" customHeight="1" x14ac:dyDescent="0.25">
      <c r="B5" s="19"/>
      <c r="C5" s="20" t="s">
        <v>176</v>
      </c>
      <c r="D5" s="21" t="s">
        <v>105</v>
      </c>
      <c r="E5" s="145"/>
      <c r="F5" s="96" t="s">
        <v>95</v>
      </c>
      <c r="G5" s="95">
        <f>Table36[[#Totals],[Beløb]]</f>
        <v>0</v>
      </c>
    </row>
    <row r="6" spans="2:10" ht="15" customHeight="1" x14ac:dyDescent="0.25">
      <c r="B6" s="19"/>
      <c r="C6" s="23" t="s">
        <v>108</v>
      </c>
      <c r="D6" s="24" t="s">
        <v>106</v>
      </c>
      <c r="E6" s="145"/>
      <c r="F6" s="96"/>
      <c r="G6" s="94"/>
      <c r="H6" s="25"/>
    </row>
    <row r="7" spans="2:10" ht="15" customHeight="1" x14ac:dyDescent="0.25">
      <c r="B7" s="19"/>
      <c r="C7" s="23" t="s">
        <v>99</v>
      </c>
      <c r="D7" s="26" t="s">
        <v>100</v>
      </c>
      <c r="E7" s="145"/>
      <c r="F7" s="96" t="s">
        <v>183</v>
      </c>
      <c r="G7" s="94">
        <f>(G4-G5)</f>
        <v>0</v>
      </c>
      <c r="H7" s="25"/>
    </row>
    <row r="8" spans="2:10" ht="27.75" customHeight="1" x14ac:dyDescent="0.25">
      <c r="B8" s="19"/>
      <c r="C8" s="105" t="s">
        <v>179</v>
      </c>
      <c r="D8" s="27" t="s">
        <v>19</v>
      </c>
      <c r="E8" s="145"/>
      <c r="F8" s="89"/>
      <c r="G8" s="90"/>
    </row>
    <row r="9" spans="2:10" x14ac:dyDescent="0.25">
      <c r="B9" s="19"/>
      <c r="C9" s="23" t="s">
        <v>96</v>
      </c>
      <c r="D9" s="28" t="s">
        <v>107</v>
      </c>
      <c r="E9" s="145"/>
      <c r="F9" s="89"/>
      <c r="G9" s="90"/>
    </row>
    <row r="10" spans="2:10" ht="15" customHeight="1" x14ac:dyDescent="0.25">
      <c r="B10" s="19"/>
      <c r="C10" s="29" t="s">
        <v>180</v>
      </c>
      <c r="D10" s="30"/>
      <c r="E10" s="118" t="s">
        <v>181</v>
      </c>
      <c r="F10" s="87"/>
      <c r="G10" s="88"/>
    </row>
    <row r="11" spans="2:10" ht="15" customHeight="1" x14ac:dyDescent="0.25">
      <c r="B11" s="31"/>
      <c r="C11" s="18"/>
      <c r="D11" s="18"/>
      <c r="E11" s="119" t="s">
        <v>157</v>
      </c>
      <c r="F11" s="87"/>
      <c r="G11" s="88"/>
    </row>
    <row r="12" spans="2:10" ht="15" customHeight="1" x14ac:dyDescent="0.25">
      <c r="B12" s="19"/>
      <c r="C12" s="29"/>
      <c r="D12" s="32" t="s">
        <v>15</v>
      </c>
      <c r="E12" s="120" t="s">
        <v>16</v>
      </c>
      <c r="F12" s="87"/>
      <c r="G12" s="88"/>
    </row>
    <row r="13" spans="2:10" ht="15" customHeight="1" x14ac:dyDescent="0.25">
      <c r="B13" s="19"/>
      <c r="C13" s="23" t="s">
        <v>166</v>
      </c>
      <c r="D13" s="33" t="s">
        <v>20</v>
      </c>
      <c r="E13" s="33" t="s">
        <v>20</v>
      </c>
      <c r="F13" s="87"/>
      <c r="G13" s="88"/>
    </row>
    <row r="14" spans="2:10" ht="15" customHeight="1" thickBot="1" x14ac:dyDescent="0.3">
      <c r="B14" s="108"/>
      <c r="C14" s="109" t="s">
        <v>118</v>
      </c>
      <c r="D14" s="110" t="s">
        <v>107</v>
      </c>
      <c r="E14" s="116"/>
      <c r="F14" s="91"/>
      <c r="G14" s="92"/>
    </row>
    <row r="15" spans="2:10" ht="15" customHeight="1" x14ac:dyDescent="0.25"/>
    <row r="16" spans="2:10" ht="15" customHeight="1" thickBot="1" x14ac:dyDescent="0.3">
      <c r="B16" s="15"/>
      <c r="C16" s="15"/>
      <c r="D16" s="15"/>
      <c r="E16" s="64"/>
    </row>
    <row r="17" spans="2:10" ht="18.95" customHeight="1" x14ac:dyDescent="0.25">
      <c r="B17" s="140" t="s">
        <v>104</v>
      </c>
      <c r="C17" s="141"/>
      <c r="D17" s="141"/>
      <c r="E17" s="142"/>
    </row>
    <row r="18" spans="2:10" ht="15" customHeight="1" x14ac:dyDescent="0.25">
      <c r="B18" s="34"/>
      <c r="C18" s="35"/>
      <c r="D18" s="35"/>
      <c r="E18" s="36"/>
      <c r="F18" s="37"/>
    </row>
    <row r="19" spans="2:10" x14ac:dyDescent="0.25">
      <c r="B19" s="38" t="s">
        <v>109</v>
      </c>
      <c r="C19" s="39" t="s">
        <v>0</v>
      </c>
      <c r="D19" s="39" t="s">
        <v>2</v>
      </c>
      <c r="E19" s="103" t="s">
        <v>98</v>
      </c>
      <c r="F19" s="37"/>
    </row>
    <row r="20" spans="2:10" x14ac:dyDescent="0.25">
      <c r="B20" s="40">
        <v>1</v>
      </c>
      <c r="C20" s="41" t="s">
        <v>18</v>
      </c>
      <c r="D20" s="42">
        <v>0</v>
      </c>
      <c r="E20" s="102" t="s">
        <v>98</v>
      </c>
    </row>
    <row r="21" spans="2:10" x14ac:dyDescent="0.25">
      <c r="B21" s="40">
        <v>2</v>
      </c>
      <c r="C21" s="41" t="s">
        <v>18</v>
      </c>
      <c r="D21" s="42">
        <v>0</v>
      </c>
      <c r="E21" s="102" t="s">
        <v>98</v>
      </c>
    </row>
    <row r="22" spans="2:10" x14ac:dyDescent="0.25">
      <c r="B22" s="40">
        <v>3</v>
      </c>
      <c r="C22" s="41" t="s">
        <v>18</v>
      </c>
      <c r="D22" s="42">
        <v>0</v>
      </c>
      <c r="E22" s="102" t="s">
        <v>98</v>
      </c>
      <c r="J22" s="22"/>
    </row>
    <row r="23" spans="2:10" x14ac:dyDescent="0.25">
      <c r="B23" s="40">
        <v>4</v>
      </c>
      <c r="C23" s="41" t="s">
        <v>18</v>
      </c>
      <c r="D23" s="42">
        <v>0</v>
      </c>
      <c r="E23" s="102" t="s">
        <v>98</v>
      </c>
      <c r="J23" s="43"/>
    </row>
    <row r="24" spans="2:10" x14ac:dyDescent="0.25">
      <c r="B24" s="40">
        <v>5</v>
      </c>
      <c r="C24" s="41" t="s">
        <v>18</v>
      </c>
      <c r="D24" s="42">
        <v>0</v>
      </c>
      <c r="E24" s="102" t="s">
        <v>98</v>
      </c>
      <c r="J24" s="43"/>
    </row>
    <row r="25" spans="2:10" x14ac:dyDescent="0.25">
      <c r="B25" s="40">
        <v>6</v>
      </c>
      <c r="C25" s="41" t="s">
        <v>18</v>
      </c>
      <c r="D25" s="42">
        <v>0</v>
      </c>
      <c r="E25" s="102" t="s">
        <v>98</v>
      </c>
      <c r="J25" s="15"/>
    </row>
    <row r="26" spans="2:10" x14ac:dyDescent="0.25">
      <c r="B26" s="40">
        <v>7</v>
      </c>
      <c r="C26" s="41" t="s">
        <v>18</v>
      </c>
      <c r="D26" s="42">
        <v>0</v>
      </c>
      <c r="E26" s="102" t="s">
        <v>98</v>
      </c>
    </row>
    <row r="27" spans="2:10" x14ac:dyDescent="0.25">
      <c r="B27" s="40">
        <v>8</v>
      </c>
      <c r="C27" s="41" t="s">
        <v>18</v>
      </c>
      <c r="D27" s="42">
        <v>0</v>
      </c>
      <c r="E27" s="102" t="s">
        <v>98</v>
      </c>
    </row>
    <row r="28" spans="2:10" x14ac:dyDescent="0.25">
      <c r="B28" s="40">
        <v>9</v>
      </c>
      <c r="C28" s="41" t="s">
        <v>18</v>
      </c>
      <c r="D28" s="42">
        <v>0</v>
      </c>
      <c r="E28" s="102" t="s">
        <v>98</v>
      </c>
    </row>
    <row r="29" spans="2:10" x14ac:dyDescent="0.25">
      <c r="B29" s="40">
        <v>10</v>
      </c>
      <c r="C29" s="41" t="s">
        <v>18</v>
      </c>
      <c r="D29" s="42">
        <v>0</v>
      </c>
      <c r="E29" s="102" t="s">
        <v>98</v>
      </c>
      <c r="J29" s="22"/>
    </row>
    <row r="30" spans="2:10" x14ac:dyDescent="0.25">
      <c r="B30" s="40">
        <v>11</v>
      </c>
      <c r="C30" s="41" t="s">
        <v>18</v>
      </c>
      <c r="D30" s="42">
        <v>0</v>
      </c>
      <c r="E30" s="102" t="s">
        <v>98</v>
      </c>
    </row>
    <row r="31" spans="2:10" x14ac:dyDescent="0.25">
      <c r="B31" s="40">
        <v>12</v>
      </c>
      <c r="C31" s="41" t="s">
        <v>18</v>
      </c>
      <c r="D31" s="42">
        <v>0</v>
      </c>
      <c r="E31" s="102" t="s">
        <v>98</v>
      </c>
    </row>
    <row r="32" spans="2:10" x14ac:dyDescent="0.25">
      <c r="B32" s="40">
        <v>13</v>
      </c>
      <c r="C32" s="41" t="s">
        <v>18</v>
      </c>
      <c r="D32" s="42">
        <v>0</v>
      </c>
      <c r="E32" s="102" t="s">
        <v>98</v>
      </c>
    </row>
    <row r="33" spans="1:5" x14ac:dyDescent="0.25">
      <c r="B33" s="40">
        <v>14</v>
      </c>
      <c r="C33" s="41" t="s">
        <v>18</v>
      </c>
      <c r="D33" s="42">
        <v>0</v>
      </c>
      <c r="E33" s="102" t="s">
        <v>98</v>
      </c>
    </row>
    <row r="34" spans="1:5" x14ac:dyDescent="0.25">
      <c r="B34" s="40">
        <v>15</v>
      </c>
      <c r="C34" s="41" t="s">
        <v>18</v>
      </c>
      <c r="D34" s="42">
        <v>0</v>
      </c>
      <c r="E34" s="102" t="s">
        <v>98</v>
      </c>
    </row>
    <row r="35" spans="1:5" x14ac:dyDescent="0.25">
      <c r="B35" s="40">
        <v>16</v>
      </c>
      <c r="C35" s="41" t="s">
        <v>18</v>
      </c>
      <c r="D35" s="42">
        <v>0</v>
      </c>
      <c r="E35" s="102" t="s">
        <v>98</v>
      </c>
    </row>
    <row r="36" spans="1:5" x14ac:dyDescent="0.25">
      <c r="B36" s="40">
        <v>17</v>
      </c>
      <c r="C36" s="41" t="s">
        <v>18</v>
      </c>
      <c r="D36" s="42">
        <v>0</v>
      </c>
      <c r="E36" s="102" t="s">
        <v>98</v>
      </c>
    </row>
    <row r="37" spans="1:5" x14ac:dyDescent="0.25">
      <c r="B37" s="40">
        <v>18</v>
      </c>
      <c r="C37" s="41" t="s">
        <v>18</v>
      </c>
      <c r="D37" s="42">
        <v>0</v>
      </c>
      <c r="E37" s="102" t="s">
        <v>98</v>
      </c>
    </row>
    <row r="38" spans="1:5" x14ac:dyDescent="0.25">
      <c r="B38" s="40">
        <v>19</v>
      </c>
      <c r="C38" s="41" t="s">
        <v>18</v>
      </c>
      <c r="D38" s="42">
        <v>0</v>
      </c>
      <c r="E38" s="102" t="s">
        <v>98</v>
      </c>
    </row>
    <row r="39" spans="1:5" x14ac:dyDescent="0.25">
      <c r="B39" s="40">
        <v>20</v>
      </c>
      <c r="C39" s="41" t="s">
        <v>18</v>
      </c>
      <c r="D39" s="42">
        <v>0</v>
      </c>
      <c r="E39" s="102" t="s">
        <v>98</v>
      </c>
    </row>
    <row r="40" spans="1:5" x14ac:dyDescent="0.25">
      <c r="B40" s="40">
        <v>21</v>
      </c>
      <c r="C40" s="41" t="s">
        <v>18</v>
      </c>
      <c r="D40" s="42">
        <v>0</v>
      </c>
      <c r="E40" s="102" t="s">
        <v>98</v>
      </c>
    </row>
    <row r="41" spans="1:5" x14ac:dyDescent="0.25">
      <c r="B41" s="40">
        <v>22</v>
      </c>
      <c r="C41" s="41" t="s">
        <v>18</v>
      </c>
      <c r="D41" s="42">
        <v>0</v>
      </c>
      <c r="E41" s="102" t="s">
        <v>98</v>
      </c>
    </row>
    <row r="42" spans="1:5" x14ac:dyDescent="0.25">
      <c r="B42" s="40">
        <v>23</v>
      </c>
      <c r="C42" s="41" t="s">
        <v>18</v>
      </c>
      <c r="D42" s="42">
        <v>0</v>
      </c>
      <c r="E42" s="102" t="s">
        <v>98</v>
      </c>
    </row>
    <row r="43" spans="1:5" x14ac:dyDescent="0.25">
      <c r="B43" s="40">
        <v>24</v>
      </c>
      <c r="C43" s="41" t="s">
        <v>18</v>
      </c>
      <c r="D43" s="42">
        <v>0</v>
      </c>
      <c r="E43" s="102" t="s">
        <v>98</v>
      </c>
    </row>
    <row r="44" spans="1:5" x14ac:dyDescent="0.25">
      <c r="B44" s="40">
        <v>25</v>
      </c>
      <c r="C44" s="41" t="s">
        <v>18</v>
      </c>
      <c r="D44" s="42">
        <v>0</v>
      </c>
      <c r="E44" s="102" t="s">
        <v>98</v>
      </c>
    </row>
    <row r="45" spans="1:5" x14ac:dyDescent="0.25">
      <c r="A45" s="14" t="s">
        <v>11</v>
      </c>
      <c r="B45" s="40">
        <v>26</v>
      </c>
      <c r="C45" s="41" t="s">
        <v>18</v>
      </c>
      <c r="D45" s="42">
        <v>0</v>
      </c>
      <c r="E45" s="102" t="s">
        <v>98</v>
      </c>
    </row>
    <row r="46" spans="1:5" x14ac:dyDescent="0.25">
      <c r="B46" s="40">
        <v>27</v>
      </c>
      <c r="C46" s="41" t="s">
        <v>18</v>
      </c>
      <c r="D46" s="42">
        <v>0</v>
      </c>
      <c r="E46" s="102" t="s">
        <v>98</v>
      </c>
    </row>
    <row r="47" spans="1:5" x14ac:dyDescent="0.25">
      <c r="B47" s="40">
        <v>28</v>
      </c>
      <c r="C47" s="41" t="s">
        <v>18</v>
      </c>
      <c r="D47" s="42">
        <v>0</v>
      </c>
      <c r="E47" s="102" t="s">
        <v>98</v>
      </c>
    </row>
    <row r="48" spans="1:5" x14ac:dyDescent="0.25">
      <c r="B48" s="40">
        <v>29</v>
      </c>
      <c r="C48" s="41" t="s">
        <v>18</v>
      </c>
      <c r="D48" s="42">
        <v>0</v>
      </c>
      <c r="E48" s="102" t="s">
        <v>98</v>
      </c>
    </row>
    <row r="49" spans="1:11" x14ac:dyDescent="0.25">
      <c r="B49" s="40">
        <v>30</v>
      </c>
      <c r="C49" s="41" t="s">
        <v>18</v>
      </c>
      <c r="D49" s="42">
        <v>0</v>
      </c>
      <c r="E49" s="102" t="s">
        <v>98</v>
      </c>
    </row>
    <row r="50" spans="1:11" ht="15.75" thickBot="1" x14ac:dyDescent="0.3">
      <c r="B50" s="47" t="s">
        <v>4</v>
      </c>
      <c r="C50" s="65"/>
      <c r="D50" s="48">
        <f>SUBTOTAL(109,Table36[Beløb])</f>
        <v>0</v>
      </c>
      <c r="E50" s="66"/>
    </row>
    <row r="51" spans="1:11" ht="15" customHeight="1" thickBot="1" x14ac:dyDescent="0.3">
      <c r="B51" s="15"/>
      <c r="C51" s="15"/>
      <c r="D51" s="15"/>
      <c r="E51" s="15"/>
      <c r="J51" s="22"/>
    </row>
    <row r="52" spans="1:11" ht="18.95" customHeight="1" x14ac:dyDescent="0.25">
      <c r="B52" s="140" t="s">
        <v>103</v>
      </c>
      <c r="C52" s="141"/>
      <c r="D52" s="141"/>
      <c r="E52" s="141"/>
      <c r="F52" s="141"/>
      <c r="G52" s="141"/>
      <c r="H52" s="141"/>
      <c r="I52" s="141"/>
    </row>
    <row r="53" spans="1:11" ht="15" customHeight="1" x14ac:dyDescent="0.25">
      <c r="B53" s="143"/>
      <c r="C53" s="144"/>
      <c r="D53" s="144"/>
      <c r="E53" s="144"/>
      <c r="F53" s="144"/>
      <c r="G53" s="144"/>
      <c r="H53" s="144"/>
      <c r="I53" s="144"/>
      <c r="K53" s="75"/>
    </row>
    <row r="54" spans="1:11" x14ac:dyDescent="0.25">
      <c r="B54" s="38" t="s">
        <v>109</v>
      </c>
      <c r="C54" s="44" t="s">
        <v>142</v>
      </c>
      <c r="D54" s="44" t="s">
        <v>167</v>
      </c>
      <c r="E54" s="99" t="s">
        <v>169</v>
      </c>
      <c r="F54" s="44" t="s">
        <v>162</v>
      </c>
      <c r="G54" s="44" t="s">
        <v>143</v>
      </c>
      <c r="H54" s="74" t="s">
        <v>163</v>
      </c>
      <c r="I54" s="101" t="s">
        <v>98</v>
      </c>
      <c r="K54" s="75"/>
    </row>
    <row r="55" spans="1:11" x14ac:dyDescent="0.25">
      <c r="A55" s="76"/>
      <c r="B55" s="77">
        <v>1</v>
      </c>
      <c r="C55" s="78" t="s">
        <v>18</v>
      </c>
      <c r="D55" s="97" t="s">
        <v>168</v>
      </c>
      <c r="E55" s="104" t="s">
        <v>164</v>
      </c>
      <c r="F55" s="79">
        <v>0</v>
      </c>
      <c r="G55" s="79">
        <v>0</v>
      </c>
      <c r="H55" s="84">
        <f>IFERROR((Table357[[#This Row],[Oprindeligt beløb]]-Table357[[#This Row],[Ansøgt beløb]])/Table357[[#This Row],[Oprindeligt beløb]],0)</f>
        <v>0</v>
      </c>
      <c r="I55" s="100" t="s">
        <v>98</v>
      </c>
      <c r="K55" s="75"/>
    </row>
    <row r="56" spans="1:11" x14ac:dyDescent="0.25">
      <c r="B56" s="77">
        <v>2</v>
      </c>
      <c r="C56" s="78" t="s">
        <v>18</v>
      </c>
      <c r="D56" s="97" t="s">
        <v>168</v>
      </c>
      <c r="E56" s="98" t="s">
        <v>164</v>
      </c>
      <c r="F56" s="79">
        <v>0</v>
      </c>
      <c r="G56" s="79">
        <v>0</v>
      </c>
      <c r="H56" s="84">
        <f>IFERROR((Table357[[#This Row],[Oprindeligt beløb]]-Table357[[#This Row],[Ansøgt beløb]])/Table357[[#This Row],[Oprindeligt beløb]],0)</f>
        <v>0</v>
      </c>
      <c r="I56" s="100" t="s">
        <v>98</v>
      </c>
      <c r="K56" s="75"/>
    </row>
    <row r="57" spans="1:11" x14ac:dyDescent="0.25">
      <c r="B57" s="77">
        <v>3</v>
      </c>
      <c r="C57" s="83" t="s">
        <v>18</v>
      </c>
      <c r="D57" s="97" t="s">
        <v>168</v>
      </c>
      <c r="E57" s="98" t="s">
        <v>164</v>
      </c>
      <c r="F57" s="79">
        <v>0</v>
      </c>
      <c r="G57" s="79">
        <v>0</v>
      </c>
      <c r="H57" s="84">
        <f>IFERROR((Table357[[#This Row],[Oprindeligt beløb]]-Table357[[#This Row],[Ansøgt beløb]])/Table357[[#This Row],[Oprindeligt beløb]],0)</f>
        <v>0</v>
      </c>
      <c r="I57" s="100" t="s">
        <v>98</v>
      </c>
      <c r="K57" s="75"/>
    </row>
    <row r="58" spans="1:11" x14ac:dyDescent="0.25">
      <c r="B58" s="77">
        <v>4</v>
      </c>
      <c r="C58" s="78" t="s">
        <v>18</v>
      </c>
      <c r="D58" s="97" t="s">
        <v>168</v>
      </c>
      <c r="E58" s="98" t="s">
        <v>164</v>
      </c>
      <c r="F58" s="79">
        <v>0</v>
      </c>
      <c r="G58" s="79">
        <v>0</v>
      </c>
      <c r="H58" s="84">
        <f>IFERROR((Table357[[#This Row],[Oprindeligt beløb]]-Table357[[#This Row],[Ansøgt beløb]])/Table357[[#This Row],[Oprindeligt beløb]],0)</f>
        <v>0</v>
      </c>
      <c r="I58" s="100" t="s">
        <v>98</v>
      </c>
      <c r="K58" s="75"/>
    </row>
    <row r="59" spans="1:11" x14ac:dyDescent="0.25">
      <c r="B59" s="77">
        <v>5</v>
      </c>
      <c r="C59" s="78" t="s">
        <v>18</v>
      </c>
      <c r="D59" s="97" t="s">
        <v>168</v>
      </c>
      <c r="E59" s="98" t="s">
        <v>164</v>
      </c>
      <c r="F59" s="79">
        <v>0</v>
      </c>
      <c r="G59" s="79">
        <v>0</v>
      </c>
      <c r="H59" s="84">
        <f>IFERROR((Table357[[#This Row],[Oprindeligt beløb]]-Table357[[#This Row],[Ansøgt beløb]])/Table357[[#This Row],[Oprindeligt beløb]],0)</f>
        <v>0</v>
      </c>
      <c r="I59" s="100" t="s">
        <v>98</v>
      </c>
    </row>
    <row r="60" spans="1:11" x14ac:dyDescent="0.25">
      <c r="B60" s="77">
        <v>6</v>
      </c>
      <c r="C60" s="78" t="s">
        <v>18</v>
      </c>
      <c r="D60" s="97" t="s">
        <v>168</v>
      </c>
      <c r="E60" s="98" t="s">
        <v>164</v>
      </c>
      <c r="F60" s="79">
        <v>0</v>
      </c>
      <c r="G60" s="79">
        <v>0</v>
      </c>
      <c r="H60" s="84">
        <f>IFERROR((Table357[[#This Row],[Oprindeligt beløb]]-Table357[[#This Row],[Ansøgt beløb]])/Table357[[#This Row],[Oprindeligt beløb]],0)</f>
        <v>0</v>
      </c>
      <c r="I60" s="100" t="s">
        <v>98</v>
      </c>
    </row>
    <row r="61" spans="1:11" x14ac:dyDescent="0.25">
      <c r="B61" s="77">
        <v>7</v>
      </c>
      <c r="C61" s="78" t="s">
        <v>18</v>
      </c>
      <c r="D61" s="97" t="s">
        <v>168</v>
      </c>
      <c r="E61" s="98" t="s">
        <v>164</v>
      </c>
      <c r="F61" s="79">
        <v>0</v>
      </c>
      <c r="G61" s="79">
        <v>0</v>
      </c>
      <c r="H61" s="84">
        <f>IFERROR((Table357[[#This Row],[Oprindeligt beløb]]-Table357[[#This Row],[Ansøgt beløb]])/Table357[[#This Row],[Oprindeligt beløb]],0)</f>
        <v>0</v>
      </c>
      <c r="I61" s="100" t="s">
        <v>98</v>
      </c>
    </row>
    <row r="62" spans="1:11" x14ac:dyDescent="0.25">
      <c r="B62" s="77">
        <v>8</v>
      </c>
      <c r="C62" s="78" t="s">
        <v>18</v>
      </c>
      <c r="D62" s="97" t="s">
        <v>168</v>
      </c>
      <c r="E62" s="98" t="s">
        <v>164</v>
      </c>
      <c r="F62" s="79">
        <v>0</v>
      </c>
      <c r="G62" s="79">
        <v>0</v>
      </c>
      <c r="H62" s="84">
        <f>IFERROR((Table357[[#This Row],[Oprindeligt beløb]]-Table357[[#This Row],[Ansøgt beløb]])/Table357[[#This Row],[Oprindeligt beløb]],0)</f>
        <v>0</v>
      </c>
      <c r="I62" s="100" t="s">
        <v>98</v>
      </c>
    </row>
    <row r="63" spans="1:11" x14ac:dyDescent="0.25">
      <c r="B63" s="77">
        <v>9</v>
      </c>
      <c r="C63" s="78" t="s">
        <v>18</v>
      </c>
      <c r="D63" s="97" t="s">
        <v>168</v>
      </c>
      <c r="E63" s="98" t="s">
        <v>164</v>
      </c>
      <c r="F63" s="79">
        <v>0</v>
      </c>
      <c r="G63" s="79">
        <v>0</v>
      </c>
      <c r="H63" s="84">
        <f>IFERROR((Table357[[#This Row],[Oprindeligt beløb]]-Table357[[#This Row],[Ansøgt beløb]])/Table357[[#This Row],[Oprindeligt beløb]],0)</f>
        <v>0</v>
      </c>
      <c r="I63" s="100" t="s">
        <v>98</v>
      </c>
    </row>
    <row r="64" spans="1:11" x14ac:dyDescent="0.25">
      <c r="B64" s="77">
        <v>10</v>
      </c>
      <c r="C64" s="78" t="s">
        <v>18</v>
      </c>
      <c r="D64" s="97" t="s">
        <v>168</v>
      </c>
      <c r="E64" s="98" t="s">
        <v>164</v>
      </c>
      <c r="F64" s="79">
        <v>0</v>
      </c>
      <c r="G64" s="79">
        <v>0</v>
      </c>
      <c r="H64" s="84">
        <f>IFERROR((Table357[[#This Row],[Oprindeligt beløb]]-Table357[[#This Row],[Ansøgt beløb]])/Table357[[#This Row],[Oprindeligt beløb]],0)</f>
        <v>0</v>
      </c>
      <c r="I64" s="100" t="s">
        <v>98</v>
      </c>
    </row>
    <row r="65" spans="2:13" x14ac:dyDescent="0.25">
      <c r="B65" s="77">
        <v>11</v>
      </c>
      <c r="C65" s="78" t="s">
        <v>18</v>
      </c>
      <c r="D65" s="97" t="s">
        <v>168</v>
      </c>
      <c r="E65" s="98" t="s">
        <v>164</v>
      </c>
      <c r="F65" s="79">
        <v>0</v>
      </c>
      <c r="G65" s="79">
        <v>0</v>
      </c>
      <c r="H65" s="84">
        <f>IFERROR((Table357[[#This Row],[Oprindeligt beløb]]-Table357[[#This Row],[Ansøgt beløb]])/Table357[[#This Row],[Oprindeligt beløb]],0)</f>
        <v>0</v>
      </c>
      <c r="I65" s="100" t="s">
        <v>98</v>
      </c>
    </row>
    <row r="66" spans="2:13" x14ac:dyDescent="0.25">
      <c r="B66" s="77">
        <v>12</v>
      </c>
      <c r="C66" s="78" t="s">
        <v>18</v>
      </c>
      <c r="D66" s="97" t="s">
        <v>168</v>
      </c>
      <c r="E66" s="98" t="s">
        <v>164</v>
      </c>
      <c r="F66" s="79">
        <v>0</v>
      </c>
      <c r="G66" s="79">
        <v>0</v>
      </c>
      <c r="H66" s="84">
        <f>IFERROR((Table357[[#This Row],[Oprindeligt beløb]]-Table357[[#This Row],[Ansøgt beløb]])/Table357[[#This Row],[Oprindeligt beløb]],0)</f>
        <v>0</v>
      </c>
      <c r="I66" s="100" t="s">
        <v>98</v>
      </c>
    </row>
    <row r="67" spans="2:13" x14ac:dyDescent="0.25">
      <c r="B67" s="77">
        <v>13</v>
      </c>
      <c r="C67" s="78" t="s">
        <v>18</v>
      </c>
      <c r="D67" s="97" t="s">
        <v>168</v>
      </c>
      <c r="E67" s="98" t="s">
        <v>164</v>
      </c>
      <c r="F67" s="79">
        <v>0</v>
      </c>
      <c r="G67" s="79">
        <v>0</v>
      </c>
      <c r="H67" s="84">
        <f>IFERROR((Table357[[#This Row],[Oprindeligt beløb]]-Table357[[#This Row],[Ansøgt beløb]])/Table357[[#This Row],[Oprindeligt beløb]],0)</f>
        <v>0</v>
      </c>
      <c r="I67" s="100" t="s">
        <v>98</v>
      </c>
    </row>
    <row r="68" spans="2:13" x14ac:dyDescent="0.25">
      <c r="B68" s="77">
        <v>14</v>
      </c>
      <c r="C68" s="78" t="s">
        <v>18</v>
      </c>
      <c r="D68" s="97" t="s">
        <v>168</v>
      </c>
      <c r="E68" s="98" t="s">
        <v>164</v>
      </c>
      <c r="F68" s="79">
        <v>0</v>
      </c>
      <c r="G68" s="79">
        <v>0</v>
      </c>
      <c r="H68" s="84">
        <f>IFERROR((Table357[[#This Row],[Oprindeligt beløb]]-Table357[[#This Row],[Ansøgt beløb]])/Table357[[#This Row],[Oprindeligt beløb]],0)</f>
        <v>0</v>
      </c>
      <c r="I68" s="100" t="s">
        <v>98</v>
      </c>
    </row>
    <row r="69" spans="2:13" x14ac:dyDescent="0.25">
      <c r="B69" s="77">
        <v>15</v>
      </c>
      <c r="C69" s="78" t="s">
        <v>18</v>
      </c>
      <c r="D69" s="97" t="s">
        <v>168</v>
      </c>
      <c r="E69" s="98" t="s">
        <v>164</v>
      </c>
      <c r="F69" s="79">
        <v>0</v>
      </c>
      <c r="G69" s="79">
        <v>0</v>
      </c>
      <c r="H69" s="84">
        <f>IFERROR((Table357[[#This Row],[Oprindeligt beløb]]-Table357[[#This Row],[Ansøgt beløb]])/Table357[[#This Row],[Oprindeligt beløb]],0)</f>
        <v>0</v>
      </c>
      <c r="I69" s="100" t="s">
        <v>98</v>
      </c>
    </row>
    <row r="70" spans="2:13" x14ac:dyDescent="0.25">
      <c r="B70" s="77">
        <v>16</v>
      </c>
      <c r="C70" s="78" t="s">
        <v>18</v>
      </c>
      <c r="D70" s="97" t="s">
        <v>168</v>
      </c>
      <c r="E70" s="98" t="s">
        <v>164</v>
      </c>
      <c r="F70" s="79">
        <v>0</v>
      </c>
      <c r="G70" s="79">
        <v>0</v>
      </c>
      <c r="H70" s="84">
        <f>IFERROR((Table357[[#This Row],[Oprindeligt beløb]]-Table357[[#This Row],[Ansøgt beløb]])/Table357[[#This Row],[Oprindeligt beløb]],0)</f>
        <v>0</v>
      </c>
      <c r="I70" s="100" t="s">
        <v>98</v>
      </c>
    </row>
    <row r="71" spans="2:13" x14ac:dyDescent="0.25">
      <c r="B71" s="77">
        <v>17</v>
      </c>
      <c r="C71" s="78" t="s">
        <v>18</v>
      </c>
      <c r="D71" s="97" t="s">
        <v>168</v>
      </c>
      <c r="E71" s="98" t="s">
        <v>164</v>
      </c>
      <c r="F71" s="79">
        <v>0</v>
      </c>
      <c r="G71" s="79">
        <v>0</v>
      </c>
      <c r="H71" s="84">
        <f>IFERROR((Table357[[#This Row],[Oprindeligt beløb]]-Table357[[#This Row],[Ansøgt beløb]])/Table357[[#This Row],[Oprindeligt beløb]],0)</f>
        <v>0</v>
      </c>
      <c r="I71" s="100" t="s">
        <v>98</v>
      </c>
    </row>
    <row r="72" spans="2:13" x14ac:dyDescent="0.25">
      <c r="B72" s="77">
        <v>18</v>
      </c>
      <c r="C72" s="78" t="s">
        <v>18</v>
      </c>
      <c r="D72" s="97" t="s">
        <v>168</v>
      </c>
      <c r="E72" s="98" t="s">
        <v>164</v>
      </c>
      <c r="F72" s="79">
        <v>0</v>
      </c>
      <c r="G72" s="79">
        <v>0</v>
      </c>
      <c r="H72" s="84">
        <f>IFERROR((Table357[[#This Row],[Oprindeligt beløb]]-Table357[[#This Row],[Ansøgt beløb]])/Table357[[#This Row],[Oprindeligt beløb]],0)</f>
        <v>0</v>
      </c>
      <c r="I72" s="100" t="s">
        <v>98</v>
      </c>
    </row>
    <row r="73" spans="2:13" x14ac:dyDescent="0.25">
      <c r="B73" s="77">
        <v>19</v>
      </c>
      <c r="C73" s="78" t="s">
        <v>18</v>
      </c>
      <c r="D73" s="97" t="s">
        <v>168</v>
      </c>
      <c r="E73" s="98" t="s">
        <v>164</v>
      </c>
      <c r="F73" s="79">
        <v>0</v>
      </c>
      <c r="G73" s="79">
        <v>0</v>
      </c>
      <c r="H73" s="84">
        <f>IFERROR((Table357[[#This Row],[Oprindeligt beløb]]-Table357[[#This Row],[Ansøgt beløb]])/Table357[[#This Row],[Oprindeligt beløb]],0)</f>
        <v>0</v>
      </c>
      <c r="I73" s="100" t="s">
        <v>98</v>
      </c>
    </row>
    <row r="74" spans="2:13" x14ac:dyDescent="0.25">
      <c r="B74" s="77">
        <v>20</v>
      </c>
      <c r="C74" s="78" t="s">
        <v>18</v>
      </c>
      <c r="D74" s="97" t="s">
        <v>168</v>
      </c>
      <c r="E74" s="98" t="s">
        <v>164</v>
      </c>
      <c r="F74" s="79">
        <v>0</v>
      </c>
      <c r="G74" s="79">
        <v>0</v>
      </c>
      <c r="H74" s="84">
        <f>IFERROR((Table357[[#This Row],[Oprindeligt beløb]]-Table357[[#This Row],[Ansøgt beløb]])/Table357[[#This Row],[Oprindeligt beløb]],0)</f>
        <v>0</v>
      </c>
      <c r="I74" s="100" t="s">
        <v>98</v>
      </c>
      <c r="M74" s="80"/>
    </row>
    <row r="75" spans="2:13" x14ac:dyDescent="0.25">
      <c r="B75" s="77">
        <v>21</v>
      </c>
      <c r="C75" s="78" t="s">
        <v>18</v>
      </c>
      <c r="D75" s="97" t="s">
        <v>168</v>
      </c>
      <c r="E75" s="98" t="s">
        <v>164</v>
      </c>
      <c r="F75" s="79">
        <v>0</v>
      </c>
      <c r="G75" s="79">
        <v>0</v>
      </c>
      <c r="H75" s="84">
        <f>IFERROR((Table357[[#This Row],[Oprindeligt beløb]]-Table357[[#This Row],[Ansøgt beløb]])/Table357[[#This Row],[Oprindeligt beløb]],0)</f>
        <v>0</v>
      </c>
      <c r="I75" s="100" t="s">
        <v>98</v>
      </c>
    </row>
    <row r="76" spans="2:13" x14ac:dyDescent="0.25">
      <c r="B76" s="77">
        <v>22</v>
      </c>
      <c r="C76" s="78" t="s">
        <v>18</v>
      </c>
      <c r="D76" s="97" t="s">
        <v>168</v>
      </c>
      <c r="E76" s="98" t="s">
        <v>164</v>
      </c>
      <c r="F76" s="79">
        <v>0</v>
      </c>
      <c r="G76" s="79">
        <v>0</v>
      </c>
      <c r="H76" s="84">
        <f>IFERROR((Table357[[#This Row],[Oprindeligt beløb]]-Table357[[#This Row],[Ansøgt beløb]])/Table357[[#This Row],[Oprindeligt beløb]],0)</f>
        <v>0</v>
      </c>
      <c r="I76" s="100" t="s">
        <v>98</v>
      </c>
    </row>
    <row r="77" spans="2:13" x14ac:dyDescent="0.25">
      <c r="B77" s="77">
        <v>23</v>
      </c>
      <c r="C77" s="78" t="s">
        <v>18</v>
      </c>
      <c r="D77" s="97" t="s">
        <v>168</v>
      </c>
      <c r="E77" s="98" t="s">
        <v>164</v>
      </c>
      <c r="F77" s="79">
        <v>0</v>
      </c>
      <c r="G77" s="79">
        <v>0</v>
      </c>
      <c r="H77" s="84">
        <f>IFERROR((Table357[[#This Row],[Oprindeligt beløb]]-Table357[[#This Row],[Ansøgt beløb]])/Table357[[#This Row],[Oprindeligt beløb]],0)</f>
        <v>0</v>
      </c>
      <c r="I77" s="100" t="s">
        <v>98</v>
      </c>
    </row>
    <row r="78" spans="2:13" x14ac:dyDescent="0.25">
      <c r="B78" s="77">
        <v>24</v>
      </c>
      <c r="C78" s="78" t="s">
        <v>18</v>
      </c>
      <c r="D78" s="97" t="s">
        <v>168</v>
      </c>
      <c r="E78" s="98" t="s">
        <v>164</v>
      </c>
      <c r="F78" s="79">
        <v>0</v>
      </c>
      <c r="G78" s="79">
        <v>0</v>
      </c>
      <c r="H78" s="84">
        <f>IFERROR((Table357[[#This Row],[Oprindeligt beløb]]-Table357[[#This Row],[Ansøgt beløb]])/Table357[[#This Row],[Oprindeligt beløb]],0)</f>
        <v>0</v>
      </c>
      <c r="I78" s="100" t="s">
        <v>98</v>
      </c>
    </row>
    <row r="79" spans="2:13" x14ac:dyDescent="0.25">
      <c r="B79" s="77">
        <v>25</v>
      </c>
      <c r="C79" s="78" t="s">
        <v>18</v>
      </c>
      <c r="D79" s="97" t="s">
        <v>168</v>
      </c>
      <c r="E79" s="98" t="s">
        <v>164</v>
      </c>
      <c r="F79" s="79">
        <v>0</v>
      </c>
      <c r="G79" s="79">
        <v>0</v>
      </c>
      <c r="H79" s="84">
        <f>IFERROR((Table357[[#This Row],[Oprindeligt beløb]]-Table357[[#This Row],[Ansøgt beløb]])/Table357[[#This Row],[Oprindeligt beløb]],0)</f>
        <v>0</v>
      </c>
      <c r="I79" s="100" t="s">
        <v>98</v>
      </c>
    </row>
    <row r="80" spans="2:13" x14ac:dyDescent="0.25">
      <c r="B80" s="77">
        <v>26</v>
      </c>
      <c r="C80" s="78" t="s">
        <v>18</v>
      </c>
      <c r="D80" s="97" t="s">
        <v>168</v>
      </c>
      <c r="E80" s="98" t="s">
        <v>164</v>
      </c>
      <c r="F80" s="79">
        <v>0</v>
      </c>
      <c r="G80" s="79">
        <v>0</v>
      </c>
      <c r="H80" s="84">
        <f>IFERROR((Table357[[#This Row],[Oprindeligt beløb]]-Table357[[#This Row],[Ansøgt beløb]])/Table357[[#This Row],[Oprindeligt beløb]],0)</f>
        <v>0</v>
      </c>
      <c r="I80" s="100" t="s">
        <v>98</v>
      </c>
    </row>
    <row r="81" spans="2:9" x14ac:dyDescent="0.25">
      <c r="B81" s="77">
        <v>27</v>
      </c>
      <c r="C81" s="78" t="s">
        <v>18</v>
      </c>
      <c r="D81" s="97" t="s">
        <v>168</v>
      </c>
      <c r="E81" s="98" t="s">
        <v>164</v>
      </c>
      <c r="F81" s="79">
        <v>0</v>
      </c>
      <c r="G81" s="79">
        <v>0</v>
      </c>
      <c r="H81" s="84">
        <f>IFERROR((Table357[[#This Row],[Oprindeligt beløb]]-Table357[[#This Row],[Ansøgt beløb]])/Table357[[#This Row],[Oprindeligt beløb]],0)</f>
        <v>0</v>
      </c>
      <c r="I81" s="100" t="s">
        <v>98</v>
      </c>
    </row>
    <row r="82" spans="2:9" x14ac:dyDescent="0.25">
      <c r="B82" s="77">
        <v>28</v>
      </c>
      <c r="C82" s="78" t="s">
        <v>18</v>
      </c>
      <c r="D82" s="97" t="s">
        <v>168</v>
      </c>
      <c r="E82" s="98" t="s">
        <v>164</v>
      </c>
      <c r="F82" s="79">
        <v>0</v>
      </c>
      <c r="G82" s="79">
        <v>0</v>
      </c>
      <c r="H82" s="84">
        <f>IFERROR((Table357[[#This Row],[Oprindeligt beløb]]-Table357[[#This Row],[Ansøgt beløb]])/Table357[[#This Row],[Oprindeligt beløb]],0)</f>
        <v>0</v>
      </c>
      <c r="I82" s="100" t="s">
        <v>98</v>
      </c>
    </row>
    <row r="83" spans="2:9" x14ac:dyDescent="0.25">
      <c r="B83" s="77">
        <v>29</v>
      </c>
      <c r="C83" s="78" t="s">
        <v>18</v>
      </c>
      <c r="D83" s="97" t="s">
        <v>168</v>
      </c>
      <c r="E83" s="98" t="s">
        <v>164</v>
      </c>
      <c r="F83" s="79">
        <v>0</v>
      </c>
      <c r="G83" s="79">
        <v>0</v>
      </c>
      <c r="H83" s="84">
        <f>IFERROR((Table357[[#This Row],[Oprindeligt beløb]]-Table357[[#This Row],[Ansøgt beløb]])/Table357[[#This Row],[Oprindeligt beløb]],0)</f>
        <v>0</v>
      </c>
      <c r="I83" s="100" t="s">
        <v>98</v>
      </c>
    </row>
    <row r="84" spans="2:9" x14ac:dyDescent="0.25">
      <c r="B84" s="77">
        <v>30</v>
      </c>
      <c r="C84" s="78" t="s">
        <v>18</v>
      </c>
      <c r="D84" s="97" t="s">
        <v>168</v>
      </c>
      <c r="E84" s="98" t="s">
        <v>164</v>
      </c>
      <c r="F84" s="79">
        <v>0</v>
      </c>
      <c r="G84" s="79">
        <v>0</v>
      </c>
      <c r="H84" s="84">
        <f>IFERROR((Table357[[#This Row],[Oprindeligt beløb]]-Table357[[#This Row],[Ansøgt beløb]])/Table357[[#This Row],[Oprindeligt beløb]],0)</f>
        <v>0</v>
      </c>
      <c r="I84" s="100" t="s">
        <v>98</v>
      </c>
    </row>
    <row r="85" spans="2:9" x14ac:dyDescent="0.25">
      <c r="B85" s="77">
        <v>31</v>
      </c>
      <c r="C85" s="78" t="s">
        <v>18</v>
      </c>
      <c r="D85" s="97" t="s">
        <v>168</v>
      </c>
      <c r="E85" s="98" t="s">
        <v>164</v>
      </c>
      <c r="F85" s="79">
        <v>0</v>
      </c>
      <c r="G85" s="79">
        <v>0</v>
      </c>
      <c r="H85" s="84">
        <f>IFERROR((Table357[[#This Row],[Oprindeligt beløb]]-Table357[[#This Row],[Ansøgt beløb]])/Table357[[#This Row],[Oprindeligt beløb]],0)</f>
        <v>0</v>
      </c>
      <c r="I85" s="100" t="s">
        <v>98</v>
      </c>
    </row>
    <row r="86" spans="2:9" x14ac:dyDescent="0.25">
      <c r="B86" s="77">
        <v>32</v>
      </c>
      <c r="C86" s="78" t="s">
        <v>18</v>
      </c>
      <c r="D86" s="97" t="s">
        <v>168</v>
      </c>
      <c r="E86" s="98" t="s">
        <v>164</v>
      </c>
      <c r="F86" s="79">
        <v>0</v>
      </c>
      <c r="G86" s="79">
        <v>0</v>
      </c>
      <c r="H86" s="84">
        <f>IFERROR((Table357[[#This Row],[Oprindeligt beløb]]-Table357[[#This Row],[Ansøgt beløb]])/Table357[[#This Row],[Oprindeligt beløb]],0)</f>
        <v>0</v>
      </c>
      <c r="I86" s="100" t="s">
        <v>98</v>
      </c>
    </row>
    <row r="87" spans="2:9" x14ac:dyDescent="0.25">
      <c r="B87" s="77">
        <v>33</v>
      </c>
      <c r="C87" s="78" t="s">
        <v>18</v>
      </c>
      <c r="D87" s="97" t="s">
        <v>168</v>
      </c>
      <c r="E87" s="98" t="s">
        <v>164</v>
      </c>
      <c r="F87" s="79">
        <v>0</v>
      </c>
      <c r="G87" s="79">
        <v>0</v>
      </c>
      <c r="H87" s="84">
        <f>IFERROR((Table357[[#This Row],[Oprindeligt beløb]]-Table357[[#This Row],[Ansøgt beløb]])/Table357[[#This Row],[Oprindeligt beløb]],0)</f>
        <v>0</v>
      </c>
      <c r="I87" s="100" t="s">
        <v>98</v>
      </c>
    </row>
    <row r="88" spans="2:9" x14ac:dyDescent="0.25">
      <c r="B88" s="77">
        <v>34</v>
      </c>
      <c r="C88" s="78" t="s">
        <v>18</v>
      </c>
      <c r="D88" s="97" t="s">
        <v>168</v>
      </c>
      <c r="E88" s="98" t="s">
        <v>164</v>
      </c>
      <c r="F88" s="79">
        <v>0</v>
      </c>
      <c r="G88" s="79">
        <v>0</v>
      </c>
      <c r="H88" s="84">
        <f>IFERROR((Table357[[#This Row],[Oprindeligt beløb]]-Table357[[#This Row],[Ansøgt beløb]])/Table357[[#This Row],[Oprindeligt beløb]],0)</f>
        <v>0</v>
      </c>
      <c r="I88" s="100" t="s">
        <v>98</v>
      </c>
    </row>
    <row r="89" spans="2:9" x14ac:dyDescent="0.25">
      <c r="B89" s="77">
        <v>35</v>
      </c>
      <c r="C89" s="78" t="s">
        <v>18</v>
      </c>
      <c r="D89" s="97" t="s">
        <v>168</v>
      </c>
      <c r="E89" s="98" t="s">
        <v>164</v>
      </c>
      <c r="F89" s="79">
        <v>0</v>
      </c>
      <c r="G89" s="79">
        <v>0</v>
      </c>
      <c r="H89" s="84">
        <f>IFERROR((Table357[[#This Row],[Oprindeligt beløb]]-Table357[[#This Row],[Ansøgt beløb]])/Table357[[#This Row],[Oprindeligt beløb]],0)</f>
        <v>0</v>
      </c>
      <c r="I89" s="100" t="s">
        <v>98</v>
      </c>
    </row>
    <row r="90" spans="2:9" x14ac:dyDescent="0.25">
      <c r="B90" s="77">
        <v>36</v>
      </c>
      <c r="C90" s="78" t="s">
        <v>18</v>
      </c>
      <c r="D90" s="97" t="s">
        <v>168</v>
      </c>
      <c r="E90" s="98" t="s">
        <v>164</v>
      </c>
      <c r="F90" s="79">
        <v>0</v>
      </c>
      <c r="G90" s="79">
        <v>0</v>
      </c>
      <c r="H90" s="84">
        <f>IFERROR((Table357[[#This Row],[Oprindeligt beløb]]-Table357[[#This Row],[Ansøgt beløb]])/Table357[[#This Row],[Oprindeligt beløb]],0)</f>
        <v>0</v>
      </c>
      <c r="I90" s="100" t="s">
        <v>98</v>
      </c>
    </row>
    <row r="91" spans="2:9" x14ac:dyDescent="0.25">
      <c r="B91" s="77">
        <v>37</v>
      </c>
      <c r="C91" s="78" t="s">
        <v>18</v>
      </c>
      <c r="D91" s="97" t="s">
        <v>168</v>
      </c>
      <c r="E91" s="98" t="s">
        <v>164</v>
      </c>
      <c r="F91" s="79">
        <v>0</v>
      </c>
      <c r="G91" s="79">
        <v>0</v>
      </c>
      <c r="H91" s="84">
        <f>IFERROR((Table357[[#This Row],[Oprindeligt beløb]]-Table357[[#This Row],[Ansøgt beløb]])/Table357[[#This Row],[Oprindeligt beløb]],0)</f>
        <v>0</v>
      </c>
      <c r="I91" s="100" t="s">
        <v>98</v>
      </c>
    </row>
    <row r="92" spans="2:9" x14ac:dyDescent="0.25">
      <c r="B92" s="77">
        <v>38</v>
      </c>
      <c r="C92" s="78" t="s">
        <v>18</v>
      </c>
      <c r="D92" s="97" t="s">
        <v>168</v>
      </c>
      <c r="E92" s="98" t="s">
        <v>164</v>
      </c>
      <c r="F92" s="79">
        <v>0</v>
      </c>
      <c r="G92" s="79">
        <v>0</v>
      </c>
      <c r="H92" s="84">
        <f>IFERROR((Table357[[#This Row],[Oprindeligt beløb]]-Table357[[#This Row],[Ansøgt beløb]])/Table357[[#This Row],[Oprindeligt beløb]],0)</f>
        <v>0</v>
      </c>
      <c r="I92" s="100" t="s">
        <v>98</v>
      </c>
    </row>
    <row r="93" spans="2:9" x14ac:dyDescent="0.25">
      <c r="B93" s="77">
        <v>39</v>
      </c>
      <c r="C93" s="78" t="s">
        <v>18</v>
      </c>
      <c r="D93" s="97" t="s">
        <v>168</v>
      </c>
      <c r="E93" s="98" t="s">
        <v>164</v>
      </c>
      <c r="F93" s="79">
        <v>0</v>
      </c>
      <c r="G93" s="79">
        <v>0</v>
      </c>
      <c r="H93" s="84">
        <f>IFERROR((Table357[[#This Row],[Oprindeligt beløb]]-Table357[[#This Row],[Ansøgt beløb]])/Table357[[#This Row],[Oprindeligt beløb]],0)</f>
        <v>0</v>
      </c>
      <c r="I93" s="100" t="s">
        <v>98</v>
      </c>
    </row>
    <row r="94" spans="2:9" x14ac:dyDescent="0.25">
      <c r="B94" s="77">
        <v>40</v>
      </c>
      <c r="C94" s="78" t="s">
        <v>18</v>
      </c>
      <c r="D94" s="97" t="s">
        <v>168</v>
      </c>
      <c r="E94" s="98" t="s">
        <v>164</v>
      </c>
      <c r="F94" s="79">
        <v>0</v>
      </c>
      <c r="G94" s="79">
        <v>0</v>
      </c>
      <c r="H94" s="84">
        <f>IFERROR((Table357[[#This Row],[Oprindeligt beløb]]-Table357[[#This Row],[Ansøgt beløb]])/Table357[[#This Row],[Oprindeligt beløb]],0)</f>
        <v>0</v>
      </c>
      <c r="I94" s="100" t="s">
        <v>98</v>
      </c>
    </row>
    <row r="95" spans="2:9" x14ac:dyDescent="0.25">
      <c r="B95" s="77">
        <v>41</v>
      </c>
      <c r="C95" s="78" t="s">
        <v>18</v>
      </c>
      <c r="D95" s="97" t="s">
        <v>168</v>
      </c>
      <c r="E95" s="98" t="s">
        <v>164</v>
      </c>
      <c r="F95" s="79">
        <v>0</v>
      </c>
      <c r="G95" s="79">
        <v>0</v>
      </c>
      <c r="H95" s="84">
        <f>IFERROR((Table357[[#This Row],[Oprindeligt beløb]]-Table357[[#This Row],[Ansøgt beløb]])/Table357[[#This Row],[Oprindeligt beløb]],0)</f>
        <v>0</v>
      </c>
      <c r="I95" s="100" t="s">
        <v>98</v>
      </c>
    </row>
    <row r="96" spans="2:9" x14ac:dyDescent="0.25">
      <c r="B96" s="77">
        <v>42</v>
      </c>
      <c r="C96" s="78" t="s">
        <v>18</v>
      </c>
      <c r="D96" s="97" t="s">
        <v>168</v>
      </c>
      <c r="E96" s="98" t="s">
        <v>164</v>
      </c>
      <c r="F96" s="79">
        <v>0</v>
      </c>
      <c r="G96" s="79">
        <v>0</v>
      </c>
      <c r="H96" s="84">
        <f>IFERROR((Table357[[#This Row],[Oprindeligt beløb]]-Table357[[#This Row],[Ansøgt beløb]])/Table357[[#This Row],[Oprindeligt beløb]],0)</f>
        <v>0</v>
      </c>
      <c r="I96" s="100" t="s">
        <v>98</v>
      </c>
    </row>
    <row r="97" spans="2:9" x14ac:dyDescent="0.25">
      <c r="B97" s="77">
        <v>43</v>
      </c>
      <c r="C97" s="78" t="s">
        <v>18</v>
      </c>
      <c r="D97" s="97" t="s">
        <v>168</v>
      </c>
      <c r="E97" s="98" t="s">
        <v>164</v>
      </c>
      <c r="F97" s="79">
        <v>0</v>
      </c>
      <c r="G97" s="79">
        <v>0</v>
      </c>
      <c r="H97" s="84">
        <f>IFERROR((Table357[[#This Row],[Oprindeligt beløb]]-Table357[[#This Row],[Ansøgt beløb]])/Table357[[#This Row],[Oprindeligt beløb]],0)</f>
        <v>0</v>
      </c>
      <c r="I97" s="100" t="s">
        <v>98</v>
      </c>
    </row>
    <row r="98" spans="2:9" x14ac:dyDescent="0.25">
      <c r="B98" s="77">
        <v>44</v>
      </c>
      <c r="C98" s="78" t="s">
        <v>18</v>
      </c>
      <c r="D98" s="97" t="s">
        <v>168</v>
      </c>
      <c r="E98" s="98" t="s">
        <v>164</v>
      </c>
      <c r="F98" s="79">
        <v>0</v>
      </c>
      <c r="G98" s="79">
        <v>0</v>
      </c>
      <c r="H98" s="84">
        <f>IFERROR((Table357[[#This Row],[Oprindeligt beløb]]-Table357[[#This Row],[Ansøgt beløb]])/Table357[[#This Row],[Oprindeligt beløb]],0)</f>
        <v>0</v>
      </c>
      <c r="I98" s="100" t="s">
        <v>98</v>
      </c>
    </row>
    <row r="99" spans="2:9" x14ac:dyDescent="0.25">
      <c r="B99" s="77">
        <v>45</v>
      </c>
      <c r="C99" s="78" t="s">
        <v>18</v>
      </c>
      <c r="D99" s="97" t="s">
        <v>168</v>
      </c>
      <c r="E99" s="98" t="s">
        <v>164</v>
      </c>
      <c r="F99" s="79">
        <v>0</v>
      </c>
      <c r="G99" s="79">
        <v>0</v>
      </c>
      <c r="H99" s="84">
        <f>IFERROR((Table357[[#This Row],[Oprindeligt beløb]]-Table357[[#This Row],[Ansøgt beløb]])/Table357[[#This Row],[Oprindeligt beløb]],0)</f>
        <v>0</v>
      </c>
      <c r="I99" s="100" t="s">
        <v>98</v>
      </c>
    </row>
    <row r="100" spans="2:9" x14ac:dyDescent="0.25">
      <c r="B100" s="77">
        <v>46</v>
      </c>
      <c r="C100" s="78" t="s">
        <v>18</v>
      </c>
      <c r="D100" s="97" t="s">
        <v>168</v>
      </c>
      <c r="E100" s="98" t="s">
        <v>164</v>
      </c>
      <c r="F100" s="79">
        <v>0</v>
      </c>
      <c r="G100" s="79">
        <v>0</v>
      </c>
      <c r="H100" s="84">
        <f>IFERROR((Table357[[#This Row],[Oprindeligt beløb]]-Table357[[#This Row],[Ansøgt beløb]])/Table357[[#This Row],[Oprindeligt beløb]],0)</f>
        <v>0</v>
      </c>
      <c r="I100" s="100" t="s">
        <v>98</v>
      </c>
    </row>
    <row r="101" spans="2:9" x14ac:dyDescent="0.25">
      <c r="B101" s="77">
        <v>47</v>
      </c>
      <c r="C101" s="78" t="s">
        <v>18</v>
      </c>
      <c r="D101" s="97" t="s">
        <v>168</v>
      </c>
      <c r="E101" s="98" t="s">
        <v>164</v>
      </c>
      <c r="F101" s="79">
        <v>0</v>
      </c>
      <c r="G101" s="79">
        <v>0</v>
      </c>
      <c r="H101" s="84">
        <f>IFERROR((Table357[[#This Row],[Oprindeligt beløb]]-Table357[[#This Row],[Ansøgt beløb]])/Table357[[#This Row],[Oprindeligt beløb]],0)</f>
        <v>0</v>
      </c>
      <c r="I101" s="100" t="s">
        <v>98</v>
      </c>
    </row>
    <row r="102" spans="2:9" x14ac:dyDescent="0.25">
      <c r="B102" s="77">
        <v>48</v>
      </c>
      <c r="C102" s="78" t="s">
        <v>18</v>
      </c>
      <c r="D102" s="97" t="s">
        <v>168</v>
      </c>
      <c r="E102" s="98" t="s">
        <v>164</v>
      </c>
      <c r="F102" s="79">
        <v>0</v>
      </c>
      <c r="G102" s="79">
        <v>0</v>
      </c>
      <c r="H102" s="84">
        <f>IFERROR((Table357[[#This Row],[Oprindeligt beløb]]-Table357[[#This Row],[Ansøgt beløb]])/Table357[[#This Row],[Oprindeligt beløb]],0)</f>
        <v>0</v>
      </c>
      <c r="I102" s="100" t="s">
        <v>98</v>
      </c>
    </row>
    <row r="103" spans="2:9" x14ac:dyDescent="0.25">
      <c r="B103" s="77">
        <v>49</v>
      </c>
      <c r="C103" s="78" t="s">
        <v>18</v>
      </c>
      <c r="D103" s="97" t="s">
        <v>168</v>
      </c>
      <c r="E103" s="98" t="s">
        <v>164</v>
      </c>
      <c r="F103" s="79">
        <v>0</v>
      </c>
      <c r="G103" s="79">
        <v>0</v>
      </c>
      <c r="H103" s="84">
        <f>IFERROR((Table357[[#This Row],[Oprindeligt beløb]]-Table357[[#This Row],[Ansøgt beløb]])/Table357[[#This Row],[Oprindeligt beløb]],0)</f>
        <v>0</v>
      </c>
      <c r="I103" s="100" t="s">
        <v>98</v>
      </c>
    </row>
    <row r="104" spans="2:9" x14ac:dyDescent="0.25">
      <c r="B104" s="77">
        <v>50</v>
      </c>
      <c r="C104" s="78" t="s">
        <v>18</v>
      </c>
      <c r="D104" s="97" t="s">
        <v>168</v>
      </c>
      <c r="E104" s="98" t="s">
        <v>164</v>
      </c>
      <c r="F104" s="79">
        <v>0</v>
      </c>
      <c r="G104" s="79">
        <v>0</v>
      </c>
      <c r="H104" s="84">
        <f>IFERROR((Table357[[#This Row],[Oprindeligt beløb]]-Table357[[#This Row],[Ansøgt beløb]])/Table357[[#This Row],[Oprindeligt beløb]],0)</f>
        <v>0</v>
      </c>
      <c r="I104" s="100" t="s">
        <v>98</v>
      </c>
    </row>
    <row r="105" spans="2:9" x14ac:dyDescent="0.25">
      <c r="B105" s="77">
        <v>51</v>
      </c>
      <c r="C105" s="78" t="s">
        <v>18</v>
      </c>
      <c r="D105" s="97" t="s">
        <v>168</v>
      </c>
      <c r="E105" s="98" t="s">
        <v>164</v>
      </c>
      <c r="F105" s="79">
        <v>0</v>
      </c>
      <c r="G105" s="79">
        <v>0</v>
      </c>
      <c r="H105" s="84">
        <f>IFERROR((Table357[[#This Row],[Oprindeligt beløb]]-Table357[[#This Row],[Ansøgt beløb]])/Table357[[#This Row],[Oprindeligt beløb]],0)</f>
        <v>0</v>
      </c>
      <c r="I105" s="100" t="s">
        <v>98</v>
      </c>
    </row>
    <row r="106" spans="2:9" x14ac:dyDescent="0.25">
      <c r="B106" s="77">
        <v>52</v>
      </c>
      <c r="C106" s="78" t="s">
        <v>18</v>
      </c>
      <c r="D106" s="97" t="s">
        <v>168</v>
      </c>
      <c r="E106" s="98" t="s">
        <v>164</v>
      </c>
      <c r="F106" s="79">
        <v>0</v>
      </c>
      <c r="G106" s="79">
        <v>0</v>
      </c>
      <c r="H106" s="84">
        <f>IFERROR((Table357[[#This Row],[Oprindeligt beløb]]-Table357[[#This Row],[Ansøgt beløb]])/Table357[[#This Row],[Oprindeligt beløb]],0)</f>
        <v>0</v>
      </c>
      <c r="I106" s="100" t="s">
        <v>98</v>
      </c>
    </row>
    <row r="107" spans="2:9" x14ac:dyDescent="0.25">
      <c r="B107" s="77">
        <v>53</v>
      </c>
      <c r="C107" s="78" t="s">
        <v>18</v>
      </c>
      <c r="D107" s="97" t="s">
        <v>168</v>
      </c>
      <c r="E107" s="98" t="s">
        <v>164</v>
      </c>
      <c r="F107" s="79">
        <v>0</v>
      </c>
      <c r="G107" s="79">
        <v>0</v>
      </c>
      <c r="H107" s="84">
        <f>IFERROR((Table357[[#This Row],[Oprindeligt beløb]]-Table357[[#This Row],[Ansøgt beløb]])/Table357[[#This Row],[Oprindeligt beløb]],0)</f>
        <v>0</v>
      </c>
      <c r="I107" s="100" t="s">
        <v>98</v>
      </c>
    </row>
    <row r="108" spans="2:9" x14ac:dyDescent="0.25">
      <c r="B108" s="77">
        <v>54</v>
      </c>
      <c r="C108" s="78" t="s">
        <v>18</v>
      </c>
      <c r="D108" s="97" t="s">
        <v>168</v>
      </c>
      <c r="E108" s="98" t="s">
        <v>164</v>
      </c>
      <c r="F108" s="79">
        <v>0</v>
      </c>
      <c r="G108" s="79">
        <v>0</v>
      </c>
      <c r="H108" s="84">
        <f>IFERROR((Table357[[#This Row],[Oprindeligt beløb]]-Table357[[#This Row],[Ansøgt beløb]])/Table357[[#This Row],[Oprindeligt beløb]],0)</f>
        <v>0</v>
      </c>
      <c r="I108" s="100" t="s">
        <v>98</v>
      </c>
    </row>
    <row r="109" spans="2:9" x14ac:dyDescent="0.25">
      <c r="B109" s="77">
        <v>55</v>
      </c>
      <c r="C109" s="78" t="s">
        <v>18</v>
      </c>
      <c r="D109" s="97" t="s">
        <v>168</v>
      </c>
      <c r="E109" s="98" t="s">
        <v>164</v>
      </c>
      <c r="F109" s="79">
        <v>0</v>
      </c>
      <c r="G109" s="79">
        <v>0</v>
      </c>
      <c r="H109" s="84">
        <f>IFERROR((Table357[[#This Row],[Oprindeligt beløb]]-Table357[[#This Row],[Ansøgt beløb]])/Table357[[#This Row],[Oprindeligt beløb]],0)</f>
        <v>0</v>
      </c>
      <c r="I109" s="100" t="s">
        <v>98</v>
      </c>
    </row>
    <row r="110" spans="2:9" x14ac:dyDescent="0.25">
      <c r="B110" s="77">
        <v>56</v>
      </c>
      <c r="C110" s="78" t="s">
        <v>18</v>
      </c>
      <c r="D110" s="97" t="s">
        <v>168</v>
      </c>
      <c r="E110" s="98" t="s">
        <v>164</v>
      </c>
      <c r="F110" s="79">
        <v>0</v>
      </c>
      <c r="G110" s="79">
        <v>0</v>
      </c>
      <c r="H110" s="84">
        <f>IFERROR((Table357[[#This Row],[Oprindeligt beløb]]-Table357[[#This Row],[Ansøgt beløb]])/Table357[[#This Row],[Oprindeligt beløb]],0)</f>
        <v>0</v>
      </c>
      <c r="I110" s="100" t="s">
        <v>98</v>
      </c>
    </row>
    <row r="111" spans="2:9" x14ac:dyDescent="0.25">
      <c r="B111" s="77">
        <v>57</v>
      </c>
      <c r="C111" s="78" t="s">
        <v>18</v>
      </c>
      <c r="D111" s="97" t="s">
        <v>168</v>
      </c>
      <c r="E111" s="98" t="s">
        <v>164</v>
      </c>
      <c r="F111" s="79">
        <v>0</v>
      </c>
      <c r="G111" s="79">
        <v>0</v>
      </c>
      <c r="H111" s="84">
        <f>IFERROR((Table357[[#This Row],[Oprindeligt beløb]]-Table357[[#This Row],[Ansøgt beløb]])/Table357[[#This Row],[Oprindeligt beløb]],0)</f>
        <v>0</v>
      </c>
      <c r="I111" s="100" t="s">
        <v>98</v>
      </c>
    </row>
    <row r="112" spans="2:9" x14ac:dyDescent="0.25">
      <c r="B112" s="77">
        <v>58</v>
      </c>
      <c r="C112" s="78" t="s">
        <v>18</v>
      </c>
      <c r="D112" s="97" t="s">
        <v>168</v>
      </c>
      <c r="E112" s="98" t="s">
        <v>164</v>
      </c>
      <c r="F112" s="79">
        <v>0</v>
      </c>
      <c r="G112" s="79">
        <v>0</v>
      </c>
      <c r="H112" s="84">
        <f>IFERROR((Table357[[#This Row],[Oprindeligt beløb]]-Table357[[#This Row],[Ansøgt beløb]])/Table357[[#This Row],[Oprindeligt beløb]],0)</f>
        <v>0</v>
      </c>
      <c r="I112" s="100" t="s">
        <v>98</v>
      </c>
    </row>
    <row r="113" spans="2:9" x14ac:dyDescent="0.25">
      <c r="B113" s="77">
        <v>59</v>
      </c>
      <c r="C113" s="78" t="s">
        <v>18</v>
      </c>
      <c r="D113" s="97" t="s">
        <v>168</v>
      </c>
      <c r="E113" s="98" t="s">
        <v>164</v>
      </c>
      <c r="F113" s="79">
        <v>0</v>
      </c>
      <c r="G113" s="79">
        <v>0</v>
      </c>
      <c r="H113" s="84">
        <f>IFERROR((Table357[[#This Row],[Oprindeligt beløb]]-Table357[[#This Row],[Ansøgt beløb]])/Table357[[#This Row],[Oprindeligt beløb]],0)</f>
        <v>0</v>
      </c>
      <c r="I113" s="100" t="s">
        <v>98</v>
      </c>
    </row>
    <row r="114" spans="2:9" x14ac:dyDescent="0.25">
      <c r="B114" s="77">
        <v>60</v>
      </c>
      <c r="C114" s="78" t="s">
        <v>18</v>
      </c>
      <c r="D114" s="97" t="s">
        <v>168</v>
      </c>
      <c r="E114" s="98" t="s">
        <v>164</v>
      </c>
      <c r="F114" s="79">
        <v>0</v>
      </c>
      <c r="G114" s="79">
        <v>0</v>
      </c>
      <c r="H114" s="84">
        <f>IFERROR((Table357[[#This Row],[Oprindeligt beløb]]-Table357[[#This Row],[Ansøgt beløb]])/Table357[[#This Row],[Oprindeligt beløb]],0)</f>
        <v>0</v>
      </c>
      <c r="I114" s="100" t="s">
        <v>98</v>
      </c>
    </row>
    <row r="115" spans="2:9" x14ac:dyDescent="0.25">
      <c r="B115" s="77">
        <v>61</v>
      </c>
      <c r="C115" s="78" t="s">
        <v>18</v>
      </c>
      <c r="D115" s="97" t="s">
        <v>168</v>
      </c>
      <c r="E115" s="98" t="s">
        <v>164</v>
      </c>
      <c r="F115" s="79">
        <v>0</v>
      </c>
      <c r="G115" s="79">
        <v>0</v>
      </c>
      <c r="H115" s="84">
        <f>IFERROR((Table357[[#This Row],[Oprindeligt beløb]]-Table357[[#This Row],[Ansøgt beløb]])/Table357[[#This Row],[Oprindeligt beløb]],0)</f>
        <v>0</v>
      </c>
      <c r="I115" s="100" t="s">
        <v>98</v>
      </c>
    </row>
    <row r="116" spans="2:9" x14ac:dyDescent="0.25">
      <c r="B116" s="77">
        <v>62</v>
      </c>
      <c r="C116" s="78" t="s">
        <v>18</v>
      </c>
      <c r="D116" s="97" t="s">
        <v>168</v>
      </c>
      <c r="E116" s="98" t="s">
        <v>164</v>
      </c>
      <c r="F116" s="79">
        <v>0</v>
      </c>
      <c r="G116" s="79">
        <v>0</v>
      </c>
      <c r="H116" s="84">
        <f>IFERROR((Table357[[#This Row],[Oprindeligt beløb]]-Table357[[#This Row],[Ansøgt beløb]])/Table357[[#This Row],[Oprindeligt beløb]],0)</f>
        <v>0</v>
      </c>
      <c r="I116" s="100" t="s">
        <v>98</v>
      </c>
    </row>
    <row r="117" spans="2:9" x14ac:dyDescent="0.25">
      <c r="B117" s="77">
        <v>63</v>
      </c>
      <c r="C117" s="78" t="s">
        <v>18</v>
      </c>
      <c r="D117" s="97" t="s">
        <v>168</v>
      </c>
      <c r="E117" s="98" t="s">
        <v>164</v>
      </c>
      <c r="F117" s="79">
        <v>0</v>
      </c>
      <c r="G117" s="79">
        <v>0</v>
      </c>
      <c r="H117" s="84">
        <f>IFERROR((Table357[[#This Row],[Oprindeligt beløb]]-Table357[[#This Row],[Ansøgt beløb]])/Table357[[#This Row],[Oprindeligt beløb]],0)</f>
        <v>0</v>
      </c>
      <c r="I117" s="100" t="s">
        <v>98</v>
      </c>
    </row>
    <row r="118" spans="2:9" x14ac:dyDescent="0.25">
      <c r="B118" s="77">
        <v>64</v>
      </c>
      <c r="C118" s="78" t="s">
        <v>18</v>
      </c>
      <c r="D118" s="97" t="s">
        <v>168</v>
      </c>
      <c r="E118" s="98" t="s">
        <v>164</v>
      </c>
      <c r="F118" s="79">
        <v>0</v>
      </c>
      <c r="G118" s="79">
        <v>0</v>
      </c>
      <c r="H118" s="84">
        <f>IFERROR((Table357[[#This Row],[Oprindeligt beløb]]-Table357[[#This Row],[Ansøgt beløb]])/Table357[[#This Row],[Oprindeligt beløb]],0)</f>
        <v>0</v>
      </c>
      <c r="I118" s="100" t="s">
        <v>98</v>
      </c>
    </row>
    <row r="119" spans="2:9" x14ac:dyDescent="0.25">
      <c r="B119" s="77">
        <v>65</v>
      </c>
      <c r="C119" s="78" t="s">
        <v>18</v>
      </c>
      <c r="D119" s="97" t="s">
        <v>168</v>
      </c>
      <c r="E119" s="98" t="s">
        <v>164</v>
      </c>
      <c r="F119" s="79">
        <v>0</v>
      </c>
      <c r="G119" s="79">
        <v>0</v>
      </c>
      <c r="H119" s="84">
        <f>IFERROR((Table357[[#This Row],[Oprindeligt beløb]]-Table357[[#This Row],[Ansøgt beløb]])/Table357[[#This Row],[Oprindeligt beløb]],0)</f>
        <v>0</v>
      </c>
      <c r="I119" s="100" t="s">
        <v>98</v>
      </c>
    </row>
    <row r="120" spans="2:9" x14ac:dyDescent="0.25">
      <c r="B120" s="77">
        <v>66</v>
      </c>
      <c r="C120" s="78" t="s">
        <v>18</v>
      </c>
      <c r="D120" s="97" t="s">
        <v>168</v>
      </c>
      <c r="E120" s="98" t="s">
        <v>164</v>
      </c>
      <c r="F120" s="79">
        <v>0</v>
      </c>
      <c r="G120" s="79">
        <v>0</v>
      </c>
      <c r="H120" s="84">
        <f>IFERROR((Table357[[#This Row],[Oprindeligt beløb]]-Table357[[#This Row],[Ansøgt beløb]])/Table357[[#This Row],[Oprindeligt beløb]],0)</f>
        <v>0</v>
      </c>
      <c r="I120" s="100" t="s">
        <v>98</v>
      </c>
    </row>
    <row r="121" spans="2:9" x14ac:dyDescent="0.25">
      <c r="B121" s="77">
        <v>67</v>
      </c>
      <c r="C121" s="78" t="s">
        <v>18</v>
      </c>
      <c r="D121" s="97" t="s">
        <v>168</v>
      </c>
      <c r="E121" s="98" t="s">
        <v>164</v>
      </c>
      <c r="F121" s="79">
        <v>0</v>
      </c>
      <c r="G121" s="79">
        <v>0</v>
      </c>
      <c r="H121" s="84">
        <f>IFERROR((Table357[[#This Row],[Oprindeligt beløb]]-Table357[[#This Row],[Ansøgt beløb]])/Table357[[#This Row],[Oprindeligt beløb]],0)</f>
        <v>0</v>
      </c>
      <c r="I121" s="100" t="s">
        <v>98</v>
      </c>
    </row>
    <row r="122" spans="2:9" x14ac:dyDescent="0.25">
      <c r="B122" s="77">
        <v>68</v>
      </c>
      <c r="C122" s="78" t="s">
        <v>18</v>
      </c>
      <c r="D122" s="97" t="s">
        <v>168</v>
      </c>
      <c r="E122" s="98" t="s">
        <v>164</v>
      </c>
      <c r="F122" s="79">
        <v>0</v>
      </c>
      <c r="G122" s="79">
        <v>0</v>
      </c>
      <c r="H122" s="84">
        <f>IFERROR((Table357[[#This Row],[Oprindeligt beløb]]-Table357[[#This Row],[Ansøgt beløb]])/Table357[[#This Row],[Oprindeligt beløb]],0)</f>
        <v>0</v>
      </c>
      <c r="I122" s="100" t="s">
        <v>98</v>
      </c>
    </row>
    <row r="123" spans="2:9" x14ac:dyDescent="0.25">
      <c r="B123" s="77">
        <v>69</v>
      </c>
      <c r="C123" s="78" t="s">
        <v>18</v>
      </c>
      <c r="D123" s="97" t="s">
        <v>168</v>
      </c>
      <c r="E123" s="98" t="s">
        <v>164</v>
      </c>
      <c r="F123" s="79">
        <v>0</v>
      </c>
      <c r="G123" s="79">
        <v>0</v>
      </c>
      <c r="H123" s="84">
        <f>IFERROR((Table357[[#This Row],[Oprindeligt beløb]]-Table357[[#This Row],[Ansøgt beløb]])/Table357[[#This Row],[Oprindeligt beløb]],0)</f>
        <v>0</v>
      </c>
      <c r="I123" s="100" t="s">
        <v>98</v>
      </c>
    </row>
    <row r="124" spans="2:9" x14ac:dyDescent="0.25">
      <c r="B124" s="77">
        <v>70</v>
      </c>
      <c r="C124" s="78" t="s">
        <v>18</v>
      </c>
      <c r="D124" s="97" t="s">
        <v>168</v>
      </c>
      <c r="E124" s="98" t="s">
        <v>164</v>
      </c>
      <c r="F124" s="79">
        <v>0</v>
      </c>
      <c r="G124" s="79">
        <v>0</v>
      </c>
      <c r="H124" s="84">
        <f>IFERROR((Table357[[#This Row],[Oprindeligt beløb]]-Table357[[#This Row],[Ansøgt beløb]])/Table357[[#This Row],[Oprindeligt beløb]],0)</f>
        <v>0</v>
      </c>
      <c r="I124" s="100" t="s">
        <v>98</v>
      </c>
    </row>
    <row r="125" spans="2:9" ht="15.75" thickBot="1" x14ac:dyDescent="0.3">
      <c r="B125" s="111" t="s">
        <v>111</v>
      </c>
      <c r="C125" s="112"/>
      <c r="D125" s="113"/>
      <c r="E125" s="114"/>
      <c r="F125" s="115">
        <f>SUBTOTAL(109,Table357[Oprindeligt beløb])</f>
        <v>0</v>
      </c>
      <c r="G125" s="115">
        <f>SUBTOTAL(109,Table357[Ansøgt beløb])</f>
        <v>0</v>
      </c>
      <c r="H125" s="115"/>
      <c r="I125" s="112"/>
    </row>
    <row r="126" spans="2:9" x14ac:dyDescent="0.25">
      <c r="B126" s="22"/>
      <c r="D126" s="49"/>
    </row>
  </sheetData>
  <sheetProtection algorithmName="SHA-512" hashValue="rd3U/h7xqk5dsrdW1oMS+HBSzg0rozwfkfNIvox1ITvArhWqn6fqRP9xW5g6FXweBYaDbBGsgQ/6oU1vsBLBLw==" saltValue="nr3LKeZiy7KdvKE3v2k8zw==" spinCount="100000" sheet="1" objects="1" scenarios="1"/>
  <dataConsolidate/>
  <mergeCells count="6">
    <mergeCell ref="B53:I53"/>
    <mergeCell ref="B2:E2"/>
    <mergeCell ref="F2:G2"/>
    <mergeCell ref="E5:E9"/>
    <mergeCell ref="B17:E17"/>
    <mergeCell ref="B52:I52"/>
  </mergeCells>
  <conditionalFormatting sqref="C20:C49 D55:E124">
    <cfRule type="expression" dxfId="55" priority="26">
      <formula>IF(C20&lt;&gt;"Vælg eller skriv post",1,0)</formula>
    </cfRule>
  </conditionalFormatting>
  <conditionalFormatting sqref="D20:D49">
    <cfRule type="expression" dxfId="54" priority="25">
      <formula>IF($D$20&lt;&gt;"0",1,0)</formula>
    </cfRule>
  </conditionalFormatting>
  <conditionalFormatting sqref="C55:C124">
    <cfRule type="cellIs" dxfId="53" priority="17" operator="equal">
      <formula>"HENSÆTTES pga. retsag"</formula>
    </cfRule>
    <cfRule type="expression" dxfId="52" priority="24">
      <formula>IF(C55&lt;&gt;"Vælg eller skriv post",1,0)</formula>
    </cfRule>
  </conditionalFormatting>
  <conditionalFormatting sqref="E20:E49">
    <cfRule type="expression" dxfId="51" priority="22">
      <formula>IF(E20&lt;&gt;"Beskrivelse af post",1,0)</formula>
    </cfRule>
    <cfRule type="expression" dxfId="50" priority="23">
      <formula>C20 = "Øvrige"</formula>
    </cfRule>
  </conditionalFormatting>
  <conditionalFormatting sqref="I55:I124">
    <cfRule type="expression" dxfId="49" priority="21">
      <formula>IF(I55&lt;&gt;"Beskrivelse af post",1,0)</formula>
    </cfRule>
  </conditionalFormatting>
  <conditionalFormatting sqref="E55:E124">
    <cfRule type="cellIs" dxfId="48" priority="20" operator="equal">
      <formula>"DD-MM-ÅÅÅÅ"</formula>
    </cfRule>
  </conditionalFormatting>
  <conditionalFormatting sqref="D55:D124">
    <cfRule type="cellIs" dxfId="47" priority="19" operator="equal">
      <formula>"Angiv leverandørs CVR-nummer"</formula>
    </cfRule>
  </conditionalFormatting>
  <conditionalFormatting sqref="B55:I55 D56:D124 I56:I124">
    <cfRule type="cellIs" dxfId="46" priority="18" operator="equal">
      <formula>"HENSÆTTES pga. retsag"</formula>
    </cfRule>
  </conditionalFormatting>
  <conditionalFormatting sqref="E11">
    <cfRule type="expression" dxfId="45" priority="7">
      <formula>$E$11&lt;&gt;"Angiv dato"</formula>
    </cfRule>
  </conditionalFormatting>
  <conditionalFormatting sqref="D13">
    <cfRule type="expression" dxfId="44" priority="8">
      <formula>IF(AND($D$13&lt;&gt;"Vælg dato",$D$8="Ja"),1,0)</formula>
    </cfRule>
  </conditionalFormatting>
  <conditionalFormatting sqref="D14">
    <cfRule type="expression" dxfId="43" priority="9">
      <formula>IF(AND($D$14&lt;&gt;"Angiv antal",$D$8="Ja"),1,0)</formula>
    </cfRule>
  </conditionalFormatting>
  <conditionalFormatting sqref="C14">
    <cfRule type="expression" dxfId="42" priority="10">
      <formula>$D$8&lt;&gt;"Ja"</formula>
    </cfRule>
  </conditionalFormatting>
  <conditionalFormatting sqref="B12:E14">
    <cfRule type="expression" dxfId="41" priority="11">
      <formula>IF($D$8&lt;&gt;"Ja",1,0)</formula>
    </cfRule>
  </conditionalFormatting>
  <conditionalFormatting sqref="E5">
    <cfRule type="expression" dxfId="40" priority="12">
      <formula>$E$5&lt;&gt;"Angiv uddybelsen af årsagen her"</formula>
    </cfRule>
  </conditionalFormatting>
  <conditionalFormatting sqref="E4:E9">
    <cfRule type="expression" dxfId="39" priority="13">
      <formula>IF(AND(OR($D$7="Aflyst",$D$7="Vælg årsag"),$D$9&gt;=350),1,0)</formula>
    </cfRule>
  </conditionalFormatting>
  <conditionalFormatting sqref="E13:E14">
    <cfRule type="expression" dxfId="38" priority="14">
      <formula>IF(AND($E$13&lt;&gt;"Vælg dato",$D$8="Ja"),1,0)</formula>
    </cfRule>
  </conditionalFormatting>
  <conditionalFormatting sqref="B10:D10">
    <cfRule type="expression" dxfId="37" priority="15">
      <formula>IF($D$8&lt;&gt;"Nej",1,0)</formula>
    </cfRule>
  </conditionalFormatting>
  <conditionalFormatting sqref="D10">
    <cfRule type="expression" dxfId="36" priority="16">
      <formula>IF(AND($D$10&lt;&gt;"Vælg dato",$D$8="Nej"),1,0)</formula>
    </cfRule>
  </conditionalFormatting>
  <conditionalFormatting sqref="E10:E11">
    <cfRule type="expression" dxfId="35" priority="6">
      <formula>IF(OR($D$7="Vælg årsag", $D$7="Aflyst", $D$7="Væsentligt ændret"),1,0)</formula>
    </cfRule>
  </conditionalFormatting>
  <conditionalFormatting sqref="D7">
    <cfRule type="expression" dxfId="34" priority="5">
      <formula>IF($D$7&lt;&gt;"Vælg årsag",1,0)</formula>
    </cfRule>
  </conditionalFormatting>
  <conditionalFormatting sqref="D6">
    <cfRule type="expression" dxfId="33" priority="4">
      <formula>IF($D$6&lt;&gt;"Angiv sted",1,0)</formula>
    </cfRule>
  </conditionalFormatting>
  <conditionalFormatting sqref="D9">
    <cfRule type="expression" dxfId="32" priority="3">
      <formula>IF($D$9&lt;&gt;"Angiv antal",1,0)</formula>
    </cfRule>
  </conditionalFormatting>
  <conditionalFormatting sqref="D8">
    <cfRule type="expression" dxfId="31" priority="2">
      <formula>IF($D$8&lt;&gt;"Vælg",1,0)</formula>
    </cfRule>
  </conditionalFormatting>
  <conditionalFormatting sqref="D5">
    <cfRule type="expression" dxfId="30" priority="1">
      <formula>IF($D$5 &lt;&gt;"Angiv navn",1,0)</formula>
    </cfRule>
  </conditionalFormatting>
  <dataValidations count="7">
    <dataValidation type="decimal" operator="lessThanOrEqual" allowBlank="1" showInputMessage="1" showErrorMessage="1" errorTitle="Fejl i beløb" error="Det ansøgte beløb er større end det oprindelige beløb " sqref="G55:G124">
      <formula1>F55</formula1>
    </dataValidation>
    <dataValidation showErrorMessage="1" promptTitle="Forklaring" prompt="Datoen angiver den sidste dato du havde planlagt at afholde arrangementet." sqref="E14"/>
    <dataValidation showErrorMessage="1" promptTitle="Forklaring" prompt="Datoen angiver den første dato du havde planlagt at afholde arrangementet._x000a_" sqref="D14"/>
    <dataValidation allowBlank="1" showErrorMessage="1" sqref="E5"/>
    <dataValidation allowBlank="1" showInputMessage="1" showErrorMessage="1" promptTitle="Forklaring" prompt="Hvis du har udskudt et arrangement, skal du angive den nye dato/periode for afviklingen af det udskudte arrangement." sqref="E11"/>
    <dataValidation allowBlank="1" showInputMessage="1" showErrorMessage="1" promptTitle="Forklaring" prompt="Antal deltagere per afvikling skal opgøres som det forventede antal samtidige deltagere til afviklingen af forestillingen. Opgørelsen kan fx basere sig på antallet af billetter solgt i forsalg eller antallet af deltagere fra tidligere år. " sqref="D9"/>
    <dataValidation type="decimal" allowBlank="1" showInputMessage="1" showErrorMessage="1" sqref="D20:D49 F55:F124">
      <formula1>0</formula1>
      <formula2>9.99999999999999E+21</formula2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>
          <x14:formula1>
            <xm:f>OFFSET(List!K2,1,0,COUNTA(List!K:K)-1,1)</xm:f>
          </x14:formula1>
          <xm:sqref>D7</xm:sqref>
        </x14:dataValidation>
        <x14:dataValidation type="list" allowBlank="1" showInputMessage="1" showErrorMessage="1">
          <x14:formula1>
            <xm:f>OFFSET(List!N2,1,0,COUNTA(List!N:N)-1,1)</xm:f>
          </x14:formula1>
          <xm:sqref>D8</xm:sqref>
        </x14:dataValidation>
        <x14:dataValidation type="list" showInputMessage="1" showErrorMessage="1" promptTitle="Forklaring" prompt="Du skal angive den sidste dato for perioden, som den oprindelige forestilling skulle være afholdt i. ">
          <x14:formula1>
            <xm:f>List!$Q$28:$Q$87</xm:f>
          </x14:formula1>
          <xm:sqref>E13</xm:sqref>
        </x14:dataValidation>
        <x14:dataValidation type="list" showInputMessage="1" showErrorMessage="1" promptTitle="Forklaring" prompt="Du skal angive den første dato for perioden, som den oprindelige forestilling skulle være afholdt i. _x000a_">
          <x14:formula1>
            <xm:f>List!$Q$28:$Q$87</xm:f>
          </x14:formula1>
          <xm:sqref>D13</xm:sqref>
        </x14:dataValidation>
        <x14:dataValidation type="list" allowBlank="1">
          <x14:formula1>
            <xm:f>List!$H$3:$H$27</xm:f>
          </x14:formula1>
          <xm:sqref>C55:C124</xm:sqref>
        </x14:dataValidation>
        <x14:dataValidation type="list">
          <x14:formula1>
            <xm:f>List!$E$3:$E$13</xm:f>
          </x14:formula1>
          <xm:sqref>C20:C49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06F4DD84F75F42991467F3E5AF89FE" ma:contentTypeVersion="10" ma:contentTypeDescription="Opret et nyt dokument." ma:contentTypeScope="" ma:versionID="cc733ec9cdd8fc350f86b2cc4605fd81">
  <xsd:schema xmlns:xsd="http://www.w3.org/2001/XMLSchema" xmlns:xs="http://www.w3.org/2001/XMLSchema" xmlns:p="http://schemas.microsoft.com/office/2006/metadata/properties" xmlns:ns2="6525cc99-de1b-4ee7-8725-386d63d4c9e0" xmlns:ns3="b46a79c4-ab79-447a-95df-f603b4aa880e" targetNamespace="http://schemas.microsoft.com/office/2006/metadata/properties" ma:root="true" ma:fieldsID="212bcd0f2a9550e933e9857d958934b6" ns2:_="" ns3:_="">
    <xsd:import namespace="6525cc99-de1b-4ee7-8725-386d63d4c9e0"/>
    <xsd:import namespace="b46a79c4-ab79-447a-95df-f603b4aa88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5cc99-de1b-4ee7-8725-386d63d4c9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a79c4-ab79-447a-95df-f603b4aa8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9FCFE-32A7-4346-A71A-53F56A9398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C3C4B5-11D3-446C-966E-4C42C6C0F5B5}">
  <ds:schemaRefs>
    <ds:schemaRef ds:uri="http://purl.org/dc/terms/"/>
    <ds:schemaRef ds:uri="http://schemas.openxmlformats.org/package/2006/metadata/core-properties"/>
    <ds:schemaRef ds:uri="6525cc99-de1b-4ee7-8725-386d63d4c9e0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46a79c4-ab79-447a-95df-f603b4aa880e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330360-C2D0-44A4-B8F3-DF6113C9D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25cc99-de1b-4ee7-8725-386d63d4c9e0"/>
    <ds:schemaRef ds:uri="b46a79c4-ab79-447a-95df-f603b4aa88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Overblik_formel</vt:lpstr>
      <vt:lpstr>List</vt:lpstr>
      <vt:lpstr>Overblik</vt:lpstr>
      <vt:lpstr>Forestilling1</vt:lpstr>
      <vt:lpstr>Forestilling2</vt:lpstr>
      <vt:lpstr>Forestilling3</vt:lpstr>
      <vt:lpstr>Forestilling4</vt:lpstr>
      <vt:lpstr>Forestilling5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Ann-Sofie Grundahl</dc:creator>
  <cp:lastModifiedBy>Kenni Antonsen</cp:lastModifiedBy>
  <dcterms:created xsi:type="dcterms:W3CDTF">2020-04-27T08:50:15Z</dcterms:created>
  <dcterms:modified xsi:type="dcterms:W3CDTF">2022-03-07T08:52:36Z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0x0101002C06F4DD84F75F42991467F3E5AF89FE</vt:lpwstr>
  </property>
</Properties>
</file>