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61700\Desktop\"/>
    </mc:Choice>
  </mc:AlternateContent>
  <workbookProtection workbookAlgorithmName="SHA-512" workbookHashValue="kleSSZD49PajEm6viIT0vhSxL1h9CuldpjdHZkSyuAFbGCJE3v/06za4KuCGq5YUyICB6EzeSbaNNysNKR7Yzw==" workbookSaltValue="ChEG193Ce/NF012xNwiRQw==" workbookSpinCount="100000" lockStructure="1"/>
  <bookViews>
    <workbookView xWindow="0" yWindow="0" windowWidth="28800" windowHeight="11100"/>
  </bookViews>
  <sheets>
    <sheet name="Ansøgning" sheetId="1" r:id="rId1"/>
    <sheet name="Opgørelse" sheetId="3" r:id="rId2"/>
    <sheet name="Lister" sheetId="2" state="hidden" r:id="rId3"/>
  </sheets>
  <definedNames>
    <definedName name="c_ref_slut">Lister!$P$3:$P$1875</definedName>
    <definedName name="c_ref_start">Lister!$P$3:$P$1875</definedName>
    <definedName name="d_ref_slut">Lister!$S$3:$S$4</definedName>
    <definedName name="d_ref_start">Lister!$R$3:$R$706</definedName>
    <definedName name="Kompensationsperiode">Lister!$A$3:$A$6</definedName>
    <definedName name="Matrix_komp.per.">Lister!$A$4:$G$6</definedName>
    <definedName name="Matrix_Ref.">Lister!$H$3:$O$7</definedName>
    <definedName name="ReferencePeriode_Indtægtstab">Lister!$H$3:$H$7</definedName>
    <definedName name="StartdatoSelvvalgtRefPeriode">Lister!$P$3:$P$1465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G6" i="2" l="1"/>
  <c r="G5" i="2"/>
  <c r="G4" i="2"/>
  <c r="N6" i="2" l="1"/>
  <c r="L7" i="2" l="1"/>
  <c r="B23" i="1" l="1"/>
  <c r="B25" i="1" s="1"/>
  <c r="N5" i="2"/>
  <c r="N4" i="2"/>
  <c r="B20" i="1" l="1"/>
  <c r="B19" i="1"/>
  <c r="F3" i="2"/>
  <c r="O4" i="2" l="1"/>
  <c r="M7" i="2"/>
  <c r="M6" i="2"/>
  <c r="K7" i="2" l="1"/>
  <c r="J5" i="2"/>
  <c r="I5" i="2"/>
  <c r="J4" i="2"/>
  <c r="I4" i="2"/>
  <c r="J3" i="2"/>
  <c r="I3" i="2"/>
  <c r="L6" i="2"/>
  <c r="K6" i="2"/>
  <c r="N3" i="2" l="1"/>
  <c r="O3" i="2" l="1"/>
  <c r="L4" i="2"/>
  <c r="L5" i="2"/>
  <c r="K5" i="2"/>
  <c r="M3" i="2"/>
  <c r="D3" i="2"/>
  <c r="K4" i="2" s="1"/>
  <c r="H5" i="2" s="1"/>
  <c r="E3" i="2"/>
  <c r="L3" i="2"/>
  <c r="K3" i="2"/>
  <c r="M4" i="2" l="1"/>
  <c r="M5" i="2" s="1"/>
  <c r="H6" i="2"/>
  <c r="O6" i="2"/>
  <c r="O5" i="2"/>
  <c r="H4" i="2"/>
  <c r="O7" i="2"/>
  <c r="H7" i="2"/>
  <c r="A18" i="1"/>
  <c r="C3" i="2" l="1"/>
  <c r="B12" i="1" s="1"/>
  <c r="B3" i="2"/>
  <c r="B11" i="1" s="1"/>
  <c r="B32" i="1" l="1"/>
  <c r="B61" i="3" l="1"/>
  <c r="B39" i="1" l="1"/>
  <c r="B52" i="3"/>
  <c r="B38" i="1" s="1"/>
  <c r="B35" i="3"/>
  <c r="B37" i="1" s="1"/>
  <c r="B18" i="3"/>
  <c r="B36" i="1" s="1"/>
  <c r="B40" i="1" l="1"/>
  <c r="B41" i="1" s="1"/>
  <c r="B42" i="1" l="1"/>
  <c r="B47" i="1" s="1"/>
  <c r="A50" i="1" s="1"/>
  <c r="B53" i="1" s="1"/>
  <c r="B52" i="1"/>
</calcChain>
</file>

<file path=xl/sharedStrings.xml><?xml version="1.0" encoding="utf-8"?>
<sst xmlns="http://schemas.openxmlformats.org/spreadsheetml/2006/main" count="194" uniqueCount="88">
  <si>
    <t>CVR-nr.</t>
  </si>
  <si>
    <t>Faktisk afholdt produktionsomkostninger</t>
  </si>
  <si>
    <t>Produktionsomkostninger, som forventes at kunne genaktiveres</t>
  </si>
  <si>
    <t>Kompensationsberettigede produktionsomkostninger</t>
  </si>
  <si>
    <t>Modtaget kompensation fra øvrige COVID-19-kompensationsordninger</t>
  </si>
  <si>
    <t>Forpligtende produktionsomkostninger, som endnu ikke er afholdt</t>
  </si>
  <si>
    <t>Godtgørelse af revisorudgifter</t>
  </si>
  <si>
    <t>Indtægter mv., der dækker produktionsomkostninger (ekskl. COVID-19-kompensation)</t>
  </si>
  <si>
    <t>Eksterne leverandører og entrepriser</t>
  </si>
  <si>
    <t>Rettigheder og lignende</t>
  </si>
  <si>
    <t>Materialer og leje/køb af udstyr</t>
  </si>
  <si>
    <t>Lokaleomkostninger inkl. el, varme, vand mm.</t>
  </si>
  <si>
    <t>Forsikring</t>
  </si>
  <si>
    <t>Administrative udgifter</t>
  </si>
  <si>
    <t>PR og marketing</t>
  </si>
  <si>
    <t>Persontransport</t>
  </si>
  <si>
    <t>Hotel/ophold</t>
  </si>
  <si>
    <t>Diæter</t>
  </si>
  <si>
    <t>Offentlige tilskud</t>
  </si>
  <si>
    <t>Fondsmidler</t>
  </si>
  <si>
    <t>Sponsorater</t>
  </si>
  <si>
    <t>Entréindtægter</t>
  </si>
  <si>
    <t>Billetindtægter</t>
  </si>
  <si>
    <t>I alt</t>
  </si>
  <si>
    <t>Øvrige udgifter</t>
  </si>
  <si>
    <t>Revisorudgifter ekskl. moms</t>
  </si>
  <si>
    <t>Kunstnerhonorar/løn</t>
  </si>
  <si>
    <t>Aflønning af andet personale</t>
  </si>
  <si>
    <t>Transport/fragt</t>
  </si>
  <si>
    <t>Øvrige indtægter</t>
  </si>
  <si>
    <t>Opgørelse af produktionsomkostninger og indtægter mv., der dækker produktionsomkostninger (ekskl. COVID-19-kompensation)</t>
  </si>
  <si>
    <t>Institutionsnavn</t>
  </si>
  <si>
    <t>Kompensationsperiode</t>
  </si>
  <si>
    <t>Vælg fra rullemenu</t>
  </si>
  <si>
    <t>Indtast institutionsnavn</t>
  </si>
  <si>
    <t>Indtast CVR-nr.</t>
  </si>
  <si>
    <t>Samlet beregnet indtægtstab for kompensationsperioden</t>
  </si>
  <si>
    <t>Referenceperiode for indtægtstab for kompensationsperioden</t>
  </si>
  <si>
    <t>Referenceperiode for indtægtstab</t>
  </si>
  <si>
    <t>Skaleret beregnet indtægtstab for kompensationsperioden</t>
  </si>
  <si>
    <t>Opfylder kompensationsberettigede produktionsomkostninger minimumskravet?</t>
  </si>
  <si>
    <t>Indtast dato (dd-mm-åååå)</t>
  </si>
  <si>
    <t>Publikumsrettet aktivitet startdato</t>
  </si>
  <si>
    <t>Publikumsrettet aktivitet slutdato</t>
  </si>
  <si>
    <t>Kompensationsperiode start</t>
  </si>
  <si>
    <t>Kompensationsperiode slut</t>
  </si>
  <si>
    <t>Kompensation 2020</t>
  </si>
  <si>
    <t>Kompensation 2021</t>
  </si>
  <si>
    <t>Indtast beløb</t>
  </si>
  <si>
    <t>Hvis det forventede kompensationsbeløb overstiger 500.000 kr., skal ansøger indhente en revisorerklæring fra en uafhængig godkendt revisor.
Der ydes godtgørelse for 80 pct. af udgifterne til revisorerklæring, såfremt ansøgningen udløser kompensation. Godtgørelsen til revision kan maksimalt udgøre 16.000 kr. ekskl. moms.</t>
  </si>
  <si>
    <t>Revisorgodtgørelse</t>
  </si>
  <si>
    <t>Forventet kompensationsbeløb ekskl. revisorgodtgørelse</t>
  </si>
  <si>
    <t>Alle hvide felter i kolonne B skal udfyldes. Hvis beløbet er 0, oplyses dette. De grå felter beregnes automatisk.
Enkelte grå felter kan skifte til hvid undervejs afhængig af de indtastede oplysninger; disse skal i så fald udfyldes.</t>
  </si>
  <si>
    <t>Stamdata</t>
  </si>
  <si>
    <t>Opgørelse</t>
  </si>
  <si>
    <t xml:space="preserve">Opgørelsen angives i fanen "Opgørelse". </t>
  </si>
  <si>
    <t>Komp.per start</t>
  </si>
  <si>
    <t>Komp.per. Slut</t>
  </si>
  <si>
    <t>Referenceperiode</t>
  </si>
  <si>
    <t>Kompensation af faste omkostninger</t>
  </si>
  <si>
    <t>Kompensation af lønkompensation</t>
  </si>
  <si>
    <t>Kompensation fra arrangementspuljen</t>
  </si>
  <si>
    <t>Kompensation fra øvrige COVID-19-kompensationsordninger</t>
  </si>
  <si>
    <t>Ref. Start</t>
  </si>
  <si>
    <t>Ref. Slut</t>
  </si>
  <si>
    <t>Ref.Slut</t>
  </si>
  <si>
    <t>Antal dage i ref.</t>
  </si>
  <si>
    <t>Krav til ref.</t>
  </si>
  <si>
    <t>Ref. Minimumslængde</t>
  </si>
  <si>
    <t>c_ref_start</t>
  </si>
  <si>
    <t>c_ref_slut</t>
  </si>
  <si>
    <t>Referenceperiode rullemenuer</t>
  </si>
  <si>
    <t>Indirekte henvisning start</t>
  </si>
  <si>
    <t>Indirekte henvisning slut</t>
  </si>
  <si>
    <t>d_ref_start</t>
  </si>
  <si>
    <t>d_ref_slut</t>
  </si>
  <si>
    <t>Henvisning for indirekte ref. Start</t>
  </si>
  <si>
    <t>Henvisning for indirekte ref. Slut</t>
  </si>
  <si>
    <t>Referenceperiode start, ved valg af referenceperiode c til d</t>
  </si>
  <si>
    <t>Er referenceperioden opgjort for minimumslængden?</t>
  </si>
  <si>
    <t>Mim. Komp.beret.omkost.</t>
  </si>
  <si>
    <t>Antal måneder (til ref)</t>
  </si>
  <si>
    <t>a) 19-12-2021 til 15-01-2022</t>
  </si>
  <si>
    <t>b) 19-12-2021 til 31-01-2022 (betignet)</t>
  </si>
  <si>
    <t>c) 19-12-2021 til 15-02-2022 (betinget)</t>
  </si>
  <si>
    <t>Referenceperiode slut, ved valg af referenceperiode c til d</t>
  </si>
  <si>
    <t>FORVENTET KOMPENSATIONSBELØB INKL. EVT. REVISORGODTGØRELSE</t>
  </si>
  <si>
    <t>Bilag til kompensation af produktionsomkostninger - ansøgning til perioden december 2021 - februar 2022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</si>
</sst>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0.00\ &quot;kr.&quot;"/>
  </numFmts>
  <fonts count="1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0" tint="-0.14999847407452621"/>
      <name val="Calibri"/>
      <family val="2"/>
      <scheme val="minor"/>
    </font>
    <font>
      <sz val="11"/>
      <color rgb="FFFF0000"/>
      <name val="Calibri"/>
      <family val="2"/>
      <scheme val="minor"/>
    </font>
    <font>
      <b/>
      <sz val="11"/>
      <color theme="0" tint="-0.14999847407452621"/>
      <name val="Calibri"/>
      <family val="2"/>
      <scheme val="minor"/>
    </font>
    <font>
      <b/>
      <sz val="12"/>
      <color theme="1"/>
      <name val="Calibri"/>
      <family val="2"/>
      <scheme val="minor"/>
    </font>
    <font>
      <b/>
      <sz val="14"/>
      <color theme="1"/>
      <name val="Calibri"/>
      <family val="2"/>
      <scheme val="minor"/>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9">
    <xf numFmtId="0" fontId="0" fillId="0" borderId="0" xfId="0"/>
    <xf numFmtId="14" fontId="0" fillId="0" borderId="0" xfId="0" applyNumberFormat="1" applyProtection="1">
      <protection hidden="1"/>
    </xf>
    <xf numFmtId="0" fontId="1" fillId="0" borderId="0" xfId="0" applyFont="1" applyProtection="1">
      <protection hidden="1"/>
    </xf>
    <xf numFmtId="0" fontId="0" fillId="0" borderId="0" xfId="0" applyProtection="1">
      <protection hidden="1"/>
    </xf>
    <xf numFmtId="0" fontId="0" fillId="3" borderId="0" xfId="0" applyFill="1" applyProtection="1">
      <protection hidden="1"/>
    </xf>
    <xf numFmtId="164" fontId="0" fillId="3" borderId="0" xfId="0" applyNumberFormat="1" applyFill="1" applyProtection="1">
      <protection hidden="1"/>
    </xf>
    <xf numFmtId="0" fontId="2" fillId="0" borderId="0" xfId="0" applyFont="1" applyProtection="1">
      <protection hidden="1"/>
    </xf>
    <xf numFmtId="0" fontId="5" fillId="0" borderId="0" xfId="0" applyFont="1" applyProtection="1">
      <protection hidden="1"/>
    </xf>
    <xf numFmtId="0" fontId="3" fillId="0" borderId="0" xfId="0" applyFont="1" applyProtection="1">
      <protection hidden="1"/>
    </xf>
    <xf numFmtId="14" fontId="2" fillId="0" borderId="0" xfId="0" applyNumberFormat="1" applyFont="1" applyProtection="1">
      <protection hidden="1"/>
    </xf>
    <xf numFmtId="0" fontId="1" fillId="0" borderId="9" xfId="0" applyFont="1" applyFill="1" applyBorder="1" applyProtection="1">
      <protection hidden="1"/>
    </xf>
    <xf numFmtId="164" fontId="0" fillId="0" borderId="10" xfId="0" applyNumberFormat="1" applyBorder="1" applyAlignment="1" applyProtection="1">
      <alignment horizontal="right"/>
      <protection locked="0"/>
    </xf>
    <xf numFmtId="0" fontId="1" fillId="2" borderId="11" xfId="0" applyFont="1" applyFill="1" applyBorder="1" applyProtection="1">
      <protection hidden="1"/>
    </xf>
    <xf numFmtId="164" fontId="0" fillId="2" borderId="12" xfId="0" applyNumberFormat="1" applyFill="1" applyBorder="1" applyProtection="1">
      <protection hidden="1"/>
    </xf>
    <xf numFmtId="0" fontId="1" fillId="0" borderId="9" xfId="0" applyFont="1" applyBorder="1" applyProtection="1">
      <protection hidden="1"/>
    </xf>
    <xf numFmtId="0" fontId="0" fillId="0" borderId="10" xfId="0" applyBorder="1" applyAlignment="1" applyProtection="1">
      <alignment horizontal="right"/>
      <protection locked="0"/>
    </xf>
    <xf numFmtId="0" fontId="1" fillId="0" borderId="11" xfId="0" applyFont="1" applyBorder="1" applyProtection="1">
      <protection hidden="1"/>
    </xf>
    <xf numFmtId="1" fontId="0" fillId="0" borderId="12" xfId="0" applyNumberFormat="1" applyBorder="1" applyAlignment="1" applyProtection="1">
      <alignment horizontal="right"/>
      <protection locked="0"/>
    </xf>
    <xf numFmtId="0" fontId="1" fillId="2" borderId="9" xfId="0" applyFont="1" applyFill="1" applyBorder="1" applyProtection="1">
      <protection hidden="1"/>
    </xf>
    <xf numFmtId="164" fontId="0" fillId="2" borderId="10" xfId="0" applyNumberFormat="1" applyFill="1" applyBorder="1" applyProtection="1">
      <protection hidden="1"/>
    </xf>
    <xf numFmtId="0" fontId="0" fillId="0" borderId="10" xfId="0" applyNumberFormat="1" applyBorder="1" applyAlignment="1" applyProtection="1">
      <alignment horizontal="right"/>
      <protection locked="0"/>
    </xf>
    <xf numFmtId="0" fontId="1" fillId="3" borderId="9" xfId="0" applyNumberFormat="1" applyFont="1" applyFill="1" applyBorder="1" applyProtection="1">
      <protection hidden="1"/>
    </xf>
    <xf numFmtId="14" fontId="0" fillId="3" borderId="10" xfId="0" applyNumberFormat="1" applyFill="1" applyBorder="1" applyAlignment="1" applyProtection="1">
      <alignment horizontal="right"/>
      <protection hidden="1"/>
    </xf>
    <xf numFmtId="14" fontId="0" fillId="0" borderId="10" xfId="0" applyNumberFormat="1" applyBorder="1" applyAlignment="1" applyProtection="1">
      <alignment horizontal="right"/>
      <protection locked="0"/>
    </xf>
    <xf numFmtId="0" fontId="0" fillId="0" borderId="10" xfId="0" applyNumberFormat="1" applyBorder="1" applyAlignment="1" applyProtection="1">
      <alignment horizontal="right" wrapText="1"/>
      <protection locked="0"/>
    </xf>
    <xf numFmtId="0" fontId="6" fillId="2" borderId="9" xfId="0" applyFont="1" applyFill="1" applyBorder="1" applyProtection="1">
      <protection hidden="1"/>
    </xf>
    <xf numFmtId="14" fontId="4" fillId="2" borderId="10" xfId="0" applyNumberFormat="1" applyFont="1" applyFill="1" applyBorder="1" applyAlignment="1" applyProtection="1">
      <alignment horizontal="right" wrapText="1"/>
      <protection locked="0"/>
    </xf>
    <xf numFmtId="164" fontId="1" fillId="2" borderId="15" xfId="0" applyNumberFormat="1" applyFont="1" applyFill="1" applyBorder="1" applyProtection="1">
      <protection hidden="1"/>
    </xf>
    <xf numFmtId="0" fontId="3" fillId="2" borderId="14" xfId="0" applyFont="1" applyFill="1" applyBorder="1" applyAlignment="1" applyProtection="1">
      <protection hidden="1"/>
    </xf>
    <xf numFmtId="49" fontId="1" fillId="0" borderId="9" xfId="0" applyNumberFormat="1" applyFont="1" applyBorder="1" applyProtection="1">
      <protection hidden="1"/>
    </xf>
    <xf numFmtId="49" fontId="1" fillId="2" borderId="11" xfId="0" applyNumberFormat="1" applyFont="1" applyFill="1" applyBorder="1" applyProtection="1">
      <protection hidden="1"/>
    </xf>
    <xf numFmtId="2" fontId="0" fillId="0" borderId="0" xfId="0" applyNumberFormat="1" applyProtection="1">
      <protection hidden="1"/>
    </xf>
    <xf numFmtId="2" fontId="2" fillId="0" borderId="0" xfId="0" applyNumberFormat="1" applyFont="1" applyProtection="1">
      <protection hidden="1"/>
    </xf>
    <xf numFmtId="0" fontId="1" fillId="3" borderId="9" xfId="0" applyFont="1" applyFill="1" applyBorder="1" applyProtection="1">
      <protection hidden="1"/>
    </xf>
    <xf numFmtId="0" fontId="7" fillId="0" borderId="0" xfId="0" applyFont="1" applyAlignment="1" applyProtection="1">
      <alignment horizontal="center"/>
      <protection hidden="1"/>
    </xf>
    <xf numFmtId="0" fontId="2" fillId="0" borderId="0" xfId="0" applyNumberFormat="1" applyFont="1" applyProtection="1">
      <protection hidden="1"/>
    </xf>
    <xf numFmtId="0" fontId="3" fillId="2" borderId="9" xfId="0" applyFont="1" applyFill="1" applyBorder="1" applyProtection="1">
      <protection hidden="1"/>
    </xf>
    <xf numFmtId="0" fontId="1" fillId="2" borderId="7" xfId="0" applyFont="1" applyFill="1" applyBorder="1" applyProtection="1">
      <protection hidden="1"/>
    </xf>
    <xf numFmtId="164" fontId="0" fillId="2" borderId="8" xfId="0" applyNumberFormat="1" applyFill="1" applyBorder="1" applyProtection="1">
      <protection hidden="1"/>
    </xf>
    <xf numFmtId="0" fontId="0" fillId="3" borderId="10" xfId="0" applyFill="1" applyBorder="1" applyAlignment="1" applyProtection="1">
      <alignment horizontal="right"/>
      <protection hidden="1"/>
    </xf>
    <xf numFmtId="164" fontId="0" fillId="2" borderId="12" xfId="0" applyNumberFormat="1" applyFont="1" applyFill="1" applyBorder="1" applyProtection="1">
      <protection hidden="1"/>
    </xf>
    <xf numFmtId="164" fontId="0" fillId="0" borderId="0" xfId="0" applyNumberFormat="1" applyProtection="1">
      <protection hidden="1"/>
    </xf>
    <xf numFmtId="44" fontId="0" fillId="0" borderId="10" xfId="0" applyNumberFormat="1" applyBorder="1" applyAlignment="1" applyProtection="1">
      <alignment horizontal="right"/>
      <protection locked="0"/>
    </xf>
    <xf numFmtId="0" fontId="0" fillId="0" borderId="0" xfId="0" applyProtection="1"/>
    <xf numFmtId="0" fontId="2" fillId="0" borderId="9" xfId="0" applyFont="1" applyFill="1" applyBorder="1" applyAlignment="1" applyProtection="1"/>
    <xf numFmtId="0" fontId="2" fillId="0" borderId="9" xfId="0" applyFont="1" applyFill="1" applyBorder="1" applyProtection="1"/>
    <xf numFmtId="0" fontId="1" fillId="0" borderId="0" xfId="0" applyFont="1" applyProtection="1"/>
    <xf numFmtId="0" fontId="3" fillId="2" borderId="14" xfId="0" applyFont="1" applyFill="1" applyBorder="1" applyAlignment="1" applyProtection="1"/>
    <xf numFmtId="0" fontId="0" fillId="0" borderId="0" xfId="0" applyFont="1" applyFill="1" applyBorder="1" applyProtection="1"/>
    <xf numFmtId="164" fontId="0" fillId="0" borderId="0" xfId="0" applyNumberFormat="1" applyProtection="1"/>
    <xf numFmtId="0" fontId="5" fillId="0" borderId="0" xfId="0" applyFont="1" applyProtection="1"/>
    <xf numFmtId="0" fontId="0" fillId="3" borderId="10" xfId="0" applyNumberFormat="1" applyFill="1" applyBorder="1" applyAlignment="1" applyProtection="1">
      <alignment horizontal="right" wrapText="1"/>
    </xf>
    <xf numFmtId="14" fontId="0" fillId="0" borderId="0" xfId="0" applyNumberFormat="1" applyProtection="1"/>
    <xf numFmtId="14" fontId="2" fillId="2" borderId="10" xfId="0" applyNumberFormat="1" applyFont="1" applyFill="1" applyBorder="1" applyAlignment="1" applyProtection="1">
      <alignment horizontal="right" wrapText="1"/>
    </xf>
    <xf numFmtId="0" fontId="2" fillId="0" borderId="0" xfId="0" applyFont="1" applyProtection="1"/>
    <xf numFmtId="0" fontId="0" fillId="3" borderId="10" xfId="0" applyNumberFormat="1" applyFont="1" applyFill="1" applyBorder="1" applyAlignment="1" applyProtection="1">
      <alignment horizontal="right" wrapText="1"/>
    </xf>
    <xf numFmtId="0" fontId="7" fillId="0" borderId="0" xfId="0" applyFont="1" applyAlignment="1" applyProtection="1">
      <alignment horizontal="center"/>
      <protection hidden="1"/>
    </xf>
    <xf numFmtId="14" fontId="0" fillId="0" borderId="12" xfId="0" applyNumberFormat="1" applyBorder="1" applyAlignment="1" applyProtection="1">
      <alignment horizontal="right"/>
      <protection locked="0"/>
    </xf>
    <xf numFmtId="0" fontId="0" fillId="0" borderId="0" xfId="0" applyNumberFormat="1" applyProtection="1">
      <protection hidden="1"/>
    </xf>
    <xf numFmtId="0" fontId="1" fillId="0" borderId="7" xfId="0" applyFont="1" applyBorder="1" applyAlignment="1" applyProtection="1">
      <alignment horizontal="left"/>
      <protection hidden="1"/>
    </xf>
    <xf numFmtId="0" fontId="1" fillId="0" borderId="8" xfId="0" applyFont="1" applyBorder="1" applyAlignment="1" applyProtection="1">
      <alignment horizontal="left"/>
      <protection hidden="1"/>
    </xf>
    <xf numFmtId="0" fontId="0" fillId="2" borderId="11" xfId="0" applyFont="1" applyFill="1" applyBorder="1" applyAlignment="1" applyProtection="1">
      <alignment horizontal="left" wrapText="1"/>
      <protection hidden="1"/>
    </xf>
    <xf numFmtId="0" fontId="0" fillId="2" borderId="12" xfId="0" applyFont="1" applyFill="1" applyBorder="1" applyAlignment="1" applyProtection="1">
      <alignment horizontal="left" wrapText="1"/>
      <protection hidden="1"/>
    </xf>
    <xf numFmtId="0" fontId="1" fillId="0" borderId="1" xfId="0" applyFont="1" applyBorder="1" applyAlignment="1" applyProtection="1">
      <alignment horizontal="center"/>
      <protection hidden="1"/>
    </xf>
    <xf numFmtId="0" fontId="4" fillId="2" borderId="9" xfId="0" applyFont="1" applyFill="1" applyBorder="1" applyAlignment="1" applyProtection="1">
      <alignment horizontal="left" wrapText="1"/>
      <protection hidden="1"/>
    </xf>
    <xf numFmtId="0" fontId="4" fillId="2" borderId="10" xfId="0" applyFont="1" applyFill="1" applyBorder="1" applyAlignment="1" applyProtection="1">
      <alignment horizontal="left" wrapText="1"/>
      <protection hidden="1"/>
    </xf>
    <xf numFmtId="0" fontId="7" fillId="2" borderId="3" xfId="0" applyFont="1" applyFill="1" applyBorder="1" applyAlignment="1" applyProtection="1">
      <alignment horizontal="center"/>
      <protection hidden="1"/>
    </xf>
    <xf numFmtId="0" fontId="7" fillId="2" borderId="4" xfId="0" applyFont="1" applyFill="1" applyBorder="1" applyAlignment="1" applyProtection="1">
      <alignment horizontal="center"/>
      <protection hidden="1"/>
    </xf>
    <xf numFmtId="0" fontId="0" fillId="0" borderId="1" xfId="0" applyBorder="1" applyAlignment="1" applyProtection="1">
      <alignment horizontal="center"/>
      <protection hidden="1"/>
    </xf>
    <xf numFmtId="164" fontId="8" fillId="2" borderId="5" xfId="0" applyNumberFormat="1" applyFont="1" applyFill="1" applyBorder="1" applyAlignment="1" applyProtection="1">
      <alignment horizontal="center"/>
      <protection hidden="1"/>
    </xf>
    <xf numFmtId="164" fontId="8" fillId="2" borderId="6" xfId="0" applyNumberFormat="1" applyFont="1" applyFill="1" applyBorder="1" applyAlignment="1" applyProtection="1">
      <alignment horizontal="center"/>
      <protection hidden="1"/>
    </xf>
    <xf numFmtId="0" fontId="0" fillId="2" borderId="9" xfId="0" applyFill="1" applyBorder="1" applyAlignment="1" applyProtection="1">
      <alignment horizontal="left" wrapText="1"/>
      <protection hidden="1"/>
    </xf>
    <xf numFmtId="0" fontId="0" fillId="2" borderId="10" xfId="0" applyFill="1" applyBorder="1" applyAlignment="1" applyProtection="1">
      <alignment horizontal="left" wrapText="1"/>
      <protection hidden="1"/>
    </xf>
    <xf numFmtId="0" fontId="7" fillId="2" borderId="7" xfId="0" applyFont="1" applyFill="1" applyBorder="1" applyAlignment="1" applyProtection="1">
      <alignment horizontal="center"/>
      <protection hidden="1"/>
    </xf>
    <xf numFmtId="0" fontId="7" fillId="2" borderId="8" xfId="0" applyFont="1" applyFill="1" applyBorder="1" applyAlignment="1" applyProtection="1">
      <alignment horizontal="center"/>
      <protection hidden="1"/>
    </xf>
    <xf numFmtId="0" fontId="0" fillId="0" borderId="13" xfId="0" applyBorder="1" applyAlignment="1" applyProtection="1">
      <alignment horizontal="center"/>
      <protection hidden="1"/>
    </xf>
    <xf numFmtId="0" fontId="1" fillId="0" borderId="2" xfId="0" applyFont="1" applyBorder="1" applyAlignment="1" applyProtection="1">
      <alignment horizontal="center"/>
      <protection hidden="1"/>
    </xf>
    <xf numFmtId="0" fontId="9" fillId="2" borderId="7" xfId="0" applyFont="1" applyFill="1" applyBorder="1" applyAlignment="1" applyProtection="1">
      <alignment horizontal="center"/>
      <protection hidden="1"/>
    </xf>
    <xf numFmtId="0" fontId="9" fillId="2" borderId="8" xfId="0" applyFont="1" applyFill="1" applyBorder="1" applyAlignment="1" applyProtection="1">
      <alignment horizontal="center"/>
      <protection hidden="1"/>
    </xf>
    <xf numFmtId="0" fontId="2" fillId="2" borderId="9" xfId="0"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0" fontId="1" fillId="0" borderId="16" xfId="0" applyFont="1" applyFill="1" applyBorder="1" applyAlignment="1" applyProtection="1">
      <alignment horizontal="center"/>
      <protection hidden="1"/>
    </xf>
    <xf numFmtId="0" fontId="1" fillId="0" borderId="0" xfId="0" applyFont="1" applyBorder="1" applyAlignment="1" applyProtection="1">
      <alignment horizontal="center"/>
      <protection hidden="1"/>
    </xf>
    <xf numFmtId="0" fontId="1" fillId="2" borderId="14"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14" xfId="0" applyFont="1" applyFill="1" applyBorder="1" applyAlignment="1" applyProtection="1">
      <alignment horizontal="left"/>
    </xf>
    <xf numFmtId="0" fontId="1" fillId="2" borderId="15" xfId="0" applyFont="1" applyFill="1" applyBorder="1" applyAlignment="1" applyProtection="1">
      <alignment horizontal="left"/>
    </xf>
    <xf numFmtId="0" fontId="0" fillId="0" borderId="1" xfId="0" applyFont="1" applyFill="1" applyBorder="1" applyAlignment="1" applyProtection="1">
      <alignment horizontal="center"/>
    </xf>
    <xf numFmtId="0" fontId="7" fillId="0" borderId="0" xfId="0" applyFont="1" applyAlignment="1" applyProtection="1">
      <alignment horizontal="center"/>
      <protection hidden="1"/>
    </xf>
  </cellXfs>
  <cellStyles count="1">
    <cellStyle name="Normal" xfId="0" builtinId="0"/>
  </cellStyles>
  <dxfs count="7">
    <dxf>
      <font>
        <color auto="1"/>
      </font>
      <fill>
        <patternFill>
          <bgColor rgb="FFFFFF00"/>
        </patternFill>
      </fill>
    </dxf>
    <dxf>
      <font>
        <color theme="0" tint="-0.24994659260841701"/>
      </font>
      <fill>
        <patternFill>
          <bgColor theme="0" tint="-0.24994659260841701"/>
        </patternFill>
      </fill>
    </dxf>
    <dxf>
      <font>
        <color auto="1"/>
      </font>
      <fill>
        <patternFill patternType="none">
          <bgColor auto="1"/>
        </patternFill>
      </fill>
    </dxf>
    <dxf>
      <font>
        <color auto="1"/>
      </font>
      <fill>
        <patternFill>
          <bgColor rgb="FFFFFF00"/>
        </patternFill>
      </fill>
    </dxf>
    <dxf>
      <font>
        <color theme="0" tint="-0.14996795556505021"/>
      </font>
      <fill>
        <patternFill>
          <bgColor theme="0" tint="-0.14996795556505021"/>
        </patternFill>
      </fill>
    </dxf>
    <dxf>
      <fill>
        <patternFill>
          <bgColor rgb="FFFFFF00"/>
        </patternFill>
      </fill>
    </dxf>
    <dxf>
      <fill>
        <patternFill>
          <bgColor rgb="FFFF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3"/>
  <sheetViews>
    <sheetView tabSelected="1" zoomScaleNormal="100" workbookViewId="0">
      <selection activeCell="B5" sqref="B5"/>
    </sheetView>
  </sheetViews>
  <sheetFormatPr defaultRowHeight="15" x14ac:dyDescent="0.25"/>
  <cols>
    <col min="1" max="1" width="75.7109375" style="3" customWidth="1"/>
    <col min="2" max="2" width="44.7109375" style="43" customWidth="1"/>
    <col min="3" max="3" width="10.140625" style="43" bestFit="1" customWidth="1"/>
    <col min="4" max="16384" width="9.140625" style="43"/>
  </cols>
  <sheetData>
    <row r="1" spans="1:4" x14ac:dyDescent="0.25">
      <c r="A1" s="59" t="s">
        <v>87</v>
      </c>
      <c r="B1" s="60"/>
    </row>
    <row r="2" spans="1:4" ht="30" customHeight="1" x14ac:dyDescent="0.25">
      <c r="A2" s="61" t="s">
        <v>52</v>
      </c>
      <c r="B2" s="62"/>
    </row>
    <row r="3" spans="1:4" x14ac:dyDescent="0.25">
      <c r="A3" s="63"/>
      <c r="B3" s="63"/>
      <c r="D3" s="50"/>
    </row>
    <row r="4" spans="1:4" ht="15.75" x14ac:dyDescent="0.25">
      <c r="A4" s="73" t="s">
        <v>53</v>
      </c>
      <c r="B4" s="74"/>
      <c r="D4" s="50"/>
    </row>
    <row r="5" spans="1:4" x14ac:dyDescent="0.25">
      <c r="A5" s="14" t="s">
        <v>31</v>
      </c>
      <c r="B5" s="15" t="s">
        <v>34</v>
      </c>
      <c r="D5" s="50"/>
    </row>
    <row r="6" spans="1:4" x14ac:dyDescent="0.25">
      <c r="A6" s="16" t="s">
        <v>0</v>
      </c>
      <c r="B6" s="17" t="s">
        <v>35</v>
      </c>
      <c r="D6" s="50"/>
    </row>
    <row r="7" spans="1:4" x14ac:dyDescent="0.25">
      <c r="A7" s="76"/>
      <c r="B7" s="76"/>
      <c r="D7" s="50"/>
    </row>
    <row r="8" spans="1:4" ht="15.75" x14ac:dyDescent="0.25">
      <c r="A8" s="73" t="s">
        <v>32</v>
      </c>
      <c r="B8" s="74"/>
      <c r="D8" s="50"/>
    </row>
    <row r="9" spans="1:4" x14ac:dyDescent="0.25">
      <c r="A9" s="14" t="s">
        <v>32</v>
      </c>
      <c r="B9" s="20" t="s">
        <v>33</v>
      </c>
      <c r="D9" s="50"/>
    </row>
    <row r="10" spans="1:4" ht="30" customHeight="1" x14ac:dyDescent="0.25">
      <c r="A10" s="64" t="b">
        <f>IF(B9=Lister!A5,"Kompensationsperioden kan kun benyttes af institioner, som har været underlagt COVID-19-restriktioner til den 15. januar",IF(B9=Lister!A6,"Kompensationsperioden kan kun benyttes af institioner, som har stående publikummer eller har plads til over 500 siddende publikummer, og som har været underlagt COVID-19-restriktioner til den 31. januar"))</f>
        <v>0</v>
      </c>
      <c r="B10" s="65"/>
      <c r="D10" s="50"/>
    </row>
    <row r="11" spans="1:4" hidden="1" x14ac:dyDescent="0.25">
      <c r="A11" s="21" t="s">
        <v>44</v>
      </c>
      <c r="B11" s="22" t="str">
        <f>IFERROR(VLOOKUP(B9,Matrix_komp.per.,2,FALSE),"")</f>
        <v/>
      </c>
      <c r="D11" s="50"/>
    </row>
    <row r="12" spans="1:4" hidden="1" x14ac:dyDescent="0.25">
      <c r="A12" s="21" t="s">
        <v>45</v>
      </c>
      <c r="B12" s="22" t="str">
        <f>IFERROR(VLOOKUP(B9,Matrix_komp.per.,3,FALSE),"")</f>
        <v/>
      </c>
      <c r="D12" s="50"/>
    </row>
    <row r="13" spans="1:4" x14ac:dyDescent="0.25">
      <c r="A13" s="14" t="s">
        <v>42</v>
      </c>
      <c r="B13" s="23" t="s">
        <v>41</v>
      </c>
      <c r="D13" s="50"/>
    </row>
    <row r="14" spans="1:4" x14ac:dyDescent="0.25">
      <c r="A14" s="16" t="s">
        <v>43</v>
      </c>
      <c r="B14" s="57" t="s">
        <v>41</v>
      </c>
      <c r="D14" s="50"/>
    </row>
    <row r="15" spans="1:4" x14ac:dyDescent="0.25">
      <c r="A15" s="82"/>
      <c r="B15" s="82"/>
      <c r="D15" s="50"/>
    </row>
    <row r="16" spans="1:4" ht="15.75" x14ac:dyDescent="0.25">
      <c r="A16" s="73" t="s">
        <v>58</v>
      </c>
      <c r="B16" s="74"/>
      <c r="D16" s="50"/>
    </row>
    <row r="17" spans="1:9" x14ac:dyDescent="0.25">
      <c r="A17" s="14" t="s">
        <v>37</v>
      </c>
      <c r="B17" s="24" t="s">
        <v>33</v>
      </c>
      <c r="D17" s="50"/>
    </row>
    <row r="18" spans="1:9" ht="30" customHeight="1" x14ac:dyDescent="0.25">
      <c r="A18" s="64" t="e">
        <f>VLOOKUP(B17,Matrix_Ref.,8,FALSE)</f>
        <v>#N/A</v>
      </c>
      <c r="B18" s="65"/>
      <c r="D18" s="50"/>
    </row>
    <row r="19" spans="1:9" hidden="1" x14ac:dyDescent="0.25">
      <c r="A19" s="33" t="s">
        <v>76</v>
      </c>
      <c r="B19" s="55" t="e">
        <f>VLOOKUP(Ansøgning!B17,Matrix_Ref.,2,FALSE)</f>
        <v>#N/A</v>
      </c>
      <c r="D19" s="50"/>
    </row>
    <row r="20" spans="1:9" hidden="1" x14ac:dyDescent="0.25">
      <c r="A20" s="33" t="s">
        <v>77</v>
      </c>
      <c r="B20" s="51" t="e">
        <f>VLOOKUP(Ansøgning!B17,Matrix_Ref.,3,FALSE)</f>
        <v>#N/A</v>
      </c>
      <c r="D20" s="50"/>
    </row>
    <row r="21" spans="1:9" x14ac:dyDescent="0.25">
      <c r="A21" s="25" t="s">
        <v>78</v>
      </c>
      <c r="B21" s="26">
        <v>43803</v>
      </c>
      <c r="C21" s="52"/>
      <c r="D21" s="50"/>
    </row>
    <row r="22" spans="1:9" x14ac:dyDescent="0.25">
      <c r="A22" s="25" t="s">
        <v>85</v>
      </c>
      <c r="B22" s="26">
        <v>44308</v>
      </c>
      <c r="D22" s="50"/>
      <c r="I22" s="50"/>
    </row>
    <row r="23" spans="1:9" x14ac:dyDescent="0.25">
      <c r="A23" s="36" t="s">
        <v>79</v>
      </c>
      <c r="B23" s="53" t="str">
        <f>IFERROR(IF(VLOOKUP(B17,Matrix_Ref.,7,FALSE)=TRUE,"Ja",IF(YEARFRAC(B21,B22,0)&gt;=VLOOKUP(B17,Matrix_Ref.,7,FALSE),"Ja","Nej - benyt en gyldig periode")),"")</f>
        <v/>
      </c>
      <c r="D23" s="50"/>
      <c r="I23" s="50"/>
    </row>
    <row r="24" spans="1:9" x14ac:dyDescent="0.25">
      <c r="A24" s="14" t="s">
        <v>36</v>
      </c>
      <c r="B24" s="11" t="s">
        <v>48</v>
      </c>
      <c r="D24" s="50"/>
      <c r="I24" s="50"/>
    </row>
    <row r="25" spans="1:9" x14ac:dyDescent="0.25">
      <c r="A25" s="12" t="s">
        <v>39</v>
      </c>
      <c r="B25" s="13" t="str">
        <f>IF(B17="b) Gns. af tilsvarende periode i 2017, 2018 og 2019",B24,IF(B23="Ja",MAX(B24*(_xlfn.DAYS(B12,B11)+1)/VLOOKUP(B17,Matrix_Ref.,6,FALSE)),""))</f>
        <v/>
      </c>
      <c r="C25" s="49"/>
    </row>
    <row r="26" spans="1:9" x14ac:dyDescent="0.25">
      <c r="A26" s="81"/>
      <c r="B26" s="81"/>
      <c r="D26" s="50"/>
    </row>
    <row r="27" spans="1:9" ht="15.75" x14ac:dyDescent="0.25">
      <c r="A27" s="73" t="s">
        <v>4</v>
      </c>
      <c r="B27" s="74"/>
      <c r="D27" s="50"/>
    </row>
    <row r="28" spans="1:9" x14ac:dyDescent="0.25">
      <c r="A28" s="29" t="s">
        <v>59</v>
      </c>
      <c r="B28" s="11" t="s">
        <v>48</v>
      </c>
    </row>
    <row r="29" spans="1:9" x14ac:dyDescent="0.25">
      <c r="A29" s="29" t="s">
        <v>60</v>
      </c>
      <c r="B29" s="11" t="s">
        <v>48</v>
      </c>
    </row>
    <row r="30" spans="1:9" x14ac:dyDescent="0.25">
      <c r="A30" s="29" t="s">
        <v>61</v>
      </c>
      <c r="B30" s="11" t="s">
        <v>48</v>
      </c>
    </row>
    <row r="31" spans="1:9" x14ac:dyDescent="0.25">
      <c r="A31" s="29" t="s">
        <v>62</v>
      </c>
      <c r="B31" s="11" t="s">
        <v>48</v>
      </c>
    </row>
    <row r="32" spans="1:9" x14ac:dyDescent="0.25">
      <c r="A32" s="30" t="s">
        <v>23</v>
      </c>
      <c r="B32" s="13">
        <f>SUM(B28:B31)</f>
        <v>0</v>
      </c>
    </row>
    <row r="33" spans="1:5" x14ac:dyDescent="0.25">
      <c r="A33" s="63"/>
      <c r="B33" s="63"/>
    </row>
    <row r="34" spans="1:5" ht="15.75" x14ac:dyDescent="0.25">
      <c r="A34" s="77" t="s">
        <v>54</v>
      </c>
      <c r="B34" s="78"/>
    </row>
    <row r="35" spans="1:5" x14ac:dyDescent="0.25">
      <c r="A35" s="79" t="s">
        <v>55</v>
      </c>
      <c r="B35" s="80"/>
    </row>
    <row r="36" spans="1:5" x14ac:dyDescent="0.25">
      <c r="A36" s="37" t="s">
        <v>1</v>
      </c>
      <c r="B36" s="38">
        <f>Opgørelse!B18</f>
        <v>0</v>
      </c>
    </row>
    <row r="37" spans="1:5" x14ac:dyDescent="0.25">
      <c r="A37" s="18" t="s">
        <v>5</v>
      </c>
      <c r="B37" s="19">
        <f>Opgørelse!B35</f>
        <v>0</v>
      </c>
    </row>
    <row r="38" spans="1:5" ht="16.350000000000001" customHeight="1" x14ac:dyDescent="0.25">
      <c r="A38" s="18" t="s">
        <v>2</v>
      </c>
      <c r="B38" s="19">
        <f>Opgørelse!B52</f>
        <v>0</v>
      </c>
    </row>
    <row r="39" spans="1:5" x14ac:dyDescent="0.25">
      <c r="A39" s="12" t="s">
        <v>7</v>
      </c>
      <c r="B39" s="13">
        <f>Opgørelse!B61</f>
        <v>0</v>
      </c>
    </row>
    <row r="40" spans="1:5" x14ac:dyDescent="0.25">
      <c r="A40" s="18" t="s">
        <v>3</v>
      </c>
      <c r="B40" s="19">
        <f>IFERROR(MAX(IF(AND(B13&gt;=B11,B14&lt;=B12),B36+B37-B38-B39,IF(AND(B13&lt;B11,B14&lt;=B12),(B36+B37-B38-B39)*(_xlfn.DAYS(B14,B11)+1)/(_xlfn.DAYS(B14,B13)+1),IF(AND(B13&lt;B11,B14&gt;B12),(B36+B37-B38-B39)*(_xlfn.DAYS(B12,B11)+1)/(_xlfn.DAYS(B14,B13)+1),IF(AND(B13&gt;=B11,B14&gt;B12),(B36+B37-B38-B39)*(_xlfn.DAYS(B12,B13)+1)/(_xlfn.DAYS(B14,B13)+1))))),0),0)</f>
        <v>0</v>
      </c>
      <c r="D40" s="54"/>
    </row>
    <row r="41" spans="1:5" hidden="1" x14ac:dyDescent="0.25">
      <c r="A41" s="33" t="s">
        <v>40</v>
      </c>
      <c r="B41" s="39" t="str">
        <f>IFERROR(IF(B40&gt;=VLOOKUP(B9,Matrix_komp.per.,6,FALSE),"Ja","Nej"),"")</f>
        <v/>
      </c>
      <c r="C41" s="54"/>
      <c r="D41" s="54"/>
      <c r="E41" s="50"/>
    </row>
    <row r="42" spans="1:5" x14ac:dyDescent="0.25">
      <c r="A42" s="12" t="s">
        <v>51</v>
      </c>
      <c r="B42" s="40">
        <f>IFERROR(MAX(IF(B41="Ja",IF(B32+B40*0.8&lt;=B25*0.8,B40*0.8,B25*0.8-B32),0),0),0)</f>
        <v>0</v>
      </c>
      <c r="D42" s="54"/>
      <c r="E42" s="50"/>
    </row>
    <row r="43" spans="1:5" x14ac:dyDescent="0.25">
      <c r="A43" s="68"/>
      <c r="B43" s="68"/>
      <c r="D43" s="54"/>
      <c r="E43" s="50"/>
    </row>
    <row r="44" spans="1:5" ht="15.75" x14ac:dyDescent="0.25">
      <c r="A44" s="73" t="s">
        <v>50</v>
      </c>
      <c r="B44" s="74"/>
      <c r="E44" s="50"/>
    </row>
    <row r="45" spans="1:5" ht="60" customHeight="1" x14ac:dyDescent="0.25">
      <c r="A45" s="71" t="s">
        <v>49</v>
      </c>
      <c r="B45" s="72"/>
    </row>
    <row r="46" spans="1:5" x14ac:dyDescent="0.25">
      <c r="A46" s="10" t="s">
        <v>25</v>
      </c>
      <c r="B46" s="11" t="s">
        <v>48</v>
      </c>
    </row>
    <row r="47" spans="1:5" x14ac:dyDescent="0.25">
      <c r="A47" s="12" t="s">
        <v>6</v>
      </c>
      <c r="B47" s="13">
        <f>IFERROR(IF(OR(B46="Indtast beløb",B42=0,B46=""),0,IF(B42&gt;500000,IF(B46*0.8&gt;16000,16000,B46*0.8),"Der kan ikke opnås godtgørelse af revisorudgifter, da kompensationsbeløbet ikke overstiger 500.000 kr.")),0)</f>
        <v>0</v>
      </c>
    </row>
    <row r="48" spans="1:5" ht="15.75" thickBot="1" x14ac:dyDescent="0.3">
      <c r="A48" s="75"/>
      <c r="B48" s="75"/>
    </row>
    <row r="49" spans="1:2" ht="15.75" x14ac:dyDescent="0.25">
      <c r="A49" s="66" t="s">
        <v>86</v>
      </c>
      <c r="B49" s="67"/>
    </row>
    <row r="50" spans="1:2" ht="19.5" thickBot="1" x14ac:dyDescent="0.35">
      <c r="A50" s="69">
        <f>IFERROR(IF(ISNUMBER(B47),B42+B47,B42),0)</f>
        <v>0</v>
      </c>
      <c r="B50" s="70"/>
    </row>
    <row r="51" spans="1:2" x14ac:dyDescent="0.25">
      <c r="B51" s="3"/>
    </row>
    <row r="52" spans="1:2" hidden="1" x14ac:dyDescent="0.25">
      <c r="A52" s="4" t="s">
        <v>46</v>
      </c>
      <c r="B52" s="5">
        <f>IFERROR(MAX(IF(AND(B11&lt;DATE(2021,1,1),B12&lt;DATE(2021,1,1)),A50,IF(AND(B11&lt;DATE(2021,1,1),B12&gt;=DATE(2021,1,1)),A50*(_xlfn.DAYS(DATE(2020,12,31),B11)+1)/(_xlfn.DAYS(B12,B11)+1),IF(B11&gt;=DATE(2021,1,1),0))),0),"")</f>
        <v>0</v>
      </c>
    </row>
    <row r="53" spans="1:2" hidden="1" x14ac:dyDescent="0.25">
      <c r="A53" s="4" t="s">
        <v>47</v>
      </c>
      <c r="B53" s="5">
        <f>IFERROR(MAX(IF(AND(B11&lt;DATE(2021,1,1),B12&lt;DATE(2021,1,1)),0,IF(AND(B11&lt;DATE(2021,1,1),B12&gt;=DATE(2021,1,1)),A50*(_xlfn.DAYS(B12,DATE(2021,1,1))+1)/(_xlfn.DAYS(B12,B11)+1),IF(B11&gt;=DATE(2021,1,1),A50))),0),"")</f>
        <v>0</v>
      </c>
    </row>
  </sheetData>
  <sheetProtection algorithmName="SHA-512" hashValue="DwXrf44yHAop2z0XLlW2X+mUaYBidhb0kkOQ6D7oghSL5NGL1nNabTe4OmeAW34+WMPNOXvyE28UULP0+Pbs6A==" saltValue="m9f8zM78S0VbD8VdcTRSgA==" spinCount="100000" sheet="1" selectLockedCells="1"/>
  <dataConsolidate/>
  <mergeCells count="21">
    <mergeCell ref="A50:B50"/>
    <mergeCell ref="A45:B45"/>
    <mergeCell ref="A44:B44"/>
    <mergeCell ref="A4:B4"/>
    <mergeCell ref="A8:B8"/>
    <mergeCell ref="A48:B48"/>
    <mergeCell ref="A7:B7"/>
    <mergeCell ref="A27:B27"/>
    <mergeCell ref="A34:B34"/>
    <mergeCell ref="A35:B35"/>
    <mergeCell ref="A26:B26"/>
    <mergeCell ref="A33:B33"/>
    <mergeCell ref="A15:B15"/>
    <mergeCell ref="A16:B16"/>
    <mergeCell ref="A10:B10"/>
    <mergeCell ref="A1:B1"/>
    <mergeCell ref="A2:B2"/>
    <mergeCell ref="A3:B3"/>
    <mergeCell ref="A18:B18"/>
    <mergeCell ref="A49:B49"/>
    <mergeCell ref="A43:B43"/>
  </mergeCells>
  <conditionalFormatting sqref="C17:C20">
    <cfRule type="expression" dxfId="6" priority="12">
      <formula>$C$17="Vedhæft en særskilt redegørelse for anvendelse af alternativ referenceperiode"</formula>
    </cfRule>
  </conditionalFormatting>
  <conditionalFormatting sqref="C22:C24">
    <cfRule type="expression" dxfId="5" priority="9">
      <formula>$C$22="Længden på den selvvalgte referenceperiode svarer ikke til længden på kompensationsperioden."</formula>
    </cfRule>
  </conditionalFormatting>
  <conditionalFormatting sqref="A46:B47">
    <cfRule type="expression" dxfId="4" priority="7">
      <formula>$B$42&lt;500000</formula>
    </cfRule>
  </conditionalFormatting>
  <conditionalFormatting sqref="A18:B18">
    <cfRule type="expression" dxfId="3" priority="3">
      <formula>ISTEXT($A$18)</formula>
    </cfRule>
  </conditionalFormatting>
  <conditionalFormatting sqref="A21:B22">
    <cfRule type="expression" dxfId="2" priority="2">
      <formula>ISTEXT($B$19)</formula>
    </cfRule>
  </conditionalFormatting>
  <conditionalFormatting sqref="B25">
    <cfRule type="expression" dxfId="1" priority="1">
      <formula>B25="FALSK"</formula>
    </cfRule>
  </conditionalFormatting>
  <dataValidations count="6">
    <dataValidation type="list" allowBlank="1" showInputMessage="1" showErrorMessage="1" errorTitle="Ugyldig kompensationsperiode" error="Der skal vælges en af tre mulige kompensationsperioder." sqref="B9">
      <formula1>Kompensationsperiode</formula1>
    </dataValidation>
    <dataValidation type="list" allowBlank="1" showInputMessage="1" showErrorMessage="1" errorTitle="Ugyldig referenceperiode" error="Der skal vælges mellem en af tre referenceperioder. Hvis der vælges &quot;Ingen omsætning i tilsvarende periode i kompensationsperioden&quot;, er referenceperioden institutionens stiftelsestidspunkt frem til den 9. marts 2020." sqref="B17">
      <formula1>ReferencePeriode_Indtægtstab</formula1>
    </dataValidation>
    <dataValidation type="decimal" operator="greaterThanOrEqual" allowBlank="1" showInputMessage="1" showErrorMessage="1" errorTitle="Ugyldigt beløb" error="Der kan ikke indtastes et negativt beløb." sqref="B28:B31 B24">
      <formula1>0</formula1>
    </dataValidation>
    <dataValidation type="decimal" operator="lessThan" showInputMessage="1" showErrorMessage="1" errorTitle="Ugyldigt beløb" error="Der kan ikke opnås revisorgodtgørelse ved kompensationsbeløb under 500.000 kr." sqref="B46">
      <formula1>500000</formula1>
    </dataValidation>
    <dataValidation type="list" allowBlank="1" showInputMessage="1" showErrorMessage="1" sqref="B21">
      <formula1>INDIRECT($B$19)</formula1>
    </dataValidation>
    <dataValidation type="list" allowBlank="1" showInputMessage="1" showErrorMessage="1" sqref="B22">
      <formula1>INDIRECT($B$20)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FB89DF7B-3C0B-4FBC-AC49-1F05179AF15E}">
            <xm:f>IF(B9=VLOOKUP(B9,Lister!A5:A6,1,FALSE),TRUE)</xm:f>
            <x14:dxf>
              <font>
                <color auto="1"/>
              </font>
              <fill>
                <patternFill>
                  <bgColor rgb="FFFFFF00"/>
                </patternFill>
              </fill>
            </x14:dxf>
          </x14:cfRule>
          <xm:sqref>A10:B10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I61"/>
  <sheetViews>
    <sheetView workbookViewId="0">
      <selection activeCell="B4" sqref="B4"/>
    </sheetView>
  </sheetViews>
  <sheetFormatPr defaultRowHeight="15" x14ac:dyDescent="0.25"/>
  <cols>
    <col min="1" max="1" width="75.7109375" style="48" customWidth="1"/>
    <col min="2" max="2" width="35.7109375" style="49" customWidth="1"/>
    <col min="3" max="16384" width="9.140625" style="43"/>
  </cols>
  <sheetData>
    <row r="1" spans="1:9" ht="30" customHeight="1" x14ac:dyDescent="0.25">
      <c r="A1" s="83" t="s">
        <v>30</v>
      </c>
      <c r="B1" s="84"/>
    </row>
    <row r="2" spans="1:9" x14ac:dyDescent="0.25">
      <c r="A2" s="87"/>
      <c r="B2" s="87"/>
    </row>
    <row r="3" spans="1:9" x14ac:dyDescent="0.25">
      <c r="A3" s="85" t="s">
        <v>1</v>
      </c>
      <c r="B3" s="86"/>
    </row>
    <row r="4" spans="1:9" x14ac:dyDescent="0.25">
      <c r="A4" s="44" t="s">
        <v>26</v>
      </c>
      <c r="B4" s="42" t="s">
        <v>48</v>
      </c>
    </row>
    <row r="5" spans="1:9" x14ac:dyDescent="0.25">
      <c r="A5" s="44" t="s">
        <v>27</v>
      </c>
      <c r="B5" s="42" t="s">
        <v>48</v>
      </c>
    </row>
    <row r="6" spans="1:9" x14ac:dyDescent="0.25">
      <c r="A6" s="45" t="s">
        <v>8</v>
      </c>
      <c r="B6" s="42" t="s">
        <v>48</v>
      </c>
    </row>
    <row r="7" spans="1:9" x14ac:dyDescent="0.25">
      <c r="A7" s="45" t="s">
        <v>9</v>
      </c>
      <c r="B7" s="42" t="s">
        <v>48</v>
      </c>
    </row>
    <row r="8" spans="1:9" x14ac:dyDescent="0.25">
      <c r="A8" s="44" t="s">
        <v>10</v>
      </c>
      <c r="B8" s="42" t="s">
        <v>48</v>
      </c>
    </row>
    <row r="9" spans="1:9" x14ac:dyDescent="0.25">
      <c r="A9" s="44" t="s">
        <v>11</v>
      </c>
      <c r="B9" s="42" t="s">
        <v>48</v>
      </c>
    </row>
    <row r="10" spans="1:9" x14ac:dyDescent="0.25">
      <c r="A10" s="44" t="s">
        <v>12</v>
      </c>
      <c r="B10" s="42" t="s">
        <v>48</v>
      </c>
      <c r="I10" s="46"/>
    </row>
    <row r="11" spans="1:9" x14ac:dyDescent="0.25">
      <c r="A11" s="44" t="s">
        <v>13</v>
      </c>
      <c r="B11" s="42" t="s">
        <v>48</v>
      </c>
    </row>
    <row r="12" spans="1:9" x14ac:dyDescent="0.25">
      <c r="A12" s="44" t="s">
        <v>14</v>
      </c>
      <c r="B12" s="42" t="s">
        <v>48</v>
      </c>
    </row>
    <row r="13" spans="1:9" x14ac:dyDescent="0.25">
      <c r="A13" s="44" t="s">
        <v>15</v>
      </c>
      <c r="B13" s="42" t="s">
        <v>48</v>
      </c>
    </row>
    <row r="14" spans="1:9" x14ac:dyDescent="0.25">
      <c r="A14" s="44" t="s">
        <v>16</v>
      </c>
      <c r="B14" s="42" t="s">
        <v>48</v>
      </c>
    </row>
    <row r="15" spans="1:9" x14ac:dyDescent="0.25">
      <c r="A15" s="44" t="s">
        <v>17</v>
      </c>
      <c r="B15" s="42" t="s">
        <v>48</v>
      </c>
    </row>
    <row r="16" spans="1:9" x14ac:dyDescent="0.25">
      <c r="A16" s="44" t="s">
        <v>28</v>
      </c>
      <c r="B16" s="42" t="s">
        <v>48</v>
      </c>
    </row>
    <row r="17" spans="1:2" x14ac:dyDescent="0.25">
      <c r="A17" s="44" t="s">
        <v>24</v>
      </c>
      <c r="B17" s="42" t="s">
        <v>48</v>
      </c>
    </row>
    <row r="18" spans="1:2" x14ac:dyDescent="0.25">
      <c r="A18" s="47" t="s">
        <v>23</v>
      </c>
      <c r="B18" s="27">
        <f>SUM(B4:B17)</f>
        <v>0</v>
      </c>
    </row>
    <row r="19" spans="1:2" x14ac:dyDescent="0.25">
      <c r="A19" s="87"/>
      <c r="B19" s="87"/>
    </row>
    <row r="20" spans="1:2" x14ac:dyDescent="0.25">
      <c r="A20" s="85" t="s">
        <v>5</v>
      </c>
      <c r="B20" s="86"/>
    </row>
    <row r="21" spans="1:2" x14ac:dyDescent="0.25">
      <c r="A21" s="44" t="s">
        <v>26</v>
      </c>
      <c r="B21" s="42" t="s">
        <v>48</v>
      </c>
    </row>
    <row r="22" spans="1:2" x14ac:dyDescent="0.25">
      <c r="A22" s="44" t="s">
        <v>27</v>
      </c>
      <c r="B22" s="42" t="s">
        <v>48</v>
      </c>
    </row>
    <row r="23" spans="1:2" x14ac:dyDescent="0.25">
      <c r="A23" s="45" t="s">
        <v>8</v>
      </c>
      <c r="B23" s="42" t="s">
        <v>48</v>
      </c>
    </row>
    <row r="24" spans="1:2" x14ac:dyDescent="0.25">
      <c r="A24" s="45" t="s">
        <v>9</v>
      </c>
      <c r="B24" s="42" t="s">
        <v>48</v>
      </c>
    </row>
    <row r="25" spans="1:2" x14ac:dyDescent="0.25">
      <c r="A25" s="44" t="s">
        <v>10</v>
      </c>
      <c r="B25" s="42" t="s">
        <v>48</v>
      </c>
    </row>
    <row r="26" spans="1:2" x14ac:dyDescent="0.25">
      <c r="A26" s="44" t="s">
        <v>11</v>
      </c>
      <c r="B26" s="42" t="s">
        <v>48</v>
      </c>
    </row>
    <row r="27" spans="1:2" x14ac:dyDescent="0.25">
      <c r="A27" s="44" t="s">
        <v>12</v>
      </c>
      <c r="B27" s="42" t="s">
        <v>48</v>
      </c>
    </row>
    <row r="28" spans="1:2" x14ac:dyDescent="0.25">
      <c r="A28" s="44" t="s">
        <v>13</v>
      </c>
      <c r="B28" s="42" t="s">
        <v>48</v>
      </c>
    </row>
    <row r="29" spans="1:2" x14ac:dyDescent="0.25">
      <c r="A29" s="44" t="s">
        <v>14</v>
      </c>
      <c r="B29" s="42" t="s">
        <v>48</v>
      </c>
    </row>
    <row r="30" spans="1:2" x14ac:dyDescent="0.25">
      <c r="A30" s="44" t="s">
        <v>15</v>
      </c>
      <c r="B30" s="42" t="s">
        <v>48</v>
      </c>
    </row>
    <row r="31" spans="1:2" x14ac:dyDescent="0.25">
      <c r="A31" s="44" t="s">
        <v>16</v>
      </c>
      <c r="B31" s="42" t="s">
        <v>48</v>
      </c>
    </row>
    <row r="32" spans="1:2" x14ac:dyDescent="0.25">
      <c r="A32" s="44" t="s">
        <v>17</v>
      </c>
      <c r="B32" s="42" t="s">
        <v>48</v>
      </c>
    </row>
    <row r="33" spans="1:2" x14ac:dyDescent="0.25">
      <c r="A33" s="44" t="s">
        <v>28</v>
      </c>
      <c r="B33" s="42" t="s">
        <v>48</v>
      </c>
    </row>
    <row r="34" spans="1:2" x14ac:dyDescent="0.25">
      <c r="A34" s="44" t="s">
        <v>24</v>
      </c>
      <c r="B34" s="42" t="s">
        <v>48</v>
      </c>
    </row>
    <row r="35" spans="1:2" x14ac:dyDescent="0.25">
      <c r="A35" s="28" t="s">
        <v>23</v>
      </c>
      <c r="B35" s="27">
        <f>SUM(B21:B34)</f>
        <v>0</v>
      </c>
    </row>
    <row r="36" spans="1:2" x14ac:dyDescent="0.25">
      <c r="A36" s="87"/>
      <c r="B36" s="87"/>
    </row>
    <row r="37" spans="1:2" x14ac:dyDescent="0.25">
      <c r="A37" s="85" t="s">
        <v>2</v>
      </c>
      <c r="B37" s="86"/>
    </row>
    <row r="38" spans="1:2" x14ac:dyDescent="0.25">
      <c r="A38" s="44" t="s">
        <v>26</v>
      </c>
      <c r="B38" s="42" t="s">
        <v>48</v>
      </c>
    </row>
    <row r="39" spans="1:2" x14ac:dyDescent="0.25">
      <c r="A39" s="44" t="s">
        <v>27</v>
      </c>
      <c r="B39" s="42" t="s">
        <v>48</v>
      </c>
    </row>
    <row r="40" spans="1:2" x14ac:dyDescent="0.25">
      <c r="A40" s="45" t="s">
        <v>8</v>
      </c>
      <c r="B40" s="42" t="s">
        <v>48</v>
      </c>
    </row>
    <row r="41" spans="1:2" x14ac:dyDescent="0.25">
      <c r="A41" s="45" t="s">
        <v>9</v>
      </c>
      <c r="B41" s="42" t="s">
        <v>48</v>
      </c>
    </row>
    <row r="42" spans="1:2" x14ac:dyDescent="0.25">
      <c r="A42" s="44" t="s">
        <v>10</v>
      </c>
      <c r="B42" s="42" t="s">
        <v>48</v>
      </c>
    </row>
    <row r="43" spans="1:2" x14ac:dyDescent="0.25">
      <c r="A43" s="44" t="s">
        <v>11</v>
      </c>
      <c r="B43" s="42" t="s">
        <v>48</v>
      </c>
    </row>
    <row r="44" spans="1:2" x14ac:dyDescent="0.25">
      <c r="A44" s="44" t="s">
        <v>12</v>
      </c>
      <c r="B44" s="42" t="s">
        <v>48</v>
      </c>
    </row>
    <row r="45" spans="1:2" x14ac:dyDescent="0.25">
      <c r="A45" s="44" t="s">
        <v>13</v>
      </c>
      <c r="B45" s="42" t="s">
        <v>48</v>
      </c>
    </row>
    <row r="46" spans="1:2" x14ac:dyDescent="0.25">
      <c r="A46" s="44" t="s">
        <v>14</v>
      </c>
      <c r="B46" s="42" t="s">
        <v>48</v>
      </c>
    </row>
    <row r="47" spans="1:2" x14ac:dyDescent="0.25">
      <c r="A47" s="44" t="s">
        <v>15</v>
      </c>
      <c r="B47" s="42" t="s">
        <v>48</v>
      </c>
    </row>
    <row r="48" spans="1:2" x14ac:dyDescent="0.25">
      <c r="A48" s="44" t="s">
        <v>16</v>
      </c>
      <c r="B48" s="42" t="s">
        <v>48</v>
      </c>
    </row>
    <row r="49" spans="1:2" x14ac:dyDescent="0.25">
      <c r="A49" s="44" t="s">
        <v>17</v>
      </c>
      <c r="B49" s="42" t="s">
        <v>48</v>
      </c>
    </row>
    <row r="50" spans="1:2" x14ac:dyDescent="0.25">
      <c r="A50" s="44" t="s">
        <v>28</v>
      </c>
      <c r="B50" s="42" t="s">
        <v>48</v>
      </c>
    </row>
    <row r="51" spans="1:2" x14ac:dyDescent="0.25">
      <c r="A51" s="44" t="s">
        <v>24</v>
      </c>
      <c r="B51" s="42" t="s">
        <v>48</v>
      </c>
    </row>
    <row r="52" spans="1:2" x14ac:dyDescent="0.25">
      <c r="A52" s="28" t="s">
        <v>23</v>
      </c>
      <c r="B52" s="27">
        <f>SUM(B38:B51)</f>
        <v>0</v>
      </c>
    </row>
    <row r="53" spans="1:2" x14ac:dyDescent="0.25">
      <c r="A53" s="87"/>
      <c r="B53" s="87"/>
    </row>
    <row r="54" spans="1:2" x14ac:dyDescent="0.25">
      <c r="A54" s="85" t="s">
        <v>7</v>
      </c>
      <c r="B54" s="86"/>
    </row>
    <row r="55" spans="1:2" x14ac:dyDescent="0.25">
      <c r="A55" s="44" t="s">
        <v>18</v>
      </c>
      <c r="B55" s="42" t="s">
        <v>48</v>
      </c>
    </row>
    <row r="56" spans="1:2" x14ac:dyDescent="0.25">
      <c r="A56" s="44" t="s">
        <v>19</v>
      </c>
      <c r="B56" s="42" t="s">
        <v>48</v>
      </c>
    </row>
    <row r="57" spans="1:2" x14ac:dyDescent="0.25">
      <c r="A57" s="44" t="s">
        <v>20</v>
      </c>
      <c r="B57" s="42" t="s">
        <v>48</v>
      </c>
    </row>
    <row r="58" spans="1:2" x14ac:dyDescent="0.25">
      <c r="A58" s="44" t="s">
        <v>21</v>
      </c>
      <c r="B58" s="42" t="s">
        <v>48</v>
      </c>
    </row>
    <row r="59" spans="1:2" x14ac:dyDescent="0.25">
      <c r="A59" s="44" t="s">
        <v>22</v>
      </c>
      <c r="B59" s="42" t="s">
        <v>48</v>
      </c>
    </row>
    <row r="60" spans="1:2" x14ac:dyDescent="0.25">
      <c r="A60" s="44" t="s">
        <v>29</v>
      </c>
      <c r="B60" s="42" t="s">
        <v>48</v>
      </c>
    </row>
    <row r="61" spans="1:2" x14ac:dyDescent="0.25">
      <c r="A61" s="28" t="s">
        <v>23</v>
      </c>
      <c r="B61" s="27">
        <f>SUM(B55:B60)</f>
        <v>0</v>
      </c>
    </row>
  </sheetData>
  <sheetProtection algorithmName="SHA-512" hashValue="HIRa9QzPW/sYktkeSsKxI9n/J1bG1c7v1YzhV3TNt0tSrxSH2Bx7vOKEGlQ1dErc3yzvgY7gWKAvNycnb/O4BQ==" saltValue="CCL8yr2fLzOuVzv6Rb2CdA==" spinCount="100000" sheet="1" objects="1" scenarios="1" selectLockedCells="1"/>
  <mergeCells count="9">
    <mergeCell ref="A1:B1"/>
    <mergeCell ref="A3:B3"/>
    <mergeCell ref="A20:B20"/>
    <mergeCell ref="A37:B37"/>
    <mergeCell ref="A54:B54"/>
    <mergeCell ref="A2:B2"/>
    <mergeCell ref="A19:B19"/>
    <mergeCell ref="A36:B36"/>
    <mergeCell ref="A53:B53"/>
  </mergeCells>
  <dataValidations count="4">
    <dataValidation type="decimal" operator="greaterThanOrEqual" allowBlank="1" showInputMessage="1" showErrorMessage="1" errorTitle="Ugyldigt beløb" error="Der kan ikke indtastes et negativt beløb." sqref="B55:B60">
      <formula1>0</formula1>
    </dataValidation>
    <dataValidation type="decimal" operator="greaterThanOrEqual" allowBlank="1" showInputMessage="1" showErrorMessage="1" errorTitle="Ugyldigt beløb" error="Der kan ikke indtastes et negativt beløb." sqref="B4:B17">
      <formula1>0</formula1>
    </dataValidation>
    <dataValidation type="decimal" operator="greaterThanOrEqual" allowBlank="1" showInputMessage="1" showErrorMessage="1" errorTitle="Ugyldigt beløb" error="Der kan ikke indtastes et negativt beløb." sqref="B21:B34">
      <formula1>0</formula1>
    </dataValidation>
    <dataValidation type="decimal" operator="greaterThanOrEqual" allowBlank="1" showInputMessage="1" showErrorMessage="1" errorTitle="Ugyldigt beløb" error="Der kan ikke indtastes et negativt beløb." sqref="B38:B51">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S1875"/>
  <sheetViews>
    <sheetView topLeftCell="G1" workbookViewId="0">
      <selection activeCell="M4" sqref="M4"/>
    </sheetView>
  </sheetViews>
  <sheetFormatPr defaultColWidth="8.7109375" defaultRowHeight="15" x14ac:dyDescent="0.25"/>
  <cols>
    <col min="1" max="1" width="32.7109375" style="3" customWidth="1"/>
    <col min="2" max="7" width="16.7109375" style="3" customWidth="1"/>
    <col min="8" max="8" width="32.7109375" style="3" customWidth="1"/>
    <col min="9" max="12" width="16.7109375" style="3" customWidth="1"/>
    <col min="13" max="13" width="10.42578125" style="3" bestFit="1" customWidth="1"/>
    <col min="14" max="15" width="10.42578125" style="3" customWidth="1"/>
    <col min="16" max="19" width="16.7109375" style="3" customWidth="1"/>
    <col min="20" max="16384" width="8.7109375" style="3"/>
  </cols>
  <sheetData>
    <row r="1" spans="1:19" ht="15.75" x14ac:dyDescent="0.25">
      <c r="A1" s="88" t="s">
        <v>32</v>
      </c>
      <c r="B1" s="88"/>
      <c r="C1" s="88"/>
      <c r="D1" s="88"/>
      <c r="E1" s="88"/>
      <c r="F1" s="34"/>
      <c r="G1" s="56"/>
      <c r="H1" s="88" t="s">
        <v>38</v>
      </c>
      <c r="I1" s="88"/>
      <c r="J1" s="88"/>
      <c r="K1" s="88"/>
      <c r="L1" s="88"/>
      <c r="M1" s="88"/>
      <c r="N1" s="88"/>
      <c r="O1" s="88"/>
      <c r="P1" s="88" t="s">
        <v>71</v>
      </c>
      <c r="Q1" s="88"/>
      <c r="R1" s="88"/>
      <c r="S1" s="88"/>
    </row>
    <row r="2" spans="1:19" x14ac:dyDescent="0.25">
      <c r="A2" s="2" t="s">
        <v>32</v>
      </c>
      <c r="B2" s="2" t="s">
        <v>56</v>
      </c>
      <c r="C2" s="2" t="s">
        <v>57</v>
      </c>
      <c r="D2" s="2" t="s">
        <v>63</v>
      </c>
      <c r="E2" s="2" t="s">
        <v>64</v>
      </c>
      <c r="F2" s="2" t="s">
        <v>80</v>
      </c>
      <c r="G2" s="2" t="s">
        <v>81</v>
      </c>
      <c r="H2" s="2" t="s">
        <v>38</v>
      </c>
      <c r="I2" s="2" t="s">
        <v>72</v>
      </c>
      <c r="J2" s="2" t="s">
        <v>73</v>
      </c>
      <c r="K2" s="8" t="s">
        <v>63</v>
      </c>
      <c r="L2" s="8" t="s">
        <v>65</v>
      </c>
      <c r="M2" s="2" t="s">
        <v>66</v>
      </c>
      <c r="N2" s="2" t="s">
        <v>68</v>
      </c>
      <c r="O2" s="2" t="s">
        <v>67</v>
      </c>
      <c r="P2" s="8" t="s">
        <v>69</v>
      </c>
      <c r="Q2" s="8" t="s">
        <v>70</v>
      </c>
      <c r="R2" s="2" t="s">
        <v>74</v>
      </c>
      <c r="S2" s="2" t="s">
        <v>75</v>
      </c>
    </row>
    <row r="3" spans="1:19" x14ac:dyDescent="0.25">
      <c r="A3" s="3" t="s">
        <v>33</v>
      </c>
      <c r="B3" s="3" t="e">
        <f>NA()</f>
        <v>#N/A</v>
      </c>
      <c r="C3" s="3" t="e">
        <f>NA()</f>
        <v>#N/A</v>
      </c>
      <c r="D3" s="3" t="e">
        <f>NA()</f>
        <v>#N/A</v>
      </c>
      <c r="E3" s="3" t="e">
        <f>NA()</f>
        <v>#N/A</v>
      </c>
      <c r="F3" s="3" t="e">
        <f>NA()</f>
        <v>#N/A</v>
      </c>
      <c r="H3" s="3" t="s">
        <v>33</v>
      </c>
      <c r="I3" s="3" t="e">
        <f>NA()</f>
        <v>#N/A</v>
      </c>
      <c r="J3" s="3" t="e">
        <f>NA()</f>
        <v>#N/A</v>
      </c>
      <c r="K3" s="3" t="e">
        <f>NA()</f>
        <v>#N/A</v>
      </c>
      <c r="L3" s="3" t="e">
        <f>NA()</f>
        <v>#N/A</v>
      </c>
      <c r="M3" s="3" t="e">
        <f>NA()</f>
        <v>#N/A</v>
      </c>
      <c r="N3" s="3" t="e">
        <f>NA()</f>
        <v>#N/A</v>
      </c>
      <c r="O3" s="3" t="e">
        <f>NA()</f>
        <v>#N/A</v>
      </c>
      <c r="P3" s="3" t="s">
        <v>33</v>
      </c>
      <c r="Q3" s="3" t="s">
        <v>33</v>
      </c>
      <c r="R3" s="3" t="s">
        <v>33</v>
      </c>
      <c r="S3" s="3" t="s">
        <v>33</v>
      </c>
    </row>
    <row r="4" spans="1:19" x14ac:dyDescent="0.25">
      <c r="A4" s="6" t="s">
        <v>82</v>
      </c>
      <c r="B4" s="1">
        <v>44549</v>
      </c>
      <c r="C4" s="1">
        <v>44576</v>
      </c>
      <c r="D4" s="1">
        <v>43818</v>
      </c>
      <c r="E4" s="1">
        <v>43845</v>
      </c>
      <c r="F4" s="41">
        <v>25000</v>
      </c>
      <c r="G4" s="58">
        <f>YEARFRAC(DATE(2021,12,1),DATE(2022,1,31),4)</f>
        <v>0.16388888888888889</v>
      </c>
      <c r="H4" s="3" t="str">
        <f>IF(ISNUMBER(K4),CONCATENATE("a) Standardperiode ",TEXT(K4,"dd-mm-åååå")," til ",TEXT(L4,"dd-mm-åååå")),"[Vælg først kompensationsperiode]")</f>
        <v>[Vælg først kompensationsperiode]</v>
      </c>
      <c r="I4" s="3" t="e">
        <f>NA()</f>
        <v>#N/A</v>
      </c>
      <c r="J4" s="3" t="e">
        <f>NA()</f>
        <v>#N/A</v>
      </c>
      <c r="K4" s="1" t="e">
        <f>VLOOKUP(Ansøgning!B9,Matrix_komp.per.,4,FALSE)</f>
        <v>#N/A</v>
      </c>
      <c r="L4" s="1" t="e">
        <f>VLOOKUP(Ansøgning!B9,Matrix_komp.per.,5,FALSE)</f>
        <v>#N/A</v>
      </c>
      <c r="M4" s="31" t="e">
        <f>_xlfn.DAYS(L4,K4)+1</f>
        <v>#N/A</v>
      </c>
      <c r="N4" s="35" t="b">
        <f>TRUE</f>
        <v>1</v>
      </c>
      <c r="O4" s="3" t="e">
        <f>NA()</f>
        <v>#N/A</v>
      </c>
      <c r="P4" s="9">
        <v>42736</v>
      </c>
      <c r="Q4" s="9">
        <v>42736</v>
      </c>
      <c r="R4" s="1">
        <v>43846</v>
      </c>
      <c r="S4" s="1">
        <v>44548</v>
      </c>
    </row>
    <row r="5" spans="1:19" x14ac:dyDescent="0.25">
      <c r="A5" s="6" t="s">
        <v>83</v>
      </c>
      <c r="B5" s="1">
        <v>44549</v>
      </c>
      <c r="C5" s="1">
        <v>44592</v>
      </c>
      <c r="D5" s="1">
        <v>43818</v>
      </c>
      <c r="E5" s="1">
        <v>43861</v>
      </c>
      <c r="F5" s="41">
        <v>25000</v>
      </c>
      <c r="G5" s="58">
        <f>YEARFRAC(DATE(2021,12,1),DATE(2022,1,31),4)</f>
        <v>0.16388888888888889</v>
      </c>
      <c r="H5" s="3" t="str">
        <f>IF(ISNUMBER(K4),"b) Gns. af tilsvarende periode i 2017, 2018 og 2019","[Vælg først kompensationsperiode]")</f>
        <v>[Vælg først kompensationsperiode]</v>
      </c>
      <c r="I5" s="3" t="e">
        <f>NA()</f>
        <v>#N/A</v>
      </c>
      <c r="J5" s="3" t="e">
        <f>NA()</f>
        <v>#N/A</v>
      </c>
      <c r="K5" s="3" t="e">
        <f>NA()</f>
        <v>#N/A</v>
      </c>
      <c r="L5" s="3" t="e">
        <f>NA()</f>
        <v>#N/A</v>
      </c>
      <c r="M5" s="31" t="e">
        <f>M4*3</f>
        <v>#N/A</v>
      </c>
      <c r="N5" s="6" t="b">
        <f>TRUE</f>
        <v>1</v>
      </c>
      <c r="O5" s="6" t="e">
        <f>CONCATENATE("Denne referenceperiode kan kun benyttes, hvis der er helt særlige omstændigheder, der medfører, at referenceperioden ",TEXT(K4,"dd-mm-åååå")," til ",TEXT(L4,"dd-mm-åååå")," ikke udgør et repræsentativt sammenligningsgrundlag. Ansøgningen skal vedlægges et bilag, som dokumenterer dette.")</f>
        <v>#N/A</v>
      </c>
      <c r="P5" s="9">
        <v>42737</v>
      </c>
      <c r="Q5" s="9">
        <v>42737</v>
      </c>
      <c r="R5" s="1">
        <v>43847</v>
      </c>
    </row>
    <row r="6" spans="1:19" x14ac:dyDescent="0.25">
      <c r="A6" s="6" t="s">
        <v>84</v>
      </c>
      <c r="B6" s="1">
        <v>44549</v>
      </c>
      <c r="C6" s="1">
        <v>44607</v>
      </c>
      <c r="D6" s="1">
        <v>43818</v>
      </c>
      <c r="E6" s="1">
        <v>43876</v>
      </c>
      <c r="F6" s="41">
        <v>25000</v>
      </c>
      <c r="G6" s="58">
        <f>YEARFRAC(DATE(2022,3,1),DATE(2022,5,31),4)</f>
        <v>0.24722222222222223</v>
      </c>
      <c r="H6" s="6" t="str">
        <f>IF(ISNUMBER(K4),"c) Selvvalgt referenceperiode","[Vælg først kompensationsperiode]")</f>
        <v>[Vælg først kompensationsperiode]</v>
      </c>
      <c r="I6" s="6" t="s">
        <v>69</v>
      </c>
      <c r="J6" s="6" t="s">
        <v>70</v>
      </c>
      <c r="K6" s="3" t="e">
        <f>NA()</f>
        <v>#N/A</v>
      </c>
      <c r="L6" s="3" t="e">
        <f>NA()</f>
        <v>#N/A</v>
      </c>
      <c r="M6" s="32">
        <f>_xlfn.DAYS(Ansøgning!B22,Ansøgning!B21)+1</f>
        <v>506</v>
      </c>
      <c r="N6" s="6" t="e">
        <f>VLOOKUP(Ansøgning!B9,Matrix_komp.per.,7,FALSE)</f>
        <v>#N/A</v>
      </c>
      <c r="O6" s="6" t="e">
        <f>CONCATENATE("Denne referenceperiode kan kun benyttes, hvis der er helt særlige omstændigheder, der medfører, at referenceperioden ",TEXT(K4,"dd-mm-åååå")," til ",TEXT(L4,"dd-mm-åååå")," eller gennemsnittet af tilsvarende periode i 2017, 2018 og 2019 ikke udgør et repræsentativt sammenligningsgrundlag. Ansøgningen skal vedlægges et bilag, som dokumenterer dette.")</f>
        <v>#N/A</v>
      </c>
      <c r="P6" s="9">
        <v>42738</v>
      </c>
      <c r="Q6" s="9">
        <v>42738</v>
      </c>
      <c r="R6" s="1">
        <v>43848</v>
      </c>
    </row>
    <row r="7" spans="1:19" x14ac:dyDescent="0.25">
      <c r="A7" s="6"/>
      <c r="H7" s="6" t="str">
        <f>IF(ISNUMBER(L4),CONCATENATE("d) Fra stiftelsesdato efter ",TEXT(L4,"dd-mm-åååå")," til 18-12-2021"),"[Vælg først kompensationsperiode]")</f>
        <v>[Vælg først kompensationsperiode]</v>
      </c>
      <c r="I7" s="6" t="s">
        <v>74</v>
      </c>
      <c r="J7" s="6" t="s">
        <v>75</v>
      </c>
      <c r="K7" s="3" t="e">
        <f>NA()</f>
        <v>#N/A</v>
      </c>
      <c r="L7" s="3" t="e">
        <f>NA()</f>
        <v>#N/A</v>
      </c>
      <c r="M7" s="32">
        <f>_xlfn.DAYS(Ansøgning!B22,Ansøgning!B21)+1</f>
        <v>506</v>
      </c>
      <c r="N7" s="6">
        <v>8.0555600000000005E-2</v>
      </c>
      <c r="O7" s="6" t="e">
        <f>CONCATENATE("Denne referenceperiode kan kun benyttes af institutioner stifet efter ",TEXT(L4,"dd-mm-åååå"),". Opgørelsen skal dog minimum dække en hel måned.")</f>
        <v>#N/A</v>
      </c>
      <c r="P7" s="9">
        <v>42739</v>
      </c>
      <c r="Q7" s="9">
        <v>42739</v>
      </c>
      <c r="R7" s="1">
        <v>43849</v>
      </c>
    </row>
    <row r="8" spans="1:19" x14ac:dyDescent="0.25">
      <c r="A8" s="6"/>
      <c r="H8" s="6"/>
      <c r="I8" s="6"/>
      <c r="J8" s="6"/>
      <c r="K8" s="6"/>
      <c r="L8" s="6"/>
      <c r="M8" s="6"/>
      <c r="N8" s="6"/>
      <c r="P8" s="9">
        <v>42740</v>
      </c>
      <c r="Q8" s="9">
        <v>42740</v>
      </c>
      <c r="R8" s="1">
        <v>43850</v>
      </c>
    </row>
    <row r="9" spans="1:19" x14ac:dyDescent="0.25">
      <c r="A9" s="6"/>
      <c r="H9" s="6"/>
      <c r="I9" s="6"/>
      <c r="J9" s="6"/>
      <c r="L9" s="6"/>
      <c r="M9" s="6"/>
      <c r="N9" s="6"/>
      <c r="P9" s="9">
        <v>42741</v>
      </c>
      <c r="Q9" s="9">
        <v>42741</v>
      </c>
      <c r="R9" s="1">
        <v>43851</v>
      </c>
    </row>
    <row r="10" spans="1:19" x14ac:dyDescent="0.25">
      <c r="A10" s="7"/>
      <c r="H10" s="6"/>
      <c r="I10" s="6"/>
      <c r="J10" s="6"/>
      <c r="K10" s="6"/>
      <c r="L10" s="6"/>
      <c r="M10" s="6"/>
      <c r="N10" s="6"/>
      <c r="P10" s="9">
        <v>42742</v>
      </c>
      <c r="Q10" s="9">
        <v>42742</v>
      </c>
      <c r="R10" s="1">
        <v>43852</v>
      </c>
    </row>
    <row r="11" spans="1:19" x14ac:dyDescent="0.25">
      <c r="A11" s="1"/>
      <c r="B11" s="1"/>
      <c r="P11" s="9">
        <v>42743</v>
      </c>
      <c r="Q11" s="9">
        <v>42743</v>
      </c>
      <c r="R11" s="1">
        <v>43853</v>
      </c>
    </row>
    <row r="12" spans="1:19" x14ac:dyDescent="0.25">
      <c r="A12" s="1"/>
      <c r="B12" s="1"/>
      <c r="P12" s="9">
        <v>42744</v>
      </c>
      <c r="Q12" s="9">
        <v>42744</v>
      </c>
      <c r="R12" s="1">
        <v>43854</v>
      </c>
    </row>
    <row r="13" spans="1:19" x14ac:dyDescent="0.25">
      <c r="A13" s="1"/>
      <c r="B13" s="1"/>
      <c r="P13" s="9">
        <v>42745</v>
      </c>
      <c r="Q13" s="9">
        <v>42745</v>
      </c>
      <c r="R13" s="1">
        <v>43855</v>
      </c>
    </row>
    <row r="14" spans="1:19" x14ac:dyDescent="0.25">
      <c r="A14" s="1"/>
      <c r="B14" s="1"/>
      <c r="P14" s="9">
        <v>42746</v>
      </c>
      <c r="Q14" s="9">
        <v>42746</v>
      </c>
      <c r="R14" s="1">
        <v>43856</v>
      </c>
    </row>
    <row r="15" spans="1:19" x14ac:dyDescent="0.25">
      <c r="A15" s="1"/>
      <c r="B15" s="1"/>
      <c r="P15" s="9">
        <v>42747</v>
      </c>
      <c r="Q15" s="9">
        <v>42747</v>
      </c>
      <c r="R15" s="1">
        <v>43857</v>
      </c>
    </row>
    <row r="16" spans="1:19" x14ac:dyDescent="0.25">
      <c r="A16" s="1"/>
      <c r="B16" s="1"/>
      <c r="P16" s="9">
        <v>42748</v>
      </c>
      <c r="Q16" s="9">
        <v>42748</v>
      </c>
      <c r="R16" s="1">
        <v>43858</v>
      </c>
    </row>
    <row r="17" spans="1:18" x14ac:dyDescent="0.25">
      <c r="A17" s="1"/>
      <c r="P17" s="9">
        <v>42749</v>
      </c>
      <c r="Q17" s="9">
        <v>42749</v>
      </c>
      <c r="R17" s="1">
        <v>43859</v>
      </c>
    </row>
    <row r="18" spans="1:18" x14ac:dyDescent="0.25">
      <c r="A18" s="1"/>
      <c r="P18" s="9">
        <v>42750</v>
      </c>
      <c r="Q18" s="9">
        <v>42750</v>
      </c>
      <c r="R18" s="1">
        <v>43860</v>
      </c>
    </row>
    <row r="19" spans="1:18" x14ac:dyDescent="0.25">
      <c r="A19" s="1"/>
      <c r="P19" s="9">
        <v>42751</v>
      </c>
      <c r="Q19" s="9">
        <v>42751</v>
      </c>
      <c r="R19" s="1">
        <v>43861</v>
      </c>
    </row>
    <row r="20" spans="1:18" x14ac:dyDescent="0.25">
      <c r="A20" s="1"/>
      <c r="P20" s="9">
        <v>42752</v>
      </c>
      <c r="Q20" s="9">
        <v>42752</v>
      </c>
      <c r="R20" s="1">
        <v>43862</v>
      </c>
    </row>
    <row r="21" spans="1:18" x14ac:dyDescent="0.25">
      <c r="A21" s="1"/>
      <c r="P21" s="9">
        <v>42753</v>
      </c>
      <c r="Q21" s="9">
        <v>42753</v>
      </c>
      <c r="R21" s="1">
        <v>43863</v>
      </c>
    </row>
    <row r="22" spans="1:18" x14ac:dyDescent="0.25">
      <c r="A22" s="1"/>
      <c r="P22" s="9">
        <v>42754</v>
      </c>
      <c r="Q22" s="9">
        <v>42754</v>
      </c>
      <c r="R22" s="1">
        <v>43864</v>
      </c>
    </row>
    <row r="23" spans="1:18" x14ac:dyDescent="0.25">
      <c r="A23" s="1"/>
      <c r="P23" s="9">
        <v>42755</v>
      </c>
      <c r="Q23" s="9">
        <v>42755</v>
      </c>
      <c r="R23" s="1">
        <v>43865</v>
      </c>
    </row>
    <row r="24" spans="1:18" x14ac:dyDescent="0.25">
      <c r="A24" s="1"/>
      <c r="P24" s="9">
        <v>42756</v>
      </c>
      <c r="Q24" s="9">
        <v>42756</v>
      </c>
      <c r="R24" s="1">
        <v>43866</v>
      </c>
    </row>
    <row r="25" spans="1:18" x14ac:dyDescent="0.25">
      <c r="A25" s="1"/>
      <c r="P25" s="9">
        <v>42757</v>
      </c>
      <c r="Q25" s="9">
        <v>42757</v>
      </c>
      <c r="R25" s="1">
        <v>43867</v>
      </c>
    </row>
    <row r="26" spans="1:18" x14ac:dyDescent="0.25">
      <c r="A26" s="1"/>
      <c r="P26" s="9">
        <v>42758</v>
      </c>
      <c r="Q26" s="9">
        <v>42758</v>
      </c>
      <c r="R26" s="1">
        <v>43868</v>
      </c>
    </row>
    <row r="27" spans="1:18" x14ac:dyDescent="0.25">
      <c r="A27" s="1"/>
      <c r="P27" s="9">
        <v>42759</v>
      </c>
      <c r="Q27" s="9">
        <v>42759</v>
      </c>
      <c r="R27" s="1">
        <v>43869</v>
      </c>
    </row>
    <row r="28" spans="1:18" x14ac:dyDescent="0.25">
      <c r="A28" s="1"/>
      <c r="P28" s="9">
        <v>42760</v>
      </c>
      <c r="Q28" s="9">
        <v>42760</v>
      </c>
      <c r="R28" s="1">
        <v>43870</v>
      </c>
    </row>
    <row r="29" spans="1:18" x14ac:dyDescent="0.25">
      <c r="A29" s="1"/>
      <c r="P29" s="9">
        <v>42761</v>
      </c>
      <c r="Q29" s="9">
        <v>42761</v>
      </c>
      <c r="R29" s="1">
        <v>43871</v>
      </c>
    </row>
    <row r="30" spans="1:18" x14ac:dyDescent="0.25">
      <c r="A30" s="1"/>
      <c r="P30" s="9">
        <v>42762</v>
      </c>
      <c r="Q30" s="9">
        <v>42762</v>
      </c>
      <c r="R30" s="1">
        <v>43872</v>
      </c>
    </row>
    <row r="31" spans="1:18" x14ac:dyDescent="0.25">
      <c r="A31" s="1"/>
      <c r="P31" s="9">
        <v>42763</v>
      </c>
      <c r="Q31" s="9">
        <v>42763</v>
      </c>
      <c r="R31" s="1">
        <v>43873</v>
      </c>
    </row>
    <row r="32" spans="1:18" x14ac:dyDescent="0.25">
      <c r="A32" s="1"/>
      <c r="P32" s="9">
        <v>42764</v>
      </c>
      <c r="Q32" s="9">
        <v>42764</v>
      </c>
      <c r="R32" s="1">
        <v>43874</v>
      </c>
    </row>
    <row r="33" spans="1:18" x14ac:dyDescent="0.25">
      <c r="A33" s="1"/>
      <c r="P33" s="9">
        <v>42765</v>
      </c>
      <c r="Q33" s="9">
        <v>42765</v>
      </c>
      <c r="R33" s="1">
        <v>43875</v>
      </c>
    </row>
    <row r="34" spans="1:18" x14ac:dyDescent="0.25">
      <c r="A34" s="1"/>
      <c r="P34" s="9">
        <v>42766</v>
      </c>
      <c r="Q34" s="9">
        <v>42766</v>
      </c>
      <c r="R34" s="1">
        <v>43876</v>
      </c>
    </row>
    <row r="35" spans="1:18" x14ac:dyDescent="0.25">
      <c r="A35" s="1"/>
      <c r="P35" s="9">
        <v>42767</v>
      </c>
      <c r="Q35" s="9">
        <v>42767</v>
      </c>
      <c r="R35" s="1">
        <v>43877</v>
      </c>
    </row>
    <row r="36" spans="1:18" x14ac:dyDescent="0.25">
      <c r="A36" s="1"/>
      <c r="P36" s="9">
        <v>42768</v>
      </c>
      <c r="Q36" s="9">
        <v>42768</v>
      </c>
      <c r="R36" s="1">
        <v>43878</v>
      </c>
    </row>
    <row r="37" spans="1:18" x14ac:dyDescent="0.25">
      <c r="A37" s="1"/>
      <c r="P37" s="9">
        <v>42769</v>
      </c>
      <c r="Q37" s="9">
        <v>42769</v>
      </c>
      <c r="R37" s="1">
        <v>43879</v>
      </c>
    </row>
    <row r="38" spans="1:18" x14ac:dyDescent="0.25">
      <c r="A38" s="1"/>
      <c r="P38" s="9">
        <v>42770</v>
      </c>
      <c r="Q38" s="9">
        <v>42770</v>
      </c>
      <c r="R38" s="1">
        <v>43880</v>
      </c>
    </row>
    <row r="39" spans="1:18" x14ac:dyDescent="0.25">
      <c r="A39" s="1"/>
      <c r="P39" s="9">
        <v>42771</v>
      </c>
      <c r="Q39" s="9">
        <v>42771</v>
      </c>
      <c r="R39" s="1">
        <v>43881</v>
      </c>
    </row>
    <row r="40" spans="1:18" x14ac:dyDescent="0.25">
      <c r="A40" s="1"/>
      <c r="P40" s="9">
        <v>42772</v>
      </c>
      <c r="Q40" s="9">
        <v>42772</v>
      </c>
      <c r="R40" s="1">
        <v>43882</v>
      </c>
    </row>
    <row r="41" spans="1:18" x14ac:dyDescent="0.25">
      <c r="A41" s="1"/>
      <c r="P41" s="9">
        <v>42773</v>
      </c>
      <c r="Q41" s="9">
        <v>42773</v>
      </c>
      <c r="R41" s="1">
        <v>43883</v>
      </c>
    </row>
    <row r="42" spans="1:18" x14ac:dyDescent="0.25">
      <c r="A42" s="1"/>
      <c r="P42" s="9">
        <v>42774</v>
      </c>
      <c r="Q42" s="9">
        <v>42774</v>
      </c>
      <c r="R42" s="1">
        <v>43884</v>
      </c>
    </row>
    <row r="43" spans="1:18" x14ac:dyDescent="0.25">
      <c r="A43" s="1"/>
      <c r="P43" s="9">
        <v>42775</v>
      </c>
      <c r="Q43" s="9">
        <v>42775</v>
      </c>
      <c r="R43" s="1">
        <v>43885</v>
      </c>
    </row>
    <row r="44" spans="1:18" x14ac:dyDescent="0.25">
      <c r="A44" s="1"/>
      <c r="P44" s="9">
        <v>42776</v>
      </c>
      <c r="Q44" s="9">
        <v>42776</v>
      </c>
      <c r="R44" s="1">
        <v>43886</v>
      </c>
    </row>
    <row r="45" spans="1:18" x14ac:dyDescent="0.25">
      <c r="A45" s="1"/>
      <c r="P45" s="9">
        <v>42777</v>
      </c>
      <c r="Q45" s="9">
        <v>42777</v>
      </c>
      <c r="R45" s="1">
        <v>43887</v>
      </c>
    </row>
    <row r="46" spans="1:18" x14ac:dyDescent="0.25">
      <c r="A46" s="1"/>
      <c r="P46" s="9">
        <v>42778</v>
      </c>
      <c r="Q46" s="9">
        <v>42778</v>
      </c>
      <c r="R46" s="1">
        <v>43888</v>
      </c>
    </row>
    <row r="47" spans="1:18" x14ac:dyDescent="0.25">
      <c r="A47" s="1"/>
      <c r="P47" s="9">
        <v>42779</v>
      </c>
      <c r="Q47" s="9">
        <v>42779</v>
      </c>
      <c r="R47" s="1">
        <v>43889</v>
      </c>
    </row>
    <row r="48" spans="1:18" x14ac:dyDescent="0.25">
      <c r="A48" s="1"/>
      <c r="P48" s="9">
        <v>42780</v>
      </c>
      <c r="Q48" s="9">
        <v>42780</v>
      </c>
      <c r="R48" s="1">
        <v>43890</v>
      </c>
    </row>
    <row r="49" spans="1:18" x14ac:dyDescent="0.25">
      <c r="A49" s="1"/>
      <c r="P49" s="9">
        <v>42781</v>
      </c>
      <c r="Q49" s="9">
        <v>42781</v>
      </c>
      <c r="R49" s="1">
        <v>43891</v>
      </c>
    </row>
    <row r="50" spans="1:18" x14ac:dyDescent="0.25">
      <c r="A50" s="1"/>
      <c r="P50" s="9">
        <v>42782</v>
      </c>
      <c r="Q50" s="9">
        <v>42782</v>
      </c>
      <c r="R50" s="1">
        <v>43892</v>
      </c>
    </row>
    <row r="51" spans="1:18" x14ac:dyDescent="0.25">
      <c r="A51" s="1"/>
      <c r="P51" s="9">
        <v>42783</v>
      </c>
      <c r="Q51" s="9">
        <v>42783</v>
      </c>
      <c r="R51" s="1">
        <v>43893</v>
      </c>
    </row>
    <row r="52" spans="1:18" x14ac:dyDescent="0.25">
      <c r="A52" s="1"/>
      <c r="P52" s="9">
        <v>42784</v>
      </c>
      <c r="Q52" s="9">
        <v>42784</v>
      </c>
      <c r="R52" s="1">
        <v>43894</v>
      </c>
    </row>
    <row r="53" spans="1:18" x14ac:dyDescent="0.25">
      <c r="A53" s="1"/>
      <c r="P53" s="9">
        <v>42785</v>
      </c>
      <c r="Q53" s="9">
        <v>42785</v>
      </c>
      <c r="R53" s="1">
        <v>43895</v>
      </c>
    </row>
    <row r="54" spans="1:18" x14ac:dyDescent="0.25">
      <c r="A54" s="1"/>
      <c r="P54" s="9">
        <v>42786</v>
      </c>
      <c r="Q54" s="9">
        <v>42786</v>
      </c>
      <c r="R54" s="1">
        <v>43896</v>
      </c>
    </row>
    <row r="55" spans="1:18" x14ac:dyDescent="0.25">
      <c r="A55" s="1"/>
      <c r="P55" s="9">
        <v>42787</v>
      </c>
      <c r="Q55" s="9">
        <v>42787</v>
      </c>
      <c r="R55" s="1">
        <v>43897</v>
      </c>
    </row>
    <row r="56" spans="1:18" x14ac:dyDescent="0.25">
      <c r="A56" s="1"/>
      <c r="P56" s="9">
        <v>42788</v>
      </c>
      <c r="Q56" s="9">
        <v>42788</v>
      </c>
      <c r="R56" s="1">
        <v>43898</v>
      </c>
    </row>
    <row r="57" spans="1:18" x14ac:dyDescent="0.25">
      <c r="A57" s="1"/>
      <c r="P57" s="9">
        <v>42789</v>
      </c>
      <c r="Q57" s="9">
        <v>42789</v>
      </c>
      <c r="R57" s="1">
        <v>43899</v>
      </c>
    </row>
    <row r="58" spans="1:18" x14ac:dyDescent="0.25">
      <c r="A58" s="1"/>
      <c r="P58" s="9">
        <v>42790</v>
      </c>
      <c r="Q58" s="9">
        <v>42790</v>
      </c>
      <c r="R58" s="1">
        <v>43900</v>
      </c>
    </row>
    <row r="59" spans="1:18" x14ac:dyDescent="0.25">
      <c r="A59" s="1"/>
      <c r="P59" s="9">
        <v>42791</v>
      </c>
      <c r="Q59" s="9">
        <v>42791</v>
      </c>
      <c r="R59" s="1">
        <v>43901</v>
      </c>
    </row>
    <row r="60" spans="1:18" x14ac:dyDescent="0.25">
      <c r="A60" s="1"/>
      <c r="P60" s="9">
        <v>42792</v>
      </c>
      <c r="Q60" s="9">
        <v>42792</v>
      </c>
      <c r="R60" s="1">
        <v>43902</v>
      </c>
    </row>
    <row r="61" spans="1:18" x14ac:dyDescent="0.25">
      <c r="A61" s="1"/>
      <c r="P61" s="9">
        <v>42793</v>
      </c>
      <c r="Q61" s="9">
        <v>42793</v>
      </c>
      <c r="R61" s="1">
        <v>43903</v>
      </c>
    </row>
    <row r="62" spans="1:18" x14ac:dyDescent="0.25">
      <c r="A62" s="1"/>
      <c r="P62" s="9">
        <v>42794</v>
      </c>
      <c r="Q62" s="9">
        <v>42794</v>
      </c>
      <c r="R62" s="1">
        <v>43904</v>
      </c>
    </row>
    <row r="63" spans="1:18" x14ac:dyDescent="0.25">
      <c r="A63" s="1"/>
      <c r="P63" s="9">
        <v>42795</v>
      </c>
      <c r="Q63" s="9">
        <v>42795</v>
      </c>
      <c r="R63" s="1">
        <v>43905</v>
      </c>
    </row>
    <row r="64" spans="1:18" x14ac:dyDescent="0.25">
      <c r="A64" s="1"/>
      <c r="P64" s="9">
        <v>42796</v>
      </c>
      <c r="Q64" s="9">
        <v>42796</v>
      </c>
      <c r="R64" s="1">
        <v>43906</v>
      </c>
    </row>
    <row r="65" spans="1:18" x14ac:dyDescent="0.25">
      <c r="A65" s="1"/>
      <c r="P65" s="9">
        <v>42797</v>
      </c>
      <c r="Q65" s="9">
        <v>42797</v>
      </c>
      <c r="R65" s="1">
        <v>43907</v>
      </c>
    </row>
    <row r="66" spans="1:18" x14ac:dyDescent="0.25">
      <c r="A66" s="1"/>
      <c r="P66" s="9">
        <v>42798</v>
      </c>
      <c r="Q66" s="9">
        <v>42798</v>
      </c>
      <c r="R66" s="1">
        <v>43908</v>
      </c>
    </row>
    <row r="67" spans="1:18" x14ac:dyDescent="0.25">
      <c r="A67" s="1"/>
      <c r="P67" s="9">
        <v>42799</v>
      </c>
      <c r="Q67" s="9">
        <v>42799</v>
      </c>
      <c r="R67" s="1">
        <v>43909</v>
      </c>
    </row>
    <row r="68" spans="1:18" x14ac:dyDescent="0.25">
      <c r="A68" s="1"/>
      <c r="P68" s="9">
        <v>42800</v>
      </c>
      <c r="Q68" s="9">
        <v>42800</v>
      </c>
      <c r="R68" s="1">
        <v>43910</v>
      </c>
    </row>
    <row r="69" spans="1:18" x14ac:dyDescent="0.25">
      <c r="A69" s="1"/>
      <c r="P69" s="9">
        <v>42801</v>
      </c>
      <c r="Q69" s="9">
        <v>42801</v>
      </c>
      <c r="R69" s="1">
        <v>43911</v>
      </c>
    </row>
    <row r="70" spans="1:18" x14ac:dyDescent="0.25">
      <c r="A70" s="1"/>
      <c r="P70" s="9">
        <v>42802</v>
      </c>
      <c r="Q70" s="9">
        <v>42802</v>
      </c>
      <c r="R70" s="1">
        <v>43912</v>
      </c>
    </row>
    <row r="71" spans="1:18" x14ac:dyDescent="0.25">
      <c r="A71" s="1"/>
      <c r="P71" s="9">
        <v>42803</v>
      </c>
      <c r="Q71" s="9">
        <v>42803</v>
      </c>
      <c r="R71" s="1">
        <v>43913</v>
      </c>
    </row>
    <row r="72" spans="1:18" x14ac:dyDescent="0.25">
      <c r="A72" s="1"/>
      <c r="P72" s="9">
        <v>42804</v>
      </c>
      <c r="Q72" s="9">
        <v>42804</v>
      </c>
      <c r="R72" s="1">
        <v>43914</v>
      </c>
    </row>
    <row r="73" spans="1:18" x14ac:dyDescent="0.25">
      <c r="A73" s="1"/>
      <c r="P73" s="9">
        <v>42805</v>
      </c>
      <c r="Q73" s="9">
        <v>42805</v>
      </c>
      <c r="R73" s="1">
        <v>43915</v>
      </c>
    </row>
    <row r="74" spans="1:18" x14ac:dyDescent="0.25">
      <c r="A74" s="1"/>
      <c r="P74" s="9">
        <v>42806</v>
      </c>
      <c r="Q74" s="9">
        <v>42806</v>
      </c>
      <c r="R74" s="1">
        <v>43916</v>
      </c>
    </row>
    <row r="75" spans="1:18" x14ac:dyDescent="0.25">
      <c r="A75" s="1"/>
      <c r="P75" s="9">
        <v>42807</v>
      </c>
      <c r="Q75" s="9">
        <v>42807</v>
      </c>
      <c r="R75" s="1">
        <v>43917</v>
      </c>
    </row>
    <row r="76" spans="1:18" x14ac:dyDescent="0.25">
      <c r="A76" s="1"/>
      <c r="P76" s="9">
        <v>42808</v>
      </c>
      <c r="Q76" s="9">
        <v>42808</v>
      </c>
      <c r="R76" s="1">
        <v>43918</v>
      </c>
    </row>
    <row r="77" spans="1:18" x14ac:dyDescent="0.25">
      <c r="A77" s="1"/>
      <c r="P77" s="9">
        <v>42809</v>
      </c>
      <c r="Q77" s="9">
        <v>42809</v>
      </c>
      <c r="R77" s="1">
        <v>43919</v>
      </c>
    </row>
    <row r="78" spans="1:18" x14ac:dyDescent="0.25">
      <c r="A78" s="1"/>
      <c r="P78" s="9">
        <v>42810</v>
      </c>
      <c r="Q78" s="9">
        <v>42810</v>
      </c>
      <c r="R78" s="1">
        <v>43920</v>
      </c>
    </row>
    <row r="79" spans="1:18" x14ac:dyDescent="0.25">
      <c r="A79" s="1"/>
      <c r="P79" s="9">
        <v>42811</v>
      </c>
      <c r="Q79" s="9">
        <v>42811</v>
      </c>
      <c r="R79" s="1">
        <v>43921</v>
      </c>
    </row>
    <row r="80" spans="1:18" x14ac:dyDescent="0.25">
      <c r="A80" s="1"/>
      <c r="P80" s="9">
        <v>42812</v>
      </c>
      <c r="Q80" s="9">
        <v>42812</v>
      </c>
      <c r="R80" s="1">
        <v>43922</v>
      </c>
    </row>
    <row r="81" spans="1:18" x14ac:dyDescent="0.25">
      <c r="A81" s="1"/>
      <c r="P81" s="9">
        <v>42813</v>
      </c>
      <c r="Q81" s="9">
        <v>42813</v>
      </c>
      <c r="R81" s="1">
        <v>43923</v>
      </c>
    </row>
    <row r="82" spans="1:18" x14ac:dyDescent="0.25">
      <c r="A82" s="1"/>
      <c r="P82" s="9">
        <v>42814</v>
      </c>
      <c r="Q82" s="9">
        <v>42814</v>
      </c>
      <c r="R82" s="1">
        <v>43924</v>
      </c>
    </row>
    <row r="83" spans="1:18" x14ac:dyDescent="0.25">
      <c r="A83" s="1"/>
      <c r="P83" s="9">
        <v>42815</v>
      </c>
      <c r="Q83" s="9">
        <v>42815</v>
      </c>
      <c r="R83" s="1">
        <v>43925</v>
      </c>
    </row>
    <row r="84" spans="1:18" x14ac:dyDescent="0.25">
      <c r="A84" s="1"/>
      <c r="P84" s="9">
        <v>42816</v>
      </c>
      <c r="Q84" s="9">
        <v>42816</v>
      </c>
      <c r="R84" s="1">
        <v>43926</v>
      </c>
    </row>
    <row r="85" spans="1:18" x14ac:dyDescent="0.25">
      <c r="A85" s="1"/>
      <c r="P85" s="9">
        <v>42817</v>
      </c>
      <c r="Q85" s="9">
        <v>42817</v>
      </c>
      <c r="R85" s="1">
        <v>43927</v>
      </c>
    </row>
    <row r="86" spans="1:18" x14ac:dyDescent="0.25">
      <c r="A86" s="1"/>
      <c r="P86" s="9">
        <v>42818</v>
      </c>
      <c r="Q86" s="9">
        <v>42818</v>
      </c>
      <c r="R86" s="1">
        <v>43928</v>
      </c>
    </row>
    <row r="87" spans="1:18" x14ac:dyDescent="0.25">
      <c r="A87" s="1"/>
      <c r="P87" s="9">
        <v>42819</v>
      </c>
      <c r="Q87" s="9">
        <v>42819</v>
      </c>
      <c r="R87" s="1">
        <v>43929</v>
      </c>
    </row>
    <row r="88" spans="1:18" x14ac:dyDescent="0.25">
      <c r="A88" s="1"/>
      <c r="P88" s="9">
        <v>42820</v>
      </c>
      <c r="Q88" s="9">
        <v>42820</v>
      </c>
      <c r="R88" s="1">
        <v>43930</v>
      </c>
    </row>
    <row r="89" spans="1:18" x14ac:dyDescent="0.25">
      <c r="A89" s="1"/>
      <c r="P89" s="9">
        <v>42821</v>
      </c>
      <c r="Q89" s="9">
        <v>42821</v>
      </c>
      <c r="R89" s="1">
        <v>43931</v>
      </c>
    </row>
    <row r="90" spans="1:18" x14ac:dyDescent="0.25">
      <c r="A90" s="1"/>
      <c r="P90" s="9">
        <v>42822</v>
      </c>
      <c r="Q90" s="9">
        <v>42822</v>
      </c>
      <c r="R90" s="1">
        <v>43932</v>
      </c>
    </row>
    <row r="91" spans="1:18" x14ac:dyDescent="0.25">
      <c r="A91" s="1"/>
      <c r="P91" s="9">
        <v>42823</v>
      </c>
      <c r="Q91" s="9">
        <v>42823</v>
      </c>
      <c r="R91" s="1">
        <v>43933</v>
      </c>
    </row>
    <row r="92" spans="1:18" x14ac:dyDescent="0.25">
      <c r="A92" s="1"/>
      <c r="P92" s="9">
        <v>42824</v>
      </c>
      <c r="Q92" s="9">
        <v>42824</v>
      </c>
      <c r="R92" s="1">
        <v>43934</v>
      </c>
    </row>
    <row r="93" spans="1:18" x14ac:dyDescent="0.25">
      <c r="A93" s="1"/>
      <c r="P93" s="9">
        <v>42825</v>
      </c>
      <c r="Q93" s="9">
        <v>42825</v>
      </c>
      <c r="R93" s="1">
        <v>43935</v>
      </c>
    </row>
    <row r="94" spans="1:18" x14ac:dyDescent="0.25">
      <c r="A94" s="1"/>
      <c r="P94" s="9">
        <v>42826</v>
      </c>
      <c r="Q94" s="9">
        <v>42826</v>
      </c>
      <c r="R94" s="1">
        <v>43936</v>
      </c>
    </row>
    <row r="95" spans="1:18" x14ac:dyDescent="0.25">
      <c r="A95" s="1"/>
      <c r="P95" s="9">
        <v>42827</v>
      </c>
      <c r="Q95" s="9">
        <v>42827</v>
      </c>
      <c r="R95" s="1">
        <v>43937</v>
      </c>
    </row>
    <row r="96" spans="1:18" x14ac:dyDescent="0.25">
      <c r="A96" s="1"/>
      <c r="P96" s="9">
        <v>42828</v>
      </c>
      <c r="Q96" s="9">
        <v>42828</v>
      </c>
      <c r="R96" s="1">
        <v>43938</v>
      </c>
    </row>
    <row r="97" spans="1:18" x14ac:dyDescent="0.25">
      <c r="A97" s="1"/>
      <c r="P97" s="9">
        <v>42829</v>
      </c>
      <c r="Q97" s="9">
        <v>42829</v>
      </c>
      <c r="R97" s="1">
        <v>43939</v>
      </c>
    </row>
    <row r="98" spans="1:18" x14ac:dyDescent="0.25">
      <c r="A98" s="1"/>
      <c r="P98" s="9">
        <v>42830</v>
      </c>
      <c r="Q98" s="9">
        <v>42830</v>
      </c>
      <c r="R98" s="1">
        <v>43940</v>
      </c>
    </row>
    <row r="99" spans="1:18" x14ac:dyDescent="0.25">
      <c r="A99" s="1"/>
      <c r="P99" s="9">
        <v>42831</v>
      </c>
      <c r="Q99" s="9">
        <v>42831</v>
      </c>
      <c r="R99" s="1">
        <v>43941</v>
      </c>
    </row>
    <row r="100" spans="1:18" x14ac:dyDescent="0.25">
      <c r="A100" s="1"/>
      <c r="P100" s="9">
        <v>42832</v>
      </c>
      <c r="Q100" s="9">
        <v>42832</v>
      </c>
      <c r="R100" s="1">
        <v>43942</v>
      </c>
    </row>
    <row r="101" spans="1:18" x14ac:dyDescent="0.25">
      <c r="A101" s="1"/>
      <c r="P101" s="9">
        <v>42833</v>
      </c>
      <c r="Q101" s="9">
        <v>42833</v>
      </c>
      <c r="R101" s="1">
        <v>43943</v>
      </c>
    </row>
    <row r="102" spans="1:18" x14ac:dyDescent="0.25">
      <c r="A102" s="1"/>
      <c r="P102" s="9">
        <v>42834</v>
      </c>
      <c r="Q102" s="9">
        <v>42834</v>
      </c>
      <c r="R102" s="1">
        <v>43944</v>
      </c>
    </row>
    <row r="103" spans="1:18" x14ac:dyDescent="0.25">
      <c r="A103" s="1"/>
      <c r="P103" s="9">
        <v>42835</v>
      </c>
      <c r="Q103" s="9">
        <v>42835</v>
      </c>
      <c r="R103" s="1">
        <v>43945</v>
      </c>
    </row>
    <row r="104" spans="1:18" x14ac:dyDescent="0.25">
      <c r="A104" s="1"/>
      <c r="P104" s="9">
        <v>42836</v>
      </c>
      <c r="Q104" s="9">
        <v>42836</v>
      </c>
      <c r="R104" s="1">
        <v>43946</v>
      </c>
    </row>
    <row r="105" spans="1:18" x14ac:dyDescent="0.25">
      <c r="A105" s="1"/>
      <c r="P105" s="9">
        <v>42837</v>
      </c>
      <c r="Q105" s="9">
        <v>42837</v>
      </c>
      <c r="R105" s="1">
        <v>43947</v>
      </c>
    </row>
    <row r="106" spans="1:18" x14ac:dyDescent="0.25">
      <c r="A106" s="1"/>
      <c r="P106" s="9">
        <v>42838</v>
      </c>
      <c r="Q106" s="9">
        <v>42838</v>
      </c>
      <c r="R106" s="1">
        <v>43948</v>
      </c>
    </row>
    <row r="107" spans="1:18" x14ac:dyDescent="0.25">
      <c r="A107" s="1"/>
      <c r="P107" s="9">
        <v>42839</v>
      </c>
      <c r="Q107" s="9">
        <v>42839</v>
      </c>
      <c r="R107" s="1">
        <v>43949</v>
      </c>
    </row>
    <row r="108" spans="1:18" x14ac:dyDescent="0.25">
      <c r="A108" s="1"/>
      <c r="P108" s="9">
        <v>42840</v>
      </c>
      <c r="Q108" s="9">
        <v>42840</v>
      </c>
      <c r="R108" s="1">
        <v>43950</v>
      </c>
    </row>
    <row r="109" spans="1:18" x14ac:dyDescent="0.25">
      <c r="A109" s="1"/>
      <c r="P109" s="9">
        <v>42841</v>
      </c>
      <c r="Q109" s="9">
        <v>42841</v>
      </c>
      <c r="R109" s="1">
        <v>43951</v>
      </c>
    </row>
    <row r="110" spans="1:18" x14ac:dyDescent="0.25">
      <c r="A110" s="1"/>
      <c r="P110" s="9">
        <v>42842</v>
      </c>
      <c r="Q110" s="9">
        <v>42842</v>
      </c>
      <c r="R110" s="1">
        <v>43952</v>
      </c>
    </row>
    <row r="111" spans="1:18" x14ac:dyDescent="0.25">
      <c r="A111" s="1"/>
      <c r="P111" s="9">
        <v>42843</v>
      </c>
      <c r="Q111" s="9">
        <v>42843</v>
      </c>
      <c r="R111" s="1">
        <v>43953</v>
      </c>
    </row>
    <row r="112" spans="1:18" x14ac:dyDescent="0.25">
      <c r="A112" s="1"/>
      <c r="P112" s="9">
        <v>42844</v>
      </c>
      <c r="Q112" s="9">
        <v>42844</v>
      </c>
      <c r="R112" s="1">
        <v>43954</v>
      </c>
    </row>
    <row r="113" spans="1:18" x14ac:dyDescent="0.25">
      <c r="A113" s="1"/>
      <c r="P113" s="9">
        <v>42845</v>
      </c>
      <c r="Q113" s="9">
        <v>42845</v>
      </c>
      <c r="R113" s="1">
        <v>43955</v>
      </c>
    </row>
    <row r="114" spans="1:18" x14ac:dyDescent="0.25">
      <c r="A114" s="1"/>
      <c r="P114" s="9">
        <v>42846</v>
      </c>
      <c r="Q114" s="9">
        <v>42846</v>
      </c>
      <c r="R114" s="1">
        <v>43956</v>
      </c>
    </row>
    <row r="115" spans="1:18" x14ac:dyDescent="0.25">
      <c r="A115" s="1"/>
      <c r="P115" s="9">
        <v>42847</v>
      </c>
      <c r="Q115" s="9">
        <v>42847</v>
      </c>
      <c r="R115" s="1">
        <v>43957</v>
      </c>
    </row>
    <row r="116" spans="1:18" x14ac:dyDescent="0.25">
      <c r="A116" s="1"/>
      <c r="P116" s="9">
        <v>42848</v>
      </c>
      <c r="Q116" s="9">
        <v>42848</v>
      </c>
      <c r="R116" s="1">
        <v>43958</v>
      </c>
    </row>
    <row r="117" spans="1:18" x14ac:dyDescent="0.25">
      <c r="A117" s="1"/>
      <c r="P117" s="9">
        <v>42849</v>
      </c>
      <c r="Q117" s="9">
        <v>42849</v>
      </c>
      <c r="R117" s="1">
        <v>43959</v>
      </c>
    </row>
    <row r="118" spans="1:18" x14ac:dyDescent="0.25">
      <c r="A118" s="1"/>
      <c r="P118" s="9">
        <v>42850</v>
      </c>
      <c r="Q118" s="9">
        <v>42850</v>
      </c>
      <c r="R118" s="1">
        <v>43960</v>
      </c>
    </row>
    <row r="119" spans="1:18" x14ac:dyDescent="0.25">
      <c r="A119" s="1"/>
      <c r="P119" s="9">
        <v>42851</v>
      </c>
      <c r="Q119" s="9">
        <v>42851</v>
      </c>
      <c r="R119" s="1">
        <v>43961</v>
      </c>
    </row>
    <row r="120" spans="1:18" x14ac:dyDescent="0.25">
      <c r="A120" s="1"/>
      <c r="P120" s="9">
        <v>42852</v>
      </c>
      <c r="Q120" s="9">
        <v>42852</v>
      </c>
      <c r="R120" s="1">
        <v>43962</v>
      </c>
    </row>
    <row r="121" spans="1:18" x14ac:dyDescent="0.25">
      <c r="A121" s="1"/>
      <c r="P121" s="9">
        <v>42853</v>
      </c>
      <c r="Q121" s="9">
        <v>42853</v>
      </c>
      <c r="R121" s="1">
        <v>43963</v>
      </c>
    </row>
    <row r="122" spans="1:18" x14ac:dyDescent="0.25">
      <c r="A122" s="1"/>
      <c r="P122" s="9">
        <v>42854</v>
      </c>
      <c r="Q122" s="9">
        <v>42854</v>
      </c>
      <c r="R122" s="1">
        <v>43964</v>
      </c>
    </row>
    <row r="123" spans="1:18" x14ac:dyDescent="0.25">
      <c r="A123" s="1"/>
      <c r="P123" s="9">
        <v>42855</v>
      </c>
      <c r="Q123" s="9">
        <v>42855</v>
      </c>
      <c r="R123" s="1">
        <v>43965</v>
      </c>
    </row>
    <row r="124" spans="1:18" x14ac:dyDescent="0.25">
      <c r="A124" s="1"/>
      <c r="P124" s="9">
        <v>42856</v>
      </c>
      <c r="Q124" s="9">
        <v>42856</v>
      </c>
      <c r="R124" s="1">
        <v>43966</v>
      </c>
    </row>
    <row r="125" spans="1:18" x14ac:dyDescent="0.25">
      <c r="A125" s="1"/>
      <c r="P125" s="9">
        <v>42857</v>
      </c>
      <c r="Q125" s="9">
        <v>42857</v>
      </c>
      <c r="R125" s="1">
        <v>43967</v>
      </c>
    </row>
    <row r="126" spans="1:18" x14ac:dyDescent="0.25">
      <c r="A126" s="1"/>
      <c r="P126" s="9">
        <v>42858</v>
      </c>
      <c r="Q126" s="9">
        <v>42858</v>
      </c>
      <c r="R126" s="1">
        <v>43968</v>
      </c>
    </row>
    <row r="127" spans="1:18" x14ac:dyDescent="0.25">
      <c r="A127" s="1"/>
      <c r="P127" s="9">
        <v>42859</v>
      </c>
      <c r="Q127" s="9">
        <v>42859</v>
      </c>
      <c r="R127" s="1">
        <v>43969</v>
      </c>
    </row>
    <row r="128" spans="1:18" x14ac:dyDescent="0.25">
      <c r="A128" s="1"/>
      <c r="P128" s="9">
        <v>42860</v>
      </c>
      <c r="Q128" s="9">
        <v>42860</v>
      </c>
      <c r="R128" s="1">
        <v>43970</v>
      </c>
    </row>
    <row r="129" spans="16:18" x14ac:dyDescent="0.25">
      <c r="P129" s="9">
        <v>42861</v>
      </c>
      <c r="Q129" s="9">
        <v>42861</v>
      </c>
      <c r="R129" s="1">
        <v>43971</v>
      </c>
    </row>
    <row r="130" spans="16:18" x14ac:dyDescent="0.25">
      <c r="P130" s="9">
        <v>42862</v>
      </c>
      <c r="Q130" s="9">
        <v>42862</v>
      </c>
      <c r="R130" s="1">
        <v>43972</v>
      </c>
    </row>
    <row r="131" spans="16:18" x14ac:dyDescent="0.25">
      <c r="P131" s="9">
        <v>42863</v>
      </c>
      <c r="Q131" s="9">
        <v>42863</v>
      </c>
      <c r="R131" s="1">
        <v>43973</v>
      </c>
    </row>
    <row r="132" spans="16:18" x14ac:dyDescent="0.25">
      <c r="P132" s="9">
        <v>42864</v>
      </c>
      <c r="Q132" s="9">
        <v>42864</v>
      </c>
      <c r="R132" s="1">
        <v>43974</v>
      </c>
    </row>
    <row r="133" spans="16:18" x14ac:dyDescent="0.25">
      <c r="P133" s="9">
        <v>42865</v>
      </c>
      <c r="Q133" s="9">
        <v>42865</v>
      </c>
      <c r="R133" s="1">
        <v>43975</v>
      </c>
    </row>
    <row r="134" spans="16:18" x14ac:dyDescent="0.25">
      <c r="P134" s="9">
        <v>42866</v>
      </c>
      <c r="Q134" s="9">
        <v>42866</v>
      </c>
      <c r="R134" s="1">
        <v>43976</v>
      </c>
    </row>
    <row r="135" spans="16:18" x14ac:dyDescent="0.25">
      <c r="P135" s="9">
        <v>42867</v>
      </c>
      <c r="Q135" s="9">
        <v>42867</v>
      </c>
      <c r="R135" s="1">
        <v>43977</v>
      </c>
    </row>
    <row r="136" spans="16:18" x14ac:dyDescent="0.25">
      <c r="P136" s="9">
        <v>42868</v>
      </c>
      <c r="Q136" s="9">
        <v>42868</v>
      </c>
      <c r="R136" s="1">
        <v>43978</v>
      </c>
    </row>
    <row r="137" spans="16:18" x14ac:dyDescent="0.25">
      <c r="P137" s="9">
        <v>42869</v>
      </c>
      <c r="Q137" s="9">
        <v>42869</v>
      </c>
      <c r="R137" s="1">
        <v>43979</v>
      </c>
    </row>
    <row r="138" spans="16:18" x14ac:dyDescent="0.25">
      <c r="P138" s="9">
        <v>42870</v>
      </c>
      <c r="Q138" s="9">
        <v>42870</v>
      </c>
      <c r="R138" s="1">
        <v>43980</v>
      </c>
    </row>
    <row r="139" spans="16:18" x14ac:dyDescent="0.25">
      <c r="P139" s="9">
        <v>42871</v>
      </c>
      <c r="Q139" s="9">
        <v>42871</v>
      </c>
      <c r="R139" s="1">
        <v>43981</v>
      </c>
    </row>
    <row r="140" spans="16:18" x14ac:dyDescent="0.25">
      <c r="P140" s="9">
        <v>42872</v>
      </c>
      <c r="Q140" s="9">
        <v>42872</v>
      </c>
      <c r="R140" s="1">
        <v>43982</v>
      </c>
    </row>
    <row r="141" spans="16:18" x14ac:dyDescent="0.25">
      <c r="P141" s="9">
        <v>42873</v>
      </c>
      <c r="Q141" s="9">
        <v>42873</v>
      </c>
      <c r="R141" s="1">
        <v>43983</v>
      </c>
    </row>
    <row r="142" spans="16:18" x14ac:dyDescent="0.25">
      <c r="P142" s="9">
        <v>42874</v>
      </c>
      <c r="Q142" s="9">
        <v>42874</v>
      </c>
      <c r="R142" s="1">
        <v>43984</v>
      </c>
    </row>
    <row r="143" spans="16:18" x14ac:dyDescent="0.25">
      <c r="P143" s="9">
        <v>42875</v>
      </c>
      <c r="Q143" s="9">
        <v>42875</v>
      </c>
      <c r="R143" s="1">
        <v>43985</v>
      </c>
    </row>
    <row r="144" spans="16:18" x14ac:dyDescent="0.25">
      <c r="P144" s="9">
        <v>42876</v>
      </c>
      <c r="Q144" s="9">
        <v>42876</v>
      </c>
      <c r="R144" s="1">
        <v>43986</v>
      </c>
    </row>
    <row r="145" spans="16:18" x14ac:dyDescent="0.25">
      <c r="P145" s="9">
        <v>42877</v>
      </c>
      <c r="Q145" s="9">
        <v>42877</v>
      </c>
      <c r="R145" s="1">
        <v>43987</v>
      </c>
    </row>
    <row r="146" spans="16:18" x14ac:dyDescent="0.25">
      <c r="P146" s="9">
        <v>42878</v>
      </c>
      <c r="Q146" s="9">
        <v>42878</v>
      </c>
      <c r="R146" s="1">
        <v>43988</v>
      </c>
    </row>
    <row r="147" spans="16:18" x14ac:dyDescent="0.25">
      <c r="P147" s="9">
        <v>42879</v>
      </c>
      <c r="Q147" s="9">
        <v>42879</v>
      </c>
      <c r="R147" s="1">
        <v>43989</v>
      </c>
    </row>
    <row r="148" spans="16:18" x14ac:dyDescent="0.25">
      <c r="P148" s="9">
        <v>42880</v>
      </c>
      <c r="Q148" s="9">
        <v>42880</v>
      </c>
      <c r="R148" s="1">
        <v>43990</v>
      </c>
    </row>
    <row r="149" spans="16:18" x14ac:dyDescent="0.25">
      <c r="P149" s="9">
        <v>42881</v>
      </c>
      <c r="Q149" s="9">
        <v>42881</v>
      </c>
      <c r="R149" s="1">
        <v>43991</v>
      </c>
    </row>
    <row r="150" spans="16:18" x14ac:dyDescent="0.25">
      <c r="P150" s="9">
        <v>42882</v>
      </c>
      <c r="Q150" s="9">
        <v>42882</v>
      </c>
      <c r="R150" s="1">
        <v>43992</v>
      </c>
    </row>
    <row r="151" spans="16:18" x14ac:dyDescent="0.25">
      <c r="P151" s="9">
        <v>42883</v>
      </c>
      <c r="Q151" s="9">
        <v>42883</v>
      </c>
      <c r="R151" s="1">
        <v>43993</v>
      </c>
    </row>
    <row r="152" spans="16:18" x14ac:dyDescent="0.25">
      <c r="P152" s="9">
        <v>42884</v>
      </c>
      <c r="Q152" s="9">
        <v>42884</v>
      </c>
      <c r="R152" s="1">
        <v>43994</v>
      </c>
    </row>
    <row r="153" spans="16:18" x14ac:dyDescent="0.25">
      <c r="P153" s="9">
        <v>42885</v>
      </c>
      <c r="Q153" s="9">
        <v>42885</v>
      </c>
      <c r="R153" s="1">
        <v>43995</v>
      </c>
    </row>
    <row r="154" spans="16:18" x14ac:dyDescent="0.25">
      <c r="P154" s="9">
        <v>42886</v>
      </c>
      <c r="Q154" s="9">
        <v>42886</v>
      </c>
      <c r="R154" s="1">
        <v>43996</v>
      </c>
    </row>
    <row r="155" spans="16:18" x14ac:dyDescent="0.25">
      <c r="P155" s="9">
        <v>42887</v>
      </c>
      <c r="Q155" s="9">
        <v>42887</v>
      </c>
      <c r="R155" s="1">
        <v>43997</v>
      </c>
    </row>
    <row r="156" spans="16:18" x14ac:dyDescent="0.25">
      <c r="P156" s="9">
        <v>42888</v>
      </c>
      <c r="Q156" s="9">
        <v>42888</v>
      </c>
      <c r="R156" s="1">
        <v>43998</v>
      </c>
    </row>
    <row r="157" spans="16:18" x14ac:dyDescent="0.25">
      <c r="P157" s="9">
        <v>42889</v>
      </c>
      <c r="Q157" s="9">
        <v>42889</v>
      </c>
      <c r="R157" s="1">
        <v>43999</v>
      </c>
    </row>
    <row r="158" spans="16:18" x14ac:dyDescent="0.25">
      <c r="P158" s="9">
        <v>42890</v>
      </c>
      <c r="Q158" s="9">
        <v>42890</v>
      </c>
      <c r="R158" s="1">
        <v>44000</v>
      </c>
    </row>
    <row r="159" spans="16:18" x14ac:dyDescent="0.25">
      <c r="P159" s="9">
        <v>42891</v>
      </c>
      <c r="Q159" s="9">
        <v>42891</v>
      </c>
      <c r="R159" s="1">
        <v>44001</v>
      </c>
    </row>
    <row r="160" spans="16:18" x14ac:dyDescent="0.25">
      <c r="P160" s="9">
        <v>42892</v>
      </c>
      <c r="Q160" s="9">
        <v>42892</v>
      </c>
      <c r="R160" s="1">
        <v>44002</v>
      </c>
    </row>
    <row r="161" spans="16:18" x14ac:dyDescent="0.25">
      <c r="P161" s="9">
        <v>42893</v>
      </c>
      <c r="Q161" s="9">
        <v>42893</v>
      </c>
      <c r="R161" s="1">
        <v>44003</v>
      </c>
    </row>
    <row r="162" spans="16:18" x14ac:dyDescent="0.25">
      <c r="P162" s="9">
        <v>42894</v>
      </c>
      <c r="Q162" s="9">
        <v>42894</v>
      </c>
      <c r="R162" s="1">
        <v>44004</v>
      </c>
    </row>
    <row r="163" spans="16:18" x14ac:dyDescent="0.25">
      <c r="P163" s="9">
        <v>42895</v>
      </c>
      <c r="Q163" s="9">
        <v>42895</v>
      </c>
      <c r="R163" s="1">
        <v>44005</v>
      </c>
    </row>
    <row r="164" spans="16:18" x14ac:dyDescent="0.25">
      <c r="P164" s="9">
        <v>42896</v>
      </c>
      <c r="Q164" s="9">
        <v>42896</v>
      </c>
      <c r="R164" s="1">
        <v>44006</v>
      </c>
    </row>
    <row r="165" spans="16:18" x14ac:dyDescent="0.25">
      <c r="P165" s="9">
        <v>42897</v>
      </c>
      <c r="Q165" s="9">
        <v>42897</v>
      </c>
      <c r="R165" s="1">
        <v>44007</v>
      </c>
    </row>
    <row r="166" spans="16:18" x14ac:dyDescent="0.25">
      <c r="P166" s="9">
        <v>42898</v>
      </c>
      <c r="Q166" s="9">
        <v>42898</v>
      </c>
      <c r="R166" s="1">
        <v>44008</v>
      </c>
    </row>
    <row r="167" spans="16:18" x14ac:dyDescent="0.25">
      <c r="P167" s="9">
        <v>42899</v>
      </c>
      <c r="Q167" s="9">
        <v>42899</v>
      </c>
      <c r="R167" s="1">
        <v>44009</v>
      </c>
    </row>
    <row r="168" spans="16:18" x14ac:dyDescent="0.25">
      <c r="P168" s="9">
        <v>42900</v>
      </c>
      <c r="Q168" s="9">
        <v>42900</v>
      </c>
      <c r="R168" s="1">
        <v>44010</v>
      </c>
    </row>
    <row r="169" spans="16:18" x14ac:dyDescent="0.25">
      <c r="P169" s="9">
        <v>42901</v>
      </c>
      <c r="Q169" s="9">
        <v>42901</v>
      </c>
      <c r="R169" s="1">
        <v>44011</v>
      </c>
    </row>
    <row r="170" spans="16:18" x14ac:dyDescent="0.25">
      <c r="P170" s="9">
        <v>42902</v>
      </c>
      <c r="Q170" s="9">
        <v>42902</v>
      </c>
      <c r="R170" s="1">
        <v>44012</v>
      </c>
    </row>
    <row r="171" spans="16:18" x14ac:dyDescent="0.25">
      <c r="P171" s="9">
        <v>42903</v>
      </c>
      <c r="Q171" s="9">
        <v>42903</v>
      </c>
      <c r="R171" s="1">
        <v>44013</v>
      </c>
    </row>
    <row r="172" spans="16:18" x14ac:dyDescent="0.25">
      <c r="P172" s="9">
        <v>42904</v>
      </c>
      <c r="Q172" s="9">
        <v>42904</v>
      </c>
      <c r="R172" s="1">
        <v>44014</v>
      </c>
    </row>
    <row r="173" spans="16:18" x14ac:dyDescent="0.25">
      <c r="P173" s="9">
        <v>42905</v>
      </c>
      <c r="Q173" s="9">
        <v>42905</v>
      </c>
      <c r="R173" s="1">
        <v>44015</v>
      </c>
    </row>
    <row r="174" spans="16:18" x14ac:dyDescent="0.25">
      <c r="P174" s="9">
        <v>42906</v>
      </c>
      <c r="Q174" s="9">
        <v>42906</v>
      </c>
      <c r="R174" s="1">
        <v>44016</v>
      </c>
    </row>
    <row r="175" spans="16:18" x14ac:dyDescent="0.25">
      <c r="P175" s="9">
        <v>42907</v>
      </c>
      <c r="Q175" s="9">
        <v>42907</v>
      </c>
      <c r="R175" s="1">
        <v>44017</v>
      </c>
    </row>
    <row r="176" spans="16:18" x14ac:dyDescent="0.25">
      <c r="P176" s="9">
        <v>42908</v>
      </c>
      <c r="Q176" s="9">
        <v>42908</v>
      </c>
      <c r="R176" s="1">
        <v>44018</v>
      </c>
    </row>
    <row r="177" spans="16:18" x14ac:dyDescent="0.25">
      <c r="P177" s="9">
        <v>42909</v>
      </c>
      <c r="Q177" s="9">
        <v>42909</v>
      </c>
      <c r="R177" s="1">
        <v>44019</v>
      </c>
    </row>
    <row r="178" spans="16:18" x14ac:dyDescent="0.25">
      <c r="P178" s="9">
        <v>42910</v>
      </c>
      <c r="Q178" s="9">
        <v>42910</v>
      </c>
      <c r="R178" s="1">
        <v>44020</v>
      </c>
    </row>
    <row r="179" spans="16:18" x14ac:dyDescent="0.25">
      <c r="P179" s="9">
        <v>42911</v>
      </c>
      <c r="Q179" s="9">
        <v>42911</v>
      </c>
      <c r="R179" s="1">
        <v>44021</v>
      </c>
    </row>
    <row r="180" spans="16:18" x14ac:dyDescent="0.25">
      <c r="P180" s="9">
        <v>42912</v>
      </c>
      <c r="Q180" s="9">
        <v>42912</v>
      </c>
      <c r="R180" s="1">
        <v>44022</v>
      </c>
    </row>
    <row r="181" spans="16:18" x14ac:dyDescent="0.25">
      <c r="P181" s="9">
        <v>42913</v>
      </c>
      <c r="Q181" s="9">
        <v>42913</v>
      </c>
      <c r="R181" s="1">
        <v>44023</v>
      </c>
    </row>
    <row r="182" spans="16:18" x14ac:dyDescent="0.25">
      <c r="P182" s="9">
        <v>42914</v>
      </c>
      <c r="Q182" s="9">
        <v>42914</v>
      </c>
      <c r="R182" s="1">
        <v>44024</v>
      </c>
    </row>
    <row r="183" spans="16:18" x14ac:dyDescent="0.25">
      <c r="P183" s="9">
        <v>42915</v>
      </c>
      <c r="Q183" s="9">
        <v>42915</v>
      </c>
      <c r="R183" s="1">
        <v>44025</v>
      </c>
    </row>
    <row r="184" spans="16:18" x14ac:dyDescent="0.25">
      <c r="P184" s="9">
        <v>42916</v>
      </c>
      <c r="Q184" s="9">
        <v>42916</v>
      </c>
      <c r="R184" s="1">
        <v>44026</v>
      </c>
    </row>
    <row r="185" spans="16:18" x14ac:dyDescent="0.25">
      <c r="P185" s="9">
        <v>42917</v>
      </c>
      <c r="Q185" s="9">
        <v>42917</v>
      </c>
      <c r="R185" s="1">
        <v>44027</v>
      </c>
    </row>
    <row r="186" spans="16:18" x14ac:dyDescent="0.25">
      <c r="P186" s="9">
        <v>42918</v>
      </c>
      <c r="Q186" s="9">
        <v>42918</v>
      </c>
      <c r="R186" s="1">
        <v>44028</v>
      </c>
    </row>
    <row r="187" spans="16:18" x14ac:dyDescent="0.25">
      <c r="P187" s="9">
        <v>42919</v>
      </c>
      <c r="Q187" s="9">
        <v>42919</v>
      </c>
      <c r="R187" s="1">
        <v>44029</v>
      </c>
    </row>
    <row r="188" spans="16:18" x14ac:dyDescent="0.25">
      <c r="P188" s="9">
        <v>42920</v>
      </c>
      <c r="Q188" s="9">
        <v>42920</v>
      </c>
      <c r="R188" s="1">
        <v>44030</v>
      </c>
    </row>
    <row r="189" spans="16:18" x14ac:dyDescent="0.25">
      <c r="P189" s="9">
        <v>42921</v>
      </c>
      <c r="Q189" s="9">
        <v>42921</v>
      </c>
      <c r="R189" s="1">
        <v>44031</v>
      </c>
    </row>
    <row r="190" spans="16:18" x14ac:dyDescent="0.25">
      <c r="P190" s="9">
        <v>42922</v>
      </c>
      <c r="Q190" s="9">
        <v>42922</v>
      </c>
      <c r="R190" s="1">
        <v>44032</v>
      </c>
    </row>
    <row r="191" spans="16:18" x14ac:dyDescent="0.25">
      <c r="P191" s="9">
        <v>42923</v>
      </c>
      <c r="Q191" s="9">
        <v>42923</v>
      </c>
      <c r="R191" s="1">
        <v>44033</v>
      </c>
    </row>
    <row r="192" spans="16:18" x14ac:dyDescent="0.25">
      <c r="P192" s="9">
        <v>42924</v>
      </c>
      <c r="Q192" s="9">
        <v>42924</v>
      </c>
      <c r="R192" s="1">
        <v>44034</v>
      </c>
    </row>
    <row r="193" spans="16:18" x14ac:dyDescent="0.25">
      <c r="P193" s="9">
        <v>42925</v>
      </c>
      <c r="Q193" s="9">
        <v>42925</v>
      </c>
      <c r="R193" s="1">
        <v>44035</v>
      </c>
    </row>
    <row r="194" spans="16:18" x14ac:dyDescent="0.25">
      <c r="P194" s="9">
        <v>42926</v>
      </c>
      <c r="Q194" s="9">
        <v>42926</v>
      </c>
      <c r="R194" s="1">
        <v>44036</v>
      </c>
    </row>
    <row r="195" spans="16:18" x14ac:dyDescent="0.25">
      <c r="P195" s="9">
        <v>42927</v>
      </c>
      <c r="Q195" s="9">
        <v>42927</v>
      </c>
      <c r="R195" s="1">
        <v>44037</v>
      </c>
    </row>
    <row r="196" spans="16:18" x14ac:dyDescent="0.25">
      <c r="P196" s="9">
        <v>42928</v>
      </c>
      <c r="Q196" s="9">
        <v>42928</v>
      </c>
      <c r="R196" s="1">
        <v>44038</v>
      </c>
    </row>
    <row r="197" spans="16:18" x14ac:dyDescent="0.25">
      <c r="P197" s="9">
        <v>42929</v>
      </c>
      <c r="Q197" s="9">
        <v>42929</v>
      </c>
      <c r="R197" s="1">
        <v>44039</v>
      </c>
    </row>
    <row r="198" spans="16:18" x14ac:dyDescent="0.25">
      <c r="P198" s="9">
        <v>42930</v>
      </c>
      <c r="Q198" s="9">
        <v>42930</v>
      </c>
      <c r="R198" s="1">
        <v>44040</v>
      </c>
    </row>
    <row r="199" spans="16:18" x14ac:dyDescent="0.25">
      <c r="P199" s="9">
        <v>42931</v>
      </c>
      <c r="Q199" s="9">
        <v>42931</v>
      </c>
      <c r="R199" s="1">
        <v>44041</v>
      </c>
    </row>
    <row r="200" spans="16:18" x14ac:dyDescent="0.25">
      <c r="P200" s="9">
        <v>42932</v>
      </c>
      <c r="Q200" s="9">
        <v>42932</v>
      </c>
      <c r="R200" s="1">
        <v>44042</v>
      </c>
    </row>
    <row r="201" spans="16:18" x14ac:dyDescent="0.25">
      <c r="P201" s="9">
        <v>42933</v>
      </c>
      <c r="Q201" s="9">
        <v>42933</v>
      </c>
      <c r="R201" s="1">
        <v>44043</v>
      </c>
    </row>
    <row r="202" spans="16:18" x14ac:dyDescent="0.25">
      <c r="P202" s="9">
        <v>42934</v>
      </c>
      <c r="Q202" s="9">
        <v>42934</v>
      </c>
      <c r="R202" s="1">
        <v>44044</v>
      </c>
    </row>
    <row r="203" spans="16:18" x14ac:dyDescent="0.25">
      <c r="P203" s="9">
        <v>42935</v>
      </c>
      <c r="Q203" s="9">
        <v>42935</v>
      </c>
      <c r="R203" s="1">
        <v>44045</v>
      </c>
    </row>
    <row r="204" spans="16:18" x14ac:dyDescent="0.25">
      <c r="P204" s="9">
        <v>42936</v>
      </c>
      <c r="Q204" s="9">
        <v>42936</v>
      </c>
      <c r="R204" s="1">
        <v>44046</v>
      </c>
    </row>
    <row r="205" spans="16:18" x14ac:dyDescent="0.25">
      <c r="P205" s="9">
        <v>42937</v>
      </c>
      <c r="Q205" s="9">
        <v>42937</v>
      </c>
      <c r="R205" s="1">
        <v>44047</v>
      </c>
    </row>
    <row r="206" spans="16:18" x14ac:dyDescent="0.25">
      <c r="P206" s="9">
        <v>42938</v>
      </c>
      <c r="Q206" s="9">
        <v>42938</v>
      </c>
      <c r="R206" s="1">
        <v>44048</v>
      </c>
    </row>
    <row r="207" spans="16:18" x14ac:dyDescent="0.25">
      <c r="P207" s="9">
        <v>42939</v>
      </c>
      <c r="Q207" s="9">
        <v>42939</v>
      </c>
      <c r="R207" s="1">
        <v>44049</v>
      </c>
    </row>
    <row r="208" spans="16:18" x14ac:dyDescent="0.25">
      <c r="P208" s="9">
        <v>42940</v>
      </c>
      <c r="Q208" s="9">
        <v>42940</v>
      </c>
      <c r="R208" s="1">
        <v>44050</v>
      </c>
    </row>
    <row r="209" spans="16:18" x14ac:dyDescent="0.25">
      <c r="P209" s="9">
        <v>42941</v>
      </c>
      <c r="Q209" s="9">
        <v>42941</v>
      </c>
      <c r="R209" s="1">
        <v>44051</v>
      </c>
    </row>
    <row r="210" spans="16:18" x14ac:dyDescent="0.25">
      <c r="P210" s="9">
        <v>42942</v>
      </c>
      <c r="Q210" s="9">
        <v>42942</v>
      </c>
      <c r="R210" s="1">
        <v>44052</v>
      </c>
    </row>
    <row r="211" spans="16:18" x14ac:dyDescent="0.25">
      <c r="P211" s="9">
        <v>42943</v>
      </c>
      <c r="Q211" s="9">
        <v>42943</v>
      </c>
      <c r="R211" s="1">
        <v>44053</v>
      </c>
    </row>
    <row r="212" spans="16:18" x14ac:dyDescent="0.25">
      <c r="P212" s="9">
        <v>42944</v>
      </c>
      <c r="Q212" s="9">
        <v>42944</v>
      </c>
      <c r="R212" s="1">
        <v>44054</v>
      </c>
    </row>
    <row r="213" spans="16:18" x14ac:dyDescent="0.25">
      <c r="P213" s="9">
        <v>42945</v>
      </c>
      <c r="Q213" s="9">
        <v>42945</v>
      </c>
      <c r="R213" s="1">
        <v>44055</v>
      </c>
    </row>
    <row r="214" spans="16:18" x14ac:dyDescent="0.25">
      <c r="P214" s="9">
        <v>42946</v>
      </c>
      <c r="Q214" s="9">
        <v>42946</v>
      </c>
      <c r="R214" s="1">
        <v>44056</v>
      </c>
    </row>
    <row r="215" spans="16:18" x14ac:dyDescent="0.25">
      <c r="P215" s="9">
        <v>42947</v>
      </c>
      <c r="Q215" s="9">
        <v>42947</v>
      </c>
      <c r="R215" s="1">
        <v>44057</v>
      </c>
    </row>
    <row r="216" spans="16:18" x14ac:dyDescent="0.25">
      <c r="P216" s="9">
        <v>42948</v>
      </c>
      <c r="Q216" s="9">
        <v>42948</v>
      </c>
      <c r="R216" s="1">
        <v>44058</v>
      </c>
    </row>
    <row r="217" spans="16:18" x14ac:dyDescent="0.25">
      <c r="P217" s="9">
        <v>42949</v>
      </c>
      <c r="Q217" s="9">
        <v>42949</v>
      </c>
      <c r="R217" s="1">
        <v>44059</v>
      </c>
    </row>
    <row r="218" spans="16:18" x14ac:dyDescent="0.25">
      <c r="P218" s="9">
        <v>42950</v>
      </c>
      <c r="Q218" s="9">
        <v>42950</v>
      </c>
      <c r="R218" s="1">
        <v>44060</v>
      </c>
    </row>
    <row r="219" spans="16:18" x14ac:dyDescent="0.25">
      <c r="P219" s="9">
        <v>42951</v>
      </c>
      <c r="Q219" s="9">
        <v>42951</v>
      </c>
      <c r="R219" s="1">
        <v>44061</v>
      </c>
    </row>
    <row r="220" spans="16:18" x14ac:dyDescent="0.25">
      <c r="P220" s="9">
        <v>42952</v>
      </c>
      <c r="Q220" s="9">
        <v>42952</v>
      </c>
      <c r="R220" s="1">
        <v>44062</v>
      </c>
    </row>
    <row r="221" spans="16:18" x14ac:dyDescent="0.25">
      <c r="P221" s="9">
        <v>42953</v>
      </c>
      <c r="Q221" s="9">
        <v>42953</v>
      </c>
      <c r="R221" s="1">
        <v>44063</v>
      </c>
    </row>
    <row r="222" spans="16:18" x14ac:dyDescent="0.25">
      <c r="P222" s="9">
        <v>42954</v>
      </c>
      <c r="Q222" s="9">
        <v>42954</v>
      </c>
      <c r="R222" s="1">
        <v>44064</v>
      </c>
    </row>
    <row r="223" spans="16:18" x14ac:dyDescent="0.25">
      <c r="P223" s="9">
        <v>42955</v>
      </c>
      <c r="Q223" s="9">
        <v>42955</v>
      </c>
      <c r="R223" s="1">
        <v>44065</v>
      </c>
    </row>
    <row r="224" spans="16:18" x14ac:dyDescent="0.25">
      <c r="P224" s="9">
        <v>42956</v>
      </c>
      <c r="Q224" s="9">
        <v>42956</v>
      </c>
      <c r="R224" s="1">
        <v>44066</v>
      </c>
    </row>
    <row r="225" spans="16:18" x14ac:dyDescent="0.25">
      <c r="P225" s="9">
        <v>42957</v>
      </c>
      <c r="Q225" s="9">
        <v>42957</v>
      </c>
      <c r="R225" s="1">
        <v>44067</v>
      </c>
    </row>
    <row r="226" spans="16:18" x14ac:dyDescent="0.25">
      <c r="P226" s="9">
        <v>42958</v>
      </c>
      <c r="Q226" s="9">
        <v>42958</v>
      </c>
      <c r="R226" s="1">
        <v>44068</v>
      </c>
    </row>
    <row r="227" spans="16:18" x14ac:dyDescent="0.25">
      <c r="P227" s="9">
        <v>42959</v>
      </c>
      <c r="Q227" s="9">
        <v>42959</v>
      </c>
      <c r="R227" s="1">
        <v>44069</v>
      </c>
    </row>
    <row r="228" spans="16:18" x14ac:dyDescent="0.25">
      <c r="P228" s="9">
        <v>42960</v>
      </c>
      <c r="Q228" s="9">
        <v>42960</v>
      </c>
      <c r="R228" s="1">
        <v>44070</v>
      </c>
    </row>
    <row r="229" spans="16:18" x14ac:dyDescent="0.25">
      <c r="P229" s="9">
        <v>42961</v>
      </c>
      <c r="Q229" s="9">
        <v>42961</v>
      </c>
      <c r="R229" s="1">
        <v>44071</v>
      </c>
    </row>
    <row r="230" spans="16:18" x14ac:dyDescent="0.25">
      <c r="P230" s="9">
        <v>42962</v>
      </c>
      <c r="Q230" s="9">
        <v>42962</v>
      </c>
      <c r="R230" s="1">
        <v>44072</v>
      </c>
    </row>
    <row r="231" spans="16:18" x14ac:dyDescent="0.25">
      <c r="P231" s="9">
        <v>42963</v>
      </c>
      <c r="Q231" s="9">
        <v>42963</v>
      </c>
      <c r="R231" s="1">
        <v>44073</v>
      </c>
    </row>
    <row r="232" spans="16:18" x14ac:dyDescent="0.25">
      <c r="P232" s="9">
        <v>42964</v>
      </c>
      <c r="Q232" s="9">
        <v>42964</v>
      </c>
      <c r="R232" s="1">
        <v>44074</v>
      </c>
    </row>
    <row r="233" spans="16:18" x14ac:dyDescent="0.25">
      <c r="P233" s="9">
        <v>42965</v>
      </c>
      <c r="Q233" s="9">
        <v>42965</v>
      </c>
      <c r="R233" s="1">
        <v>44075</v>
      </c>
    </row>
    <row r="234" spans="16:18" x14ac:dyDescent="0.25">
      <c r="P234" s="9">
        <v>42966</v>
      </c>
      <c r="Q234" s="9">
        <v>42966</v>
      </c>
      <c r="R234" s="1">
        <v>44076</v>
      </c>
    </row>
    <row r="235" spans="16:18" x14ac:dyDescent="0.25">
      <c r="P235" s="9">
        <v>42967</v>
      </c>
      <c r="Q235" s="9">
        <v>42967</v>
      </c>
      <c r="R235" s="1">
        <v>44077</v>
      </c>
    </row>
    <row r="236" spans="16:18" x14ac:dyDescent="0.25">
      <c r="P236" s="9">
        <v>42968</v>
      </c>
      <c r="Q236" s="9">
        <v>42968</v>
      </c>
      <c r="R236" s="1">
        <v>44078</v>
      </c>
    </row>
    <row r="237" spans="16:18" x14ac:dyDescent="0.25">
      <c r="P237" s="9">
        <v>42969</v>
      </c>
      <c r="Q237" s="9">
        <v>42969</v>
      </c>
      <c r="R237" s="1">
        <v>44079</v>
      </c>
    </row>
    <row r="238" spans="16:18" x14ac:dyDescent="0.25">
      <c r="P238" s="9">
        <v>42970</v>
      </c>
      <c r="Q238" s="9">
        <v>42970</v>
      </c>
      <c r="R238" s="1">
        <v>44080</v>
      </c>
    </row>
    <row r="239" spans="16:18" x14ac:dyDescent="0.25">
      <c r="P239" s="9">
        <v>42971</v>
      </c>
      <c r="Q239" s="9">
        <v>42971</v>
      </c>
      <c r="R239" s="1">
        <v>44081</v>
      </c>
    </row>
    <row r="240" spans="16:18" x14ac:dyDescent="0.25">
      <c r="P240" s="9">
        <v>42972</v>
      </c>
      <c r="Q240" s="9">
        <v>42972</v>
      </c>
      <c r="R240" s="1">
        <v>44082</v>
      </c>
    </row>
    <row r="241" spans="16:18" x14ac:dyDescent="0.25">
      <c r="P241" s="9">
        <v>42973</v>
      </c>
      <c r="Q241" s="9">
        <v>42973</v>
      </c>
      <c r="R241" s="1">
        <v>44083</v>
      </c>
    </row>
    <row r="242" spans="16:18" x14ac:dyDescent="0.25">
      <c r="P242" s="9">
        <v>42974</v>
      </c>
      <c r="Q242" s="9">
        <v>42974</v>
      </c>
      <c r="R242" s="1">
        <v>44084</v>
      </c>
    </row>
    <row r="243" spans="16:18" x14ac:dyDescent="0.25">
      <c r="P243" s="9">
        <v>42975</v>
      </c>
      <c r="Q243" s="9">
        <v>42975</v>
      </c>
      <c r="R243" s="1">
        <v>44085</v>
      </c>
    </row>
    <row r="244" spans="16:18" x14ac:dyDescent="0.25">
      <c r="P244" s="9">
        <v>42976</v>
      </c>
      <c r="Q244" s="9">
        <v>42976</v>
      </c>
      <c r="R244" s="1">
        <v>44086</v>
      </c>
    </row>
    <row r="245" spans="16:18" x14ac:dyDescent="0.25">
      <c r="P245" s="9">
        <v>42977</v>
      </c>
      <c r="Q245" s="9">
        <v>42977</v>
      </c>
      <c r="R245" s="1">
        <v>44087</v>
      </c>
    </row>
    <row r="246" spans="16:18" x14ac:dyDescent="0.25">
      <c r="P246" s="9">
        <v>42978</v>
      </c>
      <c r="Q246" s="9">
        <v>42978</v>
      </c>
      <c r="R246" s="1">
        <v>44088</v>
      </c>
    </row>
    <row r="247" spans="16:18" x14ac:dyDescent="0.25">
      <c r="P247" s="9">
        <v>42979</v>
      </c>
      <c r="Q247" s="9">
        <v>42979</v>
      </c>
      <c r="R247" s="1">
        <v>44089</v>
      </c>
    </row>
    <row r="248" spans="16:18" x14ac:dyDescent="0.25">
      <c r="P248" s="9">
        <v>42980</v>
      </c>
      <c r="Q248" s="9">
        <v>42980</v>
      </c>
      <c r="R248" s="1">
        <v>44090</v>
      </c>
    </row>
    <row r="249" spans="16:18" x14ac:dyDescent="0.25">
      <c r="P249" s="9">
        <v>42981</v>
      </c>
      <c r="Q249" s="9">
        <v>42981</v>
      </c>
      <c r="R249" s="1">
        <v>44091</v>
      </c>
    </row>
    <row r="250" spans="16:18" x14ac:dyDescent="0.25">
      <c r="P250" s="9">
        <v>42982</v>
      </c>
      <c r="Q250" s="9">
        <v>42982</v>
      </c>
      <c r="R250" s="1">
        <v>44092</v>
      </c>
    </row>
    <row r="251" spans="16:18" x14ac:dyDescent="0.25">
      <c r="P251" s="9">
        <v>42983</v>
      </c>
      <c r="Q251" s="9">
        <v>42983</v>
      </c>
      <c r="R251" s="1">
        <v>44093</v>
      </c>
    </row>
    <row r="252" spans="16:18" x14ac:dyDescent="0.25">
      <c r="P252" s="9">
        <v>42984</v>
      </c>
      <c r="Q252" s="9">
        <v>42984</v>
      </c>
      <c r="R252" s="1">
        <v>44094</v>
      </c>
    </row>
    <row r="253" spans="16:18" x14ac:dyDescent="0.25">
      <c r="P253" s="9">
        <v>42985</v>
      </c>
      <c r="Q253" s="9">
        <v>42985</v>
      </c>
      <c r="R253" s="1">
        <v>44095</v>
      </c>
    </row>
    <row r="254" spans="16:18" x14ac:dyDescent="0.25">
      <c r="P254" s="9">
        <v>42986</v>
      </c>
      <c r="Q254" s="9">
        <v>42986</v>
      </c>
      <c r="R254" s="1">
        <v>44096</v>
      </c>
    </row>
    <row r="255" spans="16:18" x14ac:dyDescent="0.25">
      <c r="P255" s="9">
        <v>42987</v>
      </c>
      <c r="Q255" s="9">
        <v>42987</v>
      </c>
      <c r="R255" s="1">
        <v>44097</v>
      </c>
    </row>
    <row r="256" spans="16:18" x14ac:dyDescent="0.25">
      <c r="P256" s="9">
        <v>42988</v>
      </c>
      <c r="Q256" s="9">
        <v>42988</v>
      </c>
      <c r="R256" s="1">
        <v>44098</v>
      </c>
    </row>
    <row r="257" spans="16:18" x14ac:dyDescent="0.25">
      <c r="P257" s="9">
        <v>42989</v>
      </c>
      <c r="Q257" s="9">
        <v>42989</v>
      </c>
      <c r="R257" s="1">
        <v>44099</v>
      </c>
    </row>
    <row r="258" spans="16:18" x14ac:dyDescent="0.25">
      <c r="P258" s="9">
        <v>42990</v>
      </c>
      <c r="Q258" s="9">
        <v>42990</v>
      </c>
      <c r="R258" s="1">
        <v>44100</v>
      </c>
    </row>
    <row r="259" spans="16:18" x14ac:dyDescent="0.25">
      <c r="P259" s="9">
        <v>42991</v>
      </c>
      <c r="Q259" s="9">
        <v>42991</v>
      </c>
      <c r="R259" s="1">
        <v>44101</v>
      </c>
    </row>
    <row r="260" spans="16:18" x14ac:dyDescent="0.25">
      <c r="P260" s="9">
        <v>42992</v>
      </c>
      <c r="Q260" s="9">
        <v>42992</v>
      </c>
      <c r="R260" s="1">
        <v>44102</v>
      </c>
    </row>
    <row r="261" spans="16:18" x14ac:dyDescent="0.25">
      <c r="P261" s="9">
        <v>42993</v>
      </c>
      <c r="Q261" s="9">
        <v>42993</v>
      </c>
      <c r="R261" s="1">
        <v>44103</v>
      </c>
    </row>
    <row r="262" spans="16:18" x14ac:dyDescent="0.25">
      <c r="P262" s="9">
        <v>42994</v>
      </c>
      <c r="Q262" s="9">
        <v>42994</v>
      </c>
      <c r="R262" s="1">
        <v>44104</v>
      </c>
    </row>
    <row r="263" spans="16:18" x14ac:dyDescent="0.25">
      <c r="P263" s="9">
        <v>42995</v>
      </c>
      <c r="Q263" s="9">
        <v>42995</v>
      </c>
      <c r="R263" s="1">
        <v>44105</v>
      </c>
    </row>
    <row r="264" spans="16:18" x14ac:dyDescent="0.25">
      <c r="P264" s="9">
        <v>42996</v>
      </c>
      <c r="Q264" s="9">
        <v>42996</v>
      </c>
      <c r="R264" s="1">
        <v>44106</v>
      </c>
    </row>
    <row r="265" spans="16:18" x14ac:dyDescent="0.25">
      <c r="P265" s="9">
        <v>42997</v>
      </c>
      <c r="Q265" s="9">
        <v>42997</v>
      </c>
      <c r="R265" s="1">
        <v>44107</v>
      </c>
    </row>
    <row r="266" spans="16:18" x14ac:dyDescent="0.25">
      <c r="P266" s="9">
        <v>42998</v>
      </c>
      <c r="Q266" s="9">
        <v>42998</v>
      </c>
      <c r="R266" s="1">
        <v>44108</v>
      </c>
    </row>
    <row r="267" spans="16:18" x14ac:dyDescent="0.25">
      <c r="P267" s="9">
        <v>42999</v>
      </c>
      <c r="Q267" s="9">
        <v>42999</v>
      </c>
      <c r="R267" s="1">
        <v>44109</v>
      </c>
    </row>
    <row r="268" spans="16:18" x14ac:dyDescent="0.25">
      <c r="P268" s="9">
        <v>43000</v>
      </c>
      <c r="Q268" s="9">
        <v>43000</v>
      </c>
      <c r="R268" s="1">
        <v>44110</v>
      </c>
    </row>
    <row r="269" spans="16:18" x14ac:dyDescent="0.25">
      <c r="P269" s="9">
        <v>43001</v>
      </c>
      <c r="Q269" s="9">
        <v>43001</v>
      </c>
      <c r="R269" s="1">
        <v>44111</v>
      </c>
    </row>
    <row r="270" spans="16:18" x14ac:dyDescent="0.25">
      <c r="P270" s="9">
        <v>43002</v>
      </c>
      <c r="Q270" s="9">
        <v>43002</v>
      </c>
      <c r="R270" s="1">
        <v>44112</v>
      </c>
    </row>
    <row r="271" spans="16:18" x14ac:dyDescent="0.25">
      <c r="P271" s="9">
        <v>43003</v>
      </c>
      <c r="Q271" s="9">
        <v>43003</v>
      </c>
      <c r="R271" s="1">
        <v>44113</v>
      </c>
    </row>
    <row r="272" spans="16:18" x14ac:dyDescent="0.25">
      <c r="P272" s="9">
        <v>43004</v>
      </c>
      <c r="Q272" s="9">
        <v>43004</v>
      </c>
      <c r="R272" s="1">
        <v>44114</v>
      </c>
    </row>
    <row r="273" spans="16:18" x14ac:dyDescent="0.25">
      <c r="P273" s="9">
        <v>43005</v>
      </c>
      <c r="Q273" s="9">
        <v>43005</v>
      </c>
      <c r="R273" s="1">
        <v>44115</v>
      </c>
    </row>
    <row r="274" spans="16:18" x14ac:dyDescent="0.25">
      <c r="P274" s="9">
        <v>43006</v>
      </c>
      <c r="Q274" s="9">
        <v>43006</v>
      </c>
      <c r="R274" s="1">
        <v>44116</v>
      </c>
    </row>
    <row r="275" spans="16:18" x14ac:dyDescent="0.25">
      <c r="P275" s="9">
        <v>43007</v>
      </c>
      <c r="Q275" s="9">
        <v>43007</v>
      </c>
      <c r="R275" s="1">
        <v>44117</v>
      </c>
    </row>
    <row r="276" spans="16:18" x14ac:dyDescent="0.25">
      <c r="P276" s="9">
        <v>43008</v>
      </c>
      <c r="Q276" s="9">
        <v>43008</v>
      </c>
      <c r="R276" s="1">
        <v>44118</v>
      </c>
    </row>
    <row r="277" spans="16:18" x14ac:dyDescent="0.25">
      <c r="P277" s="9">
        <v>43009</v>
      </c>
      <c r="Q277" s="9">
        <v>43009</v>
      </c>
      <c r="R277" s="1">
        <v>44119</v>
      </c>
    </row>
    <row r="278" spans="16:18" x14ac:dyDescent="0.25">
      <c r="P278" s="9">
        <v>43010</v>
      </c>
      <c r="Q278" s="9">
        <v>43010</v>
      </c>
      <c r="R278" s="1">
        <v>44120</v>
      </c>
    </row>
    <row r="279" spans="16:18" x14ac:dyDescent="0.25">
      <c r="P279" s="9">
        <v>43011</v>
      </c>
      <c r="Q279" s="9">
        <v>43011</v>
      </c>
      <c r="R279" s="1">
        <v>44121</v>
      </c>
    </row>
    <row r="280" spans="16:18" x14ac:dyDescent="0.25">
      <c r="P280" s="9">
        <v>43012</v>
      </c>
      <c r="Q280" s="9">
        <v>43012</v>
      </c>
      <c r="R280" s="1">
        <v>44122</v>
      </c>
    </row>
    <row r="281" spans="16:18" x14ac:dyDescent="0.25">
      <c r="P281" s="9">
        <v>43013</v>
      </c>
      <c r="Q281" s="9">
        <v>43013</v>
      </c>
      <c r="R281" s="1">
        <v>44123</v>
      </c>
    </row>
    <row r="282" spans="16:18" x14ac:dyDescent="0.25">
      <c r="P282" s="9">
        <v>43014</v>
      </c>
      <c r="Q282" s="9">
        <v>43014</v>
      </c>
      <c r="R282" s="1">
        <v>44124</v>
      </c>
    </row>
    <row r="283" spans="16:18" x14ac:dyDescent="0.25">
      <c r="P283" s="9">
        <v>43015</v>
      </c>
      <c r="Q283" s="9">
        <v>43015</v>
      </c>
      <c r="R283" s="1">
        <v>44125</v>
      </c>
    </row>
    <row r="284" spans="16:18" x14ac:dyDescent="0.25">
      <c r="P284" s="9">
        <v>43016</v>
      </c>
      <c r="Q284" s="9">
        <v>43016</v>
      </c>
      <c r="R284" s="1">
        <v>44126</v>
      </c>
    </row>
    <row r="285" spans="16:18" x14ac:dyDescent="0.25">
      <c r="P285" s="9">
        <v>43017</v>
      </c>
      <c r="Q285" s="9">
        <v>43017</v>
      </c>
      <c r="R285" s="1">
        <v>44127</v>
      </c>
    </row>
    <row r="286" spans="16:18" x14ac:dyDescent="0.25">
      <c r="P286" s="9">
        <v>43018</v>
      </c>
      <c r="Q286" s="9">
        <v>43018</v>
      </c>
      <c r="R286" s="1">
        <v>44128</v>
      </c>
    </row>
    <row r="287" spans="16:18" x14ac:dyDescent="0.25">
      <c r="P287" s="9">
        <v>43019</v>
      </c>
      <c r="Q287" s="9">
        <v>43019</v>
      </c>
      <c r="R287" s="1">
        <v>44129</v>
      </c>
    </row>
    <row r="288" spans="16:18" x14ac:dyDescent="0.25">
      <c r="P288" s="9">
        <v>43020</v>
      </c>
      <c r="Q288" s="9">
        <v>43020</v>
      </c>
      <c r="R288" s="1">
        <v>44130</v>
      </c>
    </row>
    <row r="289" spans="16:18" x14ac:dyDescent="0.25">
      <c r="P289" s="9">
        <v>43021</v>
      </c>
      <c r="Q289" s="9">
        <v>43021</v>
      </c>
      <c r="R289" s="1">
        <v>44131</v>
      </c>
    </row>
    <row r="290" spans="16:18" x14ac:dyDescent="0.25">
      <c r="P290" s="9">
        <v>43022</v>
      </c>
      <c r="Q290" s="9">
        <v>43022</v>
      </c>
      <c r="R290" s="1">
        <v>44132</v>
      </c>
    </row>
    <row r="291" spans="16:18" x14ac:dyDescent="0.25">
      <c r="P291" s="9">
        <v>43023</v>
      </c>
      <c r="Q291" s="9">
        <v>43023</v>
      </c>
      <c r="R291" s="1">
        <v>44133</v>
      </c>
    </row>
    <row r="292" spans="16:18" x14ac:dyDescent="0.25">
      <c r="P292" s="9">
        <v>43024</v>
      </c>
      <c r="Q292" s="9">
        <v>43024</v>
      </c>
      <c r="R292" s="1">
        <v>44134</v>
      </c>
    </row>
    <row r="293" spans="16:18" x14ac:dyDescent="0.25">
      <c r="P293" s="9">
        <v>43025</v>
      </c>
      <c r="Q293" s="9">
        <v>43025</v>
      </c>
      <c r="R293" s="1">
        <v>44135</v>
      </c>
    </row>
    <row r="294" spans="16:18" x14ac:dyDescent="0.25">
      <c r="P294" s="9">
        <v>43026</v>
      </c>
      <c r="Q294" s="9">
        <v>43026</v>
      </c>
      <c r="R294" s="1">
        <v>44136</v>
      </c>
    </row>
    <row r="295" spans="16:18" x14ac:dyDescent="0.25">
      <c r="P295" s="9">
        <v>43027</v>
      </c>
      <c r="Q295" s="9">
        <v>43027</v>
      </c>
      <c r="R295" s="1">
        <v>44137</v>
      </c>
    </row>
    <row r="296" spans="16:18" x14ac:dyDescent="0.25">
      <c r="P296" s="9">
        <v>43028</v>
      </c>
      <c r="Q296" s="9">
        <v>43028</v>
      </c>
      <c r="R296" s="1">
        <v>44138</v>
      </c>
    </row>
    <row r="297" spans="16:18" x14ac:dyDescent="0.25">
      <c r="P297" s="9">
        <v>43029</v>
      </c>
      <c r="Q297" s="9">
        <v>43029</v>
      </c>
      <c r="R297" s="1">
        <v>44139</v>
      </c>
    </row>
    <row r="298" spans="16:18" x14ac:dyDescent="0.25">
      <c r="P298" s="9">
        <v>43030</v>
      </c>
      <c r="Q298" s="9">
        <v>43030</v>
      </c>
      <c r="R298" s="1">
        <v>44140</v>
      </c>
    </row>
    <row r="299" spans="16:18" x14ac:dyDescent="0.25">
      <c r="P299" s="9">
        <v>43031</v>
      </c>
      <c r="Q299" s="9">
        <v>43031</v>
      </c>
      <c r="R299" s="1">
        <v>44141</v>
      </c>
    </row>
    <row r="300" spans="16:18" x14ac:dyDescent="0.25">
      <c r="P300" s="9">
        <v>43032</v>
      </c>
      <c r="Q300" s="9">
        <v>43032</v>
      </c>
      <c r="R300" s="1">
        <v>44142</v>
      </c>
    </row>
    <row r="301" spans="16:18" x14ac:dyDescent="0.25">
      <c r="P301" s="9">
        <v>43033</v>
      </c>
      <c r="Q301" s="9">
        <v>43033</v>
      </c>
      <c r="R301" s="1">
        <v>44143</v>
      </c>
    </row>
    <row r="302" spans="16:18" x14ac:dyDescent="0.25">
      <c r="P302" s="9">
        <v>43034</v>
      </c>
      <c r="Q302" s="9">
        <v>43034</v>
      </c>
      <c r="R302" s="1">
        <v>44144</v>
      </c>
    </row>
    <row r="303" spans="16:18" x14ac:dyDescent="0.25">
      <c r="P303" s="9">
        <v>43035</v>
      </c>
      <c r="Q303" s="9">
        <v>43035</v>
      </c>
      <c r="R303" s="1">
        <v>44145</v>
      </c>
    </row>
    <row r="304" spans="16:18" x14ac:dyDescent="0.25">
      <c r="P304" s="9">
        <v>43036</v>
      </c>
      <c r="Q304" s="9">
        <v>43036</v>
      </c>
      <c r="R304" s="1">
        <v>44146</v>
      </c>
    </row>
    <row r="305" spans="16:18" x14ac:dyDescent="0.25">
      <c r="P305" s="9">
        <v>43037</v>
      </c>
      <c r="Q305" s="9">
        <v>43037</v>
      </c>
      <c r="R305" s="1">
        <v>44147</v>
      </c>
    </row>
    <row r="306" spans="16:18" x14ac:dyDescent="0.25">
      <c r="P306" s="9">
        <v>43038</v>
      </c>
      <c r="Q306" s="9">
        <v>43038</v>
      </c>
      <c r="R306" s="1">
        <v>44148</v>
      </c>
    </row>
    <row r="307" spans="16:18" x14ac:dyDescent="0.25">
      <c r="P307" s="9">
        <v>43039</v>
      </c>
      <c r="Q307" s="9">
        <v>43039</v>
      </c>
      <c r="R307" s="1">
        <v>44149</v>
      </c>
    </row>
    <row r="308" spans="16:18" x14ac:dyDescent="0.25">
      <c r="P308" s="9">
        <v>43040</v>
      </c>
      <c r="Q308" s="9">
        <v>43040</v>
      </c>
      <c r="R308" s="1">
        <v>44150</v>
      </c>
    </row>
    <row r="309" spans="16:18" x14ac:dyDescent="0.25">
      <c r="P309" s="9">
        <v>43041</v>
      </c>
      <c r="Q309" s="9">
        <v>43041</v>
      </c>
      <c r="R309" s="1">
        <v>44151</v>
      </c>
    </row>
    <row r="310" spans="16:18" x14ac:dyDescent="0.25">
      <c r="P310" s="9">
        <v>43042</v>
      </c>
      <c r="Q310" s="9">
        <v>43042</v>
      </c>
      <c r="R310" s="1">
        <v>44152</v>
      </c>
    </row>
    <row r="311" spans="16:18" x14ac:dyDescent="0.25">
      <c r="P311" s="9">
        <v>43043</v>
      </c>
      <c r="Q311" s="9">
        <v>43043</v>
      </c>
      <c r="R311" s="1">
        <v>44153</v>
      </c>
    </row>
    <row r="312" spans="16:18" x14ac:dyDescent="0.25">
      <c r="P312" s="9">
        <v>43044</v>
      </c>
      <c r="Q312" s="9">
        <v>43044</v>
      </c>
      <c r="R312" s="1">
        <v>44154</v>
      </c>
    </row>
    <row r="313" spans="16:18" x14ac:dyDescent="0.25">
      <c r="P313" s="9">
        <v>43045</v>
      </c>
      <c r="Q313" s="9">
        <v>43045</v>
      </c>
      <c r="R313" s="1">
        <v>44155</v>
      </c>
    </row>
    <row r="314" spans="16:18" x14ac:dyDescent="0.25">
      <c r="P314" s="9">
        <v>43046</v>
      </c>
      <c r="Q314" s="9">
        <v>43046</v>
      </c>
      <c r="R314" s="1">
        <v>44156</v>
      </c>
    </row>
    <row r="315" spans="16:18" x14ac:dyDescent="0.25">
      <c r="P315" s="9">
        <v>43047</v>
      </c>
      <c r="Q315" s="9">
        <v>43047</v>
      </c>
      <c r="R315" s="1">
        <v>44157</v>
      </c>
    </row>
    <row r="316" spans="16:18" x14ac:dyDescent="0.25">
      <c r="P316" s="9">
        <v>43048</v>
      </c>
      <c r="Q316" s="9">
        <v>43048</v>
      </c>
      <c r="R316" s="1">
        <v>44158</v>
      </c>
    </row>
    <row r="317" spans="16:18" x14ac:dyDescent="0.25">
      <c r="P317" s="9">
        <v>43049</v>
      </c>
      <c r="Q317" s="9">
        <v>43049</v>
      </c>
      <c r="R317" s="1">
        <v>44159</v>
      </c>
    </row>
    <row r="318" spans="16:18" x14ac:dyDescent="0.25">
      <c r="P318" s="9">
        <v>43050</v>
      </c>
      <c r="Q318" s="9">
        <v>43050</v>
      </c>
      <c r="R318" s="1">
        <v>44160</v>
      </c>
    </row>
    <row r="319" spans="16:18" x14ac:dyDescent="0.25">
      <c r="P319" s="9">
        <v>43051</v>
      </c>
      <c r="Q319" s="9">
        <v>43051</v>
      </c>
      <c r="R319" s="1">
        <v>44161</v>
      </c>
    </row>
    <row r="320" spans="16:18" x14ac:dyDescent="0.25">
      <c r="P320" s="9">
        <v>43052</v>
      </c>
      <c r="Q320" s="9">
        <v>43052</v>
      </c>
      <c r="R320" s="1">
        <v>44162</v>
      </c>
    </row>
    <row r="321" spans="16:18" x14ac:dyDescent="0.25">
      <c r="P321" s="9">
        <v>43053</v>
      </c>
      <c r="Q321" s="9">
        <v>43053</v>
      </c>
      <c r="R321" s="1">
        <v>44163</v>
      </c>
    </row>
    <row r="322" spans="16:18" x14ac:dyDescent="0.25">
      <c r="P322" s="9">
        <v>43054</v>
      </c>
      <c r="Q322" s="9">
        <v>43054</v>
      </c>
      <c r="R322" s="1">
        <v>44164</v>
      </c>
    </row>
    <row r="323" spans="16:18" x14ac:dyDescent="0.25">
      <c r="P323" s="9">
        <v>43055</v>
      </c>
      <c r="Q323" s="9">
        <v>43055</v>
      </c>
      <c r="R323" s="1">
        <v>44165</v>
      </c>
    </row>
    <row r="324" spans="16:18" x14ac:dyDescent="0.25">
      <c r="P324" s="9">
        <v>43056</v>
      </c>
      <c r="Q324" s="9">
        <v>43056</v>
      </c>
      <c r="R324" s="1">
        <v>44166</v>
      </c>
    </row>
    <row r="325" spans="16:18" x14ac:dyDescent="0.25">
      <c r="P325" s="9">
        <v>43057</v>
      </c>
      <c r="Q325" s="9">
        <v>43057</v>
      </c>
      <c r="R325" s="1">
        <v>44167</v>
      </c>
    </row>
    <row r="326" spans="16:18" x14ac:dyDescent="0.25">
      <c r="P326" s="9">
        <v>43058</v>
      </c>
      <c r="Q326" s="9">
        <v>43058</v>
      </c>
      <c r="R326" s="1">
        <v>44168</v>
      </c>
    </row>
    <row r="327" spans="16:18" x14ac:dyDescent="0.25">
      <c r="P327" s="9">
        <v>43059</v>
      </c>
      <c r="Q327" s="9">
        <v>43059</v>
      </c>
      <c r="R327" s="1">
        <v>44169</v>
      </c>
    </row>
    <row r="328" spans="16:18" x14ac:dyDescent="0.25">
      <c r="P328" s="9">
        <v>43060</v>
      </c>
      <c r="Q328" s="9">
        <v>43060</v>
      </c>
      <c r="R328" s="1">
        <v>44170</v>
      </c>
    </row>
    <row r="329" spans="16:18" x14ac:dyDescent="0.25">
      <c r="P329" s="9">
        <v>43061</v>
      </c>
      <c r="Q329" s="9">
        <v>43061</v>
      </c>
      <c r="R329" s="1">
        <v>44171</v>
      </c>
    </row>
    <row r="330" spans="16:18" x14ac:dyDescent="0.25">
      <c r="P330" s="9">
        <v>43062</v>
      </c>
      <c r="Q330" s="9">
        <v>43062</v>
      </c>
      <c r="R330" s="1">
        <v>44172</v>
      </c>
    </row>
    <row r="331" spans="16:18" x14ac:dyDescent="0.25">
      <c r="P331" s="9">
        <v>43063</v>
      </c>
      <c r="Q331" s="9">
        <v>43063</v>
      </c>
      <c r="R331" s="1">
        <v>44173</v>
      </c>
    </row>
    <row r="332" spans="16:18" x14ac:dyDescent="0.25">
      <c r="P332" s="9">
        <v>43064</v>
      </c>
      <c r="Q332" s="9">
        <v>43064</v>
      </c>
      <c r="R332" s="1">
        <v>44174</v>
      </c>
    </row>
    <row r="333" spans="16:18" x14ac:dyDescent="0.25">
      <c r="P333" s="9">
        <v>43065</v>
      </c>
      <c r="Q333" s="9">
        <v>43065</v>
      </c>
      <c r="R333" s="1">
        <v>44175</v>
      </c>
    </row>
    <row r="334" spans="16:18" x14ac:dyDescent="0.25">
      <c r="P334" s="9">
        <v>43066</v>
      </c>
      <c r="Q334" s="9">
        <v>43066</v>
      </c>
      <c r="R334" s="1">
        <v>44176</v>
      </c>
    </row>
    <row r="335" spans="16:18" x14ac:dyDescent="0.25">
      <c r="P335" s="9">
        <v>43067</v>
      </c>
      <c r="Q335" s="9">
        <v>43067</v>
      </c>
      <c r="R335" s="1">
        <v>44177</v>
      </c>
    </row>
    <row r="336" spans="16:18" x14ac:dyDescent="0.25">
      <c r="P336" s="9">
        <v>43068</v>
      </c>
      <c r="Q336" s="9">
        <v>43068</v>
      </c>
      <c r="R336" s="1">
        <v>44178</v>
      </c>
    </row>
    <row r="337" spans="16:18" x14ac:dyDescent="0.25">
      <c r="P337" s="9">
        <v>43069</v>
      </c>
      <c r="Q337" s="9">
        <v>43069</v>
      </c>
      <c r="R337" s="1">
        <v>44179</v>
      </c>
    </row>
    <row r="338" spans="16:18" x14ac:dyDescent="0.25">
      <c r="P338" s="9">
        <v>43070</v>
      </c>
      <c r="Q338" s="9">
        <v>43070</v>
      </c>
      <c r="R338" s="1">
        <v>44180</v>
      </c>
    </row>
    <row r="339" spans="16:18" x14ac:dyDescent="0.25">
      <c r="P339" s="9">
        <v>43071</v>
      </c>
      <c r="Q339" s="9">
        <v>43071</v>
      </c>
      <c r="R339" s="1">
        <v>44181</v>
      </c>
    </row>
    <row r="340" spans="16:18" x14ac:dyDescent="0.25">
      <c r="P340" s="9">
        <v>43072</v>
      </c>
      <c r="Q340" s="9">
        <v>43072</v>
      </c>
      <c r="R340" s="1">
        <v>44182</v>
      </c>
    </row>
    <row r="341" spans="16:18" x14ac:dyDescent="0.25">
      <c r="P341" s="9">
        <v>43073</v>
      </c>
      <c r="Q341" s="9">
        <v>43073</v>
      </c>
      <c r="R341" s="1">
        <v>44183</v>
      </c>
    </row>
    <row r="342" spans="16:18" x14ac:dyDescent="0.25">
      <c r="P342" s="9">
        <v>43074</v>
      </c>
      <c r="Q342" s="9">
        <v>43074</v>
      </c>
      <c r="R342" s="1">
        <v>44184</v>
      </c>
    </row>
    <row r="343" spans="16:18" x14ac:dyDescent="0.25">
      <c r="P343" s="9">
        <v>43075</v>
      </c>
      <c r="Q343" s="9">
        <v>43075</v>
      </c>
      <c r="R343" s="1">
        <v>44185</v>
      </c>
    </row>
    <row r="344" spans="16:18" x14ac:dyDescent="0.25">
      <c r="P344" s="9">
        <v>43076</v>
      </c>
      <c r="Q344" s="9">
        <v>43076</v>
      </c>
      <c r="R344" s="1">
        <v>44186</v>
      </c>
    </row>
    <row r="345" spans="16:18" x14ac:dyDescent="0.25">
      <c r="P345" s="9">
        <v>43077</v>
      </c>
      <c r="Q345" s="9">
        <v>43077</v>
      </c>
      <c r="R345" s="1">
        <v>44187</v>
      </c>
    </row>
    <row r="346" spans="16:18" x14ac:dyDescent="0.25">
      <c r="P346" s="9">
        <v>43078</v>
      </c>
      <c r="Q346" s="9">
        <v>43078</v>
      </c>
      <c r="R346" s="1">
        <v>44188</v>
      </c>
    </row>
    <row r="347" spans="16:18" x14ac:dyDescent="0.25">
      <c r="P347" s="9">
        <v>43079</v>
      </c>
      <c r="Q347" s="9">
        <v>43079</v>
      </c>
      <c r="R347" s="1">
        <v>44189</v>
      </c>
    </row>
    <row r="348" spans="16:18" x14ac:dyDescent="0.25">
      <c r="P348" s="9">
        <v>43080</v>
      </c>
      <c r="Q348" s="9">
        <v>43080</v>
      </c>
      <c r="R348" s="1">
        <v>44190</v>
      </c>
    </row>
    <row r="349" spans="16:18" x14ac:dyDescent="0.25">
      <c r="P349" s="9">
        <v>43081</v>
      </c>
      <c r="Q349" s="9">
        <v>43081</v>
      </c>
      <c r="R349" s="1">
        <v>44191</v>
      </c>
    </row>
    <row r="350" spans="16:18" x14ac:dyDescent="0.25">
      <c r="P350" s="9">
        <v>43082</v>
      </c>
      <c r="Q350" s="9">
        <v>43082</v>
      </c>
      <c r="R350" s="1">
        <v>44192</v>
      </c>
    </row>
    <row r="351" spans="16:18" x14ac:dyDescent="0.25">
      <c r="P351" s="9">
        <v>43083</v>
      </c>
      <c r="Q351" s="9">
        <v>43083</v>
      </c>
      <c r="R351" s="1">
        <v>44193</v>
      </c>
    </row>
    <row r="352" spans="16:18" x14ac:dyDescent="0.25">
      <c r="P352" s="9">
        <v>43084</v>
      </c>
      <c r="Q352" s="9">
        <v>43084</v>
      </c>
      <c r="R352" s="1">
        <v>44194</v>
      </c>
    </row>
    <row r="353" spans="16:18" x14ac:dyDescent="0.25">
      <c r="P353" s="9">
        <v>43085</v>
      </c>
      <c r="Q353" s="9">
        <v>43085</v>
      </c>
      <c r="R353" s="1">
        <v>44195</v>
      </c>
    </row>
    <row r="354" spans="16:18" x14ac:dyDescent="0.25">
      <c r="P354" s="9">
        <v>43086</v>
      </c>
      <c r="Q354" s="9">
        <v>43086</v>
      </c>
      <c r="R354" s="1">
        <v>44196</v>
      </c>
    </row>
    <row r="355" spans="16:18" x14ac:dyDescent="0.25">
      <c r="P355" s="9">
        <v>43087</v>
      </c>
      <c r="Q355" s="9">
        <v>43087</v>
      </c>
      <c r="R355" s="1">
        <v>44197</v>
      </c>
    </row>
    <row r="356" spans="16:18" x14ac:dyDescent="0.25">
      <c r="P356" s="9">
        <v>43088</v>
      </c>
      <c r="Q356" s="9">
        <v>43088</v>
      </c>
      <c r="R356" s="1">
        <v>44198</v>
      </c>
    </row>
    <row r="357" spans="16:18" x14ac:dyDescent="0.25">
      <c r="P357" s="9">
        <v>43089</v>
      </c>
      <c r="Q357" s="9">
        <v>43089</v>
      </c>
      <c r="R357" s="1">
        <v>44199</v>
      </c>
    </row>
    <row r="358" spans="16:18" x14ac:dyDescent="0.25">
      <c r="P358" s="9">
        <v>43090</v>
      </c>
      <c r="Q358" s="9">
        <v>43090</v>
      </c>
      <c r="R358" s="1">
        <v>44200</v>
      </c>
    </row>
    <row r="359" spans="16:18" x14ac:dyDescent="0.25">
      <c r="P359" s="9">
        <v>43091</v>
      </c>
      <c r="Q359" s="9">
        <v>43091</v>
      </c>
      <c r="R359" s="1">
        <v>44201</v>
      </c>
    </row>
    <row r="360" spans="16:18" x14ac:dyDescent="0.25">
      <c r="P360" s="9">
        <v>43092</v>
      </c>
      <c r="Q360" s="9">
        <v>43092</v>
      </c>
      <c r="R360" s="1">
        <v>44202</v>
      </c>
    </row>
    <row r="361" spans="16:18" x14ac:dyDescent="0.25">
      <c r="P361" s="9">
        <v>43093</v>
      </c>
      <c r="Q361" s="9">
        <v>43093</v>
      </c>
      <c r="R361" s="1">
        <v>44203</v>
      </c>
    </row>
    <row r="362" spans="16:18" x14ac:dyDescent="0.25">
      <c r="P362" s="9">
        <v>43094</v>
      </c>
      <c r="Q362" s="9">
        <v>43094</v>
      </c>
      <c r="R362" s="1">
        <v>44204</v>
      </c>
    </row>
    <row r="363" spans="16:18" x14ac:dyDescent="0.25">
      <c r="P363" s="9">
        <v>43095</v>
      </c>
      <c r="Q363" s="9">
        <v>43095</v>
      </c>
      <c r="R363" s="1">
        <v>44205</v>
      </c>
    </row>
    <row r="364" spans="16:18" x14ac:dyDescent="0.25">
      <c r="P364" s="9">
        <v>43096</v>
      </c>
      <c r="Q364" s="9">
        <v>43096</v>
      </c>
      <c r="R364" s="1">
        <v>44206</v>
      </c>
    </row>
    <row r="365" spans="16:18" x14ac:dyDescent="0.25">
      <c r="P365" s="9">
        <v>43097</v>
      </c>
      <c r="Q365" s="9">
        <v>43097</v>
      </c>
      <c r="R365" s="1">
        <v>44207</v>
      </c>
    </row>
    <row r="366" spans="16:18" x14ac:dyDescent="0.25">
      <c r="P366" s="9">
        <v>43098</v>
      </c>
      <c r="Q366" s="9">
        <v>43098</v>
      </c>
      <c r="R366" s="1">
        <v>44208</v>
      </c>
    </row>
    <row r="367" spans="16:18" x14ac:dyDescent="0.25">
      <c r="P367" s="9">
        <v>43099</v>
      </c>
      <c r="Q367" s="9">
        <v>43099</v>
      </c>
      <c r="R367" s="1">
        <v>44209</v>
      </c>
    </row>
    <row r="368" spans="16:18" x14ac:dyDescent="0.25">
      <c r="P368" s="9">
        <v>43100</v>
      </c>
      <c r="Q368" s="9">
        <v>43100</v>
      </c>
      <c r="R368" s="1">
        <v>44210</v>
      </c>
    </row>
    <row r="369" spans="16:18" x14ac:dyDescent="0.25">
      <c r="P369" s="9">
        <v>43101</v>
      </c>
      <c r="Q369" s="9">
        <v>43101</v>
      </c>
      <c r="R369" s="1">
        <v>44211</v>
      </c>
    </row>
    <row r="370" spans="16:18" x14ac:dyDescent="0.25">
      <c r="P370" s="9">
        <v>43102</v>
      </c>
      <c r="Q370" s="9">
        <v>43102</v>
      </c>
      <c r="R370" s="1">
        <v>44212</v>
      </c>
    </row>
    <row r="371" spans="16:18" x14ac:dyDescent="0.25">
      <c r="P371" s="9">
        <v>43103</v>
      </c>
      <c r="Q371" s="9">
        <v>43103</v>
      </c>
      <c r="R371" s="1">
        <v>44213</v>
      </c>
    </row>
    <row r="372" spans="16:18" x14ac:dyDescent="0.25">
      <c r="P372" s="9">
        <v>43104</v>
      </c>
      <c r="Q372" s="9">
        <v>43104</v>
      </c>
      <c r="R372" s="1">
        <v>44214</v>
      </c>
    </row>
    <row r="373" spans="16:18" x14ac:dyDescent="0.25">
      <c r="P373" s="9">
        <v>43105</v>
      </c>
      <c r="Q373" s="9">
        <v>43105</v>
      </c>
      <c r="R373" s="1">
        <v>44215</v>
      </c>
    </row>
    <row r="374" spans="16:18" x14ac:dyDescent="0.25">
      <c r="P374" s="9">
        <v>43106</v>
      </c>
      <c r="Q374" s="9">
        <v>43106</v>
      </c>
      <c r="R374" s="1">
        <v>44216</v>
      </c>
    </row>
    <row r="375" spans="16:18" x14ac:dyDescent="0.25">
      <c r="P375" s="9">
        <v>43107</v>
      </c>
      <c r="Q375" s="9">
        <v>43107</v>
      </c>
      <c r="R375" s="1">
        <v>44217</v>
      </c>
    </row>
    <row r="376" spans="16:18" x14ac:dyDescent="0.25">
      <c r="P376" s="9">
        <v>43108</v>
      </c>
      <c r="Q376" s="9">
        <v>43108</v>
      </c>
      <c r="R376" s="1">
        <v>44218</v>
      </c>
    </row>
    <row r="377" spans="16:18" x14ac:dyDescent="0.25">
      <c r="P377" s="9">
        <v>43109</v>
      </c>
      <c r="Q377" s="9">
        <v>43109</v>
      </c>
      <c r="R377" s="1">
        <v>44219</v>
      </c>
    </row>
    <row r="378" spans="16:18" x14ac:dyDescent="0.25">
      <c r="P378" s="9">
        <v>43110</v>
      </c>
      <c r="Q378" s="9">
        <v>43110</v>
      </c>
      <c r="R378" s="1">
        <v>44220</v>
      </c>
    </row>
    <row r="379" spans="16:18" x14ac:dyDescent="0.25">
      <c r="P379" s="9">
        <v>43111</v>
      </c>
      <c r="Q379" s="9">
        <v>43111</v>
      </c>
      <c r="R379" s="1">
        <v>44221</v>
      </c>
    </row>
    <row r="380" spans="16:18" x14ac:dyDescent="0.25">
      <c r="P380" s="9">
        <v>43112</v>
      </c>
      <c r="Q380" s="9">
        <v>43112</v>
      </c>
      <c r="R380" s="1">
        <v>44222</v>
      </c>
    </row>
    <row r="381" spans="16:18" x14ac:dyDescent="0.25">
      <c r="P381" s="9">
        <v>43113</v>
      </c>
      <c r="Q381" s="9">
        <v>43113</v>
      </c>
      <c r="R381" s="1">
        <v>44223</v>
      </c>
    </row>
    <row r="382" spans="16:18" x14ac:dyDescent="0.25">
      <c r="P382" s="9">
        <v>43114</v>
      </c>
      <c r="Q382" s="9">
        <v>43114</v>
      </c>
      <c r="R382" s="1">
        <v>44224</v>
      </c>
    </row>
    <row r="383" spans="16:18" x14ac:dyDescent="0.25">
      <c r="P383" s="9">
        <v>43115</v>
      </c>
      <c r="Q383" s="9">
        <v>43115</v>
      </c>
      <c r="R383" s="1">
        <v>44225</v>
      </c>
    </row>
    <row r="384" spans="16:18" x14ac:dyDescent="0.25">
      <c r="P384" s="9">
        <v>43116</v>
      </c>
      <c r="Q384" s="9">
        <v>43116</v>
      </c>
      <c r="R384" s="1">
        <v>44226</v>
      </c>
    </row>
    <row r="385" spans="16:18" x14ac:dyDescent="0.25">
      <c r="P385" s="9">
        <v>43117</v>
      </c>
      <c r="Q385" s="9">
        <v>43117</v>
      </c>
      <c r="R385" s="1">
        <v>44227</v>
      </c>
    </row>
    <row r="386" spans="16:18" x14ac:dyDescent="0.25">
      <c r="P386" s="9">
        <v>43118</v>
      </c>
      <c r="Q386" s="9">
        <v>43118</v>
      </c>
      <c r="R386" s="1">
        <v>44228</v>
      </c>
    </row>
    <row r="387" spans="16:18" x14ac:dyDescent="0.25">
      <c r="P387" s="9">
        <v>43119</v>
      </c>
      <c r="Q387" s="9">
        <v>43119</v>
      </c>
      <c r="R387" s="1">
        <v>44229</v>
      </c>
    </row>
    <row r="388" spans="16:18" x14ac:dyDescent="0.25">
      <c r="P388" s="9">
        <v>43120</v>
      </c>
      <c r="Q388" s="9">
        <v>43120</v>
      </c>
      <c r="R388" s="1">
        <v>44230</v>
      </c>
    </row>
    <row r="389" spans="16:18" x14ac:dyDescent="0.25">
      <c r="P389" s="9">
        <v>43121</v>
      </c>
      <c r="Q389" s="9">
        <v>43121</v>
      </c>
      <c r="R389" s="1">
        <v>44231</v>
      </c>
    </row>
    <row r="390" spans="16:18" x14ac:dyDescent="0.25">
      <c r="P390" s="9">
        <v>43122</v>
      </c>
      <c r="Q390" s="9">
        <v>43122</v>
      </c>
      <c r="R390" s="1">
        <v>44232</v>
      </c>
    </row>
    <row r="391" spans="16:18" x14ac:dyDescent="0.25">
      <c r="P391" s="9">
        <v>43123</v>
      </c>
      <c r="Q391" s="9">
        <v>43123</v>
      </c>
      <c r="R391" s="1">
        <v>44233</v>
      </c>
    </row>
    <row r="392" spans="16:18" x14ac:dyDescent="0.25">
      <c r="P392" s="9">
        <v>43124</v>
      </c>
      <c r="Q392" s="9">
        <v>43124</v>
      </c>
      <c r="R392" s="1">
        <v>44234</v>
      </c>
    </row>
    <row r="393" spans="16:18" x14ac:dyDescent="0.25">
      <c r="P393" s="9">
        <v>43125</v>
      </c>
      <c r="Q393" s="9">
        <v>43125</v>
      </c>
      <c r="R393" s="1">
        <v>44235</v>
      </c>
    </row>
    <row r="394" spans="16:18" x14ac:dyDescent="0.25">
      <c r="P394" s="9">
        <v>43126</v>
      </c>
      <c r="Q394" s="9">
        <v>43126</v>
      </c>
      <c r="R394" s="1">
        <v>44236</v>
      </c>
    </row>
    <row r="395" spans="16:18" x14ac:dyDescent="0.25">
      <c r="P395" s="9">
        <v>43127</v>
      </c>
      <c r="Q395" s="9">
        <v>43127</v>
      </c>
      <c r="R395" s="1">
        <v>44237</v>
      </c>
    </row>
    <row r="396" spans="16:18" x14ac:dyDescent="0.25">
      <c r="P396" s="9">
        <v>43128</v>
      </c>
      <c r="Q396" s="9">
        <v>43128</v>
      </c>
      <c r="R396" s="1">
        <v>44238</v>
      </c>
    </row>
    <row r="397" spans="16:18" x14ac:dyDescent="0.25">
      <c r="P397" s="9">
        <v>43129</v>
      </c>
      <c r="Q397" s="9">
        <v>43129</v>
      </c>
      <c r="R397" s="1">
        <v>44239</v>
      </c>
    </row>
    <row r="398" spans="16:18" x14ac:dyDescent="0.25">
      <c r="P398" s="9">
        <v>43130</v>
      </c>
      <c r="Q398" s="9">
        <v>43130</v>
      </c>
      <c r="R398" s="1">
        <v>44240</v>
      </c>
    </row>
    <row r="399" spans="16:18" x14ac:dyDescent="0.25">
      <c r="P399" s="9">
        <v>43131</v>
      </c>
      <c r="Q399" s="9">
        <v>43131</v>
      </c>
      <c r="R399" s="1">
        <v>44241</v>
      </c>
    </row>
    <row r="400" spans="16:18" x14ac:dyDescent="0.25">
      <c r="P400" s="9">
        <v>43132</v>
      </c>
      <c r="Q400" s="9">
        <v>43132</v>
      </c>
      <c r="R400" s="1">
        <v>44242</v>
      </c>
    </row>
    <row r="401" spans="16:18" x14ac:dyDescent="0.25">
      <c r="P401" s="9">
        <v>43133</v>
      </c>
      <c r="Q401" s="9">
        <v>43133</v>
      </c>
      <c r="R401" s="1">
        <v>44243</v>
      </c>
    </row>
    <row r="402" spans="16:18" x14ac:dyDescent="0.25">
      <c r="P402" s="9">
        <v>43134</v>
      </c>
      <c r="Q402" s="9">
        <v>43134</v>
      </c>
      <c r="R402" s="1">
        <v>44244</v>
      </c>
    </row>
    <row r="403" spans="16:18" x14ac:dyDescent="0.25">
      <c r="P403" s="9">
        <v>43135</v>
      </c>
      <c r="Q403" s="9">
        <v>43135</v>
      </c>
      <c r="R403" s="1">
        <v>44245</v>
      </c>
    </row>
    <row r="404" spans="16:18" x14ac:dyDescent="0.25">
      <c r="P404" s="9">
        <v>43136</v>
      </c>
      <c r="Q404" s="9">
        <v>43136</v>
      </c>
      <c r="R404" s="1">
        <v>44246</v>
      </c>
    </row>
    <row r="405" spans="16:18" x14ac:dyDescent="0.25">
      <c r="P405" s="9">
        <v>43137</v>
      </c>
      <c r="Q405" s="9">
        <v>43137</v>
      </c>
      <c r="R405" s="1">
        <v>44247</v>
      </c>
    </row>
    <row r="406" spans="16:18" x14ac:dyDescent="0.25">
      <c r="P406" s="9">
        <v>43138</v>
      </c>
      <c r="Q406" s="9">
        <v>43138</v>
      </c>
      <c r="R406" s="1">
        <v>44248</v>
      </c>
    </row>
    <row r="407" spans="16:18" x14ac:dyDescent="0.25">
      <c r="P407" s="9">
        <v>43139</v>
      </c>
      <c r="Q407" s="9">
        <v>43139</v>
      </c>
      <c r="R407" s="1">
        <v>44249</v>
      </c>
    </row>
    <row r="408" spans="16:18" x14ac:dyDescent="0.25">
      <c r="P408" s="9">
        <v>43140</v>
      </c>
      <c r="Q408" s="9">
        <v>43140</v>
      </c>
      <c r="R408" s="1">
        <v>44250</v>
      </c>
    </row>
    <row r="409" spans="16:18" x14ac:dyDescent="0.25">
      <c r="P409" s="9">
        <v>43141</v>
      </c>
      <c r="Q409" s="9">
        <v>43141</v>
      </c>
      <c r="R409" s="1">
        <v>44251</v>
      </c>
    </row>
    <row r="410" spans="16:18" x14ac:dyDescent="0.25">
      <c r="P410" s="9">
        <v>43142</v>
      </c>
      <c r="Q410" s="9">
        <v>43142</v>
      </c>
      <c r="R410" s="1">
        <v>44252</v>
      </c>
    </row>
    <row r="411" spans="16:18" x14ac:dyDescent="0.25">
      <c r="P411" s="9">
        <v>43143</v>
      </c>
      <c r="Q411" s="9">
        <v>43143</v>
      </c>
      <c r="R411" s="1">
        <v>44253</v>
      </c>
    </row>
    <row r="412" spans="16:18" x14ac:dyDescent="0.25">
      <c r="P412" s="9">
        <v>43144</v>
      </c>
      <c r="Q412" s="9">
        <v>43144</v>
      </c>
      <c r="R412" s="1">
        <v>44254</v>
      </c>
    </row>
    <row r="413" spans="16:18" x14ac:dyDescent="0.25">
      <c r="P413" s="9">
        <v>43145</v>
      </c>
      <c r="Q413" s="9">
        <v>43145</v>
      </c>
      <c r="R413" s="1">
        <v>44255</v>
      </c>
    </row>
    <row r="414" spans="16:18" x14ac:dyDescent="0.25">
      <c r="P414" s="9">
        <v>43146</v>
      </c>
      <c r="Q414" s="9">
        <v>43146</v>
      </c>
      <c r="R414" s="1">
        <v>44256</v>
      </c>
    </row>
    <row r="415" spans="16:18" x14ac:dyDescent="0.25">
      <c r="P415" s="9">
        <v>43147</v>
      </c>
      <c r="Q415" s="9">
        <v>43147</v>
      </c>
      <c r="R415" s="1">
        <v>44257</v>
      </c>
    </row>
    <row r="416" spans="16:18" x14ac:dyDescent="0.25">
      <c r="P416" s="9">
        <v>43148</v>
      </c>
      <c r="Q416" s="9">
        <v>43148</v>
      </c>
      <c r="R416" s="1">
        <v>44258</v>
      </c>
    </row>
    <row r="417" spans="16:18" x14ac:dyDescent="0.25">
      <c r="P417" s="9">
        <v>43149</v>
      </c>
      <c r="Q417" s="9">
        <v>43149</v>
      </c>
      <c r="R417" s="1">
        <v>44259</v>
      </c>
    </row>
    <row r="418" spans="16:18" x14ac:dyDescent="0.25">
      <c r="P418" s="9">
        <v>43150</v>
      </c>
      <c r="Q418" s="9">
        <v>43150</v>
      </c>
      <c r="R418" s="1">
        <v>44260</v>
      </c>
    </row>
    <row r="419" spans="16:18" x14ac:dyDescent="0.25">
      <c r="P419" s="9">
        <v>43151</v>
      </c>
      <c r="Q419" s="9">
        <v>43151</v>
      </c>
      <c r="R419" s="1">
        <v>44261</v>
      </c>
    </row>
    <row r="420" spans="16:18" x14ac:dyDescent="0.25">
      <c r="P420" s="9">
        <v>43152</v>
      </c>
      <c r="Q420" s="9">
        <v>43152</v>
      </c>
      <c r="R420" s="1">
        <v>44262</v>
      </c>
    </row>
    <row r="421" spans="16:18" x14ac:dyDescent="0.25">
      <c r="P421" s="9">
        <v>43153</v>
      </c>
      <c r="Q421" s="9">
        <v>43153</v>
      </c>
      <c r="R421" s="1">
        <v>44263</v>
      </c>
    </row>
    <row r="422" spans="16:18" x14ac:dyDescent="0.25">
      <c r="P422" s="9">
        <v>43154</v>
      </c>
      <c r="Q422" s="9">
        <v>43154</v>
      </c>
      <c r="R422" s="1">
        <v>44264</v>
      </c>
    </row>
    <row r="423" spans="16:18" x14ac:dyDescent="0.25">
      <c r="P423" s="9">
        <v>43155</v>
      </c>
      <c r="Q423" s="9">
        <v>43155</v>
      </c>
      <c r="R423" s="1">
        <v>44265</v>
      </c>
    </row>
    <row r="424" spans="16:18" x14ac:dyDescent="0.25">
      <c r="P424" s="9">
        <v>43156</v>
      </c>
      <c r="Q424" s="9">
        <v>43156</v>
      </c>
      <c r="R424" s="1">
        <v>44266</v>
      </c>
    </row>
    <row r="425" spans="16:18" x14ac:dyDescent="0.25">
      <c r="P425" s="9">
        <v>43157</v>
      </c>
      <c r="Q425" s="9">
        <v>43157</v>
      </c>
      <c r="R425" s="1">
        <v>44267</v>
      </c>
    </row>
    <row r="426" spans="16:18" x14ac:dyDescent="0.25">
      <c r="P426" s="9">
        <v>43158</v>
      </c>
      <c r="Q426" s="9">
        <v>43158</v>
      </c>
      <c r="R426" s="1">
        <v>44268</v>
      </c>
    </row>
    <row r="427" spans="16:18" x14ac:dyDescent="0.25">
      <c r="P427" s="9">
        <v>43159</v>
      </c>
      <c r="Q427" s="9">
        <v>43159</v>
      </c>
      <c r="R427" s="1">
        <v>44269</v>
      </c>
    </row>
    <row r="428" spans="16:18" x14ac:dyDescent="0.25">
      <c r="P428" s="9">
        <v>43160</v>
      </c>
      <c r="Q428" s="9">
        <v>43160</v>
      </c>
      <c r="R428" s="1">
        <v>44270</v>
      </c>
    </row>
    <row r="429" spans="16:18" x14ac:dyDescent="0.25">
      <c r="P429" s="9">
        <v>43161</v>
      </c>
      <c r="Q429" s="9">
        <v>43161</v>
      </c>
      <c r="R429" s="1">
        <v>44271</v>
      </c>
    </row>
    <row r="430" spans="16:18" x14ac:dyDescent="0.25">
      <c r="P430" s="9">
        <v>43162</v>
      </c>
      <c r="Q430" s="9">
        <v>43162</v>
      </c>
      <c r="R430" s="1">
        <v>44272</v>
      </c>
    </row>
    <row r="431" spans="16:18" x14ac:dyDescent="0.25">
      <c r="P431" s="9">
        <v>43163</v>
      </c>
      <c r="Q431" s="9">
        <v>43163</v>
      </c>
      <c r="R431" s="1">
        <v>44273</v>
      </c>
    </row>
    <row r="432" spans="16:18" x14ac:dyDescent="0.25">
      <c r="P432" s="9">
        <v>43164</v>
      </c>
      <c r="Q432" s="9">
        <v>43164</v>
      </c>
      <c r="R432" s="1">
        <v>44274</v>
      </c>
    </row>
    <row r="433" spans="16:18" x14ac:dyDescent="0.25">
      <c r="P433" s="9">
        <v>43165</v>
      </c>
      <c r="Q433" s="9">
        <v>43165</v>
      </c>
      <c r="R433" s="1">
        <v>44275</v>
      </c>
    </row>
    <row r="434" spans="16:18" x14ac:dyDescent="0.25">
      <c r="P434" s="9">
        <v>43166</v>
      </c>
      <c r="Q434" s="9">
        <v>43166</v>
      </c>
      <c r="R434" s="1">
        <v>44276</v>
      </c>
    </row>
    <row r="435" spans="16:18" x14ac:dyDescent="0.25">
      <c r="P435" s="9">
        <v>43167</v>
      </c>
      <c r="Q435" s="9">
        <v>43167</v>
      </c>
      <c r="R435" s="1">
        <v>44277</v>
      </c>
    </row>
    <row r="436" spans="16:18" x14ac:dyDescent="0.25">
      <c r="P436" s="9">
        <v>43168</v>
      </c>
      <c r="Q436" s="9">
        <v>43168</v>
      </c>
      <c r="R436" s="1">
        <v>44278</v>
      </c>
    </row>
    <row r="437" spans="16:18" x14ac:dyDescent="0.25">
      <c r="P437" s="9">
        <v>43169</v>
      </c>
      <c r="Q437" s="9">
        <v>43169</v>
      </c>
      <c r="R437" s="1">
        <v>44279</v>
      </c>
    </row>
    <row r="438" spans="16:18" x14ac:dyDescent="0.25">
      <c r="P438" s="9">
        <v>43170</v>
      </c>
      <c r="Q438" s="9">
        <v>43170</v>
      </c>
      <c r="R438" s="1">
        <v>44280</v>
      </c>
    </row>
    <row r="439" spans="16:18" x14ac:dyDescent="0.25">
      <c r="P439" s="9">
        <v>43171</v>
      </c>
      <c r="Q439" s="9">
        <v>43171</v>
      </c>
      <c r="R439" s="1">
        <v>44281</v>
      </c>
    </row>
    <row r="440" spans="16:18" x14ac:dyDescent="0.25">
      <c r="P440" s="9">
        <v>43172</v>
      </c>
      <c r="Q440" s="9">
        <v>43172</v>
      </c>
      <c r="R440" s="1">
        <v>44282</v>
      </c>
    </row>
    <row r="441" spans="16:18" x14ac:dyDescent="0.25">
      <c r="P441" s="9">
        <v>43173</v>
      </c>
      <c r="Q441" s="9">
        <v>43173</v>
      </c>
      <c r="R441" s="1">
        <v>44283</v>
      </c>
    </row>
    <row r="442" spans="16:18" x14ac:dyDescent="0.25">
      <c r="P442" s="9">
        <v>43174</v>
      </c>
      <c r="Q442" s="9">
        <v>43174</v>
      </c>
      <c r="R442" s="1">
        <v>44284</v>
      </c>
    </row>
    <row r="443" spans="16:18" x14ac:dyDescent="0.25">
      <c r="P443" s="9">
        <v>43175</v>
      </c>
      <c r="Q443" s="9">
        <v>43175</v>
      </c>
      <c r="R443" s="1">
        <v>44285</v>
      </c>
    </row>
    <row r="444" spans="16:18" x14ac:dyDescent="0.25">
      <c r="P444" s="9">
        <v>43176</v>
      </c>
      <c r="Q444" s="9">
        <v>43176</v>
      </c>
      <c r="R444" s="1">
        <v>44286</v>
      </c>
    </row>
    <row r="445" spans="16:18" x14ac:dyDescent="0.25">
      <c r="P445" s="9">
        <v>43177</v>
      </c>
      <c r="Q445" s="9">
        <v>43177</v>
      </c>
      <c r="R445" s="1">
        <v>44287</v>
      </c>
    </row>
    <row r="446" spans="16:18" x14ac:dyDescent="0.25">
      <c r="P446" s="9">
        <v>43178</v>
      </c>
      <c r="Q446" s="9">
        <v>43178</v>
      </c>
      <c r="R446" s="1">
        <v>44288</v>
      </c>
    </row>
    <row r="447" spans="16:18" x14ac:dyDescent="0.25">
      <c r="P447" s="9">
        <v>43179</v>
      </c>
      <c r="Q447" s="9">
        <v>43179</v>
      </c>
      <c r="R447" s="1">
        <v>44289</v>
      </c>
    </row>
    <row r="448" spans="16:18" x14ac:dyDescent="0.25">
      <c r="P448" s="9">
        <v>43180</v>
      </c>
      <c r="Q448" s="9">
        <v>43180</v>
      </c>
      <c r="R448" s="1">
        <v>44290</v>
      </c>
    </row>
    <row r="449" spans="16:18" x14ac:dyDescent="0.25">
      <c r="P449" s="9">
        <v>43181</v>
      </c>
      <c r="Q449" s="9">
        <v>43181</v>
      </c>
      <c r="R449" s="1">
        <v>44291</v>
      </c>
    </row>
    <row r="450" spans="16:18" x14ac:dyDescent="0.25">
      <c r="P450" s="9">
        <v>43182</v>
      </c>
      <c r="Q450" s="9">
        <v>43182</v>
      </c>
      <c r="R450" s="1">
        <v>44292</v>
      </c>
    </row>
    <row r="451" spans="16:18" x14ac:dyDescent="0.25">
      <c r="P451" s="9">
        <v>43183</v>
      </c>
      <c r="Q451" s="9">
        <v>43183</v>
      </c>
      <c r="R451" s="1">
        <v>44293</v>
      </c>
    </row>
    <row r="452" spans="16:18" x14ac:dyDescent="0.25">
      <c r="P452" s="9">
        <v>43184</v>
      </c>
      <c r="Q452" s="9">
        <v>43184</v>
      </c>
      <c r="R452" s="1">
        <v>44294</v>
      </c>
    </row>
    <row r="453" spans="16:18" x14ac:dyDescent="0.25">
      <c r="P453" s="9">
        <v>43185</v>
      </c>
      <c r="Q453" s="9">
        <v>43185</v>
      </c>
      <c r="R453" s="1">
        <v>44295</v>
      </c>
    </row>
    <row r="454" spans="16:18" x14ac:dyDescent="0.25">
      <c r="P454" s="9">
        <v>43186</v>
      </c>
      <c r="Q454" s="9">
        <v>43186</v>
      </c>
      <c r="R454" s="1">
        <v>44296</v>
      </c>
    </row>
    <row r="455" spans="16:18" x14ac:dyDescent="0.25">
      <c r="P455" s="9">
        <v>43187</v>
      </c>
      <c r="Q455" s="9">
        <v>43187</v>
      </c>
      <c r="R455" s="1">
        <v>44297</v>
      </c>
    </row>
    <row r="456" spans="16:18" x14ac:dyDescent="0.25">
      <c r="P456" s="9">
        <v>43188</v>
      </c>
      <c r="Q456" s="9">
        <v>43188</v>
      </c>
      <c r="R456" s="1">
        <v>44298</v>
      </c>
    </row>
    <row r="457" spans="16:18" x14ac:dyDescent="0.25">
      <c r="P457" s="9">
        <v>43189</v>
      </c>
      <c r="Q457" s="9">
        <v>43189</v>
      </c>
      <c r="R457" s="1">
        <v>44299</v>
      </c>
    </row>
    <row r="458" spans="16:18" x14ac:dyDescent="0.25">
      <c r="P458" s="9">
        <v>43190</v>
      </c>
      <c r="Q458" s="9">
        <v>43190</v>
      </c>
      <c r="R458" s="1">
        <v>44300</v>
      </c>
    </row>
    <row r="459" spans="16:18" x14ac:dyDescent="0.25">
      <c r="P459" s="9">
        <v>43191</v>
      </c>
      <c r="Q459" s="9">
        <v>43191</v>
      </c>
      <c r="R459" s="1">
        <v>44301</v>
      </c>
    </row>
    <row r="460" spans="16:18" x14ac:dyDescent="0.25">
      <c r="P460" s="9">
        <v>43192</v>
      </c>
      <c r="Q460" s="9">
        <v>43192</v>
      </c>
      <c r="R460" s="1">
        <v>44302</v>
      </c>
    </row>
    <row r="461" spans="16:18" x14ac:dyDescent="0.25">
      <c r="P461" s="9">
        <v>43193</v>
      </c>
      <c r="Q461" s="9">
        <v>43193</v>
      </c>
      <c r="R461" s="1">
        <v>44303</v>
      </c>
    </row>
    <row r="462" spans="16:18" x14ac:dyDescent="0.25">
      <c r="P462" s="9">
        <v>43194</v>
      </c>
      <c r="Q462" s="9">
        <v>43194</v>
      </c>
      <c r="R462" s="1">
        <v>44304</v>
      </c>
    </row>
    <row r="463" spans="16:18" x14ac:dyDescent="0.25">
      <c r="P463" s="9">
        <v>43195</v>
      </c>
      <c r="Q463" s="9">
        <v>43195</v>
      </c>
      <c r="R463" s="1">
        <v>44305</v>
      </c>
    </row>
    <row r="464" spans="16:18" x14ac:dyDescent="0.25">
      <c r="P464" s="9">
        <v>43196</v>
      </c>
      <c r="Q464" s="9">
        <v>43196</v>
      </c>
      <c r="R464" s="1">
        <v>44306</v>
      </c>
    </row>
    <row r="465" spans="16:18" x14ac:dyDescent="0.25">
      <c r="P465" s="9">
        <v>43197</v>
      </c>
      <c r="Q465" s="9">
        <v>43197</v>
      </c>
      <c r="R465" s="1">
        <v>44307</v>
      </c>
    </row>
    <row r="466" spans="16:18" x14ac:dyDescent="0.25">
      <c r="P466" s="9">
        <v>43198</v>
      </c>
      <c r="Q466" s="9">
        <v>43198</v>
      </c>
      <c r="R466" s="1">
        <v>44308</v>
      </c>
    </row>
    <row r="467" spans="16:18" x14ac:dyDescent="0.25">
      <c r="P467" s="9">
        <v>43199</v>
      </c>
      <c r="Q467" s="9">
        <v>43199</v>
      </c>
      <c r="R467" s="1">
        <v>44309</v>
      </c>
    </row>
    <row r="468" spans="16:18" x14ac:dyDescent="0.25">
      <c r="P468" s="9">
        <v>43200</v>
      </c>
      <c r="Q468" s="9">
        <v>43200</v>
      </c>
      <c r="R468" s="1">
        <v>44310</v>
      </c>
    </row>
    <row r="469" spans="16:18" x14ac:dyDescent="0.25">
      <c r="P469" s="9">
        <v>43201</v>
      </c>
      <c r="Q469" s="9">
        <v>43201</v>
      </c>
      <c r="R469" s="1">
        <v>44311</v>
      </c>
    </row>
    <row r="470" spans="16:18" x14ac:dyDescent="0.25">
      <c r="P470" s="9">
        <v>43202</v>
      </c>
      <c r="Q470" s="9">
        <v>43202</v>
      </c>
      <c r="R470" s="1">
        <v>44312</v>
      </c>
    </row>
    <row r="471" spans="16:18" x14ac:dyDescent="0.25">
      <c r="P471" s="9">
        <v>43203</v>
      </c>
      <c r="Q471" s="9">
        <v>43203</v>
      </c>
      <c r="R471" s="1">
        <v>44313</v>
      </c>
    </row>
    <row r="472" spans="16:18" x14ac:dyDescent="0.25">
      <c r="P472" s="9">
        <v>43204</v>
      </c>
      <c r="Q472" s="9">
        <v>43204</v>
      </c>
      <c r="R472" s="1">
        <v>44314</v>
      </c>
    </row>
    <row r="473" spans="16:18" x14ac:dyDescent="0.25">
      <c r="P473" s="9">
        <v>43205</v>
      </c>
      <c r="Q473" s="9">
        <v>43205</v>
      </c>
      <c r="R473" s="1">
        <v>44315</v>
      </c>
    </row>
    <row r="474" spans="16:18" x14ac:dyDescent="0.25">
      <c r="P474" s="9">
        <v>43206</v>
      </c>
      <c r="Q474" s="9">
        <v>43206</v>
      </c>
      <c r="R474" s="1">
        <v>44316</v>
      </c>
    </row>
    <row r="475" spans="16:18" x14ac:dyDescent="0.25">
      <c r="P475" s="9">
        <v>43207</v>
      </c>
      <c r="Q475" s="9">
        <v>43207</v>
      </c>
      <c r="R475" s="1">
        <v>44317</v>
      </c>
    </row>
    <row r="476" spans="16:18" x14ac:dyDescent="0.25">
      <c r="P476" s="9">
        <v>43208</v>
      </c>
      <c r="Q476" s="9">
        <v>43208</v>
      </c>
      <c r="R476" s="1">
        <v>44318</v>
      </c>
    </row>
    <row r="477" spans="16:18" x14ac:dyDescent="0.25">
      <c r="P477" s="9">
        <v>43209</v>
      </c>
      <c r="Q477" s="9">
        <v>43209</v>
      </c>
      <c r="R477" s="1">
        <v>44319</v>
      </c>
    </row>
    <row r="478" spans="16:18" x14ac:dyDescent="0.25">
      <c r="P478" s="9">
        <v>43210</v>
      </c>
      <c r="Q478" s="9">
        <v>43210</v>
      </c>
      <c r="R478" s="1">
        <v>44320</v>
      </c>
    </row>
    <row r="479" spans="16:18" x14ac:dyDescent="0.25">
      <c r="P479" s="9">
        <v>43211</v>
      </c>
      <c r="Q479" s="9">
        <v>43211</v>
      </c>
      <c r="R479" s="1">
        <v>44321</v>
      </c>
    </row>
    <row r="480" spans="16:18" x14ac:dyDescent="0.25">
      <c r="P480" s="9">
        <v>43212</v>
      </c>
      <c r="Q480" s="9">
        <v>43212</v>
      </c>
      <c r="R480" s="1">
        <v>44322</v>
      </c>
    </row>
    <row r="481" spans="16:18" x14ac:dyDescent="0.25">
      <c r="P481" s="9">
        <v>43213</v>
      </c>
      <c r="Q481" s="9">
        <v>43213</v>
      </c>
      <c r="R481" s="1">
        <v>44323</v>
      </c>
    </row>
    <row r="482" spans="16:18" x14ac:dyDescent="0.25">
      <c r="P482" s="9">
        <v>43214</v>
      </c>
      <c r="Q482" s="9">
        <v>43214</v>
      </c>
      <c r="R482" s="1">
        <v>44324</v>
      </c>
    </row>
    <row r="483" spans="16:18" x14ac:dyDescent="0.25">
      <c r="P483" s="9">
        <v>43215</v>
      </c>
      <c r="Q483" s="9">
        <v>43215</v>
      </c>
      <c r="R483" s="1">
        <v>44325</v>
      </c>
    </row>
    <row r="484" spans="16:18" x14ac:dyDescent="0.25">
      <c r="P484" s="9">
        <v>43216</v>
      </c>
      <c r="Q484" s="9">
        <v>43216</v>
      </c>
      <c r="R484" s="1">
        <v>44326</v>
      </c>
    </row>
    <row r="485" spans="16:18" x14ac:dyDescent="0.25">
      <c r="P485" s="9">
        <v>43217</v>
      </c>
      <c r="Q485" s="9">
        <v>43217</v>
      </c>
      <c r="R485" s="1">
        <v>44327</v>
      </c>
    </row>
    <row r="486" spans="16:18" x14ac:dyDescent="0.25">
      <c r="P486" s="9">
        <v>43218</v>
      </c>
      <c r="Q486" s="9">
        <v>43218</v>
      </c>
      <c r="R486" s="1">
        <v>44328</v>
      </c>
    </row>
    <row r="487" spans="16:18" x14ac:dyDescent="0.25">
      <c r="P487" s="9">
        <v>43219</v>
      </c>
      <c r="Q487" s="9">
        <v>43219</v>
      </c>
      <c r="R487" s="1">
        <v>44329</v>
      </c>
    </row>
    <row r="488" spans="16:18" x14ac:dyDescent="0.25">
      <c r="P488" s="9">
        <v>43220</v>
      </c>
      <c r="Q488" s="9">
        <v>43220</v>
      </c>
      <c r="R488" s="1">
        <v>44330</v>
      </c>
    </row>
    <row r="489" spans="16:18" x14ac:dyDescent="0.25">
      <c r="P489" s="9">
        <v>43221</v>
      </c>
      <c r="Q489" s="9">
        <v>43221</v>
      </c>
      <c r="R489" s="1">
        <v>44331</v>
      </c>
    </row>
    <row r="490" spans="16:18" x14ac:dyDescent="0.25">
      <c r="P490" s="9">
        <v>43222</v>
      </c>
      <c r="Q490" s="9">
        <v>43222</v>
      </c>
      <c r="R490" s="1">
        <v>44332</v>
      </c>
    </row>
    <row r="491" spans="16:18" x14ac:dyDescent="0.25">
      <c r="P491" s="9">
        <v>43223</v>
      </c>
      <c r="Q491" s="9">
        <v>43223</v>
      </c>
      <c r="R491" s="1">
        <v>44333</v>
      </c>
    </row>
    <row r="492" spans="16:18" x14ac:dyDescent="0.25">
      <c r="P492" s="9">
        <v>43224</v>
      </c>
      <c r="Q492" s="9">
        <v>43224</v>
      </c>
      <c r="R492" s="1">
        <v>44334</v>
      </c>
    </row>
    <row r="493" spans="16:18" x14ac:dyDescent="0.25">
      <c r="P493" s="9">
        <v>43225</v>
      </c>
      <c r="Q493" s="9">
        <v>43225</v>
      </c>
      <c r="R493" s="1">
        <v>44335</v>
      </c>
    </row>
    <row r="494" spans="16:18" x14ac:dyDescent="0.25">
      <c r="P494" s="9">
        <v>43226</v>
      </c>
      <c r="Q494" s="9">
        <v>43226</v>
      </c>
      <c r="R494" s="1">
        <v>44336</v>
      </c>
    </row>
    <row r="495" spans="16:18" x14ac:dyDescent="0.25">
      <c r="P495" s="9">
        <v>43227</v>
      </c>
      <c r="Q495" s="9">
        <v>43227</v>
      </c>
      <c r="R495" s="1">
        <v>44337</v>
      </c>
    </row>
    <row r="496" spans="16:18" x14ac:dyDescent="0.25">
      <c r="P496" s="9">
        <v>43228</v>
      </c>
      <c r="Q496" s="9">
        <v>43228</v>
      </c>
      <c r="R496" s="1">
        <v>44338</v>
      </c>
    </row>
    <row r="497" spans="16:18" x14ac:dyDescent="0.25">
      <c r="P497" s="9">
        <v>43229</v>
      </c>
      <c r="Q497" s="9">
        <v>43229</v>
      </c>
      <c r="R497" s="1">
        <v>44339</v>
      </c>
    </row>
    <row r="498" spans="16:18" x14ac:dyDescent="0.25">
      <c r="P498" s="9">
        <v>43230</v>
      </c>
      <c r="Q498" s="9">
        <v>43230</v>
      </c>
      <c r="R498" s="1">
        <v>44340</v>
      </c>
    </row>
    <row r="499" spans="16:18" x14ac:dyDescent="0.25">
      <c r="P499" s="9">
        <v>43231</v>
      </c>
      <c r="Q499" s="9">
        <v>43231</v>
      </c>
      <c r="R499" s="1">
        <v>44341</v>
      </c>
    </row>
    <row r="500" spans="16:18" x14ac:dyDescent="0.25">
      <c r="P500" s="9">
        <v>43232</v>
      </c>
      <c r="Q500" s="9">
        <v>43232</v>
      </c>
      <c r="R500" s="1">
        <v>44342</v>
      </c>
    </row>
    <row r="501" spans="16:18" x14ac:dyDescent="0.25">
      <c r="P501" s="9">
        <v>43233</v>
      </c>
      <c r="Q501" s="9">
        <v>43233</v>
      </c>
      <c r="R501" s="1">
        <v>44343</v>
      </c>
    </row>
    <row r="502" spans="16:18" x14ac:dyDescent="0.25">
      <c r="P502" s="9">
        <v>43234</v>
      </c>
      <c r="Q502" s="9">
        <v>43234</v>
      </c>
      <c r="R502" s="1">
        <v>44344</v>
      </c>
    </row>
    <row r="503" spans="16:18" x14ac:dyDescent="0.25">
      <c r="P503" s="9">
        <v>43235</v>
      </c>
      <c r="Q503" s="9">
        <v>43235</v>
      </c>
      <c r="R503" s="1">
        <v>44345</v>
      </c>
    </row>
    <row r="504" spans="16:18" x14ac:dyDescent="0.25">
      <c r="P504" s="9">
        <v>43236</v>
      </c>
      <c r="Q504" s="9">
        <v>43236</v>
      </c>
      <c r="R504" s="1">
        <v>44346</v>
      </c>
    </row>
    <row r="505" spans="16:18" x14ac:dyDescent="0.25">
      <c r="P505" s="9">
        <v>43237</v>
      </c>
      <c r="Q505" s="9">
        <v>43237</v>
      </c>
      <c r="R505" s="1">
        <v>44347</v>
      </c>
    </row>
    <row r="506" spans="16:18" x14ac:dyDescent="0.25">
      <c r="P506" s="9">
        <v>43238</v>
      </c>
      <c r="Q506" s="9">
        <v>43238</v>
      </c>
      <c r="R506" s="1">
        <v>44348</v>
      </c>
    </row>
    <row r="507" spans="16:18" x14ac:dyDescent="0.25">
      <c r="P507" s="9">
        <v>43239</v>
      </c>
      <c r="Q507" s="9">
        <v>43239</v>
      </c>
      <c r="R507" s="1">
        <v>44349</v>
      </c>
    </row>
    <row r="508" spans="16:18" x14ac:dyDescent="0.25">
      <c r="P508" s="9">
        <v>43240</v>
      </c>
      <c r="Q508" s="9">
        <v>43240</v>
      </c>
      <c r="R508" s="1">
        <v>44350</v>
      </c>
    </row>
    <row r="509" spans="16:18" x14ac:dyDescent="0.25">
      <c r="P509" s="9">
        <v>43241</v>
      </c>
      <c r="Q509" s="9">
        <v>43241</v>
      </c>
      <c r="R509" s="1">
        <v>44351</v>
      </c>
    </row>
    <row r="510" spans="16:18" x14ac:dyDescent="0.25">
      <c r="P510" s="9">
        <v>43242</v>
      </c>
      <c r="Q510" s="9">
        <v>43242</v>
      </c>
      <c r="R510" s="1">
        <v>44352</v>
      </c>
    </row>
    <row r="511" spans="16:18" x14ac:dyDescent="0.25">
      <c r="P511" s="9">
        <v>43243</v>
      </c>
      <c r="Q511" s="9">
        <v>43243</v>
      </c>
      <c r="R511" s="1">
        <v>44353</v>
      </c>
    </row>
    <row r="512" spans="16:18" x14ac:dyDescent="0.25">
      <c r="P512" s="9">
        <v>43244</v>
      </c>
      <c r="Q512" s="9">
        <v>43244</v>
      </c>
      <c r="R512" s="1">
        <v>44354</v>
      </c>
    </row>
    <row r="513" spans="16:18" x14ac:dyDescent="0.25">
      <c r="P513" s="9">
        <v>43245</v>
      </c>
      <c r="Q513" s="9">
        <v>43245</v>
      </c>
      <c r="R513" s="1">
        <v>44355</v>
      </c>
    </row>
    <row r="514" spans="16:18" x14ac:dyDescent="0.25">
      <c r="P514" s="9">
        <v>43246</v>
      </c>
      <c r="Q514" s="9">
        <v>43246</v>
      </c>
      <c r="R514" s="1">
        <v>44356</v>
      </c>
    </row>
    <row r="515" spans="16:18" x14ac:dyDescent="0.25">
      <c r="P515" s="9">
        <v>43247</v>
      </c>
      <c r="Q515" s="9">
        <v>43247</v>
      </c>
      <c r="R515" s="1">
        <v>44357</v>
      </c>
    </row>
    <row r="516" spans="16:18" x14ac:dyDescent="0.25">
      <c r="P516" s="9">
        <v>43248</v>
      </c>
      <c r="Q516" s="9">
        <v>43248</v>
      </c>
      <c r="R516" s="1">
        <v>44358</v>
      </c>
    </row>
    <row r="517" spans="16:18" x14ac:dyDescent="0.25">
      <c r="P517" s="9">
        <v>43249</v>
      </c>
      <c r="Q517" s="9">
        <v>43249</v>
      </c>
      <c r="R517" s="1">
        <v>44359</v>
      </c>
    </row>
    <row r="518" spans="16:18" x14ac:dyDescent="0.25">
      <c r="P518" s="9">
        <v>43250</v>
      </c>
      <c r="Q518" s="9">
        <v>43250</v>
      </c>
      <c r="R518" s="1">
        <v>44360</v>
      </c>
    </row>
    <row r="519" spans="16:18" x14ac:dyDescent="0.25">
      <c r="P519" s="9">
        <v>43251</v>
      </c>
      <c r="Q519" s="9">
        <v>43251</v>
      </c>
      <c r="R519" s="1">
        <v>44361</v>
      </c>
    </row>
    <row r="520" spans="16:18" x14ac:dyDescent="0.25">
      <c r="P520" s="9">
        <v>43252</v>
      </c>
      <c r="Q520" s="9">
        <v>43252</v>
      </c>
      <c r="R520" s="1">
        <v>44362</v>
      </c>
    </row>
    <row r="521" spans="16:18" x14ac:dyDescent="0.25">
      <c r="P521" s="9">
        <v>43253</v>
      </c>
      <c r="Q521" s="9">
        <v>43253</v>
      </c>
      <c r="R521" s="1">
        <v>44363</v>
      </c>
    </row>
    <row r="522" spans="16:18" x14ac:dyDescent="0.25">
      <c r="P522" s="9">
        <v>43254</v>
      </c>
      <c r="Q522" s="9">
        <v>43254</v>
      </c>
      <c r="R522" s="1">
        <v>44364</v>
      </c>
    </row>
    <row r="523" spans="16:18" x14ac:dyDescent="0.25">
      <c r="P523" s="9">
        <v>43255</v>
      </c>
      <c r="Q523" s="9">
        <v>43255</v>
      </c>
      <c r="R523" s="1">
        <v>44365</v>
      </c>
    </row>
    <row r="524" spans="16:18" x14ac:dyDescent="0.25">
      <c r="P524" s="9">
        <v>43256</v>
      </c>
      <c r="Q524" s="9">
        <v>43256</v>
      </c>
      <c r="R524" s="1">
        <v>44366</v>
      </c>
    </row>
    <row r="525" spans="16:18" x14ac:dyDescent="0.25">
      <c r="P525" s="9">
        <v>43257</v>
      </c>
      <c r="Q525" s="9">
        <v>43257</v>
      </c>
      <c r="R525" s="1">
        <v>44367</v>
      </c>
    </row>
    <row r="526" spans="16:18" x14ac:dyDescent="0.25">
      <c r="P526" s="9">
        <v>43258</v>
      </c>
      <c r="Q526" s="9">
        <v>43258</v>
      </c>
      <c r="R526" s="1">
        <v>44368</v>
      </c>
    </row>
    <row r="527" spans="16:18" x14ac:dyDescent="0.25">
      <c r="P527" s="9">
        <v>43259</v>
      </c>
      <c r="Q527" s="9">
        <v>43259</v>
      </c>
      <c r="R527" s="1">
        <v>44369</v>
      </c>
    </row>
    <row r="528" spans="16:18" x14ac:dyDescent="0.25">
      <c r="P528" s="9">
        <v>43260</v>
      </c>
      <c r="Q528" s="9">
        <v>43260</v>
      </c>
      <c r="R528" s="1">
        <v>44370</v>
      </c>
    </row>
    <row r="529" spans="16:18" x14ac:dyDescent="0.25">
      <c r="P529" s="9">
        <v>43261</v>
      </c>
      <c r="Q529" s="9">
        <v>43261</v>
      </c>
      <c r="R529" s="1">
        <v>44371</v>
      </c>
    </row>
    <row r="530" spans="16:18" x14ac:dyDescent="0.25">
      <c r="P530" s="9">
        <v>43262</v>
      </c>
      <c r="Q530" s="9">
        <v>43262</v>
      </c>
      <c r="R530" s="1">
        <v>44372</v>
      </c>
    </row>
    <row r="531" spans="16:18" x14ac:dyDescent="0.25">
      <c r="P531" s="9">
        <v>43263</v>
      </c>
      <c r="Q531" s="9">
        <v>43263</v>
      </c>
      <c r="R531" s="1">
        <v>44373</v>
      </c>
    </row>
    <row r="532" spans="16:18" x14ac:dyDescent="0.25">
      <c r="P532" s="9">
        <v>43264</v>
      </c>
      <c r="Q532" s="9">
        <v>43264</v>
      </c>
      <c r="R532" s="1">
        <v>44374</v>
      </c>
    </row>
    <row r="533" spans="16:18" x14ac:dyDescent="0.25">
      <c r="P533" s="9">
        <v>43265</v>
      </c>
      <c r="Q533" s="9">
        <v>43265</v>
      </c>
      <c r="R533" s="1">
        <v>44375</v>
      </c>
    </row>
    <row r="534" spans="16:18" x14ac:dyDescent="0.25">
      <c r="P534" s="9">
        <v>43266</v>
      </c>
      <c r="Q534" s="9">
        <v>43266</v>
      </c>
      <c r="R534" s="1">
        <v>44376</v>
      </c>
    </row>
    <row r="535" spans="16:18" x14ac:dyDescent="0.25">
      <c r="P535" s="9">
        <v>43267</v>
      </c>
      <c r="Q535" s="9">
        <v>43267</v>
      </c>
      <c r="R535" s="1">
        <v>44377</v>
      </c>
    </row>
    <row r="536" spans="16:18" x14ac:dyDescent="0.25">
      <c r="P536" s="9">
        <v>43268</v>
      </c>
      <c r="Q536" s="9">
        <v>43268</v>
      </c>
      <c r="R536" s="1">
        <v>44378</v>
      </c>
    </row>
    <row r="537" spans="16:18" x14ac:dyDescent="0.25">
      <c r="P537" s="9">
        <v>43269</v>
      </c>
      <c r="Q537" s="9">
        <v>43269</v>
      </c>
      <c r="R537" s="1">
        <v>44379</v>
      </c>
    </row>
    <row r="538" spans="16:18" x14ac:dyDescent="0.25">
      <c r="P538" s="9">
        <v>43270</v>
      </c>
      <c r="Q538" s="9">
        <v>43270</v>
      </c>
      <c r="R538" s="1">
        <v>44380</v>
      </c>
    </row>
    <row r="539" spans="16:18" x14ac:dyDescent="0.25">
      <c r="P539" s="9">
        <v>43271</v>
      </c>
      <c r="Q539" s="9">
        <v>43271</v>
      </c>
      <c r="R539" s="1">
        <v>44381</v>
      </c>
    </row>
    <row r="540" spans="16:18" x14ac:dyDescent="0.25">
      <c r="P540" s="9">
        <v>43272</v>
      </c>
      <c r="Q540" s="9">
        <v>43272</v>
      </c>
      <c r="R540" s="1">
        <v>44382</v>
      </c>
    </row>
    <row r="541" spans="16:18" x14ac:dyDescent="0.25">
      <c r="P541" s="9">
        <v>43273</v>
      </c>
      <c r="Q541" s="9">
        <v>43273</v>
      </c>
      <c r="R541" s="1">
        <v>44383</v>
      </c>
    </row>
    <row r="542" spans="16:18" x14ac:dyDescent="0.25">
      <c r="P542" s="9">
        <v>43274</v>
      </c>
      <c r="Q542" s="9">
        <v>43274</v>
      </c>
      <c r="R542" s="1">
        <v>44384</v>
      </c>
    </row>
    <row r="543" spans="16:18" x14ac:dyDescent="0.25">
      <c r="P543" s="9">
        <v>43275</v>
      </c>
      <c r="Q543" s="9">
        <v>43275</v>
      </c>
      <c r="R543" s="1">
        <v>44385</v>
      </c>
    </row>
    <row r="544" spans="16:18" x14ac:dyDescent="0.25">
      <c r="P544" s="9">
        <v>43276</v>
      </c>
      <c r="Q544" s="9">
        <v>43276</v>
      </c>
      <c r="R544" s="1">
        <v>44386</v>
      </c>
    </row>
    <row r="545" spans="16:18" x14ac:dyDescent="0.25">
      <c r="P545" s="9">
        <v>43277</v>
      </c>
      <c r="Q545" s="9">
        <v>43277</v>
      </c>
      <c r="R545" s="1">
        <v>44387</v>
      </c>
    </row>
    <row r="546" spans="16:18" x14ac:dyDescent="0.25">
      <c r="P546" s="9">
        <v>43278</v>
      </c>
      <c r="Q546" s="9">
        <v>43278</v>
      </c>
      <c r="R546" s="1">
        <v>44388</v>
      </c>
    </row>
    <row r="547" spans="16:18" x14ac:dyDescent="0.25">
      <c r="P547" s="9">
        <v>43279</v>
      </c>
      <c r="Q547" s="9">
        <v>43279</v>
      </c>
      <c r="R547" s="1">
        <v>44389</v>
      </c>
    </row>
    <row r="548" spans="16:18" x14ac:dyDescent="0.25">
      <c r="P548" s="9">
        <v>43280</v>
      </c>
      <c r="Q548" s="9">
        <v>43280</v>
      </c>
      <c r="R548" s="1">
        <v>44390</v>
      </c>
    </row>
    <row r="549" spans="16:18" x14ac:dyDescent="0.25">
      <c r="P549" s="9">
        <v>43281</v>
      </c>
      <c r="Q549" s="9">
        <v>43281</v>
      </c>
      <c r="R549" s="1">
        <v>44391</v>
      </c>
    </row>
    <row r="550" spans="16:18" x14ac:dyDescent="0.25">
      <c r="P550" s="9">
        <v>43282</v>
      </c>
      <c r="Q550" s="9">
        <v>43282</v>
      </c>
      <c r="R550" s="1">
        <v>44392</v>
      </c>
    </row>
    <row r="551" spans="16:18" x14ac:dyDescent="0.25">
      <c r="P551" s="9">
        <v>43283</v>
      </c>
      <c r="Q551" s="9">
        <v>43283</v>
      </c>
      <c r="R551" s="1">
        <v>44393</v>
      </c>
    </row>
    <row r="552" spans="16:18" x14ac:dyDescent="0.25">
      <c r="P552" s="9">
        <v>43284</v>
      </c>
      <c r="Q552" s="9">
        <v>43284</v>
      </c>
      <c r="R552" s="1">
        <v>44394</v>
      </c>
    </row>
    <row r="553" spans="16:18" x14ac:dyDescent="0.25">
      <c r="P553" s="9">
        <v>43285</v>
      </c>
      <c r="Q553" s="9">
        <v>43285</v>
      </c>
      <c r="R553" s="1">
        <v>44395</v>
      </c>
    </row>
    <row r="554" spans="16:18" x14ac:dyDescent="0.25">
      <c r="P554" s="9">
        <v>43286</v>
      </c>
      <c r="Q554" s="9">
        <v>43286</v>
      </c>
      <c r="R554" s="1">
        <v>44396</v>
      </c>
    </row>
    <row r="555" spans="16:18" x14ac:dyDescent="0.25">
      <c r="P555" s="9">
        <v>43287</v>
      </c>
      <c r="Q555" s="9">
        <v>43287</v>
      </c>
      <c r="R555" s="1">
        <v>44397</v>
      </c>
    </row>
    <row r="556" spans="16:18" x14ac:dyDescent="0.25">
      <c r="P556" s="9">
        <v>43288</v>
      </c>
      <c r="Q556" s="9">
        <v>43288</v>
      </c>
      <c r="R556" s="1">
        <v>44398</v>
      </c>
    </row>
    <row r="557" spans="16:18" x14ac:dyDescent="0.25">
      <c r="P557" s="9">
        <v>43289</v>
      </c>
      <c r="Q557" s="9">
        <v>43289</v>
      </c>
      <c r="R557" s="1">
        <v>44399</v>
      </c>
    </row>
    <row r="558" spans="16:18" x14ac:dyDescent="0.25">
      <c r="P558" s="9">
        <v>43290</v>
      </c>
      <c r="Q558" s="9">
        <v>43290</v>
      </c>
      <c r="R558" s="1">
        <v>44400</v>
      </c>
    </row>
    <row r="559" spans="16:18" x14ac:dyDescent="0.25">
      <c r="P559" s="9">
        <v>43291</v>
      </c>
      <c r="Q559" s="9">
        <v>43291</v>
      </c>
      <c r="R559" s="1">
        <v>44401</v>
      </c>
    </row>
    <row r="560" spans="16:18" x14ac:dyDescent="0.25">
      <c r="P560" s="9">
        <v>43292</v>
      </c>
      <c r="Q560" s="9">
        <v>43292</v>
      </c>
      <c r="R560" s="1">
        <v>44402</v>
      </c>
    </row>
    <row r="561" spans="16:18" x14ac:dyDescent="0.25">
      <c r="P561" s="9">
        <v>43293</v>
      </c>
      <c r="Q561" s="9">
        <v>43293</v>
      </c>
      <c r="R561" s="1">
        <v>44403</v>
      </c>
    </row>
    <row r="562" spans="16:18" x14ac:dyDescent="0.25">
      <c r="P562" s="9">
        <v>43294</v>
      </c>
      <c r="Q562" s="9">
        <v>43294</v>
      </c>
      <c r="R562" s="1">
        <v>44404</v>
      </c>
    </row>
    <row r="563" spans="16:18" x14ac:dyDescent="0.25">
      <c r="P563" s="9">
        <v>43295</v>
      </c>
      <c r="Q563" s="9">
        <v>43295</v>
      </c>
      <c r="R563" s="1">
        <v>44405</v>
      </c>
    </row>
    <row r="564" spans="16:18" x14ac:dyDescent="0.25">
      <c r="P564" s="9">
        <v>43296</v>
      </c>
      <c r="Q564" s="9">
        <v>43296</v>
      </c>
      <c r="R564" s="1">
        <v>44406</v>
      </c>
    </row>
    <row r="565" spans="16:18" x14ac:dyDescent="0.25">
      <c r="P565" s="9">
        <v>43297</v>
      </c>
      <c r="Q565" s="9">
        <v>43297</v>
      </c>
      <c r="R565" s="1">
        <v>44407</v>
      </c>
    </row>
    <row r="566" spans="16:18" x14ac:dyDescent="0.25">
      <c r="P566" s="9">
        <v>43298</v>
      </c>
      <c r="Q566" s="9">
        <v>43298</v>
      </c>
      <c r="R566" s="1">
        <v>44408</v>
      </c>
    </row>
    <row r="567" spans="16:18" x14ac:dyDescent="0.25">
      <c r="P567" s="9">
        <v>43299</v>
      </c>
      <c r="Q567" s="9">
        <v>43299</v>
      </c>
      <c r="R567" s="1">
        <v>44409</v>
      </c>
    </row>
    <row r="568" spans="16:18" x14ac:dyDescent="0.25">
      <c r="P568" s="9">
        <v>43300</v>
      </c>
      <c r="Q568" s="9">
        <v>43300</v>
      </c>
      <c r="R568" s="1">
        <v>44410</v>
      </c>
    </row>
    <row r="569" spans="16:18" x14ac:dyDescent="0.25">
      <c r="P569" s="9">
        <v>43301</v>
      </c>
      <c r="Q569" s="9">
        <v>43301</v>
      </c>
      <c r="R569" s="1">
        <v>44411</v>
      </c>
    </row>
    <row r="570" spans="16:18" x14ac:dyDescent="0.25">
      <c r="P570" s="9">
        <v>43302</v>
      </c>
      <c r="Q570" s="9">
        <v>43302</v>
      </c>
      <c r="R570" s="1">
        <v>44412</v>
      </c>
    </row>
    <row r="571" spans="16:18" x14ac:dyDescent="0.25">
      <c r="P571" s="9">
        <v>43303</v>
      </c>
      <c r="Q571" s="9">
        <v>43303</v>
      </c>
      <c r="R571" s="1">
        <v>44413</v>
      </c>
    </row>
    <row r="572" spans="16:18" x14ac:dyDescent="0.25">
      <c r="P572" s="9">
        <v>43304</v>
      </c>
      <c r="Q572" s="9">
        <v>43304</v>
      </c>
      <c r="R572" s="1">
        <v>44414</v>
      </c>
    </row>
    <row r="573" spans="16:18" x14ac:dyDescent="0.25">
      <c r="P573" s="9">
        <v>43305</v>
      </c>
      <c r="Q573" s="9">
        <v>43305</v>
      </c>
      <c r="R573" s="1">
        <v>44415</v>
      </c>
    </row>
    <row r="574" spans="16:18" x14ac:dyDescent="0.25">
      <c r="P574" s="9">
        <v>43306</v>
      </c>
      <c r="Q574" s="9">
        <v>43306</v>
      </c>
      <c r="R574" s="1">
        <v>44416</v>
      </c>
    </row>
    <row r="575" spans="16:18" x14ac:dyDescent="0.25">
      <c r="P575" s="9">
        <v>43307</v>
      </c>
      <c r="Q575" s="9">
        <v>43307</v>
      </c>
      <c r="R575" s="1">
        <v>44417</v>
      </c>
    </row>
    <row r="576" spans="16:18" x14ac:dyDescent="0.25">
      <c r="P576" s="9">
        <v>43308</v>
      </c>
      <c r="Q576" s="9">
        <v>43308</v>
      </c>
      <c r="R576" s="1">
        <v>44418</v>
      </c>
    </row>
    <row r="577" spans="16:18" x14ac:dyDescent="0.25">
      <c r="P577" s="9">
        <v>43309</v>
      </c>
      <c r="Q577" s="9">
        <v>43309</v>
      </c>
      <c r="R577" s="1">
        <v>44419</v>
      </c>
    </row>
    <row r="578" spans="16:18" x14ac:dyDescent="0.25">
      <c r="P578" s="9">
        <v>43310</v>
      </c>
      <c r="Q578" s="9">
        <v>43310</v>
      </c>
      <c r="R578" s="1">
        <v>44420</v>
      </c>
    </row>
    <row r="579" spans="16:18" x14ac:dyDescent="0.25">
      <c r="P579" s="9">
        <v>43311</v>
      </c>
      <c r="Q579" s="9">
        <v>43311</v>
      </c>
      <c r="R579" s="1">
        <v>44421</v>
      </c>
    </row>
    <row r="580" spans="16:18" x14ac:dyDescent="0.25">
      <c r="P580" s="9">
        <v>43312</v>
      </c>
      <c r="Q580" s="9">
        <v>43312</v>
      </c>
      <c r="R580" s="1">
        <v>44422</v>
      </c>
    </row>
    <row r="581" spans="16:18" x14ac:dyDescent="0.25">
      <c r="P581" s="9">
        <v>43313</v>
      </c>
      <c r="Q581" s="9">
        <v>43313</v>
      </c>
      <c r="R581" s="1">
        <v>44423</v>
      </c>
    </row>
    <row r="582" spans="16:18" x14ac:dyDescent="0.25">
      <c r="P582" s="9">
        <v>43314</v>
      </c>
      <c r="Q582" s="9">
        <v>43314</v>
      </c>
      <c r="R582" s="1">
        <v>44424</v>
      </c>
    </row>
    <row r="583" spans="16:18" x14ac:dyDescent="0.25">
      <c r="P583" s="9">
        <v>43315</v>
      </c>
      <c r="Q583" s="9">
        <v>43315</v>
      </c>
      <c r="R583" s="1">
        <v>44425</v>
      </c>
    </row>
    <row r="584" spans="16:18" x14ac:dyDescent="0.25">
      <c r="P584" s="9">
        <v>43316</v>
      </c>
      <c r="Q584" s="9">
        <v>43316</v>
      </c>
      <c r="R584" s="1">
        <v>44426</v>
      </c>
    </row>
    <row r="585" spans="16:18" x14ac:dyDescent="0.25">
      <c r="P585" s="9">
        <v>43317</v>
      </c>
      <c r="Q585" s="9">
        <v>43317</v>
      </c>
      <c r="R585" s="1">
        <v>44427</v>
      </c>
    </row>
    <row r="586" spans="16:18" x14ac:dyDescent="0.25">
      <c r="P586" s="9">
        <v>43318</v>
      </c>
      <c r="Q586" s="9">
        <v>43318</v>
      </c>
      <c r="R586" s="1">
        <v>44428</v>
      </c>
    </row>
    <row r="587" spans="16:18" x14ac:dyDescent="0.25">
      <c r="P587" s="9">
        <v>43319</v>
      </c>
      <c r="Q587" s="9">
        <v>43319</v>
      </c>
      <c r="R587" s="1">
        <v>44429</v>
      </c>
    </row>
    <row r="588" spans="16:18" x14ac:dyDescent="0.25">
      <c r="P588" s="9">
        <v>43320</v>
      </c>
      <c r="Q588" s="9">
        <v>43320</v>
      </c>
      <c r="R588" s="1">
        <v>44430</v>
      </c>
    </row>
    <row r="589" spans="16:18" x14ac:dyDescent="0.25">
      <c r="P589" s="9">
        <v>43321</v>
      </c>
      <c r="Q589" s="9">
        <v>43321</v>
      </c>
      <c r="R589" s="1">
        <v>44431</v>
      </c>
    </row>
    <row r="590" spans="16:18" x14ac:dyDescent="0.25">
      <c r="P590" s="9">
        <v>43322</v>
      </c>
      <c r="Q590" s="9">
        <v>43322</v>
      </c>
      <c r="R590" s="1">
        <v>44432</v>
      </c>
    </row>
    <row r="591" spans="16:18" x14ac:dyDescent="0.25">
      <c r="P591" s="9">
        <v>43323</v>
      </c>
      <c r="Q591" s="9">
        <v>43323</v>
      </c>
      <c r="R591" s="1">
        <v>44433</v>
      </c>
    </row>
    <row r="592" spans="16:18" x14ac:dyDescent="0.25">
      <c r="P592" s="9">
        <v>43324</v>
      </c>
      <c r="Q592" s="9">
        <v>43324</v>
      </c>
      <c r="R592" s="1">
        <v>44434</v>
      </c>
    </row>
    <row r="593" spans="16:18" x14ac:dyDescent="0.25">
      <c r="P593" s="9">
        <v>43325</v>
      </c>
      <c r="Q593" s="9">
        <v>43325</v>
      </c>
      <c r="R593" s="1">
        <v>44435</v>
      </c>
    </row>
    <row r="594" spans="16:18" x14ac:dyDescent="0.25">
      <c r="P594" s="9">
        <v>43326</v>
      </c>
      <c r="Q594" s="9">
        <v>43326</v>
      </c>
      <c r="R594" s="1">
        <v>44436</v>
      </c>
    </row>
    <row r="595" spans="16:18" x14ac:dyDescent="0.25">
      <c r="P595" s="9">
        <v>43327</v>
      </c>
      <c r="Q595" s="9">
        <v>43327</v>
      </c>
      <c r="R595" s="1">
        <v>44437</v>
      </c>
    </row>
    <row r="596" spans="16:18" x14ac:dyDescent="0.25">
      <c r="P596" s="9">
        <v>43328</v>
      </c>
      <c r="Q596" s="9">
        <v>43328</v>
      </c>
      <c r="R596" s="1">
        <v>44438</v>
      </c>
    </row>
    <row r="597" spans="16:18" x14ac:dyDescent="0.25">
      <c r="P597" s="9">
        <v>43329</v>
      </c>
      <c r="Q597" s="9">
        <v>43329</v>
      </c>
      <c r="R597" s="1">
        <v>44439</v>
      </c>
    </row>
    <row r="598" spans="16:18" x14ac:dyDescent="0.25">
      <c r="P598" s="9">
        <v>43330</v>
      </c>
      <c r="Q598" s="9">
        <v>43330</v>
      </c>
      <c r="R598" s="1">
        <v>44440</v>
      </c>
    </row>
    <row r="599" spans="16:18" x14ac:dyDescent="0.25">
      <c r="P599" s="9">
        <v>43331</v>
      </c>
      <c r="Q599" s="9">
        <v>43331</v>
      </c>
      <c r="R599" s="1">
        <v>44441</v>
      </c>
    </row>
    <row r="600" spans="16:18" x14ac:dyDescent="0.25">
      <c r="P600" s="9">
        <v>43332</v>
      </c>
      <c r="Q600" s="9">
        <v>43332</v>
      </c>
      <c r="R600" s="1">
        <v>44442</v>
      </c>
    </row>
    <row r="601" spans="16:18" x14ac:dyDescent="0.25">
      <c r="P601" s="9">
        <v>43333</v>
      </c>
      <c r="Q601" s="9">
        <v>43333</v>
      </c>
      <c r="R601" s="1">
        <v>44443</v>
      </c>
    </row>
    <row r="602" spans="16:18" x14ac:dyDescent="0.25">
      <c r="P602" s="9">
        <v>43334</v>
      </c>
      <c r="Q602" s="9">
        <v>43334</v>
      </c>
      <c r="R602" s="1">
        <v>44444</v>
      </c>
    </row>
    <row r="603" spans="16:18" x14ac:dyDescent="0.25">
      <c r="P603" s="9">
        <v>43335</v>
      </c>
      <c r="Q603" s="9">
        <v>43335</v>
      </c>
      <c r="R603" s="1">
        <v>44445</v>
      </c>
    </row>
    <row r="604" spans="16:18" x14ac:dyDescent="0.25">
      <c r="P604" s="9">
        <v>43336</v>
      </c>
      <c r="Q604" s="9">
        <v>43336</v>
      </c>
      <c r="R604" s="1">
        <v>44446</v>
      </c>
    </row>
    <row r="605" spans="16:18" x14ac:dyDescent="0.25">
      <c r="P605" s="9">
        <v>43337</v>
      </c>
      <c r="Q605" s="9">
        <v>43337</v>
      </c>
      <c r="R605" s="1">
        <v>44447</v>
      </c>
    </row>
    <row r="606" spans="16:18" x14ac:dyDescent="0.25">
      <c r="P606" s="9">
        <v>43338</v>
      </c>
      <c r="Q606" s="9">
        <v>43338</v>
      </c>
      <c r="R606" s="1">
        <v>44448</v>
      </c>
    </row>
    <row r="607" spans="16:18" x14ac:dyDescent="0.25">
      <c r="P607" s="9">
        <v>43339</v>
      </c>
      <c r="Q607" s="9">
        <v>43339</v>
      </c>
      <c r="R607" s="1">
        <v>44449</v>
      </c>
    </row>
    <row r="608" spans="16:18" x14ac:dyDescent="0.25">
      <c r="P608" s="9">
        <v>43340</v>
      </c>
      <c r="Q608" s="9">
        <v>43340</v>
      </c>
      <c r="R608" s="1">
        <v>44450</v>
      </c>
    </row>
    <row r="609" spans="16:18" x14ac:dyDescent="0.25">
      <c r="P609" s="9">
        <v>43341</v>
      </c>
      <c r="Q609" s="9">
        <v>43341</v>
      </c>
      <c r="R609" s="1">
        <v>44451</v>
      </c>
    </row>
    <row r="610" spans="16:18" x14ac:dyDescent="0.25">
      <c r="P610" s="9">
        <v>43342</v>
      </c>
      <c r="Q610" s="9">
        <v>43342</v>
      </c>
      <c r="R610" s="1">
        <v>44452</v>
      </c>
    </row>
    <row r="611" spans="16:18" x14ac:dyDescent="0.25">
      <c r="P611" s="9">
        <v>43343</v>
      </c>
      <c r="Q611" s="9">
        <v>43343</v>
      </c>
      <c r="R611" s="1">
        <v>44453</v>
      </c>
    </row>
    <row r="612" spans="16:18" x14ac:dyDescent="0.25">
      <c r="P612" s="9">
        <v>43344</v>
      </c>
      <c r="Q612" s="9">
        <v>43344</v>
      </c>
      <c r="R612" s="1">
        <v>44454</v>
      </c>
    </row>
    <row r="613" spans="16:18" x14ac:dyDescent="0.25">
      <c r="P613" s="9">
        <v>43345</v>
      </c>
      <c r="Q613" s="9">
        <v>43345</v>
      </c>
      <c r="R613" s="1">
        <v>44455</v>
      </c>
    </row>
    <row r="614" spans="16:18" x14ac:dyDescent="0.25">
      <c r="P614" s="9">
        <v>43346</v>
      </c>
      <c r="Q614" s="9">
        <v>43346</v>
      </c>
      <c r="R614" s="1">
        <v>44456</v>
      </c>
    </row>
    <row r="615" spans="16:18" x14ac:dyDescent="0.25">
      <c r="P615" s="9">
        <v>43347</v>
      </c>
      <c r="Q615" s="9">
        <v>43347</v>
      </c>
      <c r="R615" s="1">
        <v>44457</v>
      </c>
    </row>
    <row r="616" spans="16:18" x14ac:dyDescent="0.25">
      <c r="P616" s="9">
        <v>43348</v>
      </c>
      <c r="Q616" s="9">
        <v>43348</v>
      </c>
      <c r="R616" s="1">
        <v>44458</v>
      </c>
    </row>
    <row r="617" spans="16:18" x14ac:dyDescent="0.25">
      <c r="P617" s="9">
        <v>43349</v>
      </c>
      <c r="Q617" s="9">
        <v>43349</v>
      </c>
      <c r="R617" s="1">
        <v>44459</v>
      </c>
    </row>
    <row r="618" spans="16:18" x14ac:dyDescent="0.25">
      <c r="P618" s="9">
        <v>43350</v>
      </c>
      <c r="Q618" s="9">
        <v>43350</v>
      </c>
      <c r="R618" s="1">
        <v>44460</v>
      </c>
    </row>
    <row r="619" spans="16:18" x14ac:dyDescent="0.25">
      <c r="P619" s="9">
        <v>43351</v>
      </c>
      <c r="Q619" s="9">
        <v>43351</v>
      </c>
      <c r="R619" s="1">
        <v>44461</v>
      </c>
    </row>
    <row r="620" spans="16:18" x14ac:dyDescent="0.25">
      <c r="P620" s="9">
        <v>43352</v>
      </c>
      <c r="Q620" s="9">
        <v>43352</v>
      </c>
      <c r="R620" s="1">
        <v>44462</v>
      </c>
    </row>
    <row r="621" spans="16:18" x14ac:dyDescent="0.25">
      <c r="P621" s="9">
        <v>43353</v>
      </c>
      <c r="Q621" s="9">
        <v>43353</v>
      </c>
      <c r="R621" s="1">
        <v>44463</v>
      </c>
    </row>
    <row r="622" spans="16:18" x14ac:dyDescent="0.25">
      <c r="P622" s="9">
        <v>43354</v>
      </c>
      <c r="Q622" s="9">
        <v>43354</v>
      </c>
      <c r="R622" s="1">
        <v>44464</v>
      </c>
    </row>
    <row r="623" spans="16:18" x14ac:dyDescent="0.25">
      <c r="P623" s="9">
        <v>43355</v>
      </c>
      <c r="Q623" s="9">
        <v>43355</v>
      </c>
      <c r="R623" s="1">
        <v>44465</v>
      </c>
    </row>
    <row r="624" spans="16:18" x14ac:dyDescent="0.25">
      <c r="P624" s="9">
        <v>43356</v>
      </c>
      <c r="Q624" s="9">
        <v>43356</v>
      </c>
      <c r="R624" s="1">
        <v>44466</v>
      </c>
    </row>
    <row r="625" spans="16:18" x14ac:dyDescent="0.25">
      <c r="P625" s="9">
        <v>43357</v>
      </c>
      <c r="Q625" s="9">
        <v>43357</v>
      </c>
      <c r="R625" s="1">
        <v>44467</v>
      </c>
    </row>
    <row r="626" spans="16:18" x14ac:dyDescent="0.25">
      <c r="P626" s="9">
        <v>43358</v>
      </c>
      <c r="Q626" s="9">
        <v>43358</v>
      </c>
      <c r="R626" s="1">
        <v>44468</v>
      </c>
    </row>
    <row r="627" spans="16:18" x14ac:dyDescent="0.25">
      <c r="P627" s="9">
        <v>43359</v>
      </c>
      <c r="Q627" s="9">
        <v>43359</v>
      </c>
      <c r="R627" s="1">
        <v>44469</v>
      </c>
    </row>
    <row r="628" spans="16:18" x14ac:dyDescent="0.25">
      <c r="P628" s="9">
        <v>43360</v>
      </c>
      <c r="Q628" s="9">
        <v>43360</v>
      </c>
      <c r="R628" s="1">
        <v>44470</v>
      </c>
    </row>
    <row r="629" spans="16:18" x14ac:dyDescent="0.25">
      <c r="P629" s="9">
        <v>43361</v>
      </c>
      <c r="Q629" s="9">
        <v>43361</v>
      </c>
      <c r="R629" s="1">
        <v>44471</v>
      </c>
    </row>
    <row r="630" spans="16:18" x14ac:dyDescent="0.25">
      <c r="P630" s="9">
        <v>43362</v>
      </c>
      <c r="Q630" s="9">
        <v>43362</v>
      </c>
      <c r="R630" s="1">
        <v>44472</v>
      </c>
    </row>
    <row r="631" spans="16:18" x14ac:dyDescent="0.25">
      <c r="P631" s="9">
        <v>43363</v>
      </c>
      <c r="Q631" s="9">
        <v>43363</v>
      </c>
      <c r="R631" s="1">
        <v>44473</v>
      </c>
    </row>
    <row r="632" spans="16:18" x14ac:dyDescent="0.25">
      <c r="P632" s="9">
        <v>43364</v>
      </c>
      <c r="Q632" s="9">
        <v>43364</v>
      </c>
      <c r="R632" s="1">
        <v>44474</v>
      </c>
    </row>
    <row r="633" spans="16:18" x14ac:dyDescent="0.25">
      <c r="P633" s="9">
        <v>43365</v>
      </c>
      <c r="Q633" s="9">
        <v>43365</v>
      </c>
      <c r="R633" s="1">
        <v>44475</v>
      </c>
    </row>
    <row r="634" spans="16:18" x14ac:dyDescent="0.25">
      <c r="P634" s="9">
        <v>43366</v>
      </c>
      <c r="Q634" s="9">
        <v>43366</v>
      </c>
      <c r="R634" s="1">
        <v>44476</v>
      </c>
    </row>
    <row r="635" spans="16:18" x14ac:dyDescent="0.25">
      <c r="P635" s="9">
        <v>43367</v>
      </c>
      <c r="Q635" s="9">
        <v>43367</v>
      </c>
      <c r="R635" s="1">
        <v>44477</v>
      </c>
    </row>
    <row r="636" spans="16:18" x14ac:dyDescent="0.25">
      <c r="P636" s="9">
        <v>43368</v>
      </c>
      <c r="Q636" s="9">
        <v>43368</v>
      </c>
      <c r="R636" s="1">
        <v>44478</v>
      </c>
    </row>
    <row r="637" spans="16:18" x14ac:dyDescent="0.25">
      <c r="P637" s="9">
        <v>43369</v>
      </c>
      <c r="Q637" s="9">
        <v>43369</v>
      </c>
      <c r="R637" s="1">
        <v>44479</v>
      </c>
    </row>
    <row r="638" spans="16:18" x14ac:dyDescent="0.25">
      <c r="P638" s="9">
        <v>43370</v>
      </c>
      <c r="Q638" s="9">
        <v>43370</v>
      </c>
      <c r="R638" s="1">
        <v>44480</v>
      </c>
    </row>
    <row r="639" spans="16:18" x14ac:dyDescent="0.25">
      <c r="P639" s="9">
        <v>43371</v>
      </c>
      <c r="Q639" s="9">
        <v>43371</v>
      </c>
      <c r="R639" s="1">
        <v>44481</v>
      </c>
    </row>
    <row r="640" spans="16:18" x14ac:dyDescent="0.25">
      <c r="P640" s="9">
        <v>43372</v>
      </c>
      <c r="Q640" s="9">
        <v>43372</v>
      </c>
      <c r="R640" s="1">
        <v>44482</v>
      </c>
    </row>
    <row r="641" spans="16:18" x14ac:dyDescent="0.25">
      <c r="P641" s="9">
        <v>43373</v>
      </c>
      <c r="Q641" s="9">
        <v>43373</v>
      </c>
      <c r="R641" s="1">
        <v>44483</v>
      </c>
    </row>
    <row r="642" spans="16:18" x14ac:dyDescent="0.25">
      <c r="P642" s="9">
        <v>43374</v>
      </c>
      <c r="Q642" s="9">
        <v>43374</v>
      </c>
      <c r="R642" s="1">
        <v>44484</v>
      </c>
    </row>
    <row r="643" spans="16:18" x14ac:dyDescent="0.25">
      <c r="P643" s="9">
        <v>43375</v>
      </c>
      <c r="Q643" s="9">
        <v>43375</v>
      </c>
      <c r="R643" s="1">
        <v>44485</v>
      </c>
    </row>
    <row r="644" spans="16:18" x14ac:dyDescent="0.25">
      <c r="P644" s="9">
        <v>43376</v>
      </c>
      <c r="Q644" s="9">
        <v>43376</v>
      </c>
      <c r="R644" s="1">
        <v>44486</v>
      </c>
    </row>
    <row r="645" spans="16:18" x14ac:dyDescent="0.25">
      <c r="P645" s="9">
        <v>43377</v>
      </c>
      <c r="Q645" s="9">
        <v>43377</v>
      </c>
      <c r="R645" s="1">
        <v>44487</v>
      </c>
    </row>
    <row r="646" spans="16:18" x14ac:dyDescent="0.25">
      <c r="P646" s="9">
        <v>43378</v>
      </c>
      <c r="Q646" s="9">
        <v>43378</v>
      </c>
      <c r="R646" s="1">
        <v>44488</v>
      </c>
    </row>
    <row r="647" spans="16:18" x14ac:dyDescent="0.25">
      <c r="P647" s="9">
        <v>43379</v>
      </c>
      <c r="Q647" s="9">
        <v>43379</v>
      </c>
      <c r="R647" s="1">
        <v>44489</v>
      </c>
    </row>
    <row r="648" spans="16:18" x14ac:dyDescent="0.25">
      <c r="P648" s="9">
        <v>43380</v>
      </c>
      <c r="Q648" s="9">
        <v>43380</v>
      </c>
      <c r="R648" s="1">
        <v>44490</v>
      </c>
    </row>
    <row r="649" spans="16:18" x14ac:dyDescent="0.25">
      <c r="P649" s="9">
        <v>43381</v>
      </c>
      <c r="Q649" s="9">
        <v>43381</v>
      </c>
      <c r="R649" s="1">
        <v>44491</v>
      </c>
    </row>
    <row r="650" spans="16:18" x14ac:dyDescent="0.25">
      <c r="P650" s="9">
        <v>43382</v>
      </c>
      <c r="Q650" s="9">
        <v>43382</v>
      </c>
      <c r="R650" s="1">
        <v>44492</v>
      </c>
    </row>
    <row r="651" spans="16:18" x14ac:dyDescent="0.25">
      <c r="P651" s="9">
        <v>43383</v>
      </c>
      <c r="Q651" s="9">
        <v>43383</v>
      </c>
      <c r="R651" s="1">
        <v>44493</v>
      </c>
    </row>
    <row r="652" spans="16:18" x14ac:dyDescent="0.25">
      <c r="P652" s="9">
        <v>43384</v>
      </c>
      <c r="Q652" s="9">
        <v>43384</v>
      </c>
      <c r="R652" s="1">
        <v>44494</v>
      </c>
    </row>
    <row r="653" spans="16:18" x14ac:dyDescent="0.25">
      <c r="P653" s="9">
        <v>43385</v>
      </c>
      <c r="Q653" s="9">
        <v>43385</v>
      </c>
      <c r="R653" s="1">
        <v>44495</v>
      </c>
    </row>
    <row r="654" spans="16:18" x14ac:dyDescent="0.25">
      <c r="P654" s="9">
        <v>43386</v>
      </c>
      <c r="Q654" s="9">
        <v>43386</v>
      </c>
      <c r="R654" s="1">
        <v>44496</v>
      </c>
    </row>
    <row r="655" spans="16:18" x14ac:dyDescent="0.25">
      <c r="P655" s="9">
        <v>43387</v>
      </c>
      <c r="Q655" s="9">
        <v>43387</v>
      </c>
      <c r="R655" s="1">
        <v>44497</v>
      </c>
    </row>
    <row r="656" spans="16:18" x14ac:dyDescent="0.25">
      <c r="P656" s="9">
        <v>43388</v>
      </c>
      <c r="Q656" s="9">
        <v>43388</v>
      </c>
      <c r="R656" s="1">
        <v>44498</v>
      </c>
    </row>
    <row r="657" spans="16:18" x14ac:dyDescent="0.25">
      <c r="P657" s="9">
        <v>43389</v>
      </c>
      <c r="Q657" s="9">
        <v>43389</v>
      </c>
      <c r="R657" s="1">
        <v>44499</v>
      </c>
    </row>
    <row r="658" spans="16:18" x14ac:dyDescent="0.25">
      <c r="P658" s="9">
        <v>43390</v>
      </c>
      <c r="Q658" s="9">
        <v>43390</v>
      </c>
      <c r="R658" s="1">
        <v>44500</v>
      </c>
    </row>
    <row r="659" spans="16:18" x14ac:dyDescent="0.25">
      <c r="P659" s="9">
        <v>43391</v>
      </c>
      <c r="Q659" s="9">
        <v>43391</v>
      </c>
      <c r="R659" s="1">
        <v>44501</v>
      </c>
    </row>
    <row r="660" spans="16:18" x14ac:dyDescent="0.25">
      <c r="P660" s="9">
        <v>43392</v>
      </c>
      <c r="Q660" s="9">
        <v>43392</v>
      </c>
      <c r="R660" s="1">
        <v>44502</v>
      </c>
    </row>
    <row r="661" spans="16:18" x14ac:dyDescent="0.25">
      <c r="P661" s="9">
        <v>43393</v>
      </c>
      <c r="Q661" s="9">
        <v>43393</v>
      </c>
      <c r="R661" s="1">
        <v>44503</v>
      </c>
    </row>
    <row r="662" spans="16:18" x14ac:dyDescent="0.25">
      <c r="P662" s="9">
        <v>43394</v>
      </c>
      <c r="Q662" s="9">
        <v>43394</v>
      </c>
      <c r="R662" s="1">
        <v>44504</v>
      </c>
    </row>
    <row r="663" spans="16:18" x14ac:dyDescent="0.25">
      <c r="P663" s="9">
        <v>43395</v>
      </c>
      <c r="Q663" s="9">
        <v>43395</v>
      </c>
      <c r="R663" s="1">
        <v>44505</v>
      </c>
    </row>
    <row r="664" spans="16:18" x14ac:dyDescent="0.25">
      <c r="P664" s="9">
        <v>43396</v>
      </c>
      <c r="Q664" s="9">
        <v>43396</v>
      </c>
      <c r="R664" s="1">
        <v>44506</v>
      </c>
    </row>
    <row r="665" spans="16:18" x14ac:dyDescent="0.25">
      <c r="P665" s="9">
        <v>43397</v>
      </c>
      <c r="Q665" s="9">
        <v>43397</v>
      </c>
      <c r="R665" s="1">
        <v>44507</v>
      </c>
    </row>
    <row r="666" spans="16:18" x14ac:dyDescent="0.25">
      <c r="P666" s="9">
        <v>43398</v>
      </c>
      <c r="Q666" s="9">
        <v>43398</v>
      </c>
      <c r="R666" s="1">
        <v>44508</v>
      </c>
    </row>
    <row r="667" spans="16:18" x14ac:dyDescent="0.25">
      <c r="P667" s="9">
        <v>43399</v>
      </c>
      <c r="Q667" s="9">
        <v>43399</v>
      </c>
      <c r="R667" s="1">
        <v>44509</v>
      </c>
    </row>
    <row r="668" spans="16:18" x14ac:dyDescent="0.25">
      <c r="P668" s="9">
        <v>43400</v>
      </c>
      <c r="Q668" s="9">
        <v>43400</v>
      </c>
      <c r="R668" s="1">
        <v>44510</v>
      </c>
    </row>
    <row r="669" spans="16:18" x14ac:dyDescent="0.25">
      <c r="P669" s="9">
        <v>43401</v>
      </c>
      <c r="Q669" s="9">
        <v>43401</v>
      </c>
      <c r="R669" s="1">
        <v>44511</v>
      </c>
    </row>
    <row r="670" spans="16:18" x14ac:dyDescent="0.25">
      <c r="P670" s="9">
        <v>43402</v>
      </c>
      <c r="Q670" s="9">
        <v>43402</v>
      </c>
      <c r="R670" s="1">
        <v>44512</v>
      </c>
    </row>
    <row r="671" spans="16:18" x14ac:dyDescent="0.25">
      <c r="P671" s="9">
        <v>43403</v>
      </c>
      <c r="Q671" s="9">
        <v>43403</v>
      </c>
      <c r="R671" s="1">
        <v>44513</v>
      </c>
    </row>
    <row r="672" spans="16:18" x14ac:dyDescent="0.25">
      <c r="P672" s="9">
        <v>43404</v>
      </c>
      <c r="Q672" s="9">
        <v>43404</v>
      </c>
      <c r="R672" s="1">
        <v>44514</v>
      </c>
    </row>
    <row r="673" spans="16:18" x14ac:dyDescent="0.25">
      <c r="P673" s="9">
        <v>43405</v>
      </c>
      <c r="Q673" s="9">
        <v>43405</v>
      </c>
      <c r="R673" s="1">
        <v>44515</v>
      </c>
    </row>
    <row r="674" spans="16:18" x14ac:dyDescent="0.25">
      <c r="P674" s="9">
        <v>43406</v>
      </c>
      <c r="Q674" s="9">
        <v>43406</v>
      </c>
      <c r="R674" s="1">
        <v>44516</v>
      </c>
    </row>
    <row r="675" spans="16:18" x14ac:dyDescent="0.25">
      <c r="P675" s="9">
        <v>43407</v>
      </c>
      <c r="Q675" s="9">
        <v>43407</v>
      </c>
      <c r="R675" s="1">
        <v>44517</v>
      </c>
    </row>
    <row r="676" spans="16:18" x14ac:dyDescent="0.25">
      <c r="P676" s="9">
        <v>43408</v>
      </c>
      <c r="Q676" s="9">
        <v>43408</v>
      </c>
      <c r="R676" s="1">
        <v>44518</v>
      </c>
    </row>
    <row r="677" spans="16:18" x14ac:dyDescent="0.25">
      <c r="P677" s="9">
        <v>43409</v>
      </c>
      <c r="Q677" s="9">
        <v>43409</v>
      </c>
      <c r="R677" s="1">
        <v>44519</v>
      </c>
    </row>
    <row r="678" spans="16:18" x14ac:dyDescent="0.25">
      <c r="P678" s="9">
        <v>43410</v>
      </c>
      <c r="Q678" s="9">
        <v>43410</v>
      </c>
      <c r="R678" s="1">
        <v>44520</v>
      </c>
    </row>
    <row r="679" spans="16:18" x14ac:dyDescent="0.25">
      <c r="P679" s="9">
        <v>43411</v>
      </c>
      <c r="Q679" s="9">
        <v>43411</v>
      </c>
      <c r="R679" s="1">
        <v>44521</v>
      </c>
    </row>
    <row r="680" spans="16:18" x14ac:dyDescent="0.25">
      <c r="P680" s="9">
        <v>43412</v>
      </c>
      <c r="Q680" s="9">
        <v>43412</v>
      </c>
      <c r="R680" s="1">
        <v>44522</v>
      </c>
    </row>
    <row r="681" spans="16:18" x14ac:dyDescent="0.25">
      <c r="P681" s="9">
        <v>43413</v>
      </c>
      <c r="Q681" s="9">
        <v>43413</v>
      </c>
      <c r="R681" s="1">
        <v>44523</v>
      </c>
    </row>
    <row r="682" spans="16:18" x14ac:dyDescent="0.25">
      <c r="P682" s="9">
        <v>43414</v>
      </c>
      <c r="Q682" s="9">
        <v>43414</v>
      </c>
      <c r="R682" s="1">
        <v>44524</v>
      </c>
    </row>
    <row r="683" spans="16:18" x14ac:dyDescent="0.25">
      <c r="P683" s="9">
        <v>43415</v>
      </c>
      <c r="Q683" s="9">
        <v>43415</v>
      </c>
      <c r="R683" s="1">
        <v>44525</v>
      </c>
    </row>
    <row r="684" spans="16:18" x14ac:dyDescent="0.25">
      <c r="P684" s="9">
        <v>43416</v>
      </c>
      <c r="Q684" s="9">
        <v>43416</v>
      </c>
      <c r="R684" s="1">
        <v>44526</v>
      </c>
    </row>
    <row r="685" spans="16:18" x14ac:dyDescent="0.25">
      <c r="P685" s="9">
        <v>43417</v>
      </c>
      <c r="Q685" s="9">
        <v>43417</v>
      </c>
      <c r="R685" s="1">
        <v>44527</v>
      </c>
    </row>
    <row r="686" spans="16:18" x14ac:dyDescent="0.25">
      <c r="P686" s="9">
        <v>43418</v>
      </c>
      <c r="Q686" s="9">
        <v>43418</v>
      </c>
      <c r="R686" s="1">
        <v>44528</v>
      </c>
    </row>
    <row r="687" spans="16:18" x14ac:dyDescent="0.25">
      <c r="P687" s="9">
        <v>43419</v>
      </c>
      <c r="Q687" s="9">
        <v>43419</v>
      </c>
      <c r="R687" s="1">
        <v>44529</v>
      </c>
    </row>
    <row r="688" spans="16:18" x14ac:dyDescent="0.25">
      <c r="P688" s="9">
        <v>43420</v>
      </c>
      <c r="Q688" s="9">
        <v>43420</v>
      </c>
      <c r="R688" s="1">
        <v>44530</v>
      </c>
    </row>
    <row r="689" spans="16:18" x14ac:dyDescent="0.25">
      <c r="P689" s="9">
        <v>43421</v>
      </c>
      <c r="Q689" s="9">
        <v>43421</v>
      </c>
      <c r="R689" s="1">
        <v>44531</v>
      </c>
    </row>
    <row r="690" spans="16:18" x14ac:dyDescent="0.25">
      <c r="P690" s="9">
        <v>43422</v>
      </c>
      <c r="Q690" s="9">
        <v>43422</v>
      </c>
      <c r="R690" s="1">
        <v>44532</v>
      </c>
    </row>
    <row r="691" spans="16:18" x14ac:dyDescent="0.25">
      <c r="P691" s="9">
        <v>43423</v>
      </c>
      <c r="Q691" s="9">
        <v>43423</v>
      </c>
      <c r="R691" s="1">
        <v>44533</v>
      </c>
    </row>
    <row r="692" spans="16:18" x14ac:dyDescent="0.25">
      <c r="P692" s="9">
        <v>43424</v>
      </c>
      <c r="Q692" s="9">
        <v>43424</v>
      </c>
      <c r="R692" s="1">
        <v>44534</v>
      </c>
    </row>
    <row r="693" spans="16:18" x14ac:dyDescent="0.25">
      <c r="P693" s="9">
        <v>43425</v>
      </c>
      <c r="Q693" s="9">
        <v>43425</v>
      </c>
      <c r="R693" s="1">
        <v>44535</v>
      </c>
    </row>
    <row r="694" spans="16:18" x14ac:dyDescent="0.25">
      <c r="P694" s="9">
        <v>43426</v>
      </c>
      <c r="Q694" s="9">
        <v>43426</v>
      </c>
      <c r="R694" s="1">
        <v>44536</v>
      </c>
    </row>
    <row r="695" spans="16:18" x14ac:dyDescent="0.25">
      <c r="P695" s="9">
        <v>43427</v>
      </c>
      <c r="Q695" s="9">
        <v>43427</v>
      </c>
      <c r="R695" s="1">
        <v>44537</v>
      </c>
    </row>
    <row r="696" spans="16:18" x14ac:dyDescent="0.25">
      <c r="P696" s="9">
        <v>43428</v>
      </c>
      <c r="Q696" s="9">
        <v>43428</v>
      </c>
      <c r="R696" s="1">
        <v>44538</v>
      </c>
    </row>
    <row r="697" spans="16:18" x14ac:dyDescent="0.25">
      <c r="P697" s="9">
        <v>43429</v>
      </c>
      <c r="Q697" s="9">
        <v>43429</v>
      </c>
      <c r="R697" s="1">
        <v>44539</v>
      </c>
    </row>
    <row r="698" spans="16:18" x14ac:dyDescent="0.25">
      <c r="P698" s="9">
        <v>43430</v>
      </c>
      <c r="Q698" s="9">
        <v>43430</v>
      </c>
      <c r="R698" s="1">
        <v>44540</v>
      </c>
    </row>
    <row r="699" spans="16:18" x14ac:dyDescent="0.25">
      <c r="P699" s="9">
        <v>43431</v>
      </c>
      <c r="Q699" s="9">
        <v>43431</v>
      </c>
      <c r="R699" s="1">
        <v>44541</v>
      </c>
    </row>
    <row r="700" spans="16:18" x14ac:dyDescent="0.25">
      <c r="P700" s="9">
        <v>43432</v>
      </c>
      <c r="Q700" s="9">
        <v>43432</v>
      </c>
      <c r="R700" s="1">
        <v>44542</v>
      </c>
    </row>
    <row r="701" spans="16:18" x14ac:dyDescent="0.25">
      <c r="P701" s="9">
        <v>43433</v>
      </c>
      <c r="Q701" s="9">
        <v>43433</v>
      </c>
      <c r="R701" s="1">
        <v>44543</v>
      </c>
    </row>
    <row r="702" spans="16:18" x14ac:dyDescent="0.25">
      <c r="P702" s="9">
        <v>43434</v>
      </c>
      <c r="Q702" s="9">
        <v>43434</v>
      </c>
      <c r="R702" s="1">
        <v>44544</v>
      </c>
    </row>
    <row r="703" spans="16:18" x14ac:dyDescent="0.25">
      <c r="P703" s="9">
        <v>43435</v>
      </c>
      <c r="Q703" s="9">
        <v>43435</v>
      </c>
      <c r="R703" s="1">
        <v>44545</v>
      </c>
    </row>
    <row r="704" spans="16:18" x14ac:dyDescent="0.25">
      <c r="P704" s="9">
        <v>43436</v>
      </c>
      <c r="Q704" s="9">
        <v>43436</v>
      </c>
      <c r="R704" s="1">
        <v>44546</v>
      </c>
    </row>
    <row r="705" spans="16:18" x14ac:dyDescent="0.25">
      <c r="P705" s="9">
        <v>43437</v>
      </c>
      <c r="Q705" s="9">
        <v>43437</v>
      </c>
      <c r="R705" s="1">
        <v>44547</v>
      </c>
    </row>
    <row r="706" spans="16:18" x14ac:dyDescent="0.25">
      <c r="P706" s="9">
        <v>43438</v>
      </c>
      <c r="Q706" s="9">
        <v>43438</v>
      </c>
      <c r="R706" s="1">
        <v>44548</v>
      </c>
    </row>
    <row r="707" spans="16:18" x14ac:dyDescent="0.25">
      <c r="P707" s="9">
        <v>43439</v>
      </c>
      <c r="Q707" s="9">
        <v>43439</v>
      </c>
    </row>
    <row r="708" spans="16:18" x14ac:dyDescent="0.25">
      <c r="P708" s="9">
        <v>43440</v>
      </c>
      <c r="Q708" s="9">
        <v>43440</v>
      </c>
    </row>
    <row r="709" spans="16:18" x14ac:dyDescent="0.25">
      <c r="P709" s="9">
        <v>43441</v>
      </c>
      <c r="Q709" s="9">
        <v>43441</v>
      </c>
    </row>
    <row r="710" spans="16:18" x14ac:dyDescent="0.25">
      <c r="P710" s="9">
        <v>43442</v>
      </c>
      <c r="Q710" s="9">
        <v>43442</v>
      </c>
    </row>
    <row r="711" spans="16:18" x14ac:dyDescent="0.25">
      <c r="P711" s="9">
        <v>43443</v>
      </c>
      <c r="Q711" s="9">
        <v>43443</v>
      </c>
    </row>
    <row r="712" spans="16:18" x14ac:dyDescent="0.25">
      <c r="P712" s="9">
        <v>43444</v>
      </c>
      <c r="Q712" s="9">
        <v>43444</v>
      </c>
    </row>
    <row r="713" spans="16:18" x14ac:dyDescent="0.25">
      <c r="P713" s="9">
        <v>43445</v>
      </c>
      <c r="Q713" s="9">
        <v>43445</v>
      </c>
    </row>
    <row r="714" spans="16:18" x14ac:dyDescent="0.25">
      <c r="P714" s="9">
        <v>43446</v>
      </c>
      <c r="Q714" s="9">
        <v>43446</v>
      </c>
    </row>
    <row r="715" spans="16:18" x14ac:dyDescent="0.25">
      <c r="P715" s="9">
        <v>43447</v>
      </c>
      <c r="Q715" s="9">
        <v>43447</v>
      </c>
    </row>
    <row r="716" spans="16:18" x14ac:dyDescent="0.25">
      <c r="P716" s="9">
        <v>43448</v>
      </c>
      <c r="Q716" s="9">
        <v>43448</v>
      </c>
    </row>
    <row r="717" spans="16:18" x14ac:dyDescent="0.25">
      <c r="P717" s="9">
        <v>43449</v>
      </c>
      <c r="Q717" s="9">
        <v>43449</v>
      </c>
    </row>
    <row r="718" spans="16:18" x14ac:dyDescent="0.25">
      <c r="P718" s="9">
        <v>43450</v>
      </c>
      <c r="Q718" s="9">
        <v>43450</v>
      </c>
    </row>
    <row r="719" spans="16:18" x14ac:dyDescent="0.25">
      <c r="P719" s="9">
        <v>43451</v>
      </c>
      <c r="Q719" s="9">
        <v>43451</v>
      </c>
    </row>
    <row r="720" spans="16:18" x14ac:dyDescent="0.25">
      <c r="P720" s="9">
        <v>43452</v>
      </c>
      <c r="Q720" s="9">
        <v>43452</v>
      </c>
    </row>
    <row r="721" spans="16:17" x14ac:dyDescent="0.25">
      <c r="P721" s="9">
        <v>43453</v>
      </c>
      <c r="Q721" s="9">
        <v>43453</v>
      </c>
    </row>
    <row r="722" spans="16:17" x14ac:dyDescent="0.25">
      <c r="P722" s="9">
        <v>43454</v>
      </c>
      <c r="Q722" s="9">
        <v>43454</v>
      </c>
    </row>
    <row r="723" spans="16:17" x14ac:dyDescent="0.25">
      <c r="P723" s="9">
        <v>43455</v>
      </c>
      <c r="Q723" s="9">
        <v>43455</v>
      </c>
    </row>
    <row r="724" spans="16:17" x14ac:dyDescent="0.25">
      <c r="P724" s="9">
        <v>43456</v>
      </c>
      <c r="Q724" s="9">
        <v>43456</v>
      </c>
    </row>
    <row r="725" spans="16:17" x14ac:dyDescent="0.25">
      <c r="P725" s="9">
        <v>43457</v>
      </c>
      <c r="Q725" s="9">
        <v>43457</v>
      </c>
    </row>
    <row r="726" spans="16:17" x14ac:dyDescent="0.25">
      <c r="P726" s="9">
        <v>43458</v>
      </c>
      <c r="Q726" s="9">
        <v>43458</v>
      </c>
    </row>
    <row r="727" spans="16:17" x14ac:dyDescent="0.25">
      <c r="P727" s="9">
        <v>43459</v>
      </c>
      <c r="Q727" s="9">
        <v>43459</v>
      </c>
    </row>
    <row r="728" spans="16:17" x14ac:dyDescent="0.25">
      <c r="P728" s="9">
        <v>43460</v>
      </c>
      <c r="Q728" s="9">
        <v>43460</v>
      </c>
    </row>
    <row r="729" spans="16:17" x14ac:dyDescent="0.25">
      <c r="P729" s="9">
        <v>43461</v>
      </c>
      <c r="Q729" s="9">
        <v>43461</v>
      </c>
    </row>
    <row r="730" spans="16:17" x14ac:dyDescent="0.25">
      <c r="P730" s="9">
        <v>43462</v>
      </c>
      <c r="Q730" s="9">
        <v>43462</v>
      </c>
    </row>
    <row r="731" spans="16:17" x14ac:dyDescent="0.25">
      <c r="P731" s="9">
        <v>43463</v>
      </c>
      <c r="Q731" s="9">
        <v>43463</v>
      </c>
    </row>
    <row r="732" spans="16:17" x14ac:dyDescent="0.25">
      <c r="P732" s="9">
        <v>43464</v>
      </c>
      <c r="Q732" s="9">
        <v>43464</v>
      </c>
    </row>
    <row r="733" spans="16:17" x14ac:dyDescent="0.25">
      <c r="P733" s="9">
        <v>43465</v>
      </c>
      <c r="Q733" s="9">
        <v>43465</v>
      </c>
    </row>
    <row r="734" spans="16:17" x14ac:dyDescent="0.25">
      <c r="P734" s="9">
        <v>43466</v>
      </c>
      <c r="Q734" s="9">
        <v>43466</v>
      </c>
    </row>
    <row r="735" spans="16:17" x14ac:dyDescent="0.25">
      <c r="P735" s="9">
        <v>43467</v>
      </c>
      <c r="Q735" s="9">
        <v>43467</v>
      </c>
    </row>
    <row r="736" spans="16:17" x14ac:dyDescent="0.25">
      <c r="P736" s="9">
        <v>43468</v>
      </c>
      <c r="Q736" s="9">
        <v>43468</v>
      </c>
    </row>
    <row r="737" spans="16:17" x14ac:dyDescent="0.25">
      <c r="P737" s="9">
        <v>43469</v>
      </c>
      <c r="Q737" s="9">
        <v>43469</v>
      </c>
    </row>
    <row r="738" spans="16:17" x14ac:dyDescent="0.25">
      <c r="P738" s="9">
        <v>43470</v>
      </c>
      <c r="Q738" s="9">
        <v>43470</v>
      </c>
    </row>
    <row r="739" spans="16:17" x14ac:dyDescent="0.25">
      <c r="P739" s="9">
        <v>43471</v>
      </c>
      <c r="Q739" s="9">
        <v>43471</v>
      </c>
    </row>
    <row r="740" spans="16:17" x14ac:dyDescent="0.25">
      <c r="P740" s="9">
        <v>43472</v>
      </c>
      <c r="Q740" s="9">
        <v>43472</v>
      </c>
    </row>
    <row r="741" spans="16:17" x14ac:dyDescent="0.25">
      <c r="P741" s="9">
        <v>43473</v>
      </c>
      <c r="Q741" s="9">
        <v>43473</v>
      </c>
    </row>
    <row r="742" spans="16:17" x14ac:dyDescent="0.25">
      <c r="P742" s="9">
        <v>43474</v>
      </c>
      <c r="Q742" s="9">
        <v>43474</v>
      </c>
    </row>
    <row r="743" spans="16:17" x14ac:dyDescent="0.25">
      <c r="P743" s="9">
        <v>43475</v>
      </c>
      <c r="Q743" s="9">
        <v>43475</v>
      </c>
    </row>
    <row r="744" spans="16:17" x14ac:dyDescent="0.25">
      <c r="P744" s="9">
        <v>43476</v>
      </c>
      <c r="Q744" s="9">
        <v>43476</v>
      </c>
    </row>
    <row r="745" spans="16:17" x14ac:dyDescent="0.25">
      <c r="P745" s="9">
        <v>43477</v>
      </c>
      <c r="Q745" s="9">
        <v>43477</v>
      </c>
    </row>
    <row r="746" spans="16:17" x14ac:dyDescent="0.25">
      <c r="P746" s="9">
        <v>43478</v>
      </c>
      <c r="Q746" s="9">
        <v>43478</v>
      </c>
    </row>
    <row r="747" spans="16:17" x14ac:dyDescent="0.25">
      <c r="P747" s="9">
        <v>43479</v>
      </c>
      <c r="Q747" s="9">
        <v>43479</v>
      </c>
    </row>
    <row r="748" spans="16:17" x14ac:dyDescent="0.25">
      <c r="P748" s="9">
        <v>43480</v>
      </c>
      <c r="Q748" s="9">
        <v>43480</v>
      </c>
    </row>
    <row r="749" spans="16:17" x14ac:dyDescent="0.25">
      <c r="P749" s="9">
        <v>43481</v>
      </c>
      <c r="Q749" s="9">
        <v>43481</v>
      </c>
    </row>
    <row r="750" spans="16:17" x14ac:dyDescent="0.25">
      <c r="P750" s="9">
        <v>43482</v>
      </c>
      <c r="Q750" s="9">
        <v>43482</v>
      </c>
    </row>
    <row r="751" spans="16:17" x14ac:dyDescent="0.25">
      <c r="P751" s="9">
        <v>43483</v>
      </c>
      <c r="Q751" s="9">
        <v>43483</v>
      </c>
    </row>
    <row r="752" spans="16:17" x14ac:dyDescent="0.25">
      <c r="P752" s="9">
        <v>43484</v>
      </c>
      <c r="Q752" s="9">
        <v>43484</v>
      </c>
    </row>
    <row r="753" spans="16:17" x14ac:dyDescent="0.25">
      <c r="P753" s="9">
        <v>43485</v>
      </c>
      <c r="Q753" s="9">
        <v>43485</v>
      </c>
    </row>
    <row r="754" spans="16:17" x14ac:dyDescent="0.25">
      <c r="P754" s="9">
        <v>43486</v>
      </c>
      <c r="Q754" s="9">
        <v>43486</v>
      </c>
    </row>
    <row r="755" spans="16:17" x14ac:dyDescent="0.25">
      <c r="P755" s="9">
        <v>43487</v>
      </c>
      <c r="Q755" s="9">
        <v>43487</v>
      </c>
    </row>
    <row r="756" spans="16:17" x14ac:dyDescent="0.25">
      <c r="P756" s="9">
        <v>43488</v>
      </c>
      <c r="Q756" s="9">
        <v>43488</v>
      </c>
    </row>
    <row r="757" spans="16:17" x14ac:dyDescent="0.25">
      <c r="P757" s="9">
        <v>43489</v>
      </c>
      <c r="Q757" s="9">
        <v>43489</v>
      </c>
    </row>
    <row r="758" spans="16:17" x14ac:dyDescent="0.25">
      <c r="P758" s="9">
        <v>43490</v>
      </c>
      <c r="Q758" s="9">
        <v>43490</v>
      </c>
    </row>
    <row r="759" spans="16:17" x14ac:dyDescent="0.25">
      <c r="P759" s="9">
        <v>43491</v>
      </c>
      <c r="Q759" s="9">
        <v>43491</v>
      </c>
    </row>
    <row r="760" spans="16:17" x14ac:dyDescent="0.25">
      <c r="P760" s="9">
        <v>43492</v>
      </c>
      <c r="Q760" s="9">
        <v>43492</v>
      </c>
    </row>
    <row r="761" spans="16:17" x14ac:dyDescent="0.25">
      <c r="P761" s="9">
        <v>43493</v>
      </c>
      <c r="Q761" s="9">
        <v>43493</v>
      </c>
    </row>
    <row r="762" spans="16:17" x14ac:dyDescent="0.25">
      <c r="P762" s="9">
        <v>43494</v>
      </c>
      <c r="Q762" s="9">
        <v>43494</v>
      </c>
    </row>
    <row r="763" spans="16:17" x14ac:dyDescent="0.25">
      <c r="P763" s="9">
        <v>43495</v>
      </c>
      <c r="Q763" s="9">
        <v>43495</v>
      </c>
    </row>
    <row r="764" spans="16:17" x14ac:dyDescent="0.25">
      <c r="P764" s="9">
        <v>43496</v>
      </c>
      <c r="Q764" s="9">
        <v>43496</v>
      </c>
    </row>
    <row r="765" spans="16:17" x14ac:dyDescent="0.25">
      <c r="P765" s="9">
        <v>43497</v>
      </c>
      <c r="Q765" s="9">
        <v>43497</v>
      </c>
    </row>
    <row r="766" spans="16:17" x14ac:dyDescent="0.25">
      <c r="P766" s="9">
        <v>43498</v>
      </c>
      <c r="Q766" s="9">
        <v>43498</v>
      </c>
    </row>
    <row r="767" spans="16:17" x14ac:dyDescent="0.25">
      <c r="P767" s="9">
        <v>43499</v>
      </c>
      <c r="Q767" s="9">
        <v>43499</v>
      </c>
    </row>
    <row r="768" spans="16:17" x14ac:dyDescent="0.25">
      <c r="P768" s="9">
        <v>43500</v>
      </c>
      <c r="Q768" s="9">
        <v>43500</v>
      </c>
    </row>
    <row r="769" spans="16:17" x14ac:dyDescent="0.25">
      <c r="P769" s="9">
        <v>43501</v>
      </c>
      <c r="Q769" s="9">
        <v>43501</v>
      </c>
    </row>
    <row r="770" spans="16:17" x14ac:dyDescent="0.25">
      <c r="P770" s="9">
        <v>43502</v>
      </c>
      <c r="Q770" s="9">
        <v>43502</v>
      </c>
    </row>
    <row r="771" spans="16:17" x14ac:dyDescent="0.25">
      <c r="P771" s="9">
        <v>43503</v>
      </c>
      <c r="Q771" s="9">
        <v>43503</v>
      </c>
    </row>
    <row r="772" spans="16:17" x14ac:dyDescent="0.25">
      <c r="P772" s="9">
        <v>43504</v>
      </c>
      <c r="Q772" s="9">
        <v>43504</v>
      </c>
    </row>
    <row r="773" spans="16:17" x14ac:dyDescent="0.25">
      <c r="P773" s="9">
        <v>43505</v>
      </c>
      <c r="Q773" s="9">
        <v>43505</v>
      </c>
    </row>
    <row r="774" spans="16:17" x14ac:dyDescent="0.25">
      <c r="P774" s="9">
        <v>43506</v>
      </c>
      <c r="Q774" s="9">
        <v>43506</v>
      </c>
    </row>
    <row r="775" spans="16:17" x14ac:dyDescent="0.25">
      <c r="P775" s="9">
        <v>43507</v>
      </c>
      <c r="Q775" s="9">
        <v>43507</v>
      </c>
    </row>
    <row r="776" spans="16:17" x14ac:dyDescent="0.25">
      <c r="P776" s="9">
        <v>43508</v>
      </c>
      <c r="Q776" s="9">
        <v>43508</v>
      </c>
    </row>
    <row r="777" spans="16:17" x14ac:dyDescent="0.25">
      <c r="P777" s="9">
        <v>43509</v>
      </c>
      <c r="Q777" s="9">
        <v>43509</v>
      </c>
    </row>
    <row r="778" spans="16:17" x14ac:dyDescent="0.25">
      <c r="P778" s="9">
        <v>43510</v>
      </c>
      <c r="Q778" s="9">
        <v>43510</v>
      </c>
    </row>
    <row r="779" spans="16:17" x14ac:dyDescent="0.25">
      <c r="P779" s="9">
        <v>43511</v>
      </c>
      <c r="Q779" s="9">
        <v>43511</v>
      </c>
    </row>
    <row r="780" spans="16:17" x14ac:dyDescent="0.25">
      <c r="P780" s="9">
        <v>43512</v>
      </c>
      <c r="Q780" s="9">
        <v>43512</v>
      </c>
    </row>
    <row r="781" spans="16:17" x14ac:dyDescent="0.25">
      <c r="P781" s="9">
        <v>43513</v>
      </c>
      <c r="Q781" s="9">
        <v>43513</v>
      </c>
    </row>
    <row r="782" spans="16:17" x14ac:dyDescent="0.25">
      <c r="P782" s="9">
        <v>43514</v>
      </c>
      <c r="Q782" s="9">
        <v>43514</v>
      </c>
    </row>
    <row r="783" spans="16:17" x14ac:dyDescent="0.25">
      <c r="P783" s="9">
        <v>43515</v>
      </c>
      <c r="Q783" s="9">
        <v>43515</v>
      </c>
    </row>
    <row r="784" spans="16:17" x14ac:dyDescent="0.25">
      <c r="P784" s="9">
        <v>43516</v>
      </c>
      <c r="Q784" s="9">
        <v>43516</v>
      </c>
    </row>
    <row r="785" spans="16:17" x14ac:dyDescent="0.25">
      <c r="P785" s="9">
        <v>43517</v>
      </c>
      <c r="Q785" s="9">
        <v>43517</v>
      </c>
    </row>
    <row r="786" spans="16:17" x14ac:dyDescent="0.25">
      <c r="P786" s="9">
        <v>43518</v>
      </c>
      <c r="Q786" s="9">
        <v>43518</v>
      </c>
    </row>
    <row r="787" spans="16:17" x14ac:dyDescent="0.25">
      <c r="P787" s="9">
        <v>43519</v>
      </c>
      <c r="Q787" s="9">
        <v>43519</v>
      </c>
    </row>
    <row r="788" spans="16:17" x14ac:dyDescent="0.25">
      <c r="P788" s="9">
        <v>43520</v>
      </c>
      <c r="Q788" s="9">
        <v>43520</v>
      </c>
    </row>
    <row r="789" spans="16:17" x14ac:dyDescent="0.25">
      <c r="P789" s="9">
        <v>43521</v>
      </c>
      <c r="Q789" s="9">
        <v>43521</v>
      </c>
    </row>
    <row r="790" spans="16:17" x14ac:dyDescent="0.25">
      <c r="P790" s="9">
        <v>43522</v>
      </c>
      <c r="Q790" s="9">
        <v>43522</v>
      </c>
    </row>
    <row r="791" spans="16:17" x14ac:dyDescent="0.25">
      <c r="P791" s="9">
        <v>43523</v>
      </c>
      <c r="Q791" s="9">
        <v>43523</v>
      </c>
    </row>
    <row r="792" spans="16:17" x14ac:dyDescent="0.25">
      <c r="P792" s="9">
        <v>43524</v>
      </c>
      <c r="Q792" s="9">
        <v>43524</v>
      </c>
    </row>
    <row r="793" spans="16:17" x14ac:dyDescent="0.25">
      <c r="P793" s="9">
        <v>43525</v>
      </c>
      <c r="Q793" s="9">
        <v>43525</v>
      </c>
    </row>
    <row r="794" spans="16:17" x14ac:dyDescent="0.25">
      <c r="P794" s="9">
        <v>43526</v>
      </c>
      <c r="Q794" s="9">
        <v>43526</v>
      </c>
    </row>
    <row r="795" spans="16:17" x14ac:dyDescent="0.25">
      <c r="P795" s="9">
        <v>43527</v>
      </c>
      <c r="Q795" s="9">
        <v>43527</v>
      </c>
    </row>
    <row r="796" spans="16:17" x14ac:dyDescent="0.25">
      <c r="P796" s="9">
        <v>43528</v>
      </c>
      <c r="Q796" s="9">
        <v>43528</v>
      </c>
    </row>
    <row r="797" spans="16:17" x14ac:dyDescent="0.25">
      <c r="P797" s="9">
        <v>43529</v>
      </c>
      <c r="Q797" s="9">
        <v>43529</v>
      </c>
    </row>
    <row r="798" spans="16:17" x14ac:dyDescent="0.25">
      <c r="P798" s="9">
        <v>43530</v>
      </c>
      <c r="Q798" s="9">
        <v>43530</v>
      </c>
    </row>
    <row r="799" spans="16:17" x14ac:dyDescent="0.25">
      <c r="P799" s="9">
        <v>43531</v>
      </c>
      <c r="Q799" s="9">
        <v>43531</v>
      </c>
    </row>
    <row r="800" spans="16:17" x14ac:dyDescent="0.25">
      <c r="P800" s="9">
        <v>43532</v>
      </c>
      <c r="Q800" s="9">
        <v>43532</v>
      </c>
    </row>
    <row r="801" spans="16:17" x14ac:dyDescent="0.25">
      <c r="P801" s="9">
        <v>43533</v>
      </c>
      <c r="Q801" s="9">
        <v>43533</v>
      </c>
    </row>
    <row r="802" spans="16:17" x14ac:dyDescent="0.25">
      <c r="P802" s="9">
        <v>43534</v>
      </c>
      <c r="Q802" s="9">
        <v>43534</v>
      </c>
    </row>
    <row r="803" spans="16:17" x14ac:dyDescent="0.25">
      <c r="P803" s="9">
        <v>43535</v>
      </c>
      <c r="Q803" s="9">
        <v>43535</v>
      </c>
    </row>
    <row r="804" spans="16:17" x14ac:dyDescent="0.25">
      <c r="P804" s="9">
        <v>43536</v>
      </c>
      <c r="Q804" s="9">
        <v>43536</v>
      </c>
    </row>
    <row r="805" spans="16:17" x14ac:dyDescent="0.25">
      <c r="P805" s="9">
        <v>43537</v>
      </c>
      <c r="Q805" s="9">
        <v>43537</v>
      </c>
    </row>
    <row r="806" spans="16:17" x14ac:dyDescent="0.25">
      <c r="P806" s="9">
        <v>43538</v>
      </c>
      <c r="Q806" s="9">
        <v>43538</v>
      </c>
    </row>
    <row r="807" spans="16:17" x14ac:dyDescent="0.25">
      <c r="P807" s="9">
        <v>43539</v>
      </c>
      <c r="Q807" s="9">
        <v>43539</v>
      </c>
    </row>
    <row r="808" spans="16:17" x14ac:dyDescent="0.25">
      <c r="P808" s="9">
        <v>43540</v>
      </c>
      <c r="Q808" s="9">
        <v>43540</v>
      </c>
    </row>
    <row r="809" spans="16:17" x14ac:dyDescent="0.25">
      <c r="P809" s="9">
        <v>43541</v>
      </c>
      <c r="Q809" s="9">
        <v>43541</v>
      </c>
    </row>
    <row r="810" spans="16:17" x14ac:dyDescent="0.25">
      <c r="P810" s="9">
        <v>43542</v>
      </c>
      <c r="Q810" s="9">
        <v>43542</v>
      </c>
    </row>
    <row r="811" spans="16:17" x14ac:dyDescent="0.25">
      <c r="P811" s="9">
        <v>43543</v>
      </c>
      <c r="Q811" s="9">
        <v>43543</v>
      </c>
    </row>
    <row r="812" spans="16:17" x14ac:dyDescent="0.25">
      <c r="P812" s="9">
        <v>43544</v>
      </c>
      <c r="Q812" s="9">
        <v>43544</v>
      </c>
    </row>
    <row r="813" spans="16:17" x14ac:dyDescent="0.25">
      <c r="P813" s="9">
        <v>43545</v>
      </c>
      <c r="Q813" s="9">
        <v>43545</v>
      </c>
    </row>
    <row r="814" spans="16:17" x14ac:dyDescent="0.25">
      <c r="P814" s="9">
        <v>43546</v>
      </c>
      <c r="Q814" s="9">
        <v>43546</v>
      </c>
    </row>
    <row r="815" spans="16:17" x14ac:dyDescent="0.25">
      <c r="P815" s="9">
        <v>43547</v>
      </c>
      <c r="Q815" s="9">
        <v>43547</v>
      </c>
    </row>
    <row r="816" spans="16:17" x14ac:dyDescent="0.25">
      <c r="P816" s="9">
        <v>43548</v>
      </c>
      <c r="Q816" s="9">
        <v>43548</v>
      </c>
    </row>
    <row r="817" spans="16:17" x14ac:dyDescent="0.25">
      <c r="P817" s="9">
        <v>43549</v>
      </c>
      <c r="Q817" s="9">
        <v>43549</v>
      </c>
    </row>
    <row r="818" spans="16:17" x14ac:dyDescent="0.25">
      <c r="P818" s="9">
        <v>43550</v>
      </c>
      <c r="Q818" s="9">
        <v>43550</v>
      </c>
    </row>
    <row r="819" spans="16:17" x14ac:dyDescent="0.25">
      <c r="P819" s="9">
        <v>43551</v>
      </c>
      <c r="Q819" s="9">
        <v>43551</v>
      </c>
    </row>
    <row r="820" spans="16:17" x14ac:dyDescent="0.25">
      <c r="P820" s="9">
        <v>43552</v>
      </c>
      <c r="Q820" s="9">
        <v>43552</v>
      </c>
    </row>
    <row r="821" spans="16:17" x14ac:dyDescent="0.25">
      <c r="P821" s="9">
        <v>43553</v>
      </c>
      <c r="Q821" s="9">
        <v>43553</v>
      </c>
    </row>
    <row r="822" spans="16:17" x14ac:dyDescent="0.25">
      <c r="P822" s="9">
        <v>43554</v>
      </c>
      <c r="Q822" s="9">
        <v>43554</v>
      </c>
    </row>
    <row r="823" spans="16:17" x14ac:dyDescent="0.25">
      <c r="P823" s="9">
        <v>43555</v>
      </c>
      <c r="Q823" s="9">
        <v>43555</v>
      </c>
    </row>
    <row r="824" spans="16:17" x14ac:dyDescent="0.25">
      <c r="P824" s="9">
        <v>43556</v>
      </c>
      <c r="Q824" s="9">
        <v>43556</v>
      </c>
    </row>
    <row r="825" spans="16:17" x14ac:dyDescent="0.25">
      <c r="P825" s="9">
        <v>43557</v>
      </c>
      <c r="Q825" s="9">
        <v>43557</v>
      </c>
    </row>
    <row r="826" spans="16:17" x14ac:dyDescent="0.25">
      <c r="P826" s="9">
        <v>43558</v>
      </c>
      <c r="Q826" s="9">
        <v>43558</v>
      </c>
    </row>
    <row r="827" spans="16:17" x14ac:dyDescent="0.25">
      <c r="P827" s="9">
        <v>43559</v>
      </c>
      <c r="Q827" s="9">
        <v>43559</v>
      </c>
    </row>
    <row r="828" spans="16:17" x14ac:dyDescent="0.25">
      <c r="P828" s="9">
        <v>43560</v>
      </c>
      <c r="Q828" s="9">
        <v>43560</v>
      </c>
    </row>
    <row r="829" spans="16:17" x14ac:dyDescent="0.25">
      <c r="P829" s="9">
        <v>43561</v>
      </c>
      <c r="Q829" s="9">
        <v>43561</v>
      </c>
    </row>
    <row r="830" spans="16:17" x14ac:dyDescent="0.25">
      <c r="P830" s="9">
        <v>43562</v>
      </c>
      <c r="Q830" s="9">
        <v>43562</v>
      </c>
    </row>
    <row r="831" spans="16:17" x14ac:dyDescent="0.25">
      <c r="P831" s="9">
        <v>43563</v>
      </c>
      <c r="Q831" s="9">
        <v>43563</v>
      </c>
    </row>
    <row r="832" spans="16:17" x14ac:dyDescent="0.25">
      <c r="P832" s="9">
        <v>43564</v>
      </c>
      <c r="Q832" s="9">
        <v>43564</v>
      </c>
    </row>
    <row r="833" spans="16:17" x14ac:dyDescent="0.25">
      <c r="P833" s="9">
        <v>43565</v>
      </c>
      <c r="Q833" s="9">
        <v>43565</v>
      </c>
    </row>
    <row r="834" spans="16:17" x14ac:dyDescent="0.25">
      <c r="P834" s="9">
        <v>43566</v>
      </c>
      <c r="Q834" s="9">
        <v>43566</v>
      </c>
    </row>
    <row r="835" spans="16:17" x14ac:dyDescent="0.25">
      <c r="P835" s="9">
        <v>43567</v>
      </c>
      <c r="Q835" s="9">
        <v>43567</v>
      </c>
    </row>
    <row r="836" spans="16:17" x14ac:dyDescent="0.25">
      <c r="P836" s="9">
        <v>43568</v>
      </c>
      <c r="Q836" s="9">
        <v>43568</v>
      </c>
    </row>
    <row r="837" spans="16:17" x14ac:dyDescent="0.25">
      <c r="P837" s="9">
        <v>43569</v>
      </c>
      <c r="Q837" s="9">
        <v>43569</v>
      </c>
    </row>
    <row r="838" spans="16:17" x14ac:dyDescent="0.25">
      <c r="P838" s="9">
        <v>43570</v>
      </c>
      <c r="Q838" s="9">
        <v>43570</v>
      </c>
    </row>
    <row r="839" spans="16:17" x14ac:dyDescent="0.25">
      <c r="P839" s="9">
        <v>43571</v>
      </c>
      <c r="Q839" s="9">
        <v>43571</v>
      </c>
    </row>
    <row r="840" spans="16:17" x14ac:dyDescent="0.25">
      <c r="P840" s="9">
        <v>43572</v>
      </c>
      <c r="Q840" s="9">
        <v>43572</v>
      </c>
    </row>
    <row r="841" spans="16:17" x14ac:dyDescent="0.25">
      <c r="P841" s="9">
        <v>43573</v>
      </c>
      <c r="Q841" s="9">
        <v>43573</v>
      </c>
    </row>
    <row r="842" spans="16:17" x14ac:dyDescent="0.25">
      <c r="P842" s="9">
        <v>43574</v>
      </c>
      <c r="Q842" s="9">
        <v>43574</v>
      </c>
    </row>
    <row r="843" spans="16:17" x14ac:dyDescent="0.25">
      <c r="P843" s="9">
        <v>43575</v>
      </c>
      <c r="Q843" s="9">
        <v>43575</v>
      </c>
    </row>
    <row r="844" spans="16:17" x14ac:dyDescent="0.25">
      <c r="P844" s="9">
        <v>43576</v>
      </c>
      <c r="Q844" s="9">
        <v>43576</v>
      </c>
    </row>
    <row r="845" spans="16:17" x14ac:dyDescent="0.25">
      <c r="P845" s="9">
        <v>43577</v>
      </c>
      <c r="Q845" s="9">
        <v>43577</v>
      </c>
    </row>
    <row r="846" spans="16:17" x14ac:dyDescent="0.25">
      <c r="P846" s="9">
        <v>43578</v>
      </c>
      <c r="Q846" s="9">
        <v>43578</v>
      </c>
    </row>
    <row r="847" spans="16:17" x14ac:dyDescent="0.25">
      <c r="P847" s="9">
        <v>43579</v>
      </c>
      <c r="Q847" s="9">
        <v>43579</v>
      </c>
    </row>
    <row r="848" spans="16:17" x14ac:dyDescent="0.25">
      <c r="P848" s="9">
        <v>43580</v>
      </c>
      <c r="Q848" s="9">
        <v>43580</v>
      </c>
    </row>
    <row r="849" spans="16:17" x14ac:dyDescent="0.25">
      <c r="P849" s="9">
        <v>43581</v>
      </c>
      <c r="Q849" s="9">
        <v>43581</v>
      </c>
    </row>
    <row r="850" spans="16:17" x14ac:dyDescent="0.25">
      <c r="P850" s="9">
        <v>43582</v>
      </c>
      <c r="Q850" s="9">
        <v>43582</v>
      </c>
    </row>
    <row r="851" spans="16:17" x14ac:dyDescent="0.25">
      <c r="P851" s="9">
        <v>43583</v>
      </c>
      <c r="Q851" s="9">
        <v>43583</v>
      </c>
    </row>
    <row r="852" spans="16:17" x14ac:dyDescent="0.25">
      <c r="P852" s="9">
        <v>43584</v>
      </c>
      <c r="Q852" s="9">
        <v>43584</v>
      </c>
    </row>
    <row r="853" spans="16:17" x14ac:dyDescent="0.25">
      <c r="P853" s="9">
        <v>43585</v>
      </c>
      <c r="Q853" s="9">
        <v>43585</v>
      </c>
    </row>
    <row r="854" spans="16:17" x14ac:dyDescent="0.25">
      <c r="P854" s="9">
        <v>43586</v>
      </c>
      <c r="Q854" s="9">
        <v>43586</v>
      </c>
    </row>
    <row r="855" spans="16:17" x14ac:dyDescent="0.25">
      <c r="P855" s="9">
        <v>43587</v>
      </c>
      <c r="Q855" s="9">
        <v>43587</v>
      </c>
    </row>
    <row r="856" spans="16:17" x14ac:dyDescent="0.25">
      <c r="P856" s="9">
        <v>43588</v>
      </c>
      <c r="Q856" s="9">
        <v>43588</v>
      </c>
    </row>
    <row r="857" spans="16:17" x14ac:dyDescent="0.25">
      <c r="P857" s="9">
        <v>43589</v>
      </c>
      <c r="Q857" s="9">
        <v>43589</v>
      </c>
    </row>
    <row r="858" spans="16:17" x14ac:dyDescent="0.25">
      <c r="P858" s="9">
        <v>43590</v>
      </c>
      <c r="Q858" s="9">
        <v>43590</v>
      </c>
    </row>
    <row r="859" spans="16:17" x14ac:dyDescent="0.25">
      <c r="P859" s="9">
        <v>43591</v>
      </c>
      <c r="Q859" s="9">
        <v>43591</v>
      </c>
    </row>
    <row r="860" spans="16:17" x14ac:dyDescent="0.25">
      <c r="P860" s="9">
        <v>43592</v>
      </c>
      <c r="Q860" s="9">
        <v>43592</v>
      </c>
    </row>
    <row r="861" spans="16:17" x14ac:dyDescent="0.25">
      <c r="P861" s="9">
        <v>43593</v>
      </c>
      <c r="Q861" s="9">
        <v>43593</v>
      </c>
    </row>
    <row r="862" spans="16:17" x14ac:dyDescent="0.25">
      <c r="P862" s="9">
        <v>43594</v>
      </c>
      <c r="Q862" s="9">
        <v>43594</v>
      </c>
    </row>
    <row r="863" spans="16:17" x14ac:dyDescent="0.25">
      <c r="P863" s="9">
        <v>43595</v>
      </c>
      <c r="Q863" s="9">
        <v>43595</v>
      </c>
    </row>
    <row r="864" spans="16:17" x14ac:dyDescent="0.25">
      <c r="P864" s="9">
        <v>43596</v>
      </c>
      <c r="Q864" s="9">
        <v>43596</v>
      </c>
    </row>
    <row r="865" spans="16:17" x14ac:dyDescent="0.25">
      <c r="P865" s="9">
        <v>43597</v>
      </c>
      <c r="Q865" s="9">
        <v>43597</v>
      </c>
    </row>
    <row r="866" spans="16:17" x14ac:dyDescent="0.25">
      <c r="P866" s="9">
        <v>43598</v>
      </c>
      <c r="Q866" s="9">
        <v>43598</v>
      </c>
    </row>
    <row r="867" spans="16:17" x14ac:dyDescent="0.25">
      <c r="P867" s="9">
        <v>43599</v>
      </c>
      <c r="Q867" s="9">
        <v>43599</v>
      </c>
    </row>
    <row r="868" spans="16:17" x14ac:dyDescent="0.25">
      <c r="P868" s="9">
        <v>43600</v>
      </c>
      <c r="Q868" s="9">
        <v>43600</v>
      </c>
    </row>
    <row r="869" spans="16:17" x14ac:dyDescent="0.25">
      <c r="P869" s="9">
        <v>43601</v>
      </c>
      <c r="Q869" s="9">
        <v>43601</v>
      </c>
    </row>
    <row r="870" spans="16:17" x14ac:dyDescent="0.25">
      <c r="P870" s="9">
        <v>43602</v>
      </c>
      <c r="Q870" s="9">
        <v>43602</v>
      </c>
    </row>
    <row r="871" spans="16:17" x14ac:dyDescent="0.25">
      <c r="P871" s="9">
        <v>43603</v>
      </c>
      <c r="Q871" s="9">
        <v>43603</v>
      </c>
    </row>
    <row r="872" spans="16:17" x14ac:dyDescent="0.25">
      <c r="P872" s="9">
        <v>43604</v>
      </c>
      <c r="Q872" s="9">
        <v>43604</v>
      </c>
    </row>
    <row r="873" spans="16:17" x14ac:dyDescent="0.25">
      <c r="P873" s="9">
        <v>43605</v>
      </c>
      <c r="Q873" s="9">
        <v>43605</v>
      </c>
    </row>
    <row r="874" spans="16:17" x14ac:dyDescent="0.25">
      <c r="P874" s="9">
        <v>43606</v>
      </c>
      <c r="Q874" s="9">
        <v>43606</v>
      </c>
    </row>
    <row r="875" spans="16:17" x14ac:dyDescent="0.25">
      <c r="P875" s="9">
        <v>43607</v>
      </c>
      <c r="Q875" s="9">
        <v>43607</v>
      </c>
    </row>
    <row r="876" spans="16:17" x14ac:dyDescent="0.25">
      <c r="P876" s="9">
        <v>43608</v>
      </c>
      <c r="Q876" s="9">
        <v>43608</v>
      </c>
    </row>
    <row r="877" spans="16:17" x14ac:dyDescent="0.25">
      <c r="P877" s="9">
        <v>43609</v>
      </c>
      <c r="Q877" s="9">
        <v>43609</v>
      </c>
    </row>
    <row r="878" spans="16:17" x14ac:dyDescent="0.25">
      <c r="P878" s="9">
        <v>43610</v>
      </c>
      <c r="Q878" s="9">
        <v>43610</v>
      </c>
    </row>
    <row r="879" spans="16:17" x14ac:dyDescent="0.25">
      <c r="P879" s="9">
        <v>43611</v>
      </c>
      <c r="Q879" s="9">
        <v>43611</v>
      </c>
    </row>
    <row r="880" spans="16:17" x14ac:dyDescent="0.25">
      <c r="P880" s="9">
        <v>43612</v>
      </c>
      <c r="Q880" s="9">
        <v>43612</v>
      </c>
    </row>
    <row r="881" spans="16:17" x14ac:dyDescent="0.25">
      <c r="P881" s="9">
        <v>43613</v>
      </c>
      <c r="Q881" s="9">
        <v>43613</v>
      </c>
    </row>
    <row r="882" spans="16:17" x14ac:dyDescent="0.25">
      <c r="P882" s="9">
        <v>43614</v>
      </c>
      <c r="Q882" s="9">
        <v>43614</v>
      </c>
    </row>
    <row r="883" spans="16:17" x14ac:dyDescent="0.25">
      <c r="P883" s="9">
        <v>43615</v>
      </c>
      <c r="Q883" s="9">
        <v>43615</v>
      </c>
    </row>
    <row r="884" spans="16:17" x14ac:dyDescent="0.25">
      <c r="P884" s="9">
        <v>43616</v>
      </c>
      <c r="Q884" s="9">
        <v>43616</v>
      </c>
    </row>
    <row r="885" spans="16:17" x14ac:dyDescent="0.25">
      <c r="P885" s="9">
        <v>43617</v>
      </c>
      <c r="Q885" s="9">
        <v>43617</v>
      </c>
    </row>
    <row r="886" spans="16:17" x14ac:dyDescent="0.25">
      <c r="P886" s="9">
        <v>43618</v>
      </c>
      <c r="Q886" s="9">
        <v>43618</v>
      </c>
    </row>
    <row r="887" spans="16:17" x14ac:dyDescent="0.25">
      <c r="P887" s="9">
        <v>43619</v>
      </c>
      <c r="Q887" s="9">
        <v>43619</v>
      </c>
    </row>
    <row r="888" spans="16:17" x14ac:dyDescent="0.25">
      <c r="P888" s="9">
        <v>43620</v>
      </c>
      <c r="Q888" s="9">
        <v>43620</v>
      </c>
    </row>
    <row r="889" spans="16:17" x14ac:dyDescent="0.25">
      <c r="P889" s="9">
        <v>43621</v>
      </c>
      <c r="Q889" s="9">
        <v>43621</v>
      </c>
    </row>
    <row r="890" spans="16:17" x14ac:dyDescent="0.25">
      <c r="P890" s="9">
        <v>43622</v>
      </c>
      <c r="Q890" s="9">
        <v>43622</v>
      </c>
    </row>
    <row r="891" spans="16:17" x14ac:dyDescent="0.25">
      <c r="P891" s="9">
        <v>43623</v>
      </c>
      <c r="Q891" s="9">
        <v>43623</v>
      </c>
    </row>
    <row r="892" spans="16:17" x14ac:dyDescent="0.25">
      <c r="P892" s="9">
        <v>43624</v>
      </c>
      <c r="Q892" s="9">
        <v>43624</v>
      </c>
    </row>
    <row r="893" spans="16:17" x14ac:dyDescent="0.25">
      <c r="P893" s="9">
        <v>43625</v>
      </c>
      <c r="Q893" s="9">
        <v>43625</v>
      </c>
    </row>
    <row r="894" spans="16:17" x14ac:dyDescent="0.25">
      <c r="P894" s="9">
        <v>43626</v>
      </c>
      <c r="Q894" s="9">
        <v>43626</v>
      </c>
    </row>
    <row r="895" spans="16:17" x14ac:dyDescent="0.25">
      <c r="P895" s="9">
        <v>43627</v>
      </c>
      <c r="Q895" s="9">
        <v>43627</v>
      </c>
    </row>
    <row r="896" spans="16:17" x14ac:dyDescent="0.25">
      <c r="P896" s="9">
        <v>43628</v>
      </c>
      <c r="Q896" s="9">
        <v>43628</v>
      </c>
    </row>
    <row r="897" spans="16:17" x14ac:dyDescent="0.25">
      <c r="P897" s="9">
        <v>43629</v>
      </c>
      <c r="Q897" s="9">
        <v>43629</v>
      </c>
    </row>
    <row r="898" spans="16:17" x14ac:dyDescent="0.25">
      <c r="P898" s="9">
        <v>43630</v>
      </c>
      <c r="Q898" s="9">
        <v>43630</v>
      </c>
    </row>
    <row r="899" spans="16:17" x14ac:dyDescent="0.25">
      <c r="P899" s="9">
        <v>43631</v>
      </c>
      <c r="Q899" s="9">
        <v>43631</v>
      </c>
    </row>
    <row r="900" spans="16:17" x14ac:dyDescent="0.25">
      <c r="P900" s="9">
        <v>43632</v>
      </c>
      <c r="Q900" s="9">
        <v>43632</v>
      </c>
    </row>
    <row r="901" spans="16:17" x14ac:dyDescent="0.25">
      <c r="P901" s="9">
        <v>43633</v>
      </c>
      <c r="Q901" s="9">
        <v>43633</v>
      </c>
    </row>
    <row r="902" spans="16:17" x14ac:dyDescent="0.25">
      <c r="P902" s="9">
        <v>43634</v>
      </c>
      <c r="Q902" s="9">
        <v>43634</v>
      </c>
    </row>
    <row r="903" spans="16:17" x14ac:dyDescent="0.25">
      <c r="P903" s="9">
        <v>43635</v>
      </c>
      <c r="Q903" s="9">
        <v>43635</v>
      </c>
    </row>
    <row r="904" spans="16:17" x14ac:dyDescent="0.25">
      <c r="P904" s="9">
        <v>43636</v>
      </c>
      <c r="Q904" s="9">
        <v>43636</v>
      </c>
    </row>
    <row r="905" spans="16:17" x14ac:dyDescent="0.25">
      <c r="P905" s="9">
        <v>43637</v>
      </c>
      <c r="Q905" s="9">
        <v>43637</v>
      </c>
    </row>
    <row r="906" spans="16:17" x14ac:dyDescent="0.25">
      <c r="P906" s="9">
        <v>43638</v>
      </c>
      <c r="Q906" s="9">
        <v>43638</v>
      </c>
    </row>
    <row r="907" spans="16:17" x14ac:dyDescent="0.25">
      <c r="P907" s="9">
        <v>43639</v>
      </c>
      <c r="Q907" s="9">
        <v>43639</v>
      </c>
    </row>
    <row r="908" spans="16:17" x14ac:dyDescent="0.25">
      <c r="P908" s="9">
        <v>43640</v>
      </c>
      <c r="Q908" s="9">
        <v>43640</v>
      </c>
    </row>
    <row r="909" spans="16:17" x14ac:dyDescent="0.25">
      <c r="P909" s="9">
        <v>43641</v>
      </c>
      <c r="Q909" s="9">
        <v>43641</v>
      </c>
    </row>
    <row r="910" spans="16:17" x14ac:dyDescent="0.25">
      <c r="P910" s="9">
        <v>43642</v>
      </c>
      <c r="Q910" s="9">
        <v>43642</v>
      </c>
    </row>
    <row r="911" spans="16:17" x14ac:dyDescent="0.25">
      <c r="P911" s="9">
        <v>43643</v>
      </c>
      <c r="Q911" s="9">
        <v>43643</v>
      </c>
    </row>
    <row r="912" spans="16:17" x14ac:dyDescent="0.25">
      <c r="P912" s="9">
        <v>43644</v>
      </c>
      <c r="Q912" s="9">
        <v>43644</v>
      </c>
    </row>
    <row r="913" spans="16:17" x14ac:dyDescent="0.25">
      <c r="P913" s="9">
        <v>43645</v>
      </c>
      <c r="Q913" s="9">
        <v>43645</v>
      </c>
    </row>
    <row r="914" spans="16:17" x14ac:dyDescent="0.25">
      <c r="P914" s="9">
        <v>43646</v>
      </c>
      <c r="Q914" s="9">
        <v>43646</v>
      </c>
    </row>
    <row r="915" spans="16:17" x14ac:dyDescent="0.25">
      <c r="P915" s="9">
        <v>43647</v>
      </c>
      <c r="Q915" s="9">
        <v>43647</v>
      </c>
    </row>
    <row r="916" spans="16:17" x14ac:dyDescent="0.25">
      <c r="P916" s="9">
        <v>43648</v>
      </c>
      <c r="Q916" s="9">
        <v>43648</v>
      </c>
    </row>
    <row r="917" spans="16:17" x14ac:dyDescent="0.25">
      <c r="P917" s="9">
        <v>43649</v>
      </c>
      <c r="Q917" s="9">
        <v>43649</v>
      </c>
    </row>
    <row r="918" spans="16:17" x14ac:dyDescent="0.25">
      <c r="P918" s="9">
        <v>43650</v>
      </c>
      <c r="Q918" s="9">
        <v>43650</v>
      </c>
    </row>
    <row r="919" spans="16:17" x14ac:dyDescent="0.25">
      <c r="P919" s="9">
        <v>43651</v>
      </c>
      <c r="Q919" s="9">
        <v>43651</v>
      </c>
    </row>
    <row r="920" spans="16:17" x14ac:dyDescent="0.25">
      <c r="P920" s="9">
        <v>43652</v>
      </c>
      <c r="Q920" s="9">
        <v>43652</v>
      </c>
    </row>
    <row r="921" spans="16:17" x14ac:dyDescent="0.25">
      <c r="P921" s="9">
        <v>43653</v>
      </c>
      <c r="Q921" s="9">
        <v>43653</v>
      </c>
    </row>
    <row r="922" spans="16:17" x14ac:dyDescent="0.25">
      <c r="P922" s="9">
        <v>43654</v>
      </c>
      <c r="Q922" s="9">
        <v>43654</v>
      </c>
    </row>
    <row r="923" spans="16:17" x14ac:dyDescent="0.25">
      <c r="P923" s="9">
        <v>43655</v>
      </c>
      <c r="Q923" s="9">
        <v>43655</v>
      </c>
    </row>
    <row r="924" spans="16:17" x14ac:dyDescent="0.25">
      <c r="P924" s="9">
        <v>43656</v>
      </c>
      <c r="Q924" s="9">
        <v>43656</v>
      </c>
    </row>
    <row r="925" spans="16:17" x14ac:dyDescent="0.25">
      <c r="P925" s="9">
        <v>43657</v>
      </c>
      <c r="Q925" s="9">
        <v>43657</v>
      </c>
    </row>
    <row r="926" spans="16:17" x14ac:dyDescent="0.25">
      <c r="P926" s="9">
        <v>43658</v>
      </c>
      <c r="Q926" s="9">
        <v>43658</v>
      </c>
    </row>
    <row r="927" spans="16:17" x14ac:dyDescent="0.25">
      <c r="P927" s="9">
        <v>43659</v>
      </c>
      <c r="Q927" s="9">
        <v>43659</v>
      </c>
    </row>
    <row r="928" spans="16:17" x14ac:dyDescent="0.25">
      <c r="P928" s="9">
        <v>43660</v>
      </c>
      <c r="Q928" s="9">
        <v>43660</v>
      </c>
    </row>
    <row r="929" spans="16:17" x14ac:dyDescent="0.25">
      <c r="P929" s="9">
        <v>43661</v>
      </c>
      <c r="Q929" s="9">
        <v>43661</v>
      </c>
    </row>
    <row r="930" spans="16:17" x14ac:dyDescent="0.25">
      <c r="P930" s="9">
        <v>43662</v>
      </c>
      <c r="Q930" s="9">
        <v>43662</v>
      </c>
    </row>
    <row r="931" spans="16:17" x14ac:dyDescent="0.25">
      <c r="P931" s="9">
        <v>43663</v>
      </c>
      <c r="Q931" s="9">
        <v>43663</v>
      </c>
    </row>
    <row r="932" spans="16:17" x14ac:dyDescent="0.25">
      <c r="P932" s="9">
        <v>43664</v>
      </c>
      <c r="Q932" s="9">
        <v>43664</v>
      </c>
    </row>
    <row r="933" spans="16:17" x14ac:dyDescent="0.25">
      <c r="P933" s="9">
        <v>43665</v>
      </c>
      <c r="Q933" s="9">
        <v>43665</v>
      </c>
    </row>
    <row r="934" spans="16:17" x14ac:dyDescent="0.25">
      <c r="P934" s="9">
        <v>43666</v>
      </c>
      <c r="Q934" s="9">
        <v>43666</v>
      </c>
    </row>
    <row r="935" spans="16:17" x14ac:dyDescent="0.25">
      <c r="P935" s="9">
        <v>43667</v>
      </c>
      <c r="Q935" s="9">
        <v>43667</v>
      </c>
    </row>
    <row r="936" spans="16:17" x14ac:dyDescent="0.25">
      <c r="P936" s="9">
        <v>43668</v>
      </c>
      <c r="Q936" s="9">
        <v>43668</v>
      </c>
    </row>
    <row r="937" spans="16:17" x14ac:dyDescent="0.25">
      <c r="P937" s="9">
        <v>43669</v>
      </c>
      <c r="Q937" s="9">
        <v>43669</v>
      </c>
    </row>
    <row r="938" spans="16:17" x14ac:dyDescent="0.25">
      <c r="P938" s="9">
        <v>43670</v>
      </c>
      <c r="Q938" s="9">
        <v>43670</v>
      </c>
    </row>
    <row r="939" spans="16:17" x14ac:dyDescent="0.25">
      <c r="P939" s="9">
        <v>43671</v>
      </c>
      <c r="Q939" s="9">
        <v>43671</v>
      </c>
    </row>
    <row r="940" spans="16:17" x14ac:dyDescent="0.25">
      <c r="P940" s="9">
        <v>43672</v>
      </c>
      <c r="Q940" s="9">
        <v>43672</v>
      </c>
    </row>
    <row r="941" spans="16:17" x14ac:dyDescent="0.25">
      <c r="P941" s="9">
        <v>43673</v>
      </c>
      <c r="Q941" s="9">
        <v>43673</v>
      </c>
    </row>
    <row r="942" spans="16:17" x14ac:dyDescent="0.25">
      <c r="P942" s="9">
        <v>43674</v>
      </c>
      <c r="Q942" s="9">
        <v>43674</v>
      </c>
    </row>
    <row r="943" spans="16:17" x14ac:dyDescent="0.25">
      <c r="P943" s="9">
        <v>43675</v>
      </c>
      <c r="Q943" s="9">
        <v>43675</v>
      </c>
    </row>
    <row r="944" spans="16:17" x14ac:dyDescent="0.25">
      <c r="P944" s="9">
        <v>43676</v>
      </c>
      <c r="Q944" s="9">
        <v>43676</v>
      </c>
    </row>
    <row r="945" spans="16:17" x14ac:dyDescent="0.25">
      <c r="P945" s="9">
        <v>43677</v>
      </c>
      <c r="Q945" s="9">
        <v>43677</v>
      </c>
    </row>
    <row r="946" spans="16:17" x14ac:dyDescent="0.25">
      <c r="P946" s="9">
        <v>43678</v>
      </c>
      <c r="Q946" s="9">
        <v>43678</v>
      </c>
    </row>
    <row r="947" spans="16:17" x14ac:dyDescent="0.25">
      <c r="P947" s="9">
        <v>43679</v>
      </c>
      <c r="Q947" s="9">
        <v>43679</v>
      </c>
    </row>
    <row r="948" spans="16:17" x14ac:dyDescent="0.25">
      <c r="P948" s="9">
        <v>43680</v>
      </c>
      <c r="Q948" s="9">
        <v>43680</v>
      </c>
    </row>
    <row r="949" spans="16:17" x14ac:dyDescent="0.25">
      <c r="P949" s="9">
        <v>43681</v>
      </c>
      <c r="Q949" s="9">
        <v>43681</v>
      </c>
    </row>
    <row r="950" spans="16:17" x14ac:dyDescent="0.25">
      <c r="P950" s="9">
        <v>43682</v>
      </c>
      <c r="Q950" s="9">
        <v>43682</v>
      </c>
    </row>
    <row r="951" spans="16:17" x14ac:dyDescent="0.25">
      <c r="P951" s="9">
        <v>43683</v>
      </c>
      <c r="Q951" s="9">
        <v>43683</v>
      </c>
    </row>
    <row r="952" spans="16:17" x14ac:dyDescent="0.25">
      <c r="P952" s="9">
        <v>43684</v>
      </c>
      <c r="Q952" s="9">
        <v>43684</v>
      </c>
    </row>
    <row r="953" spans="16:17" x14ac:dyDescent="0.25">
      <c r="P953" s="9">
        <v>43685</v>
      </c>
      <c r="Q953" s="9">
        <v>43685</v>
      </c>
    </row>
    <row r="954" spans="16:17" x14ac:dyDescent="0.25">
      <c r="P954" s="9">
        <v>43686</v>
      </c>
      <c r="Q954" s="9">
        <v>43686</v>
      </c>
    </row>
    <row r="955" spans="16:17" x14ac:dyDescent="0.25">
      <c r="P955" s="9">
        <v>43687</v>
      </c>
      <c r="Q955" s="9">
        <v>43687</v>
      </c>
    </row>
    <row r="956" spans="16:17" x14ac:dyDescent="0.25">
      <c r="P956" s="9">
        <v>43688</v>
      </c>
      <c r="Q956" s="9">
        <v>43688</v>
      </c>
    </row>
    <row r="957" spans="16:17" x14ac:dyDescent="0.25">
      <c r="P957" s="9">
        <v>43689</v>
      </c>
      <c r="Q957" s="9">
        <v>43689</v>
      </c>
    </row>
    <row r="958" spans="16:17" x14ac:dyDescent="0.25">
      <c r="P958" s="9">
        <v>43690</v>
      </c>
      <c r="Q958" s="9">
        <v>43690</v>
      </c>
    </row>
    <row r="959" spans="16:17" x14ac:dyDescent="0.25">
      <c r="P959" s="9">
        <v>43691</v>
      </c>
      <c r="Q959" s="9">
        <v>43691</v>
      </c>
    </row>
    <row r="960" spans="16:17" x14ac:dyDescent="0.25">
      <c r="P960" s="9">
        <v>43692</v>
      </c>
      <c r="Q960" s="9">
        <v>43692</v>
      </c>
    </row>
    <row r="961" spans="16:17" x14ac:dyDescent="0.25">
      <c r="P961" s="9">
        <v>43693</v>
      </c>
      <c r="Q961" s="9">
        <v>43693</v>
      </c>
    </row>
    <row r="962" spans="16:17" x14ac:dyDescent="0.25">
      <c r="P962" s="9">
        <v>43694</v>
      </c>
      <c r="Q962" s="9">
        <v>43694</v>
      </c>
    </row>
    <row r="963" spans="16:17" x14ac:dyDescent="0.25">
      <c r="P963" s="9">
        <v>43695</v>
      </c>
      <c r="Q963" s="9">
        <v>43695</v>
      </c>
    </row>
    <row r="964" spans="16:17" x14ac:dyDescent="0.25">
      <c r="P964" s="9">
        <v>43696</v>
      </c>
      <c r="Q964" s="9">
        <v>43696</v>
      </c>
    </row>
    <row r="965" spans="16:17" x14ac:dyDescent="0.25">
      <c r="P965" s="9">
        <v>43697</v>
      </c>
      <c r="Q965" s="9">
        <v>43697</v>
      </c>
    </row>
    <row r="966" spans="16:17" x14ac:dyDescent="0.25">
      <c r="P966" s="9">
        <v>43698</v>
      </c>
      <c r="Q966" s="9">
        <v>43698</v>
      </c>
    </row>
    <row r="967" spans="16:17" x14ac:dyDescent="0.25">
      <c r="P967" s="9">
        <v>43699</v>
      </c>
      <c r="Q967" s="9">
        <v>43699</v>
      </c>
    </row>
    <row r="968" spans="16:17" x14ac:dyDescent="0.25">
      <c r="P968" s="9">
        <v>43700</v>
      </c>
      <c r="Q968" s="9">
        <v>43700</v>
      </c>
    </row>
    <row r="969" spans="16:17" x14ac:dyDescent="0.25">
      <c r="P969" s="9">
        <v>43701</v>
      </c>
      <c r="Q969" s="9">
        <v>43701</v>
      </c>
    </row>
    <row r="970" spans="16:17" x14ac:dyDescent="0.25">
      <c r="P970" s="9">
        <v>43702</v>
      </c>
      <c r="Q970" s="9">
        <v>43702</v>
      </c>
    </row>
    <row r="971" spans="16:17" x14ac:dyDescent="0.25">
      <c r="P971" s="9">
        <v>43703</v>
      </c>
      <c r="Q971" s="9">
        <v>43703</v>
      </c>
    </row>
    <row r="972" spans="16:17" x14ac:dyDescent="0.25">
      <c r="P972" s="9">
        <v>43704</v>
      </c>
      <c r="Q972" s="9">
        <v>43704</v>
      </c>
    </row>
    <row r="973" spans="16:17" x14ac:dyDescent="0.25">
      <c r="P973" s="9">
        <v>43705</v>
      </c>
      <c r="Q973" s="9">
        <v>43705</v>
      </c>
    </row>
    <row r="974" spans="16:17" x14ac:dyDescent="0.25">
      <c r="P974" s="9">
        <v>43706</v>
      </c>
      <c r="Q974" s="9">
        <v>43706</v>
      </c>
    </row>
    <row r="975" spans="16:17" x14ac:dyDescent="0.25">
      <c r="P975" s="9">
        <v>43707</v>
      </c>
      <c r="Q975" s="9">
        <v>43707</v>
      </c>
    </row>
    <row r="976" spans="16:17" x14ac:dyDescent="0.25">
      <c r="P976" s="9">
        <v>43708</v>
      </c>
      <c r="Q976" s="9">
        <v>43708</v>
      </c>
    </row>
    <row r="977" spans="16:17" x14ac:dyDescent="0.25">
      <c r="P977" s="9">
        <v>43709</v>
      </c>
      <c r="Q977" s="9">
        <v>43709</v>
      </c>
    </row>
    <row r="978" spans="16:17" x14ac:dyDescent="0.25">
      <c r="P978" s="9">
        <v>43710</v>
      </c>
      <c r="Q978" s="9">
        <v>43710</v>
      </c>
    </row>
    <row r="979" spans="16:17" x14ac:dyDescent="0.25">
      <c r="P979" s="9">
        <v>43711</v>
      </c>
      <c r="Q979" s="9">
        <v>43711</v>
      </c>
    </row>
    <row r="980" spans="16:17" x14ac:dyDescent="0.25">
      <c r="P980" s="9">
        <v>43712</v>
      </c>
      <c r="Q980" s="9">
        <v>43712</v>
      </c>
    </row>
    <row r="981" spans="16:17" x14ac:dyDescent="0.25">
      <c r="P981" s="9">
        <v>43713</v>
      </c>
      <c r="Q981" s="9">
        <v>43713</v>
      </c>
    </row>
    <row r="982" spans="16:17" x14ac:dyDescent="0.25">
      <c r="P982" s="9">
        <v>43714</v>
      </c>
      <c r="Q982" s="9">
        <v>43714</v>
      </c>
    </row>
    <row r="983" spans="16:17" x14ac:dyDescent="0.25">
      <c r="P983" s="9">
        <v>43715</v>
      </c>
      <c r="Q983" s="9">
        <v>43715</v>
      </c>
    </row>
    <row r="984" spans="16:17" x14ac:dyDescent="0.25">
      <c r="P984" s="9">
        <v>43716</v>
      </c>
      <c r="Q984" s="9">
        <v>43716</v>
      </c>
    </row>
    <row r="985" spans="16:17" x14ac:dyDescent="0.25">
      <c r="P985" s="9">
        <v>43717</v>
      </c>
      <c r="Q985" s="9">
        <v>43717</v>
      </c>
    </row>
    <row r="986" spans="16:17" x14ac:dyDescent="0.25">
      <c r="P986" s="9">
        <v>43718</v>
      </c>
      <c r="Q986" s="9">
        <v>43718</v>
      </c>
    </row>
    <row r="987" spans="16:17" x14ac:dyDescent="0.25">
      <c r="P987" s="9">
        <v>43719</v>
      </c>
      <c r="Q987" s="9">
        <v>43719</v>
      </c>
    </row>
    <row r="988" spans="16:17" x14ac:dyDescent="0.25">
      <c r="P988" s="9">
        <v>43720</v>
      </c>
      <c r="Q988" s="9">
        <v>43720</v>
      </c>
    </row>
    <row r="989" spans="16:17" x14ac:dyDescent="0.25">
      <c r="P989" s="9">
        <v>43721</v>
      </c>
      <c r="Q989" s="9">
        <v>43721</v>
      </c>
    </row>
    <row r="990" spans="16:17" x14ac:dyDescent="0.25">
      <c r="P990" s="9">
        <v>43722</v>
      </c>
      <c r="Q990" s="9">
        <v>43722</v>
      </c>
    </row>
    <row r="991" spans="16:17" x14ac:dyDescent="0.25">
      <c r="P991" s="9">
        <v>43723</v>
      </c>
      <c r="Q991" s="9">
        <v>43723</v>
      </c>
    </row>
    <row r="992" spans="16:17" x14ac:dyDescent="0.25">
      <c r="P992" s="9">
        <v>43724</v>
      </c>
      <c r="Q992" s="9">
        <v>43724</v>
      </c>
    </row>
    <row r="993" spans="16:17" x14ac:dyDescent="0.25">
      <c r="P993" s="9">
        <v>43725</v>
      </c>
      <c r="Q993" s="9">
        <v>43725</v>
      </c>
    </row>
    <row r="994" spans="16:17" x14ac:dyDescent="0.25">
      <c r="P994" s="9">
        <v>43726</v>
      </c>
      <c r="Q994" s="9">
        <v>43726</v>
      </c>
    </row>
    <row r="995" spans="16:17" x14ac:dyDescent="0.25">
      <c r="P995" s="9">
        <v>43727</v>
      </c>
      <c r="Q995" s="9">
        <v>43727</v>
      </c>
    </row>
    <row r="996" spans="16:17" x14ac:dyDescent="0.25">
      <c r="P996" s="9">
        <v>43728</v>
      </c>
      <c r="Q996" s="9">
        <v>43728</v>
      </c>
    </row>
    <row r="997" spans="16:17" x14ac:dyDescent="0.25">
      <c r="P997" s="9">
        <v>43729</v>
      </c>
      <c r="Q997" s="9">
        <v>43729</v>
      </c>
    </row>
    <row r="998" spans="16:17" x14ac:dyDescent="0.25">
      <c r="P998" s="9">
        <v>43730</v>
      </c>
      <c r="Q998" s="9">
        <v>43730</v>
      </c>
    </row>
    <row r="999" spans="16:17" x14ac:dyDescent="0.25">
      <c r="P999" s="9">
        <v>43731</v>
      </c>
      <c r="Q999" s="9">
        <v>43731</v>
      </c>
    </row>
    <row r="1000" spans="16:17" x14ac:dyDescent="0.25">
      <c r="P1000" s="9">
        <v>43732</v>
      </c>
      <c r="Q1000" s="9">
        <v>43732</v>
      </c>
    </row>
    <row r="1001" spans="16:17" x14ac:dyDescent="0.25">
      <c r="P1001" s="9">
        <v>43733</v>
      </c>
      <c r="Q1001" s="9">
        <v>43733</v>
      </c>
    </row>
    <row r="1002" spans="16:17" x14ac:dyDescent="0.25">
      <c r="P1002" s="9">
        <v>43734</v>
      </c>
      <c r="Q1002" s="9">
        <v>43734</v>
      </c>
    </row>
    <row r="1003" spans="16:17" x14ac:dyDescent="0.25">
      <c r="P1003" s="9">
        <v>43735</v>
      </c>
      <c r="Q1003" s="9">
        <v>43735</v>
      </c>
    </row>
    <row r="1004" spans="16:17" x14ac:dyDescent="0.25">
      <c r="P1004" s="9">
        <v>43736</v>
      </c>
      <c r="Q1004" s="9">
        <v>43736</v>
      </c>
    </row>
    <row r="1005" spans="16:17" x14ac:dyDescent="0.25">
      <c r="P1005" s="9">
        <v>43737</v>
      </c>
      <c r="Q1005" s="9">
        <v>43737</v>
      </c>
    </row>
    <row r="1006" spans="16:17" x14ac:dyDescent="0.25">
      <c r="P1006" s="9">
        <v>43738</v>
      </c>
      <c r="Q1006" s="9">
        <v>43738</v>
      </c>
    </row>
    <row r="1007" spans="16:17" x14ac:dyDescent="0.25">
      <c r="P1007" s="9">
        <v>43739</v>
      </c>
      <c r="Q1007" s="9">
        <v>43739</v>
      </c>
    </row>
    <row r="1008" spans="16:17" x14ac:dyDescent="0.25">
      <c r="P1008" s="9">
        <v>43740</v>
      </c>
      <c r="Q1008" s="9">
        <v>43740</v>
      </c>
    </row>
    <row r="1009" spans="16:17" x14ac:dyDescent="0.25">
      <c r="P1009" s="9">
        <v>43741</v>
      </c>
      <c r="Q1009" s="9">
        <v>43741</v>
      </c>
    </row>
    <row r="1010" spans="16:17" x14ac:dyDescent="0.25">
      <c r="P1010" s="9">
        <v>43742</v>
      </c>
      <c r="Q1010" s="9">
        <v>43742</v>
      </c>
    </row>
    <row r="1011" spans="16:17" x14ac:dyDescent="0.25">
      <c r="P1011" s="9">
        <v>43743</v>
      </c>
      <c r="Q1011" s="9">
        <v>43743</v>
      </c>
    </row>
    <row r="1012" spans="16:17" x14ac:dyDescent="0.25">
      <c r="P1012" s="9">
        <v>43744</v>
      </c>
      <c r="Q1012" s="9">
        <v>43744</v>
      </c>
    </row>
    <row r="1013" spans="16:17" x14ac:dyDescent="0.25">
      <c r="P1013" s="9">
        <v>43745</v>
      </c>
      <c r="Q1013" s="9">
        <v>43745</v>
      </c>
    </row>
    <row r="1014" spans="16:17" x14ac:dyDescent="0.25">
      <c r="P1014" s="9">
        <v>43746</v>
      </c>
      <c r="Q1014" s="9">
        <v>43746</v>
      </c>
    </row>
    <row r="1015" spans="16:17" x14ac:dyDescent="0.25">
      <c r="P1015" s="9">
        <v>43747</v>
      </c>
      <c r="Q1015" s="9">
        <v>43747</v>
      </c>
    </row>
    <row r="1016" spans="16:17" x14ac:dyDescent="0.25">
      <c r="P1016" s="9">
        <v>43748</v>
      </c>
      <c r="Q1016" s="9">
        <v>43748</v>
      </c>
    </row>
    <row r="1017" spans="16:17" x14ac:dyDescent="0.25">
      <c r="P1017" s="9">
        <v>43749</v>
      </c>
      <c r="Q1017" s="9">
        <v>43749</v>
      </c>
    </row>
    <row r="1018" spans="16:17" x14ac:dyDescent="0.25">
      <c r="P1018" s="9">
        <v>43750</v>
      </c>
      <c r="Q1018" s="9">
        <v>43750</v>
      </c>
    </row>
    <row r="1019" spans="16:17" x14ac:dyDescent="0.25">
      <c r="P1019" s="9">
        <v>43751</v>
      </c>
      <c r="Q1019" s="9">
        <v>43751</v>
      </c>
    </row>
    <row r="1020" spans="16:17" x14ac:dyDescent="0.25">
      <c r="P1020" s="9">
        <v>43752</v>
      </c>
      <c r="Q1020" s="9">
        <v>43752</v>
      </c>
    </row>
    <row r="1021" spans="16:17" x14ac:dyDescent="0.25">
      <c r="P1021" s="9">
        <v>43753</v>
      </c>
      <c r="Q1021" s="9">
        <v>43753</v>
      </c>
    </row>
    <row r="1022" spans="16:17" x14ac:dyDescent="0.25">
      <c r="P1022" s="9">
        <v>43754</v>
      </c>
      <c r="Q1022" s="9">
        <v>43754</v>
      </c>
    </row>
    <row r="1023" spans="16:17" x14ac:dyDescent="0.25">
      <c r="P1023" s="9">
        <v>43755</v>
      </c>
      <c r="Q1023" s="9">
        <v>43755</v>
      </c>
    </row>
    <row r="1024" spans="16:17" x14ac:dyDescent="0.25">
      <c r="P1024" s="9">
        <v>43756</v>
      </c>
      <c r="Q1024" s="9">
        <v>43756</v>
      </c>
    </row>
    <row r="1025" spans="16:17" x14ac:dyDescent="0.25">
      <c r="P1025" s="9">
        <v>43757</v>
      </c>
      <c r="Q1025" s="9">
        <v>43757</v>
      </c>
    </row>
    <row r="1026" spans="16:17" x14ac:dyDescent="0.25">
      <c r="P1026" s="9">
        <v>43758</v>
      </c>
      <c r="Q1026" s="9">
        <v>43758</v>
      </c>
    </row>
    <row r="1027" spans="16:17" x14ac:dyDescent="0.25">
      <c r="P1027" s="9">
        <v>43759</v>
      </c>
      <c r="Q1027" s="9">
        <v>43759</v>
      </c>
    </row>
    <row r="1028" spans="16:17" x14ac:dyDescent="0.25">
      <c r="P1028" s="9">
        <v>43760</v>
      </c>
      <c r="Q1028" s="9">
        <v>43760</v>
      </c>
    </row>
    <row r="1029" spans="16:17" x14ac:dyDescent="0.25">
      <c r="P1029" s="9">
        <v>43761</v>
      </c>
      <c r="Q1029" s="9">
        <v>43761</v>
      </c>
    </row>
    <row r="1030" spans="16:17" x14ac:dyDescent="0.25">
      <c r="P1030" s="9">
        <v>43762</v>
      </c>
      <c r="Q1030" s="9">
        <v>43762</v>
      </c>
    </row>
    <row r="1031" spans="16:17" x14ac:dyDescent="0.25">
      <c r="P1031" s="9">
        <v>43763</v>
      </c>
      <c r="Q1031" s="9">
        <v>43763</v>
      </c>
    </row>
    <row r="1032" spans="16:17" x14ac:dyDescent="0.25">
      <c r="P1032" s="9">
        <v>43764</v>
      </c>
      <c r="Q1032" s="9">
        <v>43764</v>
      </c>
    </row>
    <row r="1033" spans="16:17" x14ac:dyDescent="0.25">
      <c r="P1033" s="9">
        <v>43765</v>
      </c>
      <c r="Q1033" s="9">
        <v>43765</v>
      </c>
    </row>
    <row r="1034" spans="16:17" x14ac:dyDescent="0.25">
      <c r="P1034" s="9">
        <v>43766</v>
      </c>
      <c r="Q1034" s="9">
        <v>43766</v>
      </c>
    </row>
    <row r="1035" spans="16:17" x14ac:dyDescent="0.25">
      <c r="P1035" s="9">
        <v>43767</v>
      </c>
      <c r="Q1035" s="9">
        <v>43767</v>
      </c>
    </row>
    <row r="1036" spans="16:17" x14ac:dyDescent="0.25">
      <c r="P1036" s="9">
        <v>43768</v>
      </c>
      <c r="Q1036" s="9">
        <v>43768</v>
      </c>
    </row>
    <row r="1037" spans="16:17" x14ac:dyDescent="0.25">
      <c r="P1037" s="9">
        <v>43769</v>
      </c>
      <c r="Q1037" s="9">
        <v>43769</v>
      </c>
    </row>
    <row r="1038" spans="16:17" x14ac:dyDescent="0.25">
      <c r="P1038" s="9">
        <v>43770</v>
      </c>
      <c r="Q1038" s="9">
        <v>43770</v>
      </c>
    </row>
    <row r="1039" spans="16:17" x14ac:dyDescent="0.25">
      <c r="P1039" s="9">
        <v>43771</v>
      </c>
      <c r="Q1039" s="9">
        <v>43771</v>
      </c>
    </row>
    <row r="1040" spans="16:17" x14ac:dyDescent="0.25">
      <c r="P1040" s="9">
        <v>43772</v>
      </c>
      <c r="Q1040" s="9">
        <v>43772</v>
      </c>
    </row>
    <row r="1041" spans="16:17" x14ac:dyDescent="0.25">
      <c r="P1041" s="9">
        <v>43773</v>
      </c>
      <c r="Q1041" s="9">
        <v>43773</v>
      </c>
    </row>
    <row r="1042" spans="16:17" x14ac:dyDescent="0.25">
      <c r="P1042" s="9">
        <v>43774</v>
      </c>
      <c r="Q1042" s="9">
        <v>43774</v>
      </c>
    </row>
    <row r="1043" spans="16:17" x14ac:dyDescent="0.25">
      <c r="P1043" s="9">
        <v>43775</v>
      </c>
      <c r="Q1043" s="9">
        <v>43775</v>
      </c>
    </row>
    <row r="1044" spans="16:17" x14ac:dyDescent="0.25">
      <c r="P1044" s="9">
        <v>43776</v>
      </c>
      <c r="Q1044" s="9">
        <v>43776</v>
      </c>
    </row>
    <row r="1045" spans="16:17" x14ac:dyDescent="0.25">
      <c r="P1045" s="9">
        <v>43777</v>
      </c>
      <c r="Q1045" s="9">
        <v>43777</v>
      </c>
    </row>
    <row r="1046" spans="16:17" x14ac:dyDescent="0.25">
      <c r="P1046" s="9">
        <v>43778</v>
      </c>
      <c r="Q1046" s="9">
        <v>43778</v>
      </c>
    </row>
    <row r="1047" spans="16:17" x14ac:dyDescent="0.25">
      <c r="P1047" s="9">
        <v>43779</v>
      </c>
      <c r="Q1047" s="9">
        <v>43779</v>
      </c>
    </row>
    <row r="1048" spans="16:17" x14ac:dyDescent="0.25">
      <c r="P1048" s="9">
        <v>43780</v>
      </c>
      <c r="Q1048" s="9">
        <v>43780</v>
      </c>
    </row>
    <row r="1049" spans="16:17" x14ac:dyDescent="0.25">
      <c r="P1049" s="9">
        <v>43781</v>
      </c>
      <c r="Q1049" s="9">
        <v>43781</v>
      </c>
    </row>
    <row r="1050" spans="16:17" x14ac:dyDescent="0.25">
      <c r="P1050" s="9">
        <v>43782</v>
      </c>
      <c r="Q1050" s="9">
        <v>43782</v>
      </c>
    </row>
    <row r="1051" spans="16:17" x14ac:dyDescent="0.25">
      <c r="P1051" s="9">
        <v>43783</v>
      </c>
      <c r="Q1051" s="9">
        <v>43783</v>
      </c>
    </row>
    <row r="1052" spans="16:17" x14ac:dyDescent="0.25">
      <c r="P1052" s="9">
        <v>43784</v>
      </c>
      <c r="Q1052" s="9">
        <v>43784</v>
      </c>
    </row>
    <row r="1053" spans="16:17" x14ac:dyDescent="0.25">
      <c r="P1053" s="9">
        <v>43785</v>
      </c>
      <c r="Q1053" s="9">
        <v>43785</v>
      </c>
    </row>
    <row r="1054" spans="16:17" x14ac:dyDescent="0.25">
      <c r="P1054" s="9">
        <v>43786</v>
      </c>
      <c r="Q1054" s="9">
        <v>43786</v>
      </c>
    </row>
    <row r="1055" spans="16:17" x14ac:dyDescent="0.25">
      <c r="P1055" s="9">
        <v>43787</v>
      </c>
      <c r="Q1055" s="9">
        <v>43787</v>
      </c>
    </row>
    <row r="1056" spans="16:17" x14ac:dyDescent="0.25">
      <c r="P1056" s="9">
        <v>43788</v>
      </c>
      <c r="Q1056" s="9">
        <v>43788</v>
      </c>
    </row>
    <row r="1057" spans="16:17" x14ac:dyDescent="0.25">
      <c r="P1057" s="9">
        <v>43789</v>
      </c>
      <c r="Q1057" s="9">
        <v>43789</v>
      </c>
    </row>
    <row r="1058" spans="16:17" x14ac:dyDescent="0.25">
      <c r="P1058" s="9">
        <v>43790</v>
      </c>
      <c r="Q1058" s="9">
        <v>43790</v>
      </c>
    </row>
    <row r="1059" spans="16:17" x14ac:dyDescent="0.25">
      <c r="P1059" s="9">
        <v>43791</v>
      </c>
      <c r="Q1059" s="9">
        <v>43791</v>
      </c>
    </row>
    <row r="1060" spans="16:17" x14ac:dyDescent="0.25">
      <c r="P1060" s="9">
        <v>43792</v>
      </c>
      <c r="Q1060" s="9">
        <v>43792</v>
      </c>
    </row>
    <row r="1061" spans="16:17" x14ac:dyDescent="0.25">
      <c r="P1061" s="9">
        <v>43793</v>
      </c>
      <c r="Q1061" s="9">
        <v>43793</v>
      </c>
    </row>
    <row r="1062" spans="16:17" x14ac:dyDescent="0.25">
      <c r="P1062" s="9">
        <v>43794</v>
      </c>
      <c r="Q1062" s="9">
        <v>43794</v>
      </c>
    </row>
    <row r="1063" spans="16:17" x14ac:dyDescent="0.25">
      <c r="P1063" s="9">
        <v>43795</v>
      </c>
      <c r="Q1063" s="9">
        <v>43795</v>
      </c>
    </row>
    <row r="1064" spans="16:17" x14ac:dyDescent="0.25">
      <c r="P1064" s="9">
        <v>43796</v>
      </c>
      <c r="Q1064" s="9">
        <v>43796</v>
      </c>
    </row>
    <row r="1065" spans="16:17" x14ac:dyDescent="0.25">
      <c r="P1065" s="9">
        <v>43797</v>
      </c>
      <c r="Q1065" s="9">
        <v>43797</v>
      </c>
    </row>
    <row r="1066" spans="16:17" x14ac:dyDescent="0.25">
      <c r="P1066" s="9">
        <v>43798</v>
      </c>
      <c r="Q1066" s="9">
        <v>43798</v>
      </c>
    </row>
    <row r="1067" spans="16:17" x14ac:dyDescent="0.25">
      <c r="P1067" s="9">
        <v>43799</v>
      </c>
      <c r="Q1067" s="9">
        <v>43799</v>
      </c>
    </row>
    <row r="1068" spans="16:17" x14ac:dyDescent="0.25">
      <c r="P1068" s="9">
        <v>43800</v>
      </c>
      <c r="Q1068" s="9">
        <v>43800</v>
      </c>
    </row>
    <row r="1069" spans="16:17" x14ac:dyDescent="0.25">
      <c r="P1069" s="9">
        <v>43801</v>
      </c>
      <c r="Q1069" s="9">
        <v>43801</v>
      </c>
    </row>
    <row r="1070" spans="16:17" x14ac:dyDescent="0.25">
      <c r="P1070" s="9">
        <v>43802</v>
      </c>
      <c r="Q1070" s="9">
        <v>43802</v>
      </c>
    </row>
    <row r="1071" spans="16:17" x14ac:dyDescent="0.25">
      <c r="P1071" s="9">
        <v>43803</v>
      </c>
      <c r="Q1071" s="9">
        <v>43803</v>
      </c>
    </row>
    <row r="1072" spans="16:17" x14ac:dyDescent="0.25">
      <c r="P1072" s="9">
        <v>43804</v>
      </c>
      <c r="Q1072" s="9">
        <v>43804</v>
      </c>
    </row>
    <row r="1073" spans="16:17" x14ac:dyDescent="0.25">
      <c r="P1073" s="9">
        <v>43805</v>
      </c>
      <c r="Q1073" s="9">
        <v>43805</v>
      </c>
    </row>
    <row r="1074" spans="16:17" x14ac:dyDescent="0.25">
      <c r="P1074" s="9">
        <v>43806</v>
      </c>
      <c r="Q1074" s="9">
        <v>43806</v>
      </c>
    </row>
    <row r="1075" spans="16:17" x14ac:dyDescent="0.25">
      <c r="P1075" s="9">
        <v>43807</v>
      </c>
      <c r="Q1075" s="9">
        <v>43807</v>
      </c>
    </row>
    <row r="1076" spans="16:17" x14ac:dyDescent="0.25">
      <c r="P1076" s="9">
        <v>43808</v>
      </c>
      <c r="Q1076" s="9">
        <v>43808</v>
      </c>
    </row>
    <row r="1077" spans="16:17" x14ac:dyDescent="0.25">
      <c r="P1077" s="9">
        <v>43809</v>
      </c>
      <c r="Q1077" s="9">
        <v>43809</v>
      </c>
    </row>
    <row r="1078" spans="16:17" x14ac:dyDescent="0.25">
      <c r="P1078" s="9">
        <v>43810</v>
      </c>
      <c r="Q1078" s="9">
        <v>43810</v>
      </c>
    </row>
    <row r="1079" spans="16:17" x14ac:dyDescent="0.25">
      <c r="P1079" s="9">
        <v>43811</v>
      </c>
      <c r="Q1079" s="9">
        <v>43811</v>
      </c>
    </row>
    <row r="1080" spans="16:17" x14ac:dyDescent="0.25">
      <c r="P1080" s="9">
        <v>43812</v>
      </c>
      <c r="Q1080" s="9">
        <v>43812</v>
      </c>
    </row>
    <row r="1081" spans="16:17" x14ac:dyDescent="0.25">
      <c r="P1081" s="9">
        <v>43813</v>
      </c>
      <c r="Q1081" s="9">
        <v>43813</v>
      </c>
    </row>
    <row r="1082" spans="16:17" x14ac:dyDescent="0.25">
      <c r="P1082" s="9">
        <v>43814</v>
      </c>
      <c r="Q1082" s="9">
        <v>43814</v>
      </c>
    </row>
    <row r="1083" spans="16:17" x14ac:dyDescent="0.25">
      <c r="P1083" s="9">
        <v>43815</v>
      </c>
      <c r="Q1083" s="9">
        <v>43815</v>
      </c>
    </row>
    <row r="1084" spans="16:17" x14ac:dyDescent="0.25">
      <c r="P1084" s="9">
        <v>43816</v>
      </c>
      <c r="Q1084" s="9">
        <v>43816</v>
      </c>
    </row>
    <row r="1085" spans="16:17" x14ac:dyDescent="0.25">
      <c r="P1085" s="9">
        <v>43817</v>
      </c>
      <c r="Q1085" s="9">
        <v>43817</v>
      </c>
    </row>
    <row r="1086" spans="16:17" x14ac:dyDescent="0.25">
      <c r="P1086" s="9">
        <v>43818</v>
      </c>
      <c r="Q1086" s="9">
        <v>43818</v>
      </c>
    </row>
    <row r="1087" spans="16:17" x14ac:dyDescent="0.25">
      <c r="P1087" s="9">
        <v>43819</v>
      </c>
      <c r="Q1087" s="9">
        <v>43819</v>
      </c>
    </row>
    <row r="1088" spans="16:17" x14ac:dyDescent="0.25">
      <c r="P1088" s="9">
        <v>43820</v>
      </c>
      <c r="Q1088" s="9">
        <v>43820</v>
      </c>
    </row>
    <row r="1089" spans="16:17" x14ac:dyDescent="0.25">
      <c r="P1089" s="9">
        <v>43821</v>
      </c>
      <c r="Q1089" s="9">
        <v>43821</v>
      </c>
    </row>
    <row r="1090" spans="16:17" x14ac:dyDescent="0.25">
      <c r="P1090" s="9">
        <v>43822</v>
      </c>
      <c r="Q1090" s="9">
        <v>43822</v>
      </c>
    </row>
    <row r="1091" spans="16:17" x14ac:dyDescent="0.25">
      <c r="P1091" s="9">
        <v>43823</v>
      </c>
      <c r="Q1091" s="9">
        <v>43823</v>
      </c>
    </row>
    <row r="1092" spans="16:17" x14ac:dyDescent="0.25">
      <c r="P1092" s="9">
        <v>43824</v>
      </c>
      <c r="Q1092" s="9">
        <v>43824</v>
      </c>
    </row>
    <row r="1093" spans="16:17" x14ac:dyDescent="0.25">
      <c r="P1093" s="9">
        <v>43825</v>
      </c>
      <c r="Q1093" s="9">
        <v>43825</v>
      </c>
    </row>
    <row r="1094" spans="16:17" x14ac:dyDescent="0.25">
      <c r="P1094" s="9">
        <v>43826</v>
      </c>
      <c r="Q1094" s="9">
        <v>43826</v>
      </c>
    </row>
    <row r="1095" spans="16:17" x14ac:dyDescent="0.25">
      <c r="P1095" s="9">
        <v>43827</v>
      </c>
      <c r="Q1095" s="9">
        <v>43827</v>
      </c>
    </row>
    <row r="1096" spans="16:17" x14ac:dyDescent="0.25">
      <c r="P1096" s="9">
        <v>43828</v>
      </c>
      <c r="Q1096" s="9">
        <v>43828</v>
      </c>
    </row>
    <row r="1097" spans="16:17" x14ac:dyDescent="0.25">
      <c r="P1097" s="9">
        <v>43829</v>
      </c>
      <c r="Q1097" s="9">
        <v>43829</v>
      </c>
    </row>
    <row r="1098" spans="16:17" x14ac:dyDescent="0.25">
      <c r="P1098" s="9">
        <v>43830</v>
      </c>
      <c r="Q1098" s="9">
        <v>43830</v>
      </c>
    </row>
    <row r="1099" spans="16:17" x14ac:dyDescent="0.25">
      <c r="P1099" s="9">
        <v>43831</v>
      </c>
      <c r="Q1099" s="9">
        <v>43831</v>
      </c>
    </row>
    <row r="1100" spans="16:17" x14ac:dyDescent="0.25">
      <c r="P1100" s="9">
        <v>43832</v>
      </c>
      <c r="Q1100" s="9">
        <v>43832</v>
      </c>
    </row>
    <row r="1101" spans="16:17" x14ac:dyDescent="0.25">
      <c r="P1101" s="9">
        <v>43833</v>
      </c>
      <c r="Q1101" s="9">
        <v>43833</v>
      </c>
    </row>
    <row r="1102" spans="16:17" x14ac:dyDescent="0.25">
      <c r="P1102" s="9">
        <v>43834</v>
      </c>
      <c r="Q1102" s="9">
        <v>43834</v>
      </c>
    </row>
    <row r="1103" spans="16:17" x14ac:dyDescent="0.25">
      <c r="P1103" s="9">
        <v>43835</v>
      </c>
      <c r="Q1103" s="9">
        <v>43835</v>
      </c>
    </row>
    <row r="1104" spans="16:17" x14ac:dyDescent="0.25">
      <c r="P1104" s="9">
        <v>43836</v>
      </c>
      <c r="Q1104" s="9">
        <v>43836</v>
      </c>
    </row>
    <row r="1105" spans="16:17" x14ac:dyDescent="0.25">
      <c r="P1105" s="9">
        <v>43837</v>
      </c>
      <c r="Q1105" s="9">
        <v>43837</v>
      </c>
    </row>
    <row r="1106" spans="16:17" x14ac:dyDescent="0.25">
      <c r="P1106" s="9">
        <v>43838</v>
      </c>
      <c r="Q1106" s="9">
        <v>43838</v>
      </c>
    </row>
    <row r="1107" spans="16:17" x14ac:dyDescent="0.25">
      <c r="P1107" s="9">
        <v>43839</v>
      </c>
      <c r="Q1107" s="9">
        <v>43839</v>
      </c>
    </row>
    <row r="1108" spans="16:17" x14ac:dyDescent="0.25">
      <c r="P1108" s="9">
        <v>43840</v>
      </c>
      <c r="Q1108" s="9">
        <v>43840</v>
      </c>
    </row>
    <row r="1109" spans="16:17" x14ac:dyDescent="0.25">
      <c r="P1109" s="9">
        <v>43841</v>
      </c>
      <c r="Q1109" s="9">
        <v>43841</v>
      </c>
    </row>
    <row r="1110" spans="16:17" x14ac:dyDescent="0.25">
      <c r="P1110" s="9">
        <v>43842</v>
      </c>
      <c r="Q1110" s="9">
        <v>43842</v>
      </c>
    </row>
    <row r="1111" spans="16:17" x14ac:dyDescent="0.25">
      <c r="P1111" s="9">
        <v>43843</v>
      </c>
      <c r="Q1111" s="9">
        <v>43843</v>
      </c>
    </row>
    <row r="1112" spans="16:17" x14ac:dyDescent="0.25">
      <c r="P1112" s="9">
        <v>43844</v>
      </c>
      <c r="Q1112" s="9">
        <v>43844</v>
      </c>
    </row>
    <row r="1113" spans="16:17" x14ac:dyDescent="0.25">
      <c r="P1113" s="9">
        <v>43845</v>
      </c>
      <c r="Q1113" s="9">
        <v>43845</v>
      </c>
    </row>
    <row r="1114" spans="16:17" x14ac:dyDescent="0.25">
      <c r="P1114" s="9">
        <v>43846</v>
      </c>
      <c r="Q1114" s="9">
        <v>43846</v>
      </c>
    </row>
    <row r="1115" spans="16:17" x14ac:dyDescent="0.25">
      <c r="P1115" s="9">
        <v>43847</v>
      </c>
      <c r="Q1115" s="9">
        <v>43847</v>
      </c>
    </row>
    <row r="1116" spans="16:17" x14ac:dyDescent="0.25">
      <c r="P1116" s="9">
        <v>43848</v>
      </c>
      <c r="Q1116" s="9">
        <v>43848</v>
      </c>
    </row>
    <row r="1117" spans="16:17" x14ac:dyDescent="0.25">
      <c r="P1117" s="9">
        <v>43849</v>
      </c>
      <c r="Q1117" s="9">
        <v>43849</v>
      </c>
    </row>
    <row r="1118" spans="16:17" x14ac:dyDescent="0.25">
      <c r="P1118" s="9">
        <v>43850</v>
      </c>
      <c r="Q1118" s="9">
        <v>43850</v>
      </c>
    </row>
    <row r="1119" spans="16:17" x14ac:dyDescent="0.25">
      <c r="P1119" s="9">
        <v>43851</v>
      </c>
      <c r="Q1119" s="9">
        <v>43851</v>
      </c>
    </row>
    <row r="1120" spans="16:17" x14ac:dyDescent="0.25">
      <c r="P1120" s="9">
        <v>43852</v>
      </c>
      <c r="Q1120" s="9">
        <v>43852</v>
      </c>
    </row>
    <row r="1121" spans="16:17" x14ac:dyDescent="0.25">
      <c r="P1121" s="9">
        <v>43853</v>
      </c>
      <c r="Q1121" s="9">
        <v>43853</v>
      </c>
    </row>
    <row r="1122" spans="16:17" x14ac:dyDescent="0.25">
      <c r="P1122" s="9">
        <v>43854</v>
      </c>
      <c r="Q1122" s="9">
        <v>43854</v>
      </c>
    </row>
    <row r="1123" spans="16:17" x14ac:dyDescent="0.25">
      <c r="P1123" s="9">
        <v>43855</v>
      </c>
      <c r="Q1123" s="9">
        <v>43855</v>
      </c>
    </row>
    <row r="1124" spans="16:17" x14ac:dyDescent="0.25">
      <c r="P1124" s="9">
        <v>43856</v>
      </c>
      <c r="Q1124" s="9">
        <v>43856</v>
      </c>
    </row>
    <row r="1125" spans="16:17" x14ac:dyDescent="0.25">
      <c r="P1125" s="9">
        <v>43857</v>
      </c>
      <c r="Q1125" s="9">
        <v>43857</v>
      </c>
    </row>
    <row r="1126" spans="16:17" x14ac:dyDescent="0.25">
      <c r="P1126" s="9">
        <v>43858</v>
      </c>
      <c r="Q1126" s="9">
        <v>43858</v>
      </c>
    </row>
    <row r="1127" spans="16:17" x14ac:dyDescent="0.25">
      <c r="P1127" s="9">
        <v>43859</v>
      </c>
      <c r="Q1127" s="9">
        <v>43859</v>
      </c>
    </row>
    <row r="1128" spans="16:17" x14ac:dyDescent="0.25">
      <c r="P1128" s="9">
        <v>43860</v>
      </c>
      <c r="Q1128" s="9">
        <v>43860</v>
      </c>
    </row>
    <row r="1129" spans="16:17" x14ac:dyDescent="0.25">
      <c r="P1129" s="9">
        <v>43861</v>
      </c>
      <c r="Q1129" s="9">
        <v>43861</v>
      </c>
    </row>
    <row r="1130" spans="16:17" x14ac:dyDescent="0.25">
      <c r="P1130" s="9">
        <v>43862</v>
      </c>
      <c r="Q1130" s="9">
        <v>43862</v>
      </c>
    </row>
    <row r="1131" spans="16:17" x14ac:dyDescent="0.25">
      <c r="P1131" s="9">
        <v>43863</v>
      </c>
      <c r="Q1131" s="9">
        <v>43863</v>
      </c>
    </row>
    <row r="1132" spans="16:17" x14ac:dyDescent="0.25">
      <c r="P1132" s="9">
        <v>43864</v>
      </c>
      <c r="Q1132" s="9">
        <v>43864</v>
      </c>
    </row>
    <row r="1133" spans="16:17" x14ac:dyDescent="0.25">
      <c r="P1133" s="9">
        <v>43865</v>
      </c>
      <c r="Q1133" s="9">
        <v>43865</v>
      </c>
    </row>
    <row r="1134" spans="16:17" x14ac:dyDescent="0.25">
      <c r="P1134" s="9">
        <v>43866</v>
      </c>
      <c r="Q1134" s="9">
        <v>43866</v>
      </c>
    </row>
    <row r="1135" spans="16:17" x14ac:dyDescent="0.25">
      <c r="P1135" s="9">
        <v>43867</v>
      </c>
      <c r="Q1135" s="9">
        <v>43867</v>
      </c>
    </row>
    <row r="1136" spans="16:17" x14ac:dyDescent="0.25">
      <c r="P1136" s="9">
        <v>43868</v>
      </c>
      <c r="Q1136" s="9">
        <v>43868</v>
      </c>
    </row>
    <row r="1137" spans="16:17" x14ac:dyDescent="0.25">
      <c r="P1137" s="9">
        <v>43869</v>
      </c>
      <c r="Q1137" s="9">
        <v>43869</v>
      </c>
    </row>
    <row r="1138" spans="16:17" x14ac:dyDescent="0.25">
      <c r="P1138" s="9">
        <v>43870</v>
      </c>
      <c r="Q1138" s="9">
        <v>43870</v>
      </c>
    </row>
    <row r="1139" spans="16:17" x14ac:dyDescent="0.25">
      <c r="P1139" s="9">
        <v>43871</v>
      </c>
      <c r="Q1139" s="9">
        <v>43871</v>
      </c>
    </row>
    <row r="1140" spans="16:17" x14ac:dyDescent="0.25">
      <c r="P1140" s="9">
        <v>43872</v>
      </c>
      <c r="Q1140" s="9">
        <v>43872</v>
      </c>
    </row>
    <row r="1141" spans="16:17" x14ac:dyDescent="0.25">
      <c r="P1141" s="9">
        <v>43873</v>
      </c>
      <c r="Q1141" s="9">
        <v>43873</v>
      </c>
    </row>
    <row r="1142" spans="16:17" x14ac:dyDescent="0.25">
      <c r="P1142" s="9">
        <v>43874</v>
      </c>
      <c r="Q1142" s="9">
        <v>43874</v>
      </c>
    </row>
    <row r="1143" spans="16:17" x14ac:dyDescent="0.25">
      <c r="P1143" s="9">
        <v>43875</v>
      </c>
      <c r="Q1143" s="9">
        <v>43875</v>
      </c>
    </row>
    <row r="1144" spans="16:17" x14ac:dyDescent="0.25">
      <c r="P1144" s="9">
        <v>43876</v>
      </c>
      <c r="Q1144" s="9">
        <v>43876</v>
      </c>
    </row>
    <row r="1145" spans="16:17" x14ac:dyDescent="0.25">
      <c r="P1145" s="9">
        <v>43877</v>
      </c>
      <c r="Q1145" s="9">
        <v>43877</v>
      </c>
    </row>
    <row r="1146" spans="16:17" x14ac:dyDescent="0.25">
      <c r="P1146" s="9">
        <v>43878</v>
      </c>
      <c r="Q1146" s="9">
        <v>43878</v>
      </c>
    </row>
    <row r="1147" spans="16:17" x14ac:dyDescent="0.25">
      <c r="P1147" s="9">
        <v>43879</v>
      </c>
      <c r="Q1147" s="9">
        <v>43879</v>
      </c>
    </row>
    <row r="1148" spans="16:17" x14ac:dyDescent="0.25">
      <c r="P1148" s="9">
        <v>43880</v>
      </c>
      <c r="Q1148" s="9">
        <v>43880</v>
      </c>
    </row>
    <row r="1149" spans="16:17" x14ac:dyDescent="0.25">
      <c r="P1149" s="9">
        <v>43881</v>
      </c>
      <c r="Q1149" s="9">
        <v>43881</v>
      </c>
    </row>
    <row r="1150" spans="16:17" x14ac:dyDescent="0.25">
      <c r="P1150" s="9">
        <v>43882</v>
      </c>
      <c r="Q1150" s="9">
        <v>43882</v>
      </c>
    </row>
    <row r="1151" spans="16:17" x14ac:dyDescent="0.25">
      <c r="P1151" s="9">
        <v>43883</v>
      </c>
      <c r="Q1151" s="9">
        <v>43883</v>
      </c>
    </row>
    <row r="1152" spans="16:17" x14ac:dyDescent="0.25">
      <c r="P1152" s="9">
        <v>43884</v>
      </c>
      <c r="Q1152" s="9">
        <v>43884</v>
      </c>
    </row>
    <row r="1153" spans="16:17" x14ac:dyDescent="0.25">
      <c r="P1153" s="9">
        <v>43885</v>
      </c>
      <c r="Q1153" s="9">
        <v>43885</v>
      </c>
    </row>
    <row r="1154" spans="16:17" x14ac:dyDescent="0.25">
      <c r="P1154" s="9">
        <v>43886</v>
      </c>
      <c r="Q1154" s="9">
        <v>43886</v>
      </c>
    </row>
    <row r="1155" spans="16:17" x14ac:dyDescent="0.25">
      <c r="P1155" s="9">
        <v>43887</v>
      </c>
      <c r="Q1155" s="9">
        <v>43887</v>
      </c>
    </row>
    <row r="1156" spans="16:17" x14ac:dyDescent="0.25">
      <c r="P1156" s="9">
        <v>43888</v>
      </c>
      <c r="Q1156" s="9">
        <v>43888</v>
      </c>
    </row>
    <row r="1157" spans="16:17" x14ac:dyDescent="0.25">
      <c r="P1157" s="9">
        <v>43889</v>
      </c>
      <c r="Q1157" s="9">
        <v>43889</v>
      </c>
    </row>
    <row r="1158" spans="16:17" x14ac:dyDescent="0.25">
      <c r="P1158" s="9">
        <v>43890</v>
      </c>
      <c r="Q1158" s="9">
        <v>43890</v>
      </c>
    </row>
    <row r="1159" spans="16:17" x14ac:dyDescent="0.25">
      <c r="P1159" s="9">
        <v>43891</v>
      </c>
      <c r="Q1159" s="9">
        <v>43891</v>
      </c>
    </row>
    <row r="1160" spans="16:17" x14ac:dyDescent="0.25">
      <c r="P1160" s="9">
        <v>43892</v>
      </c>
      <c r="Q1160" s="9">
        <v>43892</v>
      </c>
    </row>
    <row r="1161" spans="16:17" x14ac:dyDescent="0.25">
      <c r="P1161" s="9">
        <v>43893</v>
      </c>
      <c r="Q1161" s="9">
        <v>43893</v>
      </c>
    </row>
    <row r="1162" spans="16:17" x14ac:dyDescent="0.25">
      <c r="P1162" s="9">
        <v>43894</v>
      </c>
      <c r="Q1162" s="9">
        <v>43894</v>
      </c>
    </row>
    <row r="1163" spans="16:17" x14ac:dyDescent="0.25">
      <c r="P1163" s="9">
        <v>43895</v>
      </c>
      <c r="Q1163" s="9">
        <v>43895</v>
      </c>
    </row>
    <row r="1164" spans="16:17" x14ac:dyDescent="0.25">
      <c r="P1164" s="9">
        <v>43896</v>
      </c>
      <c r="Q1164" s="9">
        <v>43896</v>
      </c>
    </row>
    <row r="1165" spans="16:17" x14ac:dyDescent="0.25">
      <c r="P1165" s="9">
        <v>43897</v>
      </c>
      <c r="Q1165" s="9">
        <v>43897</v>
      </c>
    </row>
    <row r="1166" spans="16:17" x14ac:dyDescent="0.25">
      <c r="P1166" s="9">
        <v>43898</v>
      </c>
      <c r="Q1166" s="9">
        <v>43898</v>
      </c>
    </row>
    <row r="1167" spans="16:17" x14ac:dyDescent="0.25">
      <c r="P1167" s="9">
        <v>43899</v>
      </c>
      <c r="Q1167" s="9">
        <v>43899</v>
      </c>
    </row>
    <row r="1168" spans="16:17" x14ac:dyDescent="0.25">
      <c r="P1168" s="9">
        <v>43900</v>
      </c>
      <c r="Q1168" s="9">
        <v>43900</v>
      </c>
    </row>
    <row r="1169" spans="16:17" x14ac:dyDescent="0.25">
      <c r="P1169" s="9">
        <v>43901</v>
      </c>
      <c r="Q1169" s="9">
        <v>43901</v>
      </c>
    </row>
    <row r="1170" spans="16:17" x14ac:dyDescent="0.25">
      <c r="P1170" s="9">
        <v>43902</v>
      </c>
      <c r="Q1170" s="9">
        <v>43902</v>
      </c>
    </row>
    <row r="1171" spans="16:17" x14ac:dyDescent="0.25">
      <c r="P1171" s="9">
        <v>43903</v>
      </c>
      <c r="Q1171" s="9">
        <v>43903</v>
      </c>
    </row>
    <row r="1172" spans="16:17" x14ac:dyDescent="0.25">
      <c r="P1172" s="9">
        <v>43904</v>
      </c>
      <c r="Q1172" s="9">
        <v>43904</v>
      </c>
    </row>
    <row r="1173" spans="16:17" x14ac:dyDescent="0.25">
      <c r="P1173" s="9">
        <v>43905</v>
      </c>
      <c r="Q1173" s="9">
        <v>43905</v>
      </c>
    </row>
    <row r="1174" spans="16:17" x14ac:dyDescent="0.25">
      <c r="P1174" s="9">
        <v>43906</v>
      </c>
      <c r="Q1174" s="9">
        <v>43906</v>
      </c>
    </row>
    <row r="1175" spans="16:17" x14ac:dyDescent="0.25">
      <c r="P1175" s="9">
        <v>43907</v>
      </c>
      <c r="Q1175" s="9">
        <v>43907</v>
      </c>
    </row>
    <row r="1176" spans="16:17" x14ac:dyDescent="0.25">
      <c r="P1176" s="9">
        <v>43908</v>
      </c>
      <c r="Q1176" s="9">
        <v>43908</v>
      </c>
    </row>
    <row r="1177" spans="16:17" x14ac:dyDescent="0.25">
      <c r="P1177" s="9">
        <v>43909</v>
      </c>
      <c r="Q1177" s="9">
        <v>43909</v>
      </c>
    </row>
    <row r="1178" spans="16:17" x14ac:dyDescent="0.25">
      <c r="P1178" s="9">
        <v>43910</v>
      </c>
      <c r="Q1178" s="9">
        <v>43910</v>
      </c>
    </row>
    <row r="1179" spans="16:17" x14ac:dyDescent="0.25">
      <c r="P1179" s="9">
        <v>43911</v>
      </c>
      <c r="Q1179" s="9">
        <v>43911</v>
      </c>
    </row>
    <row r="1180" spans="16:17" x14ac:dyDescent="0.25">
      <c r="P1180" s="9">
        <v>43912</v>
      </c>
      <c r="Q1180" s="9">
        <v>43912</v>
      </c>
    </row>
    <row r="1181" spans="16:17" x14ac:dyDescent="0.25">
      <c r="P1181" s="9">
        <v>43913</v>
      </c>
      <c r="Q1181" s="9">
        <v>43913</v>
      </c>
    </row>
    <row r="1182" spans="16:17" x14ac:dyDescent="0.25">
      <c r="P1182" s="9">
        <v>43914</v>
      </c>
      <c r="Q1182" s="9">
        <v>43914</v>
      </c>
    </row>
    <row r="1183" spans="16:17" x14ac:dyDescent="0.25">
      <c r="P1183" s="9">
        <v>43915</v>
      </c>
      <c r="Q1183" s="9">
        <v>43915</v>
      </c>
    </row>
    <row r="1184" spans="16:17" x14ac:dyDescent="0.25">
      <c r="P1184" s="9">
        <v>43916</v>
      </c>
      <c r="Q1184" s="9">
        <v>43916</v>
      </c>
    </row>
    <row r="1185" spans="16:17" x14ac:dyDescent="0.25">
      <c r="P1185" s="9">
        <v>43917</v>
      </c>
      <c r="Q1185" s="9">
        <v>43917</v>
      </c>
    </row>
    <row r="1186" spans="16:17" x14ac:dyDescent="0.25">
      <c r="P1186" s="9">
        <v>43918</v>
      </c>
      <c r="Q1186" s="9">
        <v>43918</v>
      </c>
    </row>
    <row r="1187" spans="16:17" x14ac:dyDescent="0.25">
      <c r="P1187" s="9">
        <v>43919</v>
      </c>
      <c r="Q1187" s="9">
        <v>43919</v>
      </c>
    </row>
    <row r="1188" spans="16:17" x14ac:dyDescent="0.25">
      <c r="P1188" s="9">
        <v>43920</v>
      </c>
      <c r="Q1188" s="9">
        <v>43920</v>
      </c>
    </row>
    <row r="1189" spans="16:17" x14ac:dyDescent="0.25">
      <c r="P1189" s="9">
        <v>43921</v>
      </c>
      <c r="Q1189" s="9">
        <v>43921</v>
      </c>
    </row>
    <row r="1190" spans="16:17" x14ac:dyDescent="0.25">
      <c r="P1190" s="9">
        <v>43922</v>
      </c>
      <c r="Q1190" s="9">
        <v>43922</v>
      </c>
    </row>
    <row r="1191" spans="16:17" x14ac:dyDescent="0.25">
      <c r="P1191" s="9">
        <v>43923</v>
      </c>
      <c r="Q1191" s="9">
        <v>43923</v>
      </c>
    </row>
    <row r="1192" spans="16:17" x14ac:dyDescent="0.25">
      <c r="P1192" s="9">
        <v>43924</v>
      </c>
      <c r="Q1192" s="9">
        <v>43924</v>
      </c>
    </row>
    <row r="1193" spans="16:17" x14ac:dyDescent="0.25">
      <c r="P1193" s="9">
        <v>43925</v>
      </c>
      <c r="Q1193" s="9">
        <v>43925</v>
      </c>
    </row>
    <row r="1194" spans="16:17" x14ac:dyDescent="0.25">
      <c r="P1194" s="9">
        <v>43926</v>
      </c>
      <c r="Q1194" s="9">
        <v>43926</v>
      </c>
    </row>
    <row r="1195" spans="16:17" x14ac:dyDescent="0.25">
      <c r="P1195" s="9">
        <v>43927</v>
      </c>
      <c r="Q1195" s="9">
        <v>43927</v>
      </c>
    </row>
    <row r="1196" spans="16:17" x14ac:dyDescent="0.25">
      <c r="P1196" s="9">
        <v>43928</v>
      </c>
      <c r="Q1196" s="9">
        <v>43928</v>
      </c>
    </row>
    <row r="1197" spans="16:17" x14ac:dyDescent="0.25">
      <c r="P1197" s="9">
        <v>43929</v>
      </c>
      <c r="Q1197" s="9">
        <v>43929</v>
      </c>
    </row>
    <row r="1198" spans="16:17" x14ac:dyDescent="0.25">
      <c r="P1198" s="9">
        <v>43930</v>
      </c>
      <c r="Q1198" s="9">
        <v>43930</v>
      </c>
    </row>
    <row r="1199" spans="16:17" x14ac:dyDescent="0.25">
      <c r="P1199" s="9">
        <v>43931</v>
      </c>
      <c r="Q1199" s="9">
        <v>43931</v>
      </c>
    </row>
    <row r="1200" spans="16:17" x14ac:dyDescent="0.25">
      <c r="P1200" s="9">
        <v>43932</v>
      </c>
      <c r="Q1200" s="9">
        <v>43932</v>
      </c>
    </row>
    <row r="1201" spans="16:17" x14ac:dyDescent="0.25">
      <c r="P1201" s="9">
        <v>43933</v>
      </c>
      <c r="Q1201" s="9">
        <v>43933</v>
      </c>
    </row>
    <row r="1202" spans="16:17" x14ac:dyDescent="0.25">
      <c r="P1202" s="9">
        <v>43934</v>
      </c>
      <c r="Q1202" s="9">
        <v>43934</v>
      </c>
    </row>
    <row r="1203" spans="16:17" x14ac:dyDescent="0.25">
      <c r="P1203" s="9">
        <v>43935</v>
      </c>
      <c r="Q1203" s="9">
        <v>43935</v>
      </c>
    </row>
    <row r="1204" spans="16:17" x14ac:dyDescent="0.25">
      <c r="P1204" s="9">
        <v>43936</v>
      </c>
      <c r="Q1204" s="9">
        <v>43936</v>
      </c>
    </row>
    <row r="1205" spans="16:17" x14ac:dyDescent="0.25">
      <c r="P1205" s="9">
        <v>43937</v>
      </c>
      <c r="Q1205" s="9">
        <v>43937</v>
      </c>
    </row>
    <row r="1206" spans="16:17" x14ac:dyDescent="0.25">
      <c r="P1206" s="9">
        <v>43938</v>
      </c>
      <c r="Q1206" s="9">
        <v>43938</v>
      </c>
    </row>
    <row r="1207" spans="16:17" x14ac:dyDescent="0.25">
      <c r="P1207" s="9">
        <v>43939</v>
      </c>
      <c r="Q1207" s="9">
        <v>43939</v>
      </c>
    </row>
    <row r="1208" spans="16:17" x14ac:dyDescent="0.25">
      <c r="P1208" s="9">
        <v>43940</v>
      </c>
      <c r="Q1208" s="9">
        <v>43940</v>
      </c>
    </row>
    <row r="1209" spans="16:17" x14ac:dyDescent="0.25">
      <c r="P1209" s="9">
        <v>43941</v>
      </c>
      <c r="Q1209" s="9">
        <v>43941</v>
      </c>
    </row>
    <row r="1210" spans="16:17" x14ac:dyDescent="0.25">
      <c r="P1210" s="9">
        <v>43942</v>
      </c>
      <c r="Q1210" s="9">
        <v>43942</v>
      </c>
    </row>
    <row r="1211" spans="16:17" x14ac:dyDescent="0.25">
      <c r="P1211" s="9">
        <v>43943</v>
      </c>
      <c r="Q1211" s="9">
        <v>43943</v>
      </c>
    </row>
    <row r="1212" spans="16:17" x14ac:dyDescent="0.25">
      <c r="P1212" s="9">
        <v>43944</v>
      </c>
      <c r="Q1212" s="9">
        <v>43944</v>
      </c>
    </row>
    <row r="1213" spans="16:17" x14ac:dyDescent="0.25">
      <c r="P1213" s="9">
        <v>43945</v>
      </c>
      <c r="Q1213" s="9">
        <v>43945</v>
      </c>
    </row>
    <row r="1214" spans="16:17" x14ac:dyDescent="0.25">
      <c r="P1214" s="9">
        <v>43946</v>
      </c>
      <c r="Q1214" s="9">
        <v>43946</v>
      </c>
    </row>
    <row r="1215" spans="16:17" x14ac:dyDescent="0.25">
      <c r="P1215" s="9">
        <v>43947</v>
      </c>
      <c r="Q1215" s="9">
        <v>43947</v>
      </c>
    </row>
    <row r="1216" spans="16:17" x14ac:dyDescent="0.25">
      <c r="P1216" s="9">
        <v>43948</v>
      </c>
      <c r="Q1216" s="9">
        <v>43948</v>
      </c>
    </row>
    <row r="1217" spans="16:17" x14ac:dyDescent="0.25">
      <c r="P1217" s="9">
        <v>43949</v>
      </c>
      <c r="Q1217" s="9">
        <v>43949</v>
      </c>
    </row>
    <row r="1218" spans="16:17" x14ac:dyDescent="0.25">
      <c r="P1218" s="9">
        <v>43950</v>
      </c>
      <c r="Q1218" s="9">
        <v>43950</v>
      </c>
    </row>
    <row r="1219" spans="16:17" x14ac:dyDescent="0.25">
      <c r="P1219" s="9">
        <v>43951</v>
      </c>
      <c r="Q1219" s="9">
        <v>43951</v>
      </c>
    </row>
    <row r="1220" spans="16:17" x14ac:dyDescent="0.25">
      <c r="P1220" s="9">
        <v>43952</v>
      </c>
      <c r="Q1220" s="9">
        <v>43952</v>
      </c>
    </row>
    <row r="1221" spans="16:17" x14ac:dyDescent="0.25">
      <c r="P1221" s="9">
        <v>43953</v>
      </c>
      <c r="Q1221" s="9">
        <v>43953</v>
      </c>
    </row>
    <row r="1222" spans="16:17" x14ac:dyDescent="0.25">
      <c r="P1222" s="9">
        <v>43954</v>
      </c>
      <c r="Q1222" s="9">
        <v>43954</v>
      </c>
    </row>
    <row r="1223" spans="16:17" x14ac:dyDescent="0.25">
      <c r="P1223" s="9">
        <v>43955</v>
      </c>
      <c r="Q1223" s="9">
        <v>43955</v>
      </c>
    </row>
    <row r="1224" spans="16:17" x14ac:dyDescent="0.25">
      <c r="P1224" s="9">
        <v>43956</v>
      </c>
      <c r="Q1224" s="9">
        <v>43956</v>
      </c>
    </row>
    <row r="1225" spans="16:17" x14ac:dyDescent="0.25">
      <c r="P1225" s="9">
        <v>43957</v>
      </c>
      <c r="Q1225" s="9">
        <v>43957</v>
      </c>
    </row>
    <row r="1226" spans="16:17" x14ac:dyDescent="0.25">
      <c r="P1226" s="9">
        <v>43958</v>
      </c>
      <c r="Q1226" s="9">
        <v>43958</v>
      </c>
    </row>
    <row r="1227" spans="16:17" x14ac:dyDescent="0.25">
      <c r="P1227" s="9">
        <v>43959</v>
      </c>
      <c r="Q1227" s="9">
        <v>43959</v>
      </c>
    </row>
    <row r="1228" spans="16:17" x14ac:dyDescent="0.25">
      <c r="P1228" s="9">
        <v>43960</v>
      </c>
      <c r="Q1228" s="9">
        <v>43960</v>
      </c>
    </row>
    <row r="1229" spans="16:17" x14ac:dyDescent="0.25">
      <c r="P1229" s="9">
        <v>43961</v>
      </c>
      <c r="Q1229" s="9">
        <v>43961</v>
      </c>
    </row>
    <row r="1230" spans="16:17" x14ac:dyDescent="0.25">
      <c r="P1230" s="9">
        <v>43962</v>
      </c>
      <c r="Q1230" s="9">
        <v>43962</v>
      </c>
    </row>
    <row r="1231" spans="16:17" x14ac:dyDescent="0.25">
      <c r="P1231" s="9">
        <v>43963</v>
      </c>
      <c r="Q1231" s="9">
        <v>43963</v>
      </c>
    </row>
    <row r="1232" spans="16:17" x14ac:dyDescent="0.25">
      <c r="P1232" s="9">
        <v>43964</v>
      </c>
      <c r="Q1232" s="9">
        <v>43964</v>
      </c>
    </row>
    <row r="1233" spans="16:17" x14ac:dyDescent="0.25">
      <c r="P1233" s="9">
        <v>43965</v>
      </c>
      <c r="Q1233" s="9">
        <v>43965</v>
      </c>
    </row>
    <row r="1234" spans="16:17" x14ac:dyDescent="0.25">
      <c r="P1234" s="9">
        <v>43966</v>
      </c>
      <c r="Q1234" s="9">
        <v>43966</v>
      </c>
    </row>
    <row r="1235" spans="16:17" x14ac:dyDescent="0.25">
      <c r="P1235" s="9">
        <v>43967</v>
      </c>
      <c r="Q1235" s="9">
        <v>43967</v>
      </c>
    </row>
    <row r="1236" spans="16:17" x14ac:dyDescent="0.25">
      <c r="P1236" s="9">
        <v>43968</v>
      </c>
      <c r="Q1236" s="9">
        <v>43968</v>
      </c>
    </row>
    <row r="1237" spans="16:17" x14ac:dyDescent="0.25">
      <c r="P1237" s="9">
        <v>43969</v>
      </c>
      <c r="Q1237" s="9">
        <v>43969</v>
      </c>
    </row>
    <row r="1238" spans="16:17" x14ac:dyDescent="0.25">
      <c r="P1238" s="9">
        <v>43970</v>
      </c>
      <c r="Q1238" s="9">
        <v>43970</v>
      </c>
    </row>
    <row r="1239" spans="16:17" x14ac:dyDescent="0.25">
      <c r="P1239" s="9">
        <v>43971</v>
      </c>
      <c r="Q1239" s="9">
        <v>43971</v>
      </c>
    </row>
    <row r="1240" spans="16:17" x14ac:dyDescent="0.25">
      <c r="P1240" s="9">
        <v>43972</v>
      </c>
      <c r="Q1240" s="9">
        <v>43972</v>
      </c>
    </row>
    <row r="1241" spans="16:17" x14ac:dyDescent="0.25">
      <c r="P1241" s="9">
        <v>43973</v>
      </c>
      <c r="Q1241" s="9">
        <v>43973</v>
      </c>
    </row>
    <row r="1242" spans="16:17" x14ac:dyDescent="0.25">
      <c r="P1242" s="9">
        <v>43974</v>
      </c>
      <c r="Q1242" s="9">
        <v>43974</v>
      </c>
    </row>
    <row r="1243" spans="16:17" x14ac:dyDescent="0.25">
      <c r="P1243" s="9">
        <v>43975</v>
      </c>
      <c r="Q1243" s="9">
        <v>43975</v>
      </c>
    </row>
    <row r="1244" spans="16:17" x14ac:dyDescent="0.25">
      <c r="P1244" s="9">
        <v>43976</v>
      </c>
      <c r="Q1244" s="9">
        <v>43976</v>
      </c>
    </row>
    <row r="1245" spans="16:17" x14ac:dyDescent="0.25">
      <c r="P1245" s="9">
        <v>43977</v>
      </c>
      <c r="Q1245" s="9">
        <v>43977</v>
      </c>
    </row>
    <row r="1246" spans="16:17" x14ac:dyDescent="0.25">
      <c r="P1246" s="9">
        <v>43978</v>
      </c>
      <c r="Q1246" s="9">
        <v>43978</v>
      </c>
    </row>
    <row r="1247" spans="16:17" x14ac:dyDescent="0.25">
      <c r="P1247" s="9">
        <v>43979</v>
      </c>
      <c r="Q1247" s="9">
        <v>43979</v>
      </c>
    </row>
    <row r="1248" spans="16:17" x14ac:dyDescent="0.25">
      <c r="P1248" s="9">
        <v>43980</v>
      </c>
      <c r="Q1248" s="9">
        <v>43980</v>
      </c>
    </row>
    <row r="1249" spans="16:17" x14ac:dyDescent="0.25">
      <c r="P1249" s="9">
        <v>43981</v>
      </c>
      <c r="Q1249" s="9">
        <v>43981</v>
      </c>
    </row>
    <row r="1250" spans="16:17" x14ac:dyDescent="0.25">
      <c r="P1250" s="9">
        <v>43982</v>
      </c>
      <c r="Q1250" s="9">
        <v>43982</v>
      </c>
    </row>
    <row r="1251" spans="16:17" x14ac:dyDescent="0.25">
      <c r="P1251" s="9">
        <v>43983</v>
      </c>
      <c r="Q1251" s="9">
        <v>43983</v>
      </c>
    </row>
    <row r="1252" spans="16:17" x14ac:dyDescent="0.25">
      <c r="P1252" s="9">
        <v>43984</v>
      </c>
      <c r="Q1252" s="9">
        <v>43984</v>
      </c>
    </row>
    <row r="1253" spans="16:17" x14ac:dyDescent="0.25">
      <c r="P1253" s="9">
        <v>43985</v>
      </c>
      <c r="Q1253" s="9">
        <v>43985</v>
      </c>
    </row>
    <row r="1254" spans="16:17" x14ac:dyDescent="0.25">
      <c r="P1254" s="9">
        <v>43986</v>
      </c>
      <c r="Q1254" s="9">
        <v>43986</v>
      </c>
    </row>
    <row r="1255" spans="16:17" x14ac:dyDescent="0.25">
      <c r="P1255" s="9">
        <v>43987</v>
      </c>
      <c r="Q1255" s="9">
        <v>43987</v>
      </c>
    </row>
    <row r="1256" spans="16:17" x14ac:dyDescent="0.25">
      <c r="P1256" s="9">
        <v>43988</v>
      </c>
      <c r="Q1256" s="9">
        <v>43988</v>
      </c>
    </row>
    <row r="1257" spans="16:17" x14ac:dyDescent="0.25">
      <c r="P1257" s="9">
        <v>43989</v>
      </c>
      <c r="Q1257" s="9">
        <v>43989</v>
      </c>
    </row>
    <row r="1258" spans="16:17" x14ac:dyDescent="0.25">
      <c r="P1258" s="9">
        <v>43990</v>
      </c>
      <c r="Q1258" s="9">
        <v>43990</v>
      </c>
    </row>
    <row r="1259" spans="16:17" x14ac:dyDescent="0.25">
      <c r="P1259" s="9">
        <v>43991</v>
      </c>
      <c r="Q1259" s="9">
        <v>43991</v>
      </c>
    </row>
    <row r="1260" spans="16:17" x14ac:dyDescent="0.25">
      <c r="P1260" s="9">
        <v>43992</v>
      </c>
      <c r="Q1260" s="9">
        <v>43992</v>
      </c>
    </row>
    <row r="1261" spans="16:17" x14ac:dyDescent="0.25">
      <c r="P1261" s="9">
        <v>43993</v>
      </c>
      <c r="Q1261" s="9">
        <v>43993</v>
      </c>
    </row>
    <row r="1262" spans="16:17" x14ac:dyDescent="0.25">
      <c r="P1262" s="9">
        <v>43994</v>
      </c>
      <c r="Q1262" s="9">
        <v>43994</v>
      </c>
    </row>
    <row r="1263" spans="16:17" x14ac:dyDescent="0.25">
      <c r="P1263" s="9">
        <v>43995</v>
      </c>
      <c r="Q1263" s="9">
        <v>43995</v>
      </c>
    </row>
    <row r="1264" spans="16:17" x14ac:dyDescent="0.25">
      <c r="P1264" s="9">
        <v>43996</v>
      </c>
      <c r="Q1264" s="9">
        <v>43996</v>
      </c>
    </row>
    <row r="1265" spans="16:17" x14ac:dyDescent="0.25">
      <c r="P1265" s="9">
        <v>43997</v>
      </c>
      <c r="Q1265" s="9">
        <v>43997</v>
      </c>
    </row>
    <row r="1266" spans="16:17" x14ac:dyDescent="0.25">
      <c r="P1266" s="9">
        <v>43998</v>
      </c>
      <c r="Q1266" s="9">
        <v>43998</v>
      </c>
    </row>
    <row r="1267" spans="16:17" x14ac:dyDescent="0.25">
      <c r="P1267" s="9">
        <v>43999</v>
      </c>
      <c r="Q1267" s="9">
        <v>43999</v>
      </c>
    </row>
    <row r="1268" spans="16:17" x14ac:dyDescent="0.25">
      <c r="P1268" s="9">
        <v>44000</v>
      </c>
      <c r="Q1268" s="9">
        <v>44000</v>
      </c>
    </row>
    <row r="1269" spans="16:17" x14ac:dyDescent="0.25">
      <c r="P1269" s="9">
        <v>44001</v>
      </c>
      <c r="Q1269" s="9">
        <v>44001</v>
      </c>
    </row>
    <row r="1270" spans="16:17" x14ac:dyDescent="0.25">
      <c r="P1270" s="9">
        <v>44002</v>
      </c>
      <c r="Q1270" s="9">
        <v>44002</v>
      </c>
    </row>
    <row r="1271" spans="16:17" x14ac:dyDescent="0.25">
      <c r="P1271" s="9">
        <v>44003</v>
      </c>
      <c r="Q1271" s="9">
        <v>44003</v>
      </c>
    </row>
    <row r="1272" spans="16:17" x14ac:dyDescent="0.25">
      <c r="P1272" s="9">
        <v>44004</v>
      </c>
      <c r="Q1272" s="9">
        <v>44004</v>
      </c>
    </row>
    <row r="1273" spans="16:17" x14ac:dyDescent="0.25">
      <c r="P1273" s="9">
        <v>44005</v>
      </c>
      <c r="Q1273" s="9">
        <v>44005</v>
      </c>
    </row>
    <row r="1274" spans="16:17" x14ac:dyDescent="0.25">
      <c r="P1274" s="9">
        <v>44006</v>
      </c>
      <c r="Q1274" s="9">
        <v>44006</v>
      </c>
    </row>
    <row r="1275" spans="16:17" x14ac:dyDescent="0.25">
      <c r="P1275" s="9">
        <v>44007</v>
      </c>
      <c r="Q1275" s="9">
        <v>44007</v>
      </c>
    </row>
    <row r="1276" spans="16:17" x14ac:dyDescent="0.25">
      <c r="P1276" s="9">
        <v>44008</v>
      </c>
      <c r="Q1276" s="9">
        <v>44008</v>
      </c>
    </row>
    <row r="1277" spans="16:17" x14ac:dyDescent="0.25">
      <c r="P1277" s="9">
        <v>44009</v>
      </c>
      <c r="Q1277" s="9">
        <v>44009</v>
      </c>
    </row>
    <row r="1278" spans="16:17" x14ac:dyDescent="0.25">
      <c r="P1278" s="9">
        <v>44010</v>
      </c>
      <c r="Q1278" s="9">
        <v>44010</v>
      </c>
    </row>
    <row r="1279" spans="16:17" x14ac:dyDescent="0.25">
      <c r="P1279" s="9">
        <v>44011</v>
      </c>
      <c r="Q1279" s="9">
        <v>44011</v>
      </c>
    </row>
    <row r="1280" spans="16:17" x14ac:dyDescent="0.25">
      <c r="P1280" s="9">
        <v>44012</v>
      </c>
      <c r="Q1280" s="9">
        <v>44012</v>
      </c>
    </row>
    <row r="1281" spans="16:17" x14ac:dyDescent="0.25">
      <c r="P1281" s="9">
        <v>44013</v>
      </c>
      <c r="Q1281" s="9">
        <v>44013</v>
      </c>
    </row>
    <row r="1282" spans="16:17" x14ac:dyDescent="0.25">
      <c r="P1282" s="9">
        <v>44014</v>
      </c>
      <c r="Q1282" s="9">
        <v>44014</v>
      </c>
    </row>
    <row r="1283" spans="16:17" x14ac:dyDescent="0.25">
      <c r="P1283" s="9">
        <v>44015</v>
      </c>
      <c r="Q1283" s="9">
        <v>44015</v>
      </c>
    </row>
    <row r="1284" spans="16:17" x14ac:dyDescent="0.25">
      <c r="P1284" s="9">
        <v>44016</v>
      </c>
      <c r="Q1284" s="9">
        <v>44016</v>
      </c>
    </row>
    <row r="1285" spans="16:17" x14ac:dyDescent="0.25">
      <c r="P1285" s="9">
        <v>44017</v>
      </c>
      <c r="Q1285" s="9">
        <v>44017</v>
      </c>
    </row>
    <row r="1286" spans="16:17" x14ac:dyDescent="0.25">
      <c r="P1286" s="9">
        <v>44018</v>
      </c>
      <c r="Q1286" s="9">
        <v>44018</v>
      </c>
    </row>
    <row r="1287" spans="16:17" x14ac:dyDescent="0.25">
      <c r="P1287" s="9">
        <v>44019</v>
      </c>
      <c r="Q1287" s="9">
        <v>44019</v>
      </c>
    </row>
    <row r="1288" spans="16:17" x14ac:dyDescent="0.25">
      <c r="P1288" s="9">
        <v>44020</v>
      </c>
      <c r="Q1288" s="9">
        <v>44020</v>
      </c>
    </row>
    <row r="1289" spans="16:17" x14ac:dyDescent="0.25">
      <c r="P1289" s="9">
        <v>44021</v>
      </c>
      <c r="Q1289" s="9">
        <v>44021</v>
      </c>
    </row>
    <row r="1290" spans="16:17" x14ac:dyDescent="0.25">
      <c r="P1290" s="9">
        <v>44022</v>
      </c>
      <c r="Q1290" s="9">
        <v>44022</v>
      </c>
    </row>
    <row r="1291" spans="16:17" x14ac:dyDescent="0.25">
      <c r="P1291" s="9">
        <v>44023</v>
      </c>
      <c r="Q1291" s="9">
        <v>44023</v>
      </c>
    </row>
    <row r="1292" spans="16:17" x14ac:dyDescent="0.25">
      <c r="P1292" s="9">
        <v>44024</v>
      </c>
      <c r="Q1292" s="9">
        <v>44024</v>
      </c>
    </row>
    <row r="1293" spans="16:17" x14ac:dyDescent="0.25">
      <c r="P1293" s="9">
        <v>44025</v>
      </c>
      <c r="Q1293" s="9">
        <v>44025</v>
      </c>
    </row>
    <row r="1294" spans="16:17" x14ac:dyDescent="0.25">
      <c r="P1294" s="9">
        <v>44026</v>
      </c>
      <c r="Q1294" s="9">
        <v>44026</v>
      </c>
    </row>
    <row r="1295" spans="16:17" x14ac:dyDescent="0.25">
      <c r="P1295" s="9">
        <v>44027</v>
      </c>
      <c r="Q1295" s="9">
        <v>44027</v>
      </c>
    </row>
    <row r="1296" spans="16:17" x14ac:dyDescent="0.25">
      <c r="P1296" s="9">
        <v>44028</v>
      </c>
      <c r="Q1296" s="9">
        <v>44028</v>
      </c>
    </row>
    <row r="1297" spans="16:17" x14ac:dyDescent="0.25">
      <c r="P1297" s="9">
        <v>44029</v>
      </c>
      <c r="Q1297" s="9">
        <v>44029</v>
      </c>
    </row>
    <row r="1298" spans="16:17" x14ac:dyDescent="0.25">
      <c r="P1298" s="9">
        <v>44030</v>
      </c>
      <c r="Q1298" s="9">
        <v>44030</v>
      </c>
    </row>
    <row r="1299" spans="16:17" x14ac:dyDescent="0.25">
      <c r="P1299" s="9">
        <v>44031</v>
      </c>
      <c r="Q1299" s="9">
        <v>44031</v>
      </c>
    </row>
    <row r="1300" spans="16:17" x14ac:dyDescent="0.25">
      <c r="P1300" s="9">
        <v>44032</v>
      </c>
      <c r="Q1300" s="9">
        <v>44032</v>
      </c>
    </row>
    <row r="1301" spans="16:17" x14ac:dyDescent="0.25">
      <c r="P1301" s="9">
        <v>44033</v>
      </c>
      <c r="Q1301" s="9">
        <v>44033</v>
      </c>
    </row>
    <row r="1302" spans="16:17" x14ac:dyDescent="0.25">
      <c r="P1302" s="9">
        <v>44034</v>
      </c>
      <c r="Q1302" s="9">
        <v>44034</v>
      </c>
    </row>
    <row r="1303" spans="16:17" x14ac:dyDescent="0.25">
      <c r="P1303" s="9">
        <v>44035</v>
      </c>
      <c r="Q1303" s="9">
        <v>44035</v>
      </c>
    </row>
    <row r="1304" spans="16:17" x14ac:dyDescent="0.25">
      <c r="P1304" s="9">
        <v>44036</v>
      </c>
      <c r="Q1304" s="9">
        <v>44036</v>
      </c>
    </row>
    <row r="1305" spans="16:17" x14ac:dyDescent="0.25">
      <c r="P1305" s="9">
        <v>44037</v>
      </c>
      <c r="Q1305" s="9">
        <v>44037</v>
      </c>
    </row>
    <row r="1306" spans="16:17" x14ac:dyDescent="0.25">
      <c r="P1306" s="9">
        <v>44038</v>
      </c>
      <c r="Q1306" s="9">
        <v>44038</v>
      </c>
    </row>
    <row r="1307" spans="16:17" x14ac:dyDescent="0.25">
      <c r="P1307" s="9">
        <v>44039</v>
      </c>
      <c r="Q1307" s="9">
        <v>44039</v>
      </c>
    </row>
    <row r="1308" spans="16:17" x14ac:dyDescent="0.25">
      <c r="P1308" s="9">
        <v>44040</v>
      </c>
      <c r="Q1308" s="9">
        <v>44040</v>
      </c>
    </row>
    <row r="1309" spans="16:17" x14ac:dyDescent="0.25">
      <c r="P1309" s="9">
        <v>44041</v>
      </c>
      <c r="Q1309" s="9">
        <v>44041</v>
      </c>
    </row>
    <row r="1310" spans="16:17" x14ac:dyDescent="0.25">
      <c r="P1310" s="9">
        <v>44042</v>
      </c>
      <c r="Q1310" s="9">
        <v>44042</v>
      </c>
    </row>
    <row r="1311" spans="16:17" x14ac:dyDescent="0.25">
      <c r="P1311" s="9">
        <v>44043</v>
      </c>
      <c r="Q1311" s="9">
        <v>44043</v>
      </c>
    </row>
    <row r="1312" spans="16:17" x14ac:dyDescent="0.25">
      <c r="P1312" s="9">
        <v>44044</v>
      </c>
      <c r="Q1312" s="9">
        <v>44044</v>
      </c>
    </row>
    <row r="1313" spans="16:17" x14ac:dyDescent="0.25">
      <c r="P1313" s="9">
        <v>44045</v>
      </c>
      <c r="Q1313" s="9">
        <v>44045</v>
      </c>
    </row>
    <row r="1314" spans="16:17" x14ac:dyDescent="0.25">
      <c r="P1314" s="9">
        <v>44046</v>
      </c>
      <c r="Q1314" s="9">
        <v>44046</v>
      </c>
    </row>
    <row r="1315" spans="16:17" x14ac:dyDescent="0.25">
      <c r="P1315" s="9">
        <v>44047</v>
      </c>
      <c r="Q1315" s="9">
        <v>44047</v>
      </c>
    </row>
    <row r="1316" spans="16:17" x14ac:dyDescent="0.25">
      <c r="P1316" s="9">
        <v>44048</v>
      </c>
      <c r="Q1316" s="9">
        <v>44048</v>
      </c>
    </row>
    <row r="1317" spans="16:17" x14ac:dyDescent="0.25">
      <c r="P1317" s="9">
        <v>44049</v>
      </c>
      <c r="Q1317" s="9">
        <v>44049</v>
      </c>
    </row>
    <row r="1318" spans="16:17" x14ac:dyDescent="0.25">
      <c r="P1318" s="9">
        <v>44050</v>
      </c>
      <c r="Q1318" s="9">
        <v>44050</v>
      </c>
    </row>
    <row r="1319" spans="16:17" x14ac:dyDescent="0.25">
      <c r="P1319" s="9">
        <v>44051</v>
      </c>
      <c r="Q1319" s="9">
        <v>44051</v>
      </c>
    </row>
    <row r="1320" spans="16:17" x14ac:dyDescent="0.25">
      <c r="P1320" s="9">
        <v>44052</v>
      </c>
      <c r="Q1320" s="9">
        <v>44052</v>
      </c>
    </row>
    <row r="1321" spans="16:17" x14ac:dyDescent="0.25">
      <c r="P1321" s="9">
        <v>44053</v>
      </c>
      <c r="Q1321" s="9">
        <v>44053</v>
      </c>
    </row>
    <row r="1322" spans="16:17" x14ac:dyDescent="0.25">
      <c r="P1322" s="9">
        <v>44054</v>
      </c>
      <c r="Q1322" s="9">
        <v>44054</v>
      </c>
    </row>
    <row r="1323" spans="16:17" x14ac:dyDescent="0.25">
      <c r="P1323" s="9">
        <v>44055</v>
      </c>
      <c r="Q1323" s="9">
        <v>44055</v>
      </c>
    </row>
    <row r="1324" spans="16:17" x14ac:dyDescent="0.25">
      <c r="P1324" s="9">
        <v>44056</v>
      </c>
      <c r="Q1324" s="9">
        <v>44056</v>
      </c>
    </row>
    <row r="1325" spans="16:17" x14ac:dyDescent="0.25">
      <c r="P1325" s="9">
        <v>44057</v>
      </c>
      <c r="Q1325" s="9">
        <v>44057</v>
      </c>
    </row>
    <row r="1326" spans="16:17" x14ac:dyDescent="0.25">
      <c r="P1326" s="9">
        <v>44058</v>
      </c>
      <c r="Q1326" s="9">
        <v>44058</v>
      </c>
    </row>
    <row r="1327" spans="16:17" x14ac:dyDescent="0.25">
      <c r="P1327" s="9">
        <v>44059</v>
      </c>
      <c r="Q1327" s="9">
        <v>44059</v>
      </c>
    </row>
    <row r="1328" spans="16:17" x14ac:dyDescent="0.25">
      <c r="P1328" s="9">
        <v>44060</v>
      </c>
      <c r="Q1328" s="9">
        <v>44060</v>
      </c>
    </row>
    <row r="1329" spans="16:17" x14ac:dyDescent="0.25">
      <c r="P1329" s="9">
        <v>44061</v>
      </c>
      <c r="Q1329" s="9">
        <v>44061</v>
      </c>
    </row>
    <row r="1330" spans="16:17" x14ac:dyDescent="0.25">
      <c r="P1330" s="9">
        <v>44062</v>
      </c>
      <c r="Q1330" s="9">
        <v>44062</v>
      </c>
    </row>
    <row r="1331" spans="16:17" x14ac:dyDescent="0.25">
      <c r="P1331" s="9">
        <v>44063</v>
      </c>
      <c r="Q1331" s="9">
        <v>44063</v>
      </c>
    </row>
    <row r="1332" spans="16:17" x14ac:dyDescent="0.25">
      <c r="P1332" s="9">
        <v>44064</v>
      </c>
      <c r="Q1332" s="9">
        <v>44064</v>
      </c>
    </row>
    <row r="1333" spans="16:17" x14ac:dyDescent="0.25">
      <c r="P1333" s="9">
        <v>44065</v>
      </c>
      <c r="Q1333" s="9">
        <v>44065</v>
      </c>
    </row>
    <row r="1334" spans="16:17" x14ac:dyDescent="0.25">
      <c r="P1334" s="9">
        <v>44066</v>
      </c>
      <c r="Q1334" s="9">
        <v>44066</v>
      </c>
    </row>
    <row r="1335" spans="16:17" x14ac:dyDescent="0.25">
      <c r="P1335" s="9">
        <v>44067</v>
      </c>
      <c r="Q1335" s="9">
        <v>44067</v>
      </c>
    </row>
    <row r="1336" spans="16:17" x14ac:dyDescent="0.25">
      <c r="P1336" s="9">
        <v>44068</v>
      </c>
      <c r="Q1336" s="9">
        <v>44068</v>
      </c>
    </row>
    <row r="1337" spans="16:17" x14ac:dyDescent="0.25">
      <c r="P1337" s="9">
        <v>44069</v>
      </c>
      <c r="Q1337" s="9">
        <v>44069</v>
      </c>
    </row>
    <row r="1338" spans="16:17" x14ac:dyDescent="0.25">
      <c r="P1338" s="9">
        <v>44070</v>
      </c>
      <c r="Q1338" s="9">
        <v>44070</v>
      </c>
    </row>
    <row r="1339" spans="16:17" x14ac:dyDescent="0.25">
      <c r="P1339" s="9">
        <v>44071</v>
      </c>
      <c r="Q1339" s="9">
        <v>44071</v>
      </c>
    </row>
    <row r="1340" spans="16:17" x14ac:dyDescent="0.25">
      <c r="P1340" s="9">
        <v>44072</v>
      </c>
      <c r="Q1340" s="9">
        <v>44072</v>
      </c>
    </row>
    <row r="1341" spans="16:17" x14ac:dyDescent="0.25">
      <c r="P1341" s="9">
        <v>44073</v>
      </c>
      <c r="Q1341" s="9">
        <v>44073</v>
      </c>
    </row>
    <row r="1342" spans="16:17" x14ac:dyDescent="0.25">
      <c r="P1342" s="9">
        <v>44074</v>
      </c>
      <c r="Q1342" s="9">
        <v>44074</v>
      </c>
    </row>
    <row r="1343" spans="16:17" x14ac:dyDescent="0.25">
      <c r="P1343" s="9">
        <v>44075</v>
      </c>
      <c r="Q1343" s="9">
        <v>44075</v>
      </c>
    </row>
    <row r="1344" spans="16:17" x14ac:dyDescent="0.25">
      <c r="P1344" s="9">
        <v>44076</v>
      </c>
      <c r="Q1344" s="9">
        <v>44076</v>
      </c>
    </row>
    <row r="1345" spans="16:17" x14ac:dyDescent="0.25">
      <c r="P1345" s="9">
        <v>44077</v>
      </c>
      <c r="Q1345" s="9">
        <v>44077</v>
      </c>
    </row>
    <row r="1346" spans="16:17" x14ac:dyDescent="0.25">
      <c r="P1346" s="9">
        <v>44078</v>
      </c>
      <c r="Q1346" s="9">
        <v>44078</v>
      </c>
    </row>
    <row r="1347" spans="16:17" x14ac:dyDescent="0.25">
      <c r="P1347" s="9">
        <v>44079</v>
      </c>
      <c r="Q1347" s="9">
        <v>44079</v>
      </c>
    </row>
    <row r="1348" spans="16:17" x14ac:dyDescent="0.25">
      <c r="P1348" s="9">
        <v>44080</v>
      </c>
      <c r="Q1348" s="9">
        <v>44080</v>
      </c>
    </row>
    <row r="1349" spans="16:17" x14ac:dyDescent="0.25">
      <c r="P1349" s="9">
        <v>44081</v>
      </c>
      <c r="Q1349" s="9">
        <v>44081</v>
      </c>
    </row>
    <row r="1350" spans="16:17" x14ac:dyDescent="0.25">
      <c r="P1350" s="9">
        <v>44082</v>
      </c>
      <c r="Q1350" s="9">
        <v>44082</v>
      </c>
    </row>
    <row r="1351" spans="16:17" x14ac:dyDescent="0.25">
      <c r="P1351" s="9">
        <v>44083</v>
      </c>
      <c r="Q1351" s="9">
        <v>44083</v>
      </c>
    </row>
    <row r="1352" spans="16:17" x14ac:dyDescent="0.25">
      <c r="P1352" s="9">
        <v>44084</v>
      </c>
      <c r="Q1352" s="9">
        <v>44084</v>
      </c>
    </row>
    <row r="1353" spans="16:17" x14ac:dyDescent="0.25">
      <c r="P1353" s="9">
        <v>44085</v>
      </c>
      <c r="Q1353" s="9">
        <v>44085</v>
      </c>
    </row>
    <row r="1354" spans="16:17" x14ac:dyDescent="0.25">
      <c r="P1354" s="9">
        <v>44086</v>
      </c>
      <c r="Q1354" s="9">
        <v>44086</v>
      </c>
    </row>
    <row r="1355" spans="16:17" x14ac:dyDescent="0.25">
      <c r="P1355" s="9">
        <v>44087</v>
      </c>
      <c r="Q1355" s="9">
        <v>44087</v>
      </c>
    </row>
    <row r="1356" spans="16:17" x14ac:dyDescent="0.25">
      <c r="P1356" s="9">
        <v>44088</v>
      </c>
      <c r="Q1356" s="9">
        <v>44088</v>
      </c>
    </row>
    <row r="1357" spans="16:17" x14ac:dyDescent="0.25">
      <c r="P1357" s="9">
        <v>44089</v>
      </c>
      <c r="Q1357" s="9">
        <v>44089</v>
      </c>
    </row>
    <row r="1358" spans="16:17" x14ac:dyDescent="0.25">
      <c r="P1358" s="9">
        <v>44090</v>
      </c>
      <c r="Q1358" s="9">
        <v>44090</v>
      </c>
    </row>
    <row r="1359" spans="16:17" x14ac:dyDescent="0.25">
      <c r="P1359" s="9">
        <v>44091</v>
      </c>
      <c r="Q1359" s="9">
        <v>44091</v>
      </c>
    </row>
    <row r="1360" spans="16:17" x14ac:dyDescent="0.25">
      <c r="P1360" s="9">
        <v>44092</v>
      </c>
      <c r="Q1360" s="9">
        <v>44092</v>
      </c>
    </row>
    <row r="1361" spans="16:17" x14ac:dyDescent="0.25">
      <c r="P1361" s="9">
        <v>44093</v>
      </c>
      <c r="Q1361" s="9">
        <v>44093</v>
      </c>
    </row>
    <row r="1362" spans="16:17" x14ac:dyDescent="0.25">
      <c r="P1362" s="9">
        <v>44094</v>
      </c>
      <c r="Q1362" s="9">
        <v>44094</v>
      </c>
    </row>
    <row r="1363" spans="16:17" x14ac:dyDescent="0.25">
      <c r="P1363" s="9">
        <v>44095</v>
      </c>
      <c r="Q1363" s="9">
        <v>44095</v>
      </c>
    </row>
    <row r="1364" spans="16:17" x14ac:dyDescent="0.25">
      <c r="P1364" s="9">
        <v>44096</v>
      </c>
      <c r="Q1364" s="9">
        <v>44096</v>
      </c>
    </row>
    <row r="1365" spans="16:17" x14ac:dyDescent="0.25">
      <c r="P1365" s="9">
        <v>44097</v>
      </c>
      <c r="Q1365" s="9">
        <v>44097</v>
      </c>
    </row>
    <row r="1366" spans="16:17" x14ac:dyDescent="0.25">
      <c r="P1366" s="9">
        <v>44098</v>
      </c>
      <c r="Q1366" s="9">
        <v>44098</v>
      </c>
    </row>
    <row r="1367" spans="16:17" x14ac:dyDescent="0.25">
      <c r="P1367" s="9">
        <v>44099</v>
      </c>
      <c r="Q1367" s="9">
        <v>44099</v>
      </c>
    </row>
    <row r="1368" spans="16:17" x14ac:dyDescent="0.25">
      <c r="P1368" s="9">
        <v>44100</v>
      </c>
      <c r="Q1368" s="9">
        <v>44100</v>
      </c>
    </row>
    <row r="1369" spans="16:17" x14ac:dyDescent="0.25">
      <c r="P1369" s="9">
        <v>44101</v>
      </c>
      <c r="Q1369" s="9">
        <v>44101</v>
      </c>
    </row>
    <row r="1370" spans="16:17" x14ac:dyDescent="0.25">
      <c r="P1370" s="9">
        <v>44102</v>
      </c>
      <c r="Q1370" s="9">
        <v>44102</v>
      </c>
    </row>
    <row r="1371" spans="16:17" x14ac:dyDescent="0.25">
      <c r="P1371" s="9">
        <v>44103</v>
      </c>
      <c r="Q1371" s="9">
        <v>44103</v>
      </c>
    </row>
    <row r="1372" spans="16:17" x14ac:dyDescent="0.25">
      <c r="P1372" s="9">
        <v>44104</v>
      </c>
      <c r="Q1372" s="9">
        <v>44104</v>
      </c>
    </row>
    <row r="1373" spans="16:17" x14ac:dyDescent="0.25">
      <c r="P1373" s="9">
        <v>44105</v>
      </c>
      <c r="Q1373" s="9">
        <v>44105</v>
      </c>
    </row>
    <row r="1374" spans="16:17" x14ac:dyDescent="0.25">
      <c r="P1374" s="9">
        <v>44106</v>
      </c>
      <c r="Q1374" s="9">
        <v>44106</v>
      </c>
    </row>
    <row r="1375" spans="16:17" x14ac:dyDescent="0.25">
      <c r="P1375" s="9">
        <v>44107</v>
      </c>
      <c r="Q1375" s="9">
        <v>44107</v>
      </c>
    </row>
    <row r="1376" spans="16:17" x14ac:dyDescent="0.25">
      <c r="P1376" s="9">
        <v>44108</v>
      </c>
      <c r="Q1376" s="9">
        <v>44108</v>
      </c>
    </row>
    <row r="1377" spans="16:17" x14ac:dyDescent="0.25">
      <c r="P1377" s="9">
        <v>44109</v>
      </c>
      <c r="Q1377" s="9">
        <v>44109</v>
      </c>
    </row>
    <row r="1378" spans="16:17" x14ac:dyDescent="0.25">
      <c r="P1378" s="9">
        <v>44110</v>
      </c>
      <c r="Q1378" s="9">
        <v>44110</v>
      </c>
    </row>
    <row r="1379" spans="16:17" x14ac:dyDescent="0.25">
      <c r="P1379" s="9">
        <v>44111</v>
      </c>
      <c r="Q1379" s="9">
        <v>44111</v>
      </c>
    </row>
    <row r="1380" spans="16:17" x14ac:dyDescent="0.25">
      <c r="P1380" s="9">
        <v>44112</v>
      </c>
      <c r="Q1380" s="9">
        <v>44112</v>
      </c>
    </row>
    <row r="1381" spans="16:17" x14ac:dyDescent="0.25">
      <c r="P1381" s="9">
        <v>44113</v>
      </c>
      <c r="Q1381" s="9">
        <v>44113</v>
      </c>
    </row>
    <row r="1382" spans="16:17" x14ac:dyDescent="0.25">
      <c r="P1382" s="9">
        <v>44114</v>
      </c>
      <c r="Q1382" s="9">
        <v>44114</v>
      </c>
    </row>
    <row r="1383" spans="16:17" x14ac:dyDescent="0.25">
      <c r="P1383" s="9">
        <v>44115</v>
      </c>
      <c r="Q1383" s="9">
        <v>44115</v>
      </c>
    </row>
    <row r="1384" spans="16:17" x14ac:dyDescent="0.25">
      <c r="P1384" s="9">
        <v>44116</v>
      </c>
      <c r="Q1384" s="9">
        <v>44116</v>
      </c>
    </row>
    <row r="1385" spans="16:17" x14ac:dyDescent="0.25">
      <c r="P1385" s="9">
        <v>44117</v>
      </c>
      <c r="Q1385" s="9">
        <v>44117</v>
      </c>
    </row>
    <row r="1386" spans="16:17" x14ac:dyDescent="0.25">
      <c r="P1386" s="9">
        <v>44118</v>
      </c>
      <c r="Q1386" s="9">
        <v>44118</v>
      </c>
    </row>
    <row r="1387" spans="16:17" x14ac:dyDescent="0.25">
      <c r="P1387" s="9">
        <v>44119</v>
      </c>
      <c r="Q1387" s="9">
        <v>44119</v>
      </c>
    </row>
    <row r="1388" spans="16:17" x14ac:dyDescent="0.25">
      <c r="P1388" s="9">
        <v>44120</v>
      </c>
      <c r="Q1388" s="9">
        <v>44120</v>
      </c>
    </row>
    <row r="1389" spans="16:17" x14ac:dyDescent="0.25">
      <c r="P1389" s="9">
        <v>44121</v>
      </c>
      <c r="Q1389" s="9">
        <v>44121</v>
      </c>
    </row>
    <row r="1390" spans="16:17" x14ac:dyDescent="0.25">
      <c r="P1390" s="9">
        <v>44122</v>
      </c>
      <c r="Q1390" s="9">
        <v>44122</v>
      </c>
    </row>
    <row r="1391" spans="16:17" x14ac:dyDescent="0.25">
      <c r="P1391" s="9">
        <v>44123</v>
      </c>
      <c r="Q1391" s="9">
        <v>44123</v>
      </c>
    </row>
    <row r="1392" spans="16:17" x14ac:dyDescent="0.25">
      <c r="P1392" s="9">
        <v>44124</v>
      </c>
      <c r="Q1392" s="9">
        <v>44124</v>
      </c>
    </row>
    <row r="1393" spans="16:17" x14ac:dyDescent="0.25">
      <c r="P1393" s="9">
        <v>44125</v>
      </c>
      <c r="Q1393" s="9">
        <v>44125</v>
      </c>
    </row>
    <row r="1394" spans="16:17" x14ac:dyDescent="0.25">
      <c r="P1394" s="9">
        <v>44126</v>
      </c>
      <c r="Q1394" s="9">
        <v>44126</v>
      </c>
    </row>
    <row r="1395" spans="16:17" x14ac:dyDescent="0.25">
      <c r="P1395" s="9">
        <v>44127</v>
      </c>
      <c r="Q1395" s="9">
        <v>44127</v>
      </c>
    </row>
    <row r="1396" spans="16:17" x14ac:dyDescent="0.25">
      <c r="P1396" s="9">
        <v>44128</v>
      </c>
      <c r="Q1396" s="9">
        <v>44128</v>
      </c>
    </row>
    <row r="1397" spans="16:17" x14ac:dyDescent="0.25">
      <c r="P1397" s="9">
        <v>44129</v>
      </c>
      <c r="Q1397" s="9">
        <v>44129</v>
      </c>
    </row>
    <row r="1398" spans="16:17" x14ac:dyDescent="0.25">
      <c r="P1398" s="9">
        <v>44130</v>
      </c>
      <c r="Q1398" s="9">
        <v>44130</v>
      </c>
    </row>
    <row r="1399" spans="16:17" x14ac:dyDescent="0.25">
      <c r="P1399" s="9">
        <v>44131</v>
      </c>
      <c r="Q1399" s="9">
        <v>44131</v>
      </c>
    </row>
    <row r="1400" spans="16:17" x14ac:dyDescent="0.25">
      <c r="P1400" s="9">
        <v>44132</v>
      </c>
      <c r="Q1400" s="9">
        <v>44132</v>
      </c>
    </row>
    <row r="1401" spans="16:17" x14ac:dyDescent="0.25">
      <c r="P1401" s="9">
        <v>44133</v>
      </c>
      <c r="Q1401" s="9">
        <v>44133</v>
      </c>
    </row>
    <row r="1402" spans="16:17" x14ac:dyDescent="0.25">
      <c r="P1402" s="9">
        <v>44134</v>
      </c>
      <c r="Q1402" s="9">
        <v>44134</v>
      </c>
    </row>
    <row r="1403" spans="16:17" x14ac:dyDescent="0.25">
      <c r="P1403" s="9">
        <v>44135</v>
      </c>
      <c r="Q1403" s="9">
        <v>44135</v>
      </c>
    </row>
    <row r="1404" spans="16:17" x14ac:dyDescent="0.25">
      <c r="P1404" s="9">
        <v>44136</v>
      </c>
      <c r="Q1404" s="9">
        <v>44136</v>
      </c>
    </row>
    <row r="1405" spans="16:17" x14ac:dyDescent="0.25">
      <c r="P1405" s="9">
        <v>44137</v>
      </c>
      <c r="Q1405" s="9">
        <v>44137</v>
      </c>
    </row>
    <row r="1406" spans="16:17" x14ac:dyDescent="0.25">
      <c r="P1406" s="9">
        <v>44138</v>
      </c>
      <c r="Q1406" s="9">
        <v>44138</v>
      </c>
    </row>
    <row r="1407" spans="16:17" x14ac:dyDescent="0.25">
      <c r="P1407" s="9">
        <v>44139</v>
      </c>
      <c r="Q1407" s="9">
        <v>44139</v>
      </c>
    </row>
    <row r="1408" spans="16:17" x14ac:dyDescent="0.25">
      <c r="P1408" s="9">
        <v>44140</v>
      </c>
      <c r="Q1408" s="9">
        <v>44140</v>
      </c>
    </row>
    <row r="1409" spans="16:17" x14ac:dyDescent="0.25">
      <c r="P1409" s="9">
        <v>44141</v>
      </c>
      <c r="Q1409" s="9">
        <v>44141</v>
      </c>
    </row>
    <row r="1410" spans="16:17" x14ac:dyDescent="0.25">
      <c r="P1410" s="9">
        <v>44142</v>
      </c>
      <c r="Q1410" s="9">
        <v>44142</v>
      </c>
    </row>
    <row r="1411" spans="16:17" x14ac:dyDescent="0.25">
      <c r="P1411" s="9">
        <v>44143</v>
      </c>
      <c r="Q1411" s="9">
        <v>44143</v>
      </c>
    </row>
    <row r="1412" spans="16:17" x14ac:dyDescent="0.25">
      <c r="P1412" s="9">
        <v>44144</v>
      </c>
      <c r="Q1412" s="9">
        <v>44144</v>
      </c>
    </row>
    <row r="1413" spans="16:17" x14ac:dyDescent="0.25">
      <c r="P1413" s="9">
        <v>44145</v>
      </c>
      <c r="Q1413" s="9">
        <v>44145</v>
      </c>
    </row>
    <row r="1414" spans="16:17" x14ac:dyDescent="0.25">
      <c r="P1414" s="9">
        <v>44146</v>
      </c>
      <c r="Q1414" s="9">
        <v>44146</v>
      </c>
    </row>
    <row r="1415" spans="16:17" x14ac:dyDescent="0.25">
      <c r="P1415" s="9">
        <v>44147</v>
      </c>
      <c r="Q1415" s="9">
        <v>44147</v>
      </c>
    </row>
    <row r="1416" spans="16:17" x14ac:dyDescent="0.25">
      <c r="P1416" s="9">
        <v>44148</v>
      </c>
      <c r="Q1416" s="9">
        <v>44148</v>
      </c>
    </row>
    <row r="1417" spans="16:17" x14ac:dyDescent="0.25">
      <c r="P1417" s="9">
        <v>44149</v>
      </c>
      <c r="Q1417" s="9">
        <v>44149</v>
      </c>
    </row>
    <row r="1418" spans="16:17" x14ac:dyDescent="0.25">
      <c r="P1418" s="9">
        <v>44150</v>
      </c>
      <c r="Q1418" s="9">
        <v>44150</v>
      </c>
    </row>
    <row r="1419" spans="16:17" x14ac:dyDescent="0.25">
      <c r="P1419" s="9">
        <v>44151</v>
      </c>
      <c r="Q1419" s="9">
        <v>44151</v>
      </c>
    </row>
    <row r="1420" spans="16:17" x14ac:dyDescent="0.25">
      <c r="P1420" s="9">
        <v>44152</v>
      </c>
      <c r="Q1420" s="9">
        <v>44152</v>
      </c>
    </row>
    <row r="1421" spans="16:17" x14ac:dyDescent="0.25">
      <c r="P1421" s="9">
        <v>44153</v>
      </c>
      <c r="Q1421" s="9">
        <v>44153</v>
      </c>
    </row>
    <row r="1422" spans="16:17" x14ac:dyDescent="0.25">
      <c r="P1422" s="9">
        <v>44154</v>
      </c>
      <c r="Q1422" s="9">
        <v>44154</v>
      </c>
    </row>
    <row r="1423" spans="16:17" x14ac:dyDescent="0.25">
      <c r="P1423" s="9">
        <v>44155</v>
      </c>
      <c r="Q1423" s="9">
        <v>44155</v>
      </c>
    </row>
    <row r="1424" spans="16:17" x14ac:dyDescent="0.25">
      <c r="P1424" s="9">
        <v>44156</v>
      </c>
      <c r="Q1424" s="9">
        <v>44156</v>
      </c>
    </row>
    <row r="1425" spans="16:17" x14ac:dyDescent="0.25">
      <c r="P1425" s="9">
        <v>44157</v>
      </c>
      <c r="Q1425" s="9">
        <v>44157</v>
      </c>
    </row>
    <row r="1426" spans="16:17" x14ac:dyDescent="0.25">
      <c r="P1426" s="9">
        <v>44158</v>
      </c>
      <c r="Q1426" s="9">
        <v>44158</v>
      </c>
    </row>
    <row r="1427" spans="16:17" x14ac:dyDescent="0.25">
      <c r="P1427" s="9">
        <v>44159</v>
      </c>
      <c r="Q1427" s="9">
        <v>44159</v>
      </c>
    </row>
    <row r="1428" spans="16:17" x14ac:dyDescent="0.25">
      <c r="P1428" s="9">
        <v>44160</v>
      </c>
      <c r="Q1428" s="9">
        <v>44160</v>
      </c>
    </row>
    <row r="1429" spans="16:17" x14ac:dyDescent="0.25">
      <c r="P1429" s="9">
        <v>44161</v>
      </c>
      <c r="Q1429" s="9">
        <v>44161</v>
      </c>
    </row>
    <row r="1430" spans="16:17" x14ac:dyDescent="0.25">
      <c r="P1430" s="9">
        <v>44162</v>
      </c>
      <c r="Q1430" s="9">
        <v>44162</v>
      </c>
    </row>
    <row r="1431" spans="16:17" x14ac:dyDescent="0.25">
      <c r="P1431" s="9">
        <v>44163</v>
      </c>
      <c r="Q1431" s="9">
        <v>44163</v>
      </c>
    </row>
    <row r="1432" spans="16:17" x14ac:dyDescent="0.25">
      <c r="P1432" s="9">
        <v>44164</v>
      </c>
      <c r="Q1432" s="9">
        <v>44164</v>
      </c>
    </row>
    <row r="1433" spans="16:17" x14ac:dyDescent="0.25">
      <c r="P1433" s="9">
        <v>44165</v>
      </c>
      <c r="Q1433" s="9">
        <v>44165</v>
      </c>
    </row>
    <row r="1434" spans="16:17" x14ac:dyDescent="0.25">
      <c r="P1434" s="9">
        <v>44166</v>
      </c>
      <c r="Q1434" s="9">
        <v>44166</v>
      </c>
    </row>
    <row r="1435" spans="16:17" x14ac:dyDescent="0.25">
      <c r="P1435" s="9">
        <v>44167</v>
      </c>
      <c r="Q1435" s="9">
        <v>44167</v>
      </c>
    </row>
    <row r="1436" spans="16:17" x14ac:dyDescent="0.25">
      <c r="P1436" s="9">
        <v>44168</v>
      </c>
      <c r="Q1436" s="9">
        <v>44168</v>
      </c>
    </row>
    <row r="1437" spans="16:17" x14ac:dyDescent="0.25">
      <c r="P1437" s="9">
        <v>44169</v>
      </c>
      <c r="Q1437" s="9">
        <v>44169</v>
      </c>
    </row>
    <row r="1438" spans="16:17" x14ac:dyDescent="0.25">
      <c r="P1438" s="9">
        <v>44170</v>
      </c>
      <c r="Q1438" s="9">
        <v>44170</v>
      </c>
    </row>
    <row r="1439" spans="16:17" x14ac:dyDescent="0.25">
      <c r="P1439" s="9">
        <v>44171</v>
      </c>
      <c r="Q1439" s="9">
        <v>44171</v>
      </c>
    </row>
    <row r="1440" spans="16:17" x14ac:dyDescent="0.25">
      <c r="P1440" s="9">
        <v>44172</v>
      </c>
      <c r="Q1440" s="9">
        <v>44172</v>
      </c>
    </row>
    <row r="1441" spans="16:17" x14ac:dyDescent="0.25">
      <c r="P1441" s="9">
        <v>44173</v>
      </c>
      <c r="Q1441" s="9">
        <v>44173</v>
      </c>
    </row>
    <row r="1442" spans="16:17" x14ac:dyDescent="0.25">
      <c r="P1442" s="9">
        <v>44174</v>
      </c>
      <c r="Q1442" s="9">
        <v>44174</v>
      </c>
    </row>
    <row r="1443" spans="16:17" x14ac:dyDescent="0.25">
      <c r="P1443" s="9">
        <v>44175</v>
      </c>
      <c r="Q1443" s="9">
        <v>44175</v>
      </c>
    </row>
    <row r="1444" spans="16:17" x14ac:dyDescent="0.25">
      <c r="P1444" s="9">
        <v>44176</v>
      </c>
      <c r="Q1444" s="9">
        <v>44176</v>
      </c>
    </row>
    <row r="1445" spans="16:17" x14ac:dyDescent="0.25">
      <c r="P1445" s="9">
        <v>44177</v>
      </c>
      <c r="Q1445" s="9">
        <v>44177</v>
      </c>
    </row>
    <row r="1446" spans="16:17" x14ac:dyDescent="0.25">
      <c r="P1446" s="9">
        <v>44178</v>
      </c>
      <c r="Q1446" s="9">
        <v>44178</v>
      </c>
    </row>
    <row r="1447" spans="16:17" x14ac:dyDescent="0.25">
      <c r="P1447" s="9">
        <v>44179</v>
      </c>
      <c r="Q1447" s="9">
        <v>44179</v>
      </c>
    </row>
    <row r="1448" spans="16:17" x14ac:dyDescent="0.25">
      <c r="P1448" s="9">
        <v>44180</v>
      </c>
      <c r="Q1448" s="9">
        <v>44180</v>
      </c>
    </row>
    <row r="1449" spans="16:17" x14ac:dyDescent="0.25">
      <c r="P1449" s="9">
        <v>44181</v>
      </c>
      <c r="Q1449" s="9">
        <v>44181</v>
      </c>
    </row>
    <row r="1450" spans="16:17" x14ac:dyDescent="0.25">
      <c r="P1450" s="9">
        <v>44182</v>
      </c>
      <c r="Q1450" s="9">
        <v>44182</v>
      </c>
    </row>
    <row r="1451" spans="16:17" x14ac:dyDescent="0.25">
      <c r="P1451" s="9">
        <v>44183</v>
      </c>
      <c r="Q1451" s="9">
        <v>44183</v>
      </c>
    </row>
    <row r="1452" spans="16:17" x14ac:dyDescent="0.25">
      <c r="P1452" s="9">
        <v>44184</v>
      </c>
      <c r="Q1452" s="9">
        <v>44184</v>
      </c>
    </row>
    <row r="1453" spans="16:17" x14ac:dyDescent="0.25">
      <c r="P1453" s="9">
        <v>44185</v>
      </c>
      <c r="Q1453" s="9">
        <v>44185</v>
      </c>
    </row>
    <row r="1454" spans="16:17" x14ac:dyDescent="0.25">
      <c r="P1454" s="9">
        <v>44186</v>
      </c>
      <c r="Q1454" s="9">
        <v>44186</v>
      </c>
    </row>
    <row r="1455" spans="16:17" x14ac:dyDescent="0.25">
      <c r="P1455" s="9">
        <v>44187</v>
      </c>
      <c r="Q1455" s="9">
        <v>44187</v>
      </c>
    </row>
    <row r="1456" spans="16:17" x14ac:dyDescent="0.25">
      <c r="P1456" s="9">
        <v>44188</v>
      </c>
      <c r="Q1456" s="9">
        <v>44188</v>
      </c>
    </row>
    <row r="1457" spans="16:17" x14ac:dyDescent="0.25">
      <c r="P1457" s="9">
        <v>44189</v>
      </c>
      <c r="Q1457" s="9">
        <v>44189</v>
      </c>
    </row>
    <row r="1458" spans="16:17" x14ac:dyDescent="0.25">
      <c r="P1458" s="9">
        <v>44190</v>
      </c>
      <c r="Q1458" s="9">
        <v>44190</v>
      </c>
    </row>
    <row r="1459" spans="16:17" x14ac:dyDescent="0.25">
      <c r="P1459" s="9">
        <v>44191</v>
      </c>
      <c r="Q1459" s="9">
        <v>44191</v>
      </c>
    </row>
    <row r="1460" spans="16:17" x14ac:dyDescent="0.25">
      <c r="P1460" s="9">
        <v>44192</v>
      </c>
      <c r="Q1460" s="9">
        <v>44192</v>
      </c>
    </row>
    <row r="1461" spans="16:17" x14ac:dyDescent="0.25">
      <c r="P1461" s="9">
        <v>44193</v>
      </c>
      <c r="Q1461" s="9">
        <v>44193</v>
      </c>
    </row>
    <row r="1462" spans="16:17" x14ac:dyDescent="0.25">
      <c r="P1462" s="9">
        <v>44194</v>
      </c>
      <c r="Q1462" s="9">
        <v>44194</v>
      </c>
    </row>
    <row r="1463" spans="16:17" x14ac:dyDescent="0.25">
      <c r="P1463" s="9">
        <v>44195</v>
      </c>
      <c r="Q1463" s="9">
        <v>44195</v>
      </c>
    </row>
    <row r="1464" spans="16:17" x14ac:dyDescent="0.25">
      <c r="P1464" s="9">
        <v>44196</v>
      </c>
      <c r="Q1464" s="9">
        <v>44196</v>
      </c>
    </row>
    <row r="1465" spans="16:17" x14ac:dyDescent="0.25">
      <c r="P1465" s="9">
        <v>44197</v>
      </c>
      <c r="Q1465" s="9">
        <v>44197</v>
      </c>
    </row>
    <row r="1466" spans="16:17" x14ac:dyDescent="0.25">
      <c r="P1466" s="9">
        <v>44198</v>
      </c>
      <c r="Q1466" s="9">
        <v>44198</v>
      </c>
    </row>
    <row r="1467" spans="16:17" x14ac:dyDescent="0.25">
      <c r="P1467" s="9">
        <v>44199</v>
      </c>
      <c r="Q1467" s="9">
        <v>44199</v>
      </c>
    </row>
    <row r="1468" spans="16:17" x14ac:dyDescent="0.25">
      <c r="P1468" s="9">
        <v>44200</v>
      </c>
      <c r="Q1468" s="9">
        <v>44200</v>
      </c>
    </row>
    <row r="1469" spans="16:17" x14ac:dyDescent="0.25">
      <c r="P1469" s="9">
        <v>44201</v>
      </c>
      <c r="Q1469" s="9">
        <v>44201</v>
      </c>
    </row>
    <row r="1470" spans="16:17" x14ac:dyDescent="0.25">
      <c r="P1470" s="9">
        <v>44202</v>
      </c>
      <c r="Q1470" s="9">
        <v>44202</v>
      </c>
    </row>
    <row r="1471" spans="16:17" x14ac:dyDescent="0.25">
      <c r="P1471" s="9">
        <v>44203</v>
      </c>
      <c r="Q1471" s="9">
        <v>44203</v>
      </c>
    </row>
    <row r="1472" spans="16:17" x14ac:dyDescent="0.25">
      <c r="P1472" s="9">
        <v>44204</v>
      </c>
      <c r="Q1472" s="9">
        <v>44204</v>
      </c>
    </row>
    <row r="1473" spans="16:17" x14ac:dyDescent="0.25">
      <c r="P1473" s="9">
        <v>44205</v>
      </c>
      <c r="Q1473" s="9">
        <v>44205</v>
      </c>
    </row>
    <row r="1474" spans="16:17" x14ac:dyDescent="0.25">
      <c r="P1474" s="9">
        <v>44206</v>
      </c>
      <c r="Q1474" s="9">
        <v>44206</v>
      </c>
    </row>
    <row r="1475" spans="16:17" x14ac:dyDescent="0.25">
      <c r="P1475" s="9">
        <v>44207</v>
      </c>
      <c r="Q1475" s="9">
        <v>44207</v>
      </c>
    </row>
    <row r="1476" spans="16:17" x14ac:dyDescent="0.25">
      <c r="P1476" s="9">
        <v>44208</v>
      </c>
      <c r="Q1476" s="9">
        <v>44208</v>
      </c>
    </row>
    <row r="1477" spans="16:17" x14ac:dyDescent="0.25">
      <c r="P1477" s="9">
        <v>44209</v>
      </c>
      <c r="Q1477" s="9">
        <v>44209</v>
      </c>
    </row>
    <row r="1478" spans="16:17" x14ac:dyDescent="0.25">
      <c r="P1478" s="9">
        <v>44210</v>
      </c>
      <c r="Q1478" s="9">
        <v>44210</v>
      </c>
    </row>
    <row r="1479" spans="16:17" x14ac:dyDescent="0.25">
      <c r="P1479" s="9">
        <v>44211</v>
      </c>
      <c r="Q1479" s="9">
        <v>44211</v>
      </c>
    </row>
    <row r="1480" spans="16:17" x14ac:dyDescent="0.25">
      <c r="P1480" s="9">
        <v>44212</v>
      </c>
      <c r="Q1480" s="9">
        <v>44212</v>
      </c>
    </row>
    <row r="1481" spans="16:17" x14ac:dyDescent="0.25">
      <c r="P1481" s="9">
        <v>44213</v>
      </c>
      <c r="Q1481" s="9">
        <v>44213</v>
      </c>
    </row>
    <row r="1482" spans="16:17" x14ac:dyDescent="0.25">
      <c r="P1482" s="9">
        <v>44214</v>
      </c>
      <c r="Q1482" s="9">
        <v>44214</v>
      </c>
    </row>
    <row r="1483" spans="16:17" x14ac:dyDescent="0.25">
      <c r="P1483" s="9">
        <v>44215</v>
      </c>
      <c r="Q1483" s="9">
        <v>44215</v>
      </c>
    </row>
    <row r="1484" spans="16:17" x14ac:dyDescent="0.25">
      <c r="P1484" s="9">
        <v>44216</v>
      </c>
      <c r="Q1484" s="9">
        <v>44216</v>
      </c>
    </row>
    <row r="1485" spans="16:17" x14ac:dyDescent="0.25">
      <c r="P1485" s="9">
        <v>44217</v>
      </c>
      <c r="Q1485" s="9">
        <v>44217</v>
      </c>
    </row>
    <row r="1486" spans="16:17" x14ac:dyDescent="0.25">
      <c r="P1486" s="9">
        <v>44218</v>
      </c>
      <c r="Q1486" s="9">
        <v>44218</v>
      </c>
    </row>
    <row r="1487" spans="16:17" x14ac:dyDescent="0.25">
      <c r="P1487" s="9">
        <v>44219</v>
      </c>
      <c r="Q1487" s="9">
        <v>44219</v>
      </c>
    </row>
    <row r="1488" spans="16:17" x14ac:dyDescent="0.25">
      <c r="P1488" s="9">
        <v>44220</v>
      </c>
      <c r="Q1488" s="9">
        <v>44220</v>
      </c>
    </row>
    <row r="1489" spans="16:17" x14ac:dyDescent="0.25">
      <c r="P1489" s="9">
        <v>44221</v>
      </c>
      <c r="Q1489" s="9">
        <v>44221</v>
      </c>
    </row>
    <row r="1490" spans="16:17" x14ac:dyDescent="0.25">
      <c r="P1490" s="9">
        <v>44222</v>
      </c>
      <c r="Q1490" s="9">
        <v>44222</v>
      </c>
    </row>
    <row r="1491" spans="16:17" x14ac:dyDescent="0.25">
      <c r="P1491" s="9">
        <v>44223</v>
      </c>
      <c r="Q1491" s="9">
        <v>44223</v>
      </c>
    </row>
    <row r="1492" spans="16:17" x14ac:dyDescent="0.25">
      <c r="P1492" s="9">
        <v>44224</v>
      </c>
      <c r="Q1492" s="9">
        <v>44224</v>
      </c>
    </row>
    <row r="1493" spans="16:17" x14ac:dyDescent="0.25">
      <c r="P1493" s="9">
        <v>44225</v>
      </c>
      <c r="Q1493" s="9">
        <v>44225</v>
      </c>
    </row>
    <row r="1494" spans="16:17" x14ac:dyDescent="0.25">
      <c r="P1494" s="9">
        <v>44226</v>
      </c>
      <c r="Q1494" s="9">
        <v>44226</v>
      </c>
    </row>
    <row r="1495" spans="16:17" x14ac:dyDescent="0.25">
      <c r="P1495" s="9">
        <v>44227</v>
      </c>
      <c r="Q1495" s="9">
        <v>44227</v>
      </c>
    </row>
    <row r="1496" spans="16:17" x14ac:dyDescent="0.25">
      <c r="P1496" s="9">
        <v>44228</v>
      </c>
      <c r="Q1496" s="9">
        <v>44228</v>
      </c>
    </row>
    <row r="1497" spans="16:17" x14ac:dyDescent="0.25">
      <c r="P1497" s="9">
        <v>44229</v>
      </c>
      <c r="Q1497" s="9">
        <v>44229</v>
      </c>
    </row>
    <row r="1498" spans="16:17" x14ac:dyDescent="0.25">
      <c r="P1498" s="9">
        <v>44230</v>
      </c>
      <c r="Q1498" s="9">
        <v>44230</v>
      </c>
    </row>
    <row r="1499" spans="16:17" x14ac:dyDescent="0.25">
      <c r="P1499" s="9">
        <v>44231</v>
      </c>
      <c r="Q1499" s="9">
        <v>44231</v>
      </c>
    </row>
    <row r="1500" spans="16:17" x14ac:dyDescent="0.25">
      <c r="P1500" s="9">
        <v>44232</v>
      </c>
      <c r="Q1500" s="9">
        <v>44232</v>
      </c>
    </row>
    <row r="1501" spans="16:17" x14ac:dyDescent="0.25">
      <c r="P1501" s="9">
        <v>44233</v>
      </c>
      <c r="Q1501" s="9">
        <v>44233</v>
      </c>
    </row>
    <row r="1502" spans="16:17" x14ac:dyDescent="0.25">
      <c r="P1502" s="9">
        <v>44234</v>
      </c>
      <c r="Q1502" s="9">
        <v>44234</v>
      </c>
    </row>
    <row r="1503" spans="16:17" x14ac:dyDescent="0.25">
      <c r="P1503" s="9">
        <v>44235</v>
      </c>
      <c r="Q1503" s="9">
        <v>44235</v>
      </c>
    </row>
    <row r="1504" spans="16:17" x14ac:dyDescent="0.25">
      <c r="P1504" s="9">
        <v>44236</v>
      </c>
      <c r="Q1504" s="9">
        <v>44236</v>
      </c>
    </row>
    <row r="1505" spans="16:17" x14ac:dyDescent="0.25">
      <c r="P1505" s="9">
        <v>44237</v>
      </c>
      <c r="Q1505" s="9">
        <v>44237</v>
      </c>
    </row>
    <row r="1506" spans="16:17" x14ac:dyDescent="0.25">
      <c r="P1506" s="9">
        <v>44238</v>
      </c>
      <c r="Q1506" s="9">
        <v>44238</v>
      </c>
    </row>
    <row r="1507" spans="16:17" x14ac:dyDescent="0.25">
      <c r="P1507" s="9">
        <v>44239</v>
      </c>
      <c r="Q1507" s="9">
        <v>44239</v>
      </c>
    </row>
    <row r="1508" spans="16:17" x14ac:dyDescent="0.25">
      <c r="P1508" s="9">
        <v>44240</v>
      </c>
      <c r="Q1508" s="9">
        <v>44240</v>
      </c>
    </row>
    <row r="1509" spans="16:17" x14ac:dyDescent="0.25">
      <c r="P1509" s="9">
        <v>44241</v>
      </c>
      <c r="Q1509" s="9">
        <v>44241</v>
      </c>
    </row>
    <row r="1510" spans="16:17" x14ac:dyDescent="0.25">
      <c r="P1510" s="9">
        <v>44242</v>
      </c>
      <c r="Q1510" s="9">
        <v>44242</v>
      </c>
    </row>
    <row r="1511" spans="16:17" x14ac:dyDescent="0.25">
      <c r="P1511" s="9">
        <v>44243</v>
      </c>
      <c r="Q1511" s="9">
        <v>44243</v>
      </c>
    </row>
    <row r="1512" spans="16:17" x14ac:dyDescent="0.25">
      <c r="P1512" s="9">
        <v>44244</v>
      </c>
      <c r="Q1512" s="9">
        <v>44244</v>
      </c>
    </row>
    <row r="1513" spans="16:17" x14ac:dyDescent="0.25">
      <c r="P1513" s="9">
        <v>44245</v>
      </c>
      <c r="Q1513" s="9">
        <v>44245</v>
      </c>
    </row>
    <row r="1514" spans="16:17" x14ac:dyDescent="0.25">
      <c r="P1514" s="9">
        <v>44246</v>
      </c>
      <c r="Q1514" s="9">
        <v>44246</v>
      </c>
    </row>
    <row r="1515" spans="16:17" x14ac:dyDescent="0.25">
      <c r="P1515" s="9">
        <v>44247</v>
      </c>
      <c r="Q1515" s="9">
        <v>44247</v>
      </c>
    </row>
    <row r="1516" spans="16:17" x14ac:dyDescent="0.25">
      <c r="P1516" s="9">
        <v>44248</v>
      </c>
      <c r="Q1516" s="9">
        <v>44248</v>
      </c>
    </row>
    <row r="1517" spans="16:17" x14ac:dyDescent="0.25">
      <c r="P1517" s="9">
        <v>44249</v>
      </c>
      <c r="Q1517" s="9">
        <v>44249</v>
      </c>
    </row>
    <row r="1518" spans="16:17" x14ac:dyDescent="0.25">
      <c r="P1518" s="9">
        <v>44250</v>
      </c>
      <c r="Q1518" s="9">
        <v>44250</v>
      </c>
    </row>
    <row r="1519" spans="16:17" x14ac:dyDescent="0.25">
      <c r="P1519" s="9">
        <v>44251</v>
      </c>
      <c r="Q1519" s="9">
        <v>44251</v>
      </c>
    </row>
    <row r="1520" spans="16:17" x14ac:dyDescent="0.25">
      <c r="P1520" s="9">
        <v>44252</v>
      </c>
      <c r="Q1520" s="9">
        <v>44252</v>
      </c>
    </row>
    <row r="1521" spans="16:17" x14ac:dyDescent="0.25">
      <c r="P1521" s="9">
        <v>44253</v>
      </c>
      <c r="Q1521" s="9">
        <v>44253</v>
      </c>
    </row>
    <row r="1522" spans="16:17" x14ac:dyDescent="0.25">
      <c r="P1522" s="9">
        <v>44254</v>
      </c>
      <c r="Q1522" s="9">
        <v>44254</v>
      </c>
    </row>
    <row r="1523" spans="16:17" x14ac:dyDescent="0.25">
      <c r="P1523" s="9">
        <v>44255</v>
      </c>
      <c r="Q1523" s="9">
        <v>44255</v>
      </c>
    </row>
    <row r="1524" spans="16:17" x14ac:dyDescent="0.25">
      <c r="P1524" s="9">
        <v>44256</v>
      </c>
      <c r="Q1524" s="9">
        <v>44256</v>
      </c>
    </row>
    <row r="1525" spans="16:17" x14ac:dyDescent="0.25">
      <c r="P1525" s="9">
        <v>44257</v>
      </c>
      <c r="Q1525" s="9">
        <v>44257</v>
      </c>
    </row>
    <row r="1526" spans="16:17" x14ac:dyDescent="0.25">
      <c r="P1526" s="9">
        <v>44258</v>
      </c>
      <c r="Q1526" s="9">
        <v>44258</v>
      </c>
    </row>
    <row r="1527" spans="16:17" x14ac:dyDescent="0.25">
      <c r="P1527" s="9">
        <v>44259</v>
      </c>
      <c r="Q1527" s="9">
        <v>44259</v>
      </c>
    </row>
    <row r="1528" spans="16:17" x14ac:dyDescent="0.25">
      <c r="P1528" s="9">
        <v>44260</v>
      </c>
      <c r="Q1528" s="9">
        <v>44260</v>
      </c>
    </row>
    <row r="1529" spans="16:17" x14ac:dyDescent="0.25">
      <c r="P1529" s="9">
        <v>44261</v>
      </c>
      <c r="Q1529" s="9">
        <v>44261</v>
      </c>
    </row>
    <row r="1530" spans="16:17" x14ac:dyDescent="0.25">
      <c r="P1530" s="9">
        <v>44262</v>
      </c>
      <c r="Q1530" s="9">
        <v>44262</v>
      </c>
    </row>
    <row r="1531" spans="16:17" x14ac:dyDescent="0.25">
      <c r="P1531" s="9">
        <v>44263</v>
      </c>
      <c r="Q1531" s="9">
        <v>44263</v>
      </c>
    </row>
    <row r="1532" spans="16:17" x14ac:dyDescent="0.25">
      <c r="P1532" s="9">
        <v>44264</v>
      </c>
      <c r="Q1532" s="9">
        <v>44264</v>
      </c>
    </row>
    <row r="1533" spans="16:17" x14ac:dyDescent="0.25">
      <c r="P1533" s="9">
        <v>44265</v>
      </c>
      <c r="Q1533" s="9">
        <v>44265</v>
      </c>
    </row>
    <row r="1534" spans="16:17" x14ac:dyDescent="0.25">
      <c r="P1534" s="9">
        <v>44266</v>
      </c>
      <c r="Q1534" s="9">
        <v>44266</v>
      </c>
    </row>
    <row r="1535" spans="16:17" x14ac:dyDescent="0.25">
      <c r="P1535" s="9">
        <v>44267</v>
      </c>
      <c r="Q1535" s="9">
        <v>44267</v>
      </c>
    </row>
    <row r="1536" spans="16:17" x14ac:dyDescent="0.25">
      <c r="P1536" s="9">
        <v>44268</v>
      </c>
      <c r="Q1536" s="9">
        <v>44268</v>
      </c>
    </row>
    <row r="1537" spans="16:17" x14ac:dyDescent="0.25">
      <c r="P1537" s="9">
        <v>44269</v>
      </c>
      <c r="Q1537" s="9">
        <v>44269</v>
      </c>
    </row>
    <row r="1538" spans="16:17" x14ac:dyDescent="0.25">
      <c r="P1538" s="9">
        <v>44270</v>
      </c>
      <c r="Q1538" s="9">
        <v>44270</v>
      </c>
    </row>
    <row r="1539" spans="16:17" x14ac:dyDescent="0.25">
      <c r="P1539" s="9">
        <v>44271</v>
      </c>
      <c r="Q1539" s="9">
        <v>44271</v>
      </c>
    </row>
    <row r="1540" spans="16:17" x14ac:dyDescent="0.25">
      <c r="P1540" s="9">
        <v>44272</v>
      </c>
      <c r="Q1540" s="9">
        <v>44272</v>
      </c>
    </row>
    <row r="1541" spans="16:17" x14ac:dyDescent="0.25">
      <c r="P1541" s="9">
        <v>44273</v>
      </c>
      <c r="Q1541" s="9">
        <v>44273</v>
      </c>
    </row>
    <row r="1542" spans="16:17" x14ac:dyDescent="0.25">
      <c r="P1542" s="9">
        <v>44274</v>
      </c>
      <c r="Q1542" s="9">
        <v>44274</v>
      </c>
    </row>
    <row r="1543" spans="16:17" x14ac:dyDescent="0.25">
      <c r="P1543" s="9">
        <v>44275</v>
      </c>
      <c r="Q1543" s="9">
        <v>44275</v>
      </c>
    </row>
    <row r="1544" spans="16:17" x14ac:dyDescent="0.25">
      <c r="P1544" s="9">
        <v>44276</v>
      </c>
      <c r="Q1544" s="9">
        <v>44276</v>
      </c>
    </row>
    <row r="1545" spans="16:17" x14ac:dyDescent="0.25">
      <c r="P1545" s="9">
        <v>44277</v>
      </c>
      <c r="Q1545" s="9">
        <v>44277</v>
      </c>
    </row>
    <row r="1546" spans="16:17" x14ac:dyDescent="0.25">
      <c r="P1546" s="9">
        <v>44278</v>
      </c>
      <c r="Q1546" s="9">
        <v>44278</v>
      </c>
    </row>
    <row r="1547" spans="16:17" x14ac:dyDescent="0.25">
      <c r="P1547" s="9">
        <v>44279</v>
      </c>
      <c r="Q1547" s="9">
        <v>44279</v>
      </c>
    </row>
    <row r="1548" spans="16:17" x14ac:dyDescent="0.25">
      <c r="P1548" s="9">
        <v>44280</v>
      </c>
      <c r="Q1548" s="9">
        <v>44280</v>
      </c>
    </row>
    <row r="1549" spans="16:17" x14ac:dyDescent="0.25">
      <c r="P1549" s="9">
        <v>44281</v>
      </c>
      <c r="Q1549" s="9">
        <v>44281</v>
      </c>
    </row>
    <row r="1550" spans="16:17" x14ac:dyDescent="0.25">
      <c r="P1550" s="9">
        <v>44282</v>
      </c>
      <c r="Q1550" s="9">
        <v>44282</v>
      </c>
    </row>
    <row r="1551" spans="16:17" x14ac:dyDescent="0.25">
      <c r="P1551" s="9">
        <v>44283</v>
      </c>
      <c r="Q1551" s="9">
        <v>44283</v>
      </c>
    </row>
    <row r="1552" spans="16:17" x14ac:dyDescent="0.25">
      <c r="P1552" s="9">
        <v>44284</v>
      </c>
      <c r="Q1552" s="9">
        <v>44284</v>
      </c>
    </row>
    <row r="1553" spans="16:17" x14ac:dyDescent="0.25">
      <c r="P1553" s="9">
        <v>44285</v>
      </c>
      <c r="Q1553" s="9">
        <v>44285</v>
      </c>
    </row>
    <row r="1554" spans="16:17" x14ac:dyDescent="0.25">
      <c r="P1554" s="9">
        <v>44286</v>
      </c>
      <c r="Q1554" s="9">
        <v>44286</v>
      </c>
    </row>
    <row r="1555" spans="16:17" x14ac:dyDescent="0.25">
      <c r="P1555" s="9">
        <v>44287</v>
      </c>
      <c r="Q1555" s="9">
        <v>44287</v>
      </c>
    </row>
    <row r="1556" spans="16:17" x14ac:dyDescent="0.25">
      <c r="P1556" s="9">
        <v>44288</v>
      </c>
      <c r="Q1556" s="9">
        <v>44288</v>
      </c>
    </row>
    <row r="1557" spans="16:17" x14ac:dyDescent="0.25">
      <c r="P1557" s="9">
        <v>44289</v>
      </c>
      <c r="Q1557" s="9">
        <v>44289</v>
      </c>
    </row>
    <row r="1558" spans="16:17" x14ac:dyDescent="0.25">
      <c r="P1558" s="9">
        <v>44290</v>
      </c>
      <c r="Q1558" s="9">
        <v>44290</v>
      </c>
    </row>
    <row r="1559" spans="16:17" x14ac:dyDescent="0.25">
      <c r="P1559" s="9">
        <v>44291</v>
      </c>
      <c r="Q1559" s="9">
        <v>44291</v>
      </c>
    </row>
    <row r="1560" spans="16:17" x14ac:dyDescent="0.25">
      <c r="P1560" s="9">
        <v>44292</v>
      </c>
      <c r="Q1560" s="9">
        <v>44292</v>
      </c>
    </row>
    <row r="1561" spans="16:17" x14ac:dyDescent="0.25">
      <c r="P1561" s="9">
        <v>44293</v>
      </c>
      <c r="Q1561" s="9">
        <v>44293</v>
      </c>
    </row>
    <row r="1562" spans="16:17" x14ac:dyDescent="0.25">
      <c r="P1562" s="9">
        <v>44294</v>
      </c>
      <c r="Q1562" s="9">
        <v>44294</v>
      </c>
    </row>
    <row r="1563" spans="16:17" x14ac:dyDescent="0.25">
      <c r="P1563" s="9">
        <v>44295</v>
      </c>
      <c r="Q1563" s="9">
        <v>44295</v>
      </c>
    </row>
    <row r="1564" spans="16:17" x14ac:dyDescent="0.25">
      <c r="P1564" s="9">
        <v>44296</v>
      </c>
      <c r="Q1564" s="9">
        <v>44296</v>
      </c>
    </row>
    <row r="1565" spans="16:17" x14ac:dyDescent="0.25">
      <c r="P1565" s="9">
        <v>44297</v>
      </c>
      <c r="Q1565" s="9">
        <v>44297</v>
      </c>
    </row>
    <row r="1566" spans="16:17" x14ac:dyDescent="0.25">
      <c r="P1566" s="9">
        <v>44298</v>
      </c>
      <c r="Q1566" s="9">
        <v>44298</v>
      </c>
    </row>
    <row r="1567" spans="16:17" x14ac:dyDescent="0.25">
      <c r="P1567" s="9">
        <v>44299</v>
      </c>
      <c r="Q1567" s="9">
        <v>44299</v>
      </c>
    </row>
    <row r="1568" spans="16:17" x14ac:dyDescent="0.25">
      <c r="P1568" s="9">
        <v>44300</v>
      </c>
      <c r="Q1568" s="9">
        <v>44300</v>
      </c>
    </row>
    <row r="1569" spans="16:17" x14ac:dyDescent="0.25">
      <c r="P1569" s="9">
        <v>44301</v>
      </c>
      <c r="Q1569" s="9">
        <v>44301</v>
      </c>
    </row>
    <row r="1570" spans="16:17" x14ac:dyDescent="0.25">
      <c r="P1570" s="9">
        <v>44302</v>
      </c>
      <c r="Q1570" s="9">
        <v>44302</v>
      </c>
    </row>
    <row r="1571" spans="16:17" x14ac:dyDescent="0.25">
      <c r="P1571" s="9">
        <v>44303</v>
      </c>
      <c r="Q1571" s="9">
        <v>44303</v>
      </c>
    </row>
    <row r="1572" spans="16:17" x14ac:dyDescent="0.25">
      <c r="P1572" s="9">
        <v>44304</v>
      </c>
      <c r="Q1572" s="9">
        <v>44304</v>
      </c>
    </row>
    <row r="1573" spans="16:17" x14ac:dyDescent="0.25">
      <c r="P1573" s="9">
        <v>44305</v>
      </c>
      <c r="Q1573" s="9">
        <v>44305</v>
      </c>
    </row>
    <row r="1574" spans="16:17" x14ac:dyDescent="0.25">
      <c r="P1574" s="9">
        <v>44306</v>
      </c>
      <c r="Q1574" s="9">
        <v>44306</v>
      </c>
    </row>
    <row r="1575" spans="16:17" x14ac:dyDescent="0.25">
      <c r="P1575" s="9">
        <v>44307</v>
      </c>
      <c r="Q1575" s="9">
        <v>44307</v>
      </c>
    </row>
    <row r="1576" spans="16:17" x14ac:dyDescent="0.25">
      <c r="P1576" s="9">
        <v>44308</v>
      </c>
      <c r="Q1576" s="9">
        <v>44308</v>
      </c>
    </row>
    <row r="1577" spans="16:17" x14ac:dyDescent="0.25">
      <c r="P1577" s="9">
        <v>44309</v>
      </c>
      <c r="Q1577" s="9">
        <v>44309</v>
      </c>
    </row>
    <row r="1578" spans="16:17" x14ac:dyDescent="0.25">
      <c r="P1578" s="9">
        <v>44310</v>
      </c>
      <c r="Q1578" s="9">
        <v>44310</v>
      </c>
    </row>
    <row r="1579" spans="16:17" x14ac:dyDescent="0.25">
      <c r="P1579" s="9">
        <v>44311</v>
      </c>
      <c r="Q1579" s="9">
        <v>44311</v>
      </c>
    </row>
    <row r="1580" spans="16:17" x14ac:dyDescent="0.25">
      <c r="P1580" s="9">
        <v>44312</v>
      </c>
      <c r="Q1580" s="9">
        <v>44312</v>
      </c>
    </row>
    <row r="1581" spans="16:17" x14ac:dyDescent="0.25">
      <c r="P1581" s="9">
        <v>44313</v>
      </c>
      <c r="Q1581" s="9">
        <v>44313</v>
      </c>
    </row>
    <row r="1582" spans="16:17" x14ac:dyDescent="0.25">
      <c r="P1582" s="9">
        <v>44314</v>
      </c>
      <c r="Q1582" s="9">
        <v>44314</v>
      </c>
    </row>
    <row r="1583" spans="16:17" x14ac:dyDescent="0.25">
      <c r="P1583" s="9">
        <v>44315</v>
      </c>
      <c r="Q1583" s="9">
        <v>44315</v>
      </c>
    </row>
    <row r="1584" spans="16:17" x14ac:dyDescent="0.25">
      <c r="P1584" s="9">
        <v>44316</v>
      </c>
      <c r="Q1584" s="9">
        <v>44316</v>
      </c>
    </row>
    <row r="1585" spans="16:17" x14ac:dyDescent="0.25">
      <c r="P1585" s="9">
        <v>44317</v>
      </c>
      <c r="Q1585" s="9">
        <v>44317</v>
      </c>
    </row>
    <row r="1586" spans="16:17" x14ac:dyDescent="0.25">
      <c r="P1586" s="9">
        <v>44318</v>
      </c>
      <c r="Q1586" s="9">
        <v>44318</v>
      </c>
    </row>
    <row r="1587" spans="16:17" x14ac:dyDescent="0.25">
      <c r="P1587" s="9">
        <v>44319</v>
      </c>
      <c r="Q1587" s="9">
        <v>44319</v>
      </c>
    </row>
    <row r="1588" spans="16:17" x14ac:dyDescent="0.25">
      <c r="P1588" s="9">
        <v>44320</v>
      </c>
      <c r="Q1588" s="9">
        <v>44320</v>
      </c>
    </row>
    <row r="1589" spans="16:17" x14ac:dyDescent="0.25">
      <c r="P1589" s="9">
        <v>44321</v>
      </c>
      <c r="Q1589" s="9">
        <v>44321</v>
      </c>
    </row>
    <row r="1590" spans="16:17" x14ac:dyDescent="0.25">
      <c r="P1590" s="9">
        <v>44322</v>
      </c>
      <c r="Q1590" s="9">
        <v>44322</v>
      </c>
    </row>
    <row r="1591" spans="16:17" x14ac:dyDescent="0.25">
      <c r="P1591" s="9">
        <v>44323</v>
      </c>
      <c r="Q1591" s="9">
        <v>44323</v>
      </c>
    </row>
    <row r="1592" spans="16:17" x14ac:dyDescent="0.25">
      <c r="P1592" s="9">
        <v>44324</v>
      </c>
      <c r="Q1592" s="9">
        <v>44324</v>
      </c>
    </row>
    <row r="1593" spans="16:17" x14ac:dyDescent="0.25">
      <c r="P1593" s="9">
        <v>44325</v>
      </c>
      <c r="Q1593" s="9">
        <v>44325</v>
      </c>
    </row>
    <row r="1594" spans="16:17" x14ac:dyDescent="0.25">
      <c r="P1594" s="9">
        <v>44326</v>
      </c>
      <c r="Q1594" s="9">
        <v>44326</v>
      </c>
    </row>
    <row r="1595" spans="16:17" x14ac:dyDescent="0.25">
      <c r="P1595" s="9">
        <v>44327</v>
      </c>
      <c r="Q1595" s="9">
        <v>44327</v>
      </c>
    </row>
    <row r="1596" spans="16:17" x14ac:dyDescent="0.25">
      <c r="P1596" s="9">
        <v>44328</v>
      </c>
      <c r="Q1596" s="9">
        <v>44328</v>
      </c>
    </row>
    <row r="1597" spans="16:17" x14ac:dyDescent="0.25">
      <c r="P1597" s="9">
        <v>44329</v>
      </c>
      <c r="Q1597" s="9">
        <v>44329</v>
      </c>
    </row>
    <row r="1598" spans="16:17" x14ac:dyDescent="0.25">
      <c r="P1598" s="9">
        <v>44330</v>
      </c>
      <c r="Q1598" s="9">
        <v>44330</v>
      </c>
    </row>
    <row r="1599" spans="16:17" x14ac:dyDescent="0.25">
      <c r="P1599" s="9">
        <v>44331</v>
      </c>
      <c r="Q1599" s="9">
        <v>44331</v>
      </c>
    </row>
    <row r="1600" spans="16:17" x14ac:dyDescent="0.25">
      <c r="P1600" s="9">
        <v>44332</v>
      </c>
      <c r="Q1600" s="9">
        <v>44332</v>
      </c>
    </row>
    <row r="1601" spans="16:17" x14ac:dyDescent="0.25">
      <c r="P1601" s="9">
        <v>44333</v>
      </c>
      <c r="Q1601" s="9">
        <v>44333</v>
      </c>
    </row>
    <row r="1602" spans="16:17" x14ac:dyDescent="0.25">
      <c r="P1602" s="9">
        <v>44334</v>
      </c>
      <c r="Q1602" s="9">
        <v>44334</v>
      </c>
    </row>
    <row r="1603" spans="16:17" x14ac:dyDescent="0.25">
      <c r="P1603" s="9">
        <v>44335</v>
      </c>
      <c r="Q1603" s="9">
        <v>44335</v>
      </c>
    </row>
    <row r="1604" spans="16:17" x14ac:dyDescent="0.25">
      <c r="P1604" s="9">
        <v>44336</v>
      </c>
      <c r="Q1604" s="9">
        <v>44336</v>
      </c>
    </row>
    <row r="1605" spans="16:17" x14ac:dyDescent="0.25">
      <c r="P1605" s="9">
        <v>44337</v>
      </c>
      <c r="Q1605" s="9">
        <v>44337</v>
      </c>
    </row>
    <row r="1606" spans="16:17" x14ac:dyDescent="0.25">
      <c r="P1606" s="9">
        <v>44338</v>
      </c>
      <c r="Q1606" s="9">
        <v>44338</v>
      </c>
    </row>
    <row r="1607" spans="16:17" x14ac:dyDescent="0.25">
      <c r="P1607" s="9">
        <v>44339</v>
      </c>
      <c r="Q1607" s="9">
        <v>44339</v>
      </c>
    </row>
    <row r="1608" spans="16:17" x14ac:dyDescent="0.25">
      <c r="P1608" s="9">
        <v>44340</v>
      </c>
      <c r="Q1608" s="9">
        <v>44340</v>
      </c>
    </row>
    <row r="1609" spans="16:17" x14ac:dyDescent="0.25">
      <c r="P1609" s="9">
        <v>44341</v>
      </c>
      <c r="Q1609" s="9">
        <v>44341</v>
      </c>
    </row>
    <row r="1610" spans="16:17" x14ac:dyDescent="0.25">
      <c r="P1610" s="9">
        <v>44342</v>
      </c>
      <c r="Q1610" s="9">
        <v>44342</v>
      </c>
    </row>
    <row r="1611" spans="16:17" x14ac:dyDescent="0.25">
      <c r="P1611" s="9">
        <v>44343</v>
      </c>
      <c r="Q1611" s="9">
        <v>44343</v>
      </c>
    </row>
    <row r="1612" spans="16:17" x14ac:dyDescent="0.25">
      <c r="P1612" s="9">
        <v>44344</v>
      </c>
      <c r="Q1612" s="9">
        <v>44344</v>
      </c>
    </row>
    <row r="1613" spans="16:17" x14ac:dyDescent="0.25">
      <c r="P1613" s="9">
        <v>44345</v>
      </c>
      <c r="Q1613" s="9">
        <v>44345</v>
      </c>
    </row>
    <row r="1614" spans="16:17" x14ac:dyDescent="0.25">
      <c r="P1614" s="9">
        <v>44346</v>
      </c>
      <c r="Q1614" s="9">
        <v>44346</v>
      </c>
    </row>
    <row r="1615" spans="16:17" x14ac:dyDescent="0.25">
      <c r="P1615" s="9">
        <v>44347</v>
      </c>
      <c r="Q1615" s="9">
        <v>44347</v>
      </c>
    </row>
    <row r="1616" spans="16:17" x14ac:dyDescent="0.25">
      <c r="P1616" s="9">
        <v>44348</v>
      </c>
      <c r="Q1616" s="9">
        <v>44348</v>
      </c>
    </row>
    <row r="1617" spans="16:17" x14ac:dyDescent="0.25">
      <c r="P1617" s="9">
        <v>44349</v>
      </c>
      <c r="Q1617" s="9">
        <v>44349</v>
      </c>
    </row>
    <row r="1618" spans="16:17" x14ac:dyDescent="0.25">
      <c r="P1618" s="9">
        <v>44350</v>
      </c>
      <c r="Q1618" s="9">
        <v>44350</v>
      </c>
    </row>
    <row r="1619" spans="16:17" x14ac:dyDescent="0.25">
      <c r="P1619" s="9">
        <v>44351</v>
      </c>
      <c r="Q1619" s="9">
        <v>44351</v>
      </c>
    </row>
    <row r="1620" spans="16:17" x14ac:dyDescent="0.25">
      <c r="P1620" s="9">
        <v>44352</v>
      </c>
      <c r="Q1620" s="9">
        <v>44352</v>
      </c>
    </row>
    <row r="1621" spans="16:17" x14ac:dyDescent="0.25">
      <c r="P1621" s="9">
        <v>44353</v>
      </c>
      <c r="Q1621" s="9">
        <v>44353</v>
      </c>
    </row>
    <row r="1622" spans="16:17" x14ac:dyDescent="0.25">
      <c r="P1622" s="9">
        <v>44354</v>
      </c>
      <c r="Q1622" s="9">
        <v>44354</v>
      </c>
    </row>
    <row r="1623" spans="16:17" x14ac:dyDescent="0.25">
      <c r="P1623" s="9">
        <v>44355</v>
      </c>
      <c r="Q1623" s="9">
        <v>44355</v>
      </c>
    </row>
    <row r="1624" spans="16:17" x14ac:dyDescent="0.25">
      <c r="P1624" s="9">
        <v>44356</v>
      </c>
      <c r="Q1624" s="9">
        <v>44356</v>
      </c>
    </row>
    <row r="1625" spans="16:17" x14ac:dyDescent="0.25">
      <c r="P1625" s="9">
        <v>44357</v>
      </c>
      <c r="Q1625" s="9">
        <v>44357</v>
      </c>
    </row>
    <row r="1626" spans="16:17" x14ac:dyDescent="0.25">
      <c r="P1626" s="9">
        <v>44358</v>
      </c>
      <c r="Q1626" s="9">
        <v>44358</v>
      </c>
    </row>
    <row r="1627" spans="16:17" x14ac:dyDescent="0.25">
      <c r="P1627" s="9">
        <v>44359</v>
      </c>
      <c r="Q1627" s="9">
        <v>44359</v>
      </c>
    </row>
    <row r="1628" spans="16:17" x14ac:dyDescent="0.25">
      <c r="P1628" s="9">
        <v>44360</v>
      </c>
      <c r="Q1628" s="9">
        <v>44360</v>
      </c>
    </row>
    <row r="1629" spans="16:17" x14ac:dyDescent="0.25">
      <c r="P1629" s="9">
        <v>44361</v>
      </c>
      <c r="Q1629" s="9">
        <v>44361</v>
      </c>
    </row>
    <row r="1630" spans="16:17" x14ac:dyDescent="0.25">
      <c r="P1630" s="9">
        <v>44362</v>
      </c>
      <c r="Q1630" s="9">
        <v>44362</v>
      </c>
    </row>
    <row r="1631" spans="16:17" x14ac:dyDescent="0.25">
      <c r="P1631" s="9">
        <v>44363</v>
      </c>
      <c r="Q1631" s="9">
        <v>44363</v>
      </c>
    </row>
    <row r="1632" spans="16:17" x14ac:dyDescent="0.25">
      <c r="P1632" s="9">
        <v>44364</v>
      </c>
      <c r="Q1632" s="9">
        <v>44364</v>
      </c>
    </row>
    <row r="1633" spans="16:17" x14ac:dyDescent="0.25">
      <c r="P1633" s="9">
        <v>44365</v>
      </c>
      <c r="Q1633" s="9">
        <v>44365</v>
      </c>
    </row>
    <row r="1634" spans="16:17" x14ac:dyDescent="0.25">
      <c r="P1634" s="9">
        <v>44366</v>
      </c>
      <c r="Q1634" s="9">
        <v>44366</v>
      </c>
    </row>
    <row r="1635" spans="16:17" x14ac:dyDescent="0.25">
      <c r="P1635" s="9">
        <v>44367</v>
      </c>
      <c r="Q1635" s="9">
        <v>44367</v>
      </c>
    </row>
    <row r="1636" spans="16:17" x14ac:dyDescent="0.25">
      <c r="P1636" s="9">
        <v>44368</v>
      </c>
      <c r="Q1636" s="9">
        <v>44368</v>
      </c>
    </row>
    <row r="1637" spans="16:17" x14ac:dyDescent="0.25">
      <c r="P1637" s="9">
        <v>44369</v>
      </c>
      <c r="Q1637" s="9">
        <v>44369</v>
      </c>
    </row>
    <row r="1638" spans="16:17" x14ac:dyDescent="0.25">
      <c r="P1638" s="9">
        <v>44370</v>
      </c>
      <c r="Q1638" s="9">
        <v>44370</v>
      </c>
    </row>
    <row r="1639" spans="16:17" x14ac:dyDescent="0.25">
      <c r="P1639" s="9">
        <v>44371</v>
      </c>
      <c r="Q1639" s="9">
        <v>44371</v>
      </c>
    </row>
    <row r="1640" spans="16:17" x14ac:dyDescent="0.25">
      <c r="P1640" s="9">
        <v>44372</v>
      </c>
      <c r="Q1640" s="9">
        <v>44372</v>
      </c>
    </row>
    <row r="1641" spans="16:17" x14ac:dyDescent="0.25">
      <c r="P1641" s="9">
        <v>44373</v>
      </c>
      <c r="Q1641" s="9">
        <v>44373</v>
      </c>
    </row>
    <row r="1642" spans="16:17" x14ac:dyDescent="0.25">
      <c r="P1642" s="9">
        <v>44374</v>
      </c>
      <c r="Q1642" s="9">
        <v>44374</v>
      </c>
    </row>
    <row r="1643" spans="16:17" x14ac:dyDescent="0.25">
      <c r="P1643" s="9">
        <v>44375</v>
      </c>
      <c r="Q1643" s="9">
        <v>44375</v>
      </c>
    </row>
    <row r="1644" spans="16:17" x14ac:dyDescent="0.25">
      <c r="P1644" s="9">
        <v>44376</v>
      </c>
      <c r="Q1644" s="9">
        <v>44376</v>
      </c>
    </row>
    <row r="1645" spans="16:17" x14ac:dyDescent="0.25">
      <c r="P1645" s="9">
        <v>44377</v>
      </c>
      <c r="Q1645" s="9">
        <v>44377</v>
      </c>
    </row>
    <row r="1646" spans="16:17" x14ac:dyDescent="0.25">
      <c r="P1646" s="9">
        <v>44378</v>
      </c>
      <c r="Q1646" s="9">
        <v>44378</v>
      </c>
    </row>
    <row r="1647" spans="16:17" x14ac:dyDescent="0.25">
      <c r="P1647" s="9">
        <v>44379</v>
      </c>
      <c r="Q1647" s="9">
        <v>44379</v>
      </c>
    </row>
    <row r="1648" spans="16:17" x14ac:dyDescent="0.25">
      <c r="P1648" s="9">
        <v>44380</v>
      </c>
      <c r="Q1648" s="9">
        <v>44380</v>
      </c>
    </row>
    <row r="1649" spans="16:17" x14ac:dyDescent="0.25">
      <c r="P1649" s="9">
        <v>44381</v>
      </c>
      <c r="Q1649" s="9">
        <v>44381</v>
      </c>
    </row>
    <row r="1650" spans="16:17" x14ac:dyDescent="0.25">
      <c r="P1650" s="9">
        <v>44382</v>
      </c>
      <c r="Q1650" s="9">
        <v>44382</v>
      </c>
    </row>
    <row r="1651" spans="16:17" x14ac:dyDescent="0.25">
      <c r="P1651" s="9">
        <v>44383</v>
      </c>
      <c r="Q1651" s="9">
        <v>44383</v>
      </c>
    </row>
    <row r="1652" spans="16:17" x14ac:dyDescent="0.25">
      <c r="P1652" s="9">
        <v>44384</v>
      </c>
      <c r="Q1652" s="9">
        <v>44384</v>
      </c>
    </row>
    <row r="1653" spans="16:17" x14ac:dyDescent="0.25">
      <c r="P1653" s="9">
        <v>44385</v>
      </c>
      <c r="Q1653" s="9">
        <v>44385</v>
      </c>
    </row>
    <row r="1654" spans="16:17" x14ac:dyDescent="0.25">
      <c r="P1654" s="9">
        <v>44386</v>
      </c>
      <c r="Q1654" s="9">
        <v>44386</v>
      </c>
    </row>
    <row r="1655" spans="16:17" x14ac:dyDescent="0.25">
      <c r="P1655" s="9">
        <v>44387</v>
      </c>
      <c r="Q1655" s="9">
        <v>44387</v>
      </c>
    </row>
    <row r="1656" spans="16:17" x14ac:dyDescent="0.25">
      <c r="P1656" s="9">
        <v>44388</v>
      </c>
      <c r="Q1656" s="9">
        <v>44388</v>
      </c>
    </row>
    <row r="1657" spans="16:17" x14ac:dyDescent="0.25">
      <c r="P1657" s="9">
        <v>44389</v>
      </c>
      <c r="Q1657" s="9">
        <v>44389</v>
      </c>
    </row>
    <row r="1658" spans="16:17" x14ac:dyDescent="0.25">
      <c r="P1658" s="9">
        <v>44390</v>
      </c>
      <c r="Q1658" s="9">
        <v>44390</v>
      </c>
    </row>
    <row r="1659" spans="16:17" x14ac:dyDescent="0.25">
      <c r="P1659" s="9">
        <v>44391</v>
      </c>
      <c r="Q1659" s="9">
        <v>44391</v>
      </c>
    </row>
    <row r="1660" spans="16:17" x14ac:dyDescent="0.25">
      <c r="P1660" s="9">
        <v>44392</v>
      </c>
      <c r="Q1660" s="9">
        <v>44392</v>
      </c>
    </row>
    <row r="1661" spans="16:17" x14ac:dyDescent="0.25">
      <c r="P1661" s="9">
        <v>44393</v>
      </c>
      <c r="Q1661" s="9">
        <v>44393</v>
      </c>
    </row>
    <row r="1662" spans="16:17" x14ac:dyDescent="0.25">
      <c r="P1662" s="9">
        <v>44394</v>
      </c>
      <c r="Q1662" s="9">
        <v>44394</v>
      </c>
    </row>
    <row r="1663" spans="16:17" x14ac:dyDescent="0.25">
      <c r="P1663" s="9">
        <v>44395</v>
      </c>
      <c r="Q1663" s="9">
        <v>44395</v>
      </c>
    </row>
    <row r="1664" spans="16:17" x14ac:dyDescent="0.25">
      <c r="P1664" s="9">
        <v>44396</v>
      </c>
      <c r="Q1664" s="9">
        <v>44396</v>
      </c>
    </row>
    <row r="1665" spans="16:17" x14ac:dyDescent="0.25">
      <c r="P1665" s="9">
        <v>44397</v>
      </c>
      <c r="Q1665" s="9">
        <v>44397</v>
      </c>
    </row>
    <row r="1666" spans="16:17" x14ac:dyDescent="0.25">
      <c r="P1666" s="9">
        <v>44398</v>
      </c>
      <c r="Q1666" s="9">
        <v>44398</v>
      </c>
    </row>
    <row r="1667" spans="16:17" x14ac:dyDescent="0.25">
      <c r="P1667" s="9">
        <v>44399</v>
      </c>
      <c r="Q1667" s="9">
        <v>44399</v>
      </c>
    </row>
    <row r="1668" spans="16:17" x14ac:dyDescent="0.25">
      <c r="P1668" s="9">
        <v>44400</v>
      </c>
      <c r="Q1668" s="9">
        <v>44400</v>
      </c>
    </row>
    <row r="1669" spans="16:17" x14ac:dyDescent="0.25">
      <c r="P1669" s="9">
        <v>44401</v>
      </c>
      <c r="Q1669" s="9">
        <v>44401</v>
      </c>
    </row>
    <row r="1670" spans="16:17" x14ac:dyDescent="0.25">
      <c r="P1670" s="9">
        <v>44402</v>
      </c>
      <c r="Q1670" s="9">
        <v>44402</v>
      </c>
    </row>
    <row r="1671" spans="16:17" x14ac:dyDescent="0.25">
      <c r="P1671" s="9">
        <v>44403</v>
      </c>
      <c r="Q1671" s="9">
        <v>44403</v>
      </c>
    </row>
    <row r="1672" spans="16:17" x14ac:dyDescent="0.25">
      <c r="P1672" s="9">
        <v>44404</v>
      </c>
      <c r="Q1672" s="9">
        <v>44404</v>
      </c>
    </row>
    <row r="1673" spans="16:17" x14ac:dyDescent="0.25">
      <c r="P1673" s="9">
        <v>44405</v>
      </c>
      <c r="Q1673" s="9">
        <v>44405</v>
      </c>
    </row>
    <row r="1674" spans="16:17" x14ac:dyDescent="0.25">
      <c r="P1674" s="9">
        <v>44406</v>
      </c>
      <c r="Q1674" s="9">
        <v>44406</v>
      </c>
    </row>
    <row r="1675" spans="16:17" x14ac:dyDescent="0.25">
      <c r="P1675" s="9">
        <v>44407</v>
      </c>
      <c r="Q1675" s="9">
        <v>44407</v>
      </c>
    </row>
    <row r="1676" spans="16:17" x14ac:dyDescent="0.25">
      <c r="P1676" s="9">
        <v>44408</v>
      </c>
      <c r="Q1676" s="9">
        <v>44408</v>
      </c>
    </row>
    <row r="1677" spans="16:17" x14ac:dyDescent="0.25">
      <c r="P1677" s="9">
        <v>44409</v>
      </c>
      <c r="Q1677" s="9">
        <v>44409</v>
      </c>
    </row>
    <row r="1678" spans="16:17" x14ac:dyDescent="0.25">
      <c r="P1678" s="9">
        <v>44410</v>
      </c>
      <c r="Q1678" s="9">
        <v>44410</v>
      </c>
    </row>
    <row r="1679" spans="16:17" x14ac:dyDescent="0.25">
      <c r="P1679" s="9">
        <v>44411</v>
      </c>
      <c r="Q1679" s="9">
        <v>44411</v>
      </c>
    </row>
    <row r="1680" spans="16:17" x14ac:dyDescent="0.25">
      <c r="P1680" s="9">
        <v>44412</v>
      </c>
      <c r="Q1680" s="9">
        <v>44412</v>
      </c>
    </row>
    <row r="1681" spans="16:17" x14ac:dyDescent="0.25">
      <c r="P1681" s="9">
        <v>44413</v>
      </c>
      <c r="Q1681" s="9">
        <v>44413</v>
      </c>
    </row>
    <row r="1682" spans="16:17" x14ac:dyDescent="0.25">
      <c r="P1682" s="9">
        <v>44414</v>
      </c>
      <c r="Q1682" s="9">
        <v>44414</v>
      </c>
    </row>
    <row r="1683" spans="16:17" x14ac:dyDescent="0.25">
      <c r="P1683" s="9">
        <v>44415</v>
      </c>
      <c r="Q1683" s="9">
        <v>44415</v>
      </c>
    </row>
    <row r="1684" spans="16:17" x14ac:dyDescent="0.25">
      <c r="P1684" s="9">
        <v>44416</v>
      </c>
      <c r="Q1684" s="9">
        <v>44416</v>
      </c>
    </row>
    <row r="1685" spans="16:17" x14ac:dyDescent="0.25">
      <c r="P1685" s="9">
        <v>44417</v>
      </c>
      <c r="Q1685" s="9">
        <v>44417</v>
      </c>
    </row>
    <row r="1686" spans="16:17" x14ac:dyDescent="0.25">
      <c r="P1686" s="9">
        <v>44418</v>
      </c>
      <c r="Q1686" s="9">
        <v>44418</v>
      </c>
    </row>
    <row r="1687" spans="16:17" x14ac:dyDescent="0.25">
      <c r="P1687" s="9">
        <v>44419</v>
      </c>
      <c r="Q1687" s="9">
        <v>44419</v>
      </c>
    </row>
    <row r="1688" spans="16:17" x14ac:dyDescent="0.25">
      <c r="P1688" s="9">
        <v>44420</v>
      </c>
      <c r="Q1688" s="9">
        <v>44420</v>
      </c>
    </row>
    <row r="1689" spans="16:17" x14ac:dyDescent="0.25">
      <c r="P1689" s="9">
        <v>44421</v>
      </c>
      <c r="Q1689" s="9">
        <v>44421</v>
      </c>
    </row>
    <row r="1690" spans="16:17" x14ac:dyDescent="0.25">
      <c r="P1690" s="9">
        <v>44422</v>
      </c>
      <c r="Q1690" s="9">
        <v>44422</v>
      </c>
    </row>
    <row r="1691" spans="16:17" x14ac:dyDescent="0.25">
      <c r="P1691" s="9">
        <v>44423</v>
      </c>
      <c r="Q1691" s="9">
        <v>44423</v>
      </c>
    </row>
    <row r="1692" spans="16:17" x14ac:dyDescent="0.25">
      <c r="P1692" s="9">
        <v>44424</v>
      </c>
      <c r="Q1692" s="9">
        <v>44424</v>
      </c>
    </row>
    <row r="1693" spans="16:17" x14ac:dyDescent="0.25">
      <c r="P1693" s="9">
        <v>44425</v>
      </c>
      <c r="Q1693" s="9">
        <v>44425</v>
      </c>
    </row>
    <row r="1694" spans="16:17" x14ac:dyDescent="0.25">
      <c r="P1694" s="9">
        <v>44426</v>
      </c>
      <c r="Q1694" s="9">
        <v>44426</v>
      </c>
    </row>
    <row r="1695" spans="16:17" x14ac:dyDescent="0.25">
      <c r="P1695" s="9">
        <v>44427</v>
      </c>
      <c r="Q1695" s="9">
        <v>44427</v>
      </c>
    </row>
    <row r="1696" spans="16:17" x14ac:dyDescent="0.25">
      <c r="P1696" s="9">
        <v>44428</v>
      </c>
      <c r="Q1696" s="9">
        <v>44428</v>
      </c>
    </row>
    <row r="1697" spans="16:17" x14ac:dyDescent="0.25">
      <c r="P1697" s="9">
        <v>44429</v>
      </c>
      <c r="Q1697" s="9">
        <v>44429</v>
      </c>
    </row>
    <row r="1698" spans="16:17" x14ac:dyDescent="0.25">
      <c r="P1698" s="9">
        <v>44430</v>
      </c>
      <c r="Q1698" s="9">
        <v>44430</v>
      </c>
    </row>
    <row r="1699" spans="16:17" x14ac:dyDescent="0.25">
      <c r="P1699" s="9">
        <v>44431</v>
      </c>
      <c r="Q1699" s="9">
        <v>44431</v>
      </c>
    </row>
    <row r="1700" spans="16:17" x14ac:dyDescent="0.25">
      <c r="P1700" s="9">
        <v>44432</v>
      </c>
      <c r="Q1700" s="9">
        <v>44432</v>
      </c>
    </row>
    <row r="1701" spans="16:17" x14ac:dyDescent="0.25">
      <c r="P1701" s="9">
        <v>44433</v>
      </c>
      <c r="Q1701" s="9">
        <v>44433</v>
      </c>
    </row>
    <row r="1702" spans="16:17" x14ac:dyDescent="0.25">
      <c r="P1702" s="9">
        <v>44434</v>
      </c>
      <c r="Q1702" s="9">
        <v>44434</v>
      </c>
    </row>
    <row r="1703" spans="16:17" x14ac:dyDescent="0.25">
      <c r="P1703" s="9">
        <v>44435</v>
      </c>
      <c r="Q1703" s="9">
        <v>44435</v>
      </c>
    </row>
    <row r="1704" spans="16:17" x14ac:dyDescent="0.25">
      <c r="P1704" s="9">
        <v>44436</v>
      </c>
      <c r="Q1704" s="9">
        <v>44436</v>
      </c>
    </row>
    <row r="1705" spans="16:17" x14ac:dyDescent="0.25">
      <c r="P1705" s="9">
        <v>44437</v>
      </c>
      <c r="Q1705" s="9">
        <v>44437</v>
      </c>
    </row>
    <row r="1706" spans="16:17" x14ac:dyDescent="0.25">
      <c r="P1706" s="9">
        <v>44438</v>
      </c>
      <c r="Q1706" s="9">
        <v>44438</v>
      </c>
    </row>
    <row r="1707" spans="16:17" x14ac:dyDescent="0.25">
      <c r="P1707" s="9">
        <v>44439</v>
      </c>
      <c r="Q1707" s="9">
        <v>44439</v>
      </c>
    </row>
    <row r="1708" spans="16:17" x14ac:dyDescent="0.25">
      <c r="P1708" s="9">
        <v>44440</v>
      </c>
      <c r="Q1708" s="9">
        <v>44440</v>
      </c>
    </row>
    <row r="1709" spans="16:17" x14ac:dyDescent="0.25">
      <c r="P1709" s="9">
        <v>44441</v>
      </c>
      <c r="Q1709" s="9">
        <v>44441</v>
      </c>
    </row>
    <row r="1710" spans="16:17" x14ac:dyDescent="0.25">
      <c r="P1710" s="9">
        <v>44442</v>
      </c>
      <c r="Q1710" s="9">
        <v>44442</v>
      </c>
    </row>
    <row r="1711" spans="16:17" x14ac:dyDescent="0.25">
      <c r="P1711" s="9">
        <v>44443</v>
      </c>
      <c r="Q1711" s="9">
        <v>44443</v>
      </c>
    </row>
    <row r="1712" spans="16:17" x14ac:dyDescent="0.25">
      <c r="P1712" s="9">
        <v>44444</v>
      </c>
      <c r="Q1712" s="9">
        <v>44444</v>
      </c>
    </row>
    <row r="1713" spans="16:17" x14ac:dyDescent="0.25">
      <c r="P1713" s="9">
        <v>44445</v>
      </c>
      <c r="Q1713" s="9">
        <v>44445</v>
      </c>
    </row>
    <row r="1714" spans="16:17" x14ac:dyDescent="0.25">
      <c r="P1714" s="9">
        <v>44446</v>
      </c>
      <c r="Q1714" s="9">
        <v>44446</v>
      </c>
    </row>
    <row r="1715" spans="16:17" x14ac:dyDescent="0.25">
      <c r="P1715" s="9">
        <v>44447</v>
      </c>
      <c r="Q1715" s="9">
        <v>44447</v>
      </c>
    </row>
    <row r="1716" spans="16:17" x14ac:dyDescent="0.25">
      <c r="P1716" s="9">
        <v>44448</v>
      </c>
      <c r="Q1716" s="9">
        <v>44448</v>
      </c>
    </row>
    <row r="1717" spans="16:17" x14ac:dyDescent="0.25">
      <c r="P1717" s="9">
        <v>44449</v>
      </c>
      <c r="Q1717" s="9">
        <v>44449</v>
      </c>
    </row>
    <row r="1718" spans="16:17" x14ac:dyDescent="0.25">
      <c r="P1718" s="9">
        <v>44450</v>
      </c>
      <c r="Q1718" s="9">
        <v>44450</v>
      </c>
    </row>
    <row r="1719" spans="16:17" x14ac:dyDescent="0.25">
      <c r="P1719" s="9">
        <v>44451</v>
      </c>
      <c r="Q1719" s="9">
        <v>44451</v>
      </c>
    </row>
    <row r="1720" spans="16:17" x14ac:dyDescent="0.25">
      <c r="P1720" s="9">
        <v>44452</v>
      </c>
      <c r="Q1720" s="9">
        <v>44452</v>
      </c>
    </row>
    <row r="1721" spans="16:17" x14ac:dyDescent="0.25">
      <c r="P1721" s="9">
        <v>44453</v>
      </c>
      <c r="Q1721" s="9">
        <v>44453</v>
      </c>
    </row>
    <row r="1722" spans="16:17" x14ac:dyDescent="0.25">
      <c r="P1722" s="9">
        <v>44454</v>
      </c>
      <c r="Q1722" s="9">
        <v>44454</v>
      </c>
    </row>
    <row r="1723" spans="16:17" x14ac:dyDescent="0.25">
      <c r="P1723" s="9">
        <v>44455</v>
      </c>
      <c r="Q1723" s="9">
        <v>44455</v>
      </c>
    </row>
    <row r="1724" spans="16:17" x14ac:dyDescent="0.25">
      <c r="P1724" s="9">
        <v>44456</v>
      </c>
      <c r="Q1724" s="9">
        <v>44456</v>
      </c>
    </row>
    <row r="1725" spans="16:17" x14ac:dyDescent="0.25">
      <c r="P1725" s="9">
        <v>44457</v>
      </c>
      <c r="Q1725" s="9">
        <v>44457</v>
      </c>
    </row>
    <row r="1726" spans="16:17" x14ac:dyDescent="0.25">
      <c r="P1726" s="9">
        <v>44458</v>
      </c>
      <c r="Q1726" s="9">
        <v>44458</v>
      </c>
    </row>
    <row r="1727" spans="16:17" x14ac:dyDescent="0.25">
      <c r="P1727" s="9">
        <v>44459</v>
      </c>
      <c r="Q1727" s="9">
        <v>44459</v>
      </c>
    </row>
    <row r="1728" spans="16:17" x14ac:dyDescent="0.25">
      <c r="P1728" s="9">
        <v>44460</v>
      </c>
      <c r="Q1728" s="9">
        <v>44460</v>
      </c>
    </row>
    <row r="1729" spans="16:17" x14ac:dyDescent="0.25">
      <c r="P1729" s="9">
        <v>44461</v>
      </c>
      <c r="Q1729" s="9">
        <v>44461</v>
      </c>
    </row>
    <row r="1730" spans="16:17" x14ac:dyDescent="0.25">
      <c r="P1730" s="9">
        <v>44462</v>
      </c>
      <c r="Q1730" s="9">
        <v>44462</v>
      </c>
    </row>
    <row r="1731" spans="16:17" x14ac:dyDescent="0.25">
      <c r="P1731" s="9">
        <v>44463</v>
      </c>
      <c r="Q1731" s="9">
        <v>44463</v>
      </c>
    </row>
    <row r="1732" spans="16:17" x14ac:dyDescent="0.25">
      <c r="P1732" s="9">
        <v>44464</v>
      </c>
      <c r="Q1732" s="9">
        <v>44464</v>
      </c>
    </row>
    <row r="1733" spans="16:17" x14ac:dyDescent="0.25">
      <c r="P1733" s="9">
        <v>44465</v>
      </c>
      <c r="Q1733" s="9">
        <v>44465</v>
      </c>
    </row>
    <row r="1734" spans="16:17" x14ac:dyDescent="0.25">
      <c r="P1734" s="9">
        <v>44466</v>
      </c>
      <c r="Q1734" s="9">
        <v>44466</v>
      </c>
    </row>
    <row r="1735" spans="16:17" x14ac:dyDescent="0.25">
      <c r="P1735" s="9">
        <v>44467</v>
      </c>
      <c r="Q1735" s="9">
        <v>44467</v>
      </c>
    </row>
    <row r="1736" spans="16:17" x14ac:dyDescent="0.25">
      <c r="P1736" s="9">
        <v>44468</v>
      </c>
      <c r="Q1736" s="9">
        <v>44468</v>
      </c>
    </row>
    <row r="1737" spans="16:17" x14ac:dyDescent="0.25">
      <c r="P1737" s="9">
        <v>44469</v>
      </c>
      <c r="Q1737" s="9">
        <v>44469</v>
      </c>
    </row>
    <row r="1738" spans="16:17" x14ac:dyDescent="0.25">
      <c r="P1738" s="9">
        <v>44470</v>
      </c>
      <c r="Q1738" s="9">
        <v>44470</v>
      </c>
    </row>
    <row r="1739" spans="16:17" x14ac:dyDescent="0.25">
      <c r="P1739" s="9">
        <v>44471</v>
      </c>
      <c r="Q1739" s="9">
        <v>44471</v>
      </c>
    </row>
    <row r="1740" spans="16:17" x14ac:dyDescent="0.25">
      <c r="P1740" s="9">
        <v>44472</v>
      </c>
      <c r="Q1740" s="9">
        <v>44472</v>
      </c>
    </row>
    <row r="1741" spans="16:17" x14ac:dyDescent="0.25">
      <c r="P1741" s="9">
        <v>44473</v>
      </c>
      <c r="Q1741" s="9">
        <v>44473</v>
      </c>
    </row>
    <row r="1742" spans="16:17" x14ac:dyDescent="0.25">
      <c r="P1742" s="9">
        <v>44474</v>
      </c>
      <c r="Q1742" s="9">
        <v>44474</v>
      </c>
    </row>
    <row r="1743" spans="16:17" x14ac:dyDescent="0.25">
      <c r="P1743" s="9">
        <v>44475</v>
      </c>
      <c r="Q1743" s="9">
        <v>44475</v>
      </c>
    </row>
    <row r="1744" spans="16:17" x14ac:dyDescent="0.25">
      <c r="P1744" s="9">
        <v>44476</v>
      </c>
      <c r="Q1744" s="9">
        <v>44476</v>
      </c>
    </row>
    <row r="1745" spans="16:17" x14ac:dyDescent="0.25">
      <c r="P1745" s="9">
        <v>44477</v>
      </c>
      <c r="Q1745" s="9">
        <v>44477</v>
      </c>
    </row>
    <row r="1746" spans="16:17" x14ac:dyDescent="0.25">
      <c r="P1746" s="9">
        <v>44478</v>
      </c>
      <c r="Q1746" s="9">
        <v>44478</v>
      </c>
    </row>
    <row r="1747" spans="16:17" x14ac:dyDescent="0.25">
      <c r="P1747" s="9">
        <v>44479</v>
      </c>
      <c r="Q1747" s="9">
        <v>44479</v>
      </c>
    </row>
    <row r="1748" spans="16:17" x14ac:dyDescent="0.25">
      <c r="P1748" s="9">
        <v>44480</v>
      </c>
      <c r="Q1748" s="9">
        <v>44480</v>
      </c>
    </row>
    <row r="1749" spans="16:17" x14ac:dyDescent="0.25">
      <c r="P1749" s="9">
        <v>44481</v>
      </c>
      <c r="Q1749" s="9">
        <v>44481</v>
      </c>
    </row>
    <row r="1750" spans="16:17" x14ac:dyDescent="0.25">
      <c r="P1750" s="9">
        <v>44482</v>
      </c>
      <c r="Q1750" s="9">
        <v>44482</v>
      </c>
    </row>
    <row r="1751" spans="16:17" x14ac:dyDescent="0.25">
      <c r="P1751" s="9">
        <v>44483</v>
      </c>
      <c r="Q1751" s="9">
        <v>44483</v>
      </c>
    </row>
    <row r="1752" spans="16:17" x14ac:dyDescent="0.25">
      <c r="P1752" s="9">
        <v>44484</v>
      </c>
      <c r="Q1752" s="9">
        <v>44484</v>
      </c>
    </row>
    <row r="1753" spans="16:17" x14ac:dyDescent="0.25">
      <c r="P1753" s="9">
        <v>44485</v>
      </c>
      <c r="Q1753" s="9">
        <v>44485</v>
      </c>
    </row>
    <row r="1754" spans="16:17" x14ac:dyDescent="0.25">
      <c r="P1754" s="9">
        <v>44486</v>
      </c>
      <c r="Q1754" s="9">
        <v>44486</v>
      </c>
    </row>
    <row r="1755" spans="16:17" x14ac:dyDescent="0.25">
      <c r="P1755" s="9">
        <v>44487</v>
      </c>
      <c r="Q1755" s="9">
        <v>44487</v>
      </c>
    </row>
    <row r="1756" spans="16:17" x14ac:dyDescent="0.25">
      <c r="P1756" s="9">
        <v>44488</v>
      </c>
      <c r="Q1756" s="9">
        <v>44488</v>
      </c>
    </row>
    <row r="1757" spans="16:17" x14ac:dyDescent="0.25">
      <c r="P1757" s="9">
        <v>44489</v>
      </c>
      <c r="Q1757" s="9">
        <v>44489</v>
      </c>
    </row>
    <row r="1758" spans="16:17" x14ac:dyDescent="0.25">
      <c r="P1758" s="9">
        <v>44490</v>
      </c>
      <c r="Q1758" s="9">
        <v>44490</v>
      </c>
    </row>
    <row r="1759" spans="16:17" x14ac:dyDescent="0.25">
      <c r="P1759" s="9">
        <v>44491</v>
      </c>
      <c r="Q1759" s="9">
        <v>44491</v>
      </c>
    </row>
    <row r="1760" spans="16:17" x14ac:dyDescent="0.25">
      <c r="P1760" s="9">
        <v>44492</v>
      </c>
      <c r="Q1760" s="9">
        <v>44492</v>
      </c>
    </row>
    <row r="1761" spans="16:17" x14ac:dyDescent="0.25">
      <c r="P1761" s="9">
        <v>44493</v>
      </c>
      <c r="Q1761" s="9">
        <v>44493</v>
      </c>
    </row>
    <row r="1762" spans="16:17" x14ac:dyDescent="0.25">
      <c r="P1762" s="9">
        <v>44494</v>
      </c>
      <c r="Q1762" s="9">
        <v>44494</v>
      </c>
    </row>
    <row r="1763" spans="16:17" x14ac:dyDescent="0.25">
      <c r="P1763" s="9">
        <v>44495</v>
      </c>
      <c r="Q1763" s="9">
        <v>44495</v>
      </c>
    </row>
    <row r="1764" spans="16:17" x14ac:dyDescent="0.25">
      <c r="P1764" s="9">
        <v>44496</v>
      </c>
      <c r="Q1764" s="9">
        <v>44496</v>
      </c>
    </row>
    <row r="1765" spans="16:17" x14ac:dyDescent="0.25">
      <c r="P1765" s="9">
        <v>44497</v>
      </c>
      <c r="Q1765" s="9">
        <v>44497</v>
      </c>
    </row>
    <row r="1766" spans="16:17" x14ac:dyDescent="0.25">
      <c r="P1766" s="9">
        <v>44498</v>
      </c>
      <c r="Q1766" s="9">
        <v>44498</v>
      </c>
    </row>
    <row r="1767" spans="16:17" x14ac:dyDescent="0.25">
      <c r="P1767" s="9">
        <v>44499</v>
      </c>
      <c r="Q1767" s="9">
        <v>44499</v>
      </c>
    </row>
    <row r="1768" spans="16:17" x14ac:dyDescent="0.25">
      <c r="P1768" s="9">
        <v>44500</v>
      </c>
      <c r="Q1768" s="9">
        <v>44500</v>
      </c>
    </row>
    <row r="1769" spans="16:17" x14ac:dyDescent="0.25">
      <c r="P1769" s="9">
        <v>44501</v>
      </c>
      <c r="Q1769" s="9">
        <v>44501</v>
      </c>
    </row>
    <row r="1770" spans="16:17" x14ac:dyDescent="0.25">
      <c r="P1770" s="9">
        <v>44502</v>
      </c>
      <c r="Q1770" s="9">
        <v>44502</v>
      </c>
    </row>
    <row r="1771" spans="16:17" x14ac:dyDescent="0.25">
      <c r="P1771" s="9">
        <v>44503</v>
      </c>
      <c r="Q1771" s="9">
        <v>44503</v>
      </c>
    </row>
    <row r="1772" spans="16:17" x14ac:dyDescent="0.25">
      <c r="P1772" s="9">
        <v>44504</v>
      </c>
      <c r="Q1772" s="9">
        <v>44504</v>
      </c>
    </row>
    <row r="1773" spans="16:17" x14ac:dyDescent="0.25">
      <c r="P1773" s="9">
        <v>44505</v>
      </c>
      <c r="Q1773" s="9">
        <v>44505</v>
      </c>
    </row>
    <row r="1774" spans="16:17" x14ac:dyDescent="0.25">
      <c r="P1774" s="9">
        <v>44506</v>
      </c>
      <c r="Q1774" s="9">
        <v>44506</v>
      </c>
    </row>
    <row r="1775" spans="16:17" x14ac:dyDescent="0.25">
      <c r="P1775" s="9">
        <v>44507</v>
      </c>
      <c r="Q1775" s="9">
        <v>44507</v>
      </c>
    </row>
    <row r="1776" spans="16:17" x14ac:dyDescent="0.25">
      <c r="P1776" s="9">
        <v>44508</v>
      </c>
      <c r="Q1776" s="9">
        <v>44508</v>
      </c>
    </row>
    <row r="1777" spans="16:17" x14ac:dyDescent="0.25">
      <c r="P1777" s="9">
        <v>44509</v>
      </c>
      <c r="Q1777" s="9">
        <v>44509</v>
      </c>
    </row>
    <row r="1778" spans="16:17" x14ac:dyDescent="0.25">
      <c r="P1778" s="9">
        <v>44510</v>
      </c>
      <c r="Q1778" s="9">
        <v>44510</v>
      </c>
    </row>
    <row r="1779" spans="16:17" x14ac:dyDescent="0.25">
      <c r="P1779" s="9">
        <v>44511</v>
      </c>
      <c r="Q1779" s="9">
        <v>44511</v>
      </c>
    </row>
    <row r="1780" spans="16:17" x14ac:dyDescent="0.25">
      <c r="P1780" s="9">
        <v>44512</v>
      </c>
      <c r="Q1780" s="9">
        <v>44512</v>
      </c>
    </row>
    <row r="1781" spans="16:17" x14ac:dyDescent="0.25">
      <c r="P1781" s="9">
        <v>44513</v>
      </c>
      <c r="Q1781" s="9">
        <v>44513</v>
      </c>
    </row>
    <row r="1782" spans="16:17" x14ac:dyDescent="0.25">
      <c r="P1782" s="9">
        <v>44514</v>
      </c>
      <c r="Q1782" s="9">
        <v>44514</v>
      </c>
    </row>
    <row r="1783" spans="16:17" x14ac:dyDescent="0.25">
      <c r="P1783" s="9">
        <v>44515</v>
      </c>
      <c r="Q1783" s="9">
        <v>44515</v>
      </c>
    </row>
    <row r="1784" spans="16:17" x14ac:dyDescent="0.25">
      <c r="P1784" s="9">
        <v>44516</v>
      </c>
      <c r="Q1784" s="9">
        <v>44516</v>
      </c>
    </row>
    <row r="1785" spans="16:17" x14ac:dyDescent="0.25">
      <c r="P1785" s="9">
        <v>44517</v>
      </c>
      <c r="Q1785" s="9">
        <v>44517</v>
      </c>
    </row>
    <row r="1786" spans="16:17" x14ac:dyDescent="0.25">
      <c r="P1786" s="9">
        <v>44518</v>
      </c>
      <c r="Q1786" s="9">
        <v>44518</v>
      </c>
    </row>
    <row r="1787" spans="16:17" x14ac:dyDescent="0.25">
      <c r="P1787" s="9">
        <v>44519</v>
      </c>
      <c r="Q1787" s="9">
        <v>44519</v>
      </c>
    </row>
    <row r="1788" spans="16:17" x14ac:dyDescent="0.25">
      <c r="P1788" s="9">
        <v>44520</v>
      </c>
      <c r="Q1788" s="9">
        <v>44520</v>
      </c>
    </row>
    <row r="1789" spans="16:17" x14ac:dyDescent="0.25">
      <c r="P1789" s="9">
        <v>44521</v>
      </c>
      <c r="Q1789" s="9">
        <v>44521</v>
      </c>
    </row>
    <row r="1790" spans="16:17" x14ac:dyDescent="0.25">
      <c r="P1790" s="9">
        <v>44522</v>
      </c>
      <c r="Q1790" s="9">
        <v>44522</v>
      </c>
    </row>
    <row r="1791" spans="16:17" x14ac:dyDescent="0.25">
      <c r="P1791" s="9">
        <v>44523</v>
      </c>
      <c r="Q1791" s="9">
        <v>44523</v>
      </c>
    </row>
    <row r="1792" spans="16:17" x14ac:dyDescent="0.25">
      <c r="P1792" s="9">
        <v>44524</v>
      </c>
      <c r="Q1792" s="9">
        <v>44524</v>
      </c>
    </row>
    <row r="1793" spans="16:17" x14ac:dyDescent="0.25">
      <c r="P1793" s="9">
        <v>44525</v>
      </c>
      <c r="Q1793" s="9">
        <v>44525</v>
      </c>
    </row>
    <row r="1794" spans="16:17" x14ac:dyDescent="0.25">
      <c r="P1794" s="9">
        <v>44526</v>
      </c>
      <c r="Q1794" s="9">
        <v>44526</v>
      </c>
    </row>
    <row r="1795" spans="16:17" x14ac:dyDescent="0.25">
      <c r="P1795" s="9">
        <v>44527</v>
      </c>
      <c r="Q1795" s="9">
        <v>44527</v>
      </c>
    </row>
    <row r="1796" spans="16:17" x14ac:dyDescent="0.25">
      <c r="P1796" s="9">
        <v>44528</v>
      </c>
      <c r="Q1796" s="9">
        <v>44528</v>
      </c>
    </row>
    <row r="1797" spans="16:17" x14ac:dyDescent="0.25">
      <c r="P1797" s="9">
        <v>44529</v>
      </c>
      <c r="Q1797" s="9">
        <v>44529</v>
      </c>
    </row>
    <row r="1798" spans="16:17" x14ac:dyDescent="0.25">
      <c r="P1798" s="9">
        <v>44530</v>
      </c>
      <c r="Q1798" s="9">
        <v>44530</v>
      </c>
    </row>
    <row r="1799" spans="16:17" x14ac:dyDescent="0.25">
      <c r="P1799" s="9">
        <v>44531</v>
      </c>
      <c r="Q1799" s="9">
        <v>44531</v>
      </c>
    </row>
    <row r="1800" spans="16:17" x14ac:dyDescent="0.25">
      <c r="P1800" s="9">
        <v>44532</v>
      </c>
      <c r="Q1800" s="9">
        <v>44532</v>
      </c>
    </row>
    <row r="1801" spans="16:17" x14ac:dyDescent="0.25">
      <c r="P1801" s="9">
        <v>44533</v>
      </c>
      <c r="Q1801" s="9">
        <v>44533</v>
      </c>
    </row>
    <row r="1802" spans="16:17" x14ac:dyDescent="0.25">
      <c r="P1802" s="9">
        <v>44534</v>
      </c>
      <c r="Q1802" s="9">
        <v>44534</v>
      </c>
    </row>
    <row r="1803" spans="16:17" x14ac:dyDescent="0.25">
      <c r="P1803" s="9">
        <v>44535</v>
      </c>
      <c r="Q1803" s="9">
        <v>44535</v>
      </c>
    </row>
    <row r="1804" spans="16:17" x14ac:dyDescent="0.25">
      <c r="P1804" s="9">
        <v>44536</v>
      </c>
      <c r="Q1804" s="9">
        <v>44536</v>
      </c>
    </row>
    <row r="1805" spans="16:17" x14ac:dyDescent="0.25">
      <c r="P1805" s="9">
        <v>44537</v>
      </c>
      <c r="Q1805" s="9">
        <v>44537</v>
      </c>
    </row>
    <row r="1806" spans="16:17" x14ac:dyDescent="0.25">
      <c r="P1806" s="9">
        <v>44538</v>
      </c>
      <c r="Q1806" s="9">
        <v>44538</v>
      </c>
    </row>
    <row r="1807" spans="16:17" x14ac:dyDescent="0.25">
      <c r="P1807" s="9">
        <v>44539</v>
      </c>
      <c r="Q1807" s="9">
        <v>44539</v>
      </c>
    </row>
    <row r="1808" spans="16:17" x14ac:dyDescent="0.25">
      <c r="P1808" s="9">
        <v>44540</v>
      </c>
      <c r="Q1808" s="9">
        <v>44540</v>
      </c>
    </row>
    <row r="1809" spans="16:17" x14ac:dyDescent="0.25">
      <c r="P1809" s="9">
        <v>44541</v>
      </c>
      <c r="Q1809" s="9">
        <v>44541</v>
      </c>
    </row>
    <row r="1810" spans="16:17" x14ac:dyDescent="0.25">
      <c r="P1810" s="9">
        <v>44542</v>
      </c>
      <c r="Q1810" s="9">
        <v>44542</v>
      </c>
    </row>
    <row r="1811" spans="16:17" x14ac:dyDescent="0.25">
      <c r="P1811" s="9">
        <v>44543</v>
      </c>
      <c r="Q1811" s="9">
        <v>44543</v>
      </c>
    </row>
    <row r="1812" spans="16:17" x14ac:dyDescent="0.25">
      <c r="P1812" s="9">
        <v>44544</v>
      </c>
      <c r="Q1812" s="9">
        <v>44544</v>
      </c>
    </row>
    <row r="1813" spans="16:17" x14ac:dyDescent="0.25">
      <c r="P1813" s="9">
        <v>44545</v>
      </c>
      <c r="Q1813" s="9">
        <v>44545</v>
      </c>
    </row>
    <row r="1814" spans="16:17" x14ac:dyDescent="0.25">
      <c r="P1814" s="9">
        <v>44546</v>
      </c>
      <c r="Q1814" s="9">
        <v>44546</v>
      </c>
    </row>
    <row r="1815" spans="16:17" x14ac:dyDescent="0.25">
      <c r="P1815" s="9">
        <v>44547</v>
      </c>
      <c r="Q1815" s="9">
        <v>44547</v>
      </c>
    </row>
    <row r="1816" spans="16:17" x14ac:dyDescent="0.25">
      <c r="P1816" s="9">
        <v>44548</v>
      </c>
      <c r="Q1816" s="9">
        <v>44548</v>
      </c>
    </row>
    <row r="1817" spans="16:17" x14ac:dyDescent="0.25">
      <c r="P1817" s="9">
        <v>44549</v>
      </c>
      <c r="Q1817" s="9">
        <v>44549</v>
      </c>
    </row>
    <row r="1818" spans="16:17" x14ac:dyDescent="0.25">
      <c r="P1818" s="9">
        <v>44550</v>
      </c>
      <c r="Q1818" s="9">
        <v>44550</v>
      </c>
    </row>
    <row r="1819" spans="16:17" x14ac:dyDescent="0.25">
      <c r="P1819" s="9">
        <v>44551</v>
      </c>
      <c r="Q1819" s="9">
        <v>44551</v>
      </c>
    </row>
    <row r="1820" spans="16:17" x14ac:dyDescent="0.25">
      <c r="P1820" s="9">
        <v>44552</v>
      </c>
      <c r="Q1820" s="9">
        <v>44552</v>
      </c>
    </row>
    <row r="1821" spans="16:17" x14ac:dyDescent="0.25">
      <c r="P1821" s="9">
        <v>44553</v>
      </c>
      <c r="Q1821" s="9">
        <v>44553</v>
      </c>
    </row>
    <row r="1822" spans="16:17" x14ac:dyDescent="0.25">
      <c r="P1822" s="9">
        <v>44554</v>
      </c>
      <c r="Q1822" s="9">
        <v>44554</v>
      </c>
    </row>
    <row r="1823" spans="16:17" x14ac:dyDescent="0.25">
      <c r="P1823" s="9">
        <v>44555</v>
      </c>
      <c r="Q1823" s="9">
        <v>44555</v>
      </c>
    </row>
    <row r="1824" spans="16:17" x14ac:dyDescent="0.25">
      <c r="P1824" s="9">
        <v>44556</v>
      </c>
      <c r="Q1824" s="9">
        <v>44556</v>
      </c>
    </row>
    <row r="1825" spans="16:17" x14ac:dyDescent="0.25">
      <c r="P1825" s="9">
        <v>44557</v>
      </c>
      <c r="Q1825" s="9">
        <v>44557</v>
      </c>
    </row>
    <row r="1826" spans="16:17" x14ac:dyDescent="0.25">
      <c r="P1826" s="9">
        <v>44558</v>
      </c>
      <c r="Q1826" s="9">
        <v>44558</v>
      </c>
    </row>
    <row r="1827" spans="16:17" x14ac:dyDescent="0.25">
      <c r="P1827" s="9">
        <v>44559</v>
      </c>
      <c r="Q1827" s="9">
        <v>44559</v>
      </c>
    </row>
    <row r="1828" spans="16:17" x14ac:dyDescent="0.25">
      <c r="P1828" s="9">
        <v>44560</v>
      </c>
      <c r="Q1828" s="9">
        <v>44560</v>
      </c>
    </row>
    <row r="1829" spans="16:17" x14ac:dyDescent="0.25">
      <c r="P1829" s="9">
        <v>44561</v>
      </c>
      <c r="Q1829" s="9">
        <v>44561</v>
      </c>
    </row>
    <row r="1830" spans="16:17" x14ac:dyDescent="0.25">
      <c r="P1830" s="9">
        <v>44562</v>
      </c>
      <c r="Q1830" s="9">
        <v>44562</v>
      </c>
    </row>
    <row r="1831" spans="16:17" x14ac:dyDescent="0.25">
      <c r="P1831" s="9">
        <v>44563</v>
      </c>
      <c r="Q1831" s="9">
        <v>44563</v>
      </c>
    </row>
    <row r="1832" spans="16:17" x14ac:dyDescent="0.25">
      <c r="P1832" s="9">
        <v>44564</v>
      </c>
      <c r="Q1832" s="9">
        <v>44564</v>
      </c>
    </row>
    <row r="1833" spans="16:17" x14ac:dyDescent="0.25">
      <c r="P1833" s="9">
        <v>44565</v>
      </c>
      <c r="Q1833" s="9">
        <v>44565</v>
      </c>
    </row>
    <row r="1834" spans="16:17" x14ac:dyDescent="0.25">
      <c r="P1834" s="9">
        <v>44566</v>
      </c>
      <c r="Q1834" s="9">
        <v>44566</v>
      </c>
    </row>
    <row r="1835" spans="16:17" x14ac:dyDescent="0.25">
      <c r="P1835" s="9">
        <v>44567</v>
      </c>
      <c r="Q1835" s="9">
        <v>44567</v>
      </c>
    </row>
    <row r="1836" spans="16:17" x14ac:dyDescent="0.25">
      <c r="P1836" s="9">
        <v>44568</v>
      </c>
      <c r="Q1836" s="9">
        <v>44568</v>
      </c>
    </row>
    <row r="1837" spans="16:17" x14ac:dyDescent="0.25">
      <c r="P1837" s="9">
        <v>44569</v>
      </c>
      <c r="Q1837" s="9">
        <v>44569</v>
      </c>
    </row>
    <row r="1838" spans="16:17" x14ac:dyDescent="0.25">
      <c r="P1838" s="9">
        <v>44570</v>
      </c>
      <c r="Q1838" s="9">
        <v>44570</v>
      </c>
    </row>
    <row r="1839" spans="16:17" x14ac:dyDescent="0.25">
      <c r="P1839" s="9">
        <v>44571</v>
      </c>
      <c r="Q1839" s="9">
        <v>44571</v>
      </c>
    </row>
    <row r="1840" spans="16:17" x14ac:dyDescent="0.25">
      <c r="P1840" s="9">
        <v>44572</v>
      </c>
      <c r="Q1840" s="9">
        <v>44572</v>
      </c>
    </row>
    <row r="1841" spans="16:17" x14ac:dyDescent="0.25">
      <c r="P1841" s="9">
        <v>44573</v>
      </c>
      <c r="Q1841" s="9">
        <v>44573</v>
      </c>
    </row>
    <row r="1842" spans="16:17" x14ac:dyDescent="0.25">
      <c r="P1842" s="9">
        <v>44574</v>
      </c>
      <c r="Q1842" s="9">
        <v>44574</v>
      </c>
    </row>
    <row r="1843" spans="16:17" x14ac:dyDescent="0.25">
      <c r="P1843" s="9">
        <v>44575</v>
      </c>
      <c r="Q1843" s="9">
        <v>44575</v>
      </c>
    </row>
    <row r="1844" spans="16:17" x14ac:dyDescent="0.25">
      <c r="P1844" s="9">
        <v>44576</v>
      </c>
      <c r="Q1844" s="9">
        <v>44576</v>
      </c>
    </row>
    <row r="1845" spans="16:17" x14ac:dyDescent="0.25">
      <c r="P1845" s="9">
        <v>44577</v>
      </c>
      <c r="Q1845" s="9">
        <v>44577</v>
      </c>
    </row>
    <row r="1846" spans="16:17" x14ac:dyDescent="0.25">
      <c r="P1846" s="9">
        <v>44578</v>
      </c>
      <c r="Q1846" s="9">
        <v>44578</v>
      </c>
    </row>
    <row r="1847" spans="16:17" x14ac:dyDescent="0.25">
      <c r="P1847" s="9">
        <v>44579</v>
      </c>
      <c r="Q1847" s="9">
        <v>44579</v>
      </c>
    </row>
    <row r="1848" spans="16:17" x14ac:dyDescent="0.25">
      <c r="P1848" s="9">
        <v>44580</v>
      </c>
      <c r="Q1848" s="9">
        <v>44580</v>
      </c>
    </row>
    <row r="1849" spans="16:17" x14ac:dyDescent="0.25">
      <c r="P1849" s="9">
        <v>44581</v>
      </c>
      <c r="Q1849" s="9">
        <v>44581</v>
      </c>
    </row>
    <row r="1850" spans="16:17" x14ac:dyDescent="0.25">
      <c r="P1850" s="9">
        <v>44582</v>
      </c>
      <c r="Q1850" s="9">
        <v>44582</v>
      </c>
    </row>
    <row r="1851" spans="16:17" x14ac:dyDescent="0.25">
      <c r="P1851" s="9">
        <v>44583</v>
      </c>
      <c r="Q1851" s="9">
        <v>44583</v>
      </c>
    </row>
    <row r="1852" spans="16:17" x14ac:dyDescent="0.25">
      <c r="P1852" s="9">
        <v>44584</v>
      </c>
      <c r="Q1852" s="9">
        <v>44584</v>
      </c>
    </row>
    <row r="1853" spans="16:17" x14ac:dyDescent="0.25">
      <c r="P1853" s="9">
        <v>44585</v>
      </c>
      <c r="Q1853" s="9">
        <v>44585</v>
      </c>
    </row>
    <row r="1854" spans="16:17" x14ac:dyDescent="0.25">
      <c r="P1854" s="9">
        <v>44586</v>
      </c>
      <c r="Q1854" s="9">
        <v>44586</v>
      </c>
    </row>
    <row r="1855" spans="16:17" x14ac:dyDescent="0.25">
      <c r="P1855" s="9">
        <v>44587</v>
      </c>
      <c r="Q1855" s="9">
        <v>44587</v>
      </c>
    </row>
    <row r="1856" spans="16:17" x14ac:dyDescent="0.25">
      <c r="P1856" s="9">
        <v>44588</v>
      </c>
      <c r="Q1856" s="9">
        <v>44588</v>
      </c>
    </row>
    <row r="1857" spans="16:17" x14ac:dyDescent="0.25">
      <c r="P1857" s="9">
        <v>44589</v>
      </c>
      <c r="Q1857" s="9">
        <v>44589</v>
      </c>
    </row>
    <row r="1858" spans="16:17" x14ac:dyDescent="0.25">
      <c r="P1858" s="9">
        <v>44590</v>
      </c>
      <c r="Q1858" s="9">
        <v>44590</v>
      </c>
    </row>
    <row r="1859" spans="16:17" x14ac:dyDescent="0.25">
      <c r="P1859" s="9">
        <v>44591</v>
      </c>
      <c r="Q1859" s="9">
        <v>44591</v>
      </c>
    </row>
    <row r="1860" spans="16:17" x14ac:dyDescent="0.25">
      <c r="P1860" s="9">
        <v>44592</v>
      </c>
      <c r="Q1860" s="9">
        <v>44592</v>
      </c>
    </row>
    <row r="1861" spans="16:17" x14ac:dyDescent="0.25">
      <c r="P1861" s="9">
        <v>44593</v>
      </c>
      <c r="Q1861" s="9">
        <v>44593</v>
      </c>
    </row>
    <row r="1862" spans="16:17" x14ac:dyDescent="0.25">
      <c r="P1862" s="9">
        <v>44594</v>
      </c>
      <c r="Q1862" s="9">
        <v>44594</v>
      </c>
    </row>
    <row r="1863" spans="16:17" x14ac:dyDescent="0.25">
      <c r="P1863" s="9">
        <v>44595</v>
      </c>
      <c r="Q1863" s="9">
        <v>44595</v>
      </c>
    </row>
    <row r="1864" spans="16:17" x14ac:dyDescent="0.25">
      <c r="P1864" s="9">
        <v>44596</v>
      </c>
      <c r="Q1864" s="9">
        <v>44596</v>
      </c>
    </row>
    <row r="1865" spans="16:17" x14ac:dyDescent="0.25">
      <c r="P1865" s="9">
        <v>44597</v>
      </c>
      <c r="Q1865" s="9">
        <v>44597</v>
      </c>
    </row>
    <row r="1866" spans="16:17" x14ac:dyDescent="0.25">
      <c r="P1866" s="9">
        <v>44598</v>
      </c>
      <c r="Q1866" s="9">
        <v>44598</v>
      </c>
    </row>
    <row r="1867" spans="16:17" x14ac:dyDescent="0.25">
      <c r="P1867" s="9">
        <v>44599</v>
      </c>
      <c r="Q1867" s="9">
        <v>44599</v>
      </c>
    </row>
    <row r="1868" spans="16:17" x14ac:dyDescent="0.25">
      <c r="P1868" s="9">
        <v>44600</v>
      </c>
      <c r="Q1868" s="9">
        <v>44600</v>
      </c>
    </row>
    <row r="1869" spans="16:17" x14ac:dyDescent="0.25">
      <c r="P1869" s="9">
        <v>44601</v>
      </c>
      <c r="Q1869" s="9">
        <v>44601</v>
      </c>
    </row>
    <row r="1870" spans="16:17" x14ac:dyDescent="0.25">
      <c r="P1870" s="9">
        <v>44602</v>
      </c>
      <c r="Q1870" s="9">
        <v>44602</v>
      </c>
    </row>
    <row r="1871" spans="16:17" x14ac:dyDescent="0.25">
      <c r="P1871" s="9">
        <v>44603</v>
      </c>
      <c r="Q1871" s="9">
        <v>44603</v>
      </c>
    </row>
    <row r="1872" spans="16:17" x14ac:dyDescent="0.25">
      <c r="P1872" s="9">
        <v>44604</v>
      </c>
      <c r="Q1872" s="9">
        <v>44604</v>
      </c>
    </row>
    <row r="1873" spans="16:17" x14ac:dyDescent="0.25">
      <c r="P1873" s="9">
        <v>44605</v>
      </c>
      <c r="Q1873" s="9">
        <v>44605</v>
      </c>
    </row>
    <row r="1874" spans="16:17" x14ac:dyDescent="0.25">
      <c r="P1874" s="9">
        <v>44606</v>
      </c>
      <c r="Q1874" s="9">
        <v>44606</v>
      </c>
    </row>
    <row r="1875" spans="16:17" x14ac:dyDescent="0.25">
      <c r="P1875" s="9">
        <v>44607</v>
      </c>
      <c r="Q1875" s="9">
        <v>44607</v>
      </c>
    </row>
  </sheetData>
  <mergeCells count="3">
    <mergeCell ref="A1:E1"/>
    <mergeCell ref="H1:O1"/>
    <mergeCell ref="P1:S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9</vt:i4>
      </vt:variant>
    </vt:vector>
  </HeadingPairs>
  <TitlesOfParts>
    <vt:vector size="12" baseType="lpstr">
      <vt:lpstr>Ansøgning</vt:lpstr>
      <vt:lpstr>Opgørelse</vt:lpstr>
      <vt:lpstr>Lister</vt:lpstr>
      <vt:lpstr>c_ref_slut</vt:lpstr>
      <vt:lpstr>c_ref_start</vt:lpstr>
      <vt:lpstr>d_ref_slut</vt:lpstr>
      <vt:lpstr>d_ref_start</vt:lpstr>
      <vt:lpstr>Kompensationsperiode</vt:lpstr>
      <vt:lpstr>Matrix_komp.per.</vt:lpstr>
      <vt:lpstr>Matrix_Ref.</vt:lpstr>
      <vt:lpstr>ReferencePeriode_Indtægtstab</vt:lpstr>
      <vt:lpstr>StartdatoSelvvalgtRefPeriode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Hjerrild Bech</dc:creator>
  <cp:lastModifiedBy>Atussa Ghaderi</cp:lastModifiedBy>
  <dcterms:created xsi:type="dcterms:W3CDTF">2020-05-11T14:41:29Z</dcterms:created>
  <dcterms:modified xsi:type="dcterms:W3CDTF">2022-04-26T12:05:24Z</dcterms:modified>
</cp:coreProperties>
</file>