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ronapuljer_Arbejdsmappe\B H J - Fælles (faste, løn, produktion og konkurs)\B - SEKU KOKU Løn\Lønkomp. dec-feb 2022\"/>
    </mc:Choice>
  </mc:AlternateContent>
  <workbookProtection workbookAlgorithmName="SHA-512" workbookHashValue="FGtNrDtrLx3T3FMbYyBDfk3S1Hs2XGW+K1ge3rSzwnTo0BJFahtYJWJolro+Pzw8rVq1/lTf/0/fQ5mWaltMGg==" workbookSaltValue="zk0PTXk2CgYZC8GDrIv6pQ==" workbookSpinCount="100000" lockStructure="1"/>
  <bookViews>
    <workbookView xWindow="0" yWindow="0" windowWidth="28800" windowHeight="11292"/>
  </bookViews>
  <sheets>
    <sheet name="Ansøgning" sheetId="7" r:id="rId1"/>
    <sheet name="Opsparede løndele" sheetId="8" r:id="rId2"/>
    <sheet name="Lister" sheetId="3" state="hidden" r:id="rId3"/>
  </sheets>
  <definedNames>
    <definedName name="Ansættelsesforhold">Lister!$A$2:$A$5</definedName>
    <definedName name="Kompensationsperiode">Lister!$A$7:$A$96</definedName>
    <definedName name="Periode_Lønkompensation">Lister!$C$29:$C$32</definedName>
    <definedName name="Slutdato">Lister!$D$2</definedName>
    <definedName name="Startdato">Lister!$C$2</definedName>
  </definedNames>
  <calcPr calcId="162913"/>
</workbook>
</file>

<file path=xl/calcChain.xml><?xml version="1.0" encoding="utf-8"?>
<calcChain xmlns="http://schemas.openxmlformats.org/spreadsheetml/2006/main">
  <c r="B10" i="8" l="1"/>
  <c r="U22" i="7" l="1"/>
  <c r="U23" i="7"/>
  <c r="U24" i="7"/>
  <c r="U25" i="7"/>
  <c r="U26" i="7"/>
  <c r="U27" i="7"/>
  <c r="U28" i="7"/>
  <c r="U29" i="7"/>
  <c r="U30" i="7"/>
  <c r="U31" i="7"/>
  <c r="U32" i="7"/>
  <c r="U33" i="7"/>
  <c r="U34" i="7"/>
  <c r="U35" i="7"/>
  <c r="U36" i="7"/>
  <c r="U37" i="7"/>
  <c r="U38" i="7"/>
  <c r="U39" i="7"/>
  <c r="U40" i="7"/>
  <c r="U41" i="7"/>
  <c r="U42" i="7"/>
  <c r="U43" i="7"/>
  <c r="U44" i="7"/>
  <c r="U45" i="7"/>
  <c r="U46" i="7"/>
  <c r="U47" i="7"/>
  <c r="U48" i="7"/>
  <c r="U49" i="7"/>
  <c r="U50" i="7"/>
  <c r="U51" i="7"/>
  <c r="U52" i="7"/>
  <c r="U53" i="7"/>
  <c r="U54" i="7"/>
  <c r="U55" i="7"/>
  <c r="U56" i="7"/>
  <c r="U57" i="7"/>
  <c r="U58" i="7"/>
  <c r="U59" i="7"/>
  <c r="U60" i="7"/>
  <c r="U61" i="7"/>
  <c r="U62" i="7"/>
  <c r="U63" i="7"/>
  <c r="U64" i="7"/>
  <c r="U65" i="7"/>
  <c r="U66" i="7"/>
  <c r="U67" i="7"/>
  <c r="U68" i="7"/>
  <c r="U69" i="7"/>
  <c r="U70" i="7"/>
  <c r="U71" i="7"/>
  <c r="U72" i="7"/>
  <c r="U73" i="7"/>
  <c r="U74" i="7"/>
  <c r="U75" i="7"/>
  <c r="U76" i="7"/>
  <c r="U77" i="7"/>
  <c r="U78" i="7"/>
  <c r="U79" i="7"/>
  <c r="U80" i="7"/>
  <c r="U81" i="7"/>
  <c r="U82" i="7"/>
  <c r="U83" i="7"/>
  <c r="U84" i="7"/>
  <c r="U85" i="7"/>
  <c r="U86" i="7"/>
  <c r="U87" i="7"/>
  <c r="U88" i="7"/>
  <c r="U89" i="7"/>
  <c r="U90" i="7"/>
  <c r="U91" i="7"/>
  <c r="U92" i="7"/>
  <c r="U93" i="7"/>
  <c r="U94" i="7"/>
  <c r="U95" i="7"/>
  <c r="U96" i="7"/>
  <c r="U97" i="7"/>
  <c r="U98" i="7"/>
  <c r="U99" i="7"/>
  <c r="U100" i="7"/>
  <c r="U101" i="7"/>
  <c r="U102" i="7"/>
  <c r="U103" i="7"/>
  <c r="U104" i="7"/>
  <c r="U105" i="7"/>
  <c r="U106" i="7"/>
  <c r="U107" i="7"/>
  <c r="U108" i="7"/>
  <c r="U109" i="7"/>
  <c r="U110" i="7"/>
  <c r="U111" i="7"/>
  <c r="U112" i="7"/>
  <c r="U113" i="7"/>
  <c r="U114" i="7"/>
  <c r="U115" i="7"/>
  <c r="U116" i="7"/>
  <c r="U117" i="7"/>
  <c r="U118" i="7"/>
  <c r="U119" i="7"/>
  <c r="U120" i="7"/>
  <c r="U121" i="7"/>
  <c r="U122" i="7"/>
  <c r="U123" i="7"/>
  <c r="U124" i="7"/>
  <c r="U125" i="7"/>
  <c r="U126" i="7"/>
  <c r="U127" i="7"/>
  <c r="U128" i="7"/>
  <c r="U129" i="7"/>
  <c r="U130" i="7"/>
  <c r="U131" i="7"/>
  <c r="U132" i="7"/>
  <c r="U133" i="7"/>
  <c r="U134" i="7"/>
  <c r="U135" i="7"/>
  <c r="U136" i="7"/>
  <c r="U137" i="7"/>
  <c r="U138" i="7"/>
  <c r="U139" i="7"/>
  <c r="U140" i="7"/>
  <c r="U141" i="7"/>
  <c r="U142" i="7"/>
  <c r="U143" i="7"/>
  <c r="U144" i="7"/>
  <c r="U145" i="7"/>
  <c r="U146" i="7"/>
  <c r="U147" i="7"/>
  <c r="U148" i="7"/>
  <c r="U149" i="7"/>
  <c r="U150" i="7"/>
  <c r="U151" i="7"/>
  <c r="U152" i="7"/>
  <c r="U153" i="7"/>
  <c r="U154" i="7"/>
  <c r="U155" i="7"/>
  <c r="U156" i="7"/>
  <c r="U157" i="7"/>
  <c r="U158" i="7"/>
  <c r="U159" i="7"/>
  <c r="U160" i="7"/>
  <c r="U161" i="7"/>
  <c r="U162" i="7"/>
  <c r="U163" i="7"/>
  <c r="U164" i="7"/>
  <c r="U165" i="7"/>
  <c r="U166" i="7"/>
  <c r="U167" i="7"/>
  <c r="U168" i="7"/>
  <c r="U169" i="7"/>
  <c r="U170" i="7"/>
  <c r="U171" i="7"/>
  <c r="U172" i="7"/>
  <c r="U173" i="7"/>
  <c r="U174" i="7"/>
  <c r="U175" i="7"/>
  <c r="U176" i="7"/>
  <c r="U177" i="7"/>
  <c r="U178" i="7"/>
  <c r="U179" i="7"/>
  <c r="U180" i="7"/>
  <c r="U181" i="7"/>
  <c r="U182" i="7"/>
  <c r="U183" i="7"/>
  <c r="U184" i="7"/>
  <c r="U185" i="7"/>
  <c r="U186" i="7"/>
  <c r="U187" i="7"/>
  <c r="U188" i="7"/>
  <c r="U189" i="7"/>
  <c r="U190" i="7"/>
  <c r="U191" i="7"/>
  <c r="U192" i="7"/>
  <c r="U193" i="7"/>
  <c r="U194" i="7"/>
  <c r="U195" i="7"/>
  <c r="U196" i="7"/>
  <c r="U197" i="7"/>
  <c r="U198" i="7"/>
  <c r="U199" i="7"/>
  <c r="U200" i="7"/>
  <c r="U201" i="7"/>
  <c r="U202" i="7"/>
  <c r="U203" i="7"/>
  <c r="U204" i="7"/>
  <c r="U205" i="7"/>
  <c r="U206" i="7"/>
  <c r="U207" i="7"/>
  <c r="U208" i="7"/>
  <c r="U209" i="7"/>
  <c r="U210" i="7"/>
  <c r="U211" i="7"/>
  <c r="U212" i="7"/>
  <c r="U213" i="7"/>
  <c r="U214" i="7"/>
  <c r="U215" i="7"/>
  <c r="U216" i="7"/>
  <c r="U217" i="7"/>
  <c r="U218" i="7"/>
  <c r="U219" i="7"/>
  <c r="U220" i="7"/>
  <c r="U221" i="7"/>
  <c r="U222" i="7"/>
  <c r="U223" i="7"/>
  <c r="U224" i="7"/>
  <c r="U225" i="7"/>
  <c r="U226" i="7"/>
  <c r="U227" i="7"/>
  <c r="U228" i="7"/>
  <c r="U229" i="7"/>
  <c r="U230" i="7"/>
  <c r="U231" i="7"/>
  <c r="U232" i="7"/>
  <c r="U233" i="7"/>
  <c r="U234" i="7"/>
  <c r="U235" i="7"/>
  <c r="U236" i="7"/>
  <c r="U237" i="7"/>
  <c r="U238" i="7"/>
  <c r="U239" i="7"/>
  <c r="U240" i="7"/>
  <c r="U241" i="7"/>
  <c r="U242" i="7"/>
  <c r="U243" i="7"/>
  <c r="U244" i="7"/>
  <c r="U245" i="7"/>
  <c r="U246" i="7"/>
  <c r="U247" i="7"/>
  <c r="U248" i="7"/>
  <c r="U249" i="7"/>
  <c r="U250" i="7"/>
  <c r="U251" i="7"/>
  <c r="U252" i="7"/>
  <c r="U253" i="7"/>
  <c r="U254" i="7"/>
  <c r="U255" i="7"/>
  <c r="U256" i="7"/>
  <c r="U257" i="7"/>
  <c r="U258" i="7"/>
  <c r="U259" i="7"/>
  <c r="U260" i="7"/>
  <c r="U261" i="7"/>
  <c r="U262" i="7"/>
  <c r="U263" i="7"/>
  <c r="U264" i="7"/>
  <c r="U265" i="7"/>
  <c r="U266" i="7"/>
  <c r="U267" i="7"/>
  <c r="U268" i="7"/>
  <c r="U269" i="7"/>
  <c r="U270" i="7"/>
  <c r="U271" i="7"/>
  <c r="U272" i="7"/>
  <c r="U273" i="7"/>
  <c r="U274" i="7"/>
  <c r="U275" i="7"/>
  <c r="U276" i="7"/>
  <c r="U277" i="7"/>
  <c r="U278" i="7"/>
  <c r="U279" i="7"/>
  <c r="U280" i="7"/>
  <c r="U281" i="7"/>
  <c r="U282" i="7"/>
  <c r="U283" i="7"/>
  <c r="U284" i="7"/>
  <c r="U285" i="7"/>
  <c r="U286" i="7"/>
  <c r="U287" i="7"/>
  <c r="U288" i="7"/>
  <c r="U289" i="7"/>
  <c r="U290" i="7"/>
  <c r="U291" i="7"/>
  <c r="U292" i="7"/>
  <c r="U293" i="7"/>
  <c r="U294" i="7"/>
  <c r="U295" i="7"/>
  <c r="U296" i="7"/>
  <c r="U297" i="7"/>
  <c r="U298" i="7"/>
  <c r="U299" i="7"/>
  <c r="U300" i="7"/>
  <c r="U301" i="7"/>
  <c r="U302" i="7"/>
  <c r="U303" i="7"/>
  <c r="U304" i="7"/>
  <c r="U305" i="7"/>
  <c r="U306" i="7"/>
  <c r="U307" i="7"/>
  <c r="U308" i="7"/>
  <c r="U309" i="7"/>
  <c r="U310" i="7"/>
  <c r="U311" i="7"/>
  <c r="U312" i="7"/>
  <c r="U313" i="7"/>
  <c r="U314" i="7"/>
  <c r="U315" i="7"/>
  <c r="U316" i="7"/>
  <c r="U317" i="7"/>
  <c r="U318" i="7"/>
  <c r="U319" i="7"/>
  <c r="U320" i="7"/>
  <c r="U321" i="7"/>
  <c r="U322" i="7"/>
  <c r="U323" i="7"/>
  <c r="U324" i="7"/>
  <c r="U325" i="7"/>
  <c r="U326" i="7"/>
  <c r="U327" i="7"/>
  <c r="U328" i="7"/>
  <c r="U329" i="7"/>
  <c r="U330" i="7"/>
  <c r="U331" i="7"/>
  <c r="U332" i="7"/>
  <c r="U333" i="7"/>
  <c r="U334" i="7"/>
  <c r="U335" i="7"/>
  <c r="U336" i="7"/>
  <c r="U337" i="7"/>
  <c r="U338" i="7"/>
  <c r="U339" i="7"/>
  <c r="U340" i="7"/>
  <c r="U341" i="7"/>
  <c r="U342" i="7"/>
  <c r="U343" i="7"/>
  <c r="U344" i="7"/>
  <c r="U345" i="7"/>
  <c r="U346" i="7"/>
  <c r="U347" i="7"/>
  <c r="U348" i="7"/>
  <c r="U349" i="7"/>
  <c r="U350" i="7"/>
  <c r="U351" i="7"/>
  <c r="U352" i="7"/>
  <c r="U353" i="7"/>
  <c r="U354" i="7"/>
  <c r="U355" i="7"/>
  <c r="U356" i="7"/>
  <c r="U357" i="7"/>
  <c r="U358" i="7"/>
  <c r="U359" i="7"/>
  <c r="U360" i="7"/>
  <c r="U361" i="7"/>
  <c r="U362" i="7"/>
  <c r="U363" i="7"/>
  <c r="U364" i="7"/>
  <c r="U365" i="7"/>
  <c r="U366" i="7"/>
  <c r="U367" i="7"/>
  <c r="U368" i="7"/>
  <c r="U369" i="7"/>
  <c r="U370" i="7"/>
  <c r="U371" i="7"/>
  <c r="U372" i="7"/>
  <c r="U373" i="7"/>
  <c r="U374" i="7"/>
  <c r="U375" i="7"/>
  <c r="U376" i="7"/>
  <c r="U377" i="7"/>
  <c r="U378" i="7"/>
  <c r="U379" i="7"/>
  <c r="U380" i="7"/>
  <c r="U381" i="7"/>
  <c r="U382" i="7"/>
  <c r="U383" i="7"/>
  <c r="U384" i="7"/>
  <c r="U385" i="7"/>
  <c r="U386" i="7"/>
  <c r="U387" i="7"/>
  <c r="U388" i="7"/>
  <c r="U389" i="7"/>
  <c r="U390" i="7"/>
  <c r="U391" i="7"/>
  <c r="U392" i="7"/>
  <c r="U393" i="7"/>
  <c r="U394" i="7"/>
  <c r="U395" i="7"/>
  <c r="U396" i="7"/>
  <c r="U397" i="7"/>
  <c r="U398" i="7"/>
  <c r="U399" i="7"/>
  <c r="U400" i="7"/>
  <c r="U401" i="7"/>
  <c r="U402" i="7"/>
  <c r="U403" i="7"/>
  <c r="U404" i="7"/>
  <c r="U405" i="7"/>
  <c r="U406" i="7"/>
  <c r="U407" i="7"/>
  <c r="U408" i="7"/>
  <c r="U409" i="7"/>
  <c r="U410" i="7"/>
  <c r="U411" i="7"/>
  <c r="U412" i="7"/>
  <c r="U413" i="7"/>
  <c r="U414" i="7"/>
  <c r="U415" i="7"/>
  <c r="U416" i="7"/>
  <c r="U417" i="7"/>
  <c r="U418" i="7"/>
  <c r="U419" i="7"/>
  <c r="U420" i="7"/>
  <c r="U421" i="7"/>
  <c r="U422" i="7"/>
  <c r="U423" i="7"/>
  <c r="U424" i="7"/>
  <c r="U425" i="7"/>
  <c r="U426" i="7"/>
  <c r="U427" i="7"/>
  <c r="U428" i="7"/>
  <c r="U429" i="7"/>
  <c r="U430" i="7"/>
  <c r="U431" i="7"/>
  <c r="U432" i="7"/>
  <c r="U433" i="7"/>
  <c r="U434" i="7"/>
  <c r="U435" i="7"/>
  <c r="U436" i="7"/>
  <c r="U437" i="7"/>
  <c r="U438" i="7"/>
  <c r="U439" i="7"/>
  <c r="U440" i="7"/>
  <c r="U441" i="7"/>
  <c r="U442" i="7"/>
  <c r="U443" i="7"/>
  <c r="U444" i="7"/>
  <c r="U445" i="7"/>
  <c r="U446" i="7"/>
  <c r="U447" i="7"/>
  <c r="U448" i="7"/>
  <c r="U449" i="7"/>
  <c r="U450" i="7"/>
  <c r="U451" i="7"/>
  <c r="U452" i="7"/>
  <c r="U453" i="7"/>
  <c r="U454" i="7"/>
  <c r="U455" i="7"/>
  <c r="U456" i="7"/>
  <c r="U457" i="7"/>
  <c r="U458" i="7"/>
  <c r="U459" i="7"/>
  <c r="U460" i="7"/>
  <c r="U461" i="7"/>
  <c r="U462" i="7"/>
  <c r="U463" i="7"/>
  <c r="U464" i="7"/>
  <c r="U465" i="7"/>
  <c r="U466" i="7"/>
  <c r="U467" i="7"/>
  <c r="U468" i="7"/>
  <c r="U469" i="7"/>
  <c r="U470" i="7"/>
  <c r="U471" i="7"/>
  <c r="U472" i="7"/>
  <c r="U473" i="7"/>
  <c r="U474" i="7"/>
  <c r="U475" i="7"/>
  <c r="U476" i="7"/>
  <c r="U477" i="7"/>
  <c r="U478" i="7"/>
  <c r="U479" i="7"/>
  <c r="U480" i="7"/>
  <c r="U481" i="7"/>
  <c r="U482" i="7"/>
  <c r="U483" i="7"/>
  <c r="U484" i="7"/>
  <c r="U485" i="7"/>
  <c r="U486" i="7"/>
  <c r="U487" i="7"/>
  <c r="U488" i="7"/>
  <c r="U489" i="7"/>
  <c r="U490" i="7"/>
  <c r="U491" i="7"/>
  <c r="U492" i="7"/>
  <c r="U493" i="7"/>
  <c r="U494" i="7"/>
  <c r="U495" i="7"/>
  <c r="U496" i="7"/>
  <c r="U497" i="7"/>
  <c r="U498" i="7"/>
  <c r="U499" i="7"/>
  <c r="U500" i="7"/>
  <c r="U501" i="7"/>
  <c r="U502" i="7"/>
  <c r="U503" i="7"/>
  <c r="U504" i="7"/>
  <c r="U505" i="7"/>
  <c r="U506" i="7"/>
  <c r="U507" i="7"/>
  <c r="U508" i="7"/>
  <c r="U509" i="7"/>
  <c r="U510" i="7"/>
  <c r="U511" i="7"/>
  <c r="U512" i="7"/>
  <c r="U513" i="7"/>
  <c r="U514" i="7"/>
  <c r="U515" i="7"/>
  <c r="U516" i="7"/>
  <c r="U517" i="7"/>
  <c r="U518" i="7"/>
  <c r="U519" i="7"/>
  <c r="U520" i="7"/>
  <c r="U521" i="7"/>
  <c r="U522" i="7"/>
  <c r="U523" i="7"/>
  <c r="U524" i="7"/>
  <c r="U525" i="7"/>
  <c r="U526" i="7"/>
  <c r="U527" i="7"/>
  <c r="U528" i="7"/>
  <c r="U529" i="7"/>
  <c r="U530" i="7"/>
  <c r="U531" i="7"/>
  <c r="U532" i="7"/>
  <c r="U533" i="7"/>
  <c r="U534" i="7"/>
  <c r="U535" i="7"/>
  <c r="U536" i="7"/>
  <c r="U537" i="7"/>
  <c r="U538" i="7"/>
  <c r="U539" i="7"/>
  <c r="U540" i="7"/>
  <c r="U541" i="7"/>
  <c r="U542" i="7"/>
  <c r="U543" i="7"/>
  <c r="U544" i="7"/>
  <c r="U545" i="7"/>
  <c r="U546" i="7"/>
  <c r="U547" i="7"/>
  <c r="U548" i="7"/>
  <c r="U549" i="7"/>
  <c r="U550" i="7"/>
  <c r="U551" i="7"/>
  <c r="U552" i="7"/>
  <c r="U553" i="7"/>
  <c r="U554" i="7"/>
  <c r="U555" i="7"/>
  <c r="U556" i="7"/>
  <c r="U557" i="7"/>
  <c r="U558" i="7"/>
  <c r="U559" i="7"/>
  <c r="U560" i="7"/>
  <c r="U561" i="7"/>
  <c r="U562" i="7"/>
  <c r="U563" i="7"/>
  <c r="U564" i="7"/>
  <c r="U565" i="7"/>
  <c r="U566" i="7"/>
  <c r="U567" i="7"/>
  <c r="U568" i="7"/>
  <c r="U569" i="7"/>
  <c r="U570" i="7"/>
  <c r="U571" i="7"/>
  <c r="U572" i="7"/>
  <c r="U573" i="7"/>
  <c r="U574" i="7"/>
  <c r="U575" i="7"/>
  <c r="U576" i="7"/>
  <c r="U577" i="7"/>
  <c r="U578" i="7"/>
  <c r="U579" i="7"/>
  <c r="U580" i="7"/>
  <c r="U581" i="7"/>
  <c r="U582" i="7"/>
  <c r="U583" i="7"/>
  <c r="U584" i="7"/>
  <c r="U585" i="7"/>
  <c r="U586" i="7"/>
  <c r="U587" i="7"/>
  <c r="U588" i="7"/>
  <c r="U589" i="7"/>
  <c r="U590" i="7"/>
  <c r="U591" i="7"/>
  <c r="U592" i="7"/>
  <c r="U593" i="7"/>
  <c r="U594" i="7"/>
  <c r="U595" i="7"/>
  <c r="U596" i="7"/>
  <c r="U597" i="7"/>
  <c r="U598" i="7"/>
  <c r="U599" i="7"/>
  <c r="U600" i="7"/>
  <c r="U601" i="7"/>
  <c r="U602" i="7"/>
  <c r="U603" i="7"/>
  <c r="U604" i="7"/>
  <c r="U605" i="7"/>
  <c r="U606" i="7"/>
  <c r="U607" i="7"/>
  <c r="U608" i="7"/>
  <c r="U609" i="7"/>
  <c r="U610" i="7"/>
  <c r="U611" i="7"/>
  <c r="U612" i="7"/>
  <c r="U613" i="7"/>
  <c r="U614" i="7"/>
  <c r="U615" i="7"/>
  <c r="U616" i="7"/>
  <c r="U617" i="7"/>
  <c r="U618" i="7"/>
  <c r="U619" i="7"/>
  <c r="U620" i="7"/>
  <c r="U621" i="7"/>
  <c r="U622" i="7"/>
  <c r="U623" i="7"/>
  <c r="U624" i="7"/>
  <c r="U625" i="7"/>
  <c r="U626" i="7"/>
  <c r="U627" i="7"/>
  <c r="U628" i="7"/>
  <c r="U629" i="7"/>
  <c r="U630" i="7"/>
  <c r="U631" i="7"/>
  <c r="U632" i="7"/>
  <c r="U633" i="7"/>
  <c r="U634" i="7"/>
  <c r="U635" i="7"/>
  <c r="U636" i="7"/>
  <c r="U637" i="7"/>
  <c r="U638" i="7"/>
  <c r="U639" i="7"/>
  <c r="U640" i="7"/>
  <c r="U641" i="7"/>
  <c r="U642" i="7"/>
  <c r="U643" i="7"/>
  <c r="U644" i="7"/>
  <c r="U645" i="7"/>
  <c r="U646" i="7"/>
  <c r="U647" i="7"/>
  <c r="U648" i="7"/>
  <c r="U649" i="7"/>
  <c r="U650" i="7"/>
  <c r="U651" i="7"/>
  <c r="U652" i="7"/>
  <c r="U653" i="7"/>
  <c r="U654" i="7"/>
  <c r="U655" i="7"/>
  <c r="U656" i="7"/>
  <c r="U657" i="7"/>
  <c r="U658" i="7"/>
  <c r="U659" i="7"/>
  <c r="U660" i="7"/>
  <c r="U661" i="7"/>
  <c r="U662" i="7"/>
  <c r="U663" i="7"/>
  <c r="U664" i="7"/>
  <c r="U665" i="7"/>
  <c r="U666" i="7"/>
  <c r="U667" i="7"/>
  <c r="U668" i="7"/>
  <c r="U669" i="7"/>
  <c r="U670" i="7"/>
  <c r="U671" i="7"/>
  <c r="U672" i="7"/>
  <c r="U673" i="7"/>
  <c r="U674" i="7"/>
  <c r="U675" i="7"/>
  <c r="U676" i="7"/>
  <c r="U677" i="7"/>
  <c r="U678" i="7"/>
  <c r="U679" i="7"/>
  <c r="U680" i="7"/>
  <c r="U681" i="7"/>
  <c r="U682" i="7"/>
  <c r="U683" i="7"/>
  <c r="U684" i="7"/>
  <c r="U685" i="7"/>
  <c r="U686" i="7"/>
  <c r="U687" i="7"/>
  <c r="U688" i="7"/>
  <c r="U689" i="7"/>
  <c r="U690" i="7"/>
  <c r="U691" i="7"/>
  <c r="U692" i="7"/>
  <c r="U693" i="7"/>
  <c r="U694" i="7"/>
  <c r="U695" i="7"/>
  <c r="U696" i="7"/>
  <c r="U697" i="7"/>
  <c r="U698" i="7"/>
  <c r="U699" i="7"/>
  <c r="U700" i="7"/>
  <c r="U701" i="7"/>
  <c r="U702" i="7"/>
  <c r="U703" i="7"/>
  <c r="U704" i="7"/>
  <c r="U705" i="7"/>
  <c r="U706" i="7"/>
  <c r="U707" i="7"/>
  <c r="U708" i="7"/>
  <c r="U709" i="7"/>
  <c r="U710" i="7"/>
  <c r="U711" i="7"/>
  <c r="U712" i="7"/>
  <c r="U713" i="7"/>
  <c r="U714" i="7"/>
  <c r="U715" i="7"/>
  <c r="U716" i="7"/>
  <c r="U717" i="7"/>
  <c r="U718" i="7"/>
  <c r="U719" i="7"/>
  <c r="U720" i="7"/>
  <c r="U721" i="7"/>
  <c r="U722" i="7"/>
  <c r="U723" i="7"/>
  <c r="U724" i="7"/>
  <c r="U725" i="7"/>
  <c r="U726" i="7"/>
  <c r="U727" i="7"/>
  <c r="U728" i="7"/>
  <c r="U729" i="7"/>
  <c r="U730" i="7"/>
  <c r="U731" i="7"/>
  <c r="U732" i="7"/>
  <c r="U733" i="7"/>
  <c r="U734" i="7"/>
  <c r="U735" i="7"/>
  <c r="U736" i="7"/>
  <c r="U737" i="7"/>
  <c r="U738" i="7"/>
  <c r="U739" i="7"/>
  <c r="U740" i="7"/>
  <c r="U741" i="7"/>
  <c r="U742" i="7"/>
  <c r="U743" i="7"/>
  <c r="U744" i="7"/>
  <c r="U745" i="7"/>
  <c r="U746" i="7"/>
  <c r="U747" i="7"/>
  <c r="U748" i="7"/>
  <c r="U749" i="7"/>
  <c r="U750" i="7"/>
  <c r="U751" i="7"/>
  <c r="U752" i="7"/>
  <c r="U753" i="7"/>
  <c r="U754" i="7"/>
  <c r="U755" i="7"/>
  <c r="U756" i="7"/>
  <c r="U757" i="7"/>
  <c r="U758" i="7"/>
  <c r="U759" i="7"/>
  <c r="U760" i="7"/>
  <c r="U761" i="7"/>
  <c r="U762" i="7"/>
  <c r="U763" i="7"/>
  <c r="U764" i="7"/>
  <c r="U765" i="7"/>
  <c r="U766" i="7"/>
  <c r="U767" i="7"/>
  <c r="U768" i="7"/>
  <c r="U769" i="7"/>
  <c r="U770" i="7"/>
  <c r="U771" i="7"/>
  <c r="U772" i="7"/>
  <c r="U773" i="7"/>
  <c r="U774" i="7"/>
  <c r="U775" i="7"/>
  <c r="U776" i="7"/>
  <c r="U777" i="7"/>
  <c r="U778" i="7"/>
  <c r="U779" i="7"/>
  <c r="U780" i="7"/>
  <c r="U781" i="7"/>
  <c r="U782" i="7"/>
  <c r="U783" i="7"/>
  <c r="U784" i="7"/>
  <c r="U785" i="7"/>
  <c r="U786" i="7"/>
  <c r="U787" i="7"/>
  <c r="U788" i="7"/>
  <c r="U789" i="7"/>
  <c r="U790" i="7"/>
  <c r="U791" i="7"/>
  <c r="U792" i="7"/>
  <c r="U793" i="7"/>
  <c r="U794" i="7"/>
  <c r="U795" i="7"/>
  <c r="U796" i="7"/>
  <c r="U797" i="7"/>
  <c r="U798" i="7"/>
  <c r="U799" i="7"/>
  <c r="U800" i="7"/>
  <c r="U801" i="7"/>
  <c r="U802" i="7"/>
  <c r="U803" i="7"/>
  <c r="U804" i="7"/>
  <c r="U805" i="7"/>
  <c r="U806" i="7"/>
  <c r="U807" i="7"/>
  <c r="U808" i="7"/>
  <c r="U809" i="7"/>
  <c r="U810" i="7"/>
  <c r="U811" i="7"/>
  <c r="U812" i="7"/>
  <c r="U813" i="7"/>
  <c r="U814" i="7"/>
  <c r="U815" i="7"/>
  <c r="U816" i="7"/>
  <c r="U817" i="7"/>
  <c r="U818" i="7"/>
  <c r="U819" i="7"/>
  <c r="U820" i="7"/>
  <c r="U821" i="7"/>
  <c r="U822" i="7"/>
  <c r="U823" i="7"/>
  <c r="U824" i="7"/>
  <c r="U825" i="7"/>
  <c r="U826" i="7"/>
  <c r="U827" i="7"/>
  <c r="U828" i="7"/>
  <c r="U829" i="7"/>
  <c r="U830" i="7"/>
  <c r="U831" i="7"/>
  <c r="U832" i="7"/>
  <c r="U833" i="7"/>
  <c r="U834" i="7"/>
  <c r="U835" i="7"/>
  <c r="U836" i="7"/>
  <c r="U837" i="7"/>
  <c r="U838" i="7"/>
  <c r="U839" i="7"/>
  <c r="U840" i="7"/>
  <c r="U841" i="7"/>
  <c r="U842" i="7"/>
  <c r="U843" i="7"/>
  <c r="U844" i="7"/>
  <c r="U845" i="7"/>
  <c r="U846" i="7"/>
  <c r="U847" i="7"/>
  <c r="U848" i="7"/>
  <c r="U849" i="7"/>
  <c r="U850" i="7"/>
  <c r="U851" i="7"/>
  <c r="U852" i="7"/>
  <c r="U853" i="7"/>
  <c r="U854" i="7"/>
  <c r="U855" i="7"/>
  <c r="U856" i="7"/>
  <c r="U857" i="7"/>
  <c r="U858" i="7"/>
  <c r="U859" i="7"/>
  <c r="U860" i="7"/>
  <c r="U861" i="7"/>
  <c r="U862" i="7"/>
  <c r="U863" i="7"/>
  <c r="U864" i="7"/>
  <c r="U865" i="7"/>
  <c r="U866" i="7"/>
  <c r="U867" i="7"/>
  <c r="U868" i="7"/>
  <c r="U869" i="7"/>
  <c r="U870" i="7"/>
  <c r="U871" i="7"/>
  <c r="U872" i="7"/>
  <c r="U873" i="7"/>
  <c r="U874" i="7"/>
  <c r="U875" i="7"/>
  <c r="U876" i="7"/>
  <c r="U877" i="7"/>
  <c r="U878" i="7"/>
  <c r="U879" i="7"/>
  <c r="U880" i="7"/>
  <c r="U881" i="7"/>
  <c r="U882" i="7"/>
  <c r="U883" i="7"/>
  <c r="U884" i="7"/>
  <c r="U885" i="7"/>
  <c r="U886" i="7"/>
  <c r="U887" i="7"/>
  <c r="U888" i="7"/>
  <c r="U889" i="7"/>
  <c r="U890" i="7"/>
  <c r="U891" i="7"/>
  <c r="U892" i="7"/>
  <c r="U893" i="7"/>
  <c r="U894" i="7"/>
  <c r="U895" i="7"/>
  <c r="U896" i="7"/>
  <c r="U897" i="7"/>
  <c r="U898" i="7"/>
  <c r="U899" i="7"/>
  <c r="U900" i="7"/>
  <c r="U901" i="7"/>
  <c r="U902" i="7"/>
  <c r="U903" i="7"/>
  <c r="U904" i="7"/>
  <c r="U905" i="7"/>
  <c r="U906" i="7"/>
  <c r="U907" i="7"/>
  <c r="U908" i="7"/>
  <c r="U909" i="7"/>
  <c r="U910" i="7"/>
  <c r="U911" i="7"/>
  <c r="U912" i="7"/>
  <c r="U913" i="7"/>
  <c r="U914" i="7"/>
  <c r="U915" i="7"/>
  <c r="U916" i="7"/>
  <c r="U917" i="7"/>
  <c r="U918" i="7"/>
  <c r="U919" i="7"/>
  <c r="U920" i="7"/>
  <c r="U921" i="7"/>
  <c r="U922" i="7"/>
  <c r="U923" i="7"/>
  <c r="U924" i="7"/>
  <c r="U925" i="7"/>
  <c r="U926" i="7"/>
  <c r="U927" i="7"/>
  <c r="U928" i="7"/>
  <c r="U929" i="7"/>
  <c r="U930" i="7"/>
  <c r="U931" i="7"/>
  <c r="U932" i="7"/>
  <c r="U933" i="7"/>
  <c r="U934" i="7"/>
  <c r="U935" i="7"/>
  <c r="U936" i="7"/>
  <c r="U937" i="7"/>
  <c r="U938" i="7"/>
  <c r="U939" i="7"/>
  <c r="U940" i="7"/>
  <c r="U941" i="7"/>
  <c r="U942" i="7"/>
  <c r="U943" i="7"/>
  <c r="U944" i="7"/>
  <c r="U945" i="7"/>
  <c r="U946" i="7"/>
  <c r="U947" i="7"/>
  <c r="U948" i="7"/>
  <c r="U949" i="7"/>
  <c r="U950" i="7"/>
  <c r="U951" i="7"/>
  <c r="U952" i="7"/>
  <c r="U953" i="7"/>
  <c r="U954" i="7"/>
  <c r="U955" i="7"/>
  <c r="U956" i="7"/>
  <c r="U957" i="7"/>
  <c r="U958" i="7"/>
  <c r="U959" i="7"/>
  <c r="U960" i="7"/>
  <c r="U961" i="7"/>
  <c r="U962" i="7"/>
  <c r="U963" i="7"/>
  <c r="U964" i="7"/>
  <c r="U965" i="7"/>
  <c r="U966" i="7"/>
  <c r="U967" i="7"/>
  <c r="U968" i="7"/>
  <c r="U969" i="7"/>
  <c r="U970" i="7"/>
  <c r="U971" i="7"/>
  <c r="U972" i="7"/>
  <c r="U973" i="7"/>
  <c r="U974" i="7"/>
  <c r="U975" i="7"/>
  <c r="U976" i="7"/>
  <c r="U977" i="7"/>
  <c r="U978" i="7"/>
  <c r="U979" i="7"/>
  <c r="U980" i="7"/>
  <c r="U981" i="7"/>
  <c r="U982" i="7"/>
  <c r="U983" i="7"/>
  <c r="U984" i="7"/>
  <c r="U985" i="7"/>
  <c r="U986" i="7"/>
  <c r="U987" i="7"/>
  <c r="U988" i="7"/>
  <c r="U989" i="7"/>
  <c r="U990" i="7"/>
  <c r="U991" i="7"/>
  <c r="U992" i="7"/>
  <c r="U993" i="7"/>
  <c r="U994" i="7"/>
  <c r="U995" i="7"/>
  <c r="U996" i="7"/>
  <c r="U997" i="7"/>
  <c r="U998" i="7"/>
  <c r="U999" i="7"/>
  <c r="U1000" i="7"/>
  <c r="U1001" i="7"/>
  <c r="U1002" i="7"/>
  <c r="U1003" i="7"/>
  <c r="U1004" i="7"/>
  <c r="U1005" i="7"/>
  <c r="U1006" i="7"/>
  <c r="U1007" i="7"/>
  <c r="U1008" i="7"/>
  <c r="U1009" i="7"/>
  <c r="U1010" i="7"/>
  <c r="U1011" i="7"/>
  <c r="U1012" i="7"/>
  <c r="U1013" i="7"/>
  <c r="U1014" i="7"/>
  <c r="U1015" i="7"/>
  <c r="U1016" i="7"/>
  <c r="U1017" i="7"/>
  <c r="U1018" i="7"/>
  <c r="U1019" i="7"/>
  <c r="U1020" i="7"/>
  <c r="U1021" i="7"/>
  <c r="U1022" i="7"/>
  <c r="U1023" i="7"/>
  <c r="U1024" i="7"/>
  <c r="U1025" i="7"/>
  <c r="U1026" i="7"/>
  <c r="U1027" i="7"/>
  <c r="U1028" i="7"/>
  <c r="U1029" i="7"/>
  <c r="U1030" i="7"/>
  <c r="U1031" i="7"/>
  <c r="U1032" i="7"/>
  <c r="U1033" i="7"/>
  <c r="U1034" i="7"/>
  <c r="U1035" i="7"/>
  <c r="U1036" i="7"/>
  <c r="U1037" i="7"/>
  <c r="U1038" i="7"/>
  <c r="U1039" i="7"/>
  <c r="U1040" i="7"/>
  <c r="U1041" i="7"/>
  <c r="U1042" i="7"/>
  <c r="U1043" i="7"/>
  <c r="U1044" i="7"/>
  <c r="U1045" i="7"/>
  <c r="U1046" i="7"/>
  <c r="U1047" i="7"/>
  <c r="U1048" i="7"/>
  <c r="U1049" i="7"/>
  <c r="U1050" i="7"/>
  <c r="U1051" i="7"/>
  <c r="U1052" i="7"/>
  <c r="U1053" i="7"/>
  <c r="U1054" i="7"/>
  <c r="U1055" i="7"/>
  <c r="U1056" i="7"/>
  <c r="U1057" i="7"/>
  <c r="U1058" i="7"/>
  <c r="U1059" i="7"/>
  <c r="U1060" i="7"/>
  <c r="U1061" i="7"/>
  <c r="U1062" i="7"/>
  <c r="U1063" i="7"/>
  <c r="U1064" i="7"/>
  <c r="U1065" i="7"/>
  <c r="U1066" i="7"/>
  <c r="U1067" i="7"/>
  <c r="U1068" i="7"/>
  <c r="U1069" i="7"/>
  <c r="U1070" i="7"/>
  <c r="U1071" i="7"/>
  <c r="U1072" i="7"/>
  <c r="U1073" i="7"/>
  <c r="U1074" i="7"/>
  <c r="U1075" i="7"/>
  <c r="U1076" i="7"/>
  <c r="U1077" i="7"/>
  <c r="U1078" i="7"/>
  <c r="U1079" i="7"/>
  <c r="U1080" i="7"/>
  <c r="U1081" i="7"/>
  <c r="U1082" i="7"/>
  <c r="U1083" i="7"/>
  <c r="U1084" i="7"/>
  <c r="U1085" i="7"/>
  <c r="U1086" i="7"/>
  <c r="U1087" i="7"/>
  <c r="U1088" i="7"/>
  <c r="U1089" i="7"/>
  <c r="U1090" i="7"/>
  <c r="U1091" i="7"/>
  <c r="U1092" i="7"/>
  <c r="U1093" i="7"/>
  <c r="U1094" i="7"/>
  <c r="U1095" i="7"/>
  <c r="U1096" i="7"/>
  <c r="U1097" i="7"/>
  <c r="U1098" i="7"/>
  <c r="U1099" i="7"/>
  <c r="U1100" i="7"/>
  <c r="U1101" i="7"/>
  <c r="U1102" i="7"/>
  <c r="U1103" i="7"/>
  <c r="U1104" i="7"/>
  <c r="U1105" i="7"/>
  <c r="U1106" i="7"/>
  <c r="U1107" i="7"/>
  <c r="U1108" i="7"/>
  <c r="U1109" i="7"/>
  <c r="U1110" i="7"/>
  <c r="U1111" i="7"/>
  <c r="U1112" i="7"/>
  <c r="U1113" i="7"/>
  <c r="U1114" i="7"/>
  <c r="U1115" i="7"/>
  <c r="U1116" i="7"/>
  <c r="U1117" i="7"/>
  <c r="U1118" i="7"/>
  <c r="U1119" i="7"/>
  <c r="U1120" i="7"/>
  <c r="U1121" i="7"/>
  <c r="U1122" i="7"/>
  <c r="U1123" i="7"/>
  <c r="U1124" i="7"/>
  <c r="U1125" i="7"/>
  <c r="U1126" i="7"/>
  <c r="U1127" i="7"/>
  <c r="U1128" i="7"/>
  <c r="U1129" i="7"/>
  <c r="U1130" i="7"/>
  <c r="U1131" i="7"/>
  <c r="U1132" i="7"/>
  <c r="U1133" i="7"/>
  <c r="U1134" i="7"/>
  <c r="U1135" i="7"/>
  <c r="U1136" i="7"/>
  <c r="U1137" i="7"/>
  <c r="U1138" i="7"/>
  <c r="U1139" i="7"/>
  <c r="U1140" i="7"/>
  <c r="U1141" i="7"/>
  <c r="U1142" i="7"/>
  <c r="U1143" i="7"/>
  <c r="U1144" i="7"/>
  <c r="U1145" i="7"/>
  <c r="U1146" i="7"/>
  <c r="U1147" i="7"/>
  <c r="U1148" i="7"/>
  <c r="U1149" i="7"/>
  <c r="U1150" i="7"/>
  <c r="U1151" i="7"/>
  <c r="U1152" i="7"/>
  <c r="U1153" i="7"/>
  <c r="U1154" i="7"/>
  <c r="U1155" i="7"/>
  <c r="U1156" i="7"/>
  <c r="U1157" i="7"/>
  <c r="U1158" i="7"/>
  <c r="U1159" i="7"/>
  <c r="U1160" i="7"/>
  <c r="U1161" i="7"/>
  <c r="U1162" i="7"/>
  <c r="U1163" i="7"/>
  <c r="U1164" i="7"/>
  <c r="U1165" i="7"/>
  <c r="U1166" i="7"/>
  <c r="U1167" i="7"/>
  <c r="U1168" i="7"/>
  <c r="U1169" i="7"/>
  <c r="U1170" i="7"/>
  <c r="U1171" i="7"/>
  <c r="U1172" i="7"/>
  <c r="U1173" i="7"/>
  <c r="U1174" i="7"/>
  <c r="U1175" i="7"/>
  <c r="U1176" i="7"/>
  <c r="U1177" i="7"/>
  <c r="U1178" i="7"/>
  <c r="U1179" i="7"/>
  <c r="U1180" i="7"/>
  <c r="U1181" i="7"/>
  <c r="U1182" i="7"/>
  <c r="U1183" i="7"/>
  <c r="U1184" i="7"/>
  <c r="U1185" i="7"/>
  <c r="U1186" i="7"/>
  <c r="U1187" i="7"/>
  <c r="U1188" i="7"/>
  <c r="U1189" i="7"/>
  <c r="U1190" i="7"/>
  <c r="U1191" i="7"/>
  <c r="U1192" i="7"/>
  <c r="U1193" i="7"/>
  <c r="U1194" i="7"/>
  <c r="U1195" i="7"/>
  <c r="U1196" i="7"/>
  <c r="U1197" i="7"/>
  <c r="U1198" i="7"/>
  <c r="U1199" i="7"/>
  <c r="U1200" i="7"/>
  <c r="U1201" i="7"/>
  <c r="U1202" i="7"/>
  <c r="U1203" i="7"/>
  <c r="U1204" i="7"/>
  <c r="U1205" i="7"/>
  <c r="U1206" i="7"/>
  <c r="U1207" i="7"/>
  <c r="U1208" i="7"/>
  <c r="U1209" i="7"/>
  <c r="U1210" i="7"/>
  <c r="U1211" i="7"/>
  <c r="U1212" i="7"/>
  <c r="U1213" i="7"/>
  <c r="U1214" i="7"/>
  <c r="U1215" i="7"/>
  <c r="U1216" i="7"/>
  <c r="U1217" i="7"/>
  <c r="U1218" i="7"/>
  <c r="U1219" i="7"/>
  <c r="U1220" i="7"/>
  <c r="U1221" i="7"/>
  <c r="U1222" i="7"/>
  <c r="U1223" i="7"/>
  <c r="U1224" i="7"/>
  <c r="U1225" i="7"/>
  <c r="U1226" i="7"/>
  <c r="U1227" i="7"/>
  <c r="U1228" i="7"/>
  <c r="U1229" i="7"/>
  <c r="U1230" i="7"/>
  <c r="U1231" i="7"/>
  <c r="U1232" i="7"/>
  <c r="U1233" i="7"/>
  <c r="U1234" i="7"/>
  <c r="U1235" i="7"/>
  <c r="U1236" i="7"/>
  <c r="U1237" i="7"/>
  <c r="U1238" i="7"/>
  <c r="U1239" i="7"/>
  <c r="U1240" i="7"/>
  <c r="U1241" i="7"/>
  <c r="U1242" i="7"/>
  <c r="U1243" i="7"/>
  <c r="U1244" i="7"/>
  <c r="U1245" i="7"/>
  <c r="U1246" i="7"/>
  <c r="U1247" i="7"/>
  <c r="U1248" i="7"/>
  <c r="U1249" i="7"/>
  <c r="U1250" i="7"/>
  <c r="U1251" i="7"/>
  <c r="U1252" i="7"/>
  <c r="U1253" i="7"/>
  <c r="U1254" i="7"/>
  <c r="U1255" i="7"/>
  <c r="U1256" i="7"/>
  <c r="U1257" i="7"/>
  <c r="U1258" i="7"/>
  <c r="U1259" i="7"/>
  <c r="U1260" i="7"/>
  <c r="U1261" i="7"/>
  <c r="U1262" i="7"/>
  <c r="U1263" i="7"/>
  <c r="U1264" i="7"/>
  <c r="U1265" i="7"/>
  <c r="U1266" i="7"/>
  <c r="U1267" i="7"/>
  <c r="U1268" i="7"/>
  <c r="U1269" i="7"/>
  <c r="U1270" i="7"/>
  <c r="U1271" i="7"/>
  <c r="U1272" i="7"/>
  <c r="U1273" i="7"/>
  <c r="U1274" i="7"/>
  <c r="U1275" i="7"/>
  <c r="U1276" i="7"/>
  <c r="U1277" i="7"/>
  <c r="U1278" i="7"/>
  <c r="U1279" i="7"/>
  <c r="U1280" i="7"/>
  <c r="U1281" i="7"/>
  <c r="U1282" i="7"/>
  <c r="U1283" i="7"/>
  <c r="U1284" i="7"/>
  <c r="U1285" i="7"/>
  <c r="U1286" i="7"/>
  <c r="U1287" i="7"/>
  <c r="U1288" i="7"/>
  <c r="U1289" i="7"/>
  <c r="U1290" i="7"/>
  <c r="U1291" i="7"/>
  <c r="U1292" i="7"/>
  <c r="U1293" i="7"/>
  <c r="U1294" i="7"/>
  <c r="U1295" i="7"/>
  <c r="U1296" i="7"/>
  <c r="U1297" i="7"/>
  <c r="U1298" i="7"/>
  <c r="U1299" i="7"/>
  <c r="U1300" i="7"/>
  <c r="U1301" i="7"/>
  <c r="U1302" i="7"/>
  <c r="U1303" i="7"/>
  <c r="U1304" i="7"/>
  <c r="U1305" i="7"/>
  <c r="U1306" i="7"/>
  <c r="U1307" i="7"/>
  <c r="U1308" i="7"/>
  <c r="U1309" i="7"/>
  <c r="U1310" i="7"/>
  <c r="U1311" i="7"/>
  <c r="U1312" i="7"/>
  <c r="U1313" i="7"/>
  <c r="U1314" i="7"/>
  <c r="U1315" i="7"/>
  <c r="U1316" i="7"/>
  <c r="U1317" i="7"/>
  <c r="U1318" i="7"/>
  <c r="U1319" i="7"/>
  <c r="U1320" i="7"/>
  <c r="U1321" i="7"/>
  <c r="U1322" i="7"/>
  <c r="U1323" i="7"/>
  <c r="U1324" i="7"/>
  <c r="U1325" i="7"/>
  <c r="U1326" i="7"/>
  <c r="U1327" i="7"/>
  <c r="U1328" i="7"/>
  <c r="U1329" i="7"/>
  <c r="U1330" i="7"/>
  <c r="U1331" i="7"/>
  <c r="U1332" i="7"/>
  <c r="U1333" i="7"/>
  <c r="U1334" i="7"/>
  <c r="U1335" i="7"/>
  <c r="U1336" i="7"/>
  <c r="U1337" i="7"/>
  <c r="U1338" i="7"/>
  <c r="U1339" i="7"/>
  <c r="U1340" i="7"/>
  <c r="U1341" i="7"/>
  <c r="U1342" i="7"/>
  <c r="U1343" i="7"/>
  <c r="U1344" i="7"/>
  <c r="U1345" i="7"/>
  <c r="U1346" i="7"/>
  <c r="U1347" i="7"/>
  <c r="U1348" i="7"/>
  <c r="U1349" i="7"/>
  <c r="U1350" i="7"/>
  <c r="U1351" i="7"/>
  <c r="U1352" i="7"/>
  <c r="U1353" i="7"/>
  <c r="U1354" i="7"/>
  <c r="U1355" i="7"/>
  <c r="U1356" i="7"/>
  <c r="U1357" i="7"/>
  <c r="U1358" i="7"/>
  <c r="U1359" i="7"/>
  <c r="U1360" i="7"/>
  <c r="U1361" i="7"/>
  <c r="U1362" i="7"/>
  <c r="U1363" i="7"/>
  <c r="U1364" i="7"/>
  <c r="U1365" i="7"/>
  <c r="U1366" i="7"/>
  <c r="U1367" i="7"/>
  <c r="U1368" i="7"/>
  <c r="U1369" i="7"/>
  <c r="U1370" i="7"/>
  <c r="U1371" i="7"/>
  <c r="U1372" i="7"/>
  <c r="U1373" i="7"/>
  <c r="U1374" i="7"/>
  <c r="U1375" i="7"/>
  <c r="U1376" i="7"/>
  <c r="U1377" i="7"/>
  <c r="U1378" i="7"/>
  <c r="U1379" i="7"/>
  <c r="U1380" i="7"/>
  <c r="U1381" i="7"/>
  <c r="U1382" i="7"/>
  <c r="U1383" i="7"/>
  <c r="U1384" i="7"/>
  <c r="U1385" i="7"/>
  <c r="U1386" i="7"/>
  <c r="U1387" i="7"/>
  <c r="U1388" i="7"/>
  <c r="U1389" i="7"/>
  <c r="U1390" i="7"/>
  <c r="U1391" i="7"/>
  <c r="U1392" i="7"/>
  <c r="U1393" i="7"/>
  <c r="U1394" i="7"/>
  <c r="U1395" i="7"/>
  <c r="U1396" i="7"/>
  <c r="U1397" i="7"/>
  <c r="U1398" i="7"/>
  <c r="U1399" i="7"/>
  <c r="U1400" i="7"/>
  <c r="U1401" i="7"/>
  <c r="U1402" i="7"/>
  <c r="U1403" i="7"/>
  <c r="U1404" i="7"/>
  <c r="U1405" i="7"/>
  <c r="U1406" i="7"/>
  <c r="U1407" i="7"/>
  <c r="U1408" i="7"/>
  <c r="U1409" i="7"/>
  <c r="U1410" i="7"/>
  <c r="U1411" i="7"/>
  <c r="U1412" i="7"/>
  <c r="U1413" i="7"/>
  <c r="U1414" i="7"/>
  <c r="U1415" i="7"/>
  <c r="U1416" i="7"/>
  <c r="U1417" i="7"/>
  <c r="U1418" i="7"/>
  <c r="U1419" i="7"/>
  <c r="U1420" i="7"/>
  <c r="U1421" i="7"/>
  <c r="U1422" i="7"/>
  <c r="U1423" i="7"/>
  <c r="U1424" i="7"/>
  <c r="U1425" i="7"/>
  <c r="U1426" i="7"/>
  <c r="U1427" i="7"/>
  <c r="U1428" i="7"/>
  <c r="U1429" i="7"/>
  <c r="U1430" i="7"/>
  <c r="U1431" i="7"/>
  <c r="U1432" i="7"/>
  <c r="U1433" i="7"/>
  <c r="U1434" i="7"/>
  <c r="U1435" i="7"/>
  <c r="U1436" i="7"/>
  <c r="U1437" i="7"/>
  <c r="U1438" i="7"/>
  <c r="U1439" i="7"/>
  <c r="U1440" i="7"/>
  <c r="U1441" i="7"/>
  <c r="U1442" i="7"/>
  <c r="U1443" i="7"/>
  <c r="U1444" i="7"/>
  <c r="U1445" i="7"/>
  <c r="U1446" i="7"/>
  <c r="U1447" i="7"/>
  <c r="U1448" i="7"/>
  <c r="U1449" i="7"/>
  <c r="U1450" i="7"/>
  <c r="U1451" i="7"/>
  <c r="U1452" i="7"/>
  <c r="U1453" i="7"/>
  <c r="U1454" i="7"/>
  <c r="U1455" i="7"/>
  <c r="U1456" i="7"/>
  <c r="U1457" i="7"/>
  <c r="U1458" i="7"/>
  <c r="U1459" i="7"/>
  <c r="U1460" i="7"/>
  <c r="U1461" i="7"/>
  <c r="U1462" i="7"/>
  <c r="U1463" i="7"/>
  <c r="U1464" i="7"/>
  <c r="U1465" i="7"/>
  <c r="U1466" i="7"/>
  <c r="U1467" i="7"/>
  <c r="U1468" i="7"/>
  <c r="U1469" i="7"/>
  <c r="U1470" i="7"/>
  <c r="U1471" i="7"/>
  <c r="U1472" i="7"/>
  <c r="U1473" i="7"/>
  <c r="U1474" i="7"/>
  <c r="U1475" i="7"/>
  <c r="U1476" i="7"/>
  <c r="U1477" i="7"/>
  <c r="U1478" i="7"/>
  <c r="U1479" i="7"/>
  <c r="U1480" i="7"/>
  <c r="U1481" i="7"/>
  <c r="U1482" i="7"/>
  <c r="U1483" i="7"/>
  <c r="U1484" i="7"/>
  <c r="U1485" i="7"/>
  <c r="U1486" i="7"/>
  <c r="U1487" i="7"/>
  <c r="U1488" i="7"/>
  <c r="U1489" i="7"/>
  <c r="U1490" i="7"/>
  <c r="U1491" i="7"/>
  <c r="U1492" i="7"/>
  <c r="U1493" i="7"/>
  <c r="U1494" i="7"/>
  <c r="U1495" i="7"/>
  <c r="U1496" i="7"/>
  <c r="U1497" i="7"/>
  <c r="U1498" i="7"/>
  <c r="U1499" i="7"/>
  <c r="U1500" i="7"/>
  <c r="U1501" i="7"/>
  <c r="U1502" i="7"/>
  <c r="U1503" i="7"/>
  <c r="U1504" i="7"/>
  <c r="U1505" i="7"/>
  <c r="U1506" i="7"/>
  <c r="U1507" i="7"/>
  <c r="U1508" i="7"/>
  <c r="U1509" i="7"/>
  <c r="U1510" i="7"/>
  <c r="U1511" i="7"/>
  <c r="U1512" i="7"/>
  <c r="U1513" i="7"/>
  <c r="U1514" i="7"/>
  <c r="U1515" i="7"/>
  <c r="U1516" i="7"/>
  <c r="U1517" i="7"/>
  <c r="U1518" i="7"/>
  <c r="U1519" i="7"/>
  <c r="U1520" i="7"/>
  <c r="X22" i="7" l="1"/>
  <c r="V22" i="7"/>
  <c r="X1520" i="7" l="1"/>
  <c r="V1520" i="7"/>
  <c r="X1508" i="7"/>
  <c r="V1508" i="7"/>
  <c r="X1500" i="7"/>
  <c r="V1500" i="7"/>
  <c r="X1492" i="7"/>
  <c r="V1492" i="7"/>
  <c r="X1484" i="7"/>
  <c r="V1484" i="7"/>
  <c r="X1472" i="7"/>
  <c r="V1472" i="7"/>
  <c r="X1460" i="7"/>
  <c r="V1460" i="7"/>
  <c r="X1456" i="7"/>
  <c r="V1456" i="7"/>
  <c r="X1452" i="7"/>
  <c r="V1452" i="7"/>
  <c r="X1448" i="7"/>
  <c r="V1448" i="7"/>
  <c r="X1444" i="7"/>
  <c r="V1444" i="7"/>
  <c r="X1440" i="7"/>
  <c r="V1440" i="7"/>
  <c r="X1436" i="7"/>
  <c r="V1436" i="7"/>
  <c r="X1432" i="7"/>
  <c r="V1432" i="7"/>
  <c r="X1428" i="7"/>
  <c r="V1428" i="7"/>
  <c r="X1424" i="7"/>
  <c r="V1424" i="7"/>
  <c r="X1420" i="7"/>
  <c r="V1420" i="7"/>
  <c r="X1416" i="7"/>
  <c r="V1416" i="7"/>
  <c r="X1412" i="7"/>
  <c r="V1412" i="7"/>
  <c r="X1408" i="7"/>
  <c r="V1408" i="7"/>
  <c r="X1404" i="7"/>
  <c r="V1404" i="7"/>
  <c r="X1400" i="7"/>
  <c r="V1400" i="7"/>
  <c r="X1396" i="7"/>
  <c r="V1396" i="7"/>
  <c r="X1392" i="7"/>
  <c r="V1392" i="7"/>
  <c r="X1388" i="7"/>
  <c r="V1388" i="7"/>
  <c r="X1384" i="7"/>
  <c r="V1384" i="7"/>
  <c r="X1380" i="7"/>
  <c r="V1380" i="7"/>
  <c r="X1376" i="7"/>
  <c r="V1376" i="7"/>
  <c r="X1372" i="7"/>
  <c r="V1372" i="7"/>
  <c r="X1368" i="7"/>
  <c r="V1368" i="7"/>
  <c r="X1364" i="7"/>
  <c r="V1364" i="7"/>
  <c r="X1360" i="7"/>
  <c r="V1360" i="7"/>
  <c r="X1356" i="7"/>
  <c r="V1356" i="7"/>
  <c r="X1352" i="7"/>
  <c r="V1352" i="7"/>
  <c r="X1348" i="7"/>
  <c r="V1348" i="7"/>
  <c r="X1344" i="7"/>
  <c r="V1344" i="7"/>
  <c r="X1340" i="7"/>
  <c r="V1340" i="7"/>
  <c r="X1336" i="7"/>
  <c r="V1336" i="7"/>
  <c r="X1332" i="7"/>
  <c r="V1332" i="7"/>
  <c r="X1328" i="7"/>
  <c r="V1328" i="7"/>
  <c r="X1324" i="7"/>
  <c r="V1324" i="7"/>
  <c r="X1320" i="7"/>
  <c r="V1320" i="7"/>
  <c r="X1316" i="7"/>
  <c r="V1316" i="7"/>
  <c r="X1312" i="7"/>
  <c r="V1312" i="7"/>
  <c r="X1308" i="7"/>
  <c r="V1308" i="7"/>
  <c r="X1304" i="7"/>
  <c r="V1304" i="7"/>
  <c r="X1300" i="7"/>
  <c r="V1300" i="7"/>
  <c r="X1296" i="7"/>
  <c r="V1296" i="7"/>
  <c r="X1292" i="7"/>
  <c r="V1292" i="7"/>
  <c r="X1288" i="7"/>
  <c r="V1288" i="7"/>
  <c r="X1284" i="7"/>
  <c r="V1284" i="7"/>
  <c r="X1280" i="7"/>
  <c r="V1280" i="7"/>
  <c r="X1276" i="7"/>
  <c r="V1276" i="7"/>
  <c r="X1272" i="7"/>
  <c r="V1272" i="7"/>
  <c r="X1268" i="7"/>
  <c r="V1268" i="7"/>
  <c r="X1264" i="7"/>
  <c r="V1264" i="7"/>
  <c r="X1260" i="7"/>
  <c r="V1260" i="7"/>
  <c r="X1256" i="7"/>
  <c r="V1256" i="7"/>
  <c r="X1252" i="7"/>
  <c r="V1252" i="7"/>
  <c r="X1248" i="7"/>
  <c r="V1248" i="7"/>
  <c r="X1244" i="7"/>
  <c r="V1244" i="7"/>
  <c r="X1240" i="7"/>
  <c r="V1240" i="7"/>
  <c r="X1236" i="7"/>
  <c r="V1236" i="7"/>
  <c r="X1232" i="7"/>
  <c r="V1232" i="7"/>
  <c r="X1228" i="7"/>
  <c r="V1228" i="7"/>
  <c r="X1224" i="7"/>
  <c r="V1224" i="7"/>
  <c r="X1220" i="7"/>
  <c r="V1220" i="7"/>
  <c r="X1216" i="7"/>
  <c r="V1216" i="7"/>
  <c r="X1212" i="7"/>
  <c r="V1212" i="7"/>
  <c r="X1208" i="7"/>
  <c r="V1208" i="7"/>
  <c r="X1204" i="7"/>
  <c r="V1204" i="7"/>
  <c r="X1200" i="7"/>
  <c r="V1200" i="7"/>
  <c r="X1196" i="7"/>
  <c r="V1196" i="7"/>
  <c r="X1192" i="7"/>
  <c r="V1192" i="7"/>
  <c r="X1188" i="7"/>
  <c r="V1188" i="7"/>
  <c r="X1184" i="7"/>
  <c r="V1184" i="7"/>
  <c r="X1180" i="7"/>
  <c r="V1180" i="7"/>
  <c r="X1176" i="7"/>
  <c r="V1176" i="7"/>
  <c r="X1172" i="7"/>
  <c r="V1172" i="7"/>
  <c r="X1168" i="7"/>
  <c r="V1168" i="7"/>
  <c r="X1164" i="7"/>
  <c r="V1164" i="7"/>
  <c r="X1160" i="7"/>
  <c r="V1160" i="7"/>
  <c r="X1156" i="7"/>
  <c r="V1156" i="7"/>
  <c r="X1152" i="7"/>
  <c r="V1152" i="7"/>
  <c r="X1148" i="7"/>
  <c r="V1148" i="7"/>
  <c r="X1144" i="7"/>
  <c r="V1144" i="7"/>
  <c r="X1140" i="7"/>
  <c r="V1140" i="7"/>
  <c r="X1136" i="7"/>
  <c r="V1136" i="7"/>
  <c r="X1132" i="7"/>
  <c r="V1132" i="7"/>
  <c r="X1128" i="7"/>
  <c r="V1128" i="7"/>
  <c r="X1124" i="7"/>
  <c r="V1124" i="7"/>
  <c r="X1120" i="7"/>
  <c r="V1120" i="7"/>
  <c r="X1116" i="7"/>
  <c r="V1116" i="7"/>
  <c r="X1112" i="7"/>
  <c r="V1112" i="7"/>
  <c r="X1108" i="7"/>
  <c r="V1108" i="7"/>
  <c r="X1104" i="7"/>
  <c r="V1104" i="7"/>
  <c r="X1100" i="7"/>
  <c r="V1100" i="7"/>
  <c r="X1096" i="7"/>
  <c r="V1096" i="7"/>
  <c r="X1092" i="7"/>
  <c r="V1092" i="7"/>
  <c r="X1088" i="7"/>
  <c r="V1088" i="7"/>
  <c r="X1084" i="7"/>
  <c r="V1084" i="7"/>
  <c r="X1080" i="7"/>
  <c r="V1080" i="7"/>
  <c r="X1076" i="7"/>
  <c r="V1076" i="7"/>
  <c r="X1072" i="7"/>
  <c r="V1072" i="7"/>
  <c r="X1068" i="7"/>
  <c r="V1068" i="7"/>
  <c r="X1064" i="7"/>
  <c r="V1064" i="7"/>
  <c r="X1060" i="7"/>
  <c r="V1060" i="7"/>
  <c r="X1056" i="7"/>
  <c r="V1056" i="7"/>
  <c r="X1052" i="7"/>
  <c r="V1052" i="7"/>
  <c r="X1048" i="7"/>
  <c r="V1048" i="7"/>
  <c r="X1044" i="7"/>
  <c r="V1044" i="7"/>
  <c r="X1040" i="7"/>
  <c r="V1040" i="7"/>
  <c r="X1036" i="7"/>
  <c r="V1036" i="7"/>
  <c r="X1032" i="7"/>
  <c r="V1032" i="7"/>
  <c r="X1028" i="7"/>
  <c r="V1028" i="7"/>
  <c r="X1024" i="7"/>
  <c r="V1024" i="7"/>
  <c r="X1020" i="7"/>
  <c r="V1020" i="7"/>
  <c r="X1016" i="7"/>
  <c r="V1016" i="7"/>
  <c r="X1012" i="7"/>
  <c r="V1012" i="7"/>
  <c r="X1008" i="7"/>
  <c r="V1008" i="7"/>
  <c r="X1004" i="7"/>
  <c r="V1004" i="7"/>
  <c r="X1000" i="7"/>
  <c r="V1000" i="7"/>
  <c r="X996" i="7"/>
  <c r="V996" i="7"/>
  <c r="X992" i="7"/>
  <c r="V992" i="7"/>
  <c r="X988" i="7"/>
  <c r="V988" i="7"/>
  <c r="X984" i="7"/>
  <c r="V984" i="7"/>
  <c r="X980" i="7"/>
  <c r="V980" i="7"/>
  <c r="X976" i="7"/>
  <c r="V976" i="7"/>
  <c r="X972" i="7"/>
  <c r="V972" i="7"/>
  <c r="X968" i="7"/>
  <c r="V968" i="7"/>
  <c r="X964" i="7"/>
  <c r="V964" i="7"/>
  <c r="X960" i="7"/>
  <c r="V960" i="7"/>
  <c r="X956" i="7"/>
  <c r="V956" i="7"/>
  <c r="X952" i="7"/>
  <c r="V952" i="7"/>
  <c r="X948" i="7"/>
  <c r="V948" i="7"/>
  <c r="X944" i="7"/>
  <c r="V944" i="7"/>
  <c r="X940" i="7"/>
  <c r="V940" i="7"/>
  <c r="X936" i="7"/>
  <c r="V936" i="7"/>
  <c r="X932" i="7"/>
  <c r="V932" i="7"/>
  <c r="X928" i="7"/>
  <c r="V928" i="7"/>
  <c r="X924" i="7"/>
  <c r="V924" i="7"/>
  <c r="X920" i="7"/>
  <c r="V920" i="7"/>
  <c r="X916" i="7"/>
  <c r="V916" i="7"/>
  <c r="X912" i="7"/>
  <c r="V912" i="7"/>
  <c r="X908" i="7"/>
  <c r="V908" i="7"/>
  <c r="X904" i="7"/>
  <c r="V904" i="7"/>
  <c r="X900" i="7"/>
  <c r="V900" i="7"/>
  <c r="X896" i="7"/>
  <c r="V896" i="7"/>
  <c r="X892" i="7"/>
  <c r="V892" i="7"/>
  <c r="X888" i="7"/>
  <c r="V888" i="7"/>
  <c r="X884" i="7"/>
  <c r="V884" i="7"/>
  <c r="X880" i="7"/>
  <c r="V880" i="7"/>
  <c r="X876" i="7"/>
  <c r="V876" i="7"/>
  <c r="X872" i="7"/>
  <c r="V872" i="7"/>
  <c r="X868" i="7"/>
  <c r="V868" i="7"/>
  <c r="X864" i="7"/>
  <c r="V864" i="7"/>
  <c r="X860" i="7"/>
  <c r="V860" i="7"/>
  <c r="X856" i="7"/>
  <c r="V856" i="7"/>
  <c r="X852" i="7"/>
  <c r="V852" i="7"/>
  <c r="X848" i="7"/>
  <c r="V848" i="7"/>
  <c r="X844" i="7"/>
  <c r="V844" i="7"/>
  <c r="X840" i="7"/>
  <c r="V840" i="7"/>
  <c r="X836" i="7"/>
  <c r="V836" i="7"/>
  <c r="X832" i="7"/>
  <c r="V832" i="7"/>
  <c r="X828" i="7"/>
  <c r="V828" i="7"/>
  <c r="X824" i="7"/>
  <c r="V824" i="7"/>
  <c r="X820" i="7"/>
  <c r="V820" i="7"/>
  <c r="X816" i="7"/>
  <c r="V816" i="7"/>
  <c r="X812" i="7"/>
  <c r="V812" i="7"/>
  <c r="X808" i="7"/>
  <c r="V808" i="7"/>
  <c r="X804" i="7"/>
  <c r="V804" i="7"/>
  <c r="X800" i="7"/>
  <c r="V800" i="7"/>
  <c r="X796" i="7"/>
  <c r="V796" i="7"/>
  <c r="X792" i="7"/>
  <c r="V792" i="7"/>
  <c r="X788" i="7"/>
  <c r="V788" i="7"/>
  <c r="X784" i="7"/>
  <c r="V784" i="7"/>
  <c r="X780" i="7"/>
  <c r="V780" i="7"/>
  <c r="X776" i="7"/>
  <c r="V776" i="7"/>
  <c r="X772" i="7"/>
  <c r="V772" i="7"/>
  <c r="X1512" i="7"/>
  <c r="V1512" i="7"/>
  <c r="X1504" i="7"/>
  <c r="V1504" i="7"/>
  <c r="X1496" i="7"/>
  <c r="V1496" i="7"/>
  <c r="X1488" i="7"/>
  <c r="V1488" i="7"/>
  <c r="X1480" i="7"/>
  <c r="V1480" i="7"/>
  <c r="X1476" i="7"/>
  <c r="V1476" i="7"/>
  <c r="X1468" i="7"/>
  <c r="V1468" i="7"/>
  <c r="X1464" i="7"/>
  <c r="V1464" i="7"/>
  <c r="X1519" i="7"/>
  <c r="V1519" i="7"/>
  <c r="X1515" i="7"/>
  <c r="V1515" i="7"/>
  <c r="X1511" i="7"/>
  <c r="V1511" i="7"/>
  <c r="X1507" i="7"/>
  <c r="V1507" i="7"/>
  <c r="X1503" i="7"/>
  <c r="V1503" i="7"/>
  <c r="X1499" i="7"/>
  <c r="V1499" i="7"/>
  <c r="X1495" i="7"/>
  <c r="V1495" i="7"/>
  <c r="X1491" i="7"/>
  <c r="V1491" i="7"/>
  <c r="X1487" i="7"/>
  <c r="V1487" i="7"/>
  <c r="X1483" i="7"/>
  <c r="V1483" i="7"/>
  <c r="X1479" i="7"/>
  <c r="V1479" i="7"/>
  <c r="X1475" i="7"/>
  <c r="V1475" i="7"/>
  <c r="X1471" i="7"/>
  <c r="V1471" i="7"/>
  <c r="X1467" i="7"/>
  <c r="V1467" i="7"/>
  <c r="X1463" i="7"/>
  <c r="V1463" i="7"/>
  <c r="X1459" i="7"/>
  <c r="V1459" i="7"/>
  <c r="X1455" i="7"/>
  <c r="V1455" i="7"/>
  <c r="X1451" i="7"/>
  <c r="V1451" i="7"/>
  <c r="X1447" i="7"/>
  <c r="V1447" i="7"/>
  <c r="X1443" i="7"/>
  <c r="V1443" i="7"/>
  <c r="X1439" i="7"/>
  <c r="V1439" i="7"/>
  <c r="X1435" i="7"/>
  <c r="V1435" i="7"/>
  <c r="X1431" i="7"/>
  <c r="V1431" i="7"/>
  <c r="X1427" i="7"/>
  <c r="V1427" i="7"/>
  <c r="X1423" i="7"/>
  <c r="V1423" i="7"/>
  <c r="X1419" i="7"/>
  <c r="V1419" i="7"/>
  <c r="X1415" i="7"/>
  <c r="V1415" i="7"/>
  <c r="X1411" i="7"/>
  <c r="V1411" i="7"/>
  <c r="X1407" i="7"/>
  <c r="V1407" i="7"/>
  <c r="X1403" i="7"/>
  <c r="V1403" i="7"/>
  <c r="X1399" i="7"/>
  <c r="V1399" i="7"/>
  <c r="X1395" i="7"/>
  <c r="V1395" i="7"/>
  <c r="X1391" i="7"/>
  <c r="V1391" i="7"/>
  <c r="X1387" i="7"/>
  <c r="V1387" i="7"/>
  <c r="X1383" i="7"/>
  <c r="V1383" i="7"/>
  <c r="X1379" i="7"/>
  <c r="V1379" i="7"/>
  <c r="X1375" i="7"/>
  <c r="V1375" i="7"/>
  <c r="X1371" i="7"/>
  <c r="V1371" i="7"/>
  <c r="X1367" i="7"/>
  <c r="V1367" i="7"/>
  <c r="X1363" i="7"/>
  <c r="V1363" i="7"/>
  <c r="X1359" i="7"/>
  <c r="V1359" i="7"/>
  <c r="X1355" i="7"/>
  <c r="V1355" i="7"/>
  <c r="X1351" i="7"/>
  <c r="V1351" i="7"/>
  <c r="X1347" i="7"/>
  <c r="V1347" i="7"/>
  <c r="X1343" i="7"/>
  <c r="V1343" i="7"/>
  <c r="X1339" i="7"/>
  <c r="V1339" i="7"/>
  <c r="X1335" i="7"/>
  <c r="V1335" i="7"/>
  <c r="X1331" i="7"/>
  <c r="V1331" i="7"/>
  <c r="X1327" i="7"/>
  <c r="V1327" i="7"/>
  <c r="X1323" i="7"/>
  <c r="V1323" i="7"/>
  <c r="X1319" i="7"/>
  <c r="V1319" i="7"/>
  <c r="X1315" i="7"/>
  <c r="V1315" i="7"/>
  <c r="X1311" i="7"/>
  <c r="V1311" i="7"/>
  <c r="X1307" i="7"/>
  <c r="V1307" i="7"/>
  <c r="X1303" i="7"/>
  <c r="V1303" i="7"/>
  <c r="X1299" i="7"/>
  <c r="V1299" i="7"/>
  <c r="X1295" i="7"/>
  <c r="V1295" i="7"/>
  <c r="X1291" i="7"/>
  <c r="V1291" i="7"/>
  <c r="X1287" i="7"/>
  <c r="V1287" i="7"/>
  <c r="X1283" i="7"/>
  <c r="V1283" i="7"/>
  <c r="X1279" i="7"/>
  <c r="V1279" i="7"/>
  <c r="X1275" i="7"/>
  <c r="V1275" i="7"/>
  <c r="X1271" i="7"/>
  <c r="V1271" i="7"/>
  <c r="X1267" i="7"/>
  <c r="V1267" i="7"/>
  <c r="X1263" i="7"/>
  <c r="V1263" i="7"/>
  <c r="X1259" i="7"/>
  <c r="V1259" i="7"/>
  <c r="X1255" i="7"/>
  <c r="V1255" i="7"/>
  <c r="X1251" i="7"/>
  <c r="V1251" i="7"/>
  <c r="X1247" i="7"/>
  <c r="V1247" i="7"/>
  <c r="X1243" i="7"/>
  <c r="V1243" i="7"/>
  <c r="X1239" i="7"/>
  <c r="V1239" i="7"/>
  <c r="X1235" i="7"/>
  <c r="V1235" i="7"/>
  <c r="X1231" i="7"/>
  <c r="V1231" i="7"/>
  <c r="X1227" i="7"/>
  <c r="V1227" i="7"/>
  <c r="X1223" i="7"/>
  <c r="V1223" i="7"/>
  <c r="X1219" i="7"/>
  <c r="V1219" i="7"/>
  <c r="X1215" i="7"/>
  <c r="V1215" i="7"/>
  <c r="X1211" i="7"/>
  <c r="V1211" i="7"/>
  <c r="X1207" i="7"/>
  <c r="V1207" i="7"/>
  <c r="X1203" i="7"/>
  <c r="V1203" i="7"/>
  <c r="X1199" i="7"/>
  <c r="V1199" i="7"/>
  <c r="X1195" i="7"/>
  <c r="V1195" i="7"/>
  <c r="X1191" i="7"/>
  <c r="V1191" i="7"/>
  <c r="X1187" i="7"/>
  <c r="V1187" i="7"/>
  <c r="X1183" i="7"/>
  <c r="V1183" i="7"/>
  <c r="X1179" i="7"/>
  <c r="V1179" i="7"/>
  <c r="X1175" i="7"/>
  <c r="V1175" i="7"/>
  <c r="X1171" i="7"/>
  <c r="V1171" i="7"/>
  <c r="X1167" i="7"/>
  <c r="V1167" i="7"/>
  <c r="X1163" i="7"/>
  <c r="V1163" i="7"/>
  <c r="X1159" i="7"/>
  <c r="V1159" i="7"/>
  <c r="X1155" i="7"/>
  <c r="V1155" i="7"/>
  <c r="X1151" i="7"/>
  <c r="V1151" i="7"/>
  <c r="X1147" i="7"/>
  <c r="V1147" i="7"/>
  <c r="X1143" i="7"/>
  <c r="V1143" i="7"/>
  <c r="X1139" i="7"/>
  <c r="V1139" i="7"/>
  <c r="X1135" i="7"/>
  <c r="V1135" i="7"/>
  <c r="X1131" i="7"/>
  <c r="V1131" i="7"/>
  <c r="X1127" i="7"/>
  <c r="V1127" i="7"/>
  <c r="X1123" i="7"/>
  <c r="V1123" i="7"/>
  <c r="X1119" i="7"/>
  <c r="V1119" i="7"/>
  <c r="X1115" i="7"/>
  <c r="V1115" i="7"/>
  <c r="X1111" i="7"/>
  <c r="V1111" i="7"/>
  <c r="X1107" i="7"/>
  <c r="V1107" i="7"/>
  <c r="X1103" i="7"/>
  <c r="V1103" i="7"/>
  <c r="X1099" i="7"/>
  <c r="V1099" i="7"/>
  <c r="X1095" i="7"/>
  <c r="V1095" i="7"/>
  <c r="X1091" i="7"/>
  <c r="V1091" i="7"/>
  <c r="X1087" i="7"/>
  <c r="V1087" i="7"/>
  <c r="X1083" i="7"/>
  <c r="V1083" i="7"/>
  <c r="X1079" i="7"/>
  <c r="V1079" i="7"/>
  <c r="X1075" i="7"/>
  <c r="V1075" i="7"/>
  <c r="X1071" i="7"/>
  <c r="V1071" i="7"/>
  <c r="X1067" i="7"/>
  <c r="V1067" i="7"/>
  <c r="X1063" i="7"/>
  <c r="V1063" i="7"/>
  <c r="X1059" i="7"/>
  <c r="V1059" i="7"/>
  <c r="X1055" i="7"/>
  <c r="V1055" i="7"/>
  <c r="X1051" i="7"/>
  <c r="V1051" i="7"/>
  <c r="X1047" i="7"/>
  <c r="V1047" i="7"/>
  <c r="X1043" i="7"/>
  <c r="V1043" i="7"/>
  <c r="X1039" i="7"/>
  <c r="V1039" i="7"/>
  <c r="X1035" i="7"/>
  <c r="V1035" i="7"/>
  <c r="X1031" i="7"/>
  <c r="V1031" i="7"/>
  <c r="X1027" i="7"/>
  <c r="V1027" i="7"/>
  <c r="X1023" i="7"/>
  <c r="V1023" i="7"/>
  <c r="X1019" i="7"/>
  <c r="V1019" i="7"/>
  <c r="X1015" i="7"/>
  <c r="V1015" i="7"/>
  <c r="X1011" i="7"/>
  <c r="V1011" i="7"/>
  <c r="X1007" i="7"/>
  <c r="V1007" i="7"/>
  <c r="X1003" i="7"/>
  <c r="V1003" i="7"/>
  <c r="X999" i="7"/>
  <c r="V999" i="7"/>
  <c r="X995" i="7"/>
  <c r="V995" i="7"/>
  <c r="X991" i="7"/>
  <c r="V991" i="7"/>
  <c r="X987" i="7"/>
  <c r="V987" i="7"/>
  <c r="X983" i="7"/>
  <c r="V983" i="7"/>
  <c r="X979" i="7"/>
  <c r="V979" i="7"/>
  <c r="X975" i="7"/>
  <c r="V975" i="7"/>
  <c r="X971" i="7"/>
  <c r="V971" i="7"/>
  <c r="X967" i="7"/>
  <c r="V967" i="7"/>
  <c r="X963" i="7"/>
  <c r="V963" i="7"/>
  <c r="X959" i="7"/>
  <c r="V959" i="7"/>
  <c r="X955" i="7"/>
  <c r="V955" i="7"/>
  <c r="X951" i="7"/>
  <c r="V951" i="7"/>
  <c r="X947" i="7"/>
  <c r="V947" i="7"/>
  <c r="X943" i="7"/>
  <c r="V943" i="7"/>
  <c r="X939" i="7"/>
  <c r="V939" i="7"/>
  <c r="X935" i="7"/>
  <c r="V935" i="7"/>
  <c r="X931" i="7"/>
  <c r="V931" i="7"/>
  <c r="X927" i="7"/>
  <c r="V927" i="7"/>
  <c r="X923" i="7"/>
  <c r="V923" i="7"/>
  <c r="X919" i="7"/>
  <c r="V919" i="7"/>
  <c r="X915" i="7"/>
  <c r="V915" i="7"/>
  <c r="X911" i="7"/>
  <c r="V911" i="7"/>
  <c r="X907" i="7"/>
  <c r="V907" i="7"/>
  <c r="X903" i="7"/>
  <c r="V903" i="7"/>
  <c r="X899" i="7"/>
  <c r="V899" i="7"/>
  <c r="X895" i="7"/>
  <c r="V895" i="7"/>
  <c r="X891" i="7"/>
  <c r="V891" i="7"/>
  <c r="X887" i="7"/>
  <c r="V887" i="7"/>
  <c r="X883" i="7"/>
  <c r="V883" i="7"/>
  <c r="X879" i="7"/>
  <c r="V879" i="7"/>
  <c r="X875" i="7"/>
  <c r="V875" i="7"/>
  <c r="X871" i="7"/>
  <c r="V871" i="7"/>
  <c r="X867" i="7"/>
  <c r="V867" i="7"/>
  <c r="X863" i="7"/>
  <c r="V863" i="7"/>
  <c r="X859" i="7"/>
  <c r="V859" i="7"/>
  <c r="X855" i="7"/>
  <c r="V855" i="7"/>
  <c r="X851" i="7"/>
  <c r="V851" i="7"/>
  <c r="X847" i="7"/>
  <c r="V847" i="7"/>
  <c r="X843" i="7"/>
  <c r="V843" i="7"/>
  <c r="X839" i="7"/>
  <c r="V839" i="7"/>
  <c r="X835" i="7"/>
  <c r="V835" i="7"/>
  <c r="X831" i="7"/>
  <c r="V831" i="7"/>
  <c r="X827" i="7"/>
  <c r="V827" i="7"/>
  <c r="X823" i="7"/>
  <c r="V823" i="7"/>
  <c r="X819" i="7"/>
  <c r="V819" i="7"/>
  <c r="X815" i="7"/>
  <c r="V815" i="7"/>
  <c r="X811" i="7"/>
  <c r="V811" i="7"/>
  <c r="X807" i="7"/>
  <c r="V807" i="7"/>
  <c r="X803" i="7"/>
  <c r="V803" i="7"/>
  <c r="X799" i="7"/>
  <c r="V799" i="7"/>
  <c r="X795" i="7"/>
  <c r="V795" i="7"/>
  <c r="X791" i="7"/>
  <c r="V791" i="7"/>
  <c r="X787" i="7"/>
  <c r="V787" i="7"/>
  <c r="X783" i="7"/>
  <c r="V783" i="7"/>
  <c r="X779" i="7"/>
  <c r="V779" i="7"/>
  <c r="X775" i="7"/>
  <c r="V775" i="7"/>
  <c r="X771" i="7"/>
  <c r="V771" i="7"/>
  <c r="X1518" i="7"/>
  <c r="V1518" i="7"/>
  <c r="X1510" i="7"/>
  <c r="V1510" i="7"/>
  <c r="X1502" i="7"/>
  <c r="V1502" i="7"/>
  <c r="X1494" i="7"/>
  <c r="V1494" i="7"/>
  <c r="X1486" i="7"/>
  <c r="V1486" i="7"/>
  <c r="X1478" i="7"/>
  <c r="V1478" i="7"/>
  <c r="X1470" i="7"/>
  <c r="V1470" i="7"/>
  <c r="X1466" i="7"/>
  <c r="V1466" i="7"/>
  <c r="X1462" i="7"/>
  <c r="V1462" i="7"/>
  <c r="X1458" i="7"/>
  <c r="V1458" i="7"/>
  <c r="X1454" i="7"/>
  <c r="V1454" i="7"/>
  <c r="X1450" i="7"/>
  <c r="V1450" i="7"/>
  <c r="X1446" i="7"/>
  <c r="V1446" i="7"/>
  <c r="X1442" i="7"/>
  <c r="V1442" i="7"/>
  <c r="X1438" i="7"/>
  <c r="V1438" i="7"/>
  <c r="X1434" i="7"/>
  <c r="V1434" i="7"/>
  <c r="X1430" i="7"/>
  <c r="V1430" i="7"/>
  <c r="X1426" i="7"/>
  <c r="V1426" i="7"/>
  <c r="X1422" i="7"/>
  <c r="V1422" i="7"/>
  <c r="X1418" i="7"/>
  <c r="V1418" i="7"/>
  <c r="X1414" i="7"/>
  <c r="V1414" i="7"/>
  <c r="X1410" i="7"/>
  <c r="V1410" i="7"/>
  <c r="X1406" i="7"/>
  <c r="V1406" i="7"/>
  <c r="X1402" i="7"/>
  <c r="V1402" i="7"/>
  <c r="X1398" i="7"/>
  <c r="V1398" i="7"/>
  <c r="X1394" i="7"/>
  <c r="V1394" i="7"/>
  <c r="X1390" i="7"/>
  <c r="V1390" i="7"/>
  <c r="X1386" i="7"/>
  <c r="V1386" i="7"/>
  <c r="X1382" i="7"/>
  <c r="V1382" i="7"/>
  <c r="X1378" i="7"/>
  <c r="V1378" i="7"/>
  <c r="X1374" i="7"/>
  <c r="V1374" i="7"/>
  <c r="X1370" i="7"/>
  <c r="V1370" i="7"/>
  <c r="X1366" i="7"/>
  <c r="V1366" i="7"/>
  <c r="X1362" i="7"/>
  <c r="V1362" i="7"/>
  <c r="X1358" i="7"/>
  <c r="V1358" i="7"/>
  <c r="X1354" i="7"/>
  <c r="V1354" i="7"/>
  <c r="X1350" i="7"/>
  <c r="V1350" i="7"/>
  <c r="X1346" i="7"/>
  <c r="V1346" i="7"/>
  <c r="X1342" i="7"/>
  <c r="V1342" i="7"/>
  <c r="X1338" i="7"/>
  <c r="V1338" i="7"/>
  <c r="X1334" i="7"/>
  <c r="V1334" i="7"/>
  <c r="X1330" i="7"/>
  <c r="V1330" i="7"/>
  <c r="X1326" i="7"/>
  <c r="V1326" i="7"/>
  <c r="X1322" i="7"/>
  <c r="V1322" i="7"/>
  <c r="X1318" i="7"/>
  <c r="V1318" i="7"/>
  <c r="X1314" i="7"/>
  <c r="V1314" i="7"/>
  <c r="X1310" i="7"/>
  <c r="V1310" i="7"/>
  <c r="X1306" i="7"/>
  <c r="V1306" i="7"/>
  <c r="X1302" i="7"/>
  <c r="V1302" i="7"/>
  <c r="X1298" i="7"/>
  <c r="V1298" i="7"/>
  <c r="X1294" i="7"/>
  <c r="V1294" i="7"/>
  <c r="X1290" i="7"/>
  <c r="V1290" i="7"/>
  <c r="X1286" i="7"/>
  <c r="V1286" i="7"/>
  <c r="X1282" i="7"/>
  <c r="V1282" i="7"/>
  <c r="X1278" i="7"/>
  <c r="V1278" i="7"/>
  <c r="X1274" i="7"/>
  <c r="V1274" i="7"/>
  <c r="X1270" i="7"/>
  <c r="V1270" i="7"/>
  <c r="X1266" i="7"/>
  <c r="V1266" i="7"/>
  <c r="X1262" i="7"/>
  <c r="V1262" i="7"/>
  <c r="X1258" i="7"/>
  <c r="V1258" i="7"/>
  <c r="X1254" i="7"/>
  <c r="V1254" i="7"/>
  <c r="X1250" i="7"/>
  <c r="V1250" i="7"/>
  <c r="X1246" i="7"/>
  <c r="V1246" i="7"/>
  <c r="X1242" i="7"/>
  <c r="V1242" i="7"/>
  <c r="X1238" i="7"/>
  <c r="V1238" i="7"/>
  <c r="X1234" i="7"/>
  <c r="V1234" i="7"/>
  <c r="X1230" i="7"/>
  <c r="V1230" i="7"/>
  <c r="X1226" i="7"/>
  <c r="V1226" i="7"/>
  <c r="X1222" i="7"/>
  <c r="V1222" i="7"/>
  <c r="X1218" i="7"/>
  <c r="V1218" i="7"/>
  <c r="X1214" i="7"/>
  <c r="V1214" i="7"/>
  <c r="X1210" i="7"/>
  <c r="V1210" i="7"/>
  <c r="X1206" i="7"/>
  <c r="V1206" i="7"/>
  <c r="X1202" i="7"/>
  <c r="V1202" i="7"/>
  <c r="X1198" i="7"/>
  <c r="V1198" i="7"/>
  <c r="X1194" i="7"/>
  <c r="V1194" i="7"/>
  <c r="X1190" i="7"/>
  <c r="V1190" i="7"/>
  <c r="X1186" i="7"/>
  <c r="V1186" i="7"/>
  <c r="X1182" i="7"/>
  <c r="V1182" i="7"/>
  <c r="X1178" i="7"/>
  <c r="V1178" i="7"/>
  <c r="X1174" i="7"/>
  <c r="V1174" i="7"/>
  <c r="X1170" i="7"/>
  <c r="V1170" i="7"/>
  <c r="X1166" i="7"/>
  <c r="V1166" i="7"/>
  <c r="X1162" i="7"/>
  <c r="V1162" i="7"/>
  <c r="X1158" i="7"/>
  <c r="V1158" i="7"/>
  <c r="X1154" i="7"/>
  <c r="V1154" i="7"/>
  <c r="X1150" i="7"/>
  <c r="V1150" i="7"/>
  <c r="X1146" i="7"/>
  <c r="V1146" i="7"/>
  <c r="X1142" i="7"/>
  <c r="V1142" i="7"/>
  <c r="X1138" i="7"/>
  <c r="V1138" i="7"/>
  <c r="X1134" i="7"/>
  <c r="V1134" i="7"/>
  <c r="X1130" i="7"/>
  <c r="V1130" i="7"/>
  <c r="X1126" i="7"/>
  <c r="V1126" i="7"/>
  <c r="X1122" i="7"/>
  <c r="V1122" i="7"/>
  <c r="X1118" i="7"/>
  <c r="V1118" i="7"/>
  <c r="X1114" i="7"/>
  <c r="V1114" i="7"/>
  <c r="X1110" i="7"/>
  <c r="V1110" i="7"/>
  <c r="X1106" i="7"/>
  <c r="V1106" i="7"/>
  <c r="X1102" i="7"/>
  <c r="V1102" i="7"/>
  <c r="X1098" i="7"/>
  <c r="V1098" i="7"/>
  <c r="X1094" i="7"/>
  <c r="V1094" i="7"/>
  <c r="X1090" i="7"/>
  <c r="V1090" i="7"/>
  <c r="X1086" i="7"/>
  <c r="V1086" i="7"/>
  <c r="X1082" i="7"/>
  <c r="V1082" i="7"/>
  <c r="X1078" i="7"/>
  <c r="V1078" i="7"/>
  <c r="X1074" i="7"/>
  <c r="V1074" i="7"/>
  <c r="X1070" i="7"/>
  <c r="V1070" i="7"/>
  <c r="X1066" i="7"/>
  <c r="V1066" i="7"/>
  <c r="X1062" i="7"/>
  <c r="V1062" i="7"/>
  <c r="X1058" i="7"/>
  <c r="V1058" i="7"/>
  <c r="X1054" i="7"/>
  <c r="V1054" i="7"/>
  <c r="X1050" i="7"/>
  <c r="V1050" i="7"/>
  <c r="X1046" i="7"/>
  <c r="V1046" i="7"/>
  <c r="X1042" i="7"/>
  <c r="V1042" i="7"/>
  <c r="X1038" i="7"/>
  <c r="V1038" i="7"/>
  <c r="X1034" i="7"/>
  <c r="V1034" i="7"/>
  <c r="X1030" i="7"/>
  <c r="V1030" i="7"/>
  <c r="X1026" i="7"/>
  <c r="V1026" i="7"/>
  <c r="X1022" i="7"/>
  <c r="V1022" i="7"/>
  <c r="X1018" i="7"/>
  <c r="V1018" i="7"/>
  <c r="X1014" i="7"/>
  <c r="V1014" i="7"/>
  <c r="X1010" i="7"/>
  <c r="V1010" i="7"/>
  <c r="X1006" i="7"/>
  <c r="V1006" i="7"/>
  <c r="X1002" i="7"/>
  <c r="V1002" i="7"/>
  <c r="X998" i="7"/>
  <c r="V998" i="7"/>
  <c r="X994" i="7"/>
  <c r="V994" i="7"/>
  <c r="X990" i="7"/>
  <c r="V990" i="7"/>
  <c r="X986" i="7"/>
  <c r="V986" i="7"/>
  <c r="X982" i="7"/>
  <c r="V982" i="7"/>
  <c r="X978" i="7"/>
  <c r="V978" i="7"/>
  <c r="X974" i="7"/>
  <c r="V974" i="7"/>
  <c r="X970" i="7"/>
  <c r="V970" i="7"/>
  <c r="X966" i="7"/>
  <c r="V966" i="7"/>
  <c r="X962" i="7"/>
  <c r="V962" i="7"/>
  <c r="X958" i="7"/>
  <c r="V958" i="7"/>
  <c r="X954" i="7"/>
  <c r="V954" i="7"/>
  <c r="X950" i="7"/>
  <c r="V950" i="7"/>
  <c r="X946" i="7"/>
  <c r="V946" i="7"/>
  <c r="X942" i="7"/>
  <c r="V942" i="7"/>
  <c r="X938" i="7"/>
  <c r="V938" i="7"/>
  <c r="X934" i="7"/>
  <c r="V934" i="7"/>
  <c r="X930" i="7"/>
  <c r="V930" i="7"/>
  <c r="X926" i="7"/>
  <c r="V926" i="7"/>
  <c r="X922" i="7"/>
  <c r="V922" i="7"/>
  <c r="X918" i="7"/>
  <c r="V918" i="7"/>
  <c r="X914" i="7"/>
  <c r="V914" i="7"/>
  <c r="X910" i="7"/>
  <c r="V910" i="7"/>
  <c r="X906" i="7"/>
  <c r="V906" i="7"/>
  <c r="X902" i="7"/>
  <c r="V902" i="7"/>
  <c r="X898" i="7"/>
  <c r="V898" i="7"/>
  <c r="X894" i="7"/>
  <c r="V894" i="7"/>
  <c r="X890" i="7"/>
  <c r="V890" i="7"/>
  <c r="X886" i="7"/>
  <c r="V886" i="7"/>
  <c r="X882" i="7"/>
  <c r="V882" i="7"/>
  <c r="X878" i="7"/>
  <c r="V878" i="7"/>
  <c r="X874" i="7"/>
  <c r="V874" i="7"/>
  <c r="X870" i="7"/>
  <c r="V870" i="7"/>
  <c r="X866" i="7"/>
  <c r="V866" i="7"/>
  <c r="X862" i="7"/>
  <c r="V862" i="7"/>
  <c r="X858" i="7"/>
  <c r="V858" i="7"/>
  <c r="X854" i="7"/>
  <c r="V854" i="7"/>
  <c r="X850" i="7"/>
  <c r="V850" i="7"/>
  <c r="X846" i="7"/>
  <c r="V846" i="7"/>
  <c r="X842" i="7"/>
  <c r="V842" i="7"/>
  <c r="X838" i="7"/>
  <c r="V838" i="7"/>
  <c r="X834" i="7"/>
  <c r="V834" i="7"/>
  <c r="X830" i="7"/>
  <c r="V830" i="7"/>
  <c r="X826" i="7"/>
  <c r="V826" i="7"/>
  <c r="X822" i="7"/>
  <c r="V822" i="7"/>
  <c r="X818" i="7"/>
  <c r="V818" i="7"/>
  <c r="X814" i="7"/>
  <c r="V814" i="7"/>
  <c r="X810" i="7"/>
  <c r="V810" i="7"/>
  <c r="X806" i="7"/>
  <c r="V806" i="7"/>
  <c r="X802" i="7"/>
  <c r="V802" i="7"/>
  <c r="X798" i="7"/>
  <c r="V798" i="7"/>
  <c r="X794" i="7"/>
  <c r="V794" i="7"/>
  <c r="X790" i="7"/>
  <c r="V790" i="7"/>
  <c r="X786" i="7"/>
  <c r="V786" i="7"/>
  <c r="X782" i="7"/>
  <c r="V782" i="7"/>
  <c r="X778" i="7"/>
  <c r="V778" i="7"/>
  <c r="X774" i="7"/>
  <c r="V774" i="7"/>
  <c r="X770" i="7"/>
  <c r="V770" i="7"/>
  <c r="X766" i="7"/>
  <c r="V766" i="7"/>
  <c r="X1516" i="7"/>
  <c r="V1516" i="7"/>
  <c r="X1514" i="7"/>
  <c r="V1514" i="7"/>
  <c r="X1506" i="7"/>
  <c r="V1506" i="7"/>
  <c r="X1498" i="7"/>
  <c r="V1498" i="7"/>
  <c r="X1490" i="7"/>
  <c r="V1490" i="7"/>
  <c r="X1482" i="7"/>
  <c r="V1482" i="7"/>
  <c r="X1474" i="7"/>
  <c r="V1474" i="7"/>
  <c r="X1517" i="7"/>
  <c r="V1517" i="7"/>
  <c r="X1513" i="7"/>
  <c r="V1513" i="7"/>
  <c r="X1509" i="7"/>
  <c r="V1509" i="7"/>
  <c r="X1505" i="7"/>
  <c r="V1505" i="7"/>
  <c r="X1501" i="7"/>
  <c r="V1501" i="7"/>
  <c r="X1497" i="7"/>
  <c r="V1497" i="7"/>
  <c r="X1493" i="7"/>
  <c r="V1493" i="7"/>
  <c r="X1489" i="7"/>
  <c r="V1489" i="7"/>
  <c r="X1485" i="7"/>
  <c r="V1485" i="7"/>
  <c r="X1481" i="7"/>
  <c r="V1481" i="7"/>
  <c r="X1477" i="7"/>
  <c r="V1477" i="7"/>
  <c r="X1473" i="7"/>
  <c r="V1473" i="7"/>
  <c r="X1469" i="7"/>
  <c r="V1469" i="7"/>
  <c r="X1465" i="7"/>
  <c r="V1465" i="7"/>
  <c r="X1461" i="7"/>
  <c r="V1461" i="7"/>
  <c r="X1457" i="7"/>
  <c r="V1457" i="7"/>
  <c r="X1453" i="7"/>
  <c r="V1453" i="7"/>
  <c r="X1449" i="7"/>
  <c r="V1449" i="7"/>
  <c r="X1445" i="7"/>
  <c r="V1445" i="7"/>
  <c r="X1441" i="7"/>
  <c r="V1441" i="7"/>
  <c r="X1437" i="7"/>
  <c r="V1437" i="7"/>
  <c r="X1433" i="7"/>
  <c r="V1433" i="7"/>
  <c r="X1429" i="7"/>
  <c r="V1429" i="7"/>
  <c r="X1425" i="7"/>
  <c r="V1425" i="7"/>
  <c r="X1421" i="7"/>
  <c r="V1421" i="7"/>
  <c r="X1417" i="7"/>
  <c r="V1417" i="7"/>
  <c r="X1413" i="7"/>
  <c r="V1413" i="7"/>
  <c r="X1409" i="7"/>
  <c r="V1409" i="7"/>
  <c r="X1405" i="7"/>
  <c r="V1405" i="7"/>
  <c r="X1401" i="7"/>
  <c r="V1401" i="7"/>
  <c r="X1397" i="7"/>
  <c r="V1397" i="7"/>
  <c r="X1393" i="7"/>
  <c r="V1393" i="7"/>
  <c r="X1389" i="7"/>
  <c r="V1389" i="7"/>
  <c r="X1385" i="7"/>
  <c r="V1385" i="7"/>
  <c r="X1381" i="7"/>
  <c r="V1381" i="7"/>
  <c r="X1377" i="7"/>
  <c r="V1377" i="7"/>
  <c r="X1373" i="7"/>
  <c r="V1373" i="7"/>
  <c r="X1369" i="7"/>
  <c r="V1369" i="7"/>
  <c r="X1365" i="7"/>
  <c r="V1365" i="7"/>
  <c r="X1361" i="7"/>
  <c r="V1361" i="7"/>
  <c r="X1357" i="7"/>
  <c r="V1357" i="7"/>
  <c r="X1353" i="7"/>
  <c r="V1353" i="7"/>
  <c r="X1349" i="7"/>
  <c r="V1349" i="7"/>
  <c r="X1345" i="7"/>
  <c r="V1345" i="7"/>
  <c r="X1341" i="7"/>
  <c r="V1341" i="7"/>
  <c r="X1337" i="7"/>
  <c r="V1337" i="7"/>
  <c r="X1333" i="7"/>
  <c r="V1333" i="7"/>
  <c r="X1329" i="7"/>
  <c r="V1329" i="7"/>
  <c r="X1325" i="7"/>
  <c r="V1325" i="7"/>
  <c r="X1321" i="7"/>
  <c r="V1321" i="7"/>
  <c r="X1317" i="7"/>
  <c r="V1317" i="7"/>
  <c r="X1313" i="7"/>
  <c r="V1313" i="7"/>
  <c r="X1309" i="7"/>
  <c r="V1309" i="7"/>
  <c r="X1305" i="7"/>
  <c r="V1305" i="7"/>
  <c r="X1301" i="7"/>
  <c r="V1301" i="7"/>
  <c r="X1297" i="7"/>
  <c r="V1297" i="7"/>
  <c r="X1293" i="7"/>
  <c r="V1293" i="7"/>
  <c r="X1289" i="7"/>
  <c r="V1289" i="7"/>
  <c r="X1285" i="7"/>
  <c r="V1285" i="7"/>
  <c r="X1281" i="7"/>
  <c r="V1281" i="7"/>
  <c r="X1277" i="7"/>
  <c r="V1277" i="7"/>
  <c r="X1273" i="7"/>
  <c r="V1273" i="7"/>
  <c r="X1269" i="7"/>
  <c r="V1269" i="7"/>
  <c r="X1265" i="7"/>
  <c r="V1265" i="7"/>
  <c r="X1261" i="7"/>
  <c r="V1261" i="7"/>
  <c r="X1257" i="7"/>
  <c r="V1257" i="7"/>
  <c r="X1253" i="7"/>
  <c r="V1253" i="7"/>
  <c r="X1249" i="7"/>
  <c r="V1249" i="7"/>
  <c r="X1245" i="7"/>
  <c r="V1245" i="7"/>
  <c r="X1241" i="7"/>
  <c r="V1241" i="7"/>
  <c r="X1237" i="7"/>
  <c r="V1237" i="7"/>
  <c r="X1233" i="7"/>
  <c r="V1233" i="7"/>
  <c r="X1229" i="7"/>
  <c r="V1229" i="7"/>
  <c r="X1225" i="7"/>
  <c r="V1225" i="7"/>
  <c r="X1221" i="7"/>
  <c r="V1221" i="7"/>
  <c r="X1217" i="7"/>
  <c r="V1217" i="7"/>
  <c r="X1213" i="7"/>
  <c r="V1213" i="7"/>
  <c r="X1209" i="7"/>
  <c r="V1209" i="7"/>
  <c r="X1205" i="7"/>
  <c r="V1205" i="7"/>
  <c r="X1201" i="7"/>
  <c r="V1201" i="7"/>
  <c r="X1197" i="7"/>
  <c r="V1197" i="7"/>
  <c r="X1193" i="7"/>
  <c r="V1193" i="7"/>
  <c r="X1189" i="7"/>
  <c r="V1189" i="7"/>
  <c r="X1185" i="7"/>
  <c r="V1185" i="7"/>
  <c r="X1181" i="7"/>
  <c r="V1181" i="7"/>
  <c r="X1177" i="7"/>
  <c r="V1177" i="7"/>
  <c r="X1173" i="7"/>
  <c r="V1173" i="7"/>
  <c r="X1169" i="7"/>
  <c r="V1169" i="7"/>
  <c r="X1165" i="7"/>
  <c r="V1165" i="7"/>
  <c r="X1161" i="7"/>
  <c r="V1161" i="7"/>
  <c r="X1157" i="7"/>
  <c r="V1157" i="7"/>
  <c r="X1153" i="7"/>
  <c r="V1153" i="7"/>
  <c r="X1149" i="7"/>
  <c r="V1149" i="7"/>
  <c r="X1145" i="7"/>
  <c r="V1145" i="7"/>
  <c r="X1141" i="7"/>
  <c r="V1141" i="7"/>
  <c r="X1137" i="7"/>
  <c r="V1137" i="7"/>
  <c r="X1133" i="7"/>
  <c r="V1133" i="7"/>
  <c r="X1129" i="7"/>
  <c r="V1129" i="7"/>
  <c r="X1125" i="7"/>
  <c r="V1125" i="7"/>
  <c r="X1121" i="7"/>
  <c r="V1121" i="7"/>
  <c r="X1117" i="7"/>
  <c r="V1117" i="7"/>
  <c r="X1113" i="7"/>
  <c r="V1113" i="7"/>
  <c r="X1109" i="7"/>
  <c r="V1109" i="7"/>
  <c r="X1105" i="7"/>
  <c r="V1105" i="7"/>
  <c r="X1101" i="7"/>
  <c r="V1101" i="7"/>
  <c r="X1097" i="7"/>
  <c r="V1097" i="7"/>
  <c r="X1093" i="7"/>
  <c r="V1093" i="7"/>
  <c r="X1089" i="7"/>
  <c r="V1089" i="7"/>
  <c r="X1085" i="7"/>
  <c r="V1085" i="7"/>
  <c r="X1081" i="7"/>
  <c r="V1081" i="7"/>
  <c r="X1077" i="7"/>
  <c r="V1077" i="7"/>
  <c r="X1073" i="7"/>
  <c r="V1073" i="7"/>
  <c r="X1069" i="7"/>
  <c r="V1069" i="7"/>
  <c r="X1065" i="7"/>
  <c r="V1065" i="7"/>
  <c r="X1061" i="7"/>
  <c r="V1061" i="7"/>
  <c r="X1057" i="7"/>
  <c r="V1057" i="7"/>
  <c r="X1053" i="7"/>
  <c r="V1053" i="7"/>
  <c r="X1049" i="7"/>
  <c r="V1049" i="7"/>
  <c r="X1045" i="7"/>
  <c r="V1045" i="7"/>
  <c r="X1041" i="7"/>
  <c r="V1041" i="7"/>
  <c r="X1037" i="7"/>
  <c r="V1037" i="7"/>
  <c r="X1033" i="7"/>
  <c r="V1033" i="7"/>
  <c r="X1029" i="7"/>
  <c r="V1029" i="7"/>
  <c r="X1025" i="7"/>
  <c r="V1025" i="7"/>
  <c r="X1021" i="7"/>
  <c r="V1021" i="7"/>
  <c r="X1017" i="7"/>
  <c r="V1017" i="7"/>
  <c r="X1013" i="7"/>
  <c r="V1013" i="7"/>
  <c r="X1009" i="7"/>
  <c r="V1009" i="7"/>
  <c r="X1005" i="7"/>
  <c r="V1005" i="7"/>
  <c r="X1001" i="7"/>
  <c r="V1001" i="7"/>
  <c r="X997" i="7"/>
  <c r="V997" i="7"/>
  <c r="X993" i="7"/>
  <c r="V993" i="7"/>
  <c r="X989" i="7"/>
  <c r="V989" i="7"/>
  <c r="X985" i="7"/>
  <c r="V985" i="7"/>
  <c r="X981" i="7"/>
  <c r="V981" i="7"/>
  <c r="X977" i="7"/>
  <c r="V977" i="7"/>
  <c r="X973" i="7"/>
  <c r="V973" i="7"/>
  <c r="X969" i="7"/>
  <c r="V969" i="7"/>
  <c r="X965" i="7"/>
  <c r="V965" i="7"/>
  <c r="X961" i="7"/>
  <c r="V961" i="7"/>
  <c r="X957" i="7"/>
  <c r="V957" i="7"/>
  <c r="X953" i="7"/>
  <c r="V953" i="7"/>
  <c r="X949" i="7"/>
  <c r="V949" i="7"/>
  <c r="X945" i="7"/>
  <c r="V945" i="7"/>
  <c r="X941" i="7"/>
  <c r="V941" i="7"/>
  <c r="X937" i="7"/>
  <c r="V937" i="7"/>
  <c r="X933" i="7"/>
  <c r="V933" i="7"/>
  <c r="X929" i="7"/>
  <c r="V929" i="7"/>
  <c r="X925" i="7"/>
  <c r="V925" i="7"/>
  <c r="X921" i="7"/>
  <c r="V921" i="7"/>
  <c r="X917" i="7"/>
  <c r="V917" i="7"/>
  <c r="X913" i="7"/>
  <c r="V913" i="7"/>
  <c r="X909" i="7"/>
  <c r="V909" i="7"/>
  <c r="X905" i="7"/>
  <c r="V905" i="7"/>
  <c r="X901" i="7"/>
  <c r="V901" i="7"/>
  <c r="X897" i="7"/>
  <c r="V897" i="7"/>
  <c r="X893" i="7"/>
  <c r="V893" i="7"/>
  <c r="X889" i="7"/>
  <c r="V889" i="7"/>
  <c r="X885" i="7"/>
  <c r="V885" i="7"/>
  <c r="X881" i="7"/>
  <c r="V881" i="7"/>
  <c r="X877" i="7"/>
  <c r="V877" i="7"/>
  <c r="X873" i="7"/>
  <c r="V873" i="7"/>
  <c r="X869" i="7"/>
  <c r="V869" i="7"/>
  <c r="X865" i="7"/>
  <c r="V865" i="7"/>
  <c r="X861" i="7"/>
  <c r="V861" i="7"/>
  <c r="X857" i="7"/>
  <c r="V857" i="7"/>
  <c r="X853" i="7"/>
  <c r="V853" i="7"/>
  <c r="X849" i="7"/>
  <c r="V849" i="7"/>
  <c r="X845" i="7"/>
  <c r="V845" i="7"/>
  <c r="X841" i="7"/>
  <c r="V841" i="7"/>
  <c r="X837" i="7"/>
  <c r="V837" i="7"/>
  <c r="X833" i="7"/>
  <c r="V833" i="7"/>
  <c r="X829" i="7"/>
  <c r="V829" i="7"/>
  <c r="X825" i="7"/>
  <c r="V825" i="7"/>
  <c r="X821" i="7"/>
  <c r="V821" i="7"/>
  <c r="X817" i="7"/>
  <c r="V817" i="7"/>
  <c r="X813" i="7"/>
  <c r="V813" i="7"/>
  <c r="X809" i="7"/>
  <c r="V809" i="7"/>
  <c r="X805" i="7"/>
  <c r="V805" i="7"/>
  <c r="X801" i="7"/>
  <c r="V801" i="7"/>
  <c r="X797" i="7"/>
  <c r="V797" i="7"/>
  <c r="X793" i="7"/>
  <c r="V793" i="7"/>
  <c r="X789" i="7"/>
  <c r="V789" i="7"/>
  <c r="X785" i="7"/>
  <c r="V785" i="7"/>
  <c r="X781" i="7"/>
  <c r="V781" i="7"/>
  <c r="X777" i="7"/>
  <c r="V777" i="7"/>
  <c r="X773" i="7"/>
  <c r="V773" i="7"/>
  <c r="X769" i="7"/>
  <c r="V769" i="7"/>
  <c r="X762" i="7"/>
  <c r="V762" i="7"/>
  <c r="X758" i="7"/>
  <c r="V758" i="7"/>
  <c r="X754" i="7"/>
  <c r="V754" i="7"/>
  <c r="X750" i="7"/>
  <c r="V750" i="7"/>
  <c r="X746" i="7"/>
  <c r="V746" i="7"/>
  <c r="X742" i="7"/>
  <c r="V742" i="7"/>
  <c r="X738" i="7"/>
  <c r="V738" i="7"/>
  <c r="X734" i="7"/>
  <c r="V734" i="7"/>
  <c r="X730" i="7"/>
  <c r="V730" i="7"/>
  <c r="X726" i="7"/>
  <c r="V726" i="7"/>
  <c r="X722" i="7"/>
  <c r="V722" i="7"/>
  <c r="X718" i="7"/>
  <c r="V718" i="7"/>
  <c r="X714" i="7"/>
  <c r="V714" i="7"/>
  <c r="X710" i="7"/>
  <c r="V710" i="7"/>
  <c r="X706" i="7"/>
  <c r="V706" i="7"/>
  <c r="X702" i="7"/>
  <c r="V702" i="7"/>
  <c r="X698" i="7"/>
  <c r="V698" i="7"/>
  <c r="X694" i="7"/>
  <c r="V694" i="7"/>
  <c r="X690" i="7"/>
  <c r="V690" i="7"/>
  <c r="X686" i="7"/>
  <c r="V686" i="7"/>
  <c r="X682" i="7"/>
  <c r="V682" i="7"/>
  <c r="X678" i="7"/>
  <c r="V678" i="7"/>
  <c r="X674" i="7"/>
  <c r="V674" i="7"/>
  <c r="X670" i="7"/>
  <c r="V670" i="7"/>
  <c r="X666" i="7"/>
  <c r="V666" i="7"/>
  <c r="X662" i="7"/>
  <c r="V662" i="7"/>
  <c r="X658" i="7"/>
  <c r="V658" i="7"/>
  <c r="X654" i="7"/>
  <c r="V654" i="7"/>
  <c r="X650" i="7"/>
  <c r="V650" i="7"/>
  <c r="X646" i="7"/>
  <c r="V646" i="7"/>
  <c r="X642" i="7"/>
  <c r="V642" i="7"/>
  <c r="X638" i="7"/>
  <c r="V638" i="7"/>
  <c r="X634" i="7"/>
  <c r="V634" i="7"/>
  <c r="X630" i="7"/>
  <c r="V630" i="7"/>
  <c r="X626" i="7"/>
  <c r="V626" i="7"/>
  <c r="X622" i="7"/>
  <c r="V622" i="7"/>
  <c r="X618" i="7"/>
  <c r="V618" i="7"/>
  <c r="X614" i="7"/>
  <c r="V614" i="7"/>
  <c r="X610" i="7"/>
  <c r="V610" i="7"/>
  <c r="X606" i="7"/>
  <c r="V606" i="7"/>
  <c r="X602" i="7"/>
  <c r="V602" i="7"/>
  <c r="X598" i="7"/>
  <c r="V598" i="7"/>
  <c r="X594" i="7"/>
  <c r="V594" i="7"/>
  <c r="X590" i="7"/>
  <c r="V590" i="7"/>
  <c r="X586" i="7"/>
  <c r="V586" i="7"/>
  <c r="X582" i="7"/>
  <c r="V582" i="7"/>
  <c r="X578" i="7"/>
  <c r="V578" i="7"/>
  <c r="X574" i="7"/>
  <c r="V574" i="7"/>
  <c r="X570" i="7"/>
  <c r="V570" i="7"/>
  <c r="X566" i="7"/>
  <c r="V566" i="7"/>
  <c r="X562" i="7"/>
  <c r="V562" i="7"/>
  <c r="X558" i="7"/>
  <c r="V558" i="7"/>
  <c r="X554" i="7"/>
  <c r="V554" i="7"/>
  <c r="X550" i="7"/>
  <c r="V550" i="7"/>
  <c r="X546" i="7"/>
  <c r="V546" i="7"/>
  <c r="X542" i="7"/>
  <c r="V542" i="7"/>
  <c r="X538" i="7"/>
  <c r="V538" i="7"/>
  <c r="X534" i="7"/>
  <c r="V534" i="7"/>
  <c r="X530" i="7"/>
  <c r="V530" i="7"/>
  <c r="X526" i="7"/>
  <c r="V526" i="7"/>
  <c r="X522" i="7"/>
  <c r="V522" i="7"/>
  <c r="X518" i="7"/>
  <c r="V518" i="7"/>
  <c r="X514" i="7"/>
  <c r="V514" i="7"/>
  <c r="X510" i="7"/>
  <c r="V510" i="7"/>
  <c r="X506" i="7"/>
  <c r="V506" i="7"/>
  <c r="X502" i="7"/>
  <c r="V502" i="7"/>
  <c r="X498" i="7"/>
  <c r="V498" i="7"/>
  <c r="X494" i="7"/>
  <c r="V494" i="7"/>
  <c r="X490" i="7"/>
  <c r="V490" i="7"/>
  <c r="X486" i="7"/>
  <c r="V486" i="7"/>
  <c r="X482" i="7"/>
  <c r="V482" i="7"/>
  <c r="X478" i="7"/>
  <c r="V478" i="7"/>
  <c r="X474" i="7"/>
  <c r="V474" i="7"/>
  <c r="X470" i="7"/>
  <c r="V470" i="7"/>
  <c r="X466" i="7"/>
  <c r="V466" i="7"/>
  <c r="X462" i="7"/>
  <c r="V462" i="7"/>
  <c r="X458" i="7"/>
  <c r="V458" i="7"/>
  <c r="X454" i="7"/>
  <c r="V454" i="7"/>
  <c r="X450" i="7"/>
  <c r="V450" i="7"/>
  <c r="X446" i="7"/>
  <c r="V446" i="7"/>
  <c r="X442" i="7"/>
  <c r="V442" i="7"/>
  <c r="X438" i="7"/>
  <c r="V438" i="7"/>
  <c r="X434" i="7"/>
  <c r="V434" i="7"/>
  <c r="X430" i="7"/>
  <c r="V430" i="7"/>
  <c r="X426" i="7"/>
  <c r="V426" i="7"/>
  <c r="X422" i="7"/>
  <c r="V422" i="7"/>
  <c r="X418" i="7"/>
  <c r="V418" i="7"/>
  <c r="X414" i="7"/>
  <c r="V414" i="7"/>
  <c r="X410" i="7"/>
  <c r="V410" i="7"/>
  <c r="X406" i="7"/>
  <c r="V406" i="7"/>
  <c r="X402" i="7"/>
  <c r="V402" i="7"/>
  <c r="X398" i="7"/>
  <c r="V398" i="7"/>
  <c r="X394" i="7"/>
  <c r="V394" i="7"/>
  <c r="X390" i="7"/>
  <c r="V390" i="7"/>
  <c r="X386" i="7"/>
  <c r="V386" i="7"/>
  <c r="X382" i="7"/>
  <c r="V382" i="7"/>
  <c r="X378" i="7"/>
  <c r="V378" i="7"/>
  <c r="X374" i="7"/>
  <c r="V374" i="7"/>
  <c r="X370" i="7"/>
  <c r="V370" i="7"/>
  <c r="X366" i="7"/>
  <c r="V366" i="7"/>
  <c r="X362" i="7"/>
  <c r="V362" i="7"/>
  <c r="X358" i="7"/>
  <c r="V358" i="7"/>
  <c r="X354" i="7"/>
  <c r="V354" i="7"/>
  <c r="X350" i="7"/>
  <c r="V350" i="7"/>
  <c r="X346" i="7"/>
  <c r="V346" i="7"/>
  <c r="X342" i="7"/>
  <c r="V342" i="7"/>
  <c r="X338" i="7"/>
  <c r="V338" i="7"/>
  <c r="X334" i="7"/>
  <c r="V334" i="7"/>
  <c r="X330" i="7"/>
  <c r="V330" i="7"/>
  <c r="X326" i="7"/>
  <c r="V326" i="7"/>
  <c r="X322" i="7"/>
  <c r="V322" i="7"/>
  <c r="X318" i="7"/>
  <c r="V318" i="7"/>
  <c r="X314" i="7"/>
  <c r="V314" i="7"/>
  <c r="X310" i="7"/>
  <c r="V310" i="7"/>
  <c r="X306" i="7"/>
  <c r="V306" i="7"/>
  <c r="X302" i="7"/>
  <c r="V302" i="7"/>
  <c r="X298" i="7"/>
  <c r="V298" i="7"/>
  <c r="X294" i="7"/>
  <c r="V294" i="7"/>
  <c r="X290" i="7"/>
  <c r="V290" i="7"/>
  <c r="X286" i="7"/>
  <c r="V286" i="7"/>
  <c r="X282" i="7"/>
  <c r="V282" i="7"/>
  <c r="X278" i="7"/>
  <c r="V278" i="7"/>
  <c r="X274" i="7"/>
  <c r="V274" i="7"/>
  <c r="X270" i="7"/>
  <c r="V270" i="7"/>
  <c r="X266" i="7"/>
  <c r="V266" i="7"/>
  <c r="X262" i="7"/>
  <c r="V262" i="7"/>
  <c r="X258" i="7"/>
  <c r="V258" i="7"/>
  <c r="X254" i="7"/>
  <c r="V254" i="7"/>
  <c r="X250" i="7"/>
  <c r="V250" i="7"/>
  <c r="X246" i="7"/>
  <c r="V246" i="7"/>
  <c r="X242" i="7"/>
  <c r="V242" i="7"/>
  <c r="X238" i="7"/>
  <c r="V238" i="7"/>
  <c r="X234" i="7"/>
  <c r="V234" i="7"/>
  <c r="X230" i="7"/>
  <c r="V230" i="7"/>
  <c r="X226" i="7"/>
  <c r="V226" i="7"/>
  <c r="X222" i="7"/>
  <c r="V222" i="7"/>
  <c r="X218" i="7"/>
  <c r="V218" i="7"/>
  <c r="X214" i="7"/>
  <c r="V214" i="7"/>
  <c r="X210" i="7"/>
  <c r="V210" i="7"/>
  <c r="X206" i="7"/>
  <c r="V206" i="7"/>
  <c r="X202" i="7"/>
  <c r="V202" i="7"/>
  <c r="X198" i="7"/>
  <c r="V198" i="7"/>
  <c r="X194" i="7"/>
  <c r="V194" i="7"/>
  <c r="X190" i="7"/>
  <c r="V190" i="7"/>
  <c r="X186" i="7"/>
  <c r="V186" i="7"/>
  <c r="X182" i="7"/>
  <c r="V182" i="7"/>
  <c r="X178" i="7"/>
  <c r="V178" i="7"/>
  <c r="X174" i="7"/>
  <c r="V174" i="7"/>
  <c r="X170" i="7"/>
  <c r="V170" i="7"/>
  <c r="X166" i="7"/>
  <c r="V166" i="7"/>
  <c r="X162" i="7"/>
  <c r="V162" i="7"/>
  <c r="X158" i="7"/>
  <c r="V158" i="7"/>
  <c r="X154" i="7"/>
  <c r="V154" i="7"/>
  <c r="X150" i="7"/>
  <c r="V150" i="7"/>
  <c r="X146" i="7"/>
  <c r="V146" i="7"/>
  <c r="X142" i="7"/>
  <c r="V142" i="7"/>
  <c r="X138" i="7"/>
  <c r="V138" i="7"/>
  <c r="X134" i="7"/>
  <c r="V134" i="7"/>
  <c r="X130" i="7"/>
  <c r="V130" i="7"/>
  <c r="X126" i="7"/>
  <c r="V126" i="7"/>
  <c r="X122" i="7"/>
  <c r="V122" i="7"/>
  <c r="X118" i="7"/>
  <c r="V118" i="7"/>
  <c r="X114" i="7"/>
  <c r="V114" i="7"/>
  <c r="X110" i="7"/>
  <c r="V110" i="7"/>
  <c r="X106" i="7"/>
  <c r="V106" i="7"/>
  <c r="X102" i="7"/>
  <c r="V102" i="7"/>
  <c r="X98" i="7"/>
  <c r="V98" i="7"/>
  <c r="X94" i="7"/>
  <c r="V94" i="7"/>
  <c r="X90" i="7"/>
  <c r="V90" i="7"/>
  <c r="X86" i="7"/>
  <c r="V86" i="7"/>
  <c r="X82" i="7"/>
  <c r="V82" i="7"/>
  <c r="X78" i="7"/>
  <c r="V78" i="7"/>
  <c r="X74" i="7"/>
  <c r="V74" i="7"/>
  <c r="X70" i="7"/>
  <c r="V70" i="7"/>
  <c r="X66" i="7"/>
  <c r="V66" i="7"/>
  <c r="X62" i="7"/>
  <c r="V62" i="7"/>
  <c r="X58" i="7"/>
  <c r="V58" i="7"/>
  <c r="X54" i="7"/>
  <c r="V54" i="7"/>
  <c r="X50" i="7"/>
  <c r="V50" i="7"/>
  <c r="X46" i="7"/>
  <c r="V46" i="7"/>
  <c r="X42" i="7"/>
  <c r="V42" i="7"/>
  <c r="X38" i="7"/>
  <c r="V38" i="7"/>
  <c r="X34" i="7"/>
  <c r="V34" i="7"/>
  <c r="X30" i="7"/>
  <c r="V30" i="7"/>
  <c r="X26" i="7"/>
  <c r="V26" i="7"/>
  <c r="X765" i="7"/>
  <c r="V765" i="7"/>
  <c r="X761" i="7"/>
  <c r="V761" i="7"/>
  <c r="X757" i="7"/>
  <c r="V757" i="7"/>
  <c r="X753" i="7"/>
  <c r="V753" i="7"/>
  <c r="X749" i="7"/>
  <c r="V749" i="7"/>
  <c r="X745" i="7"/>
  <c r="V745" i="7"/>
  <c r="X741" i="7"/>
  <c r="V741" i="7"/>
  <c r="X737" i="7"/>
  <c r="V737" i="7"/>
  <c r="X733" i="7"/>
  <c r="V733" i="7"/>
  <c r="X729" i="7"/>
  <c r="V729" i="7"/>
  <c r="X725" i="7"/>
  <c r="V725" i="7"/>
  <c r="X721" i="7"/>
  <c r="V721" i="7"/>
  <c r="X717" i="7"/>
  <c r="V717" i="7"/>
  <c r="X713" i="7"/>
  <c r="V713" i="7"/>
  <c r="X709" i="7"/>
  <c r="V709" i="7"/>
  <c r="X705" i="7"/>
  <c r="V705" i="7"/>
  <c r="X701" i="7"/>
  <c r="V701" i="7"/>
  <c r="X697" i="7"/>
  <c r="V697" i="7"/>
  <c r="X693" i="7"/>
  <c r="V693" i="7"/>
  <c r="X689" i="7"/>
  <c r="V689" i="7"/>
  <c r="X685" i="7"/>
  <c r="V685" i="7"/>
  <c r="X681" i="7"/>
  <c r="V681" i="7"/>
  <c r="X677" i="7"/>
  <c r="V677" i="7"/>
  <c r="X673" i="7"/>
  <c r="V673" i="7"/>
  <c r="X669" i="7"/>
  <c r="V669" i="7"/>
  <c r="X665" i="7"/>
  <c r="V665" i="7"/>
  <c r="X661" i="7"/>
  <c r="V661" i="7"/>
  <c r="X657" i="7"/>
  <c r="V657" i="7"/>
  <c r="X653" i="7"/>
  <c r="V653" i="7"/>
  <c r="X649" i="7"/>
  <c r="V649" i="7"/>
  <c r="X645" i="7"/>
  <c r="V645" i="7"/>
  <c r="X641" i="7"/>
  <c r="V641" i="7"/>
  <c r="X637" i="7"/>
  <c r="V637" i="7"/>
  <c r="X633" i="7"/>
  <c r="V633" i="7"/>
  <c r="X629" i="7"/>
  <c r="V629" i="7"/>
  <c r="X625" i="7"/>
  <c r="V625" i="7"/>
  <c r="X621" i="7"/>
  <c r="V621" i="7"/>
  <c r="X617" i="7"/>
  <c r="V617" i="7"/>
  <c r="X613" i="7"/>
  <c r="V613" i="7"/>
  <c r="X609" i="7"/>
  <c r="V609" i="7"/>
  <c r="X605" i="7"/>
  <c r="V605" i="7"/>
  <c r="X601" i="7"/>
  <c r="V601" i="7"/>
  <c r="X597" i="7"/>
  <c r="V597" i="7"/>
  <c r="X593" i="7"/>
  <c r="V593" i="7"/>
  <c r="X589" i="7"/>
  <c r="V589" i="7"/>
  <c r="X585" i="7"/>
  <c r="V585" i="7"/>
  <c r="X581" i="7"/>
  <c r="V581" i="7"/>
  <c r="X577" i="7"/>
  <c r="V577" i="7"/>
  <c r="X573" i="7"/>
  <c r="V573" i="7"/>
  <c r="X569" i="7"/>
  <c r="V569" i="7"/>
  <c r="X565" i="7"/>
  <c r="V565" i="7"/>
  <c r="X561" i="7"/>
  <c r="V561" i="7"/>
  <c r="X557" i="7"/>
  <c r="V557" i="7"/>
  <c r="X553" i="7"/>
  <c r="V553" i="7"/>
  <c r="X549" i="7"/>
  <c r="V549" i="7"/>
  <c r="X545" i="7"/>
  <c r="V545" i="7"/>
  <c r="X541" i="7"/>
  <c r="V541" i="7"/>
  <c r="X537" i="7"/>
  <c r="V537" i="7"/>
  <c r="X533" i="7"/>
  <c r="V533" i="7"/>
  <c r="X529" i="7"/>
  <c r="V529" i="7"/>
  <c r="X525" i="7"/>
  <c r="V525" i="7"/>
  <c r="X521" i="7"/>
  <c r="V521" i="7"/>
  <c r="X517" i="7"/>
  <c r="V517" i="7"/>
  <c r="X513" i="7"/>
  <c r="V513" i="7"/>
  <c r="X509" i="7"/>
  <c r="V509" i="7"/>
  <c r="X505" i="7"/>
  <c r="V505" i="7"/>
  <c r="X501" i="7"/>
  <c r="V501" i="7"/>
  <c r="X497" i="7"/>
  <c r="V497" i="7"/>
  <c r="X493" i="7"/>
  <c r="V493" i="7"/>
  <c r="X489" i="7"/>
  <c r="V489" i="7"/>
  <c r="X485" i="7"/>
  <c r="V485" i="7"/>
  <c r="X481" i="7"/>
  <c r="V481" i="7"/>
  <c r="X477" i="7"/>
  <c r="V477" i="7"/>
  <c r="X473" i="7"/>
  <c r="V473" i="7"/>
  <c r="X469" i="7"/>
  <c r="V469" i="7"/>
  <c r="X465" i="7"/>
  <c r="V465" i="7"/>
  <c r="X461" i="7"/>
  <c r="V461" i="7"/>
  <c r="X457" i="7"/>
  <c r="V457" i="7"/>
  <c r="X453" i="7"/>
  <c r="V453" i="7"/>
  <c r="X449" i="7"/>
  <c r="V449" i="7"/>
  <c r="X445" i="7"/>
  <c r="V445" i="7"/>
  <c r="X441" i="7"/>
  <c r="V441" i="7"/>
  <c r="X437" i="7"/>
  <c r="V437" i="7"/>
  <c r="X433" i="7"/>
  <c r="V433" i="7"/>
  <c r="X429" i="7"/>
  <c r="V429" i="7"/>
  <c r="X425" i="7"/>
  <c r="V425" i="7"/>
  <c r="X421" i="7"/>
  <c r="V421" i="7"/>
  <c r="X417" i="7"/>
  <c r="V417" i="7"/>
  <c r="X413" i="7"/>
  <c r="V413" i="7"/>
  <c r="X409" i="7"/>
  <c r="V409" i="7"/>
  <c r="X405" i="7"/>
  <c r="V405" i="7"/>
  <c r="X401" i="7"/>
  <c r="V401" i="7"/>
  <c r="X397" i="7"/>
  <c r="V397" i="7"/>
  <c r="X393" i="7"/>
  <c r="V393" i="7"/>
  <c r="X389" i="7"/>
  <c r="V389" i="7"/>
  <c r="X385" i="7"/>
  <c r="V385" i="7"/>
  <c r="X381" i="7"/>
  <c r="V381" i="7"/>
  <c r="X377" i="7"/>
  <c r="V377" i="7"/>
  <c r="X373" i="7"/>
  <c r="V373" i="7"/>
  <c r="X369" i="7"/>
  <c r="V369" i="7"/>
  <c r="X365" i="7"/>
  <c r="V365" i="7"/>
  <c r="X361" i="7"/>
  <c r="V361" i="7"/>
  <c r="X357" i="7"/>
  <c r="V357" i="7"/>
  <c r="X353" i="7"/>
  <c r="V353" i="7"/>
  <c r="X349" i="7"/>
  <c r="V349" i="7"/>
  <c r="X345" i="7"/>
  <c r="V345" i="7"/>
  <c r="X341" i="7"/>
  <c r="V341" i="7"/>
  <c r="X337" i="7"/>
  <c r="V337" i="7"/>
  <c r="X333" i="7"/>
  <c r="V333" i="7"/>
  <c r="X329" i="7"/>
  <c r="V329" i="7"/>
  <c r="X325" i="7"/>
  <c r="V325" i="7"/>
  <c r="X321" i="7"/>
  <c r="V321" i="7"/>
  <c r="X317" i="7"/>
  <c r="V317" i="7"/>
  <c r="X313" i="7"/>
  <c r="V313" i="7"/>
  <c r="X309" i="7"/>
  <c r="V309" i="7"/>
  <c r="X305" i="7"/>
  <c r="V305" i="7"/>
  <c r="X301" i="7"/>
  <c r="V301" i="7"/>
  <c r="X297" i="7"/>
  <c r="V297" i="7"/>
  <c r="X293" i="7"/>
  <c r="V293" i="7"/>
  <c r="X289" i="7"/>
  <c r="V289" i="7"/>
  <c r="X285" i="7"/>
  <c r="V285" i="7"/>
  <c r="X281" i="7"/>
  <c r="V281" i="7"/>
  <c r="X277" i="7"/>
  <c r="V277" i="7"/>
  <c r="X273" i="7"/>
  <c r="V273" i="7"/>
  <c r="X269" i="7"/>
  <c r="V269" i="7"/>
  <c r="X265" i="7"/>
  <c r="V265" i="7"/>
  <c r="X261" i="7"/>
  <c r="V261" i="7"/>
  <c r="X257" i="7"/>
  <c r="V257" i="7"/>
  <c r="X253" i="7"/>
  <c r="V253" i="7"/>
  <c r="X249" i="7"/>
  <c r="V249" i="7"/>
  <c r="X245" i="7"/>
  <c r="V245" i="7"/>
  <c r="X241" i="7"/>
  <c r="V241" i="7"/>
  <c r="X237" i="7"/>
  <c r="V237" i="7"/>
  <c r="X233" i="7"/>
  <c r="V233" i="7"/>
  <c r="X229" i="7"/>
  <c r="V229" i="7"/>
  <c r="X225" i="7"/>
  <c r="V225" i="7"/>
  <c r="X221" i="7"/>
  <c r="V221" i="7"/>
  <c r="X217" i="7"/>
  <c r="V217" i="7"/>
  <c r="X213" i="7"/>
  <c r="V213" i="7"/>
  <c r="X209" i="7"/>
  <c r="V209" i="7"/>
  <c r="X205" i="7"/>
  <c r="V205" i="7"/>
  <c r="X201" i="7"/>
  <c r="V201" i="7"/>
  <c r="X197" i="7"/>
  <c r="V197" i="7"/>
  <c r="X193" i="7"/>
  <c r="V193" i="7"/>
  <c r="X189" i="7"/>
  <c r="V189" i="7"/>
  <c r="X185" i="7"/>
  <c r="V185" i="7"/>
  <c r="X181" i="7"/>
  <c r="V181" i="7"/>
  <c r="X177" i="7"/>
  <c r="V177" i="7"/>
  <c r="X173" i="7"/>
  <c r="V173" i="7"/>
  <c r="X169" i="7"/>
  <c r="V169" i="7"/>
  <c r="X165" i="7"/>
  <c r="V165" i="7"/>
  <c r="X161" i="7"/>
  <c r="V161" i="7"/>
  <c r="X157" i="7"/>
  <c r="V157" i="7"/>
  <c r="X153" i="7"/>
  <c r="V153" i="7"/>
  <c r="X149" i="7"/>
  <c r="V149" i="7"/>
  <c r="X145" i="7"/>
  <c r="V145" i="7"/>
  <c r="X141" i="7"/>
  <c r="V141" i="7"/>
  <c r="X137" i="7"/>
  <c r="V137" i="7"/>
  <c r="X133" i="7"/>
  <c r="V133" i="7"/>
  <c r="X129" i="7"/>
  <c r="V129" i="7"/>
  <c r="X125" i="7"/>
  <c r="V125" i="7"/>
  <c r="X121" i="7"/>
  <c r="V121" i="7"/>
  <c r="X117" i="7"/>
  <c r="V117" i="7"/>
  <c r="X113" i="7"/>
  <c r="V113" i="7"/>
  <c r="X109" i="7"/>
  <c r="V109" i="7"/>
  <c r="X105" i="7"/>
  <c r="V105" i="7"/>
  <c r="X101" i="7"/>
  <c r="V101" i="7"/>
  <c r="X97" i="7"/>
  <c r="V97" i="7"/>
  <c r="X93" i="7"/>
  <c r="V93" i="7"/>
  <c r="X89" i="7"/>
  <c r="V89" i="7"/>
  <c r="X85" i="7"/>
  <c r="V85" i="7"/>
  <c r="X81" i="7"/>
  <c r="V81" i="7"/>
  <c r="X77" i="7"/>
  <c r="V77" i="7"/>
  <c r="X73" i="7"/>
  <c r="V73" i="7"/>
  <c r="X69" i="7"/>
  <c r="V69" i="7"/>
  <c r="X65" i="7"/>
  <c r="V65" i="7"/>
  <c r="X61" i="7"/>
  <c r="V61" i="7"/>
  <c r="X57" i="7"/>
  <c r="V57" i="7"/>
  <c r="X53" i="7"/>
  <c r="V53" i="7"/>
  <c r="X49" i="7"/>
  <c r="V49" i="7"/>
  <c r="X45" i="7"/>
  <c r="V45" i="7"/>
  <c r="X41" i="7"/>
  <c r="V41" i="7"/>
  <c r="X37" i="7"/>
  <c r="V37" i="7"/>
  <c r="X33" i="7"/>
  <c r="V33" i="7"/>
  <c r="X29" i="7"/>
  <c r="V29" i="7"/>
  <c r="X25" i="7"/>
  <c r="V25" i="7"/>
  <c r="X768" i="7"/>
  <c r="V768" i="7"/>
  <c r="X764" i="7"/>
  <c r="V764" i="7"/>
  <c r="X760" i="7"/>
  <c r="V760" i="7"/>
  <c r="X756" i="7"/>
  <c r="V756" i="7"/>
  <c r="X752" i="7"/>
  <c r="V752" i="7"/>
  <c r="X748" i="7"/>
  <c r="V748" i="7"/>
  <c r="X744" i="7"/>
  <c r="V744" i="7"/>
  <c r="X740" i="7"/>
  <c r="V740" i="7"/>
  <c r="X736" i="7"/>
  <c r="V736" i="7"/>
  <c r="X732" i="7"/>
  <c r="V732" i="7"/>
  <c r="X728" i="7"/>
  <c r="V728" i="7"/>
  <c r="X724" i="7"/>
  <c r="V724" i="7"/>
  <c r="X720" i="7"/>
  <c r="V720" i="7"/>
  <c r="X716" i="7"/>
  <c r="V716" i="7"/>
  <c r="X712" i="7"/>
  <c r="V712" i="7"/>
  <c r="X708" i="7"/>
  <c r="V708" i="7"/>
  <c r="X704" i="7"/>
  <c r="V704" i="7"/>
  <c r="X700" i="7"/>
  <c r="V700" i="7"/>
  <c r="X696" i="7"/>
  <c r="V696" i="7"/>
  <c r="X692" i="7"/>
  <c r="V692" i="7"/>
  <c r="X688" i="7"/>
  <c r="V688" i="7"/>
  <c r="X684" i="7"/>
  <c r="V684" i="7"/>
  <c r="X680" i="7"/>
  <c r="V680" i="7"/>
  <c r="X676" i="7"/>
  <c r="V676" i="7"/>
  <c r="X672" i="7"/>
  <c r="V672" i="7"/>
  <c r="X668" i="7"/>
  <c r="V668" i="7"/>
  <c r="X664" i="7"/>
  <c r="V664" i="7"/>
  <c r="X660" i="7"/>
  <c r="V660" i="7"/>
  <c r="X656" i="7"/>
  <c r="V656" i="7"/>
  <c r="X652" i="7"/>
  <c r="V652" i="7"/>
  <c r="X648" i="7"/>
  <c r="V648" i="7"/>
  <c r="X644" i="7"/>
  <c r="V644" i="7"/>
  <c r="X640" i="7"/>
  <c r="V640" i="7"/>
  <c r="X636" i="7"/>
  <c r="V636" i="7"/>
  <c r="X632" i="7"/>
  <c r="V632" i="7"/>
  <c r="X628" i="7"/>
  <c r="V628" i="7"/>
  <c r="X624" i="7"/>
  <c r="V624" i="7"/>
  <c r="X620" i="7"/>
  <c r="V620" i="7"/>
  <c r="X616" i="7"/>
  <c r="V616" i="7"/>
  <c r="X612" i="7"/>
  <c r="V612" i="7"/>
  <c r="X608" i="7"/>
  <c r="V608" i="7"/>
  <c r="X604" i="7"/>
  <c r="V604" i="7"/>
  <c r="X600" i="7"/>
  <c r="V600" i="7"/>
  <c r="X596" i="7"/>
  <c r="V596" i="7"/>
  <c r="X592" i="7"/>
  <c r="V592" i="7"/>
  <c r="X588" i="7"/>
  <c r="V588" i="7"/>
  <c r="X584" i="7"/>
  <c r="V584" i="7"/>
  <c r="X580" i="7"/>
  <c r="V580" i="7"/>
  <c r="X576" i="7"/>
  <c r="V576" i="7"/>
  <c r="X572" i="7"/>
  <c r="V572" i="7"/>
  <c r="X568" i="7"/>
  <c r="V568" i="7"/>
  <c r="X564" i="7"/>
  <c r="V564" i="7"/>
  <c r="X560" i="7"/>
  <c r="V560" i="7"/>
  <c r="X556" i="7"/>
  <c r="V556" i="7"/>
  <c r="X552" i="7"/>
  <c r="V552" i="7"/>
  <c r="X548" i="7"/>
  <c r="V548" i="7"/>
  <c r="X544" i="7"/>
  <c r="V544" i="7"/>
  <c r="X540" i="7"/>
  <c r="V540" i="7"/>
  <c r="X536" i="7"/>
  <c r="V536" i="7"/>
  <c r="X532" i="7"/>
  <c r="V532" i="7"/>
  <c r="X528" i="7"/>
  <c r="V528" i="7"/>
  <c r="X524" i="7"/>
  <c r="V524" i="7"/>
  <c r="X520" i="7"/>
  <c r="V520" i="7"/>
  <c r="X516" i="7"/>
  <c r="V516" i="7"/>
  <c r="X512" i="7"/>
  <c r="V512" i="7"/>
  <c r="X508" i="7"/>
  <c r="V508" i="7"/>
  <c r="X504" i="7"/>
  <c r="V504" i="7"/>
  <c r="X500" i="7"/>
  <c r="V500" i="7"/>
  <c r="X496" i="7"/>
  <c r="V496" i="7"/>
  <c r="X492" i="7"/>
  <c r="V492" i="7"/>
  <c r="X488" i="7"/>
  <c r="V488" i="7"/>
  <c r="X484" i="7"/>
  <c r="V484" i="7"/>
  <c r="X480" i="7"/>
  <c r="V480" i="7"/>
  <c r="X476" i="7"/>
  <c r="V476" i="7"/>
  <c r="X472" i="7"/>
  <c r="V472" i="7"/>
  <c r="X468" i="7"/>
  <c r="V468" i="7"/>
  <c r="X464" i="7"/>
  <c r="V464" i="7"/>
  <c r="X460" i="7"/>
  <c r="V460" i="7"/>
  <c r="X456" i="7"/>
  <c r="V456" i="7"/>
  <c r="X452" i="7"/>
  <c r="V452" i="7"/>
  <c r="X448" i="7"/>
  <c r="V448" i="7"/>
  <c r="X444" i="7"/>
  <c r="V444" i="7"/>
  <c r="X440" i="7"/>
  <c r="V440" i="7"/>
  <c r="X436" i="7"/>
  <c r="V436" i="7"/>
  <c r="X432" i="7"/>
  <c r="V432" i="7"/>
  <c r="X428" i="7"/>
  <c r="V428" i="7"/>
  <c r="X424" i="7"/>
  <c r="V424" i="7"/>
  <c r="X420" i="7"/>
  <c r="V420" i="7"/>
  <c r="X416" i="7"/>
  <c r="V416" i="7"/>
  <c r="X412" i="7"/>
  <c r="V412" i="7"/>
  <c r="X408" i="7"/>
  <c r="V408" i="7"/>
  <c r="X404" i="7"/>
  <c r="V404" i="7"/>
  <c r="X400" i="7"/>
  <c r="V400" i="7"/>
  <c r="X396" i="7"/>
  <c r="V396" i="7"/>
  <c r="X392" i="7"/>
  <c r="V392" i="7"/>
  <c r="X388" i="7"/>
  <c r="V388" i="7"/>
  <c r="X384" i="7"/>
  <c r="V384" i="7"/>
  <c r="X380" i="7"/>
  <c r="V380" i="7"/>
  <c r="X376" i="7"/>
  <c r="V376" i="7"/>
  <c r="X372" i="7"/>
  <c r="V372" i="7"/>
  <c r="X368" i="7"/>
  <c r="V368" i="7"/>
  <c r="X364" i="7"/>
  <c r="V364" i="7"/>
  <c r="X360" i="7"/>
  <c r="V360" i="7"/>
  <c r="X356" i="7"/>
  <c r="V356" i="7"/>
  <c r="X352" i="7"/>
  <c r="V352" i="7"/>
  <c r="X348" i="7"/>
  <c r="V348" i="7"/>
  <c r="X344" i="7"/>
  <c r="V344" i="7"/>
  <c r="X340" i="7"/>
  <c r="V340" i="7"/>
  <c r="X336" i="7"/>
  <c r="V336" i="7"/>
  <c r="X332" i="7"/>
  <c r="V332" i="7"/>
  <c r="X328" i="7"/>
  <c r="V328" i="7"/>
  <c r="X324" i="7"/>
  <c r="V324" i="7"/>
  <c r="X320" i="7"/>
  <c r="V320" i="7"/>
  <c r="X316" i="7"/>
  <c r="V316" i="7"/>
  <c r="X312" i="7"/>
  <c r="V312" i="7"/>
  <c r="X308" i="7"/>
  <c r="V308" i="7"/>
  <c r="X304" i="7"/>
  <c r="V304" i="7"/>
  <c r="X300" i="7"/>
  <c r="V300" i="7"/>
  <c r="X296" i="7"/>
  <c r="V296" i="7"/>
  <c r="X292" i="7"/>
  <c r="V292" i="7"/>
  <c r="X288" i="7"/>
  <c r="V288" i="7"/>
  <c r="X284" i="7"/>
  <c r="V284" i="7"/>
  <c r="X280" i="7"/>
  <c r="V280" i="7"/>
  <c r="X276" i="7"/>
  <c r="V276" i="7"/>
  <c r="X272" i="7"/>
  <c r="V272" i="7"/>
  <c r="X268" i="7"/>
  <c r="V268" i="7"/>
  <c r="X264" i="7"/>
  <c r="V264" i="7"/>
  <c r="X260" i="7"/>
  <c r="V260" i="7"/>
  <c r="X256" i="7"/>
  <c r="V256" i="7"/>
  <c r="X252" i="7"/>
  <c r="V252" i="7"/>
  <c r="X248" i="7"/>
  <c r="V248" i="7"/>
  <c r="X244" i="7"/>
  <c r="V244" i="7"/>
  <c r="X240" i="7"/>
  <c r="V240" i="7"/>
  <c r="X236" i="7"/>
  <c r="V236" i="7"/>
  <c r="X232" i="7"/>
  <c r="V232" i="7"/>
  <c r="X228" i="7"/>
  <c r="V228" i="7"/>
  <c r="X224" i="7"/>
  <c r="V224" i="7"/>
  <c r="X220" i="7"/>
  <c r="V220" i="7"/>
  <c r="X216" i="7"/>
  <c r="V216" i="7"/>
  <c r="X212" i="7"/>
  <c r="V212" i="7"/>
  <c r="X208" i="7"/>
  <c r="V208" i="7"/>
  <c r="X204" i="7"/>
  <c r="V204" i="7"/>
  <c r="X200" i="7"/>
  <c r="V200" i="7"/>
  <c r="X196" i="7"/>
  <c r="V196" i="7"/>
  <c r="X192" i="7"/>
  <c r="V192" i="7"/>
  <c r="X188" i="7"/>
  <c r="V188" i="7"/>
  <c r="X184" i="7"/>
  <c r="V184" i="7"/>
  <c r="X180" i="7"/>
  <c r="V180" i="7"/>
  <c r="X176" i="7"/>
  <c r="V176" i="7"/>
  <c r="X172" i="7"/>
  <c r="V172" i="7"/>
  <c r="X168" i="7"/>
  <c r="V168" i="7"/>
  <c r="X164" i="7"/>
  <c r="V164" i="7"/>
  <c r="X160" i="7"/>
  <c r="V160" i="7"/>
  <c r="X156" i="7"/>
  <c r="V156" i="7"/>
  <c r="X152" i="7"/>
  <c r="V152" i="7"/>
  <c r="X148" i="7"/>
  <c r="V148" i="7"/>
  <c r="X144" i="7"/>
  <c r="V144" i="7"/>
  <c r="X140" i="7"/>
  <c r="V140" i="7"/>
  <c r="X136" i="7"/>
  <c r="V136" i="7"/>
  <c r="X132" i="7"/>
  <c r="V132" i="7"/>
  <c r="X128" i="7"/>
  <c r="V128" i="7"/>
  <c r="X124" i="7"/>
  <c r="V124" i="7"/>
  <c r="X120" i="7"/>
  <c r="V120" i="7"/>
  <c r="X116" i="7"/>
  <c r="V116" i="7"/>
  <c r="X112" i="7"/>
  <c r="V112" i="7"/>
  <c r="X108" i="7"/>
  <c r="V108" i="7"/>
  <c r="X104" i="7"/>
  <c r="V104" i="7"/>
  <c r="X100" i="7"/>
  <c r="V100" i="7"/>
  <c r="X96" i="7"/>
  <c r="V96" i="7"/>
  <c r="X92" i="7"/>
  <c r="V92" i="7"/>
  <c r="X88" i="7"/>
  <c r="V88" i="7"/>
  <c r="X84" i="7"/>
  <c r="V84" i="7"/>
  <c r="X80" i="7"/>
  <c r="V80" i="7"/>
  <c r="X76" i="7"/>
  <c r="V76" i="7"/>
  <c r="X72" i="7"/>
  <c r="V72" i="7"/>
  <c r="X68" i="7"/>
  <c r="V68" i="7"/>
  <c r="X64" i="7"/>
  <c r="V64" i="7"/>
  <c r="X60" i="7"/>
  <c r="V60" i="7"/>
  <c r="X56" i="7"/>
  <c r="V56" i="7"/>
  <c r="X52" i="7"/>
  <c r="V52" i="7"/>
  <c r="X48" i="7"/>
  <c r="V48" i="7"/>
  <c r="X44" i="7"/>
  <c r="V44" i="7"/>
  <c r="X40" i="7"/>
  <c r="V40" i="7"/>
  <c r="X36" i="7"/>
  <c r="V36" i="7"/>
  <c r="X32" i="7"/>
  <c r="V32" i="7"/>
  <c r="V28" i="7"/>
  <c r="X24" i="7"/>
  <c r="V24" i="7"/>
  <c r="X767" i="7"/>
  <c r="V767" i="7"/>
  <c r="X763" i="7"/>
  <c r="V763" i="7"/>
  <c r="X759" i="7"/>
  <c r="V759" i="7"/>
  <c r="X755" i="7"/>
  <c r="V755" i="7"/>
  <c r="X751" i="7"/>
  <c r="V751" i="7"/>
  <c r="X747" i="7"/>
  <c r="V747" i="7"/>
  <c r="X743" i="7"/>
  <c r="V743" i="7"/>
  <c r="X739" i="7"/>
  <c r="V739" i="7"/>
  <c r="X735" i="7"/>
  <c r="V735" i="7"/>
  <c r="X731" i="7"/>
  <c r="V731" i="7"/>
  <c r="X727" i="7"/>
  <c r="V727" i="7"/>
  <c r="X723" i="7"/>
  <c r="V723" i="7"/>
  <c r="X719" i="7"/>
  <c r="V719" i="7"/>
  <c r="X715" i="7"/>
  <c r="V715" i="7"/>
  <c r="X711" i="7"/>
  <c r="V711" i="7"/>
  <c r="X707" i="7"/>
  <c r="V707" i="7"/>
  <c r="X703" i="7"/>
  <c r="V703" i="7"/>
  <c r="X699" i="7"/>
  <c r="V699" i="7"/>
  <c r="X695" i="7"/>
  <c r="V695" i="7"/>
  <c r="X691" i="7"/>
  <c r="V691" i="7"/>
  <c r="X687" i="7"/>
  <c r="V687" i="7"/>
  <c r="X683" i="7"/>
  <c r="V683" i="7"/>
  <c r="X679" i="7"/>
  <c r="V679" i="7"/>
  <c r="X675" i="7"/>
  <c r="V675" i="7"/>
  <c r="X671" i="7"/>
  <c r="V671" i="7"/>
  <c r="X667" i="7"/>
  <c r="V667" i="7"/>
  <c r="X663" i="7"/>
  <c r="V663" i="7"/>
  <c r="X659" i="7"/>
  <c r="V659" i="7"/>
  <c r="X655" i="7"/>
  <c r="V655" i="7"/>
  <c r="X651" i="7"/>
  <c r="V651" i="7"/>
  <c r="X647" i="7"/>
  <c r="V647" i="7"/>
  <c r="X643" i="7"/>
  <c r="V643" i="7"/>
  <c r="X639" i="7"/>
  <c r="V639" i="7"/>
  <c r="X635" i="7"/>
  <c r="V635" i="7"/>
  <c r="X631" i="7"/>
  <c r="V631" i="7"/>
  <c r="X627" i="7"/>
  <c r="V627" i="7"/>
  <c r="X623" i="7"/>
  <c r="V623" i="7"/>
  <c r="X619" i="7"/>
  <c r="V619" i="7"/>
  <c r="X615" i="7"/>
  <c r="V615" i="7"/>
  <c r="X611" i="7"/>
  <c r="V611" i="7"/>
  <c r="X607" i="7"/>
  <c r="V607" i="7"/>
  <c r="X603" i="7"/>
  <c r="V603" i="7"/>
  <c r="X599" i="7"/>
  <c r="V599" i="7"/>
  <c r="X595" i="7"/>
  <c r="V595" i="7"/>
  <c r="X591" i="7"/>
  <c r="V591" i="7"/>
  <c r="X587" i="7"/>
  <c r="V587" i="7"/>
  <c r="X583" i="7"/>
  <c r="V583" i="7"/>
  <c r="X579" i="7"/>
  <c r="V579" i="7"/>
  <c r="X575" i="7"/>
  <c r="V575" i="7"/>
  <c r="X571" i="7"/>
  <c r="V571" i="7"/>
  <c r="X567" i="7"/>
  <c r="V567" i="7"/>
  <c r="X563" i="7"/>
  <c r="V563" i="7"/>
  <c r="X559" i="7"/>
  <c r="V559" i="7"/>
  <c r="X555" i="7"/>
  <c r="V555" i="7"/>
  <c r="X551" i="7"/>
  <c r="V551" i="7"/>
  <c r="X547" i="7"/>
  <c r="V547" i="7"/>
  <c r="X543" i="7"/>
  <c r="V543" i="7"/>
  <c r="X539" i="7"/>
  <c r="V539" i="7"/>
  <c r="X535" i="7"/>
  <c r="V535" i="7"/>
  <c r="X531" i="7"/>
  <c r="V531" i="7"/>
  <c r="X527" i="7"/>
  <c r="V527" i="7"/>
  <c r="X523" i="7"/>
  <c r="V523" i="7"/>
  <c r="X519" i="7"/>
  <c r="V519" i="7"/>
  <c r="X515" i="7"/>
  <c r="V515" i="7"/>
  <c r="X511" i="7"/>
  <c r="V511" i="7"/>
  <c r="X507" i="7"/>
  <c r="V507" i="7"/>
  <c r="X503" i="7"/>
  <c r="V503" i="7"/>
  <c r="X499" i="7"/>
  <c r="V499" i="7"/>
  <c r="X495" i="7"/>
  <c r="V495" i="7"/>
  <c r="X491" i="7"/>
  <c r="V491" i="7"/>
  <c r="X487" i="7"/>
  <c r="V487" i="7"/>
  <c r="X483" i="7"/>
  <c r="V483" i="7"/>
  <c r="X479" i="7"/>
  <c r="V479" i="7"/>
  <c r="X475" i="7"/>
  <c r="V475" i="7"/>
  <c r="X471" i="7"/>
  <c r="V471" i="7"/>
  <c r="X467" i="7"/>
  <c r="V467" i="7"/>
  <c r="X463" i="7"/>
  <c r="V463" i="7"/>
  <c r="X459" i="7"/>
  <c r="V459" i="7"/>
  <c r="X455" i="7"/>
  <c r="V455" i="7"/>
  <c r="X451" i="7"/>
  <c r="V451" i="7"/>
  <c r="X447" i="7"/>
  <c r="V447" i="7"/>
  <c r="X443" i="7"/>
  <c r="V443" i="7"/>
  <c r="X439" i="7"/>
  <c r="V439" i="7"/>
  <c r="X435" i="7"/>
  <c r="V435" i="7"/>
  <c r="X431" i="7"/>
  <c r="V431" i="7"/>
  <c r="X427" i="7"/>
  <c r="V427" i="7"/>
  <c r="X423" i="7"/>
  <c r="V423" i="7"/>
  <c r="X419" i="7"/>
  <c r="V419" i="7"/>
  <c r="X415" i="7"/>
  <c r="V415" i="7"/>
  <c r="X411" i="7"/>
  <c r="V411" i="7"/>
  <c r="X407" i="7"/>
  <c r="V407" i="7"/>
  <c r="X403" i="7"/>
  <c r="V403" i="7"/>
  <c r="X399" i="7"/>
  <c r="V399" i="7"/>
  <c r="X395" i="7"/>
  <c r="V395" i="7"/>
  <c r="X391" i="7"/>
  <c r="V391" i="7"/>
  <c r="X387" i="7"/>
  <c r="V387" i="7"/>
  <c r="X383" i="7"/>
  <c r="V383" i="7"/>
  <c r="X379" i="7"/>
  <c r="V379" i="7"/>
  <c r="X375" i="7"/>
  <c r="V375" i="7"/>
  <c r="X371" i="7"/>
  <c r="V371" i="7"/>
  <c r="X367" i="7"/>
  <c r="V367" i="7"/>
  <c r="X363" i="7"/>
  <c r="V363" i="7"/>
  <c r="X359" i="7"/>
  <c r="V359" i="7"/>
  <c r="X355" i="7"/>
  <c r="V355" i="7"/>
  <c r="X351" i="7"/>
  <c r="V351" i="7"/>
  <c r="X347" i="7"/>
  <c r="V347" i="7"/>
  <c r="X343" i="7"/>
  <c r="V343" i="7"/>
  <c r="X339" i="7"/>
  <c r="V339" i="7"/>
  <c r="X335" i="7"/>
  <c r="V335" i="7"/>
  <c r="X331" i="7"/>
  <c r="V331" i="7"/>
  <c r="X327" i="7"/>
  <c r="V327" i="7"/>
  <c r="X323" i="7"/>
  <c r="V323" i="7"/>
  <c r="X319" i="7"/>
  <c r="V319" i="7"/>
  <c r="X315" i="7"/>
  <c r="V315" i="7"/>
  <c r="X311" i="7"/>
  <c r="V311" i="7"/>
  <c r="X307" i="7"/>
  <c r="V307" i="7"/>
  <c r="X303" i="7"/>
  <c r="V303" i="7"/>
  <c r="X299" i="7"/>
  <c r="V299" i="7"/>
  <c r="X295" i="7"/>
  <c r="V295" i="7"/>
  <c r="X291" i="7"/>
  <c r="V291" i="7"/>
  <c r="X287" i="7"/>
  <c r="V287" i="7"/>
  <c r="X283" i="7"/>
  <c r="V283" i="7"/>
  <c r="X279" i="7"/>
  <c r="V279" i="7"/>
  <c r="X275" i="7"/>
  <c r="V275" i="7"/>
  <c r="X271" i="7"/>
  <c r="V271" i="7"/>
  <c r="X267" i="7"/>
  <c r="V267" i="7"/>
  <c r="X263" i="7"/>
  <c r="V263" i="7"/>
  <c r="X259" i="7"/>
  <c r="V259" i="7"/>
  <c r="X255" i="7"/>
  <c r="V255" i="7"/>
  <c r="X251" i="7"/>
  <c r="V251" i="7"/>
  <c r="X247" i="7"/>
  <c r="V247" i="7"/>
  <c r="X243" i="7"/>
  <c r="V243" i="7"/>
  <c r="X239" i="7"/>
  <c r="V239" i="7"/>
  <c r="X235" i="7"/>
  <c r="V235" i="7"/>
  <c r="X231" i="7"/>
  <c r="V231" i="7"/>
  <c r="X227" i="7"/>
  <c r="V227" i="7"/>
  <c r="X223" i="7"/>
  <c r="V223" i="7"/>
  <c r="X219" i="7"/>
  <c r="V219" i="7"/>
  <c r="X215" i="7"/>
  <c r="V215" i="7"/>
  <c r="X211" i="7"/>
  <c r="V211" i="7"/>
  <c r="X207" i="7"/>
  <c r="V207" i="7"/>
  <c r="X203" i="7"/>
  <c r="V203" i="7"/>
  <c r="X199" i="7"/>
  <c r="V199" i="7"/>
  <c r="X195" i="7"/>
  <c r="V195" i="7"/>
  <c r="X191" i="7"/>
  <c r="V191" i="7"/>
  <c r="X187" i="7"/>
  <c r="V187" i="7"/>
  <c r="X183" i="7"/>
  <c r="V183" i="7"/>
  <c r="X179" i="7"/>
  <c r="V179" i="7"/>
  <c r="X175" i="7"/>
  <c r="V175" i="7"/>
  <c r="X171" i="7"/>
  <c r="V171" i="7"/>
  <c r="X167" i="7"/>
  <c r="V167" i="7"/>
  <c r="X163" i="7"/>
  <c r="V163" i="7"/>
  <c r="X159" i="7"/>
  <c r="V159" i="7"/>
  <c r="X155" i="7"/>
  <c r="V155" i="7"/>
  <c r="X151" i="7"/>
  <c r="V151" i="7"/>
  <c r="X147" i="7"/>
  <c r="V147" i="7"/>
  <c r="X143" i="7"/>
  <c r="V143" i="7"/>
  <c r="X139" i="7"/>
  <c r="V139" i="7"/>
  <c r="X135" i="7"/>
  <c r="V135" i="7"/>
  <c r="X131" i="7"/>
  <c r="V131" i="7"/>
  <c r="X127" i="7"/>
  <c r="V127" i="7"/>
  <c r="X123" i="7"/>
  <c r="V123" i="7"/>
  <c r="X119" i="7"/>
  <c r="V119" i="7"/>
  <c r="X115" i="7"/>
  <c r="V115" i="7"/>
  <c r="X111" i="7"/>
  <c r="V111" i="7"/>
  <c r="X107" i="7"/>
  <c r="V107" i="7"/>
  <c r="X103" i="7"/>
  <c r="V103" i="7"/>
  <c r="X99" i="7"/>
  <c r="V99" i="7"/>
  <c r="X95" i="7"/>
  <c r="V95" i="7"/>
  <c r="X91" i="7"/>
  <c r="V91" i="7"/>
  <c r="X87" i="7"/>
  <c r="V87" i="7"/>
  <c r="X83" i="7"/>
  <c r="V83" i="7"/>
  <c r="X79" i="7"/>
  <c r="V79" i="7"/>
  <c r="X75" i="7"/>
  <c r="V75" i="7"/>
  <c r="X71" i="7"/>
  <c r="V71" i="7"/>
  <c r="X67" i="7"/>
  <c r="V67" i="7"/>
  <c r="X63" i="7"/>
  <c r="V63" i="7"/>
  <c r="X59" i="7"/>
  <c r="V59" i="7"/>
  <c r="X55" i="7"/>
  <c r="V55" i="7"/>
  <c r="X51" i="7"/>
  <c r="V51" i="7"/>
  <c r="X47" i="7"/>
  <c r="V47" i="7"/>
  <c r="X43" i="7"/>
  <c r="V43" i="7"/>
  <c r="X39" i="7"/>
  <c r="V39" i="7"/>
  <c r="X35" i="7"/>
  <c r="V35" i="7"/>
  <c r="X31" i="7"/>
  <c r="V31" i="7"/>
  <c r="X27" i="7"/>
  <c r="V27" i="7"/>
  <c r="X23" i="7"/>
  <c r="V23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1" i="7"/>
  <c r="T62" i="7"/>
  <c r="T63" i="7"/>
  <c r="T64" i="7"/>
  <c r="T65" i="7"/>
  <c r="T66" i="7"/>
  <c r="T67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T98" i="7"/>
  <c r="T99" i="7"/>
  <c r="T100" i="7"/>
  <c r="T101" i="7"/>
  <c r="T102" i="7"/>
  <c r="T103" i="7"/>
  <c r="T104" i="7"/>
  <c r="T105" i="7"/>
  <c r="T106" i="7"/>
  <c r="T107" i="7"/>
  <c r="T108" i="7"/>
  <c r="T109" i="7"/>
  <c r="T110" i="7"/>
  <c r="T111" i="7"/>
  <c r="T112" i="7"/>
  <c r="T113" i="7"/>
  <c r="T114" i="7"/>
  <c r="T115" i="7"/>
  <c r="T116" i="7"/>
  <c r="T117" i="7"/>
  <c r="T118" i="7"/>
  <c r="T119" i="7"/>
  <c r="T120" i="7"/>
  <c r="T121" i="7"/>
  <c r="T122" i="7"/>
  <c r="T123" i="7"/>
  <c r="T124" i="7"/>
  <c r="T125" i="7"/>
  <c r="T126" i="7"/>
  <c r="T127" i="7"/>
  <c r="T128" i="7"/>
  <c r="T129" i="7"/>
  <c r="T130" i="7"/>
  <c r="T131" i="7"/>
  <c r="T132" i="7"/>
  <c r="T133" i="7"/>
  <c r="T134" i="7"/>
  <c r="T135" i="7"/>
  <c r="T136" i="7"/>
  <c r="T137" i="7"/>
  <c r="T138" i="7"/>
  <c r="T139" i="7"/>
  <c r="T140" i="7"/>
  <c r="T141" i="7"/>
  <c r="T142" i="7"/>
  <c r="T143" i="7"/>
  <c r="T144" i="7"/>
  <c r="T145" i="7"/>
  <c r="T146" i="7"/>
  <c r="T147" i="7"/>
  <c r="T148" i="7"/>
  <c r="T149" i="7"/>
  <c r="T150" i="7"/>
  <c r="T151" i="7"/>
  <c r="T152" i="7"/>
  <c r="T153" i="7"/>
  <c r="T154" i="7"/>
  <c r="T155" i="7"/>
  <c r="T156" i="7"/>
  <c r="T157" i="7"/>
  <c r="T158" i="7"/>
  <c r="T159" i="7"/>
  <c r="T160" i="7"/>
  <c r="T161" i="7"/>
  <c r="T162" i="7"/>
  <c r="T163" i="7"/>
  <c r="T164" i="7"/>
  <c r="T165" i="7"/>
  <c r="T166" i="7"/>
  <c r="T167" i="7"/>
  <c r="T168" i="7"/>
  <c r="T169" i="7"/>
  <c r="T170" i="7"/>
  <c r="T171" i="7"/>
  <c r="T172" i="7"/>
  <c r="T173" i="7"/>
  <c r="T174" i="7"/>
  <c r="T175" i="7"/>
  <c r="T176" i="7"/>
  <c r="T177" i="7"/>
  <c r="T178" i="7"/>
  <c r="T179" i="7"/>
  <c r="T180" i="7"/>
  <c r="T181" i="7"/>
  <c r="T182" i="7"/>
  <c r="T183" i="7"/>
  <c r="T184" i="7"/>
  <c r="T185" i="7"/>
  <c r="T186" i="7"/>
  <c r="T187" i="7"/>
  <c r="T188" i="7"/>
  <c r="T189" i="7"/>
  <c r="T190" i="7"/>
  <c r="T191" i="7"/>
  <c r="T192" i="7"/>
  <c r="T193" i="7"/>
  <c r="T194" i="7"/>
  <c r="T195" i="7"/>
  <c r="T196" i="7"/>
  <c r="T197" i="7"/>
  <c r="T198" i="7"/>
  <c r="T199" i="7"/>
  <c r="T200" i="7"/>
  <c r="T201" i="7"/>
  <c r="T202" i="7"/>
  <c r="T203" i="7"/>
  <c r="T204" i="7"/>
  <c r="T205" i="7"/>
  <c r="T206" i="7"/>
  <c r="T207" i="7"/>
  <c r="T208" i="7"/>
  <c r="T209" i="7"/>
  <c r="T210" i="7"/>
  <c r="T211" i="7"/>
  <c r="T212" i="7"/>
  <c r="T213" i="7"/>
  <c r="T214" i="7"/>
  <c r="T215" i="7"/>
  <c r="T216" i="7"/>
  <c r="T217" i="7"/>
  <c r="T218" i="7"/>
  <c r="T219" i="7"/>
  <c r="T220" i="7"/>
  <c r="T221" i="7"/>
  <c r="T222" i="7"/>
  <c r="T223" i="7"/>
  <c r="T224" i="7"/>
  <c r="T225" i="7"/>
  <c r="T226" i="7"/>
  <c r="T227" i="7"/>
  <c r="T228" i="7"/>
  <c r="T229" i="7"/>
  <c r="T230" i="7"/>
  <c r="T231" i="7"/>
  <c r="T232" i="7"/>
  <c r="T233" i="7"/>
  <c r="T234" i="7"/>
  <c r="T235" i="7"/>
  <c r="T236" i="7"/>
  <c r="T237" i="7"/>
  <c r="T238" i="7"/>
  <c r="T239" i="7"/>
  <c r="T240" i="7"/>
  <c r="T241" i="7"/>
  <c r="T242" i="7"/>
  <c r="T243" i="7"/>
  <c r="T244" i="7"/>
  <c r="T245" i="7"/>
  <c r="T246" i="7"/>
  <c r="T247" i="7"/>
  <c r="T248" i="7"/>
  <c r="T249" i="7"/>
  <c r="T250" i="7"/>
  <c r="T251" i="7"/>
  <c r="T252" i="7"/>
  <c r="T253" i="7"/>
  <c r="T254" i="7"/>
  <c r="T255" i="7"/>
  <c r="T256" i="7"/>
  <c r="T257" i="7"/>
  <c r="T258" i="7"/>
  <c r="T259" i="7"/>
  <c r="T260" i="7"/>
  <c r="T261" i="7"/>
  <c r="T262" i="7"/>
  <c r="T263" i="7"/>
  <c r="T264" i="7"/>
  <c r="T265" i="7"/>
  <c r="T266" i="7"/>
  <c r="T267" i="7"/>
  <c r="T268" i="7"/>
  <c r="T269" i="7"/>
  <c r="T270" i="7"/>
  <c r="T271" i="7"/>
  <c r="T272" i="7"/>
  <c r="T273" i="7"/>
  <c r="T274" i="7"/>
  <c r="T275" i="7"/>
  <c r="T276" i="7"/>
  <c r="T277" i="7"/>
  <c r="T278" i="7"/>
  <c r="T279" i="7"/>
  <c r="T280" i="7"/>
  <c r="T281" i="7"/>
  <c r="T282" i="7"/>
  <c r="T283" i="7"/>
  <c r="T284" i="7"/>
  <c r="T285" i="7"/>
  <c r="T286" i="7"/>
  <c r="T287" i="7"/>
  <c r="T288" i="7"/>
  <c r="T289" i="7"/>
  <c r="T290" i="7"/>
  <c r="T291" i="7"/>
  <c r="T292" i="7"/>
  <c r="T293" i="7"/>
  <c r="T294" i="7"/>
  <c r="T295" i="7"/>
  <c r="T296" i="7"/>
  <c r="T297" i="7"/>
  <c r="T298" i="7"/>
  <c r="T299" i="7"/>
  <c r="T300" i="7"/>
  <c r="T301" i="7"/>
  <c r="T302" i="7"/>
  <c r="T303" i="7"/>
  <c r="T304" i="7"/>
  <c r="T305" i="7"/>
  <c r="T306" i="7"/>
  <c r="T307" i="7"/>
  <c r="T308" i="7"/>
  <c r="T309" i="7"/>
  <c r="T310" i="7"/>
  <c r="T311" i="7"/>
  <c r="T312" i="7"/>
  <c r="T313" i="7"/>
  <c r="T314" i="7"/>
  <c r="T315" i="7"/>
  <c r="T316" i="7"/>
  <c r="T317" i="7"/>
  <c r="T318" i="7"/>
  <c r="T319" i="7"/>
  <c r="T320" i="7"/>
  <c r="T321" i="7"/>
  <c r="T322" i="7"/>
  <c r="T323" i="7"/>
  <c r="T324" i="7"/>
  <c r="T325" i="7"/>
  <c r="T326" i="7"/>
  <c r="T327" i="7"/>
  <c r="T328" i="7"/>
  <c r="T329" i="7"/>
  <c r="T330" i="7"/>
  <c r="T331" i="7"/>
  <c r="T332" i="7"/>
  <c r="T333" i="7"/>
  <c r="T334" i="7"/>
  <c r="T335" i="7"/>
  <c r="T336" i="7"/>
  <c r="T337" i="7"/>
  <c r="T338" i="7"/>
  <c r="T339" i="7"/>
  <c r="T340" i="7"/>
  <c r="T341" i="7"/>
  <c r="T342" i="7"/>
  <c r="T343" i="7"/>
  <c r="T344" i="7"/>
  <c r="T345" i="7"/>
  <c r="T346" i="7"/>
  <c r="T347" i="7"/>
  <c r="T348" i="7"/>
  <c r="T349" i="7"/>
  <c r="T350" i="7"/>
  <c r="T351" i="7"/>
  <c r="T352" i="7"/>
  <c r="T353" i="7"/>
  <c r="T354" i="7"/>
  <c r="T355" i="7"/>
  <c r="T356" i="7"/>
  <c r="T357" i="7"/>
  <c r="T358" i="7"/>
  <c r="T359" i="7"/>
  <c r="T360" i="7"/>
  <c r="T361" i="7"/>
  <c r="T362" i="7"/>
  <c r="T363" i="7"/>
  <c r="T364" i="7"/>
  <c r="T365" i="7"/>
  <c r="T366" i="7"/>
  <c r="T367" i="7"/>
  <c r="T368" i="7"/>
  <c r="T369" i="7"/>
  <c r="T370" i="7"/>
  <c r="T371" i="7"/>
  <c r="T372" i="7"/>
  <c r="T373" i="7"/>
  <c r="T374" i="7"/>
  <c r="T375" i="7"/>
  <c r="T376" i="7"/>
  <c r="T377" i="7"/>
  <c r="T378" i="7"/>
  <c r="T379" i="7"/>
  <c r="T380" i="7"/>
  <c r="T381" i="7"/>
  <c r="T382" i="7"/>
  <c r="T383" i="7"/>
  <c r="T384" i="7"/>
  <c r="T385" i="7"/>
  <c r="T386" i="7"/>
  <c r="T387" i="7"/>
  <c r="T388" i="7"/>
  <c r="T389" i="7"/>
  <c r="T390" i="7"/>
  <c r="T391" i="7"/>
  <c r="T392" i="7"/>
  <c r="T393" i="7"/>
  <c r="T394" i="7"/>
  <c r="T395" i="7"/>
  <c r="T396" i="7"/>
  <c r="T397" i="7"/>
  <c r="T398" i="7"/>
  <c r="T399" i="7"/>
  <c r="T400" i="7"/>
  <c r="T401" i="7"/>
  <c r="T402" i="7"/>
  <c r="T403" i="7"/>
  <c r="T404" i="7"/>
  <c r="T405" i="7"/>
  <c r="T406" i="7"/>
  <c r="T407" i="7"/>
  <c r="T408" i="7"/>
  <c r="T409" i="7"/>
  <c r="T410" i="7"/>
  <c r="T411" i="7"/>
  <c r="T412" i="7"/>
  <c r="T413" i="7"/>
  <c r="T414" i="7"/>
  <c r="T415" i="7"/>
  <c r="T416" i="7"/>
  <c r="T417" i="7"/>
  <c r="T418" i="7"/>
  <c r="T419" i="7"/>
  <c r="T420" i="7"/>
  <c r="T421" i="7"/>
  <c r="T422" i="7"/>
  <c r="T423" i="7"/>
  <c r="T424" i="7"/>
  <c r="T425" i="7"/>
  <c r="T426" i="7"/>
  <c r="T427" i="7"/>
  <c r="T428" i="7"/>
  <c r="T429" i="7"/>
  <c r="T430" i="7"/>
  <c r="T431" i="7"/>
  <c r="T432" i="7"/>
  <c r="T433" i="7"/>
  <c r="T434" i="7"/>
  <c r="T435" i="7"/>
  <c r="T436" i="7"/>
  <c r="T437" i="7"/>
  <c r="T438" i="7"/>
  <c r="T439" i="7"/>
  <c r="T440" i="7"/>
  <c r="T441" i="7"/>
  <c r="T442" i="7"/>
  <c r="T443" i="7"/>
  <c r="T444" i="7"/>
  <c r="T445" i="7"/>
  <c r="T446" i="7"/>
  <c r="T447" i="7"/>
  <c r="T448" i="7"/>
  <c r="T449" i="7"/>
  <c r="T450" i="7"/>
  <c r="T451" i="7"/>
  <c r="T452" i="7"/>
  <c r="T453" i="7"/>
  <c r="T454" i="7"/>
  <c r="T455" i="7"/>
  <c r="T456" i="7"/>
  <c r="T457" i="7"/>
  <c r="T458" i="7"/>
  <c r="T459" i="7"/>
  <c r="T460" i="7"/>
  <c r="T461" i="7"/>
  <c r="T462" i="7"/>
  <c r="T463" i="7"/>
  <c r="T464" i="7"/>
  <c r="T465" i="7"/>
  <c r="T466" i="7"/>
  <c r="T467" i="7"/>
  <c r="T468" i="7"/>
  <c r="T469" i="7"/>
  <c r="T470" i="7"/>
  <c r="T471" i="7"/>
  <c r="T472" i="7"/>
  <c r="T473" i="7"/>
  <c r="T474" i="7"/>
  <c r="T475" i="7"/>
  <c r="T476" i="7"/>
  <c r="T477" i="7"/>
  <c r="T478" i="7"/>
  <c r="T479" i="7"/>
  <c r="T480" i="7"/>
  <c r="T481" i="7"/>
  <c r="T482" i="7"/>
  <c r="T483" i="7"/>
  <c r="T484" i="7"/>
  <c r="T485" i="7"/>
  <c r="T486" i="7"/>
  <c r="T487" i="7"/>
  <c r="T488" i="7"/>
  <c r="T489" i="7"/>
  <c r="T490" i="7"/>
  <c r="T491" i="7"/>
  <c r="T492" i="7"/>
  <c r="T493" i="7"/>
  <c r="T494" i="7"/>
  <c r="T495" i="7"/>
  <c r="T496" i="7"/>
  <c r="T497" i="7"/>
  <c r="T498" i="7"/>
  <c r="T499" i="7"/>
  <c r="T500" i="7"/>
  <c r="T501" i="7"/>
  <c r="T502" i="7"/>
  <c r="T503" i="7"/>
  <c r="T504" i="7"/>
  <c r="T505" i="7"/>
  <c r="T506" i="7"/>
  <c r="T507" i="7"/>
  <c r="T508" i="7"/>
  <c r="T509" i="7"/>
  <c r="T510" i="7"/>
  <c r="T511" i="7"/>
  <c r="T512" i="7"/>
  <c r="T513" i="7"/>
  <c r="T514" i="7"/>
  <c r="T515" i="7"/>
  <c r="T516" i="7"/>
  <c r="T517" i="7"/>
  <c r="T518" i="7"/>
  <c r="T519" i="7"/>
  <c r="T520" i="7"/>
  <c r="T521" i="7"/>
  <c r="T522" i="7"/>
  <c r="T523" i="7"/>
  <c r="T524" i="7"/>
  <c r="T525" i="7"/>
  <c r="T526" i="7"/>
  <c r="T527" i="7"/>
  <c r="T528" i="7"/>
  <c r="T529" i="7"/>
  <c r="T530" i="7"/>
  <c r="T531" i="7"/>
  <c r="T532" i="7"/>
  <c r="T533" i="7"/>
  <c r="T534" i="7"/>
  <c r="T535" i="7"/>
  <c r="T536" i="7"/>
  <c r="T537" i="7"/>
  <c r="T538" i="7"/>
  <c r="T539" i="7"/>
  <c r="T540" i="7"/>
  <c r="T541" i="7"/>
  <c r="T542" i="7"/>
  <c r="T543" i="7"/>
  <c r="T544" i="7"/>
  <c r="T545" i="7"/>
  <c r="T546" i="7"/>
  <c r="T547" i="7"/>
  <c r="T548" i="7"/>
  <c r="T549" i="7"/>
  <c r="T550" i="7"/>
  <c r="T551" i="7"/>
  <c r="T552" i="7"/>
  <c r="T553" i="7"/>
  <c r="T554" i="7"/>
  <c r="T555" i="7"/>
  <c r="T556" i="7"/>
  <c r="T557" i="7"/>
  <c r="T558" i="7"/>
  <c r="T559" i="7"/>
  <c r="T560" i="7"/>
  <c r="T561" i="7"/>
  <c r="T562" i="7"/>
  <c r="T563" i="7"/>
  <c r="T564" i="7"/>
  <c r="T565" i="7"/>
  <c r="T566" i="7"/>
  <c r="T567" i="7"/>
  <c r="T568" i="7"/>
  <c r="T569" i="7"/>
  <c r="T570" i="7"/>
  <c r="T571" i="7"/>
  <c r="T572" i="7"/>
  <c r="T573" i="7"/>
  <c r="T574" i="7"/>
  <c r="T575" i="7"/>
  <c r="T576" i="7"/>
  <c r="T577" i="7"/>
  <c r="T578" i="7"/>
  <c r="T579" i="7"/>
  <c r="T580" i="7"/>
  <c r="T581" i="7"/>
  <c r="T582" i="7"/>
  <c r="T583" i="7"/>
  <c r="T584" i="7"/>
  <c r="T585" i="7"/>
  <c r="T586" i="7"/>
  <c r="T587" i="7"/>
  <c r="T588" i="7"/>
  <c r="T589" i="7"/>
  <c r="T590" i="7"/>
  <c r="T591" i="7"/>
  <c r="T592" i="7"/>
  <c r="T593" i="7"/>
  <c r="T594" i="7"/>
  <c r="T595" i="7"/>
  <c r="T596" i="7"/>
  <c r="T597" i="7"/>
  <c r="T598" i="7"/>
  <c r="T599" i="7"/>
  <c r="T600" i="7"/>
  <c r="T601" i="7"/>
  <c r="T602" i="7"/>
  <c r="T603" i="7"/>
  <c r="T604" i="7"/>
  <c r="T605" i="7"/>
  <c r="T606" i="7"/>
  <c r="T607" i="7"/>
  <c r="T608" i="7"/>
  <c r="T609" i="7"/>
  <c r="T610" i="7"/>
  <c r="T611" i="7"/>
  <c r="T612" i="7"/>
  <c r="T613" i="7"/>
  <c r="T614" i="7"/>
  <c r="T615" i="7"/>
  <c r="T616" i="7"/>
  <c r="T617" i="7"/>
  <c r="T618" i="7"/>
  <c r="T619" i="7"/>
  <c r="T620" i="7"/>
  <c r="T621" i="7"/>
  <c r="T622" i="7"/>
  <c r="T623" i="7"/>
  <c r="T624" i="7"/>
  <c r="T625" i="7"/>
  <c r="T626" i="7"/>
  <c r="T627" i="7"/>
  <c r="T628" i="7"/>
  <c r="T629" i="7"/>
  <c r="T630" i="7"/>
  <c r="T631" i="7"/>
  <c r="T632" i="7"/>
  <c r="T633" i="7"/>
  <c r="T634" i="7"/>
  <c r="T635" i="7"/>
  <c r="T636" i="7"/>
  <c r="T637" i="7"/>
  <c r="T638" i="7"/>
  <c r="T639" i="7"/>
  <c r="T640" i="7"/>
  <c r="T641" i="7"/>
  <c r="T642" i="7"/>
  <c r="T643" i="7"/>
  <c r="T644" i="7"/>
  <c r="T645" i="7"/>
  <c r="T646" i="7"/>
  <c r="T647" i="7"/>
  <c r="T648" i="7"/>
  <c r="T649" i="7"/>
  <c r="T650" i="7"/>
  <c r="T651" i="7"/>
  <c r="T652" i="7"/>
  <c r="T653" i="7"/>
  <c r="T654" i="7"/>
  <c r="T655" i="7"/>
  <c r="T656" i="7"/>
  <c r="T657" i="7"/>
  <c r="T658" i="7"/>
  <c r="T659" i="7"/>
  <c r="T660" i="7"/>
  <c r="T661" i="7"/>
  <c r="T662" i="7"/>
  <c r="T663" i="7"/>
  <c r="T664" i="7"/>
  <c r="T665" i="7"/>
  <c r="T666" i="7"/>
  <c r="T667" i="7"/>
  <c r="T668" i="7"/>
  <c r="T669" i="7"/>
  <c r="T670" i="7"/>
  <c r="T671" i="7"/>
  <c r="T672" i="7"/>
  <c r="T673" i="7"/>
  <c r="T674" i="7"/>
  <c r="T675" i="7"/>
  <c r="T676" i="7"/>
  <c r="T677" i="7"/>
  <c r="T678" i="7"/>
  <c r="T679" i="7"/>
  <c r="T680" i="7"/>
  <c r="T681" i="7"/>
  <c r="T682" i="7"/>
  <c r="T683" i="7"/>
  <c r="T684" i="7"/>
  <c r="T685" i="7"/>
  <c r="T686" i="7"/>
  <c r="T687" i="7"/>
  <c r="T688" i="7"/>
  <c r="T689" i="7"/>
  <c r="T690" i="7"/>
  <c r="T691" i="7"/>
  <c r="T692" i="7"/>
  <c r="T693" i="7"/>
  <c r="T694" i="7"/>
  <c r="T695" i="7"/>
  <c r="T696" i="7"/>
  <c r="T697" i="7"/>
  <c r="T698" i="7"/>
  <c r="T699" i="7"/>
  <c r="T700" i="7"/>
  <c r="T701" i="7"/>
  <c r="T702" i="7"/>
  <c r="T703" i="7"/>
  <c r="T704" i="7"/>
  <c r="T705" i="7"/>
  <c r="T706" i="7"/>
  <c r="T707" i="7"/>
  <c r="T708" i="7"/>
  <c r="T709" i="7"/>
  <c r="T710" i="7"/>
  <c r="T711" i="7"/>
  <c r="T712" i="7"/>
  <c r="T713" i="7"/>
  <c r="T714" i="7"/>
  <c r="T715" i="7"/>
  <c r="T716" i="7"/>
  <c r="T717" i="7"/>
  <c r="T718" i="7"/>
  <c r="T719" i="7"/>
  <c r="T720" i="7"/>
  <c r="T721" i="7"/>
  <c r="T722" i="7"/>
  <c r="T723" i="7"/>
  <c r="T724" i="7"/>
  <c r="T725" i="7"/>
  <c r="T726" i="7"/>
  <c r="T727" i="7"/>
  <c r="T728" i="7"/>
  <c r="T729" i="7"/>
  <c r="T730" i="7"/>
  <c r="T731" i="7"/>
  <c r="T732" i="7"/>
  <c r="T733" i="7"/>
  <c r="T734" i="7"/>
  <c r="T735" i="7"/>
  <c r="T736" i="7"/>
  <c r="T737" i="7"/>
  <c r="T738" i="7"/>
  <c r="T739" i="7"/>
  <c r="T740" i="7"/>
  <c r="T741" i="7"/>
  <c r="T742" i="7"/>
  <c r="T743" i="7"/>
  <c r="T744" i="7"/>
  <c r="T745" i="7"/>
  <c r="T746" i="7"/>
  <c r="T747" i="7"/>
  <c r="T748" i="7"/>
  <c r="T749" i="7"/>
  <c r="T750" i="7"/>
  <c r="T751" i="7"/>
  <c r="T752" i="7"/>
  <c r="T753" i="7"/>
  <c r="T754" i="7"/>
  <c r="T755" i="7"/>
  <c r="T756" i="7"/>
  <c r="T757" i="7"/>
  <c r="T758" i="7"/>
  <c r="T759" i="7"/>
  <c r="T760" i="7"/>
  <c r="T761" i="7"/>
  <c r="T762" i="7"/>
  <c r="T763" i="7"/>
  <c r="T764" i="7"/>
  <c r="T765" i="7"/>
  <c r="T766" i="7"/>
  <c r="T767" i="7"/>
  <c r="T768" i="7"/>
  <c r="T769" i="7"/>
  <c r="T770" i="7"/>
  <c r="T771" i="7"/>
  <c r="T772" i="7"/>
  <c r="T773" i="7"/>
  <c r="T774" i="7"/>
  <c r="T775" i="7"/>
  <c r="T776" i="7"/>
  <c r="T777" i="7"/>
  <c r="T778" i="7"/>
  <c r="T779" i="7"/>
  <c r="T780" i="7"/>
  <c r="T781" i="7"/>
  <c r="T782" i="7"/>
  <c r="T783" i="7"/>
  <c r="T784" i="7"/>
  <c r="T785" i="7"/>
  <c r="T786" i="7"/>
  <c r="T787" i="7"/>
  <c r="T788" i="7"/>
  <c r="T789" i="7"/>
  <c r="T790" i="7"/>
  <c r="T791" i="7"/>
  <c r="T792" i="7"/>
  <c r="T793" i="7"/>
  <c r="T794" i="7"/>
  <c r="T795" i="7"/>
  <c r="T796" i="7"/>
  <c r="T797" i="7"/>
  <c r="T798" i="7"/>
  <c r="T799" i="7"/>
  <c r="T800" i="7"/>
  <c r="T801" i="7"/>
  <c r="T802" i="7"/>
  <c r="T803" i="7"/>
  <c r="T804" i="7"/>
  <c r="T805" i="7"/>
  <c r="T806" i="7"/>
  <c r="T807" i="7"/>
  <c r="T808" i="7"/>
  <c r="T809" i="7"/>
  <c r="T810" i="7"/>
  <c r="T811" i="7"/>
  <c r="T812" i="7"/>
  <c r="T813" i="7"/>
  <c r="T814" i="7"/>
  <c r="T815" i="7"/>
  <c r="T816" i="7"/>
  <c r="T817" i="7"/>
  <c r="T818" i="7"/>
  <c r="T819" i="7"/>
  <c r="T820" i="7"/>
  <c r="T821" i="7"/>
  <c r="T822" i="7"/>
  <c r="T823" i="7"/>
  <c r="T824" i="7"/>
  <c r="T825" i="7"/>
  <c r="T826" i="7"/>
  <c r="T827" i="7"/>
  <c r="T828" i="7"/>
  <c r="T829" i="7"/>
  <c r="T830" i="7"/>
  <c r="T831" i="7"/>
  <c r="T832" i="7"/>
  <c r="T833" i="7"/>
  <c r="T834" i="7"/>
  <c r="T835" i="7"/>
  <c r="T836" i="7"/>
  <c r="T837" i="7"/>
  <c r="T838" i="7"/>
  <c r="T839" i="7"/>
  <c r="T840" i="7"/>
  <c r="T841" i="7"/>
  <c r="T842" i="7"/>
  <c r="T843" i="7"/>
  <c r="T844" i="7"/>
  <c r="T845" i="7"/>
  <c r="T846" i="7"/>
  <c r="T847" i="7"/>
  <c r="T848" i="7"/>
  <c r="T849" i="7"/>
  <c r="T850" i="7"/>
  <c r="T851" i="7"/>
  <c r="T852" i="7"/>
  <c r="T853" i="7"/>
  <c r="T854" i="7"/>
  <c r="T855" i="7"/>
  <c r="T856" i="7"/>
  <c r="T857" i="7"/>
  <c r="T858" i="7"/>
  <c r="T859" i="7"/>
  <c r="T860" i="7"/>
  <c r="T861" i="7"/>
  <c r="T862" i="7"/>
  <c r="T863" i="7"/>
  <c r="T864" i="7"/>
  <c r="T865" i="7"/>
  <c r="T866" i="7"/>
  <c r="T867" i="7"/>
  <c r="T868" i="7"/>
  <c r="T869" i="7"/>
  <c r="T870" i="7"/>
  <c r="T871" i="7"/>
  <c r="T872" i="7"/>
  <c r="T873" i="7"/>
  <c r="T874" i="7"/>
  <c r="T875" i="7"/>
  <c r="T876" i="7"/>
  <c r="T877" i="7"/>
  <c r="T878" i="7"/>
  <c r="T879" i="7"/>
  <c r="T880" i="7"/>
  <c r="T881" i="7"/>
  <c r="T882" i="7"/>
  <c r="T883" i="7"/>
  <c r="T884" i="7"/>
  <c r="T885" i="7"/>
  <c r="T886" i="7"/>
  <c r="T887" i="7"/>
  <c r="T888" i="7"/>
  <c r="T889" i="7"/>
  <c r="T890" i="7"/>
  <c r="T891" i="7"/>
  <c r="T892" i="7"/>
  <c r="T893" i="7"/>
  <c r="T894" i="7"/>
  <c r="T895" i="7"/>
  <c r="T896" i="7"/>
  <c r="T897" i="7"/>
  <c r="T898" i="7"/>
  <c r="T899" i="7"/>
  <c r="T900" i="7"/>
  <c r="T901" i="7"/>
  <c r="T902" i="7"/>
  <c r="T903" i="7"/>
  <c r="T904" i="7"/>
  <c r="T905" i="7"/>
  <c r="T906" i="7"/>
  <c r="T907" i="7"/>
  <c r="T908" i="7"/>
  <c r="T909" i="7"/>
  <c r="T910" i="7"/>
  <c r="T911" i="7"/>
  <c r="T912" i="7"/>
  <c r="T913" i="7"/>
  <c r="T914" i="7"/>
  <c r="T915" i="7"/>
  <c r="T916" i="7"/>
  <c r="T917" i="7"/>
  <c r="T918" i="7"/>
  <c r="T919" i="7"/>
  <c r="T920" i="7"/>
  <c r="T921" i="7"/>
  <c r="T922" i="7"/>
  <c r="T923" i="7"/>
  <c r="T924" i="7"/>
  <c r="T925" i="7"/>
  <c r="T926" i="7"/>
  <c r="T927" i="7"/>
  <c r="T928" i="7"/>
  <c r="T929" i="7"/>
  <c r="T930" i="7"/>
  <c r="T931" i="7"/>
  <c r="T932" i="7"/>
  <c r="T933" i="7"/>
  <c r="T934" i="7"/>
  <c r="T935" i="7"/>
  <c r="T936" i="7"/>
  <c r="T937" i="7"/>
  <c r="T938" i="7"/>
  <c r="T939" i="7"/>
  <c r="T940" i="7"/>
  <c r="T941" i="7"/>
  <c r="T942" i="7"/>
  <c r="T943" i="7"/>
  <c r="T944" i="7"/>
  <c r="T945" i="7"/>
  <c r="T946" i="7"/>
  <c r="T947" i="7"/>
  <c r="T948" i="7"/>
  <c r="T949" i="7"/>
  <c r="T950" i="7"/>
  <c r="T951" i="7"/>
  <c r="T952" i="7"/>
  <c r="T953" i="7"/>
  <c r="T954" i="7"/>
  <c r="T955" i="7"/>
  <c r="T956" i="7"/>
  <c r="T957" i="7"/>
  <c r="T958" i="7"/>
  <c r="T959" i="7"/>
  <c r="T960" i="7"/>
  <c r="T961" i="7"/>
  <c r="T962" i="7"/>
  <c r="T963" i="7"/>
  <c r="T964" i="7"/>
  <c r="T965" i="7"/>
  <c r="T966" i="7"/>
  <c r="T967" i="7"/>
  <c r="T968" i="7"/>
  <c r="T969" i="7"/>
  <c r="T970" i="7"/>
  <c r="T971" i="7"/>
  <c r="T972" i="7"/>
  <c r="T973" i="7"/>
  <c r="T974" i="7"/>
  <c r="T975" i="7"/>
  <c r="T976" i="7"/>
  <c r="T977" i="7"/>
  <c r="T978" i="7"/>
  <c r="T979" i="7"/>
  <c r="T980" i="7"/>
  <c r="T981" i="7"/>
  <c r="T982" i="7"/>
  <c r="T983" i="7"/>
  <c r="T984" i="7"/>
  <c r="T985" i="7"/>
  <c r="T986" i="7"/>
  <c r="T987" i="7"/>
  <c r="T988" i="7"/>
  <c r="T989" i="7"/>
  <c r="T990" i="7"/>
  <c r="T991" i="7"/>
  <c r="T992" i="7"/>
  <c r="T993" i="7"/>
  <c r="T994" i="7"/>
  <c r="T995" i="7"/>
  <c r="T996" i="7"/>
  <c r="T997" i="7"/>
  <c r="T998" i="7"/>
  <c r="T999" i="7"/>
  <c r="T1000" i="7"/>
  <c r="T1001" i="7"/>
  <c r="T1002" i="7"/>
  <c r="T1003" i="7"/>
  <c r="T1004" i="7"/>
  <c r="T1005" i="7"/>
  <c r="T1006" i="7"/>
  <c r="T1007" i="7"/>
  <c r="T1008" i="7"/>
  <c r="T1009" i="7"/>
  <c r="T1010" i="7"/>
  <c r="T1011" i="7"/>
  <c r="T1012" i="7"/>
  <c r="T1013" i="7"/>
  <c r="T1014" i="7"/>
  <c r="T1015" i="7"/>
  <c r="T1016" i="7"/>
  <c r="T1017" i="7"/>
  <c r="T1018" i="7"/>
  <c r="T1019" i="7"/>
  <c r="T1020" i="7"/>
  <c r="T1021" i="7"/>
  <c r="T1022" i="7"/>
  <c r="T1023" i="7"/>
  <c r="T1024" i="7"/>
  <c r="T1025" i="7"/>
  <c r="T1026" i="7"/>
  <c r="T1027" i="7"/>
  <c r="T1028" i="7"/>
  <c r="T1029" i="7"/>
  <c r="T1030" i="7"/>
  <c r="T1031" i="7"/>
  <c r="T1032" i="7"/>
  <c r="T1033" i="7"/>
  <c r="T1034" i="7"/>
  <c r="T1035" i="7"/>
  <c r="T1036" i="7"/>
  <c r="T1037" i="7"/>
  <c r="T1038" i="7"/>
  <c r="T1039" i="7"/>
  <c r="T1040" i="7"/>
  <c r="T1041" i="7"/>
  <c r="T1042" i="7"/>
  <c r="T1043" i="7"/>
  <c r="T1044" i="7"/>
  <c r="T1045" i="7"/>
  <c r="T1046" i="7"/>
  <c r="T1047" i="7"/>
  <c r="T1048" i="7"/>
  <c r="T1049" i="7"/>
  <c r="T1050" i="7"/>
  <c r="T1051" i="7"/>
  <c r="T1052" i="7"/>
  <c r="T1053" i="7"/>
  <c r="T1054" i="7"/>
  <c r="T1055" i="7"/>
  <c r="T1056" i="7"/>
  <c r="T1057" i="7"/>
  <c r="T1058" i="7"/>
  <c r="T1059" i="7"/>
  <c r="T1060" i="7"/>
  <c r="T1061" i="7"/>
  <c r="T1062" i="7"/>
  <c r="T1063" i="7"/>
  <c r="T1064" i="7"/>
  <c r="T1065" i="7"/>
  <c r="T1066" i="7"/>
  <c r="T1067" i="7"/>
  <c r="T1068" i="7"/>
  <c r="T1069" i="7"/>
  <c r="T1070" i="7"/>
  <c r="T1071" i="7"/>
  <c r="T1072" i="7"/>
  <c r="T1073" i="7"/>
  <c r="T1074" i="7"/>
  <c r="T1075" i="7"/>
  <c r="T1076" i="7"/>
  <c r="T1077" i="7"/>
  <c r="T1078" i="7"/>
  <c r="T1079" i="7"/>
  <c r="T1080" i="7"/>
  <c r="T1081" i="7"/>
  <c r="T1082" i="7"/>
  <c r="T1083" i="7"/>
  <c r="T1084" i="7"/>
  <c r="T1085" i="7"/>
  <c r="T1086" i="7"/>
  <c r="T1087" i="7"/>
  <c r="T1088" i="7"/>
  <c r="T1089" i="7"/>
  <c r="T1090" i="7"/>
  <c r="T1091" i="7"/>
  <c r="T1092" i="7"/>
  <c r="T1093" i="7"/>
  <c r="T1094" i="7"/>
  <c r="T1095" i="7"/>
  <c r="T1096" i="7"/>
  <c r="T1097" i="7"/>
  <c r="T1098" i="7"/>
  <c r="T1099" i="7"/>
  <c r="T1100" i="7"/>
  <c r="T1101" i="7"/>
  <c r="T1102" i="7"/>
  <c r="T1103" i="7"/>
  <c r="T1104" i="7"/>
  <c r="T1105" i="7"/>
  <c r="T1106" i="7"/>
  <c r="T1107" i="7"/>
  <c r="T1108" i="7"/>
  <c r="T1109" i="7"/>
  <c r="T1110" i="7"/>
  <c r="T1111" i="7"/>
  <c r="T1112" i="7"/>
  <c r="T1113" i="7"/>
  <c r="T1114" i="7"/>
  <c r="T1115" i="7"/>
  <c r="T1116" i="7"/>
  <c r="T1117" i="7"/>
  <c r="T1118" i="7"/>
  <c r="T1119" i="7"/>
  <c r="T1120" i="7"/>
  <c r="T1121" i="7"/>
  <c r="T1122" i="7"/>
  <c r="T1123" i="7"/>
  <c r="T1124" i="7"/>
  <c r="T1125" i="7"/>
  <c r="T1126" i="7"/>
  <c r="T1127" i="7"/>
  <c r="T1128" i="7"/>
  <c r="T1129" i="7"/>
  <c r="T1130" i="7"/>
  <c r="T1131" i="7"/>
  <c r="T1132" i="7"/>
  <c r="T1133" i="7"/>
  <c r="T1134" i="7"/>
  <c r="T1135" i="7"/>
  <c r="T1136" i="7"/>
  <c r="T1137" i="7"/>
  <c r="T1138" i="7"/>
  <c r="T1139" i="7"/>
  <c r="T1140" i="7"/>
  <c r="T1141" i="7"/>
  <c r="T1142" i="7"/>
  <c r="T1143" i="7"/>
  <c r="T1144" i="7"/>
  <c r="T1145" i="7"/>
  <c r="T1146" i="7"/>
  <c r="T1147" i="7"/>
  <c r="T1148" i="7"/>
  <c r="T1149" i="7"/>
  <c r="T1150" i="7"/>
  <c r="T1151" i="7"/>
  <c r="T1152" i="7"/>
  <c r="T1153" i="7"/>
  <c r="T1154" i="7"/>
  <c r="T1155" i="7"/>
  <c r="T1156" i="7"/>
  <c r="T1157" i="7"/>
  <c r="T1158" i="7"/>
  <c r="T1159" i="7"/>
  <c r="T1160" i="7"/>
  <c r="T1161" i="7"/>
  <c r="T1162" i="7"/>
  <c r="T1163" i="7"/>
  <c r="T1164" i="7"/>
  <c r="T1165" i="7"/>
  <c r="T1166" i="7"/>
  <c r="T1167" i="7"/>
  <c r="T1168" i="7"/>
  <c r="T1169" i="7"/>
  <c r="T1170" i="7"/>
  <c r="T1171" i="7"/>
  <c r="T1172" i="7"/>
  <c r="T1173" i="7"/>
  <c r="T1174" i="7"/>
  <c r="T1175" i="7"/>
  <c r="T1176" i="7"/>
  <c r="T1177" i="7"/>
  <c r="T1178" i="7"/>
  <c r="T1179" i="7"/>
  <c r="T1180" i="7"/>
  <c r="T1181" i="7"/>
  <c r="T1182" i="7"/>
  <c r="T1183" i="7"/>
  <c r="T1184" i="7"/>
  <c r="T1185" i="7"/>
  <c r="T1186" i="7"/>
  <c r="T1187" i="7"/>
  <c r="T1188" i="7"/>
  <c r="T1189" i="7"/>
  <c r="T1190" i="7"/>
  <c r="T1191" i="7"/>
  <c r="T1192" i="7"/>
  <c r="T1193" i="7"/>
  <c r="T1194" i="7"/>
  <c r="T1195" i="7"/>
  <c r="T1196" i="7"/>
  <c r="T1197" i="7"/>
  <c r="T1198" i="7"/>
  <c r="T1199" i="7"/>
  <c r="T1200" i="7"/>
  <c r="T1201" i="7"/>
  <c r="T1202" i="7"/>
  <c r="T1203" i="7"/>
  <c r="T1204" i="7"/>
  <c r="T1205" i="7"/>
  <c r="T1206" i="7"/>
  <c r="T1207" i="7"/>
  <c r="T1208" i="7"/>
  <c r="T1209" i="7"/>
  <c r="T1210" i="7"/>
  <c r="T1211" i="7"/>
  <c r="T1212" i="7"/>
  <c r="T1213" i="7"/>
  <c r="T1214" i="7"/>
  <c r="T1215" i="7"/>
  <c r="T1216" i="7"/>
  <c r="T1217" i="7"/>
  <c r="T1218" i="7"/>
  <c r="T1219" i="7"/>
  <c r="T1220" i="7"/>
  <c r="T1221" i="7"/>
  <c r="T1222" i="7"/>
  <c r="T1223" i="7"/>
  <c r="T1224" i="7"/>
  <c r="T1225" i="7"/>
  <c r="T1226" i="7"/>
  <c r="T1227" i="7"/>
  <c r="T1228" i="7"/>
  <c r="T1229" i="7"/>
  <c r="T1230" i="7"/>
  <c r="T1231" i="7"/>
  <c r="T1232" i="7"/>
  <c r="T1233" i="7"/>
  <c r="T1234" i="7"/>
  <c r="T1235" i="7"/>
  <c r="T1236" i="7"/>
  <c r="T1237" i="7"/>
  <c r="T1238" i="7"/>
  <c r="T1239" i="7"/>
  <c r="T1240" i="7"/>
  <c r="T1241" i="7"/>
  <c r="T1242" i="7"/>
  <c r="T1243" i="7"/>
  <c r="T1244" i="7"/>
  <c r="T1245" i="7"/>
  <c r="T1246" i="7"/>
  <c r="T1247" i="7"/>
  <c r="T1248" i="7"/>
  <c r="T1249" i="7"/>
  <c r="T1250" i="7"/>
  <c r="T1251" i="7"/>
  <c r="T1252" i="7"/>
  <c r="T1253" i="7"/>
  <c r="T1254" i="7"/>
  <c r="T1255" i="7"/>
  <c r="T1256" i="7"/>
  <c r="T1257" i="7"/>
  <c r="T1258" i="7"/>
  <c r="T1259" i="7"/>
  <c r="T1260" i="7"/>
  <c r="T1261" i="7"/>
  <c r="T1262" i="7"/>
  <c r="T1263" i="7"/>
  <c r="T1264" i="7"/>
  <c r="T1265" i="7"/>
  <c r="T1266" i="7"/>
  <c r="T1267" i="7"/>
  <c r="T1268" i="7"/>
  <c r="T1269" i="7"/>
  <c r="T1270" i="7"/>
  <c r="T1271" i="7"/>
  <c r="T1272" i="7"/>
  <c r="T1273" i="7"/>
  <c r="T1274" i="7"/>
  <c r="T1275" i="7"/>
  <c r="T1276" i="7"/>
  <c r="T1277" i="7"/>
  <c r="T1278" i="7"/>
  <c r="T1279" i="7"/>
  <c r="T1280" i="7"/>
  <c r="T1281" i="7"/>
  <c r="T1282" i="7"/>
  <c r="T1283" i="7"/>
  <c r="T1284" i="7"/>
  <c r="T1285" i="7"/>
  <c r="T1286" i="7"/>
  <c r="T1287" i="7"/>
  <c r="T1288" i="7"/>
  <c r="T1289" i="7"/>
  <c r="T1290" i="7"/>
  <c r="T1291" i="7"/>
  <c r="T1292" i="7"/>
  <c r="T1293" i="7"/>
  <c r="T1294" i="7"/>
  <c r="T1295" i="7"/>
  <c r="T1296" i="7"/>
  <c r="T1297" i="7"/>
  <c r="T1298" i="7"/>
  <c r="T1299" i="7"/>
  <c r="T1300" i="7"/>
  <c r="T1301" i="7"/>
  <c r="T1302" i="7"/>
  <c r="T1303" i="7"/>
  <c r="T1304" i="7"/>
  <c r="T1305" i="7"/>
  <c r="T1306" i="7"/>
  <c r="T1307" i="7"/>
  <c r="T1308" i="7"/>
  <c r="T1309" i="7"/>
  <c r="T1310" i="7"/>
  <c r="T1311" i="7"/>
  <c r="T1312" i="7"/>
  <c r="T1313" i="7"/>
  <c r="T1314" i="7"/>
  <c r="T1315" i="7"/>
  <c r="T1316" i="7"/>
  <c r="T1317" i="7"/>
  <c r="T1318" i="7"/>
  <c r="T1319" i="7"/>
  <c r="T1320" i="7"/>
  <c r="T1321" i="7"/>
  <c r="T1322" i="7"/>
  <c r="T1323" i="7"/>
  <c r="T1324" i="7"/>
  <c r="T1325" i="7"/>
  <c r="T1326" i="7"/>
  <c r="T1327" i="7"/>
  <c r="T1328" i="7"/>
  <c r="T1329" i="7"/>
  <c r="T1330" i="7"/>
  <c r="T1331" i="7"/>
  <c r="T1332" i="7"/>
  <c r="T1333" i="7"/>
  <c r="T1334" i="7"/>
  <c r="T1335" i="7"/>
  <c r="T1336" i="7"/>
  <c r="T1337" i="7"/>
  <c r="T1338" i="7"/>
  <c r="T1339" i="7"/>
  <c r="T1340" i="7"/>
  <c r="T1341" i="7"/>
  <c r="T1342" i="7"/>
  <c r="T1343" i="7"/>
  <c r="T1344" i="7"/>
  <c r="T1345" i="7"/>
  <c r="T1346" i="7"/>
  <c r="T1347" i="7"/>
  <c r="T1348" i="7"/>
  <c r="T1349" i="7"/>
  <c r="T1350" i="7"/>
  <c r="T1351" i="7"/>
  <c r="T1352" i="7"/>
  <c r="T1353" i="7"/>
  <c r="T1354" i="7"/>
  <c r="T1355" i="7"/>
  <c r="T1356" i="7"/>
  <c r="T1357" i="7"/>
  <c r="T1358" i="7"/>
  <c r="T1359" i="7"/>
  <c r="T1360" i="7"/>
  <c r="T1361" i="7"/>
  <c r="T1362" i="7"/>
  <c r="T1363" i="7"/>
  <c r="T1364" i="7"/>
  <c r="T1365" i="7"/>
  <c r="T1366" i="7"/>
  <c r="T1367" i="7"/>
  <c r="T1368" i="7"/>
  <c r="T1369" i="7"/>
  <c r="T1370" i="7"/>
  <c r="T1371" i="7"/>
  <c r="T1372" i="7"/>
  <c r="T1373" i="7"/>
  <c r="T1374" i="7"/>
  <c r="T1375" i="7"/>
  <c r="T1376" i="7"/>
  <c r="T1377" i="7"/>
  <c r="T1378" i="7"/>
  <c r="T1379" i="7"/>
  <c r="T1380" i="7"/>
  <c r="T1381" i="7"/>
  <c r="T1382" i="7"/>
  <c r="T1383" i="7"/>
  <c r="T1384" i="7"/>
  <c r="T1385" i="7"/>
  <c r="T1386" i="7"/>
  <c r="T1387" i="7"/>
  <c r="T1388" i="7"/>
  <c r="T1389" i="7"/>
  <c r="T1390" i="7"/>
  <c r="T1391" i="7"/>
  <c r="T1392" i="7"/>
  <c r="T1393" i="7"/>
  <c r="T1394" i="7"/>
  <c r="T1395" i="7"/>
  <c r="T1396" i="7"/>
  <c r="T1397" i="7"/>
  <c r="T1398" i="7"/>
  <c r="T1399" i="7"/>
  <c r="T1400" i="7"/>
  <c r="T1401" i="7"/>
  <c r="T1402" i="7"/>
  <c r="T1403" i="7"/>
  <c r="T1404" i="7"/>
  <c r="T1405" i="7"/>
  <c r="T1406" i="7"/>
  <c r="T1407" i="7"/>
  <c r="T1408" i="7"/>
  <c r="T1409" i="7"/>
  <c r="T1410" i="7"/>
  <c r="T1411" i="7"/>
  <c r="T1412" i="7"/>
  <c r="T1413" i="7"/>
  <c r="T1414" i="7"/>
  <c r="T1415" i="7"/>
  <c r="T1416" i="7"/>
  <c r="T1417" i="7"/>
  <c r="T1418" i="7"/>
  <c r="T1419" i="7"/>
  <c r="T1420" i="7"/>
  <c r="T1421" i="7"/>
  <c r="T1422" i="7"/>
  <c r="T1423" i="7"/>
  <c r="T1424" i="7"/>
  <c r="T1425" i="7"/>
  <c r="T1426" i="7"/>
  <c r="T1427" i="7"/>
  <c r="T1428" i="7"/>
  <c r="T1429" i="7"/>
  <c r="T1430" i="7"/>
  <c r="T1431" i="7"/>
  <c r="T1432" i="7"/>
  <c r="T1433" i="7"/>
  <c r="T1434" i="7"/>
  <c r="T1435" i="7"/>
  <c r="T1436" i="7"/>
  <c r="T1437" i="7"/>
  <c r="T1438" i="7"/>
  <c r="T1439" i="7"/>
  <c r="T1440" i="7"/>
  <c r="T1441" i="7"/>
  <c r="T1442" i="7"/>
  <c r="T1443" i="7"/>
  <c r="T1444" i="7"/>
  <c r="T1445" i="7"/>
  <c r="T1446" i="7"/>
  <c r="T1447" i="7"/>
  <c r="T1448" i="7"/>
  <c r="T1449" i="7"/>
  <c r="T1450" i="7"/>
  <c r="T1451" i="7"/>
  <c r="T1452" i="7"/>
  <c r="T1453" i="7"/>
  <c r="T1454" i="7"/>
  <c r="T1455" i="7"/>
  <c r="T1456" i="7"/>
  <c r="T1457" i="7"/>
  <c r="T1458" i="7"/>
  <c r="T1459" i="7"/>
  <c r="T1460" i="7"/>
  <c r="T1461" i="7"/>
  <c r="T1462" i="7"/>
  <c r="T1463" i="7"/>
  <c r="T1464" i="7"/>
  <c r="T1465" i="7"/>
  <c r="T1466" i="7"/>
  <c r="T1467" i="7"/>
  <c r="T1468" i="7"/>
  <c r="T1469" i="7"/>
  <c r="T1470" i="7"/>
  <c r="T1471" i="7"/>
  <c r="T1472" i="7"/>
  <c r="T1473" i="7"/>
  <c r="T1474" i="7"/>
  <c r="T1475" i="7"/>
  <c r="T1476" i="7"/>
  <c r="T1477" i="7"/>
  <c r="T1478" i="7"/>
  <c r="T1479" i="7"/>
  <c r="T1480" i="7"/>
  <c r="T1481" i="7"/>
  <c r="T1482" i="7"/>
  <c r="T1483" i="7"/>
  <c r="T1484" i="7"/>
  <c r="T1485" i="7"/>
  <c r="T1486" i="7"/>
  <c r="T1487" i="7"/>
  <c r="T1488" i="7"/>
  <c r="T1489" i="7"/>
  <c r="T1490" i="7"/>
  <c r="T1491" i="7"/>
  <c r="T1492" i="7"/>
  <c r="T1493" i="7"/>
  <c r="T1494" i="7"/>
  <c r="T1495" i="7"/>
  <c r="T1496" i="7"/>
  <c r="T1497" i="7"/>
  <c r="T1498" i="7"/>
  <c r="T1499" i="7"/>
  <c r="T1500" i="7"/>
  <c r="T1501" i="7"/>
  <c r="T1502" i="7"/>
  <c r="T1503" i="7"/>
  <c r="T1504" i="7"/>
  <c r="T1505" i="7"/>
  <c r="T1506" i="7"/>
  <c r="T1507" i="7"/>
  <c r="T1508" i="7"/>
  <c r="T1509" i="7"/>
  <c r="T1510" i="7"/>
  <c r="T1511" i="7"/>
  <c r="T1512" i="7"/>
  <c r="T1513" i="7"/>
  <c r="T1514" i="7"/>
  <c r="T1515" i="7"/>
  <c r="T1516" i="7"/>
  <c r="T1517" i="7"/>
  <c r="T1518" i="7"/>
  <c r="T1519" i="7"/>
  <c r="T1520" i="7"/>
  <c r="S22" i="7"/>
  <c r="S23" i="7"/>
  <c r="S24" i="7"/>
  <c r="S25" i="7"/>
  <c r="S26" i="7"/>
  <c r="S27" i="7"/>
  <c r="S28" i="7"/>
  <c r="X28" i="7" s="1"/>
  <c r="S29" i="7"/>
  <c r="S30" i="7"/>
  <c r="S31" i="7"/>
  <c r="S32" i="7"/>
  <c r="S33" i="7"/>
  <c r="S34" i="7"/>
  <c r="S35" i="7"/>
  <c r="S36" i="7"/>
  <c r="S37" i="7"/>
  <c r="S38" i="7"/>
  <c r="S39" i="7"/>
  <c r="S40" i="7"/>
  <c r="S41" i="7"/>
  <c r="S42" i="7"/>
  <c r="S43" i="7"/>
  <c r="S44" i="7"/>
  <c r="S45" i="7"/>
  <c r="S46" i="7"/>
  <c r="S47" i="7"/>
  <c r="S48" i="7"/>
  <c r="S49" i="7"/>
  <c r="S50" i="7"/>
  <c r="S51" i="7"/>
  <c r="S52" i="7"/>
  <c r="S53" i="7"/>
  <c r="S54" i="7"/>
  <c r="S55" i="7"/>
  <c r="S56" i="7"/>
  <c r="S57" i="7"/>
  <c r="S58" i="7"/>
  <c r="S59" i="7"/>
  <c r="S60" i="7"/>
  <c r="S61" i="7"/>
  <c r="S62" i="7"/>
  <c r="S63" i="7"/>
  <c r="S64" i="7"/>
  <c r="S65" i="7"/>
  <c r="S66" i="7"/>
  <c r="S67" i="7"/>
  <c r="S68" i="7"/>
  <c r="S69" i="7"/>
  <c r="S70" i="7"/>
  <c r="S71" i="7"/>
  <c r="S72" i="7"/>
  <c r="S73" i="7"/>
  <c r="S74" i="7"/>
  <c r="S75" i="7"/>
  <c r="S76" i="7"/>
  <c r="S77" i="7"/>
  <c r="S78" i="7"/>
  <c r="S79" i="7"/>
  <c r="S80" i="7"/>
  <c r="S81" i="7"/>
  <c r="S82" i="7"/>
  <c r="S83" i="7"/>
  <c r="S84" i="7"/>
  <c r="S85" i="7"/>
  <c r="S86" i="7"/>
  <c r="S87" i="7"/>
  <c r="S88" i="7"/>
  <c r="S89" i="7"/>
  <c r="S90" i="7"/>
  <c r="S91" i="7"/>
  <c r="S92" i="7"/>
  <c r="S93" i="7"/>
  <c r="S94" i="7"/>
  <c r="S95" i="7"/>
  <c r="S96" i="7"/>
  <c r="S97" i="7"/>
  <c r="S98" i="7"/>
  <c r="S99" i="7"/>
  <c r="S100" i="7"/>
  <c r="S101" i="7"/>
  <c r="S102" i="7"/>
  <c r="S103" i="7"/>
  <c r="S104" i="7"/>
  <c r="S105" i="7"/>
  <c r="S106" i="7"/>
  <c r="S107" i="7"/>
  <c r="S108" i="7"/>
  <c r="S109" i="7"/>
  <c r="S110" i="7"/>
  <c r="S111" i="7"/>
  <c r="S112" i="7"/>
  <c r="S113" i="7"/>
  <c r="S114" i="7"/>
  <c r="S115" i="7"/>
  <c r="S116" i="7"/>
  <c r="S117" i="7"/>
  <c r="S118" i="7"/>
  <c r="S119" i="7"/>
  <c r="S120" i="7"/>
  <c r="S121" i="7"/>
  <c r="S122" i="7"/>
  <c r="S123" i="7"/>
  <c r="S124" i="7"/>
  <c r="S125" i="7"/>
  <c r="S126" i="7"/>
  <c r="S127" i="7"/>
  <c r="S128" i="7"/>
  <c r="S129" i="7"/>
  <c r="S130" i="7"/>
  <c r="S131" i="7"/>
  <c r="S132" i="7"/>
  <c r="S133" i="7"/>
  <c r="S134" i="7"/>
  <c r="S135" i="7"/>
  <c r="S136" i="7"/>
  <c r="S137" i="7"/>
  <c r="S138" i="7"/>
  <c r="S139" i="7"/>
  <c r="S140" i="7"/>
  <c r="S141" i="7"/>
  <c r="S142" i="7"/>
  <c r="S143" i="7"/>
  <c r="S144" i="7"/>
  <c r="S145" i="7"/>
  <c r="S146" i="7"/>
  <c r="S147" i="7"/>
  <c r="S148" i="7"/>
  <c r="S149" i="7"/>
  <c r="S150" i="7"/>
  <c r="S151" i="7"/>
  <c r="S152" i="7"/>
  <c r="S153" i="7"/>
  <c r="S154" i="7"/>
  <c r="S155" i="7"/>
  <c r="S156" i="7"/>
  <c r="S157" i="7"/>
  <c r="S158" i="7"/>
  <c r="S159" i="7"/>
  <c r="S160" i="7"/>
  <c r="S161" i="7"/>
  <c r="S162" i="7"/>
  <c r="S163" i="7"/>
  <c r="S164" i="7"/>
  <c r="S165" i="7"/>
  <c r="S166" i="7"/>
  <c r="S167" i="7"/>
  <c r="S168" i="7"/>
  <c r="S169" i="7"/>
  <c r="S170" i="7"/>
  <c r="S171" i="7"/>
  <c r="S172" i="7"/>
  <c r="S173" i="7"/>
  <c r="S174" i="7"/>
  <c r="S175" i="7"/>
  <c r="S176" i="7"/>
  <c r="S177" i="7"/>
  <c r="S178" i="7"/>
  <c r="S179" i="7"/>
  <c r="S180" i="7"/>
  <c r="S181" i="7"/>
  <c r="S182" i="7"/>
  <c r="S183" i="7"/>
  <c r="S184" i="7"/>
  <c r="S185" i="7"/>
  <c r="S186" i="7"/>
  <c r="S187" i="7"/>
  <c r="S188" i="7"/>
  <c r="S189" i="7"/>
  <c r="S190" i="7"/>
  <c r="S191" i="7"/>
  <c r="S192" i="7"/>
  <c r="S193" i="7"/>
  <c r="S194" i="7"/>
  <c r="S195" i="7"/>
  <c r="S196" i="7"/>
  <c r="S197" i="7"/>
  <c r="S198" i="7"/>
  <c r="S199" i="7"/>
  <c r="S200" i="7"/>
  <c r="S201" i="7"/>
  <c r="S202" i="7"/>
  <c r="S203" i="7"/>
  <c r="S204" i="7"/>
  <c r="S205" i="7"/>
  <c r="S206" i="7"/>
  <c r="S207" i="7"/>
  <c r="S208" i="7"/>
  <c r="S209" i="7"/>
  <c r="S210" i="7"/>
  <c r="S211" i="7"/>
  <c r="S212" i="7"/>
  <c r="S213" i="7"/>
  <c r="S214" i="7"/>
  <c r="S215" i="7"/>
  <c r="S216" i="7"/>
  <c r="S217" i="7"/>
  <c r="S218" i="7"/>
  <c r="S219" i="7"/>
  <c r="S220" i="7"/>
  <c r="S221" i="7"/>
  <c r="S222" i="7"/>
  <c r="S223" i="7"/>
  <c r="S224" i="7"/>
  <c r="S225" i="7"/>
  <c r="S226" i="7"/>
  <c r="S227" i="7"/>
  <c r="S228" i="7"/>
  <c r="S229" i="7"/>
  <c r="S230" i="7"/>
  <c r="S231" i="7"/>
  <c r="S232" i="7"/>
  <c r="S233" i="7"/>
  <c r="S234" i="7"/>
  <c r="S235" i="7"/>
  <c r="S236" i="7"/>
  <c r="S237" i="7"/>
  <c r="S238" i="7"/>
  <c r="S239" i="7"/>
  <c r="S240" i="7"/>
  <c r="S241" i="7"/>
  <c r="S242" i="7"/>
  <c r="S243" i="7"/>
  <c r="S244" i="7"/>
  <c r="S245" i="7"/>
  <c r="S246" i="7"/>
  <c r="S247" i="7"/>
  <c r="S248" i="7"/>
  <c r="S249" i="7"/>
  <c r="S250" i="7"/>
  <c r="S251" i="7"/>
  <c r="S252" i="7"/>
  <c r="S253" i="7"/>
  <c r="S254" i="7"/>
  <c r="S255" i="7"/>
  <c r="S256" i="7"/>
  <c r="S257" i="7"/>
  <c r="S258" i="7"/>
  <c r="S259" i="7"/>
  <c r="S260" i="7"/>
  <c r="S261" i="7"/>
  <c r="S262" i="7"/>
  <c r="S263" i="7"/>
  <c r="S264" i="7"/>
  <c r="S265" i="7"/>
  <c r="S266" i="7"/>
  <c r="S267" i="7"/>
  <c r="S268" i="7"/>
  <c r="S269" i="7"/>
  <c r="S270" i="7"/>
  <c r="S271" i="7"/>
  <c r="S272" i="7"/>
  <c r="S273" i="7"/>
  <c r="S274" i="7"/>
  <c r="S275" i="7"/>
  <c r="S276" i="7"/>
  <c r="S277" i="7"/>
  <c r="S278" i="7"/>
  <c r="S279" i="7"/>
  <c r="S280" i="7"/>
  <c r="S281" i="7"/>
  <c r="S282" i="7"/>
  <c r="S283" i="7"/>
  <c r="S284" i="7"/>
  <c r="S285" i="7"/>
  <c r="S286" i="7"/>
  <c r="S287" i="7"/>
  <c r="S288" i="7"/>
  <c r="S289" i="7"/>
  <c r="S290" i="7"/>
  <c r="S291" i="7"/>
  <c r="S292" i="7"/>
  <c r="S293" i="7"/>
  <c r="S294" i="7"/>
  <c r="S295" i="7"/>
  <c r="S296" i="7"/>
  <c r="S297" i="7"/>
  <c r="S298" i="7"/>
  <c r="S299" i="7"/>
  <c r="S300" i="7"/>
  <c r="S301" i="7"/>
  <c r="S302" i="7"/>
  <c r="S303" i="7"/>
  <c r="S304" i="7"/>
  <c r="S305" i="7"/>
  <c r="S306" i="7"/>
  <c r="S307" i="7"/>
  <c r="S308" i="7"/>
  <c r="S309" i="7"/>
  <c r="S310" i="7"/>
  <c r="S311" i="7"/>
  <c r="S312" i="7"/>
  <c r="S313" i="7"/>
  <c r="S314" i="7"/>
  <c r="S315" i="7"/>
  <c r="S316" i="7"/>
  <c r="S317" i="7"/>
  <c r="S318" i="7"/>
  <c r="S319" i="7"/>
  <c r="S320" i="7"/>
  <c r="S321" i="7"/>
  <c r="S322" i="7"/>
  <c r="S323" i="7"/>
  <c r="S324" i="7"/>
  <c r="S325" i="7"/>
  <c r="S326" i="7"/>
  <c r="S327" i="7"/>
  <c r="S328" i="7"/>
  <c r="S329" i="7"/>
  <c r="S330" i="7"/>
  <c r="S331" i="7"/>
  <c r="S332" i="7"/>
  <c r="S333" i="7"/>
  <c r="S334" i="7"/>
  <c r="S335" i="7"/>
  <c r="S336" i="7"/>
  <c r="S337" i="7"/>
  <c r="S338" i="7"/>
  <c r="S339" i="7"/>
  <c r="S340" i="7"/>
  <c r="S341" i="7"/>
  <c r="S342" i="7"/>
  <c r="S343" i="7"/>
  <c r="S344" i="7"/>
  <c r="S345" i="7"/>
  <c r="S346" i="7"/>
  <c r="S347" i="7"/>
  <c r="S348" i="7"/>
  <c r="S349" i="7"/>
  <c r="S350" i="7"/>
  <c r="S351" i="7"/>
  <c r="S352" i="7"/>
  <c r="S353" i="7"/>
  <c r="S354" i="7"/>
  <c r="S355" i="7"/>
  <c r="S356" i="7"/>
  <c r="S357" i="7"/>
  <c r="S358" i="7"/>
  <c r="S359" i="7"/>
  <c r="S360" i="7"/>
  <c r="S361" i="7"/>
  <c r="S362" i="7"/>
  <c r="S363" i="7"/>
  <c r="S364" i="7"/>
  <c r="S365" i="7"/>
  <c r="S366" i="7"/>
  <c r="S367" i="7"/>
  <c r="S368" i="7"/>
  <c r="S369" i="7"/>
  <c r="S370" i="7"/>
  <c r="S371" i="7"/>
  <c r="S372" i="7"/>
  <c r="S373" i="7"/>
  <c r="S374" i="7"/>
  <c r="S375" i="7"/>
  <c r="S376" i="7"/>
  <c r="S377" i="7"/>
  <c r="S378" i="7"/>
  <c r="S379" i="7"/>
  <c r="S380" i="7"/>
  <c r="S381" i="7"/>
  <c r="S382" i="7"/>
  <c r="S383" i="7"/>
  <c r="S384" i="7"/>
  <c r="S385" i="7"/>
  <c r="S386" i="7"/>
  <c r="S387" i="7"/>
  <c r="S388" i="7"/>
  <c r="S389" i="7"/>
  <c r="S390" i="7"/>
  <c r="S391" i="7"/>
  <c r="S392" i="7"/>
  <c r="S393" i="7"/>
  <c r="S394" i="7"/>
  <c r="S395" i="7"/>
  <c r="S396" i="7"/>
  <c r="S397" i="7"/>
  <c r="S398" i="7"/>
  <c r="S399" i="7"/>
  <c r="S400" i="7"/>
  <c r="S401" i="7"/>
  <c r="S402" i="7"/>
  <c r="S403" i="7"/>
  <c r="S404" i="7"/>
  <c r="S405" i="7"/>
  <c r="S406" i="7"/>
  <c r="S407" i="7"/>
  <c r="S408" i="7"/>
  <c r="S409" i="7"/>
  <c r="S410" i="7"/>
  <c r="S411" i="7"/>
  <c r="S412" i="7"/>
  <c r="S413" i="7"/>
  <c r="S414" i="7"/>
  <c r="S415" i="7"/>
  <c r="S416" i="7"/>
  <c r="S417" i="7"/>
  <c r="S418" i="7"/>
  <c r="S419" i="7"/>
  <c r="S420" i="7"/>
  <c r="S421" i="7"/>
  <c r="S422" i="7"/>
  <c r="S423" i="7"/>
  <c r="S424" i="7"/>
  <c r="S425" i="7"/>
  <c r="S426" i="7"/>
  <c r="S427" i="7"/>
  <c r="S428" i="7"/>
  <c r="S429" i="7"/>
  <c r="S430" i="7"/>
  <c r="S431" i="7"/>
  <c r="S432" i="7"/>
  <c r="S433" i="7"/>
  <c r="S434" i="7"/>
  <c r="S435" i="7"/>
  <c r="S436" i="7"/>
  <c r="S437" i="7"/>
  <c r="S438" i="7"/>
  <c r="S439" i="7"/>
  <c r="S440" i="7"/>
  <c r="S441" i="7"/>
  <c r="S442" i="7"/>
  <c r="S443" i="7"/>
  <c r="S444" i="7"/>
  <c r="S445" i="7"/>
  <c r="S446" i="7"/>
  <c r="S447" i="7"/>
  <c r="S448" i="7"/>
  <c r="S449" i="7"/>
  <c r="S450" i="7"/>
  <c r="S451" i="7"/>
  <c r="S452" i="7"/>
  <c r="S453" i="7"/>
  <c r="S454" i="7"/>
  <c r="S455" i="7"/>
  <c r="S456" i="7"/>
  <c r="S457" i="7"/>
  <c r="S458" i="7"/>
  <c r="S459" i="7"/>
  <c r="S460" i="7"/>
  <c r="S461" i="7"/>
  <c r="S462" i="7"/>
  <c r="S463" i="7"/>
  <c r="S464" i="7"/>
  <c r="S465" i="7"/>
  <c r="S466" i="7"/>
  <c r="S467" i="7"/>
  <c r="S468" i="7"/>
  <c r="S469" i="7"/>
  <c r="S470" i="7"/>
  <c r="S471" i="7"/>
  <c r="S472" i="7"/>
  <c r="S473" i="7"/>
  <c r="S474" i="7"/>
  <c r="S475" i="7"/>
  <c r="S476" i="7"/>
  <c r="S477" i="7"/>
  <c r="S478" i="7"/>
  <c r="S479" i="7"/>
  <c r="S480" i="7"/>
  <c r="S481" i="7"/>
  <c r="S482" i="7"/>
  <c r="S483" i="7"/>
  <c r="S484" i="7"/>
  <c r="S485" i="7"/>
  <c r="S486" i="7"/>
  <c r="S487" i="7"/>
  <c r="S488" i="7"/>
  <c r="S489" i="7"/>
  <c r="S490" i="7"/>
  <c r="S491" i="7"/>
  <c r="S492" i="7"/>
  <c r="S493" i="7"/>
  <c r="S494" i="7"/>
  <c r="S495" i="7"/>
  <c r="S496" i="7"/>
  <c r="S497" i="7"/>
  <c r="S498" i="7"/>
  <c r="S499" i="7"/>
  <c r="S500" i="7"/>
  <c r="S501" i="7"/>
  <c r="S502" i="7"/>
  <c r="S503" i="7"/>
  <c r="S504" i="7"/>
  <c r="S505" i="7"/>
  <c r="S506" i="7"/>
  <c r="S507" i="7"/>
  <c r="S508" i="7"/>
  <c r="S509" i="7"/>
  <c r="S510" i="7"/>
  <c r="S511" i="7"/>
  <c r="S512" i="7"/>
  <c r="S513" i="7"/>
  <c r="S514" i="7"/>
  <c r="S515" i="7"/>
  <c r="S516" i="7"/>
  <c r="S517" i="7"/>
  <c r="S518" i="7"/>
  <c r="S519" i="7"/>
  <c r="S520" i="7"/>
  <c r="S521" i="7"/>
  <c r="S522" i="7"/>
  <c r="S523" i="7"/>
  <c r="S524" i="7"/>
  <c r="S525" i="7"/>
  <c r="S526" i="7"/>
  <c r="S527" i="7"/>
  <c r="S528" i="7"/>
  <c r="S529" i="7"/>
  <c r="S530" i="7"/>
  <c r="S531" i="7"/>
  <c r="S532" i="7"/>
  <c r="S533" i="7"/>
  <c r="S534" i="7"/>
  <c r="S535" i="7"/>
  <c r="S536" i="7"/>
  <c r="S537" i="7"/>
  <c r="S538" i="7"/>
  <c r="S539" i="7"/>
  <c r="S540" i="7"/>
  <c r="S541" i="7"/>
  <c r="S542" i="7"/>
  <c r="S543" i="7"/>
  <c r="S544" i="7"/>
  <c r="S545" i="7"/>
  <c r="S546" i="7"/>
  <c r="S547" i="7"/>
  <c r="S548" i="7"/>
  <c r="S549" i="7"/>
  <c r="S550" i="7"/>
  <c r="S551" i="7"/>
  <c r="S552" i="7"/>
  <c r="S553" i="7"/>
  <c r="S554" i="7"/>
  <c r="S555" i="7"/>
  <c r="S556" i="7"/>
  <c r="S557" i="7"/>
  <c r="S558" i="7"/>
  <c r="S559" i="7"/>
  <c r="S560" i="7"/>
  <c r="S561" i="7"/>
  <c r="S562" i="7"/>
  <c r="S563" i="7"/>
  <c r="S564" i="7"/>
  <c r="S565" i="7"/>
  <c r="S566" i="7"/>
  <c r="S567" i="7"/>
  <c r="S568" i="7"/>
  <c r="S569" i="7"/>
  <c r="S570" i="7"/>
  <c r="S571" i="7"/>
  <c r="S572" i="7"/>
  <c r="S573" i="7"/>
  <c r="S574" i="7"/>
  <c r="S575" i="7"/>
  <c r="S576" i="7"/>
  <c r="S577" i="7"/>
  <c r="S578" i="7"/>
  <c r="S579" i="7"/>
  <c r="S580" i="7"/>
  <c r="S581" i="7"/>
  <c r="S582" i="7"/>
  <c r="S583" i="7"/>
  <c r="S584" i="7"/>
  <c r="S585" i="7"/>
  <c r="S586" i="7"/>
  <c r="S587" i="7"/>
  <c r="S588" i="7"/>
  <c r="S589" i="7"/>
  <c r="S590" i="7"/>
  <c r="S591" i="7"/>
  <c r="S592" i="7"/>
  <c r="S593" i="7"/>
  <c r="S594" i="7"/>
  <c r="S595" i="7"/>
  <c r="S596" i="7"/>
  <c r="S597" i="7"/>
  <c r="S598" i="7"/>
  <c r="S599" i="7"/>
  <c r="S600" i="7"/>
  <c r="S601" i="7"/>
  <c r="S602" i="7"/>
  <c r="S603" i="7"/>
  <c r="S604" i="7"/>
  <c r="S605" i="7"/>
  <c r="S606" i="7"/>
  <c r="S607" i="7"/>
  <c r="S608" i="7"/>
  <c r="S609" i="7"/>
  <c r="S610" i="7"/>
  <c r="S611" i="7"/>
  <c r="S612" i="7"/>
  <c r="S613" i="7"/>
  <c r="S614" i="7"/>
  <c r="S615" i="7"/>
  <c r="S616" i="7"/>
  <c r="S617" i="7"/>
  <c r="S618" i="7"/>
  <c r="S619" i="7"/>
  <c r="S620" i="7"/>
  <c r="S621" i="7"/>
  <c r="S622" i="7"/>
  <c r="S623" i="7"/>
  <c r="S624" i="7"/>
  <c r="S625" i="7"/>
  <c r="S626" i="7"/>
  <c r="S627" i="7"/>
  <c r="S628" i="7"/>
  <c r="S629" i="7"/>
  <c r="S630" i="7"/>
  <c r="S631" i="7"/>
  <c r="S632" i="7"/>
  <c r="S633" i="7"/>
  <c r="S634" i="7"/>
  <c r="S635" i="7"/>
  <c r="S636" i="7"/>
  <c r="S637" i="7"/>
  <c r="S638" i="7"/>
  <c r="S639" i="7"/>
  <c r="S640" i="7"/>
  <c r="S641" i="7"/>
  <c r="S642" i="7"/>
  <c r="S643" i="7"/>
  <c r="S644" i="7"/>
  <c r="S645" i="7"/>
  <c r="S646" i="7"/>
  <c r="S647" i="7"/>
  <c r="S648" i="7"/>
  <c r="S649" i="7"/>
  <c r="S650" i="7"/>
  <c r="S651" i="7"/>
  <c r="S652" i="7"/>
  <c r="S653" i="7"/>
  <c r="S654" i="7"/>
  <c r="S655" i="7"/>
  <c r="S656" i="7"/>
  <c r="S657" i="7"/>
  <c r="S658" i="7"/>
  <c r="S659" i="7"/>
  <c r="S660" i="7"/>
  <c r="S661" i="7"/>
  <c r="S662" i="7"/>
  <c r="S663" i="7"/>
  <c r="S664" i="7"/>
  <c r="S665" i="7"/>
  <c r="S666" i="7"/>
  <c r="S667" i="7"/>
  <c r="S668" i="7"/>
  <c r="S669" i="7"/>
  <c r="S670" i="7"/>
  <c r="S671" i="7"/>
  <c r="S672" i="7"/>
  <c r="S673" i="7"/>
  <c r="S674" i="7"/>
  <c r="S675" i="7"/>
  <c r="S676" i="7"/>
  <c r="S677" i="7"/>
  <c r="S678" i="7"/>
  <c r="S679" i="7"/>
  <c r="S680" i="7"/>
  <c r="S681" i="7"/>
  <c r="S682" i="7"/>
  <c r="S683" i="7"/>
  <c r="S684" i="7"/>
  <c r="S685" i="7"/>
  <c r="S686" i="7"/>
  <c r="S687" i="7"/>
  <c r="S688" i="7"/>
  <c r="S689" i="7"/>
  <c r="S690" i="7"/>
  <c r="S691" i="7"/>
  <c r="S692" i="7"/>
  <c r="S693" i="7"/>
  <c r="S694" i="7"/>
  <c r="S695" i="7"/>
  <c r="S696" i="7"/>
  <c r="S697" i="7"/>
  <c r="S698" i="7"/>
  <c r="S699" i="7"/>
  <c r="S700" i="7"/>
  <c r="S701" i="7"/>
  <c r="S702" i="7"/>
  <c r="S703" i="7"/>
  <c r="S704" i="7"/>
  <c r="S705" i="7"/>
  <c r="S706" i="7"/>
  <c r="S707" i="7"/>
  <c r="S708" i="7"/>
  <c r="S709" i="7"/>
  <c r="S710" i="7"/>
  <c r="S711" i="7"/>
  <c r="S712" i="7"/>
  <c r="S713" i="7"/>
  <c r="S714" i="7"/>
  <c r="S715" i="7"/>
  <c r="S716" i="7"/>
  <c r="S717" i="7"/>
  <c r="S718" i="7"/>
  <c r="S719" i="7"/>
  <c r="S720" i="7"/>
  <c r="S721" i="7"/>
  <c r="S722" i="7"/>
  <c r="S723" i="7"/>
  <c r="S724" i="7"/>
  <c r="S725" i="7"/>
  <c r="S726" i="7"/>
  <c r="S727" i="7"/>
  <c r="S728" i="7"/>
  <c r="S729" i="7"/>
  <c r="S730" i="7"/>
  <c r="S731" i="7"/>
  <c r="S732" i="7"/>
  <c r="S733" i="7"/>
  <c r="S734" i="7"/>
  <c r="S735" i="7"/>
  <c r="S736" i="7"/>
  <c r="S737" i="7"/>
  <c r="S738" i="7"/>
  <c r="S739" i="7"/>
  <c r="S740" i="7"/>
  <c r="S741" i="7"/>
  <c r="S742" i="7"/>
  <c r="S743" i="7"/>
  <c r="S744" i="7"/>
  <c r="S745" i="7"/>
  <c r="S746" i="7"/>
  <c r="S747" i="7"/>
  <c r="S748" i="7"/>
  <c r="S749" i="7"/>
  <c r="S750" i="7"/>
  <c r="S751" i="7"/>
  <c r="S752" i="7"/>
  <c r="S753" i="7"/>
  <c r="S754" i="7"/>
  <c r="S755" i="7"/>
  <c r="S756" i="7"/>
  <c r="S757" i="7"/>
  <c r="S758" i="7"/>
  <c r="S759" i="7"/>
  <c r="S760" i="7"/>
  <c r="S761" i="7"/>
  <c r="S762" i="7"/>
  <c r="S763" i="7"/>
  <c r="S764" i="7"/>
  <c r="S765" i="7"/>
  <c r="S766" i="7"/>
  <c r="S767" i="7"/>
  <c r="S768" i="7"/>
  <c r="S769" i="7"/>
  <c r="S770" i="7"/>
  <c r="S771" i="7"/>
  <c r="S772" i="7"/>
  <c r="S773" i="7"/>
  <c r="S774" i="7"/>
  <c r="S775" i="7"/>
  <c r="S776" i="7"/>
  <c r="S777" i="7"/>
  <c r="S778" i="7"/>
  <c r="S779" i="7"/>
  <c r="S780" i="7"/>
  <c r="S781" i="7"/>
  <c r="S782" i="7"/>
  <c r="S783" i="7"/>
  <c r="S784" i="7"/>
  <c r="S785" i="7"/>
  <c r="S786" i="7"/>
  <c r="S787" i="7"/>
  <c r="S788" i="7"/>
  <c r="S789" i="7"/>
  <c r="S790" i="7"/>
  <c r="S791" i="7"/>
  <c r="S792" i="7"/>
  <c r="S793" i="7"/>
  <c r="S794" i="7"/>
  <c r="S795" i="7"/>
  <c r="S796" i="7"/>
  <c r="S797" i="7"/>
  <c r="S798" i="7"/>
  <c r="S799" i="7"/>
  <c r="S800" i="7"/>
  <c r="S801" i="7"/>
  <c r="S802" i="7"/>
  <c r="S803" i="7"/>
  <c r="S804" i="7"/>
  <c r="S805" i="7"/>
  <c r="S806" i="7"/>
  <c r="S807" i="7"/>
  <c r="S808" i="7"/>
  <c r="S809" i="7"/>
  <c r="S810" i="7"/>
  <c r="S811" i="7"/>
  <c r="S812" i="7"/>
  <c r="S813" i="7"/>
  <c r="S814" i="7"/>
  <c r="S815" i="7"/>
  <c r="S816" i="7"/>
  <c r="S817" i="7"/>
  <c r="S818" i="7"/>
  <c r="S819" i="7"/>
  <c r="S820" i="7"/>
  <c r="S821" i="7"/>
  <c r="S822" i="7"/>
  <c r="S823" i="7"/>
  <c r="S824" i="7"/>
  <c r="S825" i="7"/>
  <c r="S826" i="7"/>
  <c r="S827" i="7"/>
  <c r="S828" i="7"/>
  <c r="S829" i="7"/>
  <c r="S830" i="7"/>
  <c r="S831" i="7"/>
  <c r="S832" i="7"/>
  <c r="S833" i="7"/>
  <c r="S834" i="7"/>
  <c r="S835" i="7"/>
  <c r="S836" i="7"/>
  <c r="S837" i="7"/>
  <c r="S838" i="7"/>
  <c r="S839" i="7"/>
  <c r="S840" i="7"/>
  <c r="S841" i="7"/>
  <c r="S842" i="7"/>
  <c r="S843" i="7"/>
  <c r="S844" i="7"/>
  <c r="S845" i="7"/>
  <c r="S846" i="7"/>
  <c r="S847" i="7"/>
  <c r="S848" i="7"/>
  <c r="S849" i="7"/>
  <c r="S850" i="7"/>
  <c r="S851" i="7"/>
  <c r="S852" i="7"/>
  <c r="S853" i="7"/>
  <c r="S854" i="7"/>
  <c r="S855" i="7"/>
  <c r="S856" i="7"/>
  <c r="S857" i="7"/>
  <c r="S858" i="7"/>
  <c r="S859" i="7"/>
  <c r="S860" i="7"/>
  <c r="S861" i="7"/>
  <c r="S862" i="7"/>
  <c r="S863" i="7"/>
  <c r="S864" i="7"/>
  <c r="S865" i="7"/>
  <c r="S866" i="7"/>
  <c r="S867" i="7"/>
  <c r="S868" i="7"/>
  <c r="S869" i="7"/>
  <c r="S870" i="7"/>
  <c r="S871" i="7"/>
  <c r="S872" i="7"/>
  <c r="S873" i="7"/>
  <c r="S874" i="7"/>
  <c r="S875" i="7"/>
  <c r="S876" i="7"/>
  <c r="S877" i="7"/>
  <c r="S878" i="7"/>
  <c r="S879" i="7"/>
  <c r="S880" i="7"/>
  <c r="S881" i="7"/>
  <c r="S882" i="7"/>
  <c r="S883" i="7"/>
  <c r="S884" i="7"/>
  <c r="S885" i="7"/>
  <c r="S886" i="7"/>
  <c r="S887" i="7"/>
  <c r="S888" i="7"/>
  <c r="S889" i="7"/>
  <c r="S890" i="7"/>
  <c r="S891" i="7"/>
  <c r="S892" i="7"/>
  <c r="S893" i="7"/>
  <c r="S894" i="7"/>
  <c r="S895" i="7"/>
  <c r="S896" i="7"/>
  <c r="S897" i="7"/>
  <c r="S898" i="7"/>
  <c r="S899" i="7"/>
  <c r="S900" i="7"/>
  <c r="S901" i="7"/>
  <c r="S902" i="7"/>
  <c r="S903" i="7"/>
  <c r="S904" i="7"/>
  <c r="S905" i="7"/>
  <c r="S906" i="7"/>
  <c r="S907" i="7"/>
  <c r="S908" i="7"/>
  <c r="S909" i="7"/>
  <c r="S910" i="7"/>
  <c r="S911" i="7"/>
  <c r="S912" i="7"/>
  <c r="S913" i="7"/>
  <c r="S914" i="7"/>
  <c r="S915" i="7"/>
  <c r="S916" i="7"/>
  <c r="S917" i="7"/>
  <c r="S918" i="7"/>
  <c r="S919" i="7"/>
  <c r="S920" i="7"/>
  <c r="S921" i="7"/>
  <c r="S922" i="7"/>
  <c r="S923" i="7"/>
  <c r="S924" i="7"/>
  <c r="S925" i="7"/>
  <c r="S926" i="7"/>
  <c r="S927" i="7"/>
  <c r="S928" i="7"/>
  <c r="S929" i="7"/>
  <c r="S930" i="7"/>
  <c r="S931" i="7"/>
  <c r="S932" i="7"/>
  <c r="S933" i="7"/>
  <c r="S934" i="7"/>
  <c r="S935" i="7"/>
  <c r="S936" i="7"/>
  <c r="S937" i="7"/>
  <c r="S938" i="7"/>
  <c r="S939" i="7"/>
  <c r="S940" i="7"/>
  <c r="S941" i="7"/>
  <c r="S942" i="7"/>
  <c r="S943" i="7"/>
  <c r="S944" i="7"/>
  <c r="S945" i="7"/>
  <c r="S946" i="7"/>
  <c r="S947" i="7"/>
  <c r="S948" i="7"/>
  <c r="S949" i="7"/>
  <c r="S950" i="7"/>
  <c r="S951" i="7"/>
  <c r="S952" i="7"/>
  <c r="S953" i="7"/>
  <c r="S954" i="7"/>
  <c r="S955" i="7"/>
  <c r="S956" i="7"/>
  <c r="S957" i="7"/>
  <c r="S958" i="7"/>
  <c r="S959" i="7"/>
  <c r="S960" i="7"/>
  <c r="S961" i="7"/>
  <c r="S962" i="7"/>
  <c r="S963" i="7"/>
  <c r="S964" i="7"/>
  <c r="S965" i="7"/>
  <c r="S966" i="7"/>
  <c r="S967" i="7"/>
  <c r="S968" i="7"/>
  <c r="S969" i="7"/>
  <c r="S970" i="7"/>
  <c r="S971" i="7"/>
  <c r="S972" i="7"/>
  <c r="S973" i="7"/>
  <c r="S974" i="7"/>
  <c r="S975" i="7"/>
  <c r="S976" i="7"/>
  <c r="S977" i="7"/>
  <c r="S978" i="7"/>
  <c r="S979" i="7"/>
  <c r="S980" i="7"/>
  <c r="S981" i="7"/>
  <c r="S982" i="7"/>
  <c r="S983" i="7"/>
  <c r="S984" i="7"/>
  <c r="S985" i="7"/>
  <c r="S986" i="7"/>
  <c r="S987" i="7"/>
  <c r="S988" i="7"/>
  <c r="S989" i="7"/>
  <c r="S990" i="7"/>
  <c r="S991" i="7"/>
  <c r="S992" i="7"/>
  <c r="S993" i="7"/>
  <c r="S994" i="7"/>
  <c r="S995" i="7"/>
  <c r="S996" i="7"/>
  <c r="S997" i="7"/>
  <c r="S998" i="7"/>
  <c r="S999" i="7"/>
  <c r="S1000" i="7"/>
  <c r="S1001" i="7"/>
  <c r="S1002" i="7"/>
  <c r="S1003" i="7"/>
  <c r="S1004" i="7"/>
  <c r="S1005" i="7"/>
  <c r="S1006" i="7"/>
  <c r="S1007" i="7"/>
  <c r="S1008" i="7"/>
  <c r="S1009" i="7"/>
  <c r="S1010" i="7"/>
  <c r="S1011" i="7"/>
  <c r="S1012" i="7"/>
  <c r="S1013" i="7"/>
  <c r="S1014" i="7"/>
  <c r="S1015" i="7"/>
  <c r="S1016" i="7"/>
  <c r="S1017" i="7"/>
  <c r="S1018" i="7"/>
  <c r="S1019" i="7"/>
  <c r="S1020" i="7"/>
  <c r="S1021" i="7"/>
  <c r="S1022" i="7"/>
  <c r="S1023" i="7"/>
  <c r="S1024" i="7"/>
  <c r="S1025" i="7"/>
  <c r="S1026" i="7"/>
  <c r="S1027" i="7"/>
  <c r="S1028" i="7"/>
  <c r="S1029" i="7"/>
  <c r="S1030" i="7"/>
  <c r="S1031" i="7"/>
  <c r="S1032" i="7"/>
  <c r="S1033" i="7"/>
  <c r="S1034" i="7"/>
  <c r="S1035" i="7"/>
  <c r="S1036" i="7"/>
  <c r="S1037" i="7"/>
  <c r="S1038" i="7"/>
  <c r="S1039" i="7"/>
  <c r="S1040" i="7"/>
  <c r="S1041" i="7"/>
  <c r="S1042" i="7"/>
  <c r="S1043" i="7"/>
  <c r="S1044" i="7"/>
  <c r="S1045" i="7"/>
  <c r="S1046" i="7"/>
  <c r="S1047" i="7"/>
  <c r="S1048" i="7"/>
  <c r="S1049" i="7"/>
  <c r="S1050" i="7"/>
  <c r="S1051" i="7"/>
  <c r="S1052" i="7"/>
  <c r="S1053" i="7"/>
  <c r="S1054" i="7"/>
  <c r="S1055" i="7"/>
  <c r="S1056" i="7"/>
  <c r="S1057" i="7"/>
  <c r="S1058" i="7"/>
  <c r="S1059" i="7"/>
  <c r="S1060" i="7"/>
  <c r="S1061" i="7"/>
  <c r="S1062" i="7"/>
  <c r="S1063" i="7"/>
  <c r="S1064" i="7"/>
  <c r="S1065" i="7"/>
  <c r="S1066" i="7"/>
  <c r="S1067" i="7"/>
  <c r="S1068" i="7"/>
  <c r="S1069" i="7"/>
  <c r="S1070" i="7"/>
  <c r="S1071" i="7"/>
  <c r="S1072" i="7"/>
  <c r="S1073" i="7"/>
  <c r="S1074" i="7"/>
  <c r="S1075" i="7"/>
  <c r="S1076" i="7"/>
  <c r="S1077" i="7"/>
  <c r="S1078" i="7"/>
  <c r="S1079" i="7"/>
  <c r="S1080" i="7"/>
  <c r="S1081" i="7"/>
  <c r="S1082" i="7"/>
  <c r="S1083" i="7"/>
  <c r="S1084" i="7"/>
  <c r="S1085" i="7"/>
  <c r="S1086" i="7"/>
  <c r="S1087" i="7"/>
  <c r="S1088" i="7"/>
  <c r="S1089" i="7"/>
  <c r="S1090" i="7"/>
  <c r="S1091" i="7"/>
  <c r="S1092" i="7"/>
  <c r="S1093" i="7"/>
  <c r="S1094" i="7"/>
  <c r="S1095" i="7"/>
  <c r="S1096" i="7"/>
  <c r="S1097" i="7"/>
  <c r="S1098" i="7"/>
  <c r="S1099" i="7"/>
  <c r="S1100" i="7"/>
  <c r="S1101" i="7"/>
  <c r="S1102" i="7"/>
  <c r="S1103" i="7"/>
  <c r="S1104" i="7"/>
  <c r="S1105" i="7"/>
  <c r="S1106" i="7"/>
  <c r="S1107" i="7"/>
  <c r="S1108" i="7"/>
  <c r="S1109" i="7"/>
  <c r="S1110" i="7"/>
  <c r="S1111" i="7"/>
  <c r="S1112" i="7"/>
  <c r="S1113" i="7"/>
  <c r="S1114" i="7"/>
  <c r="S1115" i="7"/>
  <c r="S1116" i="7"/>
  <c r="S1117" i="7"/>
  <c r="S1118" i="7"/>
  <c r="S1119" i="7"/>
  <c r="S1120" i="7"/>
  <c r="S1121" i="7"/>
  <c r="S1122" i="7"/>
  <c r="S1123" i="7"/>
  <c r="S1124" i="7"/>
  <c r="S1125" i="7"/>
  <c r="S1126" i="7"/>
  <c r="S1127" i="7"/>
  <c r="S1128" i="7"/>
  <c r="S1129" i="7"/>
  <c r="S1130" i="7"/>
  <c r="S1131" i="7"/>
  <c r="S1132" i="7"/>
  <c r="S1133" i="7"/>
  <c r="S1134" i="7"/>
  <c r="S1135" i="7"/>
  <c r="S1136" i="7"/>
  <c r="S1137" i="7"/>
  <c r="S1138" i="7"/>
  <c r="S1139" i="7"/>
  <c r="S1140" i="7"/>
  <c r="S1141" i="7"/>
  <c r="S1142" i="7"/>
  <c r="S1143" i="7"/>
  <c r="S1144" i="7"/>
  <c r="S1145" i="7"/>
  <c r="S1146" i="7"/>
  <c r="S1147" i="7"/>
  <c r="S1148" i="7"/>
  <c r="S1149" i="7"/>
  <c r="S1150" i="7"/>
  <c r="S1151" i="7"/>
  <c r="S1152" i="7"/>
  <c r="S1153" i="7"/>
  <c r="S1154" i="7"/>
  <c r="S1155" i="7"/>
  <c r="S1156" i="7"/>
  <c r="S1157" i="7"/>
  <c r="S1158" i="7"/>
  <c r="S1159" i="7"/>
  <c r="S1160" i="7"/>
  <c r="S1161" i="7"/>
  <c r="S1162" i="7"/>
  <c r="S1163" i="7"/>
  <c r="S1164" i="7"/>
  <c r="S1165" i="7"/>
  <c r="S1166" i="7"/>
  <c r="S1167" i="7"/>
  <c r="S1168" i="7"/>
  <c r="S1169" i="7"/>
  <c r="S1170" i="7"/>
  <c r="S1171" i="7"/>
  <c r="S1172" i="7"/>
  <c r="S1173" i="7"/>
  <c r="S1174" i="7"/>
  <c r="S1175" i="7"/>
  <c r="S1176" i="7"/>
  <c r="S1177" i="7"/>
  <c r="S1178" i="7"/>
  <c r="S1179" i="7"/>
  <c r="S1180" i="7"/>
  <c r="S1181" i="7"/>
  <c r="S1182" i="7"/>
  <c r="S1183" i="7"/>
  <c r="S1184" i="7"/>
  <c r="S1185" i="7"/>
  <c r="S1186" i="7"/>
  <c r="S1187" i="7"/>
  <c r="S1188" i="7"/>
  <c r="S1189" i="7"/>
  <c r="S1190" i="7"/>
  <c r="S1191" i="7"/>
  <c r="S1192" i="7"/>
  <c r="S1193" i="7"/>
  <c r="S1194" i="7"/>
  <c r="S1195" i="7"/>
  <c r="S1196" i="7"/>
  <c r="S1197" i="7"/>
  <c r="S1198" i="7"/>
  <c r="S1199" i="7"/>
  <c r="S1200" i="7"/>
  <c r="S1201" i="7"/>
  <c r="S1202" i="7"/>
  <c r="S1203" i="7"/>
  <c r="S1204" i="7"/>
  <c r="S1205" i="7"/>
  <c r="S1206" i="7"/>
  <c r="S1207" i="7"/>
  <c r="S1208" i="7"/>
  <c r="S1209" i="7"/>
  <c r="S1210" i="7"/>
  <c r="S1211" i="7"/>
  <c r="S1212" i="7"/>
  <c r="S1213" i="7"/>
  <c r="S1214" i="7"/>
  <c r="S1215" i="7"/>
  <c r="S1216" i="7"/>
  <c r="S1217" i="7"/>
  <c r="S1218" i="7"/>
  <c r="S1219" i="7"/>
  <c r="S1220" i="7"/>
  <c r="S1221" i="7"/>
  <c r="S1222" i="7"/>
  <c r="S1223" i="7"/>
  <c r="S1224" i="7"/>
  <c r="S1225" i="7"/>
  <c r="S1226" i="7"/>
  <c r="S1227" i="7"/>
  <c r="S1228" i="7"/>
  <c r="S1229" i="7"/>
  <c r="S1230" i="7"/>
  <c r="S1231" i="7"/>
  <c r="S1232" i="7"/>
  <c r="S1233" i="7"/>
  <c r="S1234" i="7"/>
  <c r="S1235" i="7"/>
  <c r="S1236" i="7"/>
  <c r="S1237" i="7"/>
  <c r="S1238" i="7"/>
  <c r="S1239" i="7"/>
  <c r="S1240" i="7"/>
  <c r="S1241" i="7"/>
  <c r="S1242" i="7"/>
  <c r="S1243" i="7"/>
  <c r="S1244" i="7"/>
  <c r="S1245" i="7"/>
  <c r="S1246" i="7"/>
  <c r="S1247" i="7"/>
  <c r="S1248" i="7"/>
  <c r="S1249" i="7"/>
  <c r="S1250" i="7"/>
  <c r="S1251" i="7"/>
  <c r="S1252" i="7"/>
  <c r="S1253" i="7"/>
  <c r="S1254" i="7"/>
  <c r="S1255" i="7"/>
  <c r="S1256" i="7"/>
  <c r="S1257" i="7"/>
  <c r="S1258" i="7"/>
  <c r="S1259" i="7"/>
  <c r="S1260" i="7"/>
  <c r="S1261" i="7"/>
  <c r="S1262" i="7"/>
  <c r="S1263" i="7"/>
  <c r="S1264" i="7"/>
  <c r="S1265" i="7"/>
  <c r="S1266" i="7"/>
  <c r="S1267" i="7"/>
  <c r="S1268" i="7"/>
  <c r="S1269" i="7"/>
  <c r="S1270" i="7"/>
  <c r="S1271" i="7"/>
  <c r="S1272" i="7"/>
  <c r="S1273" i="7"/>
  <c r="S1274" i="7"/>
  <c r="S1275" i="7"/>
  <c r="S1276" i="7"/>
  <c r="S1277" i="7"/>
  <c r="S1278" i="7"/>
  <c r="S1279" i="7"/>
  <c r="S1280" i="7"/>
  <c r="S1281" i="7"/>
  <c r="S1282" i="7"/>
  <c r="S1283" i="7"/>
  <c r="S1284" i="7"/>
  <c r="S1285" i="7"/>
  <c r="S1286" i="7"/>
  <c r="S1287" i="7"/>
  <c r="S1288" i="7"/>
  <c r="S1289" i="7"/>
  <c r="S1290" i="7"/>
  <c r="S1291" i="7"/>
  <c r="S1292" i="7"/>
  <c r="S1293" i="7"/>
  <c r="S1294" i="7"/>
  <c r="S1295" i="7"/>
  <c r="S1296" i="7"/>
  <c r="S1297" i="7"/>
  <c r="S1298" i="7"/>
  <c r="S1299" i="7"/>
  <c r="S1300" i="7"/>
  <c r="S1301" i="7"/>
  <c r="S1302" i="7"/>
  <c r="S1303" i="7"/>
  <c r="S1304" i="7"/>
  <c r="S1305" i="7"/>
  <c r="S1306" i="7"/>
  <c r="S1307" i="7"/>
  <c r="S1308" i="7"/>
  <c r="S1309" i="7"/>
  <c r="S1310" i="7"/>
  <c r="S1311" i="7"/>
  <c r="S1312" i="7"/>
  <c r="S1313" i="7"/>
  <c r="S1314" i="7"/>
  <c r="S1315" i="7"/>
  <c r="S1316" i="7"/>
  <c r="S1317" i="7"/>
  <c r="S1318" i="7"/>
  <c r="S1319" i="7"/>
  <c r="S1320" i="7"/>
  <c r="S1321" i="7"/>
  <c r="S1322" i="7"/>
  <c r="S1323" i="7"/>
  <c r="S1324" i="7"/>
  <c r="S1325" i="7"/>
  <c r="S1326" i="7"/>
  <c r="S1327" i="7"/>
  <c r="S1328" i="7"/>
  <c r="S1329" i="7"/>
  <c r="S1330" i="7"/>
  <c r="S1331" i="7"/>
  <c r="S1332" i="7"/>
  <c r="S1333" i="7"/>
  <c r="S1334" i="7"/>
  <c r="S1335" i="7"/>
  <c r="S1336" i="7"/>
  <c r="S1337" i="7"/>
  <c r="S1338" i="7"/>
  <c r="S1339" i="7"/>
  <c r="S1340" i="7"/>
  <c r="S1341" i="7"/>
  <c r="S1342" i="7"/>
  <c r="S1343" i="7"/>
  <c r="S1344" i="7"/>
  <c r="S1345" i="7"/>
  <c r="S1346" i="7"/>
  <c r="S1347" i="7"/>
  <c r="S1348" i="7"/>
  <c r="S1349" i="7"/>
  <c r="S1350" i="7"/>
  <c r="S1351" i="7"/>
  <c r="S1352" i="7"/>
  <c r="S1353" i="7"/>
  <c r="S1354" i="7"/>
  <c r="S1355" i="7"/>
  <c r="S1356" i="7"/>
  <c r="S1357" i="7"/>
  <c r="S1358" i="7"/>
  <c r="S1359" i="7"/>
  <c r="S1360" i="7"/>
  <c r="S1361" i="7"/>
  <c r="S1362" i="7"/>
  <c r="S1363" i="7"/>
  <c r="S1364" i="7"/>
  <c r="S1365" i="7"/>
  <c r="S1366" i="7"/>
  <c r="S1367" i="7"/>
  <c r="S1368" i="7"/>
  <c r="S1369" i="7"/>
  <c r="S1370" i="7"/>
  <c r="S1371" i="7"/>
  <c r="S1372" i="7"/>
  <c r="S1373" i="7"/>
  <c r="S1374" i="7"/>
  <c r="S1375" i="7"/>
  <c r="S1376" i="7"/>
  <c r="S1377" i="7"/>
  <c r="S1378" i="7"/>
  <c r="S1379" i="7"/>
  <c r="S1380" i="7"/>
  <c r="S1381" i="7"/>
  <c r="S1382" i="7"/>
  <c r="S1383" i="7"/>
  <c r="S1384" i="7"/>
  <c r="S1385" i="7"/>
  <c r="S1386" i="7"/>
  <c r="S1387" i="7"/>
  <c r="S1388" i="7"/>
  <c r="S1389" i="7"/>
  <c r="S1390" i="7"/>
  <c r="S1391" i="7"/>
  <c r="S1392" i="7"/>
  <c r="S1393" i="7"/>
  <c r="S1394" i="7"/>
  <c r="S1395" i="7"/>
  <c r="S1396" i="7"/>
  <c r="S1397" i="7"/>
  <c r="S1398" i="7"/>
  <c r="S1399" i="7"/>
  <c r="S1400" i="7"/>
  <c r="S1401" i="7"/>
  <c r="S1402" i="7"/>
  <c r="S1403" i="7"/>
  <c r="S1404" i="7"/>
  <c r="S1405" i="7"/>
  <c r="S1406" i="7"/>
  <c r="S1407" i="7"/>
  <c r="S1408" i="7"/>
  <c r="S1409" i="7"/>
  <c r="S1410" i="7"/>
  <c r="S1411" i="7"/>
  <c r="S1412" i="7"/>
  <c r="S1413" i="7"/>
  <c r="S1414" i="7"/>
  <c r="S1415" i="7"/>
  <c r="S1416" i="7"/>
  <c r="S1417" i="7"/>
  <c r="S1418" i="7"/>
  <c r="S1419" i="7"/>
  <c r="S1420" i="7"/>
  <c r="S1421" i="7"/>
  <c r="S1422" i="7"/>
  <c r="S1423" i="7"/>
  <c r="S1424" i="7"/>
  <c r="S1425" i="7"/>
  <c r="S1426" i="7"/>
  <c r="S1427" i="7"/>
  <c r="S1428" i="7"/>
  <c r="S1429" i="7"/>
  <c r="S1430" i="7"/>
  <c r="S1431" i="7"/>
  <c r="S1432" i="7"/>
  <c r="S1433" i="7"/>
  <c r="S1434" i="7"/>
  <c r="S1435" i="7"/>
  <c r="S1436" i="7"/>
  <c r="S1437" i="7"/>
  <c r="S1438" i="7"/>
  <c r="S1439" i="7"/>
  <c r="S1440" i="7"/>
  <c r="S1441" i="7"/>
  <c r="S1442" i="7"/>
  <c r="S1443" i="7"/>
  <c r="S1444" i="7"/>
  <c r="S1445" i="7"/>
  <c r="S1446" i="7"/>
  <c r="S1447" i="7"/>
  <c r="S1448" i="7"/>
  <c r="S1449" i="7"/>
  <c r="S1450" i="7"/>
  <c r="S1451" i="7"/>
  <c r="S1452" i="7"/>
  <c r="S1453" i="7"/>
  <c r="S1454" i="7"/>
  <c r="S1455" i="7"/>
  <c r="S1456" i="7"/>
  <c r="S1457" i="7"/>
  <c r="S1458" i="7"/>
  <c r="S1459" i="7"/>
  <c r="S1460" i="7"/>
  <c r="S1461" i="7"/>
  <c r="S1462" i="7"/>
  <c r="S1463" i="7"/>
  <c r="S1464" i="7"/>
  <c r="S1465" i="7"/>
  <c r="S1466" i="7"/>
  <c r="S1467" i="7"/>
  <c r="S1468" i="7"/>
  <c r="S1469" i="7"/>
  <c r="S1470" i="7"/>
  <c r="S1471" i="7"/>
  <c r="S1472" i="7"/>
  <c r="S1473" i="7"/>
  <c r="S1474" i="7"/>
  <c r="S1475" i="7"/>
  <c r="S1476" i="7"/>
  <c r="S1477" i="7"/>
  <c r="S1478" i="7"/>
  <c r="S1479" i="7"/>
  <c r="S1480" i="7"/>
  <c r="S1481" i="7"/>
  <c r="S1482" i="7"/>
  <c r="S1483" i="7"/>
  <c r="S1484" i="7"/>
  <c r="S1485" i="7"/>
  <c r="S1486" i="7"/>
  <c r="S1487" i="7"/>
  <c r="S1488" i="7"/>
  <c r="S1489" i="7"/>
  <c r="S1490" i="7"/>
  <c r="S1491" i="7"/>
  <c r="S1492" i="7"/>
  <c r="S1493" i="7"/>
  <c r="S1494" i="7"/>
  <c r="S1495" i="7"/>
  <c r="S1496" i="7"/>
  <c r="S1497" i="7"/>
  <c r="S1498" i="7"/>
  <c r="S1499" i="7"/>
  <c r="S1500" i="7"/>
  <c r="S1501" i="7"/>
  <c r="S1502" i="7"/>
  <c r="S1503" i="7"/>
  <c r="S1504" i="7"/>
  <c r="S1505" i="7"/>
  <c r="S1506" i="7"/>
  <c r="S1507" i="7"/>
  <c r="S1508" i="7"/>
  <c r="S1509" i="7"/>
  <c r="S1510" i="7"/>
  <c r="S1511" i="7"/>
  <c r="S1512" i="7"/>
  <c r="S1513" i="7"/>
  <c r="S1514" i="7"/>
  <c r="S1515" i="7"/>
  <c r="S1516" i="7"/>
  <c r="S1517" i="7"/>
  <c r="S1518" i="7"/>
  <c r="S1519" i="7"/>
  <c r="S1520" i="7"/>
  <c r="N22" i="7" l="1"/>
  <c r="O22" i="7" s="1"/>
  <c r="N23" i="7"/>
  <c r="O23" i="7" s="1"/>
  <c r="N24" i="7"/>
  <c r="O24" i="7" s="1"/>
  <c r="N25" i="7"/>
  <c r="O25" i="7" s="1"/>
  <c r="N26" i="7"/>
  <c r="O26" i="7" s="1"/>
  <c r="N27" i="7"/>
  <c r="O27" i="7" s="1"/>
  <c r="N28" i="7"/>
  <c r="O28" i="7" s="1"/>
  <c r="N29" i="7"/>
  <c r="O29" i="7" s="1"/>
  <c r="N30" i="7"/>
  <c r="O30" i="7" s="1"/>
  <c r="N31" i="7"/>
  <c r="O31" i="7" s="1"/>
  <c r="N32" i="7"/>
  <c r="O32" i="7" s="1"/>
  <c r="N33" i="7"/>
  <c r="O33" i="7" s="1"/>
  <c r="N34" i="7"/>
  <c r="O34" i="7" s="1"/>
  <c r="N35" i="7"/>
  <c r="O35" i="7" s="1"/>
  <c r="N36" i="7"/>
  <c r="O36" i="7" s="1"/>
  <c r="N37" i="7"/>
  <c r="O37" i="7" s="1"/>
  <c r="N38" i="7"/>
  <c r="O38" i="7" s="1"/>
  <c r="N39" i="7"/>
  <c r="O39" i="7" s="1"/>
  <c r="N40" i="7"/>
  <c r="O40" i="7" s="1"/>
  <c r="N41" i="7"/>
  <c r="O41" i="7" s="1"/>
  <c r="N42" i="7"/>
  <c r="O42" i="7" s="1"/>
  <c r="N43" i="7"/>
  <c r="O43" i="7" s="1"/>
  <c r="N44" i="7"/>
  <c r="O44" i="7" s="1"/>
  <c r="N45" i="7"/>
  <c r="O45" i="7" s="1"/>
  <c r="N46" i="7"/>
  <c r="O46" i="7" s="1"/>
  <c r="N47" i="7"/>
  <c r="O47" i="7" s="1"/>
  <c r="N48" i="7"/>
  <c r="O48" i="7" s="1"/>
  <c r="N49" i="7"/>
  <c r="O49" i="7" s="1"/>
  <c r="N50" i="7"/>
  <c r="O50" i="7" s="1"/>
  <c r="N51" i="7"/>
  <c r="O51" i="7" s="1"/>
  <c r="N52" i="7"/>
  <c r="O52" i="7" s="1"/>
  <c r="N53" i="7"/>
  <c r="O53" i="7" s="1"/>
  <c r="N54" i="7"/>
  <c r="O54" i="7" s="1"/>
  <c r="N55" i="7"/>
  <c r="O55" i="7" s="1"/>
  <c r="N56" i="7"/>
  <c r="O56" i="7" s="1"/>
  <c r="N57" i="7"/>
  <c r="O57" i="7" s="1"/>
  <c r="N58" i="7"/>
  <c r="O58" i="7" s="1"/>
  <c r="N59" i="7"/>
  <c r="O59" i="7" s="1"/>
  <c r="N60" i="7"/>
  <c r="O60" i="7" s="1"/>
  <c r="N61" i="7"/>
  <c r="O61" i="7" s="1"/>
  <c r="N62" i="7"/>
  <c r="O62" i="7" s="1"/>
  <c r="N63" i="7"/>
  <c r="O63" i="7" s="1"/>
  <c r="N64" i="7"/>
  <c r="O64" i="7" s="1"/>
  <c r="N65" i="7"/>
  <c r="O65" i="7" s="1"/>
  <c r="N66" i="7"/>
  <c r="O66" i="7" s="1"/>
  <c r="N67" i="7"/>
  <c r="O67" i="7" s="1"/>
  <c r="N68" i="7"/>
  <c r="O68" i="7" s="1"/>
  <c r="N69" i="7"/>
  <c r="O69" i="7" s="1"/>
  <c r="N70" i="7"/>
  <c r="O70" i="7" s="1"/>
  <c r="N71" i="7"/>
  <c r="O71" i="7" s="1"/>
  <c r="N72" i="7"/>
  <c r="O72" i="7" s="1"/>
  <c r="N73" i="7"/>
  <c r="O73" i="7" s="1"/>
  <c r="N74" i="7"/>
  <c r="O74" i="7" s="1"/>
  <c r="N75" i="7"/>
  <c r="O75" i="7" s="1"/>
  <c r="N76" i="7"/>
  <c r="O76" i="7" s="1"/>
  <c r="N77" i="7"/>
  <c r="O77" i="7" s="1"/>
  <c r="N78" i="7"/>
  <c r="O78" i="7" s="1"/>
  <c r="N79" i="7"/>
  <c r="O79" i="7" s="1"/>
  <c r="N80" i="7"/>
  <c r="O80" i="7" s="1"/>
  <c r="N81" i="7"/>
  <c r="O81" i="7" s="1"/>
  <c r="N82" i="7"/>
  <c r="O82" i="7" s="1"/>
  <c r="N83" i="7"/>
  <c r="O83" i="7" s="1"/>
  <c r="N84" i="7"/>
  <c r="O84" i="7" s="1"/>
  <c r="N85" i="7"/>
  <c r="O85" i="7" s="1"/>
  <c r="N86" i="7"/>
  <c r="O86" i="7" s="1"/>
  <c r="N87" i="7"/>
  <c r="O87" i="7" s="1"/>
  <c r="N88" i="7"/>
  <c r="O88" i="7" s="1"/>
  <c r="N89" i="7"/>
  <c r="O89" i="7" s="1"/>
  <c r="N90" i="7"/>
  <c r="O90" i="7" s="1"/>
  <c r="N91" i="7"/>
  <c r="O91" i="7" s="1"/>
  <c r="N92" i="7"/>
  <c r="O92" i="7" s="1"/>
  <c r="N93" i="7"/>
  <c r="O93" i="7" s="1"/>
  <c r="N94" i="7"/>
  <c r="O94" i="7" s="1"/>
  <c r="N95" i="7"/>
  <c r="O95" i="7" s="1"/>
  <c r="N96" i="7"/>
  <c r="O96" i="7" s="1"/>
  <c r="N97" i="7"/>
  <c r="O97" i="7" s="1"/>
  <c r="N98" i="7"/>
  <c r="O98" i="7" s="1"/>
  <c r="N99" i="7"/>
  <c r="O99" i="7" s="1"/>
  <c r="N100" i="7"/>
  <c r="O100" i="7" s="1"/>
  <c r="N101" i="7"/>
  <c r="O101" i="7" s="1"/>
  <c r="N102" i="7"/>
  <c r="O102" i="7" s="1"/>
  <c r="N103" i="7"/>
  <c r="O103" i="7" s="1"/>
  <c r="N104" i="7"/>
  <c r="O104" i="7" s="1"/>
  <c r="N105" i="7"/>
  <c r="O105" i="7" s="1"/>
  <c r="N106" i="7"/>
  <c r="O106" i="7" s="1"/>
  <c r="N107" i="7"/>
  <c r="O107" i="7" s="1"/>
  <c r="N108" i="7"/>
  <c r="O108" i="7" s="1"/>
  <c r="N109" i="7"/>
  <c r="O109" i="7" s="1"/>
  <c r="N110" i="7"/>
  <c r="O110" i="7" s="1"/>
  <c r="N111" i="7"/>
  <c r="O111" i="7" s="1"/>
  <c r="N112" i="7"/>
  <c r="O112" i="7" s="1"/>
  <c r="N113" i="7"/>
  <c r="O113" i="7" s="1"/>
  <c r="N114" i="7"/>
  <c r="O114" i="7" s="1"/>
  <c r="N115" i="7"/>
  <c r="O115" i="7" s="1"/>
  <c r="N116" i="7"/>
  <c r="O116" i="7" s="1"/>
  <c r="N117" i="7"/>
  <c r="O117" i="7" s="1"/>
  <c r="N118" i="7"/>
  <c r="O118" i="7" s="1"/>
  <c r="N119" i="7"/>
  <c r="O119" i="7" s="1"/>
  <c r="N120" i="7"/>
  <c r="O120" i="7" s="1"/>
  <c r="N121" i="7"/>
  <c r="O121" i="7" s="1"/>
  <c r="N122" i="7"/>
  <c r="O122" i="7" s="1"/>
  <c r="N123" i="7"/>
  <c r="O123" i="7" s="1"/>
  <c r="N124" i="7"/>
  <c r="O124" i="7" s="1"/>
  <c r="N125" i="7"/>
  <c r="O125" i="7" s="1"/>
  <c r="N126" i="7"/>
  <c r="O126" i="7" s="1"/>
  <c r="N127" i="7"/>
  <c r="O127" i="7" s="1"/>
  <c r="N128" i="7"/>
  <c r="O128" i="7" s="1"/>
  <c r="N129" i="7"/>
  <c r="O129" i="7" s="1"/>
  <c r="N130" i="7"/>
  <c r="O130" i="7" s="1"/>
  <c r="N131" i="7"/>
  <c r="O131" i="7" s="1"/>
  <c r="N132" i="7"/>
  <c r="O132" i="7" s="1"/>
  <c r="N133" i="7"/>
  <c r="O133" i="7" s="1"/>
  <c r="N134" i="7"/>
  <c r="O134" i="7" s="1"/>
  <c r="N135" i="7"/>
  <c r="O135" i="7" s="1"/>
  <c r="N136" i="7"/>
  <c r="O136" i="7" s="1"/>
  <c r="N137" i="7"/>
  <c r="O137" i="7" s="1"/>
  <c r="N138" i="7"/>
  <c r="O138" i="7" s="1"/>
  <c r="N139" i="7"/>
  <c r="O139" i="7" s="1"/>
  <c r="N140" i="7"/>
  <c r="O140" i="7" s="1"/>
  <c r="N141" i="7"/>
  <c r="O141" i="7" s="1"/>
  <c r="N142" i="7"/>
  <c r="O142" i="7" s="1"/>
  <c r="N143" i="7"/>
  <c r="O143" i="7" s="1"/>
  <c r="N144" i="7"/>
  <c r="O144" i="7" s="1"/>
  <c r="N145" i="7"/>
  <c r="O145" i="7" s="1"/>
  <c r="N146" i="7"/>
  <c r="O146" i="7" s="1"/>
  <c r="N147" i="7"/>
  <c r="O147" i="7" s="1"/>
  <c r="N148" i="7"/>
  <c r="O148" i="7" s="1"/>
  <c r="N149" i="7"/>
  <c r="O149" i="7" s="1"/>
  <c r="N150" i="7"/>
  <c r="O150" i="7" s="1"/>
  <c r="N151" i="7"/>
  <c r="O151" i="7" s="1"/>
  <c r="N152" i="7"/>
  <c r="O152" i="7" s="1"/>
  <c r="N153" i="7"/>
  <c r="O153" i="7" s="1"/>
  <c r="N154" i="7"/>
  <c r="O154" i="7" s="1"/>
  <c r="N155" i="7"/>
  <c r="O155" i="7" s="1"/>
  <c r="N156" i="7"/>
  <c r="O156" i="7" s="1"/>
  <c r="N157" i="7"/>
  <c r="O157" i="7" s="1"/>
  <c r="N158" i="7"/>
  <c r="O158" i="7" s="1"/>
  <c r="N159" i="7"/>
  <c r="O159" i="7" s="1"/>
  <c r="N160" i="7"/>
  <c r="O160" i="7" s="1"/>
  <c r="N161" i="7"/>
  <c r="O161" i="7" s="1"/>
  <c r="N162" i="7"/>
  <c r="O162" i="7" s="1"/>
  <c r="N163" i="7"/>
  <c r="O163" i="7" s="1"/>
  <c r="N164" i="7"/>
  <c r="O164" i="7" s="1"/>
  <c r="N165" i="7"/>
  <c r="O165" i="7" s="1"/>
  <c r="N166" i="7"/>
  <c r="O166" i="7" s="1"/>
  <c r="N167" i="7"/>
  <c r="O167" i="7" s="1"/>
  <c r="N168" i="7"/>
  <c r="O168" i="7" s="1"/>
  <c r="N169" i="7"/>
  <c r="O169" i="7" s="1"/>
  <c r="N170" i="7"/>
  <c r="O170" i="7" s="1"/>
  <c r="N171" i="7"/>
  <c r="O171" i="7" s="1"/>
  <c r="N172" i="7"/>
  <c r="O172" i="7" s="1"/>
  <c r="N173" i="7"/>
  <c r="O173" i="7" s="1"/>
  <c r="N174" i="7"/>
  <c r="O174" i="7" s="1"/>
  <c r="N175" i="7"/>
  <c r="O175" i="7" s="1"/>
  <c r="N176" i="7"/>
  <c r="O176" i="7" s="1"/>
  <c r="N177" i="7"/>
  <c r="O177" i="7" s="1"/>
  <c r="N178" i="7"/>
  <c r="O178" i="7" s="1"/>
  <c r="N179" i="7"/>
  <c r="O179" i="7" s="1"/>
  <c r="N180" i="7"/>
  <c r="O180" i="7" s="1"/>
  <c r="N181" i="7"/>
  <c r="O181" i="7" s="1"/>
  <c r="N182" i="7"/>
  <c r="O182" i="7" s="1"/>
  <c r="N183" i="7"/>
  <c r="O183" i="7" s="1"/>
  <c r="N184" i="7"/>
  <c r="O184" i="7" s="1"/>
  <c r="N185" i="7"/>
  <c r="O185" i="7" s="1"/>
  <c r="N186" i="7"/>
  <c r="O186" i="7" s="1"/>
  <c r="N187" i="7"/>
  <c r="O187" i="7" s="1"/>
  <c r="N188" i="7"/>
  <c r="O188" i="7" s="1"/>
  <c r="N189" i="7"/>
  <c r="O189" i="7" s="1"/>
  <c r="N190" i="7"/>
  <c r="O190" i="7" s="1"/>
  <c r="N191" i="7"/>
  <c r="O191" i="7" s="1"/>
  <c r="N192" i="7"/>
  <c r="O192" i="7" s="1"/>
  <c r="N193" i="7"/>
  <c r="O193" i="7" s="1"/>
  <c r="N194" i="7"/>
  <c r="O194" i="7" s="1"/>
  <c r="N195" i="7"/>
  <c r="O195" i="7" s="1"/>
  <c r="N196" i="7"/>
  <c r="O196" i="7" s="1"/>
  <c r="N197" i="7"/>
  <c r="O197" i="7" s="1"/>
  <c r="N198" i="7"/>
  <c r="O198" i="7" s="1"/>
  <c r="N199" i="7"/>
  <c r="O199" i="7" s="1"/>
  <c r="N200" i="7"/>
  <c r="O200" i="7" s="1"/>
  <c r="N201" i="7"/>
  <c r="O201" i="7" s="1"/>
  <c r="N202" i="7"/>
  <c r="O202" i="7" s="1"/>
  <c r="N203" i="7"/>
  <c r="O203" i="7" s="1"/>
  <c r="N204" i="7"/>
  <c r="O204" i="7" s="1"/>
  <c r="N205" i="7"/>
  <c r="O205" i="7" s="1"/>
  <c r="N206" i="7"/>
  <c r="O206" i="7" s="1"/>
  <c r="N207" i="7"/>
  <c r="O207" i="7" s="1"/>
  <c r="N208" i="7"/>
  <c r="O208" i="7" s="1"/>
  <c r="N209" i="7"/>
  <c r="O209" i="7" s="1"/>
  <c r="N210" i="7"/>
  <c r="O210" i="7" s="1"/>
  <c r="N211" i="7"/>
  <c r="O211" i="7" s="1"/>
  <c r="N212" i="7"/>
  <c r="O212" i="7" s="1"/>
  <c r="N213" i="7"/>
  <c r="O213" i="7" s="1"/>
  <c r="N214" i="7"/>
  <c r="O214" i="7" s="1"/>
  <c r="N215" i="7"/>
  <c r="O215" i="7" s="1"/>
  <c r="N216" i="7"/>
  <c r="O216" i="7" s="1"/>
  <c r="N217" i="7"/>
  <c r="O217" i="7" s="1"/>
  <c r="N218" i="7"/>
  <c r="O218" i="7" s="1"/>
  <c r="N219" i="7"/>
  <c r="O219" i="7" s="1"/>
  <c r="N220" i="7"/>
  <c r="O220" i="7" s="1"/>
  <c r="N221" i="7"/>
  <c r="O221" i="7" s="1"/>
  <c r="N222" i="7"/>
  <c r="O222" i="7" s="1"/>
  <c r="N223" i="7"/>
  <c r="O223" i="7" s="1"/>
  <c r="N224" i="7"/>
  <c r="O224" i="7" s="1"/>
  <c r="N225" i="7"/>
  <c r="O225" i="7" s="1"/>
  <c r="N226" i="7"/>
  <c r="O226" i="7" s="1"/>
  <c r="N227" i="7"/>
  <c r="O227" i="7" s="1"/>
  <c r="N228" i="7"/>
  <c r="O228" i="7" s="1"/>
  <c r="N229" i="7"/>
  <c r="O229" i="7" s="1"/>
  <c r="N230" i="7"/>
  <c r="O230" i="7" s="1"/>
  <c r="N231" i="7"/>
  <c r="O231" i="7" s="1"/>
  <c r="N232" i="7"/>
  <c r="O232" i="7" s="1"/>
  <c r="N233" i="7"/>
  <c r="O233" i="7" s="1"/>
  <c r="N234" i="7"/>
  <c r="O234" i="7" s="1"/>
  <c r="N235" i="7"/>
  <c r="O235" i="7" s="1"/>
  <c r="N236" i="7"/>
  <c r="O236" i="7" s="1"/>
  <c r="N237" i="7"/>
  <c r="O237" i="7" s="1"/>
  <c r="N238" i="7"/>
  <c r="O238" i="7" s="1"/>
  <c r="N239" i="7"/>
  <c r="O239" i="7" s="1"/>
  <c r="N240" i="7"/>
  <c r="O240" i="7" s="1"/>
  <c r="N241" i="7"/>
  <c r="O241" i="7" s="1"/>
  <c r="N242" i="7"/>
  <c r="O242" i="7" s="1"/>
  <c r="N243" i="7"/>
  <c r="O243" i="7" s="1"/>
  <c r="N244" i="7"/>
  <c r="O244" i="7" s="1"/>
  <c r="N245" i="7"/>
  <c r="O245" i="7" s="1"/>
  <c r="N246" i="7"/>
  <c r="O246" i="7" s="1"/>
  <c r="N247" i="7"/>
  <c r="O247" i="7" s="1"/>
  <c r="N248" i="7"/>
  <c r="O248" i="7" s="1"/>
  <c r="N249" i="7"/>
  <c r="O249" i="7" s="1"/>
  <c r="N250" i="7"/>
  <c r="O250" i="7" s="1"/>
  <c r="N251" i="7"/>
  <c r="O251" i="7" s="1"/>
  <c r="N252" i="7"/>
  <c r="O252" i="7" s="1"/>
  <c r="N253" i="7"/>
  <c r="O253" i="7" s="1"/>
  <c r="N254" i="7"/>
  <c r="O254" i="7" s="1"/>
  <c r="N255" i="7"/>
  <c r="O255" i="7" s="1"/>
  <c r="N256" i="7"/>
  <c r="O256" i="7" s="1"/>
  <c r="N257" i="7"/>
  <c r="O257" i="7" s="1"/>
  <c r="N258" i="7"/>
  <c r="O258" i="7" s="1"/>
  <c r="N259" i="7"/>
  <c r="O259" i="7" s="1"/>
  <c r="N260" i="7"/>
  <c r="O260" i="7" s="1"/>
  <c r="N261" i="7"/>
  <c r="O261" i="7" s="1"/>
  <c r="N262" i="7"/>
  <c r="O262" i="7" s="1"/>
  <c r="N263" i="7"/>
  <c r="O263" i="7" s="1"/>
  <c r="N264" i="7"/>
  <c r="O264" i="7" s="1"/>
  <c r="N265" i="7"/>
  <c r="O265" i="7" s="1"/>
  <c r="N266" i="7"/>
  <c r="O266" i="7" s="1"/>
  <c r="N267" i="7"/>
  <c r="O267" i="7" s="1"/>
  <c r="N268" i="7"/>
  <c r="O268" i="7" s="1"/>
  <c r="N269" i="7"/>
  <c r="O269" i="7" s="1"/>
  <c r="N270" i="7"/>
  <c r="O270" i="7" s="1"/>
  <c r="N271" i="7"/>
  <c r="O271" i="7" s="1"/>
  <c r="N272" i="7"/>
  <c r="O272" i="7" s="1"/>
  <c r="N273" i="7"/>
  <c r="O273" i="7" s="1"/>
  <c r="N274" i="7"/>
  <c r="O274" i="7" s="1"/>
  <c r="N275" i="7"/>
  <c r="O275" i="7" s="1"/>
  <c r="N276" i="7"/>
  <c r="O276" i="7" s="1"/>
  <c r="N277" i="7"/>
  <c r="O277" i="7" s="1"/>
  <c r="N278" i="7"/>
  <c r="O278" i="7" s="1"/>
  <c r="N279" i="7"/>
  <c r="O279" i="7" s="1"/>
  <c r="N280" i="7"/>
  <c r="O280" i="7" s="1"/>
  <c r="N281" i="7"/>
  <c r="O281" i="7" s="1"/>
  <c r="N282" i="7"/>
  <c r="O282" i="7" s="1"/>
  <c r="N283" i="7"/>
  <c r="O283" i="7" s="1"/>
  <c r="N284" i="7"/>
  <c r="O284" i="7" s="1"/>
  <c r="N285" i="7"/>
  <c r="O285" i="7" s="1"/>
  <c r="N286" i="7"/>
  <c r="O286" i="7" s="1"/>
  <c r="N287" i="7"/>
  <c r="O287" i="7" s="1"/>
  <c r="N288" i="7"/>
  <c r="O288" i="7" s="1"/>
  <c r="N289" i="7"/>
  <c r="O289" i="7" s="1"/>
  <c r="N290" i="7"/>
  <c r="O290" i="7" s="1"/>
  <c r="N291" i="7"/>
  <c r="O291" i="7" s="1"/>
  <c r="N292" i="7"/>
  <c r="O292" i="7" s="1"/>
  <c r="N293" i="7"/>
  <c r="O293" i="7" s="1"/>
  <c r="N294" i="7"/>
  <c r="O294" i="7" s="1"/>
  <c r="N295" i="7"/>
  <c r="O295" i="7" s="1"/>
  <c r="N296" i="7"/>
  <c r="O296" i="7" s="1"/>
  <c r="N297" i="7"/>
  <c r="O297" i="7" s="1"/>
  <c r="N298" i="7"/>
  <c r="O298" i="7" s="1"/>
  <c r="N299" i="7"/>
  <c r="O299" i="7" s="1"/>
  <c r="N300" i="7"/>
  <c r="O300" i="7" s="1"/>
  <c r="N301" i="7"/>
  <c r="O301" i="7" s="1"/>
  <c r="N302" i="7"/>
  <c r="O302" i="7" s="1"/>
  <c r="N303" i="7"/>
  <c r="O303" i="7" s="1"/>
  <c r="N304" i="7"/>
  <c r="O304" i="7" s="1"/>
  <c r="N305" i="7"/>
  <c r="O305" i="7" s="1"/>
  <c r="N306" i="7"/>
  <c r="O306" i="7" s="1"/>
  <c r="N307" i="7"/>
  <c r="O307" i="7" s="1"/>
  <c r="N308" i="7"/>
  <c r="O308" i="7" s="1"/>
  <c r="N309" i="7"/>
  <c r="O309" i="7" s="1"/>
  <c r="N310" i="7"/>
  <c r="O310" i="7" s="1"/>
  <c r="N311" i="7"/>
  <c r="O311" i="7" s="1"/>
  <c r="N312" i="7"/>
  <c r="O312" i="7" s="1"/>
  <c r="N313" i="7"/>
  <c r="O313" i="7" s="1"/>
  <c r="N314" i="7"/>
  <c r="O314" i="7" s="1"/>
  <c r="N315" i="7"/>
  <c r="O315" i="7" s="1"/>
  <c r="N316" i="7"/>
  <c r="O316" i="7" s="1"/>
  <c r="N317" i="7"/>
  <c r="O317" i="7" s="1"/>
  <c r="N318" i="7"/>
  <c r="O318" i="7" s="1"/>
  <c r="N319" i="7"/>
  <c r="O319" i="7" s="1"/>
  <c r="N320" i="7"/>
  <c r="O320" i="7" s="1"/>
  <c r="N321" i="7"/>
  <c r="O321" i="7" s="1"/>
  <c r="N322" i="7"/>
  <c r="O322" i="7" s="1"/>
  <c r="N323" i="7"/>
  <c r="O323" i="7" s="1"/>
  <c r="N324" i="7"/>
  <c r="O324" i="7" s="1"/>
  <c r="N325" i="7"/>
  <c r="O325" i="7" s="1"/>
  <c r="N326" i="7"/>
  <c r="O326" i="7" s="1"/>
  <c r="N327" i="7"/>
  <c r="O327" i="7" s="1"/>
  <c r="N328" i="7"/>
  <c r="O328" i="7" s="1"/>
  <c r="N329" i="7"/>
  <c r="O329" i="7" s="1"/>
  <c r="N330" i="7"/>
  <c r="O330" i="7" s="1"/>
  <c r="N331" i="7"/>
  <c r="O331" i="7" s="1"/>
  <c r="N332" i="7"/>
  <c r="O332" i="7" s="1"/>
  <c r="N333" i="7"/>
  <c r="O333" i="7" s="1"/>
  <c r="N334" i="7"/>
  <c r="O334" i="7" s="1"/>
  <c r="N335" i="7"/>
  <c r="O335" i="7" s="1"/>
  <c r="N336" i="7"/>
  <c r="O336" i="7" s="1"/>
  <c r="N337" i="7"/>
  <c r="O337" i="7" s="1"/>
  <c r="N338" i="7"/>
  <c r="O338" i="7" s="1"/>
  <c r="N339" i="7"/>
  <c r="O339" i="7" s="1"/>
  <c r="N340" i="7"/>
  <c r="O340" i="7" s="1"/>
  <c r="N341" i="7"/>
  <c r="O341" i="7" s="1"/>
  <c r="N342" i="7"/>
  <c r="O342" i="7" s="1"/>
  <c r="N343" i="7"/>
  <c r="O343" i="7" s="1"/>
  <c r="N344" i="7"/>
  <c r="O344" i="7" s="1"/>
  <c r="N345" i="7"/>
  <c r="O345" i="7" s="1"/>
  <c r="N346" i="7"/>
  <c r="O346" i="7" s="1"/>
  <c r="N347" i="7"/>
  <c r="O347" i="7" s="1"/>
  <c r="N348" i="7"/>
  <c r="O348" i="7" s="1"/>
  <c r="N349" i="7"/>
  <c r="O349" i="7" s="1"/>
  <c r="N350" i="7"/>
  <c r="O350" i="7" s="1"/>
  <c r="N351" i="7"/>
  <c r="O351" i="7" s="1"/>
  <c r="N352" i="7"/>
  <c r="O352" i="7" s="1"/>
  <c r="N353" i="7"/>
  <c r="O353" i="7" s="1"/>
  <c r="N354" i="7"/>
  <c r="O354" i="7" s="1"/>
  <c r="N355" i="7"/>
  <c r="O355" i="7" s="1"/>
  <c r="N356" i="7"/>
  <c r="O356" i="7" s="1"/>
  <c r="N357" i="7"/>
  <c r="O357" i="7" s="1"/>
  <c r="N358" i="7"/>
  <c r="O358" i="7" s="1"/>
  <c r="N359" i="7"/>
  <c r="O359" i="7" s="1"/>
  <c r="N360" i="7"/>
  <c r="O360" i="7" s="1"/>
  <c r="N361" i="7"/>
  <c r="O361" i="7" s="1"/>
  <c r="N362" i="7"/>
  <c r="O362" i="7" s="1"/>
  <c r="N363" i="7"/>
  <c r="O363" i="7" s="1"/>
  <c r="N364" i="7"/>
  <c r="O364" i="7" s="1"/>
  <c r="N365" i="7"/>
  <c r="O365" i="7" s="1"/>
  <c r="N366" i="7"/>
  <c r="O366" i="7" s="1"/>
  <c r="N367" i="7"/>
  <c r="O367" i="7" s="1"/>
  <c r="N368" i="7"/>
  <c r="O368" i="7" s="1"/>
  <c r="N369" i="7"/>
  <c r="O369" i="7" s="1"/>
  <c r="N370" i="7"/>
  <c r="O370" i="7" s="1"/>
  <c r="N371" i="7"/>
  <c r="O371" i="7" s="1"/>
  <c r="N372" i="7"/>
  <c r="O372" i="7" s="1"/>
  <c r="N373" i="7"/>
  <c r="O373" i="7" s="1"/>
  <c r="N374" i="7"/>
  <c r="O374" i="7" s="1"/>
  <c r="N375" i="7"/>
  <c r="O375" i="7" s="1"/>
  <c r="N376" i="7"/>
  <c r="O376" i="7" s="1"/>
  <c r="N377" i="7"/>
  <c r="O377" i="7" s="1"/>
  <c r="N378" i="7"/>
  <c r="O378" i="7" s="1"/>
  <c r="N379" i="7"/>
  <c r="O379" i="7" s="1"/>
  <c r="N380" i="7"/>
  <c r="O380" i="7" s="1"/>
  <c r="N381" i="7"/>
  <c r="O381" i="7" s="1"/>
  <c r="N382" i="7"/>
  <c r="O382" i="7" s="1"/>
  <c r="N383" i="7"/>
  <c r="O383" i="7" s="1"/>
  <c r="N384" i="7"/>
  <c r="O384" i="7" s="1"/>
  <c r="N385" i="7"/>
  <c r="O385" i="7" s="1"/>
  <c r="N386" i="7"/>
  <c r="O386" i="7" s="1"/>
  <c r="N387" i="7"/>
  <c r="O387" i="7" s="1"/>
  <c r="N388" i="7"/>
  <c r="O388" i="7" s="1"/>
  <c r="N389" i="7"/>
  <c r="O389" i="7" s="1"/>
  <c r="N390" i="7"/>
  <c r="O390" i="7" s="1"/>
  <c r="N391" i="7"/>
  <c r="O391" i="7" s="1"/>
  <c r="N392" i="7"/>
  <c r="O392" i="7" s="1"/>
  <c r="N393" i="7"/>
  <c r="O393" i="7" s="1"/>
  <c r="N394" i="7"/>
  <c r="O394" i="7" s="1"/>
  <c r="N395" i="7"/>
  <c r="O395" i="7" s="1"/>
  <c r="N396" i="7"/>
  <c r="O396" i="7" s="1"/>
  <c r="N397" i="7"/>
  <c r="O397" i="7" s="1"/>
  <c r="N398" i="7"/>
  <c r="O398" i="7" s="1"/>
  <c r="N399" i="7"/>
  <c r="O399" i="7" s="1"/>
  <c r="N400" i="7"/>
  <c r="O400" i="7" s="1"/>
  <c r="N401" i="7"/>
  <c r="O401" i="7" s="1"/>
  <c r="N402" i="7"/>
  <c r="O402" i="7" s="1"/>
  <c r="N403" i="7"/>
  <c r="O403" i="7" s="1"/>
  <c r="N404" i="7"/>
  <c r="O404" i="7" s="1"/>
  <c r="N405" i="7"/>
  <c r="O405" i="7" s="1"/>
  <c r="N406" i="7"/>
  <c r="O406" i="7" s="1"/>
  <c r="N407" i="7"/>
  <c r="O407" i="7" s="1"/>
  <c r="N408" i="7"/>
  <c r="O408" i="7" s="1"/>
  <c r="N409" i="7"/>
  <c r="O409" i="7" s="1"/>
  <c r="N410" i="7"/>
  <c r="O410" i="7" s="1"/>
  <c r="N411" i="7"/>
  <c r="O411" i="7" s="1"/>
  <c r="N412" i="7"/>
  <c r="O412" i="7" s="1"/>
  <c r="N413" i="7"/>
  <c r="O413" i="7" s="1"/>
  <c r="N414" i="7"/>
  <c r="O414" i="7" s="1"/>
  <c r="N415" i="7"/>
  <c r="O415" i="7" s="1"/>
  <c r="N416" i="7"/>
  <c r="O416" i="7" s="1"/>
  <c r="N417" i="7"/>
  <c r="O417" i="7" s="1"/>
  <c r="N418" i="7"/>
  <c r="O418" i="7" s="1"/>
  <c r="N419" i="7"/>
  <c r="O419" i="7" s="1"/>
  <c r="N420" i="7"/>
  <c r="O420" i="7" s="1"/>
  <c r="N421" i="7"/>
  <c r="O421" i="7" s="1"/>
  <c r="N422" i="7"/>
  <c r="O422" i="7" s="1"/>
  <c r="N423" i="7"/>
  <c r="O423" i="7" s="1"/>
  <c r="N424" i="7"/>
  <c r="O424" i="7" s="1"/>
  <c r="N425" i="7"/>
  <c r="O425" i="7" s="1"/>
  <c r="N426" i="7"/>
  <c r="O426" i="7" s="1"/>
  <c r="N427" i="7"/>
  <c r="O427" i="7" s="1"/>
  <c r="N428" i="7"/>
  <c r="O428" i="7" s="1"/>
  <c r="N429" i="7"/>
  <c r="O429" i="7" s="1"/>
  <c r="N430" i="7"/>
  <c r="O430" i="7" s="1"/>
  <c r="N431" i="7"/>
  <c r="O431" i="7" s="1"/>
  <c r="N432" i="7"/>
  <c r="O432" i="7" s="1"/>
  <c r="N433" i="7"/>
  <c r="O433" i="7" s="1"/>
  <c r="N434" i="7"/>
  <c r="O434" i="7" s="1"/>
  <c r="N435" i="7"/>
  <c r="O435" i="7" s="1"/>
  <c r="N436" i="7"/>
  <c r="O436" i="7" s="1"/>
  <c r="N437" i="7"/>
  <c r="O437" i="7" s="1"/>
  <c r="N438" i="7"/>
  <c r="O438" i="7" s="1"/>
  <c r="N439" i="7"/>
  <c r="O439" i="7" s="1"/>
  <c r="N440" i="7"/>
  <c r="O440" i="7" s="1"/>
  <c r="N441" i="7"/>
  <c r="O441" i="7" s="1"/>
  <c r="N442" i="7"/>
  <c r="O442" i="7" s="1"/>
  <c r="N443" i="7"/>
  <c r="O443" i="7" s="1"/>
  <c r="N444" i="7"/>
  <c r="O444" i="7" s="1"/>
  <c r="N445" i="7"/>
  <c r="O445" i="7" s="1"/>
  <c r="N446" i="7"/>
  <c r="O446" i="7" s="1"/>
  <c r="N447" i="7"/>
  <c r="O447" i="7" s="1"/>
  <c r="N448" i="7"/>
  <c r="O448" i="7" s="1"/>
  <c r="N449" i="7"/>
  <c r="O449" i="7" s="1"/>
  <c r="N450" i="7"/>
  <c r="O450" i="7" s="1"/>
  <c r="N451" i="7"/>
  <c r="O451" i="7" s="1"/>
  <c r="N452" i="7"/>
  <c r="O452" i="7" s="1"/>
  <c r="N453" i="7"/>
  <c r="O453" i="7" s="1"/>
  <c r="N454" i="7"/>
  <c r="O454" i="7" s="1"/>
  <c r="N455" i="7"/>
  <c r="O455" i="7" s="1"/>
  <c r="N456" i="7"/>
  <c r="O456" i="7" s="1"/>
  <c r="N457" i="7"/>
  <c r="O457" i="7" s="1"/>
  <c r="N458" i="7"/>
  <c r="O458" i="7" s="1"/>
  <c r="N459" i="7"/>
  <c r="O459" i="7" s="1"/>
  <c r="N460" i="7"/>
  <c r="O460" i="7" s="1"/>
  <c r="N461" i="7"/>
  <c r="O461" i="7" s="1"/>
  <c r="N462" i="7"/>
  <c r="O462" i="7" s="1"/>
  <c r="N463" i="7"/>
  <c r="O463" i="7" s="1"/>
  <c r="N464" i="7"/>
  <c r="O464" i="7" s="1"/>
  <c r="N465" i="7"/>
  <c r="O465" i="7" s="1"/>
  <c r="N466" i="7"/>
  <c r="O466" i="7" s="1"/>
  <c r="N467" i="7"/>
  <c r="O467" i="7" s="1"/>
  <c r="N468" i="7"/>
  <c r="O468" i="7" s="1"/>
  <c r="N469" i="7"/>
  <c r="O469" i="7" s="1"/>
  <c r="N470" i="7"/>
  <c r="O470" i="7" s="1"/>
  <c r="N471" i="7"/>
  <c r="O471" i="7" s="1"/>
  <c r="N472" i="7"/>
  <c r="O472" i="7" s="1"/>
  <c r="N473" i="7"/>
  <c r="O473" i="7" s="1"/>
  <c r="N474" i="7"/>
  <c r="O474" i="7" s="1"/>
  <c r="N475" i="7"/>
  <c r="O475" i="7" s="1"/>
  <c r="N476" i="7"/>
  <c r="O476" i="7" s="1"/>
  <c r="N477" i="7"/>
  <c r="O477" i="7" s="1"/>
  <c r="N478" i="7"/>
  <c r="O478" i="7" s="1"/>
  <c r="N479" i="7"/>
  <c r="O479" i="7" s="1"/>
  <c r="N480" i="7"/>
  <c r="O480" i="7" s="1"/>
  <c r="N481" i="7"/>
  <c r="O481" i="7" s="1"/>
  <c r="N482" i="7"/>
  <c r="O482" i="7" s="1"/>
  <c r="N483" i="7"/>
  <c r="O483" i="7" s="1"/>
  <c r="N484" i="7"/>
  <c r="O484" i="7" s="1"/>
  <c r="N485" i="7"/>
  <c r="O485" i="7" s="1"/>
  <c r="N486" i="7"/>
  <c r="O486" i="7" s="1"/>
  <c r="N487" i="7"/>
  <c r="O487" i="7" s="1"/>
  <c r="N488" i="7"/>
  <c r="O488" i="7" s="1"/>
  <c r="N489" i="7"/>
  <c r="O489" i="7" s="1"/>
  <c r="N490" i="7"/>
  <c r="O490" i="7" s="1"/>
  <c r="N491" i="7"/>
  <c r="O491" i="7" s="1"/>
  <c r="N492" i="7"/>
  <c r="O492" i="7" s="1"/>
  <c r="N493" i="7"/>
  <c r="O493" i="7" s="1"/>
  <c r="N494" i="7"/>
  <c r="O494" i="7" s="1"/>
  <c r="N495" i="7"/>
  <c r="O495" i="7" s="1"/>
  <c r="N496" i="7"/>
  <c r="O496" i="7" s="1"/>
  <c r="N497" i="7"/>
  <c r="O497" i="7" s="1"/>
  <c r="N498" i="7"/>
  <c r="O498" i="7" s="1"/>
  <c r="N499" i="7"/>
  <c r="O499" i="7" s="1"/>
  <c r="N500" i="7"/>
  <c r="O500" i="7" s="1"/>
  <c r="N501" i="7"/>
  <c r="O501" i="7" s="1"/>
  <c r="N502" i="7"/>
  <c r="O502" i="7" s="1"/>
  <c r="N503" i="7"/>
  <c r="O503" i="7" s="1"/>
  <c r="N504" i="7"/>
  <c r="O504" i="7" s="1"/>
  <c r="N505" i="7"/>
  <c r="O505" i="7" s="1"/>
  <c r="N506" i="7"/>
  <c r="O506" i="7" s="1"/>
  <c r="N507" i="7"/>
  <c r="O507" i="7" s="1"/>
  <c r="N508" i="7"/>
  <c r="O508" i="7" s="1"/>
  <c r="N509" i="7"/>
  <c r="O509" i="7" s="1"/>
  <c r="N510" i="7"/>
  <c r="O510" i="7" s="1"/>
  <c r="N511" i="7"/>
  <c r="O511" i="7" s="1"/>
  <c r="N512" i="7"/>
  <c r="O512" i="7" s="1"/>
  <c r="N513" i="7"/>
  <c r="O513" i="7" s="1"/>
  <c r="N514" i="7"/>
  <c r="O514" i="7" s="1"/>
  <c r="N515" i="7"/>
  <c r="O515" i="7" s="1"/>
  <c r="N516" i="7"/>
  <c r="O516" i="7" s="1"/>
  <c r="N517" i="7"/>
  <c r="O517" i="7" s="1"/>
  <c r="N518" i="7"/>
  <c r="O518" i="7" s="1"/>
  <c r="N519" i="7"/>
  <c r="O519" i="7" s="1"/>
  <c r="N520" i="7"/>
  <c r="O520" i="7" s="1"/>
  <c r="N521" i="7"/>
  <c r="O521" i="7" s="1"/>
  <c r="N522" i="7"/>
  <c r="O522" i="7" s="1"/>
  <c r="N523" i="7"/>
  <c r="O523" i="7" s="1"/>
  <c r="N524" i="7"/>
  <c r="O524" i="7" s="1"/>
  <c r="N525" i="7"/>
  <c r="O525" i="7" s="1"/>
  <c r="N526" i="7"/>
  <c r="O526" i="7" s="1"/>
  <c r="N527" i="7"/>
  <c r="O527" i="7" s="1"/>
  <c r="N528" i="7"/>
  <c r="O528" i="7" s="1"/>
  <c r="N529" i="7"/>
  <c r="O529" i="7" s="1"/>
  <c r="N530" i="7"/>
  <c r="O530" i="7" s="1"/>
  <c r="N531" i="7"/>
  <c r="O531" i="7" s="1"/>
  <c r="N532" i="7"/>
  <c r="O532" i="7" s="1"/>
  <c r="N533" i="7"/>
  <c r="O533" i="7" s="1"/>
  <c r="N534" i="7"/>
  <c r="O534" i="7" s="1"/>
  <c r="N535" i="7"/>
  <c r="O535" i="7" s="1"/>
  <c r="N536" i="7"/>
  <c r="O536" i="7" s="1"/>
  <c r="N537" i="7"/>
  <c r="O537" i="7" s="1"/>
  <c r="N538" i="7"/>
  <c r="O538" i="7" s="1"/>
  <c r="N539" i="7"/>
  <c r="O539" i="7" s="1"/>
  <c r="N540" i="7"/>
  <c r="O540" i="7" s="1"/>
  <c r="N541" i="7"/>
  <c r="O541" i="7" s="1"/>
  <c r="N542" i="7"/>
  <c r="O542" i="7" s="1"/>
  <c r="N543" i="7"/>
  <c r="O543" i="7" s="1"/>
  <c r="N544" i="7"/>
  <c r="O544" i="7" s="1"/>
  <c r="N545" i="7"/>
  <c r="O545" i="7" s="1"/>
  <c r="N546" i="7"/>
  <c r="O546" i="7" s="1"/>
  <c r="N547" i="7"/>
  <c r="O547" i="7" s="1"/>
  <c r="N548" i="7"/>
  <c r="O548" i="7" s="1"/>
  <c r="N549" i="7"/>
  <c r="O549" i="7" s="1"/>
  <c r="N550" i="7"/>
  <c r="O550" i="7" s="1"/>
  <c r="N551" i="7"/>
  <c r="O551" i="7" s="1"/>
  <c r="N552" i="7"/>
  <c r="O552" i="7" s="1"/>
  <c r="N553" i="7"/>
  <c r="O553" i="7" s="1"/>
  <c r="N554" i="7"/>
  <c r="O554" i="7" s="1"/>
  <c r="N555" i="7"/>
  <c r="O555" i="7" s="1"/>
  <c r="N556" i="7"/>
  <c r="O556" i="7" s="1"/>
  <c r="N557" i="7"/>
  <c r="O557" i="7" s="1"/>
  <c r="N558" i="7"/>
  <c r="O558" i="7" s="1"/>
  <c r="N559" i="7"/>
  <c r="O559" i="7" s="1"/>
  <c r="N560" i="7"/>
  <c r="O560" i="7" s="1"/>
  <c r="N561" i="7"/>
  <c r="O561" i="7" s="1"/>
  <c r="N562" i="7"/>
  <c r="O562" i="7" s="1"/>
  <c r="N563" i="7"/>
  <c r="O563" i="7" s="1"/>
  <c r="N564" i="7"/>
  <c r="O564" i="7" s="1"/>
  <c r="N565" i="7"/>
  <c r="O565" i="7" s="1"/>
  <c r="N566" i="7"/>
  <c r="O566" i="7" s="1"/>
  <c r="N567" i="7"/>
  <c r="O567" i="7" s="1"/>
  <c r="N568" i="7"/>
  <c r="O568" i="7" s="1"/>
  <c r="N569" i="7"/>
  <c r="O569" i="7" s="1"/>
  <c r="N570" i="7"/>
  <c r="O570" i="7" s="1"/>
  <c r="N571" i="7"/>
  <c r="O571" i="7" s="1"/>
  <c r="N572" i="7"/>
  <c r="O572" i="7" s="1"/>
  <c r="N573" i="7"/>
  <c r="O573" i="7" s="1"/>
  <c r="N574" i="7"/>
  <c r="O574" i="7" s="1"/>
  <c r="N575" i="7"/>
  <c r="O575" i="7" s="1"/>
  <c r="N576" i="7"/>
  <c r="O576" i="7" s="1"/>
  <c r="N577" i="7"/>
  <c r="O577" i="7" s="1"/>
  <c r="N578" i="7"/>
  <c r="O578" i="7" s="1"/>
  <c r="N579" i="7"/>
  <c r="O579" i="7" s="1"/>
  <c r="N580" i="7"/>
  <c r="O580" i="7" s="1"/>
  <c r="N581" i="7"/>
  <c r="O581" i="7" s="1"/>
  <c r="N582" i="7"/>
  <c r="O582" i="7" s="1"/>
  <c r="N583" i="7"/>
  <c r="O583" i="7" s="1"/>
  <c r="N584" i="7"/>
  <c r="O584" i="7" s="1"/>
  <c r="N585" i="7"/>
  <c r="O585" i="7" s="1"/>
  <c r="N586" i="7"/>
  <c r="O586" i="7" s="1"/>
  <c r="N587" i="7"/>
  <c r="O587" i="7" s="1"/>
  <c r="N588" i="7"/>
  <c r="O588" i="7" s="1"/>
  <c r="N589" i="7"/>
  <c r="O589" i="7" s="1"/>
  <c r="N590" i="7"/>
  <c r="O590" i="7" s="1"/>
  <c r="N591" i="7"/>
  <c r="O591" i="7" s="1"/>
  <c r="N592" i="7"/>
  <c r="O592" i="7" s="1"/>
  <c r="N593" i="7"/>
  <c r="O593" i="7" s="1"/>
  <c r="N594" i="7"/>
  <c r="O594" i="7" s="1"/>
  <c r="N595" i="7"/>
  <c r="O595" i="7" s="1"/>
  <c r="N596" i="7"/>
  <c r="O596" i="7" s="1"/>
  <c r="N597" i="7"/>
  <c r="O597" i="7" s="1"/>
  <c r="N598" i="7"/>
  <c r="O598" i="7" s="1"/>
  <c r="N599" i="7"/>
  <c r="O599" i="7" s="1"/>
  <c r="N600" i="7"/>
  <c r="O600" i="7" s="1"/>
  <c r="N601" i="7"/>
  <c r="O601" i="7" s="1"/>
  <c r="N602" i="7"/>
  <c r="O602" i="7" s="1"/>
  <c r="N603" i="7"/>
  <c r="O603" i="7" s="1"/>
  <c r="N604" i="7"/>
  <c r="O604" i="7" s="1"/>
  <c r="N605" i="7"/>
  <c r="O605" i="7" s="1"/>
  <c r="N606" i="7"/>
  <c r="O606" i="7" s="1"/>
  <c r="N607" i="7"/>
  <c r="O607" i="7" s="1"/>
  <c r="N608" i="7"/>
  <c r="O608" i="7" s="1"/>
  <c r="N609" i="7"/>
  <c r="O609" i="7" s="1"/>
  <c r="N610" i="7"/>
  <c r="O610" i="7" s="1"/>
  <c r="N611" i="7"/>
  <c r="O611" i="7" s="1"/>
  <c r="N612" i="7"/>
  <c r="O612" i="7" s="1"/>
  <c r="N613" i="7"/>
  <c r="O613" i="7" s="1"/>
  <c r="N614" i="7"/>
  <c r="O614" i="7" s="1"/>
  <c r="N615" i="7"/>
  <c r="O615" i="7" s="1"/>
  <c r="N616" i="7"/>
  <c r="O616" i="7" s="1"/>
  <c r="N617" i="7"/>
  <c r="O617" i="7" s="1"/>
  <c r="N618" i="7"/>
  <c r="O618" i="7" s="1"/>
  <c r="N619" i="7"/>
  <c r="O619" i="7" s="1"/>
  <c r="N620" i="7"/>
  <c r="O620" i="7" s="1"/>
  <c r="N621" i="7"/>
  <c r="O621" i="7" s="1"/>
  <c r="N622" i="7"/>
  <c r="O622" i="7" s="1"/>
  <c r="N623" i="7"/>
  <c r="O623" i="7" s="1"/>
  <c r="N624" i="7"/>
  <c r="O624" i="7" s="1"/>
  <c r="N625" i="7"/>
  <c r="O625" i="7" s="1"/>
  <c r="N626" i="7"/>
  <c r="O626" i="7" s="1"/>
  <c r="N627" i="7"/>
  <c r="O627" i="7" s="1"/>
  <c r="N628" i="7"/>
  <c r="O628" i="7" s="1"/>
  <c r="N629" i="7"/>
  <c r="O629" i="7" s="1"/>
  <c r="N630" i="7"/>
  <c r="O630" i="7" s="1"/>
  <c r="N631" i="7"/>
  <c r="O631" i="7" s="1"/>
  <c r="N632" i="7"/>
  <c r="O632" i="7" s="1"/>
  <c r="N633" i="7"/>
  <c r="O633" i="7" s="1"/>
  <c r="N634" i="7"/>
  <c r="O634" i="7" s="1"/>
  <c r="N635" i="7"/>
  <c r="O635" i="7" s="1"/>
  <c r="N636" i="7"/>
  <c r="O636" i="7" s="1"/>
  <c r="N637" i="7"/>
  <c r="O637" i="7" s="1"/>
  <c r="N638" i="7"/>
  <c r="O638" i="7" s="1"/>
  <c r="N639" i="7"/>
  <c r="O639" i="7" s="1"/>
  <c r="N640" i="7"/>
  <c r="O640" i="7" s="1"/>
  <c r="N641" i="7"/>
  <c r="O641" i="7" s="1"/>
  <c r="N642" i="7"/>
  <c r="O642" i="7" s="1"/>
  <c r="N643" i="7"/>
  <c r="O643" i="7" s="1"/>
  <c r="N644" i="7"/>
  <c r="O644" i="7" s="1"/>
  <c r="N645" i="7"/>
  <c r="O645" i="7" s="1"/>
  <c r="N646" i="7"/>
  <c r="O646" i="7" s="1"/>
  <c r="N647" i="7"/>
  <c r="O647" i="7" s="1"/>
  <c r="N648" i="7"/>
  <c r="O648" i="7" s="1"/>
  <c r="N649" i="7"/>
  <c r="O649" i="7" s="1"/>
  <c r="N650" i="7"/>
  <c r="O650" i="7" s="1"/>
  <c r="N651" i="7"/>
  <c r="O651" i="7" s="1"/>
  <c r="N652" i="7"/>
  <c r="O652" i="7" s="1"/>
  <c r="N653" i="7"/>
  <c r="O653" i="7" s="1"/>
  <c r="N654" i="7"/>
  <c r="O654" i="7" s="1"/>
  <c r="N655" i="7"/>
  <c r="O655" i="7" s="1"/>
  <c r="N656" i="7"/>
  <c r="O656" i="7" s="1"/>
  <c r="N657" i="7"/>
  <c r="O657" i="7" s="1"/>
  <c r="N658" i="7"/>
  <c r="O658" i="7" s="1"/>
  <c r="N659" i="7"/>
  <c r="O659" i="7" s="1"/>
  <c r="N660" i="7"/>
  <c r="O660" i="7" s="1"/>
  <c r="N661" i="7"/>
  <c r="O661" i="7" s="1"/>
  <c r="N662" i="7"/>
  <c r="O662" i="7" s="1"/>
  <c r="N663" i="7"/>
  <c r="O663" i="7" s="1"/>
  <c r="N664" i="7"/>
  <c r="O664" i="7" s="1"/>
  <c r="N665" i="7"/>
  <c r="O665" i="7" s="1"/>
  <c r="N666" i="7"/>
  <c r="O666" i="7" s="1"/>
  <c r="N667" i="7"/>
  <c r="O667" i="7" s="1"/>
  <c r="N668" i="7"/>
  <c r="O668" i="7" s="1"/>
  <c r="N669" i="7"/>
  <c r="O669" i="7" s="1"/>
  <c r="N670" i="7"/>
  <c r="O670" i="7" s="1"/>
  <c r="N671" i="7"/>
  <c r="O671" i="7" s="1"/>
  <c r="N672" i="7"/>
  <c r="O672" i="7" s="1"/>
  <c r="N673" i="7"/>
  <c r="O673" i="7" s="1"/>
  <c r="N674" i="7"/>
  <c r="O674" i="7" s="1"/>
  <c r="N675" i="7"/>
  <c r="O675" i="7" s="1"/>
  <c r="N676" i="7"/>
  <c r="O676" i="7" s="1"/>
  <c r="N677" i="7"/>
  <c r="O677" i="7" s="1"/>
  <c r="N678" i="7"/>
  <c r="O678" i="7" s="1"/>
  <c r="N679" i="7"/>
  <c r="O679" i="7" s="1"/>
  <c r="N680" i="7"/>
  <c r="O680" i="7" s="1"/>
  <c r="N681" i="7"/>
  <c r="O681" i="7" s="1"/>
  <c r="N682" i="7"/>
  <c r="O682" i="7" s="1"/>
  <c r="N683" i="7"/>
  <c r="O683" i="7" s="1"/>
  <c r="N684" i="7"/>
  <c r="O684" i="7" s="1"/>
  <c r="N685" i="7"/>
  <c r="O685" i="7" s="1"/>
  <c r="N686" i="7"/>
  <c r="O686" i="7" s="1"/>
  <c r="N687" i="7"/>
  <c r="O687" i="7" s="1"/>
  <c r="N688" i="7"/>
  <c r="O688" i="7" s="1"/>
  <c r="N689" i="7"/>
  <c r="O689" i="7" s="1"/>
  <c r="N690" i="7"/>
  <c r="O690" i="7" s="1"/>
  <c r="N691" i="7"/>
  <c r="O691" i="7" s="1"/>
  <c r="N692" i="7"/>
  <c r="O692" i="7" s="1"/>
  <c r="N693" i="7"/>
  <c r="O693" i="7" s="1"/>
  <c r="N694" i="7"/>
  <c r="O694" i="7" s="1"/>
  <c r="N695" i="7"/>
  <c r="O695" i="7" s="1"/>
  <c r="N696" i="7"/>
  <c r="O696" i="7" s="1"/>
  <c r="N697" i="7"/>
  <c r="O697" i="7" s="1"/>
  <c r="N698" i="7"/>
  <c r="O698" i="7" s="1"/>
  <c r="N699" i="7"/>
  <c r="O699" i="7" s="1"/>
  <c r="N700" i="7"/>
  <c r="O700" i="7" s="1"/>
  <c r="N701" i="7"/>
  <c r="O701" i="7" s="1"/>
  <c r="N702" i="7"/>
  <c r="O702" i="7" s="1"/>
  <c r="N703" i="7"/>
  <c r="O703" i="7" s="1"/>
  <c r="N704" i="7"/>
  <c r="O704" i="7" s="1"/>
  <c r="N705" i="7"/>
  <c r="O705" i="7" s="1"/>
  <c r="N706" i="7"/>
  <c r="O706" i="7" s="1"/>
  <c r="N707" i="7"/>
  <c r="O707" i="7" s="1"/>
  <c r="N708" i="7"/>
  <c r="O708" i="7" s="1"/>
  <c r="N709" i="7"/>
  <c r="O709" i="7" s="1"/>
  <c r="N710" i="7"/>
  <c r="O710" i="7" s="1"/>
  <c r="N711" i="7"/>
  <c r="O711" i="7" s="1"/>
  <c r="N712" i="7"/>
  <c r="O712" i="7" s="1"/>
  <c r="N713" i="7"/>
  <c r="O713" i="7" s="1"/>
  <c r="N714" i="7"/>
  <c r="O714" i="7" s="1"/>
  <c r="N715" i="7"/>
  <c r="O715" i="7" s="1"/>
  <c r="N716" i="7"/>
  <c r="O716" i="7" s="1"/>
  <c r="N717" i="7"/>
  <c r="O717" i="7" s="1"/>
  <c r="N718" i="7"/>
  <c r="O718" i="7" s="1"/>
  <c r="N719" i="7"/>
  <c r="O719" i="7" s="1"/>
  <c r="N720" i="7"/>
  <c r="O720" i="7" s="1"/>
  <c r="N721" i="7"/>
  <c r="O721" i="7" s="1"/>
  <c r="N722" i="7"/>
  <c r="O722" i="7" s="1"/>
  <c r="N723" i="7"/>
  <c r="O723" i="7" s="1"/>
  <c r="N724" i="7"/>
  <c r="O724" i="7" s="1"/>
  <c r="N725" i="7"/>
  <c r="O725" i="7" s="1"/>
  <c r="N726" i="7"/>
  <c r="O726" i="7" s="1"/>
  <c r="N727" i="7"/>
  <c r="O727" i="7" s="1"/>
  <c r="N728" i="7"/>
  <c r="O728" i="7" s="1"/>
  <c r="N729" i="7"/>
  <c r="O729" i="7" s="1"/>
  <c r="N730" i="7"/>
  <c r="O730" i="7" s="1"/>
  <c r="N731" i="7"/>
  <c r="O731" i="7" s="1"/>
  <c r="N732" i="7"/>
  <c r="O732" i="7" s="1"/>
  <c r="N733" i="7"/>
  <c r="O733" i="7" s="1"/>
  <c r="N734" i="7"/>
  <c r="O734" i="7" s="1"/>
  <c r="N735" i="7"/>
  <c r="O735" i="7" s="1"/>
  <c r="N736" i="7"/>
  <c r="O736" i="7" s="1"/>
  <c r="N737" i="7"/>
  <c r="O737" i="7" s="1"/>
  <c r="N738" i="7"/>
  <c r="O738" i="7" s="1"/>
  <c r="N739" i="7"/>
  <c r="O739" i="7" s="1"/>
  <c r="N740" i="7"/>
  <c r="O740" i="7" s="1"/>
  <c r="N741" i="7"/>
  <c r="O741" i="7" s="1"/>
  <c r="N742" i="7"/>
  <c r="O742" i="7" s="1"/>
  <c r="N743" i="7"/>
  <c r="O743" i="7" s="1"/>
  <c r="N744" i="7"/>
  <c r="O744" i="7" s="1"/>
  <c r="N745" i="7"/>
  <c r="O745" i="7" s="1"/>
  <c r="N746" i="7"/>
  <c r="O746" i="7" s="1"/>
  <c r="N747" i="7"/>
  <c r="O747" i="7" s="1"/>
  <c r="N748" i="7"/>
  <c r="O748" i="7" s="1"/>
  <c r="N749" i="7"/>
  <c r="O749" i="7" s="1"/>
  <c r="N750" i="7"/>
  <c r="O750" i="7" s="1"/>
  <c r="N751" i="7"/>
  <c r="O751" i="7" s="1"/>
  <c r="N752" i="7"/>
  <c r="O752" i="7" s="1"/>
  <c r="N753" i="7"/>
  <c r="O753" i="7" s="1"/>
  <c r="N754" i="7"/>
  <c r="O754" i="7" s="1"/>
  <c r="N755" i="7"/>
  <c r="O755" i="7" s="1"/>
  <c r="N756" i="7"/>
  <c r="O756" i="7" s="1"/>
  <c r="N757" i="7"/>
  <c r="O757" i="7" s="1"/>
  <c r="N758" i="7"/>
  <c r="O758" i="7" s="1"/>
  <c r="N759" i="7"/>
  <c r="O759" i="7" s="1"/>
  <c r="N760" i="7"/>
  <c r="O760" i="7" s="1"/>
  <c r="N761" i="7"/>
  <c r="O761" i="7" s="1"/>
  <c r="N762" i="7"/>
  <c r="O762" i="7" s="1"/>
  <c r="N763" i="7"/>
  <c r="O763" i="7" s="1"/>
  <c r="N764" i="7"/>
  <c r="O764" i="7" s="1"/>
  <c r="N765" i="7"/>
  <c r="O765" i="7" s="1"/>
  <c r="N766" i="7"/>
  <c r="O766" i="7" s="1"/>
  <c r="N767" i="7"/>
  <c r="O767" i="7" s="1"/>
  <c r="N768" i="7"/>
  <c r="O768" i="7" s="1"/>
  <c r="N769" i="7"/>
  <c r="O769" i="7" s="1"/>
  <c r="N770" i="7"/>
  <c r="O770" i="7" s="1"/>
  <c r="N771" i="7"/>
  <c r="O771" i="7" s="1"/>
  <c r="N772" i="7"/>
  <c r="O772" i="7" s="1"/>
  <c r="N773" i="7"/>
  <c r="O773" i="7" s="1"/>
  <c r="N774" i="7"/>
  <c r="O774" i="7" s="1"/>
  <c r="N775" i="7"/>
  <c r="O775" i="7" s="1"/>
  <c r="N776" i="7"/>
  <c r="O776" i="7" s="1"/>
  <c r="N777" i="7"/>
  <c r="O777" i="7" s="1"/>
  <c r="N778" i="7"/>
  <c r="O778" i="7" s="1"/>
  <c r="N779" i="7"/>
  <c r="O779" i="7" s="1"/>
  <c r="N780" i="7"/>
  <c r="O780" i="7" s="1"/>
  <c r="N781" i="7"/>
  <c r="O781" i="7" s="1"/>
  <c r="N782" i="7"/>
  <c r="O782" i="7" s="1"/>
  <c r="N783" i="7"/>
  <c r="O783" i="7" s="1"/>
  <c r="N784" i="7"/>
  <c r="O784" i="7" s="1"/>
  <c r="N785" i="7"/>
  <c r="O785" i="7" s="1"/>
  <c r="N786" i="7"/>
  <c r="O786" i="7" s="1"/>
  <c r="N787" i="7"/>
  <c r="O787" i="7" s="1"/>
  <c r="N788" i="7"/>
  <c r="O788" i="7" s="1"/>
  <c r="N789" i="7"/>
  <c r="O789" i="7" s="1"/>
  <c r="N790" i="7"/>
  <c r="O790" i="7" s="1"/>
  <c r="N791" i="7"/>
  <c r="O791" i="7" s="1"/>
  <c r="N792" i="7"/>
  <c r="O792" i="7" s="1"/>
  <c r="N793" i="7"/>
  <c r="O793" i="7" s="1"/>
  <c r="N794" i="7"/>
  <c r="O794" i="7" s="1"/>
  <c r="N795" i="7"/>
  <c r="O795" i="7" s="1"/>
  <c r="N796" i="7"/>
  <c r="O796" i="7" s="1"/>
  <c r="N797" i="7"/>
  <c r="O797" i="7" s="1"/>
  <c r="N798" i="7"/>
  <c r="O798" i="7" s="1"/>
  <c r="N799" i="7"/>
  <c r="O799" i="7" s="1"/>
  <c r="N800" i="7"/>
  <c r="O800" i="7" s="1"/>
  <c r="N801" i="7"/>
  <c r="O801" i="7" s="1"/>
  <c r="N802" i="7"/>
  <c r="O802" i="7" s="1"/>
  <c r="N803" i="7"/>
  <c r="O803" i="7" s="1"/>
  <c r="N804" i="7"/>
  <c r="O804" i="7" s="1"/>
  <c r="N805" i="7"/>
  <c r="O805" i="7" s="1"/>
  <c r="N806" i="7"/>
  <c r="O806" i="7" s="1"/>
  <c r="N807" i="7"/>
  <c r="O807" i="7" s="1"/>
  <c r="N808" i="7"/>
  <c r="O808" i="7" s="1"/>
  <c r="N809" i="7"/>
  <c r="O809" i="7" s="1"/>
  <c r="N810" i="7"/>
  <c r="O810" i="7" s="1"/>
  <c r="N811" i="7"/>
  <c r="O811" i="7" s="1"/>
  <c r="N812" i="7"/>
  <c r="O812" i="7" s="1"/>
  <c r="N813" i="7"/>
  <c r="O813" i="7" s="1"/>
  <c r="N814" i="7"/>
  <c r="O814" i="7" s="1"/>
  <c r="N815" i="7"/>
  <c r="O815" i="7" s="1"/>
  <c r="N816" i="7"/>
  <c r="O816" i="7" s="1"/>
  <c r="N817" i="7"/>
  <c r="O817" i="7" s="1"/>
  <c r="N818" i="7"/>
  <c r="O818" i="7" s="1"/>
  <c r="N819" i="7"/>
  <c r="O819" i="7" s="1"/>
  <c r="N820" i="7"/>
  <c r="O820" i="7" s="1"/>
  <c r="N821" i="7"/>
  <c r="O821" i="7" s="1"/>
  <c r="N822" i="7"/>
  <c r="O822" i="7" s="1"/>
  <c r="N823" i="7"/>
  <c r="O823" i="7" s="1"/>
  <c r="N824" i="7"/>
  <c r="O824" i="7" s="1"/>
  <c r="N825" i="7"/>
  <c r="O825" i="7" s="1"/>
  <c r="N826" i="7"/>
  <c r="O826" i="7" s="1"/>
  <c r="N827" i="7"/>
  <c r="O827" i="7" s="1"/>
  <c r="N828" i="7"/>
  <c r="O828" i="7" s="1"/>
  <c r="N829" i="7"/>
  <c r="O829" i="7" s="1"/>
  <c r="N830" i="7"/>
  <c r="O830" i="7" s="1"/>
  <c r="N831" i="7"/>
  <c r="O831" i="7" s="1"/>
  <c r="N832" i="7"/>
  <c r="O832" i="7" s="1"/>
  <c r="N833" i="7"/>
  <c r="O833" i="7" s="1"/>
  <c r="N834" i="7"/>
  <c r="O834" i="7" s="1"/>
  <c r="N835" i="7"/>
  <c r="O835" i="7" s="1"/>
  <c r="N836" i="7"/>
  <c r="O836" i="7" s="1"/>
  <c r="N837" i="7"/>
  <c r="O837" i="7" s="1"/>
  <c r="N838" i="7"/>
  <c r="O838" i="7" s="1"/>
  <c r="N839" i="7"/>
  <c r="O839" i="7" s="1"/>
  <c r="N840" i="7"/>
  <c r="O840" i="7" s="1"/>
  <c r="N841" i="7"/>
  <c r="O841" i="7" s="1"/>
  <c r="N842" i="7"/>
  <c r="O842" i="7" s="1"/>
  <c r="N843" i="7"/>
  <c r="O843" i="7" s="1"/>
  <c r="N844" i="7"/>
  <c r="O844" i="7" s="1"/>
  <c r="N845" i="7"/>
  <c r="O845" i="7" s="1"/>
  <c r="N846" i="7"/>
  <c r="O846" i="7" s="1"/>
  <c r="N847" i="7"/>
  <c r="O847" i="7" s="1"/>
  <c r="N848" i="7"/>
  <c r="O848" i="7" s="1"/>
  <c r="N849" i="7"/>
  <c r="O849" i="7" s="1"/>
  <c r="N850" i="7"/>
  <c r="O850" i="7" s="1"/>
  <c r="N851" i="7"/>
  <c r="O851" i="7" s="1"/>
  <c r="N852" i="7"/>
  <c r="O852" i="7" s="1"/>
  <c r="N853" i="7"/>
  <c r="O853" i="7" s="1"/>
  <c r="N854" i="7"/>
  <c r="O854" i="7" s="1"/>
  <c r="N855" i="7"/>
  <c r="O855" i="7" s="1"/>
  <c r="N856" i="7"/>
  <c r="O856" i="7" s="1"/>
  <c r="N857" i="7"/>
  <c r="O857" i="7" s="1"/>
  <c r="N858" i="7"/>
  <c r="O858" i="7" s="1"/>
  <c r="N859" i="7"/>
  <c r="O859" i="7" s="1"/>
  <c r="N860" i="7"/>
  <c r="O860" i="7" s="1"/>
  <c r="N861" i="7"/>
  <c r="O861" i="7" s="1"/>
  <c r="N862" i="7"/>
  <c r="O862" i="7" s="1"/>
  <c r="N863" i="7"/>
  <c r="O863" i="7" s="1"/>
  <c r="N864" i="7"/>
  <c r="O864" i="7" s="1"/>
  <c r="N865" i="7"/>
  <c r="O865" i="7" s="1"/>
  <c r="N866" i="7"/>
  <c r="O866" i="7" s="1"/>
  <c r="N867" i="7"/>
  <c r="O867" i="7" s="1"/>
  <c r="N868" i="7"/>
  <c r="O868" i="7" s="1"/>
  <c r="N869" i="7"/>
  <c r="O869" i="7" s="1"/>
  <c r="N870" i="7"/>
  <c r="O870" i="7" s="1"/>
  <c r="N871" i="7"/>
  <c r="O871" i="7" s="1"/>
  <c r="N872" i="7"/>
  <c r="O872" i="7" s="1"/>
  <c r="N873" i="7"/>
  <c r="O873" i="7" s="1"/>
  <c r="N874" i="7"/>
  <c r="O874" i="7" s="1"/>
  <c r="N875" i="7"/>
  <c r="O875" i="7" s="1"/>
  <c r="N876" i="7"/>
  <c r="O876" i="7" s="1"/>
  <c r="N877" i="7"/>
  <c r="O877" i="7" s="1"/>
  <c r="N878" i="7"/>
  <c r="O878" i="7" s="1"/>
  <c r="N879" i="7"/>
  <c r="O879" i="7" s="1"/>
  <c r="N880" i="7"/>
  <c r="O880" i="7" s="1"/>
  <c r="N881" i="7"/>
  <c r="O881" i="7" s="1"/>
  <c r="N882" i="7"/>
  <c r="O882" i="7" s="1"/>
  <c r="N883" i="7"/>
  <c r="O883" i="7" s="1"/>
  <c r="N884" i="7"/>
  <c r="O884" i="7" s="1"/>
  <c r="N885" i="7"/>
  <c r="O885" i="7" s="1"/>
  <c r="N886" i="7"/>
  <c r="O886" i="7" s="1"/>
  <c r="N887" i="7"/>
  <c r="O887" i="7" s="1"/>
  <c r="N888" i="7"/>
  <c r="O888" i="7" s="1"/>
  <c r="N889" i="7"/>
  <c r="O889" i="7" s="1"/>
  <c r="N890" i="7"/>
  <c r="O890" i="7" s="1"/>
  <c r="N891" i="7"/>
  <c r="O891" i="7" s="1"/>
  <c r="N892" i="7"/>
  <c r="O892" i="7" s="1"/>
  <c r="N893" i="7"/>
  <c r="O893" i="7" s="1"/>
  <c r="N894" i="7"/>
  <c r="O894" i="7" s="1"/>
  <c r="N895" i="7"/>
  <c r="O895" i="7" s="1"/>
  <c r="N896" i="7"/>
  <c r="O896" i="7" s="1"/>
  <c r="N897" i="7"/>
  <c r="O897" i="7" s="1"/>
  <c r="N898" i="7"/>
  <c r="O898" i="7" s="1"/>
  <c r="N899" i="7"/>
  <c r="O899" i="7" s="1"/>
  <c r="N900" i="7"/>
  <c r="O900" i="7" s="1"/>
  <c r="N901" i="7"/>
  <c r="O901" i="7" s="1"/>
  <c r="N902" i="7"/>
  <c r="O902" i="7" s="1"/>
  <c r="N903" i="7"/>
  <c r="O903" i="7" s="1"/>
  <c r="N904" i="7"/>
  <c r="O904" i="7" s="1"/>
  <c r="N905" i="7"/>
  <c r="O905" i="7" s="1"/>
  <c r="N906" i="7"/>
  <c r="O906" i="7" s="1"/>
  <c r="N907" i="7"/>
  <c r="O907" i="7" s="1"/>
  <c r="N908" i="7"/>
  <c r="O908" i="7" s="1"/>
  <c r="N909" i="7"/>
  <c r="O909" i="7" s="1"/>
  <c r="N910" i="7"/>
  <c r="O910" i="7" s="1"/>
  <c r="N911" i="7"/>
  <c r="O911" i="7" s="1"/>
  <c r="N912" i="7"/>
  <c r="O912" i="7" s="1"/>
  <c r="N913" i="7"/>
  <c r="O913" i="7" s="1"/>
  <c r="N914" i="7"/>
  <c r="O914" i="7" s="1"/>
  <c r="N915" i="7"/>
  <c r="O915" i="7" s="1"/>
  <c r="N916" i="7"/>
  <c r="O916" i="7" s="1"/>
  <c r="N917" i="7"/>
  <c r="O917" i="7" s="1"/>
  <c r="N918" i="7"/>
  <c r="O918" i="7" s="1"/>
  <c r="N919" i="7"/>
  <c r="O919" i="7" s="1"/>
  <c r="N920" i="7"/>
  <c r="O920" i="7" s="1"/>
  <c r="N921" i="7"/>
  <c r="O921" i="7" s="1"/>
  <c r="N922" i="7"/>
  <c r="O922" i="7" s="1"/>
  <c r="N923" i="7"/>
  <c r="O923" i="7" s="1"/>
  <c r="N924" i="7"/>
  <c r="O924" i="7" s="1"/>
  <c r="N925" i="7"/>
  <c r="O925" i="7" s="1"/>
  <c r="N926" i="7"/>
  <c r="O926" i="7" s="1"/>
  <c r="N927" i="7"/>
  <c r="O927" i="7" s="1"/>
  <c r="N928" i="7"/>
  <c r="O928" i="7" s="1"/>
  <c r="N929" i="7"/>
  <c r="O929" i="7" s="1"/>
  <c r="N930" i="7"/>
  <c r="O930" i="7" s="1"/>
  <c r="N931" i="7"/>
  <c r="O931" i="7" s="1"/>
  <c r="N932" i="7"/>
  <c r="O932" i="7" s="1"/>
  <c r="N933" i="7"/>
  <c r="O933" i="7" s="1"/>
  <c r="N934" i="7"/>
  <c r="O934" i="7" s="1"/>
  <c r="N935" i="7"/>
  <c r="O935" i="7" s="1"/>
  <c r="N936" i="7"/>
  <c r="O936" i="7" s="1"/>
  <c r="N937" i="7"/>
  <c r="O937" i="7" s="1"/>
  <c r="N938" i="7"/>
  <c r="O938" i="7" s="1"/>
  <c r="N939" i="7"/>
  <c r="O939" i="7" s="1"/>
  <c r="N940" i="7"/>
  <c r="O940" i="7" s="1"/>
  <c r="N941" i="7"/>
  <c r="O941" i="7" s="1"/>
  <c r="N942" i="7"/>
  <c r="O942" i="7" s="1"/>
  <c r="N943" i="7"/>
  <c r="O943" i="7" s="1"/>
  <c r="N944" i="7"/>
  <c r="O944" i="7" s="1"/>
  <c r="N945" i="7"/>
  <c r="O945" i="7" s="1"/>
  <c r="N946" i="7"/>
  <c r="O946" i="7" s="1"/>
  <c r="N947" i="7"/>
  <c r="O947" i="7" s="1"/>
  <c r="N948" i="7"/>
  <c r="O948" i="7" s="1"/>
  <c r="N949" i="7"/>
  <c r="O949" i="7" s="1"/>
  <c r="N950" i="7"/>
  <c r="O950" i="7" s="1"/>
  <c r="N951" i="7"/>
  <c r="O951" i="7" s="1"/>
  <c r="N952" i="7"/>
  <c r="O952" i="7" s="1"/>
  <c r="N953" i="7"/>
  <c r="O953" i="7" s="1"/>
  <c r="N954" i="7"/>
  <c r="O954" i="7" s="1"/>
  <c r="N955" i="7"/>
  <c r="O955" i="7" s="1"/>
  <c r="N956" i="7"/>
  <c r="O956" i="7" s="1"/>
  <c r="N957" i="7"/>
  <c r="O957" i="7" s="1"/>
  <c r="N958" i="7"/>
  <c r="O958" i="7" s="1"/>
  <c r="N959" i="7"/>
  <c r="O959" i="7" s="1"/>
  <c r="N960" i="7"/>
  <c r="O960" i="7" s="1"/>
  <c r="N961" i="7"/>
  <c r="O961" i="7" s="1"/>
  <c r="N962" i="7"/>
  <c r="O962" i="7" s="1"/>
  <c r="N963" i="7"/>
  <c r="O963" i="7" s="1"/>
  <c r="N964" i="7"/>
  <c r="O964" i="7" s="1"/>
  <c r="N965" i="7"/>
  <c r="O965" i="7" s="1"/>
  <c r="N966" i="7"/>
  <c r="O966" i="7" s="1"/>
  <c r="N967" i="7"/>
  <c r="O967" i="7" s="1"/>
  <c r="N968" i="7"/>
  <c r="O968" i="7" s="1"/>
  <c r="N969" i="7"/>
  <c r="O969" i="7" s="1"/>
  <c r="N970" i="7"/>
  <c r="O970" i="7" s="1"/>
  <c r="N971" i="7"/>
  <c r="O971" i="7" s="1"/>
  <c r="N972" i="7"/>
  <c r="O972" i="7" s="1"/>
  <c r="N973" i="7"/>
  <c r="O973" i="7" s="1"/>
  <c r="N974" i="7"/>
  <c r="O974" i="7" s="1"/>
  <c r="N975" i="7"/>
  <c r="O975" i="7" s="1"/>
  <c r="N976" i="7"/>
  <c r="O976" i="7" s="1"/>
  <c r="N977" i="7"/>
  <c r="O977" i="7" s="1"/>
  <c r="N978" i="7"/>
  <c r="O978" i="7" s="1"/>
  <c r="N979" i="7"/>
  <c r="O979" i="7" s="1"/>
  <c r="N980" i="7"/>
  <c r="O980" i="7" s="1"/>
  <c r="N981" i="7"/>
  <c r="O981" i="7" s="1"/>
  <c r="N982" i="7"/>
  <c r="O982" i="7" s="1"/>
  <c r="N983" i="7"/>
  <c r="O983" i="7" s="1"/>
  <c r="N984" i="7"/>
  <c r="O984" i="7" s="1"/>
  <c r="N985" i="7"/>
  <c r="O985" i="7" s="1"/>
  <c r="N986" i="7"/>
  <c r="O986" i="7" s="1"/>
  <c r="N987" i="7"/>
  <c r="O987" i="7" s="1"/>
  <c r="N988" i="7"/>
  <c r="O988" i="7" s="1"/>
  <c r="N989" i="7"/>
  <c r="O989" i="7" s="1"/>
  <c r="N990" i="7"/>
  <c r="O990" i="7" s="1"/>
  <c r="N991" i="7"/>
  <c r="O991" i="7" s="1"/>
  <c r="N992" i="7"/>
  <c r="O992" i="7" s="1"/>
  <c r="N993" i="7"/>
  <c r="O993" i="7" s="1"/>
  <c r="N994" i="7"/>
  <c r="O994" i="7" s="1"/>
  <c r="N995" i="7"/>
  <c r="O995" i="7" s="1"/>
  <c r="N996" i="7"/>
  <c r="O996" i="7" s="1"/>
  <c r="N997" i="7"/>
  <c r="O997" i="7" s="1"/>
  <c r="N998" i="7"/>
  <c r="O998" i="7" s="1"/>
  <c r="N999" i="7"/>
  <c r="O999" i="7" s="1"/>
  <c r="N1000" i="7"/>
  <c r="O1000" i="7" s="1"/>
  <c r="N1001" i="7"/>
  <c r="O1001" i="7" s="1"/>
  <c r="N1002" i="7"/>
  <c r="O1002" i="7" s="1"/>
  <c r="N1003" i="7"/>
  <c r="O1003" i="7" s="1"/>
  <c r="N1004" i="7"/>
  <c r="O1004" i="7" s="1"/>
  <c r="N1005" i="7"/>
  <c r="O1005" i="7" s="1"/>
  <c r="N1006" i="7"/>
  <c r="O1006" i="7" s="1"/>
  <c r="N1007" i="7"/>
  <c r="O1007" i="7" s="1"/>
  <c r="N1008" i="7"/>
  <c r="O1008" i="7" s="1"/>
  <c r="N1009" i="7"/>
  <c r="O1009" i="7" s="1"/>
  <c r="N1010" i="7"/>
  <c r="O1010" i="7" s="1"/>
  <c r="N1011" i="7"/>
  <c r="O1011" i="7" s="1"/>
  <c r="N1012" i="7"/>
  <c r="O1012" i="7" s="1"/>
  <c r="N1013" i="7"/>
  <c r="O1013" i="7" s="1"/>
  <c r="N1014" i="7"/>
  <c r="O1014" i="7" s="1"/>
  <c r="N1015" i="7"/>
  <c r="O1015" i="7" s="1"/>
  <c r="N1016" i="7"/>
  <c r="O1016" i="7" s="1"/>
  <c r="N1017" i="7"/>
  <c r="O1017" i="7" s="1"/>
  <c r="N1018" i="7"/>
  <c r="O1018" i="7" s="1"/>
  <c r="N1019" i="7"/>
  <c r="O1019" i="7" s="1"/>
  <c r="N1020" i="7"/>
  <c r="O1020" i="7" s="1"/>
  <c r="N1021" i="7"/>
  <c r="O1021" i="7" s="1"/>
  <c r="N1022" i="7"/>
  <c r="O1022" i="7" s="1"/>
  <c r="N1023" i="7"/>
  <c r="O1023" i="7" s="1"/>
  <c r="N1024" i="7"/>
  <c r="O1024" i="7" s="1"/>
  <c r="N1025" i="7"/>
  <c r="O1025" i="7" s="1"/>
  <c r="N1026" i="7"/>
  <c r="O1026" i="7" s="1"/>
  <c r="N1027" i="7"/>
  <c r="O1027" i="7" s="1"/>
  <c r="N1028" i="7"/>
  <c r="O1028" i="7" s="1"/>
  <c r="N1029" i="7"/>
  <c r="O1029" i="7" s="1"/>
  <c r="N1030" i="7"/>
  <c r="O1030" i="7" s="1"/>
  <c r="N1031" i="7"/>
  <c r="O1031" i="7" s="1"/>
  <c r="N1032" i="7"/>
  <c r="O1032" i="7" s="1"/>
  <c r="N1033" i="7"/>
  <c r="O1033" i="7" s="1"/>
  <c r="N1034" i="7"/>
  <c r="O1034" i="7" s="1"/>
  <c r="N1035" i="7"/>
  <c r="O1035" i="7" s="1"/>
  <c r="N1036" i="7"/>
  <c r="O1036" i="7" s="1"/>
  <c r="N1037" i="7"/>
  <c r="O1037" i="7" s="1"/>
  <c r="N1038" i="7"/>
  <c r="O1038" i="7" s="1"/>
  <c r="N1039" i="7"/>
  <c r="O1039" i="7" s="1"/>
  <c r="N1040" i="7"/>
  <c r="O1040" i="7" s="1"/>
  <c r="N1041" i="7"/>
  <c r="O1041" i="7" s="1"/>
  <c r="N1042" i="7"/>
  <c r="O1042" i="7" s="1"/>
  <c r="N1043" i="7"/>
  <c r="O1043" i="7" s="1"/>
  <c r="N1044" i="7"/>
  <c r="O1044" i="7" s="1"/>
  <c r="N1045" i="7"/>
  <c r="O1045" i="7" s="1"/>
  <c r="N1046" i="7"/>
  <c r="O1046" i="7" s="1"/>
  <c r="N1047" i="7"/>
  <c r="O1047" i="7" s="1"/>
  <c r="N1048" i="7"/>
  <c r="O1048" i="7" s="1"/>
  <c r="N1049" i="7"/>
  <c r="O1049" i="7" s="1"/>
  <c r="N1050" i="7"/>
  <c r="O1050" i="7" s="1"/>
  <c r="N1051" i="7"/>
  <c r="O1051" i="7" s="1"/>
  <c r="N1052" i="7"/>
  <c r="O1052" i="7" s="1"/>
  <c r="N1053" i="7"/>
  <c r="O1053" i="7" s="1"/>
  <c r="N1054" i="7"/>
  <c r="O1054" i="7" s="1"/>
  <c r="N1055" i="7"/>
  <c r="O1055" i="7" s="1"/>
  <c r="N1056" i="7"/>
  <c r="O1056" i="7" s="1"/>
  <c r="N1057" i="7"/>
  <c r="O1057" i="7" s="1"/>
  <c r="N1058" i="7"/>
  <c r="O1058" i="7" s="1"/>
  <c r="N1059" i="7"/>
  <c r="O1059" i="7" s="1"/>
  <c r="N1060" i="7"/>
  <c r="O1060" i="7" s="1"/>
  <c r="N1061" i="7"/>
  <c r="O1061" i="7" s="1"/>
  <c r="N1062" i="7"/>
  <c r="O1062" i="7" s="1"/>
  <c r="N1063" i="7"/>
  <c r="O1063" i="7" s="1"/>
  <c r="N1064" i="7"/>
  <c r="O1064" i="7" s="1"/>
  <c r="N1065" i="7"/>
  <c r="O1065" i="7" s="1"/>
  <c r="N1066" i="7"/>
  <c r="O1066" i="7" s="1"/>
  <c r="N1067" i="7"/>
  <c r="O1067" i="7" s="1"/>
  <c r="N1068" i="7"/>
  <c r="O1068" i="7" s="1"/>
  <c r="N1069" i="7"/>
  <c r="O1069" i="7" s="1"/>
  <c r="N1070" i="7"/>
  <c r="O1070" i="7" s="1"/>
  <c r="N1071" i="7"/>
  <c r="O1071" i="7" s="1"/>
  <c r="N1072" i="7"/>
  <c r="O1072" i="7" s="1"/>
  <c r="N1073" i="7"/>
  <c r="O1073" i="7" s="1"/>
  <c r="N1074" i="7"/>
  <c r="O1074" i="7" s="1"/>
  <c r="N1075" i="7"/>
  <c r="O1075" i="7" s="1"/>
  <c r="N1076" i="7"/>
  <c r="O1076" i="7" s="1"/>
  <c r="N1077" i="7"/>
  <c r="O1077" i="7" s="1"/>
  <c r="N1078" i="7"/>
  <c r="O1078" i="7" s="1"/>
  <c r="N1079" i="7"/>
  <c r="O1079" i="7" s="1"/>
  <c r="N1080" i="7"/>
  <c r="O1080" i="7" s="1"/>
  <c r="N1081" i="7"/>
  <c r="O1081" i="7" s="1"/>
  <c r="N1082" i="7"/>
  <c r="O1082" i="7" s="1"/>
  <c r="N1083" i="7"/>
  <c r="O1083" i="7" s="1"/>
  <c r="N1084" i="7"/>
  <c r="O1084" i="7" s="1"/>
  <c r="N1085" i="7"/>
  <c r="O1085" i="7" s="1"/>
  <c r="N1086" i="7"/>
  <c r="O1086" i="7" s="1"/>
  <c r="N1087" i="7"/>
  <c r="O1087" i="7" s="1"/>
  <c r="N1088" i="7"/>
  <c r="O1088" i="7" s="1"/>
  <c r="N1089" i="7"/>
  <c r="O1089" i="7" s="1"/>
  <c r="N1090" i="7"/>
  <c r="O1090" i="7" s="1"/>
  <c r="N1091" i="7"/>
  <c r="O1091" i="7" s="1"/>
  <c r="N1092" i="7"/>
  <c r="O1092" i="7" s="1"/>
  <c r="N1093" i="7"/>
  <c r="O1093" i="7" s="1"/>
  <c r="N1094" i="7"/>
  <c r="O1094" i="7" s="1"/>
  <c r="N1095" i="7"/>
  <c r="O1095" i="7" s="1"/>
  <c r="N1096" i="7"/>
  <c r="O1096" i="7" s="1"/>
  <c r="N1097" i="7"/>
  <c r="O1097" i="7" s="1"/>
  <c r="N1098" i="7"/>
  <c r="O1098" i="7" s="1"/>
  <c r="N1099" i="7"/>
  <c r="O1099" i="7" s="1"/>
  <c r="N1100" i="7"/>
  <c r="O1100" i="7" s="1"/>
  <c r="N1101" i="7"/>
  <c r="O1101" i="7" s="1"/>
  <c r="N1102" i="7"/>
  <c r="O1102" i="7" s="1"/>
  <c r="N1103" i="7"/>
  <c r="O1103" i="7" s="1"/>
  <c r="N1104" i="7"/>
  <c r="O1104" i="7" s="1"/>
  <c r="N1105" i="7"/>
  <c r="O1105" i="7" s="1"/>
  <c r="N1106" i="7"/>
  <c r="O1106" i="7" s="1"/>
  <c r="N1107" i="7"/>
  <c r="O1107" i="7" s="1"/>
  <c r="N1108" i="7"/>
  <c r="O1108" i="7" s="1"/>
  <c r="N1109" i="7"/>
  <c r="O1109" i="7" s="1"/>
  <c r="N1110" i="7"/>
  <c r="O1110" i="7" s="1"/>
  <c r="N1111" i="7"/>
  <c r="O1111" i="7" s="1"/>
  <c r="N1112" i="7"/>
  <c r="O1112" i="7" s="1"/>
  <c r="N1113" i="7"/>
  <c r="O1113" i="7" s="1"/>
  <c r="N1114" i="7"/>
  <c r="O1114" i="7" s="1"/>
  <c r="N1115" i="7"/>
  <c r="O1115" i="7" s="1"/>
  <c r="N1116" i="7"/>
  <c r="O1116" i="7" s="1"/>
  <c r="N1117" i="7"/>
  <c r="O1117" i="7" s="1"/>
  <c r="N1118" i="7"/>
  <c r="O1118" i="7" s="1"/>
  <c r="N1119" i="7"/>
  <c r="O1119" i="7" s="1"/>
  <c r="N1120" i="7"/>
  <c r="O1120" i="7" s="1"/>
  <c r="N1121" i="7"/>
  <c r="O1121" i="7" s="1"/>
  <c r="N1122" i="7"/>
  <c r="O1122" i="7" s="1"/>
  <c r="N1123" i="7"/>
  <c r="O1123" i="7" s="1"/>
  <c r="N1124" i="7"/>
  <c r="O1124" i="7" s="1"/>
  <c r="N1125" i="7"/>
  <c r="O1125" i="7" s="1"/>
  <c r="N1126" i="7"/>
  <c r="O1126" i="7" s="1"/>
  <c r="N1127" i="7"/>
  <c r="O1127" i="7" s="1"/>
  <c r="N1128" i="7"/>
  <c r="O1128" i="7" s="1"/>
  <c r="N1129" i="7"/>
  <c r="O1129" i="7" s="1"/>
  <c r="N1130" i="7"/>
  <c r="O1130" i="7" s="1"/>
  <c r="N1131" i="7"/>
  <c r="O1131" i="7" s="1"/>
  <c r="N1132" i="7"/>
  <c r="O1132" i="7" s="1"/>
  <c r="N1133" i="7"/>
  <c r="O1133" i="7" s="1"/>
  <c r="N1134" i="7"/>
  <c r="O1134" i="7" s="1"/>
  <c r="N1135" i="7"/>
  <c r="O1135" i="7" s="1"/>
  <c r="N1136" i="7"/>
  <c r="O1136" i="7" s="1"/>
  <c r="N1137" i="7"/>
  <c r="O1137" i="7" s="1"/>
  <c r="N1138" i="7"/>
  <c r="O1138" i="7" s="1"/>
  <c r="N1139" i="7"/>
  <c r="O1139" i="7" s="1"/>
  <c r="N1140" i="7"/>
  <c r="O1140" i="7" s="1"/>
  <c r="N1141" i="7"/>
  <c r="O1141" i="7" s="1"/>
  <c r="N1142" i="7"/>
  <c r="O1142" i="7" s="1"/>
  <c r="N1143" i="7"/>
  <c r="O1143" i="7" s="1"/>
  <c r="N1144" i="7"/>
  <c r="O1144" i="7" s="1"/>
  <c r="N1145" i="7"/>
  <c r="O1145" i="7" s="1"/>
  <c r="N1146" i="7"/>
  <c r="O1146" i="7" s="1"/>
  <c r="N1147" i="7"/>
  <c r="O1147" i="7" s="1"/>
  <c r="N1148" i="7"/>
  <c r="O1148" i="7" s="1"/>
  <c r="N1149" i="7"/>
  <c r="O1149" i="7" s="1"/>
  <c r="N1150" i="7"/>
  <c r="O1150" i="7" s="1"/>
  <c r="N1151" i="7"/>
  <c r="O1151" i="7" s="1"/>
  <c r="N1152" i="7"/>
  <c r="O1152" i="7" s="1"/>
  <c r="N1153" i="7"/>
  <c r="O1153" i="7" s="1"/>
  <c r="N1154" i="7"/>
  <c r="O1154" i="7" s="1"/>
  <c r="N1155" i="7"/>
  <c r="O1155" i="7" s="1"/>
  <c r="N1156" i="7"/>
  <c r="O1156" i="7" s="1"/>
  <c r="N1157" i="7"/>
  <c r="O1157" i="7" s="1"/>
  <c r="N1158" i="7"/>
  <c r="O1158" i="7" s="1"/>
  <c r="N1159" i="7"/>
  <c r="O1159" i="7" s="1"/>
  <c r="N1160" i="7"/>
  <c r="O1160" i="7" s="1"/>
  <c r="N1161" i="7"/>
  <c r="O1161" i="7" s="1"/>
  <c r="N1162" i="7"/>
  <c r="O1162" i="7" s="1"/>
  <c r="N1163" i="7"/>
  <c r="O1163" i="7" s="1"/>
  <c r="N1164" i="7"/>
  <c r="O1164" i="7" s="1"/>
  <c r="N1165" i="7"/>
  <c r="O1165" i="7" s="1"/>
  <c r="N1166" i="7"/>
  <c r="O1166" i="7" s="1"/>
  <c r="N1167" i="7"/>
  <c r="O1167" i="7" s="1"/>
  <c r="N1168" i="7"/>
  <c r="O1168" i="7" s="1"/>
  <c r="N1169" i="7"/>
  <c r="O1169" i="7" s="1"/>
  <c r="N1170" i="7"/>
  <c r="O1170" i="7" s="1"/>
  <c r="N1171" i="7"/>
  <c r="O1171" i="7" s="1"/>
  <c r="N1172" i="7"/>
  <c r="O1172" i="7" s="1"/>
  <c r="N1173" i="7"/>
  <c r="O1173" i="7" s="1"/>
  <c r="N1174" i="7"/>
  <c r="O1174" i="7" s="1"/>
  <c r="N1175" i="7"/>
  <c r="O1175" i="7" s="1"/>
  <c r="N1176" i="7"/>
  <c r="O1176" i="7" s="1"/>
  <c r="N1177" i="7"/>
  <c r="O1177" i="7" s="1"/>
  <c r="N1178" i="7"/>
  <c r="O1178" i="7" s="1"/>
  <c r="N1179" i="7"/>
  <c r="O1179" i="7" s="1"/>
  <c r="N1180" i="7"/>
  <c r="O1180" i="7" s="1"/>
  <c r="N1181" i="7"/>
  <c r="O1181" i="7" s="1"/>
  <c r="N1182" i="7"/>
  <c r="O1182" i="7" s="1"/>
  <c r="N1183" i="7"/>
  <c r="O1183" i="7" s="1"/>
  <c r="N1184" i="7"/>
  <c r="O1184" i="7" s="1"/>
  <c r="N1185" i="7"/>
  <c r="O1185" i="7" s="1"/>
  <c r="N1186" i="7"/>
  <c r="O1186" i="7" s="1"/>
  <c r="N1187" i="7"/>
  <c r="O1187" i="7" s="1"/>
  <c r="N1188" i="7"/>
  <c r="O1188" i="7" s="1"/>
  <c r="N1189" i="7"/>
  <c r="O1189" i="7" s="1"/>
  <c r="N1190" i="7"/>
  <c r="O1190" i="7" s="1"/>
  <c r="N1191" i="7"/>
  <c r="O1191" i="7" s="1"/>
  <c r="N1192" i="7"/>
  <c r="O1192" i="7" s="1"/>
  <c r="N1193" i="7"/>
  <c r="O1193" i="7" s="1"/>
  <c r="N1194" i="7"/>
  <c r="O1194" i="7" s="1"/>
  <c r="N1195" i="7"/>
  <c r="O1195" i="7" s="1"/>
  <c r="N1196" i="7"/>
  <c r="O1196" i="7" s="1"/>
  <c r="N1197" i="7"/>
  <c r="O1197" i="7" s="1"/>
  <c r="N1198" i="7"/>
  <c r="O1198" i="7" s="1"/>
  <c r="N1199" i="7"/>
  <c r="O1199" i="7" s="1"/>
  <c r="N1200" i="7"/>
  <c r="O1200" i="7" s="1"/>
  <c r="N1201" i="7"/>
  <c r="O1201" i="7" s="1"/>
  <c r="N1202" i="7"/>
  <c r="O1202" i="7" s="1"/>
  <c r="N1203" i="7"/>
  <c r="O1203" i="7" s="1"/>
  <c r="N1204" i="7"/>
  <c r="O1204" i="7" s="1"/>
  <c r="N1205" i="7"/>
  <c r="O1205" i="7" s="1"/>
  <c r="N1206" i="7"/>
  <c r="O1206" i="7" s="1"/>
  <c r="N1207" i="7"/>
  <c r="O1207" i="7" s="1"/>
  <c r="N1208" i="7"/>
  <c r="O1208" i="7" s="1"/>
  <c r="N1209" i="7"/>
  <c r="O1209" i="7" s="1"/>
  <c r="N1210" i="7"/>
  <c r="O1210" i="7" s="1"/>
  <c r="N1211" i="7"/>
  <c r="O1211" i="7" s="1"/>
  <c r="N1212" i="7"/>
  <c r="O1212" i="7" s="1"/>
  <c r="N1213" i="7"/>
  <c r="O1213" i="7" s="1"/>
  <c r="N1214" i="7"/>
  <c r="O1214" i="7" s="1"/>
  <c r="N1215" i="7"/>
  <c r="O1215" i="7" s="1"/>
  <c r="N1216" i="7"/>
  <c r="O1216" i="7" s="1"/>
  <c r="N1217" i="7"/>
  <c r="O1217" i="7" s="1"/>
  <c r="N1218" i="7"/>
  <c r="O1218" i="7" s="1"/>
  <c r="N1219" i="7"/>
  <c r="O1219" i="7" s="1"/>
  <c r="N1220" i="7"/>
  <c r="O1220" i="7" s="1"/>
  <c r="N1221" i="7"/>
  <c r="O1221" i="7" s="1"/>
  <c r="N1222" i="7"/>
  <c r="O1222" i="7" s="1"/>
  <c r="N1223" i="7"/>
  <c r="O1223" i="7" s="1"/>
  <c r="N1224" i="7"/>
  <c r="O1224" i="7" s="1"/>
  <c r="N1225" i="7"/>
  <c r="O1225" i="7" s="1"/>
  <c r="N1226" i="7"/>
  <c r="O1226" i="7" s="1"/>
  <c r="N1227" i="7"/>
  <c r="O1227" i="7" s="1"/>
  <c r="N1228" i="7"/>
  <c r="O1228" i="7" s="1"/>
  <c r="N1229" i="7"/>
  <c r="O1229" i="7" s="1"/>
  <c r="N1230" i="7"/>
  <c r="O1230" i="7" s="1"/>
  <c r="N1231" i="7"/>
  <c r="O1231" i="7" s="1"/>
  <c r="N1232" i="7"/>
  <c r="O1232" i="7" s="1"/>
  <c r="N1233" i="7"/>
  <c r="O1233" i="7" s="1"/>
  <c r="N1234" i="7"/>
  <c r="O1234" i="7" s="1"/>
  <c r="N1235" i="7"/>
  <c r="O1235" i="7" s="1"/>
  <c r="N1236" i="7"/>
  <c r="O1236" i="7" s="1"/>
  <c r="N1237" i="7"/>
  <c r="O1237" i="7" s="1"/>
  <c r="N1238" i="7"/>
  <c r="O1238" i="7" s="1"/>
  <c r="N1239" i="7"/>
  <c r="O1239" i="7" s="1"/>
  <c r="N1240" i="7"/>
  <c r="O1240" i="7" s="1"/>
  <c r="N1241" i="7"/>
  <c r="O1241" i="7" s="1"/>
  <c r="N1242" i="7"/>
  <c r="O1242" i="7" s="1"/>
  <c r="N1243" i="7"/>
  <c r="O1243" i="7" s="1"/>
  <c r="N1244" i="7"/>
  <c r="O1244" i="7" s="1"/>
  <c r="N1245" i="7"/>
  <c r="O1245" i="7" s="1"/>
  <c r="N1246" i="7"/>
  <c r="O1246" i="7" s="1"/>
  <c r="N1247" i="7"/>
  <c r="O1247" i="7" s="1"/>
  <c r="N1248" i="7"/>
  <c r="O1248" i="7" s="1"/>
  <c r="N1249" i="7"/>
  <c r="O1249" i="7" s="1"/>
  <c r="N1250" i="7"/>
  <c r="O1250" i="7" s="1"/>
  <c r="N1251" i="7"/>
  <c r="O1251" i="7" s="1"/>
  <c r="N1252" i="7"/>
  <c r="O1252" i="7" s="1"/>
  <c r="N1253" i="7"/>
  <c r="O1253" i="7" s="1"/>
  <c r="N1254" i="7"/>
  <c r="O1254" i="7" s="1"/>
  <c r="N1255" i="7"/>
  <c r="O1255" i="7" s="1"/>
  <c r="N1256" i="7"/>
  <c r="O1256" i="7" s="1"/>
  <c r="N1257" i="7"/>
  <c r="O1257" i="7" s="1"/>
  <c r="N1258" i="7"/>
  <c r="O1258" i="7" s="1"/>
  <c r="N1259" i="7"/>
  <c r="O1259" i="7" s="1"/>
  <c r="N1260" i="7"/>
  <c r="O1260" i="7" s="1"/>
  <c r="N1261" i="7"/>
  <c r="O1261" i="7" s="1"/>
  <c r="N1262" i="7"/>
  <c r="O1262" i="7" s="1"/>
  <c r="N1263" i="7"/>
  <c r="O1263" i="7" s="1"/>
  <c r="N1264" i="7"/>
  <c r="O1264" i="7" s="1"/>
  <c r="N1265" i="7"/>
  <c r="O1265" i="7" s="1"/>
  <c r="N1266" i="7"/>
  <c r="O1266" i="7" s="1"/>
  <c r="N1267" i="7"/>
  <c r="O1267" i="7" s="1"/>
  <c r="N1268" i="7"/>
  <c r="O1268" i="7" s="1"/>
  <c r="N1269" i="7"/>
  <c r="O1269" i="7" s="1"/>
  <c r="N1270" i="7"/>
  <c r="O1270" i="7" s="1"/>
  <c r="N1271" i="7"/>
  <c r="O1271" i="7" s="1"/>
  <c r="N1272" i="7"/>
  <c r="O1272" i="7" s="1"/>
  <c r="N1273" i="7"/>
  <c r="O1273" i="7" s="1"/>
  <c r="N1274" i="7"/>
  <c r="O1274" i="7" s="1"/>
  <c r="N1275" i="7"/>
  <c r="O1275" i="7" s="1"/>
  <c r="N1276" i="7"/>
  <c r="O1276" i="7" s="1"/>
  <c r="N1277" i="7"/>
  <c r="O1277" i="7" s="1"/>
  <c r="N1278" i="7"/>
  <c r="O1278" i="7" s="1"/>
  <c r="N1279" i="7"/>
  <c r="O1279" i="7" s="1"/>
  <c r="N1280" i="7"/>
  <c r="O1280" i="7" s="1"/>
  <c r="N1281" i="7"/>
  <c r="O1281" i="7" s="1"/>
  <c r="N1282" i="7"/>
  <c r="O1282" i="7" s="1"/>
  <c r="N1283" i="7"/>
  <c r="O1283" i="7" s="1"/>
  <c r="N1284" i="7"/>
  <c r="O1284" i="7" s="1"/>
  <c r="N1285" i="7"/>
  <c r="O1285" i="7" s="1"/>
  <c r="N1286" i="7"/>
  <c r="O1286" i="7" s="1"/>
  <c r="N1287" i="7"/>
  <c r="O1287" i="7" s="1"/>
  <c r="N1288" i="7"/>
  <c r="O1288" i="7" s="1"/>
  <c r="N1289" i="7"/>
  <c r="O1289" i="7" s="1"/>
  <c r="N1290" i="7"/>
  <c r="O1290" i="7" s="1"/>
  <c r="N1291" i="7"/>
  <c r="O1291" i="7" s="1"/>
  <c r="N1292" i="7"/>
  <c r="O1292" i="7" s="1"/>
  <c r="N1293" i="7"/>
  <c r="O1293" i="7" s="1"/>
  <c r="N1294" i="7"/>
  <c r="O1294" i="7" s="1"/>
  <c r="N1295" i="7"/>
  <c r="O1295" i="7" s="1"/>
  <c r="N1296" i="7"/>
  <c r="O1296" i="7" s="1"/>
  <c r="N1297" i="7"/>
  <c r="O1297" i="7" s="1"/>
  <c r="N1298" i="7"/>
  <c r="O1298" i="7" s="1"/>
  <c r="N1299" i="7"/>
  <c r="O1299" i="7" s="1"/>
  <c r="N1300" i="7"/>
  <c r="O1300" i="7" s="1"/>
  <c r="N1301" i="7"/>
  <c r="O1301" i="7" s="1"/>
  <c r="N1302" i="7"/>
  <c r="O1302" i="7" s="1"/>
  <c r="N1303" i="7"/>
  <c r="O1303" i="7" s="1"/>
  <c r="N1304" i="7"/>
  <c r="O1304" i="7" s="1"/>
  <c r="N1305" i="7"/>
  <c r="O1305" i="7" s="1"/>
  <c r="N1306" i="7"/>
  <c r="O1306" i="7" s="1"/>
  <c r="N1307" i="7"/>
  <c r="O1307" i="7" s="1"/>
  <c r="N1308" i="7"/>
  <c r="O1308" i="7" s="1"/>
  <c r="N1309" i="7"/>
  <c r="O1309" i="7" s="1"/>
  <c r="N1310" i="7"/>
  <c r="O1310" i="7" s="1"/>
  <c r="N1311" i="7"/>
  <c r="O1311" i="7" s="1"/>
  <c r="N1312" i="7"/>
  <c r="O1312" i="7" s="1"/>
  <c r="N1313" i="7"/>
  <c r="O1313" i="7" s="1"/>
  <c r="N1314" i="7"/>
  <c r="O1314" i="7" s="1"/>
  <c r="N1315" i="7"/>
  <c r="O1315" i="7" s="1"/>
  <c r="N1316" i="7"/>
  <c r="O1316" i="7" s="1"/>
  <c r="N1317" i="7"/>
  <c r="O1317" i="7" s="1"/>
  <c r="N1318" i="7"/>
  <c r="O1318" i="7" s="1"/>
  <c r="N1319" i="7"/>
  <c r="O1319" i="7" s="1"/>
  <c r="N1320" i="7"/>
  <c r="O1320" i="7" s="1"/>
  <c r="N1321" i="7"/>
  <c r="O1321" i="7" s="1"/>
  <c r="N1322" i="7"/>
  <c r="O1322" i="7" s="1"/>
  <c r="N1323" i="7"/>
  <c r="O1323" i="7" s="1"/>
  <c r="N1324" i="7"/>
  <c r="O1324" i="7" s="1"/>
  <c r="N1325" i="7"/>
  <c r="O1325" i="7" s="1"/>
  <c r="N1326" i="7"/>
  <c r="O1326" i="7" s="1"/>
  <c r="N1327" i="7"/>
  <c r="O1327" i="7" s="1"/>
  <c r="N1328" i="7"/>
  <c r="O1328" i="7" s="1"/>
  <c r="N1329" i="7"/>
  <c r="O1329" i="7" s="1"/>
  <c r="N1330" i="7"/>
  <c r="O1330" i="7" s="1"/>
  <c r="N1331" i="7"/>
  <c r="O1331" i="7" s="1"/>
  <c r="N1332" i="7"/>
  <c r="O1332" i="7" s="1"/>
  <c r="N1333" i="7"/>
  <c r="O1333" i="7" s="1"/>
  <c r="N1334" i="7"/>
  <c r="O1334" i="7" s="1"/>
  <c r="N1335" i="7"/>
  <c r="O1335" i="7" s="1"/>
  <c r="N1336" i="7"/>
  <c r="O1336" i="7" s="1"/>
  <c r="N1337" i="7"/>
  <c r="O1337" i="7" s="1"/>
  <c r="N1338" i="7"/>
  <c r="O1338" i="7" s="1"/>
  <c r="N1339" i="7"/>
  <c r="O1339" i="7" s="1"/>
  <c r="N1340" i="7"/>
  <c r="O1340" i="7" s="1"/>
  <c r="N1341" i="7"/>
  <c r="O1341" i="7" s="1"/>
  <c r="N1342" i="7"/>
  <c r="O1342" i="7" s="1"/>
  <c r="N1343" i="7"/>
  <c r="O1343" i="7" s="1"/>
  <c r="N1344" i="7"/>
  <c r="O1344" i="7" s="1"/>
  <c r="N1345" i="7"/>
  <c r="O1345" i="7" s="1"/>
  <c r="N1346" i="7"/>
  <c r="O1346" i="7" s="1"/>
  <c r="N1347" i="7"/>
  <c r="O1347" i="7" s="1"/>
  <c r="N1348" i="7"/>
  <c r="O1348" i="7" s="1"/>
  <c r="N1349" i="7"/>
  <c r="O1349" i="7" s="1"/>
  <c r="N1350" i="7"/>
  <c r="O1350" i="7" s="1"/>
  <c r="N1351" i="7"/>
  <c r="O1351" i="7" s="1"/>
  <c r="N1352" i="7"/>
  <c r="O1352" i="7" s="1"/>
  <c r="N1353" i="7"/>
  <c r="O1353" i="7" s="1"/>
  <c r="N1354" i="7"/>
  <c r="O1354" i="7" s="1"/>
  <c r="N1355" i="7"/>
  <c r="O1355" i="7" s="1"/>
  <c r="N1356" i="7"/>
  <c r="O1356" i="7" s="1"/>
  <c r="N1357" i="7"/>
  <c r="O1357" i="7" s="1"/>
  <c r="N1358" i="7"/>
  <c r="O1358" i="7" s="1"/>
  <c r="N1359" i="7"/>
  <c r="O1359" i="7" s="1"/>
  <c r="N1360" i="7"/>
  <c r="O1360" i="7" s="1"/>
  <c r="N1361" i="7"/>
  <c r="O1361" i="7" s="1"/>
  <c r="N1362" i="7"/>
  <c r="O1362" i="7" s="1"/>
  <c r="N1363" i="7"/>
  <c r="O1363" i="7" s="1"/>
  <c r="N1364" i="7"/>
  <c r="O1364" i="7" s="1"/>
  <c r="N1365" i="7"/>
  <c r="O1365" i="7" s="1"/>
  <c r="N1366" i="7"/>
  <c r="O1366" i="7" s="1"/>
  <c r="N1367" i="7"/>
  <c r="O1367" i="7" s="1"/>
  <c r="N1368" i="7"/>
  <c r="O1368" i="7" s="1"/>
  <c r="N1369" i="7"/>
  <c r="O1369" i="7" s="1"/>
  <c r="N1370" i="7"/>
  <c r="O1370" i="7" s="1"/>
  <c r="N1371" i="7"/>
  <c r="O1371" i="7" s="1"/>
  <c r="N1372" i="7"/>
  <c r="O1372" i="7" s="1"/>
  <c r="N1373" i="7"/>
  <c r="O1373" i="7" s="1"/>
  <c r="N1374" i="7"/>
  <c r="O1374" i="7" s="1"/>
  <c r="N1375" i="7"/>
  <c r="O1375" i="7" s="1"/>
  <c r="N1376" i="7"/>
  <c r="O1376" i="7" s="1"/>
  <c r="N1377" i="7"/>
  <c r="O1377" i="7" s="1"/>
  <c r="N1378" i="7"/>
  <c r="O1378" i="7" s="1"/>
  <c r="N1379" i="7"/>
  <c r="O1379" i="7" s="1"/>
  <c r="N1380" i="7"/>
  <c r="O1380" i="7" s="1"/>
  <c r="N1381" i="7"/>
  <c r="O1381" i="7" s="1"/>
  <c r="N1382" i="7"/>
  <c r="O1382" i="7" s="1"/>
  <c r="N1383" i="7"/>
  <c r="O1383" i="7" s="1"/>
  <c r="N1384" i="7"/>
  <c r="O1384" i="7" s="1"/>
  <c r="N1385" i="7"/>
  <c r="O1385" i="7" s="1"/>
  <c r="N1386" i="7"/>
  <c r="O1386" i="7" s="1"/>
  <c r="N1387" i="7"/>
  <c r="O1387" i="7" s="1"/>
  <c r="N1388" i="7"/>
  <c r="O1388" i="7" s="1"/>
  <c r="N1389" i="7"/>
  <c r="O1389" i="7" s="1"/>
  <c r="N1390" i="7"/>
  <c r="O1390" i="7" s="1"/>
  <c r="N1391" i="7"/>
  <c r="O1391" i="7" s="1"/>
  <c r="N1392" i="7"/>
  <c r="O1392" i="7" s="1"/>
  <c r="N1393" i="7"/>
  <c r="O1393" i="7" s="1"/>
  <c r="N1394" i="7"/>
  <c r="O1394" i="7" s="1"/>
  <c r="N1395" i="7"/>
  <c r="O1395" i="7" s="1"/>
  <c r="N1396" i="7"/>
  <c r="O1396" i="7" s="1"/>
  <c r="N1397" i="7"/>
  <c r="O1397" i="7" s="1"/>
  <c r="N1398" i="7"/>
  <c r="O1398" i="7" s="1"/>
  <c r="N1399" i="7"/>
  <c r="O1399" i="7" s="1"/>
  <c r="N1400" i="7"/>
  <c r="O1400" i="7" s="1"/>
  <c r="N1401" i="7"/>
  <c r="O1401" i="7" s="1"/>
  <c r="N1402" i="7"/>
  <c r="O1402" i="7" s="1"/>
  <c r="N1403" i="7"/>
  <c r="O1403" i="7" s="1"/>
  <c r="N1404" i="7"/>
  <c r="O1404" i="7" s="1"/>
  <c r="N1405" i="7"/>
  <c r="O1405" i="7" s="1"/>
  <c r="N1406" i="7"/>
  <c r="O1406" i="7" s="1"/>
  <c r="N1407" i="7"/>
  <c r="O1407" i="7" s="1"/>
  <c r="N1408" i="7"/>
  <c r="O1408" i="7" s="1"/>
  <c r="N1409" i="7"/>
  <c r="O1409" i="7" s="1"/>
  <c r="N1410" i="7"/>
  <c r="O1410" i="7" s="1"/>
  <c r="N1411" i="7"/>
  <c r="O1411" i="7" s="1"/>
  <c r="N1412" i="7"/>
  <c r="O1412" i="7" s="1"/>
  <c r="N1413" i="7"/>
  <c r="O1413" i="7" s="1"/>
  <c r="N1414" i="7"/>
  <c r="O1414" i="7" s="1"/>
  <c r="N1415" i="7"/>
  <c r="O1415" i="7" s="1"/>
  <c r="N1416" i="7"/>
  <c r="O1416" i="7" s="1"/>
  <c r="N1417" i="7"/>
  <c r="O1417" i="7" s="1"/>
  <c r="N1418" i="7"/>
  <c r="O1418" i="7" s="1"/>
  <c r="N1419" i="7"/>
  <c r="O1419" i="7" s="1"/>
  <c r="N1420" i="7"/>
  <c r="O1420" i="7" s="1"/>
  <c r="N1421" i="7"/>
  <c r="O1421" i="7" s="1"/>
  <c r="N1422" i="7"/>
  <c r="O1422" i="7" s="1"/>
  <c r="N1423" i="7"/>
  <c r="O1423" i="7" s="1"/>
  <c r="N1424" i="7"/>
  <c r="O1424" i="7" s="1"/>
  <c r="N1425" i="7"/>
  <c r="O1425" i="7" s="1"/>
  <c r="N1426" i="7"/>
  <c r="O1426" i="7" s="1"/>
  <c r="N1427" i="7"/>
  <c r="O1427" i="7" s="1"/>
  <c r="N1428" i="7"/>
  <c r="O1428" i="7" s="1"/>
  <c r="N1429" i="7"/>
  <c r="O1429" i="7" s="1"/>
  <c r="N1430" i="7"/>
  <c r="O1430" i="7" s="1"/>
  <c r="N1431" i="7"/>
  <c r="O1431" i="7" s="1"/>
  <c r="N1432" i="7"/>
  <c r="O1432" i="7" s="1"/>
  <c r="N1433" i="7"/>
  <c r="O1433" i="7" s="1"/>
  <c r="N1434" i="7"/>
  <c r="O1434" i="7" s="1"/>
  <c r="N1435" i="7"/>
  <c r="O1435" i="7" s="1"/>
  <c r="N1436" i="7"/>
  <c r="O1436" i="7" s="1"/>
  <c r="N1437" i="7"/>
  <c r="O1437" i="7" s="1"/>
  <c r="N1438" i="7"/>
  <c r="O1438" i="7" s="1"/>
  <c r="N1439" i="7"/>
  <c r="O1439" i="7" s="1"/>
  <c r="N1440" i="7"/>
  <c r="O1440" i="7" s="1"/>
  <c r="N1441" i="7"/>
  <c r="O1441" i="7" s="1"/>
  <c r="N1442" i="7"/>
  <c r="O1442" i="7" s="1"/>
  <c r="N1443" i="7"/>
  <c r="O1443" i="7" s="1"/>
  <c r="N1444" i="7"/>
  <c r="O1444" i="7" s="1"/>
  <c r="N1445" i="7"/>
  <c r="O1445" i="7" s="1"/>
  <c r="N1446" i="7"/>
  <c r="O1446" i="7" s="1"/>
  <c r="N1447" i="7"/>
  <c r="O1447" i="7" s="1"/>
  <c r="N1448" i="7"/>
  <c r="O1448" i="7" s="1"/>
  <c r="N1449" i="7"/>
  <c r="O1449" i="7" s="1"/>
  <c r="N1450" i="7"/>
  <c r="O1450" i="7" s="1"/>
  <c r="N1451" i="7"/>
  <c r="O1451" i="7" s="1"/>
  <c r="N1452" i="7"/>
  <c r="O1452" i="7" s="1"/>
  <c r="N1453" i="7"/>
  <c r="O1453" i="7" s="1"/>
  <c r="N1454" i="7"/>
  <c r="O1454" i="7" s="1"/>
  <c r="N1455" i="7"/>
  <c r="O1455" i="7" s="1"/>
  <c r="N1456" i="7"/>
  <c r="O1456" i="7" s="1"/>
  <c r="N1457" i="7"/>
  <c r="O1457" i="7" s="1"/>
  <c r="N1458" i="7"/>
  <c r="O1458" i="7" s="1"/>
  <c r="N1459" i="7"/>
  <c r="O1459" i="7" s="1"/>
  <c r="N1460" i="7"/>
  <c r="O1460" i="7" s="1"/>
  <c r="N1461" i="7"/>
  <c r="O1461" i="7" s="1"/>
  <c r="N1462" i="7"/>
  <c r="O1462" i="7" s="1"/>
  <c r="N1463" i="7"/>
  <c r="O1463" i="7" s="1"/>
  <c r="N1464" i="7"/>
  <c r="O1464" i="7" s="1"/>
  <c r="N1465" i="7"/>
  <c r="O1465" i="7" s="1"/>
  <c r="N1466" i="7"/>
  <c r="O1466" i="7" s="1"/>
  <c r="N1467" i="7"/>
  <c r="O1467" i="7" s="1"/>
  <c r="N1468" i="7"/>
  <c r="O1468" i="7" s="1"/>
  <c r="N1469" i="7"/>
  <c r="O1469" i="7" s="1"/>
  <c r="N1470" i="7"/>
  <c r="O1470" i="7" s="1"/>
  <c r="N1471" i="7"/>
  <c r="O1471" i="7" s="1"/>
  <c r="N1472" i="7"/>
  <c r="O1472" i="7" s="1"/>
  <c r="N1473" i="7"/>
  <c r="O1473" i="7" s="1"/>
  <c r="N1474" i="7"/>
  <c r="O1474" i="7" s="1"/>
  <c r="N1475" i="7"/>
  <c r="O1475" i="7" s="1"/>
  <c r="N1476" i="7"/>
  <c r="O1476" i="7" s="1"/>
  <c r="N1477" i="7"/>
  <c r="O1477" i="7" s="1"/>
  <c r="N1478" i="7"/>
  <c r="O1478" i="7" s="1"/>
  <c r="N1479" i="7"/>
  <c r="O1479" i="7" s="1"/>
  <c r="N1480" i="7"/>
  <c r="O1480" i="7" s="1"/>
  <c r="N1481" i="7"/>
  <c r="O1481" i="7" s="1"/>
  <c r="N1482" i="7"/>
  <c r="O1482" i="7" s="1"/>
  <c r="N1483" i="7"/>
  <c r="O1483" i="7" s="1"/>
  <c r="N1484" i="7"/>
  <c r="O1484" i="7" s="1"/>
  <c r="N1485" i="7"/>
  <c r="O1485" i="7" s="1"/>
  <c r="N1486" i="7"/>
  <c r="O1486" i="7" s="1"/>
  <c r="N1487" i="7"/>
  <c r="O1487" i="7" s="1"/>
  <c r="N1488" i="7"/>
  <c r="O1488" i="7" s="1"/>
  <c r="N1489" i="7"/>
  <c r="O1489" i="7" s="1"/>
  <c r="N1490" i="7"/>
  <c r="O1490" i="7" s="1"/>
  <c r="N1491" i="7"/>
  <c r="O1491" i="7" s="1"/>
  <c r="N1492" i="7"/>
  <c r="O1492" i="7" s="1"/>
  <c r="N1493" i="7"/>
  <c r="O1493" i="7" s="1"/>
  <c r="N1494" i="7"/>
  <c r="O1494" i="7" s="1"/>
  <c r="N1495" i="7"/>
  <c r="O1495" i="7" s="1"/>
  <c r="N1496" i="7"/>
  <c r="O1496" i="7" s="1"/>
  <c r="N1497" i="7"/>
  <c r="O1497" i="7" s="1"/>
  <c r="N1498" i="7"/>
  <c r="O1498" i="7" s="1"/>
  <c r="N1499" i="7"/>
  <c r="O1499" i="7" s="1"/>
  <c r="N1500" i="7"/>
  <c r="O1500" i="7" s="1"/>
  <c r="N1501" i="7"/>
  <c r="O1501" i="7" s="1"/>
  <c r="N1502" i="7"/>
  <c r="O1502" i="7" s="1"/>
  <c r="N1503" i="7"/>
  <c r="O1503" i="7" s="1"/>
  <c r="N1504" i="7"/>
  <c r="O1504" i="7" s="1"/>
  <c r="N1505" i="7"/>
  <c r="O1505" i="7" s="1"/>
  <c r="N1506" i="7"/>
  <c r="O1506" i="7" s="1"/>
  <c r="N1507" i="7"/>
  <c r="O1507" i="7" s="1"/>
  <c r="N1508" i="7"/>
  <c r="O1508" i="7" s="1"/>
  <c r="N1509" i="7"/>
  <c r="O1509" i="7" s="1"/>
  <c r="N1510" i="7"/>
  <c r="O1510" i="7" s="1"/>
  <c r="N1511" i="7"/>
  <c r="O1511" i="7" s="1"/>
  <c r="N1512" i="7"/>
  <c r="O1512" i="7" s="1"/>
  <c r="N1513" i="7"/>
  <c r="O1513" i="7" s="1"/>
  <c r="N1514" i="7"/>
  <c r="O1514" i="7" s="1"/>
  <c r="N1515" i="7"/>
  <c r="O1515" i="7" s="1"/>
  <c r="N1516" i="7"/>
  <c r="O1516" i="7" s="1"/>
  <c r="N1517" i="7"/>
  <c r="O1517" i="7" s="1"/>
  <c r="N1518" i="7"/>
  <c r="O1518" i="7" s="1"/>
  <c r="N1519" i="7"/>
  <c r="O1519" i="7" s="1"/>
  <c r="N1520" i="7"/>
  <c r="O1520" i="7" s="1"/>
  <c r="K26" i="7"/>
  <c r="K27" i="7"/>
  <c r="K29" i="7"/>
  <c r="K30" i="7"/>
  <c r="K31" i="7"/>
  <c r="K32" i="7"/>
  <c r="K33" i="7"/>
  <c r="K34" i="7"/>
  <c r="K36" i="7"/>
  <c r="K37" i="7"/>
  <c r="K38" i="7"/>
  <c r="K39" i="7"/>
  <c r="K40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K59" i="7"/>
  <c r="K60" i="7"/>
  <c r="K61" i="7"/>
  <c r="K62" i="7"/>
  <c r="K63" i="7"/>
  <c r="K64" i="7"/>
  <c r="K65" i="7"/>
  <c r="K66" i="7"/>
  <c r="K67" i="7"/>
  <c r="K68" i="7"/>
  <c r="K69" i="7"/>
  <c r="K70" i="7"/>
  <c r="K71" i="7"/>
  <c r="K72" i="7"/>
  <c r="K73" i="7"/>
  <c r="K74" i="7"/>
  <c r="K75" i="7"/>
  <c r="K76" i="7"/>
  <c r="K77" i="7"/>
  <c r="K78" i="7"/>
  <c r="K79" i="7"/>
  <c r="K80" i="7"/>
  <c r="K81" i="7"/>
  <c r="K82" i="7"/>
  <c r="K83" i="7"/>
  <c r="K84" i="7"/>
  <c r="K85" i="7"/>
  <c r="K86" i="7"/>
  <c r="K87" i="7"/>
  <c r="K88" i="7"/>
  <c r="K89" i="7"/>
  <c r="K90" i="7"/>
  <c r="K91" i="7"/>
  <c r="K92" i="7"/>
  <c r="K93" i="7"/>
  <c r="K94" i="7"/>
  <c r="K95" i="7"/>
  <c r="K96" i="7"/>
  <c r="K97" i="7"/>
  <c r="K98" i="7"/>
  <c r="K99" i="7"/>
  <c r="K100" i="7"/>
  <c r="K101" i="7"/>
  <c r="K102" i="7"/>
  <c r="K103" i="7"/>
  <c r="K104" i="7"/>
  <c r="K105" i="7"/>
  <c r="K106" i="7"/>
  <c r="K107" i="7"/>
  <c r="K108" i="7"/>
  <c r="K109" i="7"/>
  <c r="K110" i="7"/>
  <c r="K111" i="7"/>
  <c r="K112" i="7"/>
  <c r="K113" i="7"/>
  <c r="K114" i="7"/>
  <c r="K115" i="7"/>
  <c r="K116" i="7"/>
  <c r="K117" i="7"/>
  <c r="K118" i="7"/>
  <c r="K119" i="7"/>
  <c r="K120" i="7"/>
  <c r="K121" i="7"/>
  <c r="K122" i="7"/>
  <c r="K123" i="7"/>
  <c r="K124" i="7"/>
  <c r="K125" i="7"/>
  <c r="K126" i="7"/>
  <c r="K127" i="7"/>
  <c r="K128" i="7"/>
  <c r="K129" i="7"/>
  <c r="K130" i="7"/>
  <c r="K131" i="7"/>
  <c r="K132" i="7"/>
  <c r="K133" i="7"/>
  <c r="K134" i="7"/>
  <c r="K135" i="7"/>
  <c r="K136" i="7"/>
  <c r="K137" i="7"/>
  <c r="K138" i="7"/>
  <c r="K139" i="7"/>
  <c r="K140" i="7"/>
  <c r="K141" i="7"/>
  <c r="K142" i="7"/>
  <c r="K143" i="7"/>
  <c r="K144" i="7"/>
  <c r="K145" i="7"/>
  <c r="K146" i="7"/>
  <c r="K147" i="7"/>
  <c r="K148" i="7"/>
  <c r="K149" i="7"/>
  <c r="K150" i="7"/>
  <c r="K151" i="7"/>
  <c r="K152" i="7"/>
  <c r="K153" i="7"/>
  <c r="K154" i="7"/>
  <c r="K155" i="7"/>
  <c r="K156" i="7"/>
  <c r="K157" i="7"/>
  <c r="K158" i="7"/>
  <c r="K159" i="7"/>
  <c r="K160" i="7"/>
  <c r="K161" i="7"/>
  <c r="K162" i="7"/>
  <c r="K163" i="7"/>
  <c r="K164" i="7"/>
  <c r="K165" i="7"/>
  <c r="K166" i="7"/>
  <c r="K167" i="7"/>
  <c r="K168" i="7"/>
  <c r="K169" i="7"/>
  <c r="K170" i="7"/>
  <c r="K171" i="7"/>
  <c r="K172" i="7"/>
  <c r="K173" i="7"/>
  <c r="K174" i="7"/>
  <c r="K175" i="7"/>
  <c r="K176" i="7"/>
  <c r="K177" i="7"/>
  <c r="K178" i="7"/>
  <c r="K179" i="7"/>
  <c r="K180" i="7"/>
  <c r="K181" i="7"/>
  <c r="K182" i="7"/>
  <c r="K183" i="7"/>
  <c r="K184" i="7"/>
  <c r="K185" i="7"/>
  <c r="K186" i="7"/>
  <c r="K187" i="7"/>
  <c r="K188" i="7"/>
  <c r="K189" i="7"/>
  <c r="K190" i="7"/>
  <c r="K191" i="7"/>
  <c r="K192" i="7"/>
  <c r="K193" i="7"/>
  <c r="K194" i="7"/>
  <c r="K195" i="7"/>
  <c r="K196" i="7"/>
  <c r="K197" i="7"/>
  <c r="K198" i="7"/>
  <c r="K199" i="7"/>
  <c r="K200" i="7"/>
  <c r="K201" i="7"/>
  <c r="K202" i="7"/>
  <c r="K203" i="7"/>
  <c r="K204" i="7"/>
  <c r="K205" i="7"/>
  <c r="K206" i="7"/>
  <c r="K207" i="7"/>
  <c r="K208" i="7"/>
  <c r="K209" i="7"/>
  <c r="K210" i="7"/>
  <c r="K211" i="7"/>
  <c r="K212" i="7"/>
  <c r="K213" i="7"/>
  <c r="K214" i="7"/>
  <c r="K215" i="7"/>
  <c r="K216" i="7"/>
  <c r="K217" i="7"/>
  <c r="K218" i="7"/>
  <c r="K219" i="7"/>
  <c r="K220" i="7"/>
  <c r="K221" i="7"/>
  <c r="K222" i="7"/>
  <c r="K223" i="7"/>
  <c r="K224" i="7"/>
  <c r="K225" i="7"/>
  <c r="K226" i="7"/>
  <c r="K227" i="7"/>
  <c r="K228" i="7"/>
  <c r="K229" i="7"/>
  <c r="K230" i="7"/>
  <c r="K231" i="7"/>
  <c r="K232" i="7"/>
  <c r="K233" i="7"/>
  <c r="K234" i="7"/>
  <c r="K235" i="7"/>
  <c r="K236" i="7"/>
  <c r="K237" i="7"/>
  <c r="K238" i="7"/>
  <c r="K239" i="7"/>
  <c r="K240" i="7"/>
  <c r="K241" i="7"/>
  <c r="K242" i="7"/>
  <c r="K243" i="7"/>
  <c r="K244" i="7"/>
  <c r="K245" i="7"/>
  <c r="K246" i="7"/>
  <c r="K247" i="7"/>
  <c r="K248" i="7"/>
  <c r="K249" i="7"/>
  <c r="K250" i="7"/>
  <c r="K251" i="7"/>
  <c r="K252" i="7"/>
  <c r="K253" i="7"/>
  <c r="K254" i="7"/>
  <c r="K255" i="7"/>
  <c r="K256" i="7"/>
  <c r="K257" i="7"/>
  <c r="K258" i="7"/>
  <c r="K259" i="7"/>
  <c r="K260" i="7"/>
  <c r="K261" i="7"/>
  <c r="K262" i="7"/>
  <c r="K263" i="7"/>
  <c r="K264" i="7"/>
  <c r="K265" i="7"/>
  <c r="K266" i="7"/>
  <c r="K267" i="7"/>
  <c r="K268" i="7"/>
  <c r="K269" i="7"/>
  <c r="K270" i="7"/>
  <c r="K271" i="7"/>
  <c r="K272" i="7"/>
  <c r="K273" i="7"/>
  <c r="K274" i="7"/>
  <c r="K275" i="7"/>
  <c r="K276" i="7"/>
  <c r="K277" i="7"/>
  <c r="K278" i="7"/>
  <c r="K279" i="7"/>
  <c r="K280" i="7"/>
  <c r="K281" i="7"/>
  <c r="K282" i="7"/>
  <c r="K283" i="7"/>
  <c r="K284" i="7"/>
  <c r="K285" i="7"/>
  <c r="K286" i="7"/>
  <c r="K287" i="7"/>
  <c r="K288" i="7"/>
  <c r="K289" i="7"/>
  <c r="K290" i="7"/>
  <c r="K291" i="7"/>
  <c r="K292" i="7"/>
  <c r="K293" i="7"/>
  <c r="K294" i="7"/>
  <c r="K295" i="7"/>
  <c r="K296" i="7"/>
  <c r="K297" i="7"/>
  <c r="K298" i="7"/>
  <c r="K299" i="7"/>
  <c r="K300" i="7"/>
  <c r="K301" i="7"/>
  <c r="K302" i="7"/>
  <c r="K303" i="7"/>
  <c r="K304" i="7"/>
  <c r="K305" i="7"/>
  <c r="K306" i="7"/>
  <c r="K307" i="7"/>
  <c r="K308" i="7"/>
  <c r="K309" i="7"/>
  <c r="K310" i="7"/>
  <c r="K311" i="7"/>
  <c r="K312" i="7"/>
  <c r="K313" i="7"/>
  <c r="K314" i="7"/>
  <c r="K315" i="7"/>
  <c r="K316" i="7"/>
  <c r="K317" i="7"/>
  <c r="K318" i="7"/>
  <c r="K319" i="7"/>
  <c r="K320" i="7"/>
  <c r="K321" i="7"/>
  <c r="K322" i="7"/>
  <c r="K323" i="7"/>
  <c r="K324" i="7"/>
  <c r="K325" i="7"/>
  <c r="K326" i="7"/>
  <c r="K327" i="7"/>
  <c r="K328" i="7"/>
  <c r="K329" i="7"/>
  <c r="K330" i="7"/>
  <c r="K331" i="7"/>
  <c r="K332" i="7"/>
  <c r="K333" i="7"/>
  <c r="K334" i="7"/>
  <c r="K335" i="7"/>
  <c r="K336" i="7"/>
  <c r="K337" i="7"/>
  <c r="K338" i="7"/>
  <c r="K339" i="7"/>
  <c r="K340" i="7"/>
  <c r="K341" i="7"/>
  <c r="K342" i="7"/>
  <c r="K343" i="7"/>
  <c r="K344" i="7"/>
  <c r="K345" i="7"/>
  <c r="K346" i="7"/>
  <c r="K347" i="7"/>
  <c r="K348" i="7"/>
  <c r="K349" i="7"/>
  <c r="K350" i="7"/>
  <c r="K351" i="7"/>
  <c r="K352" i="7"/>
  <c r="K353" i="7"/>
  <c r="K354" i="7"/>
  <c r="K355" i="7"/>
  <c r="K356" i="7"/>
  <c r="K357" i="7"/>
  <c r="K358" i="7"/>
  <c r="K359" i="7"/>
  <c r="K360" i="7"/>
  <c r="K361" i="7"/>
  <c r="K362" i="7"/>
  <c r="K363" i="7"/>
  <c r="K364" i="7"/>
  <c r="K365" i="7"/>
  <c r="K366" i="7"/>
  <c r="K367" i="7"/>
  <c r="K368" i="7"/>
  <c r="K369" i="7"/>
  <c r="K370" i="7"/>
  <c r="K371" i="7"/>
  <c r="K372" i="7"/>
  <c r="K373" i="7"/>
  <c r="K374" i="7"/>
  <c r="K375" i="7"/>
  <c r="K376" i="7"/>
  <c r="K377" i="7"/>
  <c r="K378" i="7"/>
  <c r="K379" i="7"/>
  <c r="K380" i="7"/>
  <c r="K381" i="7"/>
  <c r="K382" i="7"/>
  <c r="K383" i="7"/>
  <c r="K384" i="7"/>
  <c r="K385" i="7"/>
  <c r="K386" i="7"/>
  <c r="K387" i="7"/>
  <c r="K388" i="7"/>
  <c r="K389" i="7"/>
  <c r="K390" i="7"/>
  <c r="K391" i="7"/>
  <c r="K392" i="7"/>
  <c r="K393" i="7"/>
  <c r="K394" i="7"/>
  <c r="K395" i="7"/>
  <c r="K396" i="7"/>
  <c r="K397" i="7"/>
  <c r="K398" i="7"/>
  <c r="K399" i="7"/>
  <c r="K400" i="7"/>
  <c r="K401" i="7"/>
  <c r="K402" i="7"/>
  <c r="K403" i="7"/>
  <c r="K404" i="7"/>
  <c r="K405" i="7"/>
  <c r="K406" i="7"/>
  <c r="K407" i="7"/>
  <c r="K408" i="7"/>
  <c r="K409" i="7"/>
  <c r="K410" i="7"/>
  <c r="K411" i="7"/>
  <c r="K412" i="7"/>
  <c r="K413" i="7"/>
  <c r="K414" i="7"/>
  <c r="K415" i="7"/>
  <c r="K416" i="7"/>
  <c r="K417" i="7"/>
  <c r="K418" i="7"/>
  <c r="K419" i="7"/>
  <c r="K420" i="7"/>
  <c r="K421" i="7"/>
  <c r="K422" i="7"/>
  <c r="K423" i="7"/>
  <c r="K424" i="7"/>
  <c r="K425" i="7"/>
  <c r="K426" i="7"/>
  <c r="K427" i="7"/>
  <c r="K428" i="7"/>
  <c r="K429" i="7"/>
  <c r="K430" i="7"/>
  <c r="K431" i="7"/>
  <c r="K432" i="7"/>
  <c r="K433" i="7"/>
  <c r="K434" i="7"/>
  <c r="K435" i="7"/>
  <c r="K436" i="7"/>
  <c r="K437" i="7"/>
  <c r="K438" i="7"/>
  <c r="K439" i="7"/>
  <c r="K440" i="7"/>
  <c r="K441" i="7"/>
  <c r="K442" i="7"/>
  <c r="K443" i="7"/>
  <c r="K444" i="7"/>
  <c r="K445" i="7"/>
  <c r="K446" i="7"/>
  <c r="K447" i="7"/>
  <c r="K448" i="7"/>
  <c r="K449" i="7"/>
  <c r="K450" i="7"/>
  <c r="K451" i="7"/>
  <c r="K452" i="7"/>
  <c r="K453" i="7"/>
  <c r="K454" i="7"/>
  <c r="K455" i="7"/>
  <c r="K456" i="7"/>
  <c r="K457" i="7"/>
  <c r="K458" i="7"/>
  <c r="K459" i="7"/>
  <c r="K460" i="7"/>
  <c r="K461" i="7"/>
  <c r="K462" i="7"/>
  <c r="K463" i="7"/>
  <c r="K464" i="7"/>
  <c r="K465" i="7"/>
  <c r="K466" i="7"/>
  <c r="K467" i="7"/>
  <c r="K468" i="7"/>
  <c r="K469" i="7"/>
  <c r="K470" i="7"/>
  <c r="K471" i="7"/>
  <c r="K472" i="7"/>
  <c r="K473" i="7"/>
  <c r="K474" i="7"/>
  <c r="K475" i="7"/>
  <c r="K476" i="7"/>
  <c r="K477" i="7"/>
  <c r="K478" i="7"/>
  <c r="K479" i="7"/>
  <c r="K480" i="7"/>
  <c r="K481" i="7"/>
  <c r="K482" i="7"/>
  <c r="K483" i="7"/>
  <c r="K484" i="7"/>
  <c r="K485" i="7"/>
  <c r="K486" i="7"/>
  <c r="K487" i="7"/>
  <c r="K488" i="7"/>
  <c r="K489" i="7"/>
  <c r="K490" i="7"/>
  <c r="K491" i="7"/>
  <c r="K492" i="7"/>
  <c r="K493" i="7"/>
  <c r="K494" i="7"/>
  <c r="K495" i="7"/>
  <c r="K496" i="7"/>
  <c r="K497" i="7"/>
  <c r="K498" i="7"/>
  <c r="K499" i="7"/>
  <c r="K500" i="7"/>
  <c r="K501" i="7"/>
  <c r="K502" i="7"/>
  <c r="K503" i="7"/>
  <c r="K504" i="7"/>
  <c r="K505" i="7"/>
  <c r="K506" i="7"/>
  <c r="K507" i="7"/>
  <c r="K508" i="7"/>
  <c r="K509" i="7"/>
  <c r="K510" i="7"/>
  <c r="K511" i="7"/>
  <c r="K512" i="7"/>
  <c r="K513" i="7"/>
  <c r="K514" i="7"/>
  <c r="K515" i="7"/>
  <c r="K516" i="7"/>
  <c r="K517" i="7"/>
  <c r="K518" i="7"/>
  <c r="K519" i="7"/>
  <c r="K520" i="7"/>
  <c r="K521" i="7"/>
  <c r="K522" i="7"/>
  <c r="K523" i="7"/>
  <c r="K524" i="7"/>
  <c r="K525" i="7"/>
  <c r="K526" i="7"/>
  <c r="K527" i="7"/>
  <c r="K528" i="7"/>
  <c r="K529" i="7"/>
  <c r="K530" i="7"/>
  <c r="K531" i="7"/>
  <c r="K532" i="7"/>
  <c r="K533" i="7"/>
  <c r="K534" i="7"/>
  <c r="K535" i="7"/>
  <c r="K536" i="7"/>
  <c r="K537" i="7"/>
  <c r="K538" i="7"/>
  <c r="K539" i="7"/>
  <c r="K540" i="7"/>
  <c r="K541" i="7"/>
  <c r="K542" i="7"/>
  <c r="K543" i="7"/>
  <c r="K544" i="7"/>
  <c r="K545" i="7"/>
  <c r="K546" i="7"/>
  <c r="K547" i="7"/>
  <c r="K548" i="7"/>
  <c r="K549" i="7"/>
  <c r="K550" i="7"/>
  <c r="K551" i="7"/>
  <c r="K552" i="7"/>
  <c r="K553" i="7"/>
  <c r="K554" i="7"/>
  <c r="K555" i="7"/>
  <c r="K556" i="7"/>
  <c r="K557" i="7"/>
  <c r="K558" i="7"/>
  <c r="K559" i="7"/>
  <c r="K560" i="7"/>
  <c r="K561" i="7"/>
  <c r="K562" i="7"/>
  <c r="K563" i="7"/>
  <c r="K564" i="7"/>
  <c r="K565" i="7"/>
  <c r="K566" i="7"/>
  <c r="K567" i="7"/>
  <c r="K568" i="7"/>
  <c r="K569" i="7"/>
  <c r="K570" i="7"/>
  <c r="K571" i="7"/>
  <c r="K572" i="7"/>
  <c r="K573" i="7"/>
  <c r="K574" i="7"/>
  <c r="K575" i="7"/>
  <c r="K576" i="7"/>
  <c r="K577" i="7"/>
  <c r="K578" i="7"/>
  <c r="K579" i="7"/>
  <c r="K580" i="7"/>
  <c r="K581" i="7"/>
  <c r="K582" i="7"/>
  <c r="K583" i="7"/>
  <c r="K584" i="7"/>
  <c r="K585" i="7"/>
  <c r="K586" i="7"/>
  <c r="K587" i="7"/>
  <c r="K588" i="7"/>
  <c r="K589" i="7"/>
  <c r="K590" i="7"/>
  <c r="K591" i="7"/>
  <c r="K592" i="7"/>
  <c r="K593" i="7"/>
  <c r="K594" i="7"/>
  <c r="K595" i="7"/>
  <c r="K596" i="7"/>
  <c r="K597" i="7"/>
  <c r="K598" i="7"/>
  <c r="K599" i="7"/>
  <c r="K600" i="7"/>
  <c r="K601" i="7"/>
  <c r="K602" i="7"/>
  <c r="K603" i="7"/>
  <c r="K604" i="7"/>
  <c r="K605" i="7"/>
  <c r="K606" i="7"/>
  <c r="K607" i="7"/>
  <c r="K608" i="7"/>
  <c r="K609" i="7"/>
  <c r="K610" i="7"/>
  <c r="K611" i="7"/>
  <c r="K612" i="7"/>
  <c r="K613" i="7"/>
  <c r="K614" i="7"/>
  <c r="K615" i="7"/>
  <c r="K616" i="7"/>
  <c r="K617" i="7"/>
  <c r="K618" i="7"/>
  <c r="K619" i="7"/>
  <c r="K620" i="7"/>
  <c r="K621" i="7"/>
  <c r="K622" i="7"/>
  <c r="K623" i="7"/>
  <c r="K624" i="7"/>
  <c r="K625" i="7"/>
  <c r="K626" i="7"/>
  <c r="K627" i="7"/>
  <c r="K628" i="7"/>
  <c r="K629" i="7"/>
  <c r="K630" i="7"/>
  <c r="K631" i="7"/>
  <c r="K632" i="7"/>
  <c r="K633" i="7"/>
  <c r="K634" i="7"/>
  <c r="K635" i="7"/>
  <c r="K636" i="7"/>
  <c r="K637" i="7"/>
  <c r="K638" i="7"/>
  <c r="K639" i="7"/>
  <c r="K640" i="7"/>
  <c r="K641" i="7"/>
  <c r="K642" i="7"/>
  <c r="K643" i="7"/>
  <c r="K644" i="7"/>
  <c r="K645" i="7"/>
  <c r="K646" i="7"/>
  <c r="K647" i="7"/>
  <c r="K648" i="7"/>
  <c r="K649" i="7"/>
  <c r="K650" i="7"/>
  <c r="K651" i="7"/>
  <c r="K652" i="7"/>
  <c r="K653" i="7"/>
  <c r="K654" i="7"/>
  <c r="K655" i="7"/>
  <c r="K656" i="7"/>
  <c r="K657" i="7"/>
  <c r="K658" i="7"/>
  <c r="K659" i="7"/>
  <c r="K660" i="7"/>
  <c r="K661" i="7"/>
  <c r="K662" i="7"/>
  <c r="K663" i="7"/>
  <c r="K664" i="7"/>
  <c r="K665" i="7"/>
  <c r="K666" i="7"/>
  <c r="K667" i="7"/>
  <c r="K668" i="7"/>
  <c r="K669" i="7"/>
  <c r="K670" i="7"/>
  <c r="K671" i="7"/>
  <c r="K672" i="7"/>
  <c r="K673" i="7"/>
  <c r="K674" i="7"/>
  <c r="K675" i="7"/>
  <c r="K676" i="7"/>
  <c r="K677" i="7"/>
  <c r="K678" i="7"/>
  <c r="K679" i="7"/>
  <c r="K680" i="7"/>
  <c r="K681" i="7"/>
  <c r="K682" i="7"/>
  <c r="K683" i="7"/>
  <c r="K684" i="7"/>
  <c r="K685" i="7"/>
  <c r="K686" i="7"/>
  <c r="K687" i="7"/>
  <c r="K688" i="7"/>
  <c r="K689" i="7"/>
  <c r="K690" i="7"/>
  <c r="K691" i="7"/>
  <c r="K692" i="7"/>
  <c r="K693" i="7"/>
  <c r="K694" i="7"/>
  <c r="K695" i="7"/>
  <c r="K696" i="7"/>
  <c r="K697" i="7"/>
  <c r="K698" i="7"/>
  <c r="K699" i="7"/>
  <c r="K700" i="7"/>
  <c r="K701" i="7"/>
  <c r="K702" i="7"/>
  <c r="K703" i="7"/>
  <c r="K704" i="7"/>
  <c r="K705" i="7"/>
  <c r="K706" i="7"/>
  <c r="K707" i="7"/>
  <c r="K708" i="7"/>
  <c r="K709" i="7"/>
  <c r="K710" i="7"/>
  <c r="K711" i="7"/>
  <c r="K712" i="7"/>
  <c r="K713" i="7"/>
  <c r="K714" i="7"/>
  <c r="K715" i="7"/>
  <c r="K716" i="7"/>
  <c r="K717" i="7"/>
  <c r="K718" i="7"/>
  <c r="K719" i="7"/>
  <c r="K720" i="7"/>
  <c r="K721" i="7"/>
  <c r="K722" i="7"/>
  <c r="K723" i="7"/>
  <c r="K724" i="7"/>
  <c r="K725" i="7"/>
  <c r="K726" i="7"/>
  <c r="K727" i="7"/>
  <c r="K728" i="7"/>
  <c r="K729" i="7"/>
  <c r="K730" i="7"/>
  <c r="K731" i="7"/>
  <c r="K732" i="7"/>
  <c r="K733" i="7"/>
  <c r="K734" i="7"/>
  <c r="K735" i="7"/>
  <c r="K736" i="7"/>
  <c r="K737" i="7"/>
  <c r="K738" i="7"/>
  <c r="K739" i="7"/>
  <c r="K740" i="7"/>
  <c r="K741" i="7"/>
  <c r="K742" i="7"/>
  <c r="K743" i="7"/>
  <c r="K744" i="7"/>
  <c r="K745" i="7"/>
  <c r="K746" i="7"/>
  <c r="K747" i="7"/>
  <c r="K748" i="7"/>
  <c r="K749" i="7"/>
  <c r="K750" i="7"/>
  <c r="K751" i="7"/>
  <c r="K752" i="7"/>
  <c r="K753" i="7"/>
  <c r="K754" i="7"/>
  <c r="K755" i="7"/>
  <c r="K756" i="7"/>
  <c r="K757" i="7"/>
  <c r="K758" i="7"/>
  <c r="K759" i="7"/>
  <c r="K760" i="7"/>
  <c r="K761" i="7"/>
  <c r="K762" i="7"/>
  <c r="K763" i="7"/>
  <c r="K764" i="7"/>
  <c r="K765" i="7"/>
  <c r="K766" i="7"/>
  <c r="K767" i="7"/>
  <c r="K768" i="7"/>
  <c r="K769" i="7"/>
  <c r="K770" i="7"/>
  <c r="K771" i="7"/>
  <c r="K772" i="7"/>
  <c r="K773" i="7"/>
  <c r="K774" i="7"/>
  <c r="K775" i="7"/>
  <c r="K776" i="7"/>
  <c r="K777" i="7"/>
  <c r="K778" i="7"/>
  <c r="K779" i="7"/>
  <c r="K780" i="7"/>
  <c r="K781" i="7"/>
  <c r="K782" i="7"/>
  <c r="K783" i="7"/>
  <c r="K784" i="7"/>
  <c r="K785" i="7"/>
  <c r="K786" i="7"/>
  <c r="K787" i="7"/>
  <c r="K788" i="7"/>
  <c r="K789" i="7"/>
  <c r="K790" i="7"/>
  <c r="K791" i="7"/>
  <c r="K792" i="7"/>
  <c r="K793" i="7"/>
  <c r="K794" i="7"/>
  <c r="K795" i="7"/>
  <c r="K796" i="7"/>
  <c r="K797" i="7"/>
  <c r="K798" i="7"/>
  <c r="K799" i="7"/>
  <c r="K800" i="7"/>
  <c r="K801" i="7"/>
  <c r="K802" i="7"/>
  <c r="K803" i="7"/>
  <c r="K804" i="7"/>
  <c r="K805" i="7"/>
  <c r="K806" i="7"/>
  <c r="K807" i="7"/>
  <c r="K808" i="7"/>
  <c r="K809" i="7"/>
  <c r="K810" i="7"/>
  <c r="K811" i="7"/>
  <c r="K812" i="7"/>
  <c r="K813" i="7"/>
  <c r="K814" i="7"/>
  <c r="K815" i="7"/>
  <c r="K816" i="7"/>
  <c r="K817" i="7"/>
  <c r="K818" i="7"/>
  <c r="K819" i="7"/>
  <c r="K820" i="7"/>
  <c r="K821" i="7"/>
  <c r="K822" i="7"/>
  <c r="K823" i="7"/>
  <c r="K824" i="7"/>
  <c r="K825" i="7"/>
  <c r="K826" i="7"/>
  <c r="K827" i="7"/>
  <c r="K828" i="7"/>
  <c r="K829" i="7"/>
  <c r="K830" i="7"/>
  <c r="K831" i="7"/>
  <c r="K832" i="7"/>
  <c r="K833" i="7"/>
  <c r="K834" i="7"/>
  <c r="K835" i="7"/>
  <c r="K836" i="7"/>
  <c r="K837" i="7"/>
  <c r="K838" i="7"/>
  <c r="K839" i="7"/>
  <c r="K840" i="7"/>
  <c r="K841" i="7"/>
  <c r="K842" i="7"/>
  <c r="K843" i="7"/>
  <c r="K844" i="7"/>
  <c r="K845" i="7"/>
  <c r="K846" i="7"/>
  <c r="K847" i="7"/>
  <c r="K848" i="7"/>
  <c r="K849" i="7"/>
  <c r="K850" i="7"/>
  <c r="K851" i="7"/>
  <c r="K852" i="7"/>
  <c r="K853" i="7"/>
  <c r="K854" i="7"/>
  <c r="K855" i="7"/>
  <c r="K856" i="7"/>
  <c r="K857" i="7"/>
  <c r="K858" i="7"/>
  <c r="K859" i="7"/>
  <c r="K860" i="7"/>
  <c r="K861" i="7"/>
  <c r="K862" i="7"/>
  <c r="K863" i="7"/>
  <c r="K864" i="7"/>
  <c r="K865" i="7"/>
  <c r="K866" i="7"/>
  <c r="K867" i="7"/>
  <c r="K868" i="7"/>
  <c r="K869" i="7"/>
  <c r="K870" i="7"/>
  <c r="K871" i="7"/>
  <c r="K872" i="7"/>
  <c r="K873" i="7"/>
  <c r="K874" i="7"/>
  <c r="K875" i="7"/>
  <c r="K876" i="7"/>
  <c r="K877" i="7"/>
  <c r="K878" i="7"/>
  <c r="K879" i="7"/>
  <c r="K880" i="7"/>
  <c r="K881" i="7"/>
  <c r="K882" i="7"/>
  <c r="K883" i="7"/>
  <c r="K884" i="7"/>
  <c r="K885" i="7"/>
  <c r="K886" i="7"/>
  <c r="K887" i="7"/>
  <c r="K888" i="7"/>
  <c r="K889" i="7"/>
  <c r="K890" i="7"/>
  <c r="K891" i="7"/>
  <c r="K892" i="7"/>
  <c r="K893" i="7"/>
  <c r="K894" i="7"/>
  <c r="K895" i="7"/>
  <c r="K896" i="7"/>
  <c r="K897" i="7"/>
  <c r="K898" i="7"/>
  <c r="K899" i="7"/>
  <c r="K900" i="7"/>
  <c r="K901" i="7"/>
  <c r="K902" i="7"/>
  <c r="K903" i="7"/>
  <c r="K904" i="7"/>
  <c r="K905" i="7"/>
  <c r="K906" i="7"/>
  <c r="K907" i="7"/>
  <c r="K908" i="7"/>
  <c r="K909" i="7"/>
  <c r="K910" i="7"/>
  <c r="K911" i="7"/>
  <c r="K912" i="7"/>
  <c r="K913" i="7"/>
  <c r="K914" i="7"/>
  <c r="K915" i="7"/>
  <c r="K916" i="7"/>
  <c r="K917" i="7"/>
  <c r="K918" i="7"/>
  <c r="K919" i="7"/>
  <c r="K920" i="7"/>
  <c r="K921" i="7"/>
  <c r="K922" i="7"/>
  <c r="K923" i="7"/>
  <c r="K924" i="7"/>
  <c r="K925" i="7"/>
  <c r="K926" i="7"/>
  <c r="K927" i="7"/>
  <c r="K928" i="7"/>
  <c r="K929" i="7"/>
  <c r="K930" i="7"/>
  <c r="K931" i="7"/>
  <c r="K932" i="7"/>
  <c r="K933" i="7"/>
  <c r="K934" i="7"/>
  <c r="K935" i="7"/>
  <c r="K936" i="7"/>
  <c r="K937" i="7"/>
  <c r="K938" i="7"/>
  <c r="K939" i="7"/>
  <c r="K940" i="7"/>
  <c r="K941" i="7"/>
  <c r="K942" i="7"/>
  <c r="K943" i="7"/>
  <c r="K944" i="7"/>
  <c r="K945" i="7"/>
  <c r="K946" i="7"/>
  <c r="K947" i="7"/>
  <c r="K948" i="7"/>
  <c r="K949" i="7"/>
  <c r="K950" i="7"/>
  <c r="K951" i="7"/>
  <c r="K952" i="7"/>
  <c r="K953" i="7"/>
  <c r="K954" i="7"/>
  <c r="K955" i="7"/>
  <c r="K956" i="7"/>
  <c r="K957" i="7"/>
  <c r="K958" i="7"/>
  <c r="K959" i="7"/>
  <c r="K960" i="7"/>
  <c r="K961" i="7"/>
  <c r="K962" i="7"/>
  <c r="K963" i="7"/>
  <c r="K964" i="7"/>
  <c r="K965" i="7"/>
  <c r="K966" i="7"/>
  <c r="K967" i="7"/>
  <c r="K968" i="7"/>
  <c r="K969" i="7"/>
  <c r="K970" i="7"/>
  <c r="K971" i="7"/>
  <c r="K972" i="7"/>
  <c r="K973" i="7"/>
  <c r="K974" i="7"/>
  <c r="K975" i="7"/>
  <c r="K976" i="7"/>
  <c r="K977" i="7"/>
  <c r="K978" i="7"/>
  <c r="K979" i="7"/>
  <c r="K980" i="7"/>
  <c r="K981" i="7"/>
  <c r="K982" i="7"/>
  <c r="K983" i="7"/>
  <c r="K984" i="7"/>
  <c r="K985" i="7"/>
  <c r="K986" i="7"/>
  <c r="K987" i="7"/>
  <c r="K988" i="7"/>
  <c r="K989" i="7"/>
  <c r="K990" i="7"/>
  <c r="K991" i="7"/>
  <c r="K992" i="7"/>
  <c r="K993" i="7"/>
  <c r="K994" i="7"/>
  <c r="K995" i="7"/>
  <c r="K996" i="7"/>
  <c r="K997" i="7"/>
  <c r="K998" i="7"/>
  <c r="K999" i="7"/>
  <c r="K1000" i="7"/>
  <c r="K1001" i="7"/>
  <c r="K1002" i="7"/>
  <c r="K1003" i="7"/>
  <c r="K1004" i="7"/>
  <c r="K1005" i="7"/>
  <c r="K1006" i="7"/>
  <c r="K1007" i="7"/>
  <c r="K1008" i="7"/>
  <c r="K1009" i="7"/>
  <c r="K1010" i="7"/>
  <c r="K1011" i="7"/>
  <c r="K1012" i="7"/>
  <c r="K1013" i="7"/>
  <c r="K1014" i="7"/>
  <c r="K1015" i="7"/>
  <c r="K1016" i="7"/>
  <c r="K1017" i="7"/>
  <c r="K1018" i="7"/>
  <c r="K1019" i="7"/>
  <c r="K1020" i="7"/>
  <c r="K1021" i="7"/>
  <c r="K1022" i="7"/>
  <c r="K1023" i="7"/>
  <c r="K1024" i="7"/>
  <c r="K1025" i="7"/>
  <c r="K1026" i="7"/>
  <c r="K1027" i="7"/>
  <c r="K1028" i="7"/>
  <c r="K1029" i="7"/>
  <c r="K1030" i="7"/>
  <c r="K1031" i="7"/>
  <c r="K1032" i="7"/>
  <c r="K1033" i="7"/>
  <c r="K1034" i="7"/>
  <c r="K1035" i="7"/>
  <c r="K1036" i="7"/>
  <c r="K1037" i="7"/>
  <c r="K1038" i="7"/>
  <c r="K1039" i="7"/>
  <c r="K1040" i="7"/>
  <c r="K1041" i="7"/>
  <c r="K1042" i="7"/>
  <c r="K1043" i="7"/>
  <c r="K1044" i="7"/>
  <c r="K1045" i="7"/>
  <c r="K1046" i="7"/>
  <c r="K1047" i="7"/>
  <c r="K1048" i="7"/>
  <c r="K1049" i="7"/>
  <c r="K1050" i="7"/>
  <c r="K1051" i="7"/>
  <c r="K1052" i="7"/>
  <c r="K1053" i="7"/>
  <c r="K1054" i="7"/>
  <c r="K1055" i="7"/>
  <c r="K1056" i="7"/>
  <c r="K1057" i="7"/>
  <c r="K1058" i="7"/>
  <c r="K1059" i="7"/>
  <c r="K1060" i="7"/>
  <c r="K1061" i="7"/>
  <c r="K1062" i="7"/>
  <c r="K1063" i="7"/>
  <c r="K1064" i="7"/>
  <c r="K1065" i="7"/>
  <c r="K1066" i="7"/>
  <c r="K1067" i="7"/>
  <c r="K1068" i="7"/>
  <c r="K1069" i="7"/>
  <c r="K1070" i="7"/>
  <c r="K1071" i="7"/>
  <c r="K1072" i="7"/>
  <c r="K1073" i="7"/>
  <c r="K1074" i="7"/>
  <c r="K1075" i="7"/>
  <c r="K1076" i="7"/>
  <c r="K1077" i="7"/>
  <c r="K1078" i="7"/>
  <c r="K1079" i="7"/>
  <c r="K1080" i="7"/>
  <c r="K1081" i="7"/>
  <c r="K1082" i="7"/>
  <c r="K1083" i="7"/>
  <c r="K1084" i="7"/>
  <c r="K1085" i="7"/>
  <c r="K1086" i="7"/>
  <c r="K1087" i="7"/>
  <c r="K1088" i="7"/>
  <c r="K1089" i="7"/>
  <c r="K1090" i="7"/>
  <c r="K1091" i="7"/>
  <c r="K1092" i="7"/>
  <c r="K1093" i="7"/>
  <c r="K1094" i="7"/>
  <c r="K1095" i="7"/>
  <c r="K1096" i="7"/>
  <c r="K1097" i="7"/>
  <c r="K1098" i="7"/>
  <c r="K1099" i="7"/>
  <c r="K1100" i="7"/>
  <c r="K1101" i="7"/>
  <c r="K1102" i="7"/>
  <c r="K1103" i="7"/>
  <c r="K1104" i="7"/>
  <c r="K1105" i="7"/>
  <c r="K1106" i="7"/>
  <c r="K1107" i="7"/>
  <c r="K1108" i="7"/>
  <c r="K1109" i="7"/>
  <c r="K1110" i="7"/>
  <c r="K1111" i="7"/>
  <c r="K1112" i="7"/>
  <c r="K1113" i="7"/>
  <c r="K1114" i="7"/>
  <c r="K1115" i="7"/>
  <c r="K1116" i="7"/>
  <c r="K1117" i="7"/>
  <c r="K1118" i="7"/>
  <c r="K1119" i="7"/>
  <c r="K1120" i="7"/>
  <c r="K1121" i="7"/>
  <c r="K1122" i="7"/>
  <c r="K1123" i="7"/>
  <c r="K1124" i="7"/>
  <c r="K1125" i="7"/>
  <c r="K1126" i="7"/>
  <c r="K1127" i="7"/>
  <c r="K1128" i="7"/>
  <c r="K1129" i="7"/>
  <c r="K1130" i="7"/>
  <c r="K1131" i="7"/>
  <c r="K1132" i="7"/>
  <c r="K1133" i="7"/>
  <c r="K1134" i="7"/>
  <c r="K1135" i="7"/>
  <c r="K1136" i="7"/>
  <c r="K1137" i="7"/>
  <c r="K1138" i="7"/>
  <c r="K1139" i="7"/>
  <c r="K1140" i="7"/>
  <c r="K1141" i="7"/>
  <c r="K1142" i="7"/>
  <c r="K1143" i="7"/>
  <c r="K1144" i="7"/>
  <c r="K1145" i="7"/>
  <c r="K1146" i="7"/>
  <c r="K1147" i="7"/>
  <c r="K1148" i="7"/>
  <c r="K1149" i="7"/>
  <c r="K1150" i="7"/>
  <c r="K1151" i="7"/>
  <c r="K1152" i="7"/>
  <c r="K1153" i="7"/>
  <c r="K1154" i="7"/>
  <c r="K1155" i="7"/>
  <c r="K1156" i="7"/>
  <c r="K1157" i="7"/>
  <c r="K1158" i="7"/>
  <c r="K1159" i="7"/>
  <c r="K1160" i="7"/>
  <c r="K1161" i="7"/>
  <c r="K1162" i="7"/>
  <c r="K1163" i="7"/>
  <c r="K1164" i="7"/>
  <c r="K1165" i="7"/>
  <c r="K1166" i="7"/>
  <c r="K1167" i="7"/>
  <c r="K1168" i="7"/>
  <c r="K1169" i="7"/>
  <c r="K1170" i="7"/>
  <c r="K1171" i="7"/>
  <c r="K1172" i="7"/>
  <c r="K1173" i="7"/>
  <c r="K1174" i="7"/>
  <c r="K1175" i="7"/>
  <c r="K1176" i="7"/>
  <c r="K1177" i="7"/>
  <c r="K1178" i="7"/>
  <c r="K1179" i="7"/>
  <c r="K1180" i="7"/>
  <c r="K1181" i="7"/>
  <c r="K1182" i="7"/>
  <c r="K1183" i="7"/>
  <c r="K1184" i="7"/>
  <c r="K1185" i="7"/>
  <c r="K1186" i="7"/>
  <c r="K1187" i="7"/>
  <c r="K1188" i="7"/>
  <c r="K1189" i="7"/>
  <c r="K1190" i="7"/>
  <c r="K1191" i="7"/>
  <c r="K1192" i="7"/>
  <c r="K1193" i="7"/>
  <c r="K1194" i="7"/>
  <c r="K1195" i="7"/>
  <c r="K1196" i="7"/>
  <c r="K1197" i="7"/>
  <c r="K1198" i="7"/>
  <c r="K1199" i="7"/>
  <c r="K1200" i="7"/>
  <c r="K1201" i="7"/>
  <c r="K1202" i="7"/>
  <c r="K1203" i="7"/>
  <c r="K1204" i="7"/>
  <c r="K1205" i="7"/>
  <c r="K1206" i="7"/>
  <c r="K1207" i="7"/>
  <c r="K1208" i="7"/>
  <c r="K1209" i="7"/>
  <c r="K1210" i="7"/>
  <c r="K1211" i="7"/>
  <c r="K1212" i="7"/>
  <c r="K1213" i="7"/>
  <c r="K1214" i="7"/>
  <c r="K1215" i="7"/>
  <c r="K1216" i="7"/>
  <c r="K1217" i="7"/>
  <c r="K1218" i="7"/>
  <c r="K1219" i="7"/>
  <c r="K1220" i="7"/>
  <c r="K1221" i="7"/>
  <c r="K1222" i="7"/>
  <c r="K1223" i="7"/>
  <c r="K1224" i="7"/>
  <c r="K1225" i="7"/>
  <c r="K1226" i="7"/>
  <c r="K1227" i="7"/>
  <c r="K1228" i="7"/>
  <c r="K1229" i="7"/>
  <c r="K1230" i="7"/>
  <c r="K1231" i="7"/>
  <c r="K1232" i="7"/>
  <c r="K1233" i="7"/>
  <c r="K1234" i="7"/>
  <c r="K1235" i="7"/>
  <c r="K1236" i="7"/>
  <c r="K1237" i="7"/>
  <c r="K1238" i="7"/>
  <c r="K1239" i="7"/>
  <c r="K1240" i="7"/>
  <c r="K1241" i="7"/>
  <c r="K1242" i="7"/>
  <c r="K1243" i="7"/>
  <c r="K1244" i="7"/>
  <c r="K1245" i="7"/>
  <c r="K1246" i="7"/>
  <c r="K1247" i="7"/>
  <c r="K1248" i="7"/>
  <c r="K1249" i="7"/>
  <c r="K1250" i="7"/>
  <c r="K1251" i="7"/>
  <c r="K1252" i="7"/>
  <c r="K1253" i="7"/>
  <c r="K1254" i="7"/>
  <c r="K1255" i="7"/>
  <c r="K1256" i="7"/>
  <c r="K1257" i="7"/>
  <c r="K1258" i="7"/>
  <c r="K1259" i="7"/>
  <c r="K1260" i="7"/>
  <c r="K1261" i="7"/>
  <c r="K1262" i="7"/>
  <c r="K1263" i="7"/>
  <c r="K1264" i="7"/>
  <c r="K1265" i="7"/>
  <c r="K1266" i="7"/>
  <c r="K1267" i="7"/>
  <c r="K1268" i="7"/>
  <c r="K1269" i="7"/>
  <c r="K1270" i="7"/>
  <c r="K1271" i="7"/>
  <c r="K1272" i="7"/>
  <c r="K1273" i="7"/>
  <c r="K1274" i="7"/>
  <c r="K1275" i="7"/>
  <c r="K1276" i="7"/>
  <c r="K1277" i="7"/>
  <c r="K1278" i="7"/>
  <c r="K1279" i="7"/>
  <c r="K1280" i="7"/>
  <c r="K1281" i="7"/>
  <c r="K1282" i="7"/>
  <c r="K1283" i="7"/>
  <c r="K1284" i="7"/>
  <c r="K1285" i="7"/>
  <c r="K1286" i="7"/>
  <c r="K1287" i="7"/>
  <c r="K1288" i="7"/>
  <c r="K1289" i="7"/>
  <c r="K1290" i="7"/>
  <c r="K1291" i="7"/>
  <c r="K1292" i="7"/>
  <c r="K1293" i="7"/>
  <c r="K1294" i="7"/>
  <c r="K1295" i="7"/>
  <c r="K1296" i="7"/>
  <c r="K1297" i="7"/>
  <c r="K1298" i="7"/>
  <c r="K1299" i="7"/>
  <c r="K1300" i="7"/>
  <c r="K1301" i="7"/>
  <c r="K1302" i="7"/>
  <c r="K1303" i="7"/>
  <c r="K1304" i="7"/>
  <c r="K1305" i="7"/>
  <c r="K1306" i="7"/>
  <c r="K1307" i="7"/>
  <c r="K1308" i="7"/>
  <c r="K1309" i="7"/>
  <c r="K1310" i="7"/>
  <c r="K1311" i="7"/>
  <c r="K1312" i="7"/>
  <c r="K1313" i="7"/>
  <c r="K1314" i="7"/>
  <c r="K1315" i="7"/>
  <c r="K1316" i="7"/>
  <c r="K1317" i="7"/>
  <c r="K1318" i="7"/>
  <c r="K1319" i="7"/>
  <c r="K1320" i="7"/>
  <c r="K1321" i="7"/>
  <c r="K1322" i="7"/>
  <c r="K1323" i="7"/>
  <c r="K1324" i="7"/>
  <c r="K1325" i="7"/>
  <c r="K1326" i="7"/>
  <c r="K1327" i="7"/>
  <c r="K1328" i="7"/>
  <c r="K1329" i="7"/>
  <c r="K1330" i="7"/>
  <c r="K1331" i="7"/>
  <c r="K1332" i="7"/>
  <c r="K1333" i="7"/>
  <c r="K1334" i="7"/>
  <c r="K1335" i="7"/>
  <c r="K1336" i="7"/>
  <c r="K1337" i="7"/>
  <c r="K1338" i="7"/>
  <c r="K1339" i="7"/>
  <c r="K1340" i="7"/>
  <c r="K1341" i="7"/>
  <c r="K1342" i="7"/>
  <c r="K1343" i="7"/>
  <c r="K1344" i="7"/>
  <c r="K1345" i="7"/>
  <c r="K1346" i="7"/>
  <c r="K1347" i="7"/>
  <c r="K1348" i="7"/>
  <c r="K1349" i="7"/>
  <c r="K1350" i="7"/>
  <c r="K1351" i="7"/>
  <c r="K1352" i="7"/>
  <c r="K1353" i="7"/>
  <c r="K1354" i="7"/>
  <c r="K1355" i="7"/>
  <c r="K1356" i="7"/>
  <c r="K1357" i="7"/>
  <c r="K1358" i="7"/>
  <c r="K1359" i="7"/>
  <c r="K1360" i="7"/>
  <c r="K1361" i="7"/>
  <c r="K1362" i="7"/>
  <c r="K1363" i="7"/>
  <c r="K1364" i="7"/>
  <c r="K1365" i="7"/>
  <c r="K1366" i="7"/>
  <c r="K1367" i="7"/>
  <c r="K1368" i="7"/>
  <c r="K1369" i="7"/>
  <c r="K1370" i="7"/>
  <c r="K1371" i="7"/>
  <c r="K1372" i="7"/>
  <c r="K1373" i="7"/>
  <c r="K1374" i="7"/>
  <c r="K1375" i="7"/>
  <c r="K1376" i="7"/>
  <c r="K1377" i="7"/>
  <c r="K1378" i="7"/>
  <c r="K1379" i="7"/>
  <c r="K1380" i="7"/>
  <c r="K1381" i="7"/>
  <c r="K1382" i="7"/>
  <c r="K1383" i="7"/>
  <c r="K1384" i="7"/>
  <c r="K1385" i="7"/>
  <c r="K1386" i="7"/>
  <c r="K1387" i="7"/>
  <c r="K1388" i="7"/>
  <c r="K1389" i="7"/>
  <c r="K1390" i="7"/>
  <c r="K1391" i="7"/>
  <c r="K1392" i="7"/>
  <c r="K1393" i="7"/>
  <c r="K1394" i="7"/>
  <c r="K1395" i="7"/>
  <c r="K1396" i="7"/>
  <c r="K1397" i="7"/>
  <c r="K1398" i="7"/>
  <c r="K1399" i="7"/>
  <c r="K1400" i="7"/>
  <c r="K1401" i="7"/>
  <c r="K1402" i="7"/>
  <c r="K1403" i="7"/>
  <c r="K1404" i="7"/>
  <c r="K1405" i="7"/>
  <c r="K1406" i="7"/>
  <c r="K1407" i="7"/>
  <c r="K1408" i="7"/>
  <c r="K1409" i="7"/>
  <c r="K1410" i="7"/>
  <c r="K1411" i="7"/>
  <c r="K1412" i="7"/>
  <c r="K1413" i="7"/>
  <c r="K1414" i="7"/>
  <c r="K1415" i="7"/>
  <c r="K1416" i="7"/>
  <c r="K1417" i="7"/>
  <c r="K1418" i="7"/>
  <c r="K1419" i="7"/>
  <c r="K1420" i="7"/>
  <c r="K1421" i="7"/>
  <c r="K1422" i="7"/>
  <c r="K1423" i="7"/>
  <c r="K1424" i="7"/>
  <c r="K1425" i="7"/>
  <c r="K1426" i="7"/>
  <c r="K1427" i="7"/>
  <c r="K1428" i="7"/>
  <c r="K1429" i="7"/>
  <c r="K1430" i="7"/>
  <c r="K1431" i="7"/>
  <c r="K1432" i="7"/>
  <c r="K1433" i="7"/>
  <c r="K1434" i="7"/>
  <c r="K1435" i="7"/>
  <c r="K1436" i="7"/>
  <c r="K1437" i="7"/>
  <c r="K1438" i="7"/>
  <c r="K1439" i="7"/>
  <c r="K1440" i="7"/>
  <c r="K1441" i="7"/>
  <c r="K1442" i="7"/>
  <c r="K1443" i="7"/>
  <c r="K1444" i="7"/>
  <c r="K1445" i="7"/>
  <c r="K1446" i="7"/>
  <c r="K1447" i="7"/>
  <c r="K1448" i="7"/>
  <c r="K1449" i="7"/>
  <c r="K1450" i="7"/>
  <c r="K1451" i="7"/>
  <c r="K1452" i="7"/>
  <c r="K1453" i="7"/>
  <c r="K1454" i="7"/>
  <c r="K1455" i="7"/>
  <c r="K1456" i="7"/>
  <c r="K1457" i="7"/>
  <c r="K1458" i="7"/>
  <c r="K1459" i="7"/>
  <c r="K1460" i="7"/>
  <c r="K1461" i="7"/>
  <c r="K1462" i="7"/>
  <c r="K1463" i="7"/>
  <c r="K1464" i="7"/>
  <c r="K1465" i="7"/>
  <c r="K1466" i="7"/>
  <c r="K1467" i="7"/>
  <c r="K1468" i="7"/>
  <c r="K1469" i="7"/>
  <c r="K1470" i="7"/>
  <c r="K1471" i="7"/>
  <c r="K1472" i="7"/>
  <c r="K1473" i="7"/>
  <c r="K1474" i="7"/>
  <c r="K1475" i="7"/>
  <c r="K1476" i="7"/>
  <c r="K1477" i="7"/>
  <c r="K1478" i="7"/>
  <c r="K1479" i="7"/>
  <c r="K1480" i="7"/>
  <c r="K1481" i="7"/>
  <c r="K1482" i="7"/>
  <c r="K1483" i="7"/>
  <c r="K1484" i="7"/>
  <c r="K1485" i="7"/>
  <c r="K1486" i="7"/>
  <c r="K1487" i="7"/>
  <c r="K1488" i="7"/>
  <c r="K1489" i="7"/>
  <c r="K1490" i="7"/>
  <c r="K1491" i="7"/>
  <c r="K1492" i="7"/>
  <c r="K1493" i="7"/>
  <c r="K1494" i="7"/>
  <c r="K1495" i="7"/>
  <c r="K1496" i="7"/>
  <c r="K1497" i="7"/>
  <c r="K1498" i="7"/>
  <c r="K1499" i="7"/>
  <c r="K1500" i="7"/>
  <c r="K1501" i="7"/>
  <c r="K1502" i="7"/>
  <c r="K1503" i="7"/>
  <c r="K1504" i="7"/>
  <c r="K1505" i="7"/>
  <c r="K1506" i="7"/>
  <c r="K1507" i="7"/>
  <c r="K1508" i="7"/>
  <c r="K1509" i="7"/>
  <c r="K1510" i="7"/>
  <c r="K1511" i="7"/>
  <c r="K1512" i="7"/>
  <c r="K1513" i="7"/>
  <c r="K1514" i="7"/>
  <c r="K1515" i="7"/>
  <c r="K1516" i="7"/>
  <c r="K1517" i="7"/>
  <c r="K1518" i="7"/>
  <c r="K1519" i="7"/>
  <c r="K1520" i="7"/>
  <c r="I6" i="8"/>
  <c r="K21" i="7" s="1"/>
  <c r="I7" i="8"/>
  <c r="K22" i="7" s="1"/>
  <c r="I8" i="8"/>
  <c r="K23" i="7" s="1"/>
  <c r="I9" i="8"/>
  <c r="K24" i="7" s="1"/>
  <c r="I10" i="8"/>
  <c r="K25" i="7" s="1"/>
  <c r="I11" i="8"/>
  <c r="I12" i="8"/>
  <c r="I13" i="8"/>
  <c r="K28" i="7" s="1"/>
  <c r="I14" i="8"/>
  <c r="I15" i="8"/>
  <c r="I16" i="8"/>
  <c r="I17" i="8"/>
  <c r="I18" i="8"/>
  <c r="I19" i="8"/>
  <c r="I20" i="8"/>
  <c r="K35" i="7" s="1"/>
  <c r="I21" i="8"/>
  <c r="I22" i="8"/>
  <c r="I23" i="8"/>
  <c r="I24" i="8"/>
  <c r="I25" i="8"/>
  <c r="I26" i="8"/>
  <c r="K41" i="7" s="1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118" i="8"/>
  <c r="I119" i="8"/>
  <c r="I120" i="8"/>
  <c r="I121" i="8"/>
  <c r="I122" i="8"/>
  <c r="I123" i="8"/>
  <c r="I124" i="8"/>
  <c r="I125" i="8"/>
  <c r="I126" i="8"/>
  <c r="I127" i="8"/>
  <c r="I128" i="8"/>
  <c r="I129" i="8"/>
  <c r="I130" i="8"/>
  <c r="I131" i="8"/>
  <c r="I132" i="8"/>
  <c r="I133" i="8"/>
  <c r="I134" i="8"/>
  <c r="I135" i="8"/>
  <c r="I136" i="8"/>
  <c r="I137" i="8"/>
  <c r="I138" i="8"/>
  <c r="I139" i="8"/>
  <c r="I140" i="8"/>
  <c r="I141" i="8"/>
  <c r="I142" i="8"/>
  <c r="I143" i="8"/>
  <c r="I144" i="8"/>
  <c r="I145" i="8"/>
  <c r="I146" i="8"/>
  <c r="I147" i="8"/>
  <c r="I148" i="8"/>
  <c r="I149" i="8"/>
  <c r="I150" i="8"/>
  <c r="I151" i="8"/>
  <c r="I152" i="8"/>
  <c r="I153" i="8"/>
  <c r="I154" i="8"/>
  <c r="I155" i="8"/>
  <c r="I156" i="8"/>
  <c r="I157" i="8"/>
  <c r="I158" i="8"/>
  <c r="I159" i="8"/>
  <c r="I160" i="8"/>
  <c r="I161" i="8"/>
  <c r="I162" i="8"/>
  <c r="I163" i="8"/>
  <c r="I164" i="8"/>
  <c r="I165" i="8"/>
  <c r="I166" i="8"/>
  <c r="I167" i="8"/>
  <c r="I168" i="8"/>
  <c r="I169" i="8"/>
  <c r="I170" i="8"/>
  <c r="I171" i="8"/>
  <c r="I172" i="8"/>
  <c r="I173" i="8"/>
  <c r="I174" i="8"/>
  <c r="I175" i="8"/>
  <c r="I176" i="8"/>
  <c r="I177" i="8"/>
  <c r="I178" i="8"/>
  <c r="I179" i="8"/>
  <c r="I180" i="8"/>
  <c r="I181" i="8"/>
  <c r="I182" i="8"/>
  <c r="I183" i="8"/>
  <c r="I184" i="8"/>
  <c r="I185" i="8"/>
  <c r="I186" i="8"/>
  <c r="I187" i="8"/>
  <c r="I188" i="8"/>
  <c r="I189" i="8"/>
  <c r="I190" i="8"/>
  <c r="I191" i="8"/>
  <c r="I192" i="8"/>
  <c r="I193" i="8"/>
  <c r="I194" i="8"/>
  <c r="I195" i="8"/>
  <c r="I196" i="8"/>
  <c r="I197" i="8"/>
  <c r="I198" i="8"/>
  <c r="I199" i="8"/>
  <c r="I200" i="8"/>
  <c r="I201" i="8"/>
  <c r="I202" i="8"/>
  <c r="I203" i="8"/>
  <c r="I204" i="8"/>
  <c r="I205" i="8"/>
  <c r="I206" i="8"/>
  <c r="I207" i="8"/>
  <c r="I208" i="8"/>
  <c r="I209" i="8"/>
  <c r="I210" i="8"/>
  <c r="I211" i="8"/>
  <c r="I212" i="8"/>
  <c r="I213" i="8"/>
  <c r="I214" i="8"/>
  <c r="I215" i="8"/>
  <c r="I216" i="8"/>
  <c r="I217" i="8"/>
  <c r="I218" i="8"/>
  <c r="I219" i="8"/>
  <c r="I220" i="8"/>
  <c r="I221" i="8"/>
  <c r="I222" i="8"/>
  <c r="I223" i="8"/>
  <c r="I224" i="8"/>
  <c r="I225" i="8"/>
  <c r="I226" i="8"/>
  <c r="I227" i="8"/>
  <c r="I228" i="8"/>
  <c r="I229" i="8"/>
  <c r="I230" i="8"/>
  <c r="I231" i="8"/>
  <c r="I232" i="8"/>
  <c r="I233" i="8"/>
  <c r="I234" i="8"/>
  <c r="I235" i="8"/>
  <c r="I236" i="8"/>
  <c r="I237" i="8"/>
  <c r="I238" i="8"/>
  <c r="I239" i="8"/>
  <c r="I240" i="8"/>
  <c r="I241" i="8"/>
  <c r="I242" i="8"/>
  <c r="I243" i="8"/>
  <c r="I244" i="8"/>
  <c r="I245" i="8"/>
  <c r="I246" i="8"/>
  <c r="I247" i="8"/>
  <c r="I248" i="8"/>
  <c r="I249" i="8"/>
  <c r="I250" i="8"/>
  <c r="I251" i="8"/>
  <c r="I252" i="8"/>
  <c r="I253" i="8"/>
  <c r="I254" i="8"/>
  <c r="I255" i="8"/>
  <c r="I256" i="8"/>
  <c r="I257" i="8"/>
  <c r="I258" i="8"/>
  <c r="I259" i="8"/>
  <c r="I260" i="8"/>
  <c r="I261" i="8"/>
  <c r="I262" i="8"/>
  <c r="I263" i="8"/>
  <c r="I264" i="8"/>
  <c r="I265" i="8"/>
  <c r="I266" i="8"/>
  <c r="I267" i="8"/>
  <c r="I268" i="8"/>
  <c r="I269" i="8"/>
  <c r="I270" i="8"/>
  <c r="I271" i="8"/>
  <c r="I272" i="8"/>
  <c r="I273" i="8"/>
  <c r="I274" i="8"/>
  <c r="I275" i="8"/>
  <c r="I276" i="8"/>
  <c r="I277" i="8"/>
  <c r="I278" i="8"/>
  <c r="I279" i="8"/>
  <c r="I280" i="8"/>
  <c r="I281" i="8"/>
  <c r="I282" i="8"/>
  <c r="I283" i="8"/>
  <c r="I284" i="8"/>
  <c r="I285" i="8"/>
  <c r="I286" i="8"/>
  <c r="I287" i="8"/>
  <c r="I288" i="8"/>
  <c r="I289" i="8"/>
  <c r="I290" i="8"/>
  <c r="I291" i="8"/>
  <c r="I292" i="8"/>
  <c r="I293" i="8"/>
  <c r="I294" i="8"/>
  <c r="I295" i="8"/>
  <c r="I296" i="8"/>
  <c r="I297" i="8"/>
  <c r="I298" i="8"/>
  <c r="I299" i="8"/>
  <c r="I300" i="8"/>
  <c r="I301" i="8"/>
  <c r="I302" i="8"/>
  <c r="I303" i="8"/>
  <c r="I304" i="8"/>
  <c r="I305" i="8"/>
  <c r="I306" i="8"/>
  <c r="I307" i="8"/>
  <c r="I308" i="8"/>
  <c r="I309" i="8"/>
  <c r="I310" i="8"/>
  <c r="I311" i="8"/>
  <c r="I312" i="8"/>
  <c r="I313" i="8"/>
  <c r="I314" i="8"/>
  <c r="I315" i="8"/>
  <c r="I316" i="8"/>
  <c r="I317" i="8"/>
  <c r="I318" i="8"/>
  <c r="I319" i="8"/>
  <c r="I320" i="8"/>
  <c r="I321" i="8"/>
  <c r="I322" i="8"/>
  <c r="I323" i="8"/>
  <c r="I324" i="8"/>
  <c r="I325" i="8"/>
  <c r="I326" i="8"/>
  <c r="I327" i="8"/>
  <c r="I328" i="8"/>
  <c r="I329" i="8"/>
  <c r="I330" i="8"/>
  <c r="I331" i="8"/>
  <c r="I332" i="8"/>
  <c r="I333" i="8"/>
  <c r="I334" i="8"/>
  <c r="I335" i="8"/>
  <c r="I336" i="8"/>
  <c r="I337" i="8"/>
  <c r="I338" i="8"/>
  <c r="I339" i="8"/>
  <c r="I340" i="8"/>
  <c r="I341" i="8"/>
  <c r="I342" i="8"/>
  <c r="I343" i="8"/>
  <c r="I344" i="8"/>
  <c r="I345" i="8"/>
  <c r="I346" i="8"/>
  <c r="I347" i="8"/>
  <c r="I348" i="8"/>
  <c r="I349" i="8"/>
  <c r="I350" i="8"/>
  <c r="I351" i="8"/>
  <c r="I352" i="8"/>
  <c r="I353" i="8"/>
  <c r="I354" i="8"/>
  <c r="I355" i="8"/>
  <c r="I356" i="8"/>
  <c r="I357" i="8"/>
  <c r="I358" i="8"/>
  <c r="I359" i="8"/>
  <c r="I360" i="8"/>
  <c r="I361" i="8"/>
  <c r="I362" i="8"/>
  <c r="I363" i="8"/>
  <c r="I364" i="8"/>
  <c r="I365" i="8"/>
  <c r="I366" i="8"/>
  <c r="I367" i="8"/>
  <c r="I368" i="8"/>
  <c r="I369" i="8"/>
  <c r="I370" i="8"/>
  <c r="I371" i="8"/>
  <c r="I372" i="8"/>
  <c r="I373" i="8"/>
  <c r="I374" i="8"/>
  <c r="I375" i="8"/>
  <c r="I376" i="8"/>
  <c r="I377" i="8"/>
  <c r="I378" i="8"/>
  <c r="I379" i="8"/>
  <c r="I380" i="8"/>
  <c r="I381" i="8"/>
  <c r="I382" i="8"/>
  <c r="I383" i="8"/>
  <c r="I384" i="8"/>
  <c r="I385" i="8"/>
  <c r="I386" i="8"/>
  <c r="I387" i="8"/>
  <c r="I388" i="8"/>
  <c r="I389" i="8"/>
  <c r="I390" i="8"/>
  <c r="I391" i="8"/>
  <c r="I392" i="8"/>
  <c r="I393" i="8"/>
  <c r="I394" i="8"/>
  <c r="I395" i="8"/>
  <c r="I396" i="8"/>
  <c r="I397" i="8"/>
  <c r="I398" i="8"/>
  <c r="I399" i="8"/>
  <c r="I400" i="8"/>
  <c r="I401" i="8"/>
  <c r="I402" i="8"/>
  <c r="I403" i="8"/>
  <c r="I404" i="8"/>
  <c r="I405" i="8"/>
  <c r="I406" i="8"/>
  <c r="I407" i="8"/>
  <c r="I408" i="8"/>
  <c r="I409" i="8"/>
  <c r="I410" i="8"/>
  <c r="I411" i="8"/>
  <c r="I412" i="8"/>
  <c r="I413" i="8"/>
  <c r="I414" i="8"/>
  <c r="I415" i="8"/>
  <c r="I416" i="8"/>
  <c r="I417" i="8"/>
  <c r="I418" i="8"/>
  <c r="I419" i="8"/>
  <c r="I420" i="8"/>
  <c r="I421" i="8"/>
  <c r="I422" i="8"/>
  <c r="I423" i="8"/>
  <c r="I424" i="8"/>
  <c r="I425" i="8"/>
  <c r="I426" i="8"/>
  <c r="I427" i="8"/>
  <c r="I428" i="8"/>
  <c r="I429" i="8"/>
  <c r="I430" i="8"/>
  <c r="I431" i="8"/>
  <c r="I432" i="8"/>
  <c r="I433" i="8"/>
  <c r="I434" i="8"/>
  <c r="I435" i="8"/>
  <c r="I436" i="8"/>
  <c r="I437" i="8"/>
  <c r="I438" i="8"/>
  <c r="I439" i="8"/>
  <c r="I440" i="8"/>
  <c r="I441" i="8"/>
  <c r="I442" i="8"/>
  <c r="I443" i="8"/>
  <c r="I444" i="8"/>
  <c r="I445" i="8"/>
  <c r="I446" i="8"/>
  <c r="I447" i="8"/>
  <c r="I448" i="8"/>
  <c r="I449" i="8"/>
  <c r="I450" i="8"/>
  <c r="I451" i="8"/>
  <c r="I452" i="8"/>
  <c r="I453" i="8"/>
  <c r="I454" i="8"/>
  <c r="I455" i="8"/>
  <c r="I456" i="8"/>
  <c r="I457" i="8"/>
  <c r="I458" i="8"/>
  <c r="I459" i="8"/>
  <c r="I460" i="8"/>
  <c r="I461" i="8"/>
  <c r="I462" i="8"/>
  <c r="I463" i="8"/>
  <c r="I464" i="8"/>
  <c r="I465" i="8"/>
  <c r="I466" i="8"/>
  <c r="I467" i="8"/>
  <c r="I468" i="8"/>
  <c r="I469" i="8"/>
  <c r="I470" i="8"/>
  <c r="I471" i="8"/>
  <c r="I472" i="8"/>
  <c r="I473" i="8"/>
  <c r="I474" i="8"/>
  <c r="I475" i="8"/>
  <c r="I476" i="8"/>
  <c r="I477" i="8"/>
  <c r="I478" i="8"/>
  <c r="I479" i="8"/>
  <c r="I480" i="8"/>
  <c r="I481" i="8"/>
  <c r="I482" i="8"/>
  <c r="I483" i="8"/>
  <c r="I484" i="8"/>
  <c r="I485" i="8"/>
  <c r="I486" i="8"/>
  <c r="I487" i="8"/>
  <c r="I488" i="8"/>
  <c r="I489" i="8"/>
  <c r="I490" i="8"/>
  <c r="I491" i="8"/>
  <c r="I492" i="8"/>
  <c r="I493" i="8"/>
  <c r="I494" i="8"/>
  <c r="I495" i="8"/>
  <c r="I496" i="8"/>
  <c r="I497" i="8"/>
  <c r="I498" i="8"/>
  <c r="I499" i="8"/>
  <c r="I500" i="8"/>
  <c r="I501" i="8"/>
  <c r="I502" i="8"/>
  <c r="I503" i="8"/>
  <c r="I504" i="8"/>
  <c r="I505" i="8"/>
  <c r="I506" i="8"/>
  <c r="I507" i="8"/>
  <c r="I508" i="8"/>
  <c r="I509" i="8"/>
  <c r="I510" i="8"/>
  <c r="I511" i="8"/>
  <c r="I512" i="8"/>
  <c r="I513" i="8"/>
  <c r="I514" i="8"/>
  <c r="I515" i="8"/>
  <c r="I516" i="8"/>
  <c r="I517" i="8"/>
  <c r="I518" i="8"/>
  <c r="I519" i="8"/>
  <c r="I520" i="8"/>
  <c r="I521" i="8"/>
  <c r="I522" i="8"/>
  <c r="I523" i="8"/>
  <c r="I524" i="8"/>
  <c r="I525" i="8"/>
  <c r="I526" i="8"/>
  <c r="I527" i="8"/>
  <c r="I528" i="8"/>
  <c r="I529" i="8"/>
  <c r="I530" i="8"/>
  <c r="I531" i="8"/>
  <c r="I532" i="8"/>
  <c r="I533" i="8"/>
  <c r="I534" i="8"/>
  <c r="I535" i="8"/>
  <c r="I536" i="8"/>
  <c r="I537" i="8"/>
  <c r="I538" i="8"/>
  <c r="I539" i="8"/>
  <c r="I540" i="8"/>
  <c r="I541" i="8"/>
  <c r="I542" i="8"/>
  <c r="I543" i="8"/>
  <c r="I544" i="8"/>
  <c r="I545" i="8"/>
  <c r="I546" i="8"/>
  <c r="I547" i="8"/>
  <c r="I548" i="8"/>
  <c r="I549" i="8"/>
  <c r="I550" i="8"/>
  <c r="I551" i="8"/>
  <c r="I552" i="8"/>
  <c r="I553" i="8"/>
  <c r="I554" i="8"/>
  <c r="I555" i="8"/>
  <c r="I556" i="8"/>
  <c r="I557" i="8"/>
  <c r="I558" i="8"/>
  <c r="I559" i="8"/>
  <c r="I560" i="8"/>
  <c r="I561" i="8"/>
  <c r="I562" i="8"/>
  <c r="I563" i="8"/>
  <c r="I564" i="8"/>
  <c r="I565" i="8"/>
  <c r="I566" i="8"/>
  <c r="I567" i="8"/>
  <c r="I568" i="8"/>
  <c r="I569" i="8"/>
  <c r="I570" i="8"/>
  <c r="I571" i="8"/>
  <c r="I572" i="8"/>
  <c r="I573" i="8"/>
  <c r="I574" i="8"/>
  <c r="I575" i="8"/>
  <c r="I576" i="8"/>
  <c r="I577" i="8"/>
  <c r="I578" i="8"/>
  <c r="I579" i="8"/>
  <c r="I580" i="8"/>
  <c r="I581" i="8"/>
  <c r="I582" i="8"/>
  <c r="I583" i="8"/>
  <c r="I584" i="8"/>
  <c r="I585" i="8"/>
  <c r="I586" i="8"/>
  <c r="I587" i="8"/>
  <c r="I588" i="8"/>
  <c r="I589" i="8"/>
  <c r="I590" i="8"/>
  <c r="I591" i="8"/>
  <c r="I592" i="8"/>
  <c r="I593" i="8"/>
  <c r="I594" i="8"/>
  <c r="I595" i="8"/>
  <c r="I596" i="8"/>
  <c r="I597" i="8"/>
  <c r="I598" i="8"/>
  <c r="I599" i="8"/>
  <c r="I600" i="8"/>
  <c r="I601" i="8"/>
  <c r="I602" i="8"/>
  <c r="I603" i="8"/>
  <c r="I604" i="8"/>
  <c r="I605" i="8"/>
  <c r="I606" i="8"/>
  <c r="I607" i="8"/>
  <c r="I608" i="8"/>
  <c r="I609" i="8"/>
  <c r="I610" i="8"/>
  <c r="I611" i="8"/>
  <c r="I612" i="8"/>
  <c r="I613" i="8"/>
  <c r="I614" i="8"/>
  <c r="I615" i="8"/>
  <c r="I616" i="8"/>
  <c r="I617" i="8"/>
  <c r="I618" i="8"/>
  <c r="I619" i="8"/>
  <c r="I620" i="8"/>
  <c r="I621" i="8"/>
  <c r="I622" i="8"/>
  <c r="I623" i="8"/>
  <c r="I624" i="8"/>
  <c r="I625" i="8"/>
  <c r="I626" i="8"/>
  <c r="I627" i="8"/>
  <c r="I628" i="8"/>
  <c r="I629" i="8"/>
  <c r="I630" i="8"/>
  <c r="I631" i="8"/>
  <c r="I632" i="8"/>
  <c r="I633" i="8"/>
  <c r="I634" i="8"/>
  <c r="I635" i="8"/>
  <c r="I636" i="8"/>
  <c r="I637" i="8"/>
  <c r="I638" i="8"/>
  <c r="I639" i="8"/>
  <c r="I640" i="8"/>
  <c r="I641" i="8"/>
  <c r="I642" i="8"/>
  <c r="I643" i="8"/>
  <c r="I644" i="8"/>
  <c r="I645" i="8"/>
  <c r="I646" i="8"/>
  <c r="I647" i="8"/>
  <c r="I648" i="8"/>
  <c r="I649" i="8"/>
  <c r="I650" i="8"/>
  <c r="I651" i="8"/>
  <c r="I652" i="8"/>
  <c r="I653" i="8"/>
  <c r="I654" i="8"/>
  <c r="I655" i="8"/>
  <c r="I656" i="8"/>
  <c r="I657" i="8"/>
  <c r="I658" i="8"/>
  <c r="I659" i="8"/>
  <c r="I660" i="8"/>
  <c r="I661" i="8"/>
  <c r="I662" i="8"/>
  <c r="I663" i="8"/>
  <c r="I664" i="8"/>
  <c r="I665" i="8"/>
  <c r="I666" i="8"/>
  <c r="I667" i="8"/>
  <c r="I668" i="8"/>
  <c r="I669" i="8"/>
  <c r="I670" i="8"/>
  <c r="I671" i="8"/>
  <c r="I672" i="8"/>
  <c r="I673" i="8"/>
  <c r="I674" i="8"/>
  <c r="I675" i="8"/>
  <c r="I676" i="8"/>
  <c r="I677" i="8"/>
  <c r="I678" i="8"/>
  <c r="I679" i="8"/>
  <c r="I680" i="8"/>
  <c r="I681" i="8"/>
  <c r="I682" i="8"/>
  <c r="I683" i="8"/>
  <c r="I684" i="8"/>
  <c r="I685" i="8"/>
  <c r="I686" i="8"/>
  <c r="I687" i="8"/>
  <c r="I688" i="8"/>
  <c r="I689" i="8"/>
  <c r="I690" i="8"/>
  <c r="I691" i="8"/>
  <c r="I692" i="8"/>
  <c r="I693" i="8"/>
  <c r="I694" i="8"/>
  <c r="I695" i="8"/>
  <c r="I696" i="8"/>
  <c r="I697" i="8"/>
  <c r="I698" i="8"/>
  <c r="I699" i="8"/>
  <c r="I700" i="8"/>
  <c r="I701" i="8"/>
  <c r="I702" i="8"/>
  <c r="I703" i="8"/>
  <c r="I704" i="8"/>
  <c r="I705" i="8"/>
  <c r="I706" i="8"/>
  <c r="I707" i="8"/>
  <c r="I708" i="8"/>
  <c r="I709" i="8"/>
  <c r="I710" i="8"/>
  <c r="I711" i="8"/>
  <c r="I712" i="8"/>
  <c r="I713" i="8"/>
  <c r="I714" i="8"/>
  <c r="I715" i="8"/>
  <c r="I716" i="8"/>
  <c r="I717" i="8"/>
  <c r="I718" i="8"/>
  <c r="I719" i="8"/>
  <c r="I720" i="8"/>
  <c r="I721" i="8"/>
  <c r="I722" i="8"/>
  <c r="I723" i="8"/>
  <c r="I724" i="8"/>
  <c r="I725" i="8"/>
  <c r="I726" i="8"/>
  <c r="I727" i="8"/>
  <c r="I728" i="8"/>
  <c r="I729" i="8"/>
  <c r="I730" i="8"/>
  <c r="I731" i="8"/>
  <c r="I732" i="8"/>
  <c r="I733" i="8"/>
  <c r="I734" i="8"/>
  <c r="I735" i="8"/>
  <c r="I736" i="8"/>
  <c r="I737" i="8"/>
  <c r="I738" i="8"/>
  <c r="I739" i="8"/>
  <c r="I740" i="8"/>
  <c r="I741" i="8"/>
  <c r="I742" i="8"/>
  <c r="I743" i="8"/>
  <c r="I744" i="8"/>
  <c r="I745" i="8"/>
  <c r="I746" i="8"/>
  <c r="I747" i="8"/>
  <c r="I748" i="8"/>
  <c r="I749" i="8"/>
  <c r="I750" i="8"/>
  <c r="I751" i="8"/>
  <c r="I752" i="8"/>
  <c r="I753" i="8"/>
  <c r="I754" i="8"/>
  <c r="I755" i="8"/>
  <c r="I756" i="8"/>
  <c r="I757" i="8"/>
  <c r="I758" i="8"/>
  <c r="I759" i="8"/>
  <c r="I760" i="8"/>
  <c r="I761" i="8"/>
  <c r="I762" i="8"/>
  <c r="I763" i="8"/>
  <c r="I764" i="8"/>
  <c r="I765" i="8"/>
  <c r="I766" i="8"/>
  <c r="I767" i="8"/>
  <c r="I768" i="8"/>
  <c r="I769" i="8"/>
  <c r="I770" i="8"/>
  <c r="I771" i="8"/>
  <c r="I772" i="8"/>
  <c r="I773" i="8"/>
  <c r="I774" i="8"/>
  <c r="I775" i="8"/>
  <c r="I776" i="8"/>
  <c r="I777" i="8"/>
  <c r="I778" i="8"/>
  <c r="I779" i="8"/>
  <c r="I780" i="8"/>
  <c r="I781" i="8"/>
  <c r="I782" i="8"/>
  <c r="I783" i="8"/>
  <c r="I784" i="8"/>
  <c r="I785" i="8"/>
  <c r="I786" i="8"/>
  <c r="I787" i="8"/>
  <c r="I788" i="8"/>
  <c r="I789" i="8"/>
  <c r="I790" i="8"/>
  <c r="I791" i="8"/>
  <c r="I792" i="8"/>
  <c r="I793" i="8"/>
  <c r="I794" i="8"/>
  <c r="I795" i="8"/>
  <c r="I796" i="8"/>
  <c r="I797" i="8"/>
  <c r="I798" i="8"/>
  <c r="I799" i="8"/>
  <c r="I800" i="8"/>
  <c r="I801" i="8"/>
  <c r="I802" i="8"/>
  <c r="I803" i="8"/>
  <c r="I804" i="8"/>
  <c r="I805" i="8"/>
  <c r="I806" i="8"/>
  <c r="I807" i="8"/>
  <c r="I808" i="8"/>
  <c r="I809" i="8"/>
  <c r="I810" i="8"/>
  <c r="I811" i="8"/>
  <c r="I812" i="8"/>
  <c r="I813" i="8"/>
  <c r="I814" i="8"/>
  <c r="I815" i="8"/>
  <c r="I816" i="8"/>
  <c r="I817" i="8"/>
  <c r="I818" i="8"/>
  <c r="I819" i="8"/>
  <c r="I820" i="8"/>
  <c r="I821" i="8"/>
  <c r="I822" i="8"/>
  <c r="I823" i="8"/>
  <c r="I824" i="8"/>
  <c r="I825" i="8"/>
  <c r="I826" i="8"/>
  <c r="I827" i="8"/>
  <c r="I828" i="8"/>
  <c r="I829" i="8"/>
  <c r="I830" i="8"/>
  <c r="I831" i="8"/>
  <c r="I832" i="8"/>
  <c r="I833" i="8"/>
  <c r="I834" i="8"/>
  <c r="I835" i="8"/>
  <c r="I836" i="8"/>
  <c r="I837" i="8"/>
  <c r="I838" i="8"/>
  <c r="I839" i="8"/>
  <c r="I840" i="8"/>
  <c r="I841" i="8"/>
  <c r="I842" i="8"/>
  <c r="I843" i="8"/>
  <c r="I844" i="8"/>
  <c r="I845" i="8"/>
  <c r="I846" i="8"/>
  <c r="I847" i="8"/>
  <c r="I848" i="8"/>
  <c r="I849" i="8"/>
  <c r="I850" i="8"/>
  <c r="I851" i="8"/>
  <c r="I852" i="8"/>
  <c r="I853" i="8"/>
  <c r="I854" i="8"/>
  <c r="I855" i="8"/>
  <c r="I856" i="8"/>
  <c r="I857" i="8"/>
  <c r="I858" i="8"/>
  <c r="I859" i="8"/>
  <c r="I860" i="8"/>
  <c r="I861" i="8"/>
  <c r="I862" i="8"/>
  <c r="I863" i="8"/>
  <c r="I864" i="8"/>
  <c r="I865" i="8"/>
  <c r="I866" i="8"/>
  <c r="I867" i="8"/>
  <c r="I868" i="8"/>
  <c r="I869" i="8"/>
  <c r="I870" i="8"/>
  <c r="I871" i="8"/>
  <c r="I872" i="8"/>
  <c r="I873" i="8"/>
  <c r="I874" i="8"/>
  <c r="I875" i="8"/>
  <c r="I876" i="8"/>
  <c r="I877" i="8"/>
  <c r="I878" i="8"/>
  <c r="I879" i="8"/>
  <c r="I880" i="8"/>
  <c r="I881" i="8"/>
  <c r="I882" i="8"/>
  <c r="I883" i="8"/>
  <c r="I884" i="8"/>
  <c r="I885" i="8"/>
  <c r="I886" i="8"/>
  <c r="I887" i="8"/>
  <c r="I888" i="8"/>
  <c r="I889" i="8"/>
  <c r="I890" i="8"/>
  <c r="I891" i="8"/>
  <c r="I892" i="8"/>
  <c r="I893" i="8"/>
  <c r="I894" i="8"/>
  <c r="I895" i="8"/>
  <c r="I896" i="8"/>
  <c r="I897" i="8"/>
  <c r="I898" i="8"/>
  <c r="I899" i="8"/>
  <c r="I900" i="8"/>
  <c r="I901" i="8"/>
  <c r="I902" i="8"/>
  <c r="I903" i="8"/>
  <c r="I904" i="8"/>
  <c r="I905" i="8"/>
  <c r="I906" i="8"/>
  <c r="I907" i="8"/>
  <c r="I908" i="8"/>
  <c r="I909" i="8"/>
  <c r="I910" i="8"/>
  <c r="I911" i="8"/>
  <c r="I912" i="8"/>
  <c r="I913" i="8"/>
  <c r="I914" i="8"/>
  <c r="I915" i="8"/>
  <c r="I916" i="8"/>
  <c r="I917" i="8"/>
  <c r="I918" i="8"/>
  <c r="I919" i="8"/>
  <c r="I920" i="8"/>
  <c r="I921" i="8"/>
  <c r="I922" i="8"/>
  <c r="I923" i="8"/>
  <c r="I924" i="8"/>
  <c r="I925" i="8"/>
  <c r="I926" i="8"/>
  <c r="I927" i="8"/>
  <c r="I928" i="8"/>
  <c r="I929" i="8"/>
  <c r="I930" i="8"/>
  <c r="I931" i="8"/>
  <c r="I932" i="8"/>
  <c r="I933" i="8"/>
  <c r="I934" i="8"/>
  <c r="I935" i="8"/>
  <c r="I936" i="8"/>
  <c r="I937" i="8"/>
  <c r="I938" i="8"/>
  <c r="I939" i="8"/>
  <c r="I940" i="8"/>
  <c r="I941" i="8"/>
  <c r="I942" i="8"/>
  <c r="I943" i="8"/>
  <c r="I944" i="8"/>
  <c r="I945" i="8"/>
  <c r="I946" i="8"/>
  <c r="I947" i="8"/>
  <c r="I948" i="8"/>
  <c r="I949" i="8"/>
  <c r="I950" i="8"/>
  <c r="I951" i="8"/>
  <c r="I952" i="8"/>
  <c r="I953" i="8"/>
  <c r="I954" i="8"/>
  <c r="I955" i="8"/>
  <c r="I956" i="8"/>
  <c r="I957" i="8"/>
  <c r="I958" i="8"/>
  <c r="I959" i="8"/>
  <c r="I960" i="8"/>
  <c r="I961" i="8"/>
  <c r="I962" i="8"/>
  <c r="I963" i="8"/>
  <c r="I964" i="8"/>
  <c r="I965" i="8"/>
  <c r="I966" i="8"/>
  <c r="I967" i="8"/>
  <c r="I968" i="8"/>
  <c r="I969" i="8"/>
  <c r="I970" i="8"/>
  <c r="I971" i="8"/>
  <c r="I972" i="8"/>
  <c r="I973" i="8"/>
  <c r="I974" i="8"/>
  <c r="I975" i="8"/>
  <c r="I976" i="8"/>
  <c r="I977" i="8"/>
  <c r="I978" i="8"/>
  <c r="I979" i="8"/>
  <c r="I980" i="8"/>
  <c r="I981" i="8"/>
  <c r="I982" i="8"/>
  <c r="I983" i="8"/>
  <c r="I984" i="8"/>
  <c r="I985" i="8"/>
  <c r="I986" i="8"/>
  <c r="I987" i="8"/>
  <c r="I988" i="8"/>
  <c r="I989" i="8"/>
  <c r="I990" i="8"/>
  <c r="I991" i="8"/>
  <c r="I992" i="8"/>
  <c r="I993" i="8"/>
  <c r="I994" i="8"/>
  <c r="I995" i="8"/>
  <c r="I996" i="8"/>
  <c r="I997" i="8"/>
  <c r="I998" i="8"/>
  <c r="I999" i="8"/>
  <c r="I1000" i="8"/>
  <c r="I1001" i="8"/>
  <c r="I1002" i="8"/>
  <c r="I1003" i="8"/>
  <c r="I1004" i="8"/>
  <c r="I1005" i="8"/>
  <c r="I1006" i="8"/>
  <c r="I1007" i="8"/>
  <c r="I1008" i="8"/>
  <c r="I1009" i="8"/>
  <c r="I1010" i="8"/>
  <c r="I1011" i="8"/>
  <c r="I1012" i="8"/>
  <c r="I1013" i="8"/>
  <c r="I1014" i="8"/>
  <c r="I1015" i="8"/>
  <c r="I1016" i="8"/>
  <c r="I1017" i="8"/>
  <c r="I1018" i="8"/>
  <c r="I1019" i="8"/>
  <c r="I1020" i="8"/>
  <c r="I1021" i="8"/>
  <c r="I1022" i="8"/>
  <c r="I1023" i="8"/>
  <c r="I1024" i="8"/>
  <c r="I1025" i="8"/>
  <c r="I1026" i="8"/>
  <c r="I1027" i="8"/>
  <c r="I1028" i="8"/>
  <c r="I1029" i="8"/>
  <c r="I1030" i="8"/>
  <c r="I1031" i="8"/>
  <c r="I1032" i="8"/>
  <c r="I1033" i="8"/>
  <c r="I1034" i="8"/>
  <c r="I1035" i="8"/>
  <c r="I1036" i="8"/>
  <c r="I1037" i="8"/>
  <c r="I1038" i="8"/>
  <c r="I1039" i="8"/>
  <c r="I1040" i="8"/>
  <c r="A21" i="7"/>
  <c r="C7" i="8" l="1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244" i="8"/>
  <c r="C245" i="8"/>
  <c r="C246" i="8"/>
  <c r="C247" i="8"/>
  <c r="C248" i="8"/>
  <c r="C249" i="8"/>
  <c r="C250" i="8"/>
  <c r="C251" i="8"/>
  <c r="C252" i="8"/>
  <c r="C253" i="8"/>
  <c r="C254" i="8"/>
  <c r="C255" i="8"/>
  <c r="C256" i="8"/>
  <c r="C257" i="8"/>
  <c r="C258" i="8"/>
  <c r="C259" i="8"/>
  <c r="C260" i="8"/>
  <c r="C261" i="8"/>
  <c r="C262" i="8"/>
  <c r="C263" i="8"/>
  <c r="C264" i="8"/>
  <c r="C265" i="8"/>
  <c r="C266" i="8"/>
  <c r="C267" i="8"/>
  <c r="C268" i="8"/>
  <c r="C269" i="8"/>
  <c r="C270" i="8"/>
  <c r="C271" i="8"/>
  <c r="C272" i="8"/>
  <c r="C273" i="8"/>
  <c r="C274" i="8"/>
  <c r="C275" i="8"/>
  <c r="C276" i="8"/>
  <c r="C277" i="8"/>
  <c r="C278" i="8"/>
  <c r="C279" i="8"/>
  <c r="C280" i="8"/>
  <c r="C281" i="8"/>
  <c r="C282" i="8"/>
  <c r="C283" i="8"/>
  <c r="C284" i="8"/>
  <c r="C285" i="8"/>
  <c r="C286" i="8"/>
  <c r="C287" i="8"/>
  <c r="C288" i="8"/>
  <c r="C289" i="8"/>
  <c r="C290" i="8"/>
  <c r="C291" i="8"/>
  <c r="C292" i="8"/>
  <c r="C293" i="8"/>
  <c r="C294" i="8"/>
  <c r="C295" i="8"/>
  <c r="C296" i="8"/>
  <c r="C297" i="8"/>
  <c r="C298" i="8"/>
  <c r="C299" i="8"/>
  <c r="C300" i="8"/>
  <c r="C301" i="8"/>
  <c r="C302" i="8"/>
  <c r="C303" i="8"/>
  <c r="C304" i="8"/>
  <c r="C305" i="8"/>
  <c r="C306" i="8"/>
  <c r="C307" i="8"/>
  <c r="C308" i="8"/>
  <c r="C309" i="8"/>
  <c r="C310" i="8"/>
  <c r="C311" i="8"/>
  <c r="C312" i="8"/>
  <c r="C313" i="8"/>
  <c r="C314" i="8"/>
  <c r="C315" i="8"/>
  <c r="C316" i="8"/>
  <c r="C317" i="8"/>
  <c r="C318" i="8"/>
  <c r="C319" i="8"/>
  <c r="C320" i="8"/>
  <c r="C321" i="8"/>
  <c r="C322" i="8"/>
  <c r="C323" i="8"/>
  <c r="C324" i="8"/>
  <c r="C325" i="8"/>
  <c r="C326" i="8"/>
  <c r="C327" i="8"/>
  <c r="C328" i="8"/>
  <c r="C329" i="8"/>
  <c r="C330" i="8"/>
  <c r="C331" i="8"/>
  <c r="C332" i="8"/>
  <c r="C333" i="8"/>
  <c r="C334" i="8"/>
  <c r="C335" i="8"/>
  <c r="C336" i="8"/>
  <c r="C337" i="8"/>
  <c r="C338" i="8"/>
  <c r="C339" i="8"/>
  <c r="C340" i="8"/>
  <c r="C341" i="8"/>
  <c r="C342" i="8"/>
  <c r="C343" i="8"/>
  <c r="C344" i="8"/>
  <c r="C345" i="8"/>
  <c r="C346" i="8"/>
  <c r="C347" i="8"/>
  <c r="C348" i="8"/>
  <c r="C349" i="8"/>
  <c r="C350" i="8"/>
  <c r="C351" i="8"/>
  <c r="C352" i="8"/>
  <c r="C353" i="8"/>
  <c r="C354" i="8"/>
  <c r="C355" i="8"/>
  <c r="C356" i="8"/>
  <c r="C357" i="8"/>
  <c r="C358" i="8"/>
  <c r="C359" i="8"/>
  <c r="C360" i="8"/>
  <c r="C361" i="8"/>
  <c r="C362" i="8"/>
  <c r="C363" i="8"/>
  <c r="C364" i="8"/>
  <c r="C365" i="8"/>
  <c r="C366" i="8"/>
  <c r="C367" i="8"/>
  <c r="C368" i="8"/>
  <c r="C369" i="8"/>
  <c r="C370" i="8"/>
  <c r="C371" i="8"/>
  <c r="C372" i="8"/>
  <c r="C373" i="8"/>
  <c r="C374" i="8"/>
  <c r="C375" i="8"/>
  <c r="C376" i="8"/>
  <c r="C377" i="8"/>
  <c r="C378" i="8"/>
  <c r="C379" i="8"/>
  <c r="C380" i="8"/>
  <c r="C381" i="8"/>
  <c r="C382" i="8"/>
  <c r="C383" i="8"/>
  <c r="C384" i="8"/>
  <c r="C385" i="8"/>
  <c r="C386" i="8"/>
  <c r="C387" i="8"/>
  <c r="C388" i="8"/>
  <c r="C389" i="8"/>
  <c r="C390" i="8"/>
  <c r="C391" i="8"/>
  <c r="C392" i="8"/>
  <c r="C393" i="8"/>
  <c r="C394" i="8"/>
  <c r="C395" i="8"/>
  <c r="C396" i="8"/>
  <c r="C397" i="8"/>
  <c r="C398" i="8"/>
  <c r="C399" i="8"/>
  <c r="C400" i="8"/>
  <c r="C401" i="8"/>
  <c r="C402" i="8"/>
  <c r="C403" i="8"/>
  <c r="C404" i="8"/>
  <c r="C405" i="8"/>
  <c r="C406" i="8"/>
  <c r="C407" i="8"/>
  <c r="C408" i="8"/>
  <c r="C409" i="8"/>
  <c r="C410" i="8"/>
  <c r="C411" i="8"/>
  <c r="C412" i="8"/>
  <c r="C413" i="8"/>
  <c r="C414" i="8"/>
  <c r="C415" i="8"/>
  <c r="C416" i="8"/>
  <c r="C417" i="8"/>
  <c r="C418" i="8"/>
  <c r="C419" i="8"/>
  <c r="C420" i="8"/>
  <c r="C421" i="8"/>
  <c r="C422" i="8"/>
  <c r="C423" i="8"/>
  <c r="C424" i="8"/>
  <c r="C425" i="8"/>
  <c r="C426" i="8"/>
  <c r="C427" i="8"/>
  <c r="C428" i="8"/>
  <c r="C429" i="8"/>
  <c r="C430" i="8"/>
  <c r="C431" i="8"/>
  <c r="C432" i="8"/>
  <c r="C433" i="8"/>
  <c r="C434" i="8"/>
  <c r="C435" i="8"/>
  <c r="C436" i="8"/>
  <c r="C437" i="8"/>
  <c r="C438" i="8"/>
  <c r="C439" i="8"/>
  <c r="C440" i="8"/>
  <c r="C441" i="8"/>
  <c r="C442" i="8"/>
  <c r="C443" i="8"/>
  <c r="C444" i="8"/>
  <c r="C445" i="8"/>
  <c r="C446" i="8"/>
  <c r="C447" i="8"/>
  <c r="C448" i="8"/>
  <c r="C449" i="8"/>
  <c r="C450" i="8"/>
  <c r="C451" i="8"/>
  <c r="C452" i="8"/>
  <c r="C453" i="8"/>
  <c r="C454" i="8"/>
  <c r="C455" i="8"/>
  <c r="C456" i="8"/>
  <c r="C457" i="8"/>
  <c r="C458" i="8"/>
  <c r="C459" i="8"/>
  <c r="C460" i="8"/>
  <c r="C461" i="8"/>
  <c r="C462" i="8"/>
  <c r="C463" i="8"/>
  <c r="C464" i="8"/>
  <c r="C465" i="8"/>
  <c r="C466" i="8"/>
  <c r="C467" i="8"/>
  <c r="C468" i="8"/>
  <c r="C469" i="8"/>
  <c r="C470" i="8"/>
  <c r="C471" i="8"/>
  <c r="C472" i="8"/>
  <c r="C473" i="8"/>
  <c r="C474" i="8"/>
  <c r="C475" i="8"/>
  <c r="C476" i="8"/>
  <c r="C477" i="8"/>
  <c r="C478" i="8"/>
  <c r="C479" i="8"/>
  <c r="C480" i="8"/>
  <c r="C481" i="8"/>
  <c r="C482" i="8"/>
  <c r="C483" i="8"/>
  <c r="C484" i="8"/>
  <c r="C485" i="8"/>
  <c r="C486" i="8"/>
  <c r="C487" i="8"/>
  <c r="C488" i="8"/>
  <c r="C489" i="8"/>
  <c r="C490" i="8"/>
  <c r="C491" i="8"/>
  <c r="C492" i="8"/>
  <c r="C493" i="8"/>
  <c r="C494" i="8"/>
  <c r="C495" i="8"/>
  <c r="C496" i="8"/>
  <c r="C497" i="8"/>
  <c r="C498" i="8"/>
  <c r="C499" i="8"/>
  <c r="C500" i="8"/>
  <c r="C501" i="8"/>
  <c r="C502" i="8"/>
  <c r="C503" i="8"/>
  <c r="C504" i="8"/>
  <c r="C505" i="8"/>
  <c r="C506" i="8"/>
  <c r="C507" i="8"/>
  <c r="C508" i="8"/>
  <c r="C509" i="8"/>
  <c r="C510" i="8"/>
  <c r="C511" i="8"/>
  <c r="C512" i="8"/>
  <c r="C513" i="8"/>
  <c r="C514" i="8"/>
  <c r="C515" i="8"/>
  <c r="C516" i="8"/>
  <c r="C517" i="8"/>
  <c r="C518" i="8"/>
  <c r="C519" i="8"/>
  <c r="C520" i="8"/>
  <c r="C521" i="8"/>
  <c r="C522" i="8"/>
  <c r="C523" i="8"/>
  <c r="C524" i="8"/>
  <c r="C525" i="8"/>
  <c r="C526" i="8"/>
  <c r="C527" i="8"/>
  <c r="C528" i="8"/>
  <c r="C529" i="8"/>
  <c r="C530" i="8"/>
  <c r="C531" i="8"/>
  <c r="C532" i="8"/>
  <c r="C533" i="8"/>
  <c r="C534" i="8"/>
  <c r="C535" i="8"/>
  <c r="C536" i="8"/>
  <c r="C537" i="8"/>
  <c r="C538" i="8"/>
  <c r="C539" i="8"/>
  <c r="C540" i="8"/>
  <c r="C541" i="8"/>
  <c r="C542" i="8"/>
  <c r="C543" i="8"/>
  <c r="C544" i="8"/>
  <c r="C545" i="8"/>
  <c r="C546" i="8"/>
  <c r="C547" i="8"/>
  <c r="C548" i="8"/>
  <c r="C549" i="8"/>
  <c r="C550" i="8"/>
  <c r="C551" i="8"/>
  <c r="C552" i="8"/>
  <c r="C553" i="8"/>
  <c r="C554" i="8"/>
  <c r="C555" i="8"/>
  <c r="C556" i="8"/>
  <c r="C557" i="8"/>
  <c r="C558" i="8"/>
  <c r="C559" i="8"/>
  <c r="C560" i="8"/>
  <c r="C561" i="8"/>
  <c r="C562" i="8"/>
  <c r="C563" i="8"/>
  <c r="C564" i="8"/>
  <c r="C565" i="8"/>
  <c r="C566" i="8"/>
  <c r="C567" i="8"/>
  <c r="C568" i="8"/>
  <c r="C569" i="8"/>
  <c r="C570" i="8"/>
  <c r="C571" i="8"/>
  <c r="C572" i="8"/>
  <c r="C573" i="8"/>
  <c r="C574" i="8"/>
  <c r="C575" i="8"/>
  <c r="C576" i="8"/>
  <c r="C577" i="8"/>
  <c r="C578" i="8"/>
  <c r="C579" i="8"/>
  <c r="C580" i="8"/>
  <c r="C581" i="8"/>
  <c r="C582" i="8"/>
  <c r="C583" i="8"/>
  <c r="C584" i="8"/>
  <c r="C585" i="8"/>
  <c r="C586" i="8"/>
  <c r="C587" i="8"/>
  <c r="C588" i="8"/>
  <c r="C589" i="8"/>
  <c r="C590" i="8"/>
  <c r="C591" i="8"/>
  <c r="C592" i="8"/>
  <c r="C593" i="8"/>
  <c r="C594" i="8"/>
  <c r="C595" i="8"/>
  <c r="C596" i="8"/>
  <c r="C597" i="8"/>
  <c r="C598" i="8"/>
  <c r="C599" i="8"/>
  <c r="C600" i="8"/>
  <c r="C601" i="8"/>
  <c r="C602" i="8"/>
  <c r="C603" i="8"/>
  <c r="C604" i="8"/>
  <c r="C605" i="8"/>
  <c r="C606" i="8"/>
  <c r="C607" i="8"/>
  <c r="C608" i="8"/>
  <c r="C609" i="8"/>
  <c r="C610" i="8"/>
  <c r="C611" i="8"/>
  <c r="C612" i="8"/>
  <c r="C613" i="8"/>
  <c r="C614" i="8"/>
  <c r="C615" i="8"/>
  <c r="C616" i="8"/>
  <c r="C617" i="8"/>
  <c r="C618" i="8"/>
  <c r="C619" i="8"/>
  <c r="C620" i="8"/>
  <c r="C621" i="8"/>
  <c r="C622" i="8"/>
  <c r="C623" i="8"/>
  <c r="C624" i="8"/>
  <c r="C625" i="8"/>
  <c r="C626" i="8"/>
  <c r="C627" i="8"/>
  <c r="C628" i="8"/>
  <c r="C629" i="8"/>
  <c r="C630" i="8"/>
  <c r="C631" i="8"/>
  <c r="C632" i="8"/>
  <c r="C633" i="8"/>
  <c r="C634" i="8"/>
  <c r="C635" i="8"/>
  <c r="C636" i="8"/>
  <c r="C637" i="8"/>
  <c r="C638" i="8"/>
  <c r="C639" i="8"/>
  <c r="C640" i="8"/>
  <c r="C641" i="8"/>
  <c r="C642" i="8"/>
  <c r="C643" i="8"/>
  <c r="C644" i="8"/>
  <c r="C645" i="8"/>
  <c r="C646" i="8"/>
  <c r="C647" i="8"/>
  <c r="C648" i="8"/>
  <c r="C649" i="8"/>
  <c r="C650" i="8"/>
  <c r="C651" i="8"/>
  <c r="C652" i="8"/>
  <c r="C653" i="8"/>
  <c r="C654" i="8"/>
  <c r="C655" i="8"/>
  <c r="C656" i="8"/>
  <c r="C657" i="8"/>
  <c r="C658" i="8"/>
  <c r="C659" i="8"/>
  <c r="C660" i="8"/>
  <c r="C661" i="8"/>
  <c r="C662" i="8"/>
  <c r="C663" i="8"/>
  <c r="C664" i="8"/>
  <c r="C665" i="8"/>
  <c r="C666" i="8"/>
  <c r="C667" i="8"/>
  <c r="C668" i="8"/>
  <c r="C669" i="8"/>
  <c r="C670" i="8"/>
  <c r="C671" i="8"/>
  <c r="C672" i="8"/>
  <c r="C673" i="8"/>
  <c r="C674" i="8"/>
  <c r="C675" i="8"/>
  <c r="C676" i="8"/>
  <c r="C677" i="8"/>
  <c r="C678" i="8"/>
  <c r="C679" i="8"/>
  <c r="C680" i="8"/>
  <c r="C681" i="8"/>
  <c r="C682" i="8"/>
  <c r="C683" i="8"/>
  <c r="C684" i="8"/>
  <c r="C685" i="8"/>
  <c r="C686" i="8"/>
  <c r="C687" i="8"/>
  <c r="C688" i="8"/>
  <c r="C689" i="8"/>
  <c r="C690" i="8"/>
  <c r="C691" i="8"/>
  <c r="C692" i="8"/>
  <c r="C693" i="8"/>
  <c r="C694" i="8"/>
  <c r="C695" i="8"/>
  <c r="C696" i="8"/>
  <c r="C697" i="8"/>
  <c r="C698" i="8"/>
  <c r="C699" i="8"/>
  <c r="C700" i="8"/>
  <c r="C701" i="8"/>
  <c r="C702" i="8"/>
  <c r="C703" i="8"/>
  <c r="C704" i="8"/>
  <c r="C705" i="8"/>
  <c r="C706" i="8"/>
  <c r="C707" i="8"/>
  <c r="C708" i="8"/>
  <c r="C709" i="8"/>
  <c r="C710" i="8"/>
  <c r="C711" i="8"/>
  <c r="C712" i="8"/>
  <c r="C713" i="8"/>
  <c r="C714" i="8"/>
  <c r="C715" i="8"/>
  <c r="C716" i="8"/>
  <c r="C717" i="8"/>
  <c r="C718" i="8"/>
  <c r="C719" i="8"/>
  <c r="C720" i="8"/>
  <c r="C721" i="8"/>
  <c r="C722" i="8"/>
  <c r="C723" i="8"/>
  <c r="C724" i="8"/>
  <c r="C725" i="8"/>
  <c r="C726" i="8"/>
  <c r="C727" i="8"/>
  <c r="C728" i="8"/>
  <c r="C729" i="8"/>
  <c r="C730" i="8"/>
  <c r="C731" i="8"/>
  <c r="C732" i="8"/>
  <c r="C733" i="8"/>
  <c r="C734" i="8"/>
  <c r="C735" i="8"/>
  <c r="C736" i="8"/>
  <c r="C737" i="8"/>
  <c r="C738" i="8"/>
  <c r="C739" i="8"/>
  <c r="C740" i="8"/>
  <c r="C741" i="8"/>
  <c r="C742" i="8"/>
  <c r="C743" i="8"/>
  <c r="C744" i="8"/>
  <c r="C745" i="8"/>
  <c r="C746" i="8"/>
  <c r="C747" i="8"/>
  <c r="C748" i="8"/>
  <c r="C749" i="8"/>
  <c r="C750" i="8"/>
  <c r="C751" i="8"/>
  <c r="C752" i="8"/>
  <c r="C753" i="8"/>
  <c r="C754" i="8"/>
  <c r="C755" i="8"/>
  <c r="C756" i="8"/>
  <c r="C757" i="8"/>
  <c r="C758" i="8"/>
  <c r="C759" i="8"/>
  <c r="C760" i="8"/>
  <c r="C761" i="8"/>
  <c r="C762" i="8"/>
  <c r="C763" i="8"/>
  <c r="C764" i="8"/>
  <c r="C765" i="8"/>
  <c r="C766" i="8"/>
  <c r="C767" i="8"/>
  <c r="C768" i="8"/>
  <c r="C769" i="8"/>
  <c r="C770" i="8"/>
  <c r="C771" i="8"/>
  <c r="C772" i="8"/>
  <c r="C773" i="8"/>
  <c r="C774" i="8"/>
  <c r="C775" i="8"/>
  <c r="C776" i="8"/>
  <c r="C777" i="8"/>
  <c r="C778" i="8"/>
  <c r="C779" i="8"/>
  <c r="C780" i="8"/>
  <c r="C781" i="8"/>
  <c r="C782" i="8"/>
  <c r="C783" i="8"/>
  <c r="C784" i="8"/>
  <c r="C785" i="8"/>
  <c r="C786" i="8"/>
  <c r="C787" i="8"/>
  <c r="C788" i="8"/>
  <c r="C789" i="8"/>
  <c r="C790" i="8"/>
  <c r="C791" i="8"/>
  <c r="C792" i="8"/>
  <c r="C793" i="8"/>
  <c r="C794" i="8"/>
  <c r="C795" i="8"/>
  <c r="C796" i="8"/>
  <c r="C797" i="8"/>
  <c r="C798" i="8"/>
  <c r="C799" i="8"/>
  <c r="C800" i="8"/>
  <c r="C801" i="8"/>
  <c r="C802" i="8"/>
  <c r="C803" i="8"/>
  <c r="C804" i="8"/>
  <c r="C805" i="8"/>
  <c r="C806" i="8"/>
  <c r="C807" i="8"/>
  <c r="C808" i="8"/>
  <c r="C809" i="8"/>
  <c r="C810" i="8"/>
  <c r="C811" i="8"/>
  <c r="C812" i="8"/>
  <c r="C813" i="8"/>
  <c r="C814" i="8"/>
  <c r="C815" i="8"/>
  <c r="C816" i="8"/>
  <c r="C817" i="8"/>
  <c r="C818" i="8"/>
  <c r="C819" i="8"/>
  <c r="C820" i="8"/>
  <c r="C821" i="8"/>
  <c r="C822" i="8"/>
  <c r="C823" i="8"/>
  <c r="C824" i="8"/>
  <c r="C825" i="8"/>
  <c r="C826" i="8"/>
  <c r="C827" i="8"/>
  <c r="C828" i="8"/>
  <c r="C829" i="8"/>
  <c r="C830" i="8"/>
  <c r="C831" i="8"/>
  <c r="C832" i="8"/>
  <c r="C833" i="8"/>
  <c r="C834" i="8"/>
  <c r="C835" i="8"/>
  <c r="C836" i="8"/>
  <c r="C837" i="8"/>
  <c r="C838" i="8"/>
  <c r="C839" i="8"/>
  <c r="C840" i="8"/>
  <c r="C841" i="8"/>
  <c r="C842" i="8"/>
  <c r="C843" i="8"/>
  <c r="C844" i="8"/>
  <c r="C845" i="8"/>
  <c r="C846" i="8"/>
  <c r="C847" i="8"/>
  <c r="C848" i="8"/>
  <c r="C849" i="8"/>
  <c r="C850" i="8"/>
  <c r="C851" i="8"/>
  <c r="C852" i="8"/>
  <c r="C853" i="8"/>
  <c r="C854" i="8"/>
  <c r="C855" i="8"/>
  <c r="C856" i="8"/>
  <c r="C857" i="8"/>
  <c r="C858" i="8"/>
  <c r="C859" i="8"/>
  <c r="C860" i="8"/>
  <c r="C861" i="8"/>
  <c r="C862" i="8"/>
  <c r="C863" i="8"/>
  <c r="C864" i="8"/>
  <c r="C865" i="8"/>
  <c r="C866" i="8"/>
  <c r="C867" i="8"/>
  <c r="C868" i="8"/>
  <c r="C869" i="8"/>
  <c r="C870" i="8"/>
  <c r="C871" i="8"/>
  <c r="C872" i="8"/>
  <c r="C873" i="8"/>
  <c r="C874" i="8"/>
  <c r="C875" i="8"/>
  <c r="C876" i="8"/>
  <c r="C877" i="8"/>
  <c r="C878" i="8"/>
  <c r="C879" i="8"/>
  <c r="C880" i="8"/>
  <c r="C881" i="8"/>
  <c r="C882" i="8"/>
  <c r="C883" i="8"/>
  <c r="C884" i="8"/>
  <c r="C885" i="8"/>
  <c r="C886" i="8"/>
  <c r="C887" i="8"/>
  <c r="C888" i="8"/>
  <c r="C889" i="8"/>
  <c r="C890" i="8"/>
  <c r="C891" i="8"/>
  <c r="C892" i="8"/>
  <c r="C893" i="8"/>
  <c r="C894" i="8"/>
  <c r="C895" i="8"/>
  <c r="C896" i="8"/>
  <c r="C897" i="8"/>
  <c r="C898" i="8"/>
  <c r="C899" i="8"/>
  <c r="C900" i="8"/>
  <c r="C901" i="8"/>
  <c r="C902" i="8"/>
  <c r="C903" i="8"/>
  <c r="C904" i="8"/>
  <c r="C905" i="8"/>
  <c r="C906" i="8"/>
  <c r="C907" i="8"/>
  <c r="C908" i="8"/>
  <c r="C909" i="8"/>
  <c r="C910" i="8"/>
  <c r="C911" i="8"/>
  <c r="C912" i="8"/>
  <c r="C913" i="8"/>
  <c r="C914" i="8"/>
  <c r="C915" i="8"/>
  <c r="C916" i="8"/>
  <c r="C917" i="8"/>
  <c r="C918" i="8"/>
  <c r="C919" i="8"/>
  <c r="C920" i="8"/>
  <c r="C921" i="8"/>
  <c r="C922" i="8"/>
  <c r="C923" i="8"/>
  <c r="C924" i="8"/>
  <c r="C925" i="8"/>
  <c r="C926" i="8"/>
  <c r="C927" i="8"/>
  <c r="C928" i="8"/>
  <c r="C929" i="8"/>
  <c r="C930" i="8"/>
  <c r="C931" i="8"/>
  <c r="C932" i="8"/>
  <c r="C933" i="8"/>
  <c r="C934" i="8"/>
  <c r="C935" i="8"/>
  <c r="C936" i="8"/>
  <c r="C937" i="8"/>
  <c r="C938" i="8"/>
  <c r="C939" i="8"/>
  <c r="C940" i="8"/>
  <c r="C941" i="8"/>
  <c r="C942" i="8"/>
  <c r="C943" i="8"/>
  <c r="C944" i="8"/>
  <c r="C945" i="8"/>
  <c r="C946" i="8"/>
  <c r="C947" i="8"/>
  <c r="C948" i="8"/>
  <c r="C949" i="8"/>
  <c r="C950" i="8"/>
  <c r="C951" i="8"/>
  <c r="C952" i="8"/>
  <c r="C953" i="8"/>
  <c r="C954" i="8"/>
  <c r="C955" i="8"/>
  <c r="C956" i="8"/>
  <c r="C957" i="8"/>
  <c r="C958" i="8"/>
  <c r="C959" i="8"/>
  <c r="C960" i="8"/>
  <c r="C961" i="8"/>
  <c r="C962" i="8"/>
  <c r="C963" i="8"/>
  <c r="C964" i="8"/>
  <c r="C965" i="8"/>
  <c r="C966" i="8"/>
  <c r="C967" i="8"/>
  <c r="C968" i="8"/>
  <c r="C969" i="8"/>
  <c r="C970" i="8"/>
  <c r="C971" i="8"/>
  <c r="C972" i="8"/>
  <c r="C973" i="8"/>
  <c r="C974" i="8"/>
  <c r="C975" i="8"/>
  <c r="C976" i="8"/>
  <c r="C977" i="8"/>
  <c r="C978" i="8"/>
  <c r="C979" i="8"/>
  <c r="C980" i="8"/>
  <c r="C981" i="8"/>
  <c r="C982" i="8"/>
  <c r="C983" i="8"/>
  <c r="C984" i="8"/>
  <c r="C985" i="8"/>
  <c r="C986" i="8"/>
  <c r="C987" i="8"/>
  <c r="C988" i="8"/>
  <c r="C989" i="8"/>
  <c r="C990" i="8"/>
  <c r="C991" i="8"/>
  <c r="C992" i="8"/>
  <c r="C993" i="8"/>
  <c r="C994" i="8"/>
  <c r="C995" i="8"/>
  <c r="C996" i="8"/>
  <c r="C997" i="8"/>
  <c r="C998" i="8"/>
  <c r="C999" i="8"/>
  <c r="C1000" i="8"/>
  <c r="C1001" i="8"/>
  <c r="C1002" i="8"/>
  <c r="C1003" i="8"/>
  <c r="C1004" i="8"/>
  <c r="C1005" i="8"/>
  <c r="C1006" i="8"/>
  <c r="C1007" i="8"/>
  <c r="C1008" i="8"/>
  <c r="C1009" i="8"/>
  <c r="C1010" i="8"/>
  <c r="C1011" i="8"/>
  <c r="C1012" i="8"/>
  <c r="C1013" i="8"/>
  <c r="C1014" i="8"/>
  <c r="C1015" i="8"/>
  <c r="C1016" i="8"/>
  <c r="C1017" i="8"/>
  <c r="C1018" i="8"/>
  <c r="C1019" i="8"/>
  <c r="C1020" i="8"/>
  <c r="C1021" i="8"/>
  <c r="C1022" i="8"/>
  <c r="C1023" i="8"/>
  <c r="C1024" i="8"/>
  <c r="C1025" i="8"/>
  <c r="C1026" i="8"/>
  <c r="C1027" i="8"/>
  <c r="C1028" i="8"/>
  <c r="C1029" i="8"/>
  <c r="C1030" i="8"/>
  <c r="C1031" i="8"/>
  <c r="C1032" i="8"/>
  <c r="C1033" i="8"/>
  <c r="C1034" i="8"/>
  <c r="C1035" i="8"/>
  <c r="C1036" i="8"/>
  <c r="C1037" i="8"/>
  <c r="C1038" i="8"/>
  <c r="C1039" i="8"/>
  <c r="C1040" i="8"/>
  <c r="C6" i="8"/>
  <c r="B7" i="8"/>
  <c r="B8" i="8"/>
  <c r="B9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63" i="8"/>
  <c r="B64" i="8"/>
  <c r="B65" i="8"/>
  <c r="B66" i="8"/>
  <c r="B67" i="8"/>
  <c r="B68" i="8"/>
  <c r="B69" i="8"/>
  <c r="B70" i="8"/>
  <c r="B71" i="8"/>
  <c r="B72" i="8"/>
  <c r="B73" i="8"/>
  <c r="B74" i="8"/>
  <c r="B75" i="8"/>
  <c r="B76" i="8"/>
  <c r="B77" i="8"/>
  <c r="B78" i="8"/>
  <c r="B79" i="8"/>
  <c r="B80" i="8"/>
  <c r="B81" i="8"/>
  <c r="B82" i="8"/>
  <c r="B83" i="8"/>
  <c r="B84" i="8"/>
  <c r="B85" i="8"/>
  <c r="B86" i="8"/>
  <c r="B87" i="8"/>
  <c r="B88" i="8"/>
  <c r="B89" i="8"/>
  <c r="B90" i="8"/>
  <c r="B91" i="8"/>
  <c r="B92" i="8"/>
  <c r="B93" i="8"/>
  <c r="B94" i="8"/>
  <c r="B95" i="8"/>
  <c r="B96" i="8"/>
  <c r="B97" i="8"/>
  <c r="B98" i="8"/>
  <c r="B99" i="8"/>
  <c r="B100" i="8"/>
  <c r="B101" i="8"/>
  <c r="B102" i="8"/>
  <c r="B103" i="8"/>
  <c r="B104" i="8"/>
  <c r="B105" i="8"/>
  <c r="B106" i="8"/>
  <c r="B107" i="8"/>
  <c r="B108" i="8"/>
  <c r="B109" i="8"/>
  <c r="B110" i="8"/>
  <c r="B111" i="8"/>
  <c r="B112" i="8"/>
  <c r="B113" i="8"/>
  <c r="B114" i="8"/>
  <c r="B115" i="8"/>
  <c r="B116" i="8"/>
  <c r="B117" i="8"/>
  <c r="B118" i="8"/>
  <c r="B119" i="8"/>
  <c r="B120" i="8"/>
  <c r="B121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34" i="8"/>
  <c r="B135" i="8"/>
  <c r="B136" i="8"/>
  <c r="B137" i="8"/>
  <c r="B138" i="8"/>
  <c r="B139" i="8"/>
  <c r="B140" i="8"/>
  <c r="B141" i="8"/>
  <c r="B142" i="8"/>
  <c r="B143" i="8"/>
  <c r="B144" i="8"/>
  <c r="B145" i="8"/>
  <c r="B146" i="8"/>
  <c r="B147" i="8"/>
  <c r="B148" i="8"/>
  <c r="B149" i="8"/>
  <c r="B150" i="8"/>
  <c r="B151" i="8"/>
  <c r="B152" i="8"/>
  <c r="B153" i="8"/>
  <c r="B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1" i="8"/>
  <c r="B172" i="8"/>
  <c r="B173" i="8"/>
  <c r="B174" i="8"/>
  <c r="B175" i="8"/>
  <c r="B176" i="8"/>
  <c r="B177" i="8"/>
  <c r="B178" i="8"/>
  <c r="B179" i="8"/>
  <c r="B18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5" i="8"/>
  <c r="B196" i="8"/>
  <c r="B197" i="8"/>
  <c r="B198" i="8"/>
  <c r="B199" i="8"/>
  <c r="B200" i="8"/>
  <c r="B201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B218" i="8"/>
  <c r="B219" i="8"/>
  <c r="B220" i="8"/>
  <c r="B221" i="8"/>
  <c r="B222" i="8"/>
  <c r="B223" i="8"/>
  <c r="B224" i="8"/>
  <c r="B225" i="8"/>
  <c r="B226" i="8"/>
  <c r="B227" i="8"/>
  <c r="B228" i="8"/>
  <c r="B229" i="8"/>
  <c r="B230" i="8"/>
  <c r="B231" i="8"/>
  <c r="B232" i="8"/>
  <c r="B233" i="8"/>
  <c r="B234" i="8"/>
  <c r="B235" i="8"/>
  <c r="B236" i="8"/>
  <c r="B237" i="8"/>
  <c r="B238" i="8"/>
  <c r="B239" i="8"/>
  <c r="B240" i="8"/>
  <c r="B241" i="8"/>
  <c r="B242" i="8"/>
  <c r="B243" i="8"/>
  <c r="B244" i="8"/>
  <c r="B245" i="8"/>
  <c r="B246" i="8"/>
  <c r="B247" i="8"/>
  <c r="B248" i="8"/>
  <c r="B249" i="8"/>
  <c r="B250" i="8"/>
  <c r="B251" i="8"/>
  <c r="B252" i="8"/>
  <c r="B253" i="8"/>
  <c r="B254" i="8"/>
  <c r="B255" i="8"/>
  <c r="B256" i="8"/>
  <c r="B257" i="8"/>
  <c r="B258" i="8"/>
  <c r="B259" i="8"/>
  <c r="B260" i="8"/>
  <c r="B261" i="8"/>
  <c r="B262" i="8"/>
  <c r="B263" i="8"/>
  <c r="B264" i="8"/>
  <c r="B265" i="8"/>
  <c r="B266" i="8"/>
  <c r="B267" i="8"/>
  <c r="B268" i="8"/>
  <c r="B269" i="8"/>
  <c r="B270" i="8"/>
  <c r="B271" i="8"/>
  <c r="B272" i="8"/>
  <c r="B273" i="8"/>
  <c r="B274" i="8"/>
  <c r="B275" i="8"/>
  <c r="B276" i="8"/>
  <c r="B277" i="8"/>
  <c r="B278" i="8"/>
  <c r="B279" i="8"/>
  <c r="B280" i="8"/>
  <c r="B281" i="8"/>
  <c r="B282" i="8"/>
  <c r="B283" i="8"/>
  <c r="B284" i="8"/>
  <c r="B285" i="8"/>
  <c r="B286" i="8"/>
  <c r="B287" i="8"/>
  <c r="B288" i="8"/>
  <c r="B289" i="8"/>
  <c r="B290" i="8"/>
  <c r="B291" i="8"/>
  <c r="B292" i="8"/>
  <c r="B293" i="8"/>
  <c r="B294" i="8"/>
  <c r="B295" i="8"/>
  <c r="B296" i="8"/>
  <c r="B297" i="8"/>
  <c r="B298" i="8"/>
  <c r="B299" i="8"/>
  <c r="B300" i="8"/>
  <c r="B301" i="8"/>
  <c r="B302" i="8"/>
  <c r="B303" i="8"/>
  <c r="B304" i="8"/>
  <c r="B305" i="8"/>
  <c r="B306" i="8"/>
  <c r="B307" i="8"/>
  <c r="B308" i="8"/>
  <c r="B309" i="8"/>
  <c r="B310" i="8"/>
  <c r="B311" i="8"/>
  <c r="B312" i="8"/>
  <c r="B313" i="8"/>
  <c r="B314" i="8"/>
  <c r="B315" i="8"/>
  <c r="B316" i="8"/>
  <c r="B317" i="8"/>
  <c r="B318" i="8"/>
  <c r="B319" i="8"/>
  <c r="B320" i="8"/>
  <c r="B321" i="8"/>
  <c r="B322" i="8"/>
  <c r="B323" i="8"/>
  <c r="B324" i="8"/>
  <c r="B325" i="8"/>
  <c r="B326" i="8"/>
  <c r="B327" i="8"/>
  <c r="B328" i="8"/>
  <c r="B329" i="8"/>
  <c r="B330" i="8"/>
  <c r="B331" i="8"/>
  <c r="B332" i="8"/>
  <c r="B333" i="8"/>
  <c r="B334" i="8"/>
  <c r="B335" i="8"/>
  <c r="B336" i="8"/>
  <c r="B337" i="8"/>
  <c r="B338" i="8"/>
  <c r="B339" i="8"/>
  <c r="B340" i="8"/>
  <c r="B341" i="8"/>
  <c r="B342" i="8"/>
  <c r="B343" i="8"/>
  <c r="B344" i="8"/>
  <c r="B345" i="8"/>
  <c r="B346" i="8"/>
  <c r="B347" i="8"/>
  <c r="B348" i="8"/>
  <c r="B349" i="8"/>
  <c r="B350" i="8"/>
  <c r="B351" i="8"/>
  <c r="B352" i="8"/>
  <c r="B353" i="8"/>
  <c r="B354" i="8"/>
  <c r="B355" i="8"/>
  <c r="B356" i="8"/>
  <c r="B357" i="8"/>
  <c r="B358" i="8"/>
  <c r="B359" i="8"/>
  <c r="B360" i="8"/>
  <c r="B361" i="8"/>
  <c r="B362" i="8"/>
  <c r="B363" i="8"/>
  <c r="B364" i="8"/>
  <c r="B365" i="8"/>
  <c r="B366" i="8"/>
  <c r="B367" i="8"/>
  <c r="B368" i="8"/>
  <c r="B369" i="8"/>
  <c r="B370" i="8"/>
  <c r="B371" i="8"/>
  <c r="B372" i="8"/>
  <c r="B373" i="8"/>
  <c r="B374" i="8"/>
  <c r="B375" i="8"/>
  <c r="B376" i="8"/>
  <c r="B377" i="8"/>
  <c r="B378" i="8"/>
  <c r="B379" i="8"/>
  <c r="B380" i="8"/>
  <c r="B381" i="8"/>
  <c r="B382" i="8"/>
  <c r="B383" i="8"/>
  <c r="B384" i="8"/>
  <c r="B385" i="8"/>
  <c r="B386" i="8"/>
  <c r="B387" i="8"/>
  <c r="B388" i="8"/>
  <c r="B389" i="8"/>
  <c r="B390" i="8"/>
  <c r="B391" i="8"/>
  <c r="B392" i="8"/>
  <c r="B393" i="8"/>
  <c r="B394" i="8"/>
  <c r="B395" i="8"/>
  <c r="B396" i="8"/>
  <c r="B397" i="8"/>
  <c r="B398" i="8"/>
  <c r="B399" i="8"/>
  <c r="B400" i="8"/>
  <c r="B401" i="8"/>
  <c r="B402" i="8"/>
  <c r="B403" i="8"/>
  <c r="B404" i="8"/>
  <c r="B405" i="8"/>
  <c r="B406" i="8"/>
  <c r="B407" i="8"/>
  <c r="B408" i="8"/>
  <c r="B409" i="8"/>
  <c r="B410" i="8"/>
  <c r="B411" i="8"/>
  <c r="B412" i="8"/>
  <c r="B413" i="8"/>
  <c r="B414" i="8"/>
  <c r="B415" i="8"/>
  <c r="B416" i="8"/>
  <c r="B417" i="8"/>
  <c r="B418" i="8"/>
  <c r="B419" i="8"/>
  <c r="B420" i="8"/>
  <c r="B421" i="8"/>
  <c r="B422" i="8"/>
  <c r="B423" i="8"/>
  <c r="B424" i="8"/>
  <c r="B425" i="8"/>
  <c r="B426" i="8"/>
  <c r="B427" i="8"/>
  <c r="B428" i="8"/>
  <c r="B429" i="8"/>
  <c r="B430" i="8"/>
  <c r="B431" i="8"/>
  <c r="B432" i="8"/>
  <c r="B433" i="8"/>
  <c r="B434" i="8"/>
  <c r="B435" i="8"/>
  <c r="B436" i="8"/>
  <c r="B437" i="8"/>
  <c r="B438" i="8"/>
  <c r="B439" i="8"/>
  <c r="B440" i="8"/>
  <c r="B441" i="8"/>
  <c r="B442" i="8"/>
  <c r="B443" i="8"/>
  <c r="B444" i="8"/>
  <c r="B445" i="8"/>
  <c r="B446" i="8"/>
  <c r="B447" i="8"/>
  <c r="B448" i="8"/>
  <c r="B449" i="8"/>
  <c r="B450" i="8"/>
  <c r="B451" i="8"/>
  <c r="B452" i="8"/>
  <c r="B453" i="8"/>
  <c r="B454" i="8"/>
  <c r="B455" i="8"/>
  <c r="B456" i="8"/>
  <c r="B457" i="8"/>
  <c r="B458" i="8"/>
  <c r="B459" i="8"/>
  <c r="B460" i="8"/>
  <c r="B461" i="8"/>
  <c r="B462" i="8"/>
  <c r="B463" i="8"/>
  <c r="B464" i="8"/>
  <c r="B465" i="8"/>
  <c r="B466" i="8"/>
  <c r="B467" i="8"/>
  <c r="B468" i="8"/>
  <c r="B469" i="8"/>
  <c r="B470" i="8"/>
  <c r="B471" i="8"/>
  <c r="B472" i="8"/>
  <c r="B473" i="8"/>
  <c r="B474" i="8"/>
  <c r="B475" i="8"/>
  <c r="B476" i="8"/>
  <c r="B477" i="8"/>
  <c r="B478" i="8"/>
  <c r="B479" i="8"/>
  <c r="B480" i="8"/>
  <c r="B481" i="8"/>
  <c r="B482" i="8"/>
  <c r="B483" i="8"/>
  <c r="B484" i="8"/>
  <c r="B485" i="8"/>
  <c r="B486" i="8"/>
  <c r="B487" i="8"/>
  <c r="B488" i="8"/>
  <c r="B489" i="8"/>
  <c r="B490" i="8"/>
  <c r="B491" i="8"/>
  <c r="B492" i="8"/>
  <c r="B493" i="8"/>
  <c r="B494" i="8"/>
  <c r="B495" i="8"/>
  <c r="B496" i="8"/>
  <c r="B497" i="8"/>
  <c r="B498" i="8"/>
  <c r="B499" i="8"/>
  <c r="B500" i="8"/>
  <c r="B501" i="8"/>
  <c r="B502" i="8"/>
  <c r="B503" i="8"/>
  <c r="B504" i="8"/>
  <c r="B505" i="8"/>
  <c r="B506" i="8"/>
  <c r="B507" i="8"/>
  <c r="B508" i="8"/>
  <c r="B509" i="8"/>
  <c r="B510" i="8"/>
  <c r="B511" i="8"/>
  <c r="B512" i="8"/>
  <c r="B513" i="8"/>
  <c r="B514" i="8"/>
  <c r="B515" i="8"/>
  <c r="B516" i="8"/>
  <c r="B517" i="8"/>
  <c r="B518" i="8"/>
  <c r="B519" i="8"/>
  <c r="B520" i="8"/>
  <c r="B521" i="8"/>
  <c r="B522" i="8"/>
  <c r="B523" i="8"/>
  <c r="B524" i="8"/>
  <c r="B525" i="8"/>
  <c r="B526" i="8"/>
  <c r="B527" i="8"/>
  <c r="B528" i="8"/>
  <c r="B529" i="8"/>
  <c r="B530" i="8"/>
  <c r="B531" i="8"/>
  <c r="B532" i="8"/>
  <c r="B533" i="8"/>
  <c r="B534" i="8"/>
  <c r="B535" i="8"/>
  <c r="B536" i="8"/>
  <c r="B537" i="8"/>
  <c r="B538" i="8"/>
  <c r="B539" i="8"/>
  <c r="B540" i="8"/>
  <c r="B541" i="8"/>
  <c r="B542" i="8"/>
  <c r="B543" i="8"/>
  <c r="B544" i="8"/>
  <c r="B545" i="8"/>
  <c r="B546" i="8"/>
  <c r="B547" i="8"/>
  <c r="B548" i="8"/>
  <c r="B549" i="8"/>
  <c r="B550" i="8"/>
  <c r="B551" i="8"/>
  <c r="B552" i="8"/>
  <c r="B553" i="8"/>
  <c r="B554" i="8"/>
  <c r="B555" i="8"/>
  <c r="B556" i="8"/>
  <c r="B557" i="8"/>
  <c r="B558" i="8"/>
  <c r="B559" i="8"/>
  <c r="B560" i="8"/>
  <c r="B561" i="8"/>
  <c r="B562" i="8"/>
  <c r="B563" i="8"/>
  <c r="B564" i="8"/>
  <c r="B565" i="8"/>
  <c r="B566" i="8"/>
  <c r="B567" i="8"/>
  <c r="B568" i="8"/>
  <c r="B569" i="8"/>
  <c r="B570" i="8"/>
  <c r="B571" i="8"/>
  <c r="B572" i="8"/>
  <c r="B573" i="8"/>
  <c r="B574" i="8"/>
  <c r="B575" i="8"/>
  <c r="B576" i="8"/>
  <c r="B577" i="8"/>
  <c r="B578" i="8"/>
  <c r="B579" i="8"/>
  <c r="B580" i="8"/>
  <c r="B581" i="8"/>
  <c r="B582" i="8"/>
  <c r="B583" i="8"/>
  <c r="B584" i="8"/>
  <c r="B585" i="8"/>
  <c r="B586" i="8"/>
  <c r="B587" i="8"/>
  <c r="B588" i="8"/>
  <c r="B589" i="8"/>
  <c r="B590" i="8"/>
  <c r="B591" i="8"/>
  <c r="B592" i="8"/>
  <c r="B593" i="8"/>
  <c r="B594" i="8"/>
  <c r="B595" i="8"/>
  <c r="B596" i="8"/>
  <c r="B597" i="8"/>
  <c r="B598" i="8"/>
  <c r="B599" i="8"/>
  <c r="B600" i="8"/>
  <c r="B601" i="8"/>
  <c r="B602" i="8"/>
  <c r="B603" i="8"/>
  <c r="B604" i="8"/>
  <c r="B605" i="8"/>
  <c r="B606" i="8"/>
  <c r="B607" i="8"/>
  <c r="B608" i="8"/>
  <c r="B609" i="8"/>
  <c r="B610" i="8"/>
  <c r="B611" i="8"/>
  <c r="B612" i="8"/>
  <c r="B613" i="8"/>
  <c r="B614" i="8"/>
  <c r="B615" i="8"/>
  <c r="B616" i="8"/>
  <c r="B617" i="8"/>
  <c r="B618" i="8"/>
  <c r="B619" i="8"/>
  <c r="B620" i="8"/>
  <c r="B621" i="8"/>
  <c r="B622" i="8"/>
  <c r="B623" i="8"/>
  <c r="B624" i="8"/>
  <c r="B625" i="8"/>
  <c r="B626" i="8"/>
  <c r="B627" i="8"/>
  <c r="B628" i="8"/>
  <c r="B629" i="8"/>
  <c r="B630" i="8"/>
  <c r="B631" i="8"/>
  <c r="B632" i="8"/>
  <c r="B633" i="8"/>
  <c r="B634" i="8"/>
  <c r="B635" i="8"/>
  <c r="B636" i="8"/>
  <c r="B637" i="8"/>
  <c r="B638" i="8"/>
  <c r="B639" i="8"/>
  <c r="B640" i="8"/>
  <c r="B641" i="8"/>
  <c r="B642" i="8"/>
  <c r="B643" i="8"/>
  <c r="B644" i="8"/>
  <c r="B645" i="8"/>
  <c r="B646" i="8"/>
  <c r="B647" i="8"/>
  <c r="B648" i="8"/>
  <c r="B649" i="8"/>
  <c r="B650" i="8"/>
  <c r="B651" i="8"/>
  <c r="B652" i="8"/>
  <c r="B653" i="8"/>
  <c r="B654" i="8"/>
  <c r="B655" i="8"/>
  <c r="B656" i="8"/>
  <c r="B657" i="8"/>
  <c r="B658" i="8"/>
  <c r="B659" i="8"/>
  <c r="B660" i="8"/>
  <c r="B661" i="8"/>
  <c r="B662" i="8"/>
  <c r="B663" i="8"/>
  <c r="B664" i="8"/>
  <c r="B665" i="8"/>
  <c r="B666" i="8"/>
  <c r="B667" i="8"/>
  <c r="B668" i="8"/>
  <c r="B669" i="8"/>
  <c r="B670" i="8"/>
  <c r="B671" i="8"/>
  <c r="B672" i="8"/>
  <c r="B673" i="8"/>
  <c r="B674" i="8"/>
  <c r="B675" i="8"/>
  <c r="B676" i="8"/>
  <c r="B677" i="8"/>
  <c r="B678" i="8"/>
  <c r="B679" i="8"/>
  <c r="B680" i="8"/>
  <c r="B681" i="8"/>
  <c r="B682" i="8"/>
  <c r="B683" i="8"/>
  <c r="B684" i="8"/>
  <c r="B685" i="8"/>
  <c r="B686" i="8"/>
  <c r="B687" i="8"/>
  <c r="B688" i="8"/>
  <c r="B689" i="8"/>
  <c r="B690" i="8"/>
  <c r="B691" i="8"/>
  <c r="B692" i="8"/>
  <c r="B693" i="8"/>
  <c r="B694" i="8"/>
  <c r="B695" i="8"/>
  <c r="B696" i="8"/>
  <c r="B697" i="8"/>
  <c r="B698" i="8"/>
  <c r="B699" i="8"/>
  <c r="B700" i="8"/>
  <c r="B701" i="8"/>
  <c r="B702" i="8"/>
  <c r="B703" i="8"/>
  <c r="B704" i="8"/>
  <c r="B705" i="8"/>
  <c r="B706" i="8"/>
  <c r="B707" i="8"/>
  <c r="B708" i="8"/>
  <c r="B709" i="8"/>
  <c r="B710" i="8"/>
  <c r="B711" i="8"/>
  <c r="B712" i="8"/>
  <c r="B713" i="8"/>
  <c r="B714" i="8"/>
  <c r="B715" i="8"/>
  <c r="B716" i="8"/>
  <c r="B717" i="8"/>
  <c r="B718" i="8"/>
  <c r="B719" i="8"/>
  <c r="B720" i="8"/>
  <c r="B721" i="8"/>
  <c r="B722" i="8"/>
  <c r="B723" i="8"/>
  <c r="B724" i="8"/>
  <c r="B725" i="8"/>
  <c r="B726" i="8"/>
  <c r="B727" i="8"/>
  <c r="B728" i="8"/>
  <c r="B729" i="8"/>
  <c r="B730" i="8"/>
  <c r="B731" i="8"/>
  <c r="B732" i="8"/>
  <c r="B733" i="8"/>
  <c r="B734" i="8"/>
  <c r="B735" i="8"/>
  <c r="B736" i="8"/>
  <c r="B737" i="8"/>
  <c r="B738" i="8"/>
  <c r="B739" i="8"/>
  <c r="B740" i="8"/>
  <c r="B741" i="8"/>
  <c r="B742" i="8"/>
  <c r="B743" i="8"/>
  <c r="B744" i="8"/>
  <c r="B745" i="8"/>
  <c r="B746" i="8"/>
  <c r="B747" i="8"/>
  <c r="B748" i="8"/>
  <c r="B749" i="8"/>
  <c r="B750" i="8"/>
  <c r="B751" i="8"/>
  <c r="B752" i="8"/>
  <c r="B753" i="8"/>
  <c r="B754" i="8"/>
  <c r="B755" i="8"/>
  <c r="B756" i="8"/>
  <c r="B757" i="8"/>
  <c r="B758" i="8"/>
  <c r="B759" i="8"/>
  <c r="B760" i="8"/>
  <c r="B761" i="8"/>
  <c r="B762" i="8"/>
  <c r="B763" i="8"/>
  <c r="B764" i="8"/>
  <c r="B765" i="8"/>
  <c r="B766" i="8"/>
  <c r="B767" i="8"/>
  <c r="B768" i="8"/>
  <c r="B769" i="8"/>
  <c r="B770" i="8"/>
  <c r="B771" i="8"/>
  <c r="B772" i="8"/>
  <c r="B773" i="8"/>
  <c r="B774" i="8"/>
  <c r="B775" i="8"/>
  <c r="B776" i="8"/>
  <c r="B777" i="8"/>
  <c r="B778" i="8"/>
  <c r="B779" i="8"/>
  <c r="B780" i="8"/>
  <c r="B781" i="8"/>
  <c r="B782" i="8"/>
  <c r="B783" i="8"/>
  <c r="B784" i="8"/>
  <c r="B785" i="8"/>
  <c r="B786" i="8"/>
  <c r="B787" i="8"/>
  <c r="B788" i="8"/>
  <c r="B789" i="8"/>
  <c r="B790" i="8"/>
  <c r="B791" i="8"/>
  <c r="B792" i="8"/>
  <c r="B793" i="8"/>
  <c r="B794" i="8"/>
  <c r="B795" i="8"/>
  <c r="B796" i="8"/>
  <c r="B797" i="8"/>
  <c r="B798" i="8"/>
  <c r="B799" i="8"/>
  <c r="B800" i="8"/>
  <c r="B801" i="8"/>
  <c r="B802" i="8"/>
  <c r="B803" i="8"/>
  <c r="B804" i="8"/>
  <c r="B805" i="8"/>
  <c r="B806" i="8"/>
  <c r="B807" i="8"/>
  <c r="B808" i="8"/>
  <c r="B809" i="8"/>
  <c r="B810" i="8"/>
  <c r="B811" i="8"/>
  <c r="B812" i="8"/>
  <c r="B813" i="8"/>
  <c r="B814" i="8"/>
  <c r="B815" i="8"/>
  <c r="B816" i="8"/>
  <c r="B817" i="8"/>
  <c r="B818" i="8"/>
  <c r="B819" i="8"/>
  <c r="B820" i="8"/>
  <c r="B821" i="8"/>
  <c r="B822" i="8"/>
  <c r="B823" i="8"/>
  <c r="B824" i="8"/>
  <c r="B825" i="8"/>
  <c r="B826" i="8"/>
  <c r="B827" i="8"/>
  <c r="B828" i="8"/>
  <c r="B829" i="8"/>
  <c r="B830" i="8"/>
  <c r="B831" i="8"/>
  <c r="B832" i="8"/>
  <c r="B833" i="8"/>
  <c r="B834" i="8"/>
  <c r="B835" i="8"/>
  <c r="B836" i="8"/>
  <c r="B837" i="8"/>
  <c r="B838" i="8"/>
  <c r="B839" i="8"/>
  <c r="B840" i="8"/>
  <c r="B841" i="8"/>
  <c r="B842" i="8"/>
  <c r="B843" i="8"/>
  <c r="B844" i="8"/>
  <c r="B845" i="8"/>
  <c r="B846" i="8"/>
  <c r="B847" i="8"/>
  <c r="B848" i="8"/>
  <c r="B849" i="8"/>
  <c r="B850" i="8"/>
  <c r="B851" i="8"/>
  <c r="B852" i="8"/>
  <c r="B853" i="8"/>
  <c r="B854" i="8"/>
  <c r="B855" i="8"/>
  <c r="B856" i="8"/>
  <c r="B857" i="8"/>
  <c r="B858" i="8"/>
  <c r="B859" i="8"/>
  <c r="B860" i="8"/>
  <c r="B861" i="8"/>
  <c r="B862" i="8"/>
  <c r="B863" i="8"/>
  <c r="B864" i="8"/>
  <c r="B865" i="8"/>
  <c r="B866" i="8"/>
  <c r="B867" i="8"/>
  <c r="B868" i="8"/>
  <c r="B869" i="8"/>
  <c r="B870" i="8"/>
  <c r="B871" i="8"/>
  <c r="B872" i="8"/>
  <c r="B873" i="8"/>
  <c r="B874" i="8"/>
  <c r="B875" i="8"/>
  <c r="B876" i="8"/>
  <c r="B877" i="8"/>
  <c r="B878" i="8"/>
  <c r="B879" i="8"/>
  <c r="B880" i="8"/>
  <c r="B881" i="8"/>
  <c r="B882" i="8"/>
  <c r="B883" i="8"/>
  <c r="B884" i="8"/>
  <c r="B885" i="8"/>
  <c r="B886" i="8"/>
  <c r="B887" i="8"/>
  <c r="B888" i="8"/>
  <c r="B889" i="8"/>
  <c r="B890" i="8"/>
  <c r="B891" i="8"/>
  <c r="B892" i="8"/>
  <c r="B893" i="8"/>
  <c r="B894" i="8"/>
  <c r="B895" i="8"/>
  <c r="B896" i="8"/>
  <c r="B897" i="8"/>
  <c r="B898" i="8"/>
  <c r="B899" i="8"/>
  <c r="B900" i="8"/>
  <c r="B901" i="8"/>
  <c r="B902" i="8"/>
  <c r="B903" i="8"/>
  <c r="B904" i="8"/>
  <c r="B905" i="8"/>
  <c r="B906" i="8"/>
  <c r="B907" i="8"/>
  <c r="B908" i="8"/>
  <c r="B909" i="8"/>
  <c r="B910" i="8"/>
  <c r="B911" i="8"/>
  <c r="B912" i="8"/>
  <c r="B913" i="8"/>
  <c r="B914" i="8"/>
  <c r="B915" i="8"/>
  <c r="B916" i="8"/>
  <c r="B917" i="8"/>
  <c r="B918" i="8"/>
  <c r="B919" i="8"/>
  <c r="B920" i="8"/>
  <c r="B921" i="8"/>
  <c r="B922" i="8"/>
  <c r="B923" i="8"/>
  <c r="B924" i="8"/>
  <c r="B925" i="8"/>
  <c r="B926" i="8"/>
  <c r="B927" i="8"/>
  <c r="B928" i="8"/>
  <c r="B929" i="8"/>
  <c r="B930" i="8"/>
  <c r="B931" i="8"/>
  <c r="B932" i="8"/>
  <c r="B933" i="8"/>
  <c r="B934" i="8"/>
  <c r="B935" i="8"/>
  <c r="B936" i="8"/>
  <c r="B937" i="8"/>
  <c r="B938" i="8"/>
  <c r="B939" i="8"/>
  <c r="B940" i="8"/>
  <c r="B941" i="8"/>
  <c r="B942" i="8"/>
  <c r="B943" i="8"/>
  <c r="B944" i="8"/>
  <c r="B945" i="8"/>
  <c r="B946" i="8"/>
  <c r="B947" i="8"/>
  <c r="B948" i="8"/>
  <c r="B949" i="8"/>
  <c r="B950" i="8"/>
  <c r="B951" i="8"/>
  <c r="B952" i="8"/>
  <c r="B953" i="8"/>
  <c r="B954" i="8"/>
  <c r="B955" i="8"/>
  <c r="B956" i="8"/>
  <c r="B957" i="8"/>
  <c r="B958" i="8"/>
  <c r="B959" i="8"/>
  <c r="B960" i="8"/>
  <c r="B961" i="8"/>
  <c r="B962" i="8"/>
  <c r="B963" i="8"/>
  <c r="B964" i="8"/>
  <c r="B965" i="8"/>
  <c r="B966" i="8"/>
  <c r="B967" i="8"/>
  <c r="B968" i="8"/>
  <c r="B969" i="8"/>
  <c r="B970" i="8"/>
  <c r="B971" i="8"/>
  <c r="B972" i="8"/>
  <c r="B973" i="8"/>
  <c r="B974" i="8"/>
  <c r="B975" i="8"/>
  <c r="B976" i="8"/>
  <c r="B977" i="8"/>
  <c r="B978" i="8"/>
  <c r="B979" i="8"/>
  <c r="B980" i="8"/>
  <c r="B981" i="8"/>
  <c r="B982" i="8"/>
  <c r="B983" i="8"/>
  <c r="B984" i="8"/>
  <c r="B985" i="8"/>
  <c r="B986" i="8"/>
  <c r="B987" i="8"/>
  <c r="B988" i="8"/>
  <c r="B989" i="8"/>
  <c r="B990" i="8"/>
  <c r="B991" i="8"/>
  <c r="B992" i="8"/>
  <c r="B993" i="8"/>
  <c r="B994" i="8"/>
  <c r="B995" i="8"/>
  <c r="B996" i="8"/>
  <c r="B997" i="8"/>
  <c r="B998" i="8"/>
  <c r="B999" i="8"/>
  <c r="B1000" i="8"/>
  <c r="B1001" i="8"/>
  <c r="B1002" i="8"/>
  <c r="B1003" i="8"/>
  <c r="B1004" i="8"/>
  <c r="B1005" i="8"/>
  <c r="B1006" i="8"/>
  <c r="B1007" i="8"/>
  <c r="B1008" i="8"/>
  <c r="B1009" i="8"/>
  <c r="B1010" i="8"/>
  <c r="B1011" i="8"/>
  <c r="B1012" i="8"/>
  <c r="B1013" i="8"/>
  <c r="B1014" i="8"/>
  <c r="B1015" i="8"/>
  <c r="B1016" i="8"/>
  <c r="B1017" i="8"/>
  <c r="B1018" i="8"/>
  <c r="B1019" i="8"/>
  <c r="B1020" i="8"/>
  <c r="B1021" i="8"/>
  <c r="B1022" i="8"/>
  <c r="B1023" i="8"/>
  <c r="B1024" i="8"/>
  <c r="B1025" i="8"/>
  <c r="B1026" i="8"/>
  <c r="B1027" i="8"/>
  <c r="B1028" i="8"/>
  <c r="B1029" i="8"/>
  <c r="B1030" i="8"/>
  <c r="B1031" i="8"/>
  <c r="B1032" i="8"/>
  <c r="B1033" i="8"/>
  <c r="B1034" i="8"/>
  <c r="B1035" i="8"/>
  <c r="B1036" i="8"/>
  <c r="B1037" i="8"/>
  <c r="B1038" i="8"/>
  <c r="B1039" i="8"/>
  <c r="B1040" i="8"/>
  <c r="B6" i="8"/>
  <c r="A6" i="8"/>
  <c r="G22" i="7" l="1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68" i="7"/>
  <c r="G769" i="7"/>
  <c r="G770" i="7"/>
  <c r="G771" i="7"/>
  <c r="G772" i="7"/>
  <c r="G773" i="7"/>
  <c r="G774" i="7"/>
  <c r="G775" i="7"/>
  <c r="G776" i="7"/>
  <c r="G777" i="7"/>
  <c r="G778" i="7"/>
  <c r="G779" i="7"/>
  <c r="G780" i="7"/>
  <c r="G781" i="7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G821" i="7"/>
  <c r="G822" i="7"/>
  <c r="G823" i="7"/>
  <c r="G824" i="7"/>
  <c r="G825" i="7"/>
  <c r="G826" i="7"/>
  <c r="G827" i="7"/>
  <c r="G828" i="7"/>
  <c r="G829" i="7"/>
  <c r="G830" i="7"/>
  <c r="G831" i="7"/>
  <c r="G832" i="7"/>
  <c r="G833" i="7"/>
  <c r="G834" i="7"/>
  <c r="G835" i="7"/>
  <c r="G836" i="7"/>
  <c r="G837" i="7"/>
  <c r="G838" i="7"/>
  <c r="G839" i="7"/>
  <c r="G840" i="7"/>
  <c r="G841" i="7"/>
  <c r="G842" i="7"/>
  <c r="G843" i="7"/>
  <c r="G844" i="7"/>
  <c r="G845" i="7"/>
  <c r="G846" i="7"/>
  <c r="G847" i="7"/>
  <c r="G848" i="7"/>
  <c r="G849" i="7"/>
  <c r="G850" i="7"/>
  <c r="G851" i="7"/>
  <c r="G852" i="7"/>
  <c r="G853" i="7"/>
  <c r="G854" i="7"/>
  <c r="G855" i="7"/>
  <c r="G856" i="7"/>
  <c r="G857" i="7"/>
  <c r="G858" i="7"/>
  <c r="G859" i="7"/>
  <c r="G860" i="7"/>
  <c r="G861" i="7"/>
  <c r="G862" i="7"/>
  <c r="G863" i="7"/>
  <c r="G864" i="7"/>
  <c r="G865" i="7"/>
  <c r="G866" i="7"/>
  <c r="G867" i="7"/>
  <c r="G868" i="7"/>
  <c r="G869" i="7"/>
  <c r="G870" i="7"/>
  <c r="G871" i="7"/>
  <c r="G872" i="7"/>
  <c r="G873" i="7"/>
  <c r="G874" i="7"/>
  <c r="G875" i="7"/>
  <c r="G876" i="7"/>
  <c r="G877" i="7"/>
  <c r="G878" i="7"/>
  <c r="G879" i="7"/>
  <c r="G880" i="7"/>
  <c r="G881" i="7"/>
  <c r="G882" i="7"/>
  <c r="G883" i="7"/>
  <c r="G884" i="7"/>
  <c r="G885" i="7"/>
  <c r="G886" i="7"/>
  <c r="G887" i="7"/>
  <c r="G888" i="7"/>
  <c r="G889" i="7"/>
  <c r="G890" i="7"/>
  <c r="G891" i="7"/>
  <c r="G892" i="7"/>
  <c r="G893" i="7"/>
  <c r="G894" i="7"/>
  <c r="G895" i="7"/>
  <c r="G896" i="7"/>
  <c r="G897" i="7"/>
  <c r="G898" i="7"/>
  <c r="G899" i="7"/>
  <c r="G900" i="7"/>
  <c r="G901" i="7"/>
  <c r="G902" i="7"/>
  <c r="G903" i="7"/>
  <c r="G904" i="7"/>
  <c r="G905" i="7"/>
  <c r="G906" i="7"/>
  <c r="G907" i="7"/>
  <c r="G908" i="7"/>
  <c r="G909" i="7"/>
  <c r="G910" i="7"/>
  <c r="G911" i="7"/>
  <c r="G912" i="7"/>
  <c r="G913" i="7"/>
  <c r="G914" i="7"/>
  <c r="G915" i="7"/>
  <c r="G916" i="7"/>
  <c r="G917" i="7"/>
  <c r="G918" i="7"/>
  <c r="G919" i="7"/>
  <c r="G920" i="7"/>
  <c r="G921" i="7"/>
  <c r="G922" i="7"/>
  <c r="G923" i="7"/>
  <c r="G924" i="7"/>
  <c r="G925" i="7"/>
  <c r="G926" i="7"/>
  <c r="G927" i="7"/>
  <c r="G928" i="7"/>
  <c r="G929" i="7"/>
  <c r="G930" i="7"/>
  <c r="G931" i="7"/>
  <c r="G932" i="7"/>
  <c r="G933" i="7"/>
  <c r="G934" i="7"/>
  <c r="G935" i="7"/>
  <c r="G936" i="7"/>
  <c r="G937" i="7"/>
  <c r="G938" i="7"/>
  <c r="G939" i="7"/>
  <c r="G940" i="7"/>
  <c r="G941" i="7"/>
  <c r="G942" i="7"/>
  <c r="G943" i="7"/>
  <c r="G944" i="7"/>
  <c r="G945" i="7"/>
  <c r="G946" i="7"/>
  <c r="G947" i="7"/>
  <c r="G948" i="7"/>
  <c r="G949" i="7"/>
  <c r="G950" i="7"/>
  <c r="G951" i="7"/>
  <c r="G952" i="7"/>
  <c r="G953" i="7"/>
  <c r="G954" i="7"/>
  <c r="G955" i="7"/>
  <c r="G956" i="7"/>
  <c r="G957" i="7"/>
  <c r="G958" i="7"/>
  <c r="G959" i="7"/>
  <c r="G960" i="7"/>
  <c r="G961" i="7"/>
  <c r="G962" i="7"/>
  <c r="G963" i="7"/>
  <c r="G964" i="7"/>
  <c r="G965" i="7"/>
  <c r="G966" i="7"/>
  <c r="G967" i="7"/>
  <c r="G968" i="7"/>
  <c r="G969" i="7"/>
  <c r="G970" i="7"/>
  <c r="G971" i="7"/>
  <c r="G972" i="7"/>
  <c r="G973" i="7"/>
  <c r="G974" i="7"/>
  <c r="G975" i="7"/>
  <c r="G976" i="7"/>
  <c r="G977" i="7"/>
  <c r="G978" i="7"/>
  <c r="G979" i="7"/>
  <c r="G980" i="7"/>
  <c r="G981" i="7"/>
  <c r="G982" i="7"/>
  <c r="G983" i="7"/>
  <c r="G984" i="7"/>
  <c r="G985" i="7"/>
  <c r="G986" i="7"/>
  <c r="G987" i="7"/>
  <c r="G988" i="7"/>
  <c r="G989" i="7"/>
  <c r="G990" i="7"/>
  <c r="G991" i="7"/>
  <c r="G992" i="7"/>
  <c r="G993" i="7"/>
  <c r="G994" i="7"/>
  <c r="G995" i="7"/>
  <c r="G996" i="7"/>
  <c r="G997" i="7"/>
  <c r="G998" i="7"/>
  <c r="G999" i="7"/>
  <c r="G1000" i="7"/>
  <c r="G1001" i="7"/>
  <c r="G1002" i="7"/>
  <c r="G1003" i="7"/>
  <c r="G1004" i="7"/>
  <c r="G1005" i="7"/>
  <c r="G1006" i="7"/>
  <c r="G1007" i="7"/>
  <c r="G1008" i="7"/>
  <c r="G1009" i="7"/>
  <c r="G1010" i="7"/>
  <c r="G1011" i="7"/>
  <c r="G1012" i="7"/>
  <c r="G1013" i="7"/>
  <c r="G1014" i="7"/>
  <c r="G1015" i="7"/>
  <c r="G1016" i="7"/>
  <c r="G1017" i="7"/>
  <c r="G1018" i="7"/>
  <c r="G1019" i="7"/>
  <c r="G1020" i="7"/>
  <c r="G1021" i="7"/>
  <c r="G1022" i="7"/>
  <c r="G1023" i="7"/>
  <c r="G1024" i="7"/>
  <c r="G1025" i="7"/>
  <c r="G1026" i="7"/>
  <c r="G1027" i="7"/>
  <c r="G1028" i="7"/>
  <c r="G1029" i="7"/>
  <c r="G1030" i="7"/>
  <c r="G1031" i="7"/>
  <c r="G1032" i="7"/>
  <c r="G1033" i="7"/>
  <c r="G1034" i="7"/>
  <c r="G1035" i="7"/>
  <c r="G1036" i="7"/>
  <c r="G1037" i="7"/>
  <c r="G1038" i="7"/>
  <c r="G1039" i="7"/>
  <c r="G1040" i="7"/>
  <c r="G1041" i="7"/>
  <c r="G1042" i="7"/>
  <c r="G1043" i="7"/>
  <c r="G1044" i="7"/>
  <c r="G1045" i="7"/>
  <c r="G1046" i="7"/>
  <c r="G1047" i="7"/>
  <c r="G1048" i="7"/>
  <c r="G1049" i="7"/>
  <c r="G1050" i="7"/>
  <c r="G1051" i="7"/>
  <c r="G1052" i="7"/>
  <c r="G1053" i="7"/>
  <c r="G1054" i="7"/>
  <c r="G1055" i="7"/>
  <c r="G1056" i="7"/>
  <c r="G1057" i="7"/>
  <c r="G1058" i="7"/>
  <c r="G1059" i="7"/>
  <c r="G1060" i="7"/>
  <c r="G1061" i="7"/>
  <c r="G1062" i="7"/>
  <c r="G1063" i="7"/>
  <c r="G1064" i="7"/>
  <c r="G1065" i="7"/>
  <c r="G1066" i="7"/>
  <c r="G1067" i="7"/>
  <c r="G1068" i="7"/>
  <c r="G1069" i="7"/>
  <c r="G1070" i="7"/>
  <c r="G1071" i="7"/>
  <c r="G1072" i="7"/>
  <c r="G1073" i="7"/>
  <c r="G1074" i="7"/>
  <c r="G1075" i="7"/>
  <c r="G1076" i="7"/>
  <c r="G1077" i="7"/>
  <c r="G1078" i="7"/>
  <c r="G1079" i="7"/>
  <c r="G1080" i="7"/>
  <c r="G1081" i="7"/>
  <c r="G1082" i="7"/>
  <c r="G1083" i="7"/>
  <c r="G1084" i="7"/>
  <c r="G1085" i="7"/>
  <c r="G1086" i="7"/>
  <c r="G1087" i="7"/>
  <c r="G1088" i="7"/>
  <c r="G1089" i="7"/>
  <c r="G1090" i="7"/>
  <c r="G1091" i="7"/>
  <c r="G1092" i="7"/>
  <c r="G1093" i="7"/>
  <c r="G1094" i="7"/>
  <c r="G1095" i="7"/>
  <c r="G1096" i="7"/>
  <c r="G1097" i="7"/>
  <c r="G1098" i="7"/>
  <c r="G1099" i="7"/>
  <c r="G1100" i="7"/>
  <c r="G1101" i="7"/>
  <c r="G1102" i="7"/>
  <c r="G1103" i="7"/>
  <c r="G1104" i="7"/>
  <c r="G1105" i="7"/>
  <c r="G1106" i="7"/>
  <c r="G1107" i="7"/>
  <c r="G1108" i="7"/>
  <c r="G1109" i="7"/>
  <c r="G1110" i="7"/>
  <c r="G1111" i="7"/>
  <c r="G1112" i="7"/>
  <c r="G1113" i="7"/>
  <c r="G1114" i="7"/>
  <c r="G1115" i="7"/>
  <c r="G1116" i="7"/>
  <c r="G1117" i="7"/>
  <c r="G1118" i="7"/>
  <c r="G1119" i="7"/>
  <c r="G1120" i="7"/>
  <c r="G1121" i="7"/>
  <c r="G1122" i="7"/>
  <c r="G1123" i="7"/>
  <c r="G1124" i="7"/>
  <c r="G1125" i="7"/>
  <c r="G1126" i="7"/>
  <c r="G1127" i="7"/>
  <c r="G1128" i="7"/>
  <c r="G1129" i="7"/>
  <c r="G1130" i="7"/>
  <c r="G1131" i="7"/>
  <c r="G1132" i="7"/>
  <c r="G1133" i="7"/>
  <c r="G1134" i="7"/>
  <c r="G1135" i="7"/>
  <c r="G1136" i="7"/>
  <c r="G1137" i="7"/>
  <c r="G1138" i="7"/>
  <c r="G1139" i="7"/>
  <c r="G1140" i="7"/>
  <c r="G1141" i="7"/>
  <c r="G1142" i="7"/>
  <c r="G1143" i="7"/>
  <c r="G1144" i="7"/>
  <c r="G1145" i="7"/>
  <c r="G1146" i="7"/>
  <c r="G1147" i="7"/>
  <c r="G1148" i="7"/>
  <c r="G1149" i="7"/>
  <c r="G1150" i="7"/>
  <c r="G1151" i="7"/>
  <c r="G1152" i="7"/>
  <c r="G1153" i="7"/>
  <c r="G1154" i="7"/>
  <c r="G1155" i="7"/>
  <c r="G1156" i="7"/>
  <c r="G1157" i="7"/>
  <c r="G1158" i="7"/>
  <c r="G1159" i="7"/>
  <c r="G1160" i="7"/>
  <c r="G1161" i="7"/>
  <c r="G1162" i="7"/>
  <c r="G1163" i="7"/>
  <c r="G1164" i="7"/>
  <c r="G1165" i="7"/>
  <c r="G1166" i="7"/>
  <c r="G1167" i="7"/>
  <c r="G1168" i="7"/>
  <c r="G1169" i="7"/>
  <c r="G1170" i="7"/>
  <c r="G1171" i="7"/>
  <c r="G1172" i="7"/>
  <c r="G1173" i="7"/>
  <c r="G1174" i="7"/>
  <c r="G1175" i="7"/>
  <c r="G1176" i="7"/>
  <c r="G1177" i="7"/>
  <c r="G1178" i="7"/>
  <c r="G1179" i="7"/>
  <c r="G1180" i="7"/>
  <c r="G1181" i="7"/>
  <c r="G1182" i="7"/>
  <c r="G1183" i="7"/>
  <c r="G1184" i="7"/>
  <c r="G1185" i="7"/>
  <c r="G1186" i="7"/>
  <c r="G1187" i="7"/>
  <c r="G1188" i="7"/>
  <c r="G1189" i="7"/>
  <c r="G1190" i="7"/>
  <c r="G1191" i="7"/>
  <c r="G1192" i="7"/>
  <c r="G1193" i="7"/>
  <c r="G1194" i="7"/>
  <c r="G1195" i="7"/>
  <c r="G1196" i="7"/>
  <c r="G1197" i="7"/>
  <c r="G1198" i="7"/>
  <c r="G1199" i="7"/>
  <c r="G1200" i="7"/>
  <c r="G1201" i="7"/>
  <c r="G1202" i="7"/>
  <c r="G1203" i="7"/>
  <c r="G1204" i="7"/>
  <c r="G1205" i="7"/>
  <c r="G1206" i="7"/>
  <c r="G1207" i="7"/>
  <c r="G1208" i="7"/>
  <c r="G1209" i="7"/>
  <c r="G1210" i="7"/>
  <c r="G1211" i="7"/>
  <c r="G1212" i="7"/>
  <c r="G1213" i="7"/>
  <c r="G1214" i="7"/>
  <c r="G1215" i="7"/>
  <c r="G1216" i="7"/>
  <c r="G1217" i="7"/>
  <c r="G1218" i="7"/>
  <c r="G1219" i="7"/>
  <c r="G1220" i="7"/>
  <c r="G1221" i="7"/>
  <c r="G1222" i="7"/>
  <c r="G1223" i="7"/>
  <c r="G1224" i="7"/>
  <c r="G1225" i="7"/>
  <c r="G1226" i="7"/>
  <c r="G1227" i="7"/>
  <c r="G1228" i="7"/>
  <c r="G1229" i="7"/>
  <c r="G1230" i="7"/>
  <c r="G1231" i="7"/>
  <c r="G1232" i="7"/>
  <c r="G1233" i="7"/>
  <c r="G1234" i="7"/>
  <c r="G1235" i="7"/>
  <c r="G1236" i="7"/>
  <c r="G1237" i="7"/>
  <c r="G1238" i="7"/>
  <c r="G1239" i="7"/>
  <c r="G1240" i="7"/>
  <c r="G1241" i="7"/>
  <c r="G1242" i="7"/>
  <c r="G1243" i="7"/>
  <c r="G1244" i="7"/>
  <c r="G1245" i="7"/>
  <c r="G1246" i="7"/>
  <c r="G1247" i="7"/>
  <c r="G1248" i="7"/>
  <c r="G1249" i="7"/>
  <c r="G1250" i="7"/>
  <c r="G1251" i="7"/>
  <c r="G1252" i="7"/>
  <c r="G1253" i="7"/>
  <c r="G1254" i="7"/>
  <c r="G1255" i="7"/>
  <c r="G1256" i="7"/>
  <c r="G1257" i="7"/>
  <c r="G1258" i="7"/>
  <c r="G1259" i="7"/>
  <c r="G1260" i="7"/>
  <c r="G1261" i="7"/>
  <c r="G1262" i="7"/>
  <c r="G1263" i="7"/>
  <c r="G1264" i="7"/>
  <c r="G1265" i="7"/>
  <c r="G1266" i="7"/>
  <c r="G1267" i="7"/>
  <c r="G1268" i="7"/>
  <c r="G1269" i="7"/>
  <c r="G1270" i="7"/>
  <c r="G1271" i="7"/>
  <c r="G1272" i="7"/>
  <c r="G1273" i="7"/>
  <c r="G1274" i="7"/>
  <c r="G1275" i="7"/>
  <c r="G1276" i="7"/>
  <c r="G1277" i="7"/>
  <c r="G1278" i="7"/>
  <c r="G1279" i="7"/>
  <c r="G1280" i="7"/>
  <c r="G1281" i="7"/>
  <c r="G1282" i="7"/>
  <c r="G1283" i="7"/>
  <c r="G1284" i="7"/>
  <c r="G1285" i="7"/>
  <c r="G1286" i="7"/>
  <c r="G1287" i="7"/>
  <c r="G1288" i="7"/>
  <c r="G1289" i="7"/>
  <c r="G1290" i="7"/>
  <c r="G1291" i="7"/>
  <c r="G1292" i="7"/>
  <c r="G1293" i="7"/>
  <c r="G1294" i="7"/>
  <c r="G1295" i="7"/>
  <c r="G1296" i="7"/>
  <c r="G1297" i="7"/>
  <c r="G1298" i="7"/>
  <c r="G1299" i="7"/>
  <c r="G1300" i="7"/>
  <c r="G1301" i="7"/>
  <c r="G1302" i="7"/>
  <c r="G1303" i="7"/>
  <c r="G1304" i="7"/>
  <c r="G1305" i="7"/>
  <c r="G1306" i="7"/>
  <c r="G1307" i="7"/>
  <c r="G1308" i="7"/>
  <c r="G1309" i="7"/>
  <c r="G1310" i="7"/>
  <c r="G1311" i="7"/>
  <c r="G1312" i="7"/>
  <c r="G1313" i="7"/>
  <c r="G1314" i="7"/>
  <c r="G1315" i="7"/>
  <c r="G1316" i="7"/>
  <c r="G1317" i="7"/>
  <c r="G1318" i="7"/>
  <c r="G1319" i="7"/>
  <c r="G1320" i="7"/>
  <c r="G1321" i="7"/>
  <c r="G1322" i="7"/>
  <c r="G1323" i="7"/>
  <c r="G1324" i="7"/>
  <c r="G1325" i="7"/>
  <c r="G1326" i="7"/>
  <c r="G1327" i="7"/>
  <c r="G1328" i="7"/>
  <c r="G1329" i="7"/>
  <c r="G1330" i="7"/>
  <c r="G1331" i="7"/>
  <c r="G1332" i="7"/>
  <c r="G1333" i="7"/>
  <c r="G1334" i="7"/>
  <c r="G1335" i="7"/>
  <c r="G1336" i="7"/>
  <c r="G1337" i="7"/>
  <c r="G1338" i="7"/>
  <c r="G1339" i="7"/>
  <c r="G1340" i="7"/>
  <c r="G1341" i="7"/>
  <c r="G1342" i="7"/>
  <c r="G1343" i="7"/>
  <c r="G1344" i="7"/>
  <c r="G1345" i="7"/>
  <c r="G1346" i="7"/>
  <c r="G1347" i="7"/>
  <c r="G1348" i="7"/>
  <c r="G1349" i="7"/>
  <c r="G1350" i="7"/>
  <c r="G1351" i="7"/>
  <c r="G1352" i="7"/>
  <c r="G1353" i="7"/>
  <c r="G1354" i="7"/>
  <c r="G1355" i="7"/>
  <c r="G1356" i="7"/>
  <c r="G1357" i="7"/>
  <c r="G1358" i="7"/>
  <c r="G1359" i="7"/>
  <c r="G1360" i="7"/>
  <c r="G1361" i="7"/>
  <c r="G1362" i="7"/>
  <c r="G1363" i="7"/>
  <c r="G1364" i="7"/>
  <c r="G1365" i="7"/>
  <c r="G1366" i="7"/>
  <c r="G1367" i="7"/>
  <c r="G1368" i="7"/>
  <c r="G1369" i="7"/>
  <c r="G1370" i="7"/>
  <c r="G1371" i="7"/>
  <c r="G1372" i="7"/>
  <c r="G1373" i="7"/>
  <c r="G1374" i="7"/>
  <c r="G1375" i="7"/>
  <c r="G1376" i="7"/>
  <c r="G1377" i="7"/>
  <c r="G1378" i="7"/>
  <c r="G1379" i="7"/>
  <c r="G1380" i="7"/>
  <c r="G1381" i="7"/>
  <c r="G1382" i="7"/>
  <c r="G1383" i="7"/>
  <c r="G1384" i="7"/>
  <c r="G1385" i="7"/>
  <c r="G1386" i="7"/>
  <c r="G1387" i="7"/>
  <c r="G1388" i="7"/>
  <c r="G1389" i="7"/>
  <c r="G1390" i="7"/>
  <c r="G1391" i="7"/>
  <c r="G1392" i="7"/>
  <c r="G1393" i="7"/>
  <c r="G1394" i="7"/>
  <c r="G1395" i="7"/>
  <c r="G1396" i="7"/>
  <c r="G1397" i="7"/>
  <c r="G1398" i="7"/>
  <c r="G1399" i="7"/>
  <c r="G1400" i="7"/>
  <c r="G1401" i="7"/>
  <c r="G1402" i="7"/>
  <c r="G1403" i="7"/>
  <c r="G1404" i="7"/>
  <c r="G1405" i="7"/>
  <c r="G1406" i="7"/>
  <c r="G1407" i="7"/>
  <c r="G1408" i="7"/>
  <c r="G1409" i="7"/>
  <c r="G1410" i="7"/>
  <c r="G1411" i="7"/>
  <c r="G1412" i="7"/>
  <c r="G1413" i="7"/>
  <c r="G1414" i="7"/>
  <c r="G1415" i="7"/>
  <c r="G1416" i="7"/>
  <c r="G1417" i="7"/>
  <c r="G1418" i="7"/>
  <c r="G1419" i="7"/>
  <c r="G1420" i="7"/>
  <c r="G1421" i="7"/>
  <c r="G1422" i="7"/>
  <c r="G1423" i="7"/>
  <c r="G1424" i="7"/>
  <c r="G1425" i="7"/>
  <c r="G1426" i="7"/>
  <c r="G1427" i="7"/>
  <c r="G1428" i="7"/>
  <c r="G1429" i="7"/>
  <c r="G1430" i="7"/>
  <c r="G1431" i="7"/>
  <c r="G1432" i="7"/>
  <c r="G1433" i="7"/>
  <c r="G1434" i="7"/>
  <c r="G1435" i="7"/>
  <c r="G1436" i="7"/>
  <c r="G1437" i="7"/>
  <c r="G1438" i="7"/>
  <c r="G1439" i="7"/>
  <c r="G1440" i="7"/>
  <c r="G1441" i="7"/>
  <c r="G1442" i="7"/>
  <c r="G1443" i="7"/>
  <c r="G1444" i="7"/>
  <c r="G1445" i="7"/>
  <c r="G1446" i="7"/>
  <c r="G1447" i="7"/>
  <c r="G1448" i="7"/>
  <c r="G1449" i="7"/>
  <c r="G1450" i="7"/>
  <c r="G1451" i="7"/>
  <c r="G1452" i="7"/>
  <c r="G1453" i="7"/>
  <c r="G1454" i="7"/>
  <c r="G1455" i="7"/>
  <c r="G1456" i="7"/>
  <c r="G1457" i="7"/>
  <c r="G1458" i="7"/>
  <c r="G1459" i="7"/>
  <c r="G1460" i="7"/>
  <c r="G1461" i="7"/>
  <c r="G1462" i="7"/>
  <c r="G1463" i="7"/>
  <c r="G1464" i="7"/>
  <c r="G1465" i="7"/>
  <c r="G1466" i="7"/>
  <c r="G1467" i="7"/>
  <c r="G1468" i="7"/>
  <c r="G1469" i="7"/>
  <c r="G1470" i="7"/>
  <c r="G1471" i="7"/>
  <c r="G1472" i="7"/>
  <c r="G1473" i="7"/>
  <c r="G1474" i="7"/>
  <c r="G1475" i="7"/>
  <c r="G1476" i="7"/>
  <c r="G1477" i="7"/>
  <c r="G1478" i="7"/>
  <c r="G1479" i="7"/>
  <c r="G1480" i="7"/>
  <c r="G1481" i="7"/>
  <c r="G1482" i="7"/>
  <c r="G1483" i="7"/>
  <c r="G1484" i="7"/>
  <c r="G1485" i="7"/>
  <c r="G1486" i="7"/>
  <c r="G1487" i="7"/>
  <c r="G1488" i="7"/>
  <c r="G1489" i="7"/>
  <c r="G1490" i="7"/>
  <c r="G1491" i="7"/>
  <c r="G1492" i="7"/>
  <c r="G1493" i="7"/>
  <c r="G1494" i="7"/>
  <c r="G1495" i="7"/>
  <c r="G1496" i="7"/>
  <c r="G1497" i="7"/>
  <c r="G1498" i="7"/>
  <c r="G1499" i="7"/>
  <c r="G1500" i="7"/>
  <c r="G1501" i="7"/>
  <c r="G1502" i="7"/>
  <c r="G1503" i="7"/>
  <c r="G1504" i="7"/>
  <c r="G1505" i="7"/>
  <c r="G1506" i="7"/>
  <c r="G1507" i="7"/>
  <c r="G1508" i="7"/>
  <c r="G1509" i="7"/>
  <c r="G1510" i="7"/>
  <c r="G1511" i="7"/>
  <c r="G1512" i="7"/>
  <c r="G1513" i="7"/>
  <c r="G1514" i="7"/>
  <c r="G1515" i="7"/>
  <c r="G1516" i="7"/>
  <c r="G1517" i="7"/>
  <c r="G1518" i="7"/>
  <c r="G1519" i="7"/>
  <c r="G1520" i="7"/>
  <c r="F19" i="3" l="1"/>
  <c r="G21" i="7" l="1"/>
  <c r="W23" i="7" l="1"/>
  <c r="W24" i="7"/>
  <c r="W25" i="7"/>
  <c r="W26" i="7"/>
  <c r="W27" i="7"/>
  <c r="W28" i="7"/>
  <c r="W29" i="7"/>
  <c r="W30" i="7"/>
  <c r="W31" i="7"/>
  <c r="W32" i="7"/>
  <c r="W33" i="7"/>
  <c r="W34" i="7"/>
  <c r="W35" i="7"/>
  <c r="W36" i="7"/>
  <c r="W37" i="7"/>
  <c r="W38" i="7"/>
  <c r="W39" i="7"/>
  <c r="W40" i="7"/>
  <c r="W41" i="7"/>
  <c r="W42" i="7"/>
  <c r="W43" i="7"/>
  <c r="W44" i="7"/>
  <c r="W45" i="7"/>
  <c r="W46" i="7"/>
  <c r="W47" i="7"/>
  <c r="W48" i="7"/>
  <c r="W49" i="7"/>
  <c r="W50" i="7"/>
  <c r="W51" i="7"/>
  <c r="W52" i="7"/>
  <c r="W53" i="7"/>
  <c r="W54" i="7"/>
  <c r="W55" i="7"/>
  <c r="W56" i="7"/>
  <c r="W57" i="7"/>
  <c r="W58" i="7"/>
  <c r="W59" i="7"/>
  <c r="W60" i="7"/>
  <c r="W61" i="7"/>
  <c r="W62" i="7"/>
  <c r="W63" i="7"/>
  <c r="W64" i="7"/>
  <c r="W65" i="7"/>
  <c r="W66" i="7"/>
  <c r="W67" i="7"/>
  <c r="W68" i="7"/>
  <c r="W69" i="7"/>
  <c r="W70" i="7"/>
  <c r="W71" i="7"/>
  <c r="W72" i="7"/>
  <c r="W73" i="7"/>
  <c r="W74" i="7"/>
  <c r="W75" i="7"/>
  <c r="W76" i="7"/>
  <c r="W77" i="7"/>
  <c r="W78" i="7"/>
  <c r="W79" i="7"/>
  <c r="W80" i="7"/>
  <c r="W81" i="7"/>
  <c r="W82" i="7"/>
  <c r="W83" i="7"/>
  <c r="W84" i="7"/>
  <c r="W85" i="7"/>
  <c r="W86" i="7"/>
  <c r="W87" i="7"/>
  <c r="W88" i="7"/>
  <c r="W89" i="7"/>
  <c r="W90" i="7"/>
  <c r="W91" i="7"/>
  <c r="W92" i="7"/>
  <c r="W93" i="7"/>
  <c r="W94" i="7"/>
  <c r="W95" i="7"/>
  <c r="W96" i="7"/>
  <c r="W97" i="7"/>
  <c r="W98" i="7"/>
  <c r="W99" i="7"/>
  <c r="W100" i="7"/>
  <c r="W101" i="7"/>
  <c r="W102" i="7"/>
  <c r="W103" i="7"/>
  <c r="W104" i="7"/>
  <c r="W105" i="7"/>
  <c r="W106" i="7"/>
  <c r="W107" i="7"/>
  <c r="W108" i="7"/>
  <c r="W109" i="7"/>
  <c r="W110" i="7"/>
  <c r="W111" i="7"/>
  <c r="W112" i="7"/>
  <c r="W113" i="7"/>
  <c r="W114" i="7"/>
  <c r="W115" i="7"/>
  <c r="W116" i="7"/>
  <c r="W117" i="7"/>
  <c r="W118" i="7"/>
  <c r="W119" i="7"/>
  <c r="W120" i="7"/>
  <c r="W121" i="7"/>
  <c r="W122" i="7"/>
  <c r="W123" i="7"/>
  <c r="W124" i="7"/>
  <c r="W125" i="7"/>
  <c r="W126" i="7"/>
  <c r="W127" i="7"/>
  <c r="W128" i="7"/>
  <c r="W129" i="7"/>
  <c r="W130" i="7"/>
  <c r="W131" i="7"/>
  <c r="W132" i="7"/>
  <c r="W133" i="7"/>
  <c r="W134" i="7"/>
  <c r="W135" i="7"/>
  <c r="W136" i="7"/>
  <c r="W137" i="7"/>
  <c r="W138" i="7"/>
  <c r="W139" i="7"/>
  <c r="W140" i="7"/>
  <c r="W141" i="7"/>
  <c r="W142" i="7"/>
  <c r="W143" i="7"/>
  <c r="W144" i="7"/>
  <c r="W145" i="7"/>
  <c r="W146" i="7"/>
  <c r="W147" i="7"/>
  <c r="W148" i="7"/>
  <c r="W149" i="7"/>
  <c r="W150" i="7"/>
  <c r="W151" i="7"/>
  <c r="W152" i="7"/>
  <c r="W153" i="7"/>
  <c r="W154" i="7"/>
  <c r="W155" i="7"/>
  <c r="W156" i="7"/>
  <c r="W157" i="7"/>
  <c r="W158" i="7"/>
  <c r="W159" i="7"/>
  <c r="W160" i="7"/>
  <c r="W161" i="7"/>
  <c r="W162" i="7"/>
  <c r="W163" i="7"/>
  <c r="W164" i="7"/>
  <c r="W165" i="7"/>
  <c r="W166" i="7"/>
  <c r="W167" i="7"/>
  <c r="W168" i="7"/>
  <c r="W169" i="7"/>
  <c r="W170" i="7"/>
  <c r="W171" i="7"/>
  <c r="W172" i="7"/>
  <c r="W173" i="7"/>
  <c r="W174" i="7"/>
  <c r="W175" i="7"/>
  <c r="W176" i="7"/>
  <c r="W177" i="7"/>
  <c r="W178" i="7"/>
  <c r="W179" i="7"/>
  <c r="W180" i="7"/>
  <c r="W181" i="7"/>
  <c r="W182" i="7"/>
  <c r="W183" i="7"/>
  <c r="W184" i="7"/>
  <c r="W185" i="7"/>
  <c r="W186" i="7"/>
  <c r="W187" i="7"/>
  <c r="W188" i="7"/>
  <c r="W189" i="7"/>
  <c r="W190" i="7"/>
  <c r="W191" i="7"/>
  <c r="W192" i="7"/>
  <c r="W193" i="7"/>
  <c r="W194" i="7"/>
  <c r="W195" i="7"/>
  <c r="W196" i="7"/>
  <c r="W197" i="7"/>
  <c r="W198" i="7"/>
  <c r="W199" i="7"/>
  <c r="W200" i="7"/>
  <c r="W201" i="7"/>
  <c r="W202" i="7"/>
  <c r="W203" i="7"/>
  <c r="W204" i="7"/>
  <c r="W205" i="7"/>
  <c r="W206" i="7"/>
  <c r="W207" i="7"/>
  <c r="W208" i="7"/>
  <c r="W209" i="7"/>
  <c r="W210" i="7"/>
  <c r="W211" i="7"/>
  <c r="W212" i="7"/>
  <c r="W213" i="7"/>
  <c r="W214" i="7"/>
  <c r="W215" i="7"/>
  <c r="W216" i="7"/>
  <c r="W217" i="7"/>
  <c r="W218" i="7"/>
  <c r="W219" i="7"/>
  <c r="W220" i="7"/>
  <c r="W221" i="7"/>
  <c r="W222" i="7"/>
  <c r="W223" i="7"/>
  <c r="W224" i="7"/>
  <c r="W225" i="7"/>
  <c r="W226" i="7"/>
  <c r="W227" i="7"/>
  <c r="W228" i="7"/>
  <c r="W229" i="7"/>
  <c r="W230" i="7"/>
  <c r="W231" i="7"/>
  <c r="W232" i="7"/>
  <c r="W233" i="7"/>
  <c r="W234" i="7"/>
  <c r="W235" i="7"/>
  <c r="W236" i="7"/>
  <c r="W237" i="7"/>
  <c r="W238" i="7"/>
  <c r="W239" i="7"/>
  <c r="W240" i="7"/>
  <c r="W241" i="7"/>
  <c r="W242" i="7"/>
  <c r="W243" i="7"/>
  <c r="W244" i="7"/>
  <c r="W245" i="7"/>
  <c r="W246" i="7"/>
  <c r="W247" i="7"/>
  <c r="W248" i="7"/>
  <c r="W249" i="7"/>
  <c r="W250" i="7"/>
  <c r="W251" i="7"/>
  <c r="W252" i="7"/>
  <c r="W253" i="7"/>
  <c r="W254" i="7"/>
  <c r="W255" i="7"/>
  <c r="W256" i="7"/>
  <c r="W257" i="7"/>
  <c r="W258" i="7"/>
  <c r="W259" i="7"/>
  <c r="W260" i="7"/>
  <c r="W261" i="7"/>
  <c r="W262" i="7"/>
  <c r="W263" i="7"/>
  <c r="W264" i="7"/>
  <c r="W265" i="7"/>
  <c r="W266" i="7"/>
  <c r="W267" i="7"/>
  <c r="W268" i="7"/>
  <c r="W269" i="7"/>
  <c r="W270" i="7"/>
  <c r="W271" i="7"/>
  <c r="W272" i="7"/>
  <c r="W273" i="7"/>
  <c r="W274" i="7"/>
  <c r="W275" i="7"/>
  <c r="W276" i="7"/>
  <c r="W277" i="7"/>
  <c r="W278" i="7"/>
  <c r="W279" i="7"/>
  <c r="W280" i="7"/>
  <c r="W281" i="7"/>
  <c r="W282" i="7"/>
  <c r="W283" i="7"/>
  <c r="W284" i="7"/>
  <c r="W285" i="7"/>
  <c r="W286" i="7"/>
  <c r="W287" i="7"/>
  <c r="W288" i="7"/>
  <c r="W289" i="7"/>
  <c r="W290" i="7"/>
  <c r="W291" i="7"/>
  <c r="W292" i="7"/>
  <c r="W293" i="7"/>
  <c r="W294" i="7"/>
  <c r="W295" i="7"/>
  <c r="W296" i="7"/>
  <c r="W297" i="7"/>
  <c r="W298" i="7"/>
  <c r="W299" i="7"/>
  <c r="W300" i="7"/>
  <c r="W301" i="7"/>
  <c r="W302" i="7"/>
  <c r="W303" i="7"/>
  <c r="W304" i="7"/>
  <c r="W305" i="7"/>
  <c r="W306" i="7"/>
  <c r="W307" i="7"/>
  <c r="W308" i="7"/>
  <c r="W309" i="7"/>
  <c r="W310" i="7"/>
  <c r="W311" i="7"/>
  <c r="W312" i="7"/>
  <c r="W313" i="7"/>
  <c r="W314" i="7"/>
  <c r="W315" i="7"/>
  <c r="W316" i="7"/>
  <c r="W317" i="7"/>
  <c r="W318" i="7"/>
  <c r="W319" i="7"/>
  <c r="W320" i="7"/>
  <c r="W321" i="7"/>
  <c r="W322" i="7"/>
  <c r="W323" i="7"/>
  <c r="W324" i="7"/>
  <c r="W325" i="7"/>
  <c r="W326" i="7"/>
  <c r="W327" i="7"/>
  <c r="W328" i="7"/>
  <c r="W329" i="7"/>
  <c r="W330" i="7"/>
  <c r="W331" i="7"/>
  <c r="W332" i="7"/>
  <c r="W333" i="7"/>
  <c r="W334" i="7"/>
  <c r="W335" i="7"/>
  <c r="W336" i="7"/>
  <c r="W337" i="7"/>
  <c r="W338" i="7"/>
  <c r="W339" i="7"/>
  <c r="W340" i="7"/>
  <c r="W341" i="7"/>
  <c r="W342" i="7"/>
  <c r="W343" i="7"/>
  <c r="W344" i="7"/>
  <c r="W345" i="7"/>
  <c r="W346" i="7"/>
  <c r="W347" i="7"/>
  <c r="W348" i="7"/>
  <c r="W349" i="7"/>
  <c r="W350" i="7"/>
  <c r="W351" i="7"/>
  <c r="W352" i="7"/>
  <c r="W353" i="7"/>
  <c r="W354" i="7"/>
  <c r="W355" i="7"/>
  <c r="W356" i="7"/>
  <c r="W357" i="7"/>
  <c r="W358" i="7"/>
  <c r="W359" i="7"/>
  <c r="W360" i="7"/>
  <c r="W361" i="7"/>
  <c r="W362" i="7"/>
  <c r="W363" i="7"/>
  <c r="W364" i="7"/>
  <c r="W365" i="7"/>
  <c r="W366" i="7"/>
  <c r="W367" i="7"/>
  <c r="W368" i="7"/>
  <c r="W369" i="7"/>
  <c r="W370" i="7"/>
  <c r="W371" i="7"/>
  <c r="W372" i="7"/>
  <c r="W373" i="7"/>
  <c r="W374" i="7"/>
  <c r="W375" i="7"/>
  <c r="W376" i="7"/>
  <c r="W377" i="7"/>
  <c r="W378" i="7"/>
  <c r="W379" i="7"/>
  <c r="W380" i="7"/>
  <c r="W381" i="7"/>
  <c r="W382" i="7"/>
  <c r="W383" i="7"/>
  <c r="W384" i="7"/>
  <c r="W385" i="7"/>
  <c r="W386" i="7"/>
  <c r="W387" i="7"/>
  <c r="W388" i="7"/>
  <c r="W389" i="7"/>
  <c r="W390" i="7"/>
  <c r="W391" i="7"/>
  <c r="W392" i="7"/>
  <c r="W393" i="7"/>
  <c r="W394" i="7"/>
  <c r="W395" i="7"/>
  <c r="W396" i="7"/>
  <c r="W397" i="7"/>
  <c r="W398" i="7"/>
  <c r="W399" i="7"/>
  <c r="W400" i="7"/>
  <c r="W401" i="7"/>
  <c r="W402" i="7"/>
  <c r="W403" i="7"/>
  <c r="W404" i="7"/>
  <c r="W405" i="7"/>
  <c r="W406" i="7"/>
  <c r="W407" i="7"/>
  <c r="W408" i="7"/>
  <c r="W409" i="7"/>
  <c r="W410" i="7"/>
  <c r="W411" i="7"/>
  <c r="W412" i="7"/>
  <c r="W413" i="7"/>
  <c r="W414" i="7"/>
  <c r="W415" i="7"/>
  <c r="W416" i="7"/>
  <c r="W417" i="7"/>
  <c r="W418" i="7"/>
  <c r="W419" i="7"/>
  <c r="W420" i="7"/>
  <c r="W421" i="7"/>
  <c r="W422" i="7"/>
  <c r="W423" i="7"/>
  <c r="W424" i="7"/>
  <c r="W425" i="7"/>
  <c r="W426" i="7"/>
  <c r="W427" i="7"/>
  <c r="W428" i="7"/>
  <c r="W429" i="7"/>
  <c r="W430" i="7"/>
  <c r="W431" i="7"/>
  <c r="W432" i="7"/>
  <c r="W433" i="7"/>
  <c r="W434" i="7"/>
  <c r="W435" i="7"/>
  <c r="W436" i="7"/>
  <c r="W437" i="7"/>
  <c r="W438" i="7"/>
  <c r="W439" i="7"/>
  <c r="W440" i="7"/>
  <c r="W441" i="7"/>
  <c r="W442" i="7"/>
  <c r="W443" i="7"/>
  <c r="W444" i="7"/>
  <c r="W445" i="7"/>
  <c r="W446" i="7"/>
  <c r="W447" i="7"/>
  <c r="W448" i="7"/>
  <c r="W449" i="7"/>
  <c r="W450" i="7"/>
  <c r="W451" i="7"/>
  <c r="W452" i="7"/>
  <c r="W453" i="7"/>
  <c r="W454" i="7"/>
  <c r="W455" i="7"/>
  <c r="W456" i="7"/>
  <c r="W457" i="7"/>
  <c r="W458" i="7"/>
  <c r="W459" i="7"/>
  <c r="W460" i="7"/>
  <c r="W461" i="7"/>
  <c r="W462" i="7"/>
  <c r="W463" i="7"/>
  <c r="W464" i="7"/>
  <c r="W465" i="7"/>
  <c r="W466" i="7"/>
  <c r="W467" i="7"/>
  <c r="W468" i="7"/>
  <c r="W469" i="7"/>
  <c r="W470" i="7"/>
  <c r="W471" i="7"/>
  <c r="W472" i="7"/>
  <c r="W473" i="7"/>
  <c r="W474" i="7"/>
  <c r="W475" i="7"/>
  <c r="W476" i="7"/>
  <c r="W477" i="7"/>
  <c r="W478" i="7"/>
  <c r="W479" i="7"/>
  <c r="W480" i="7"/>
  <c r="W481" i="7"/>
  <c r="W482" i="7"/>
  <c r="W483" i="7"/>
  <c r="W484" i="7"/>
  <c r="W485" i="7"/>
  <c r="W486" i="7"/>
  <c r="W487" i="7"/>
  <c r="W488" i="7"/>
  <c r="W489" i="7"/>
  <c r="W490" i="7"/>
  <c r="W491" i="7"/>
  <c r="W492" i="7"/>
  <c r="W493" i="7"/>
  <c r="W494" i="7"/>
  <c r="W495" i="7"/>
  <c r="W496" i="7"/>
  <c r="W497" i="7"/>
  <c r="W498" i="7"/>
  <c r="W499" i="7"/>
  <c r="W500" i="7"/>
  <c r="W501" i="7"/>
  <c r="W502" i="7"/>
  <c r="W503" i="7"/>
  <c r="W504" i="7"/>
  <c r="W505" i="7"/>
  <c r="W506" i="7"/>
  <c r="W507" i="7"/>
  <c r="W508" i="7"/>
  <c r="W509" i="7"/>
  <c r="W510" i="7"/>
  <c r="W511" i="7"/>
  <c r="W512" i="7"/>
  <c r="W513" i="7"/>
  <c r="W514" i="7"/>
  <c r="W515" i="7"/>
  <c r="W516" i="7"/>
  <c r="W517" i="7"/>
  <c r="W518" i="7"/>
  <c r="W519" i="7"/>
  <c r="W520" i="7"/>
  <c r="W521" i="7"/>
  <c r="W522" i="7"/>
  <c r="W523" i="7"/>
  <c r="W524" i="7"/>
  <c r="W525" i="7"/>
  <c r="W526" i="7"/>
  <c r="W527" i="7"/>
  <c r="W528" i="7"/>
  <c r="W529" i="7"/>
  <c r="W530" i="7"/>
  <c r="W531" i="7"/>
  <c r="W532" i="7"/>
  <c r="W533" i="7"/>
  <c r="W534" i="7"/>
  <c r="W535" i="7"/>
  <c r="W536" i="7"/>
  <c r="W537" i="7"/>
  <c r="W538" i="7"/>
  <c r="W539" i="7"/>
  <c r="W540" i="7"/>
  <c r="W541" i="7"/>
  <c r="W542" i="7"/>
  <c r="W543" i="7"/>
  <c r="W544" i="7"/>
  <c r="W545" i="7"/>
  <c r="W546" i="7"/>
  <c r="W547" i="7"/>
  <c r="W548" i="7"/>
  <c r="W549" i="7"/>
  <c r="W550" i="7"/>
  <c r="W551" i="7"/>
  <c r="W552" i="7"/>
  <c r="W553" i="7"/>
  <c r="W554" i="7"/>
  <c r="W555" i="7"/>
  <c r="W556" i="7"/>
  <c r="W557" i="7"/>
  <c r="W558" i="7"/>
  <c r="W559" i="7"/>
  <c r="W560" i="7"/>
  <c r="W561" i="7"/>
  <c r="W562" i="7"/>
  <c r="W563" i="7"/>
  <c r="W564" i="7"/>
  <c r="W565" i="7"/>
  <c r="W566" i="7"/>
  <c r="W567" i="7"/>
  <c r="W568" i="7"/>
  <c r="W569" i="7"/>
  <c r="W570" i="7"/>
  <c r="W571" i="7"/>
  <c r="W572" i="7"/>
  <c r="W573" i="7"/>
  <c r="W574" i="7"/>
  <c r="W575" i="7"/>
  <c r="W576" i="7"/>
  <c r="W577" i="7"/>
  <c r="W578" i="7"/>
  <c r="W579" i="7"/>
  <c r="W580" i="7"/>
  <c r="W581" i="7"/>
  <c r="W582" i="7"/>
  <c r="W583" i="7"/>
  <c r="W584" i="7"/>
  <c r="W585" i="7"/>
  <c r="W586" i="7"/>
  <c r="W587" i="7"/>
  <c r="W588" i="7"/>
  <c r="W589" i="7"/>
  <c r="W590" i="7"/>
  <c r="W591" i="7"/>
  <c r="W592" i="7"/>
  <c r="W593" i="7"/>
  <c r="W594" i="7"/>
  <c r="W595" i="7"/>
  <c r="W596" i="7"/>
  <c r="W597" i="7"/>
  <c r="W598" i="7"/>
  <c r="W599" i="7"/>
  <c r="W600" i="7"/>
  <c r="W601" i="7"/>
  <c r="W602" i="7"/>
  <c r="W603" i="7"/>
  <c r="W604" i="7"/>
  <c r="W605" i="7"/>
  <c r="W606" i="7"/>
  <c r="W607" i="7"/>
  <c r="W608" i="7"/>
  <c r="W609" i="7"/>
  <c r="W610" i="7"/>
  <c r="W611" i="7"/>
  <c r="W612" i="7"/>
  <c r="W613" i="7"/>
  <c r="W614" i="7"/>
  <c r="W615" i="7"/>
  <c r="W616" i="7"/>
  <c r="W617" i="7"/>
  <c r="W618" i="7"/>
  <c r="W619" i="7"/>
  <c r="W620" i="7"/>
  <c r="W621" i="7"/>
  <c r="W622" i="7"/>
  <c r="W623" i="7"/>
  <c r="W624" i="7"/>
  <c r="W625" i="7"/>
  <c r="W626" i="7"/>
  <c r="W627" i="7"/>
  <c r="W628" i="7"/>
  <c r="W629" i="7"/>
  <c r="W630" i="7"/>
  <c r="W631" i="7"/>
  <c r="W632" i="7"/>
  <c r="W633" i="7"/>
  <c r="W634" i="7"/>
  <c r="W635" i="7"/>
  <c r="W636" i="7"/>
  <c r="W637" i="7"/>
  <c r="W638" i="7"/>
  <c r="W639" i="7"/>
  <c r="W640" i="7"/>
  <c r="W641" i="7"/>
  <c r="W642" i="7"/>
  <c r="W643" i="7"/>
  <c r="W644" i="7"/>
  <c r="W645" i="7"/>
  <c r="W646" i="7"/>
  <c r="W647" i="7"/>
  <c r="W648" i="7"/>
  <c r="W649" i="7"/>
  <c r="W650" i="7"/>
  <c r="W651" i="7"/>
  <c r="W652" i="7"/>
  <c r="W653" i="7"/>
  <c r="W654" i="7"/>
  <c r="W655" i="7"/>
  <c r="W656" i="7"/>
  <c r="W657" i="7"/>
  <c r="W658" i="7"/>
  <c r="W659" i="7"/>
  <c r="W660" i="7"/>
  <c r="W661" i="7"/>
  <c r="W662" i="7"/>
  <c r="W663" i="7"/>
  <c r="W664" i="7"/>
  <c r="W665" i="7"/>
  <c r="W666" i="7"/>
  <c r="W667" i="7"/>
  <c r="W668" i="7"/>
  <c r="W669" i="7"/>
  <c r="W670" i="7"/>
  <c r="W671" i="7"/>
  <c r="W672" i="7"/>
  <c r="W673" i="7"/>
  <c r="W674" i="7"/>
  <c r="W675" i="7"/>
  <c r="W676" i="7"/>
  <c r="W677" i="7"/>
  <c r="W678" i="7"/>
  <c r="W679" i="7"/>
  <c r="W680" i="7"/>
  <c r="W681" i="7"/>
  <c r="W682" i="7"/>
  <c r="W683" i="7"/>
  <c r="W684" i="7"/>
  <c r="W685" i="7"/>
  <c r="W686" i="7"/>
  <c r="W687" i="7"/>
  <c r="W688" i="7"/>
  <c r="W689" i="7"/>
  <c r="W690" i="7"/>
  <c r="W691" i="7"/>
  <c r="W692" i="7"/>
  <c r="W693" i="7"/>
  <c r="W694" i="7"/>
  <c r="W695" i="7"/>
  <c r="W696" i="7"/>
  <c r="W697" i="7"/>
  <c r="W698" i="7"/>
  <c r="W699" i="7"/>
  <c r="W700" i="7"/>
  <c r="W701" i="7"/>
  <c r="W702" i="7"/>
  <c r="W703" i="7"/>
  <c r="W704" i="7"/>
  <c r="W705" i="7"/>
  <c r="W706" i="7"/>
  <c r="W707" i="7"/>
  <c r="W708" i="7"/>
  <c r="W709" i="7"/>
  <c r="W710" i="7"/>
  <c r="W711" i="7"/>
  <c r="W712" i="7"/>
  <c r="W713" i="7"/>
  <c r="W714" i="7"/>
  <c r="W715" i="7"/>
  <c r="W716" i="7"/>
  <c r="W717" i="7"/>
  <c r="W718" i="7"/>
  <c r="W719" i="7"/>
  <c r="W720" i="7"/>
  <c r="W721" i="7"/>
  <c r="W722" i="7"/>
  <c r="W723" i="7"/>
  <c r="W724" i="7"/>
  <c r="W725" i="7"/>
  <c r="W726" i="7"/>
  <c r="W727" i="7"/>
  <c r="W728" i="7"/>
  <c r="W729" i="7"/>
  <c r="W730" i="7"/>
  <c r="W731" i="7"/>
  <c r="W732" i="7"/>
  <c r="W733" i="7"/>
  <c r="W734" i="7"/>
  <c r="W735" i="7"/>
  <c r="W736" i="7"/>
  <c r="W737" i="7"/>
  <c r="W738" i="7"/>
  <c r="W739" i="7"/>
  <c r="W740" i="7"/>
  <c r="W741" i="7"/>
  <c r="W742" i="7"/>
  <c r="W743" i="7"/>
  <c r="W744" i="7"/>
  <c r="W745" i="7"/>
  <c r="W746" i="7"/>
  <c r="W747" i="7"/>
  <c r="W748" i="7"/>
  <c r="W749" i="7"/>
  <c r="W750" i="7"/>
  <c r="W751" i="7"/>
  <c r="W752" i="7"/>
  <c r="W753" i="7"/>
  <c r="W754" i="7"/>
  <c r="W755" i="7"/>
  <c r="W756" i="7"/>
  <c r="W757" i="7"/>
  <c r="W758" i="7"/>
  <c r="W759" i="7"/>
  <c r="W760" i="7"/>
  <c r="W761" i="7"/>
  <c r="W762" i="7"/>
  <c r="W763" i="7"/>
  <c r="W764" i="7"/>
  <c r="W765" i="7"/>
  <c r="W766" i="7"/>
  <c r="W767" i="7"/>
  <c r="W768" i="7"/>
  <c r="W769" i="7"/>
  <c r="W770" i="7"/>
  <c r="W771" i="7"/>
  <c r="W772" i="7"/>
  <c r="W773" i="7"/>
  <c r="W774" i="7"/>
  <c r="W775" i="7"/>
  <c r="W776" i="7"/>
  <c r="W777" i="7"/>
  <c r="W778" i="7"/>
  <c r="W779" i="7"/>
  <c r="W780" i="7"/>
  <c r="W781" i="7"/>
  <c r="W782" i="7"/>
  <c r="W783" i="7"/>
  <c r="W784" i="7"/>
  <c r="W785" i="7"/>
  <c r="W786" i="7"/>
  <c r="W787" i="7"/>
  <c r="W788" i="7"/>
  <c r="W789" i="7"/>
  <c r="W790" i="7"/>
  <c r="W791" i="7"/>
  <c r="W792" i="7"/>
  <c r="W793" i="7"/>
  <c r="W794" i="7"/>
  <c r="W795" i="7"/>
  <c r="W796" i="7"/>
  <c r="W797" i="7"/>
  <c r="W798" i="7"/>
  <c r="W799" i="7"/>
  <c r="W800" i="7"/>
  <c r="W801" i="7"/>
  <c r="W802" i="7"/>
  <c r="W803" i="7"/>
  <c r="W804" i="7"/>
  <c r="W805" i="7"/>
  <c r="W806" i="7"/>
  <c r="W807" i="7"/>
  <c r="W808" i="7"/>
  <c r="W809" i="7"/>
  <c r="W810" i="7"/>
  <c r="W811" i="7"/>
  <c r="W812" i="7"/>
  <c r="W813" i="7"/>
  <c r="W814" i="7"/>
  <c r="W815" i="7"/>
  <c r="W816" i="7"/>
  <c r="W817" i="7"/>
  <c r="W818" i="7"/>
  <c r="W819" i="7"/>
  <c r="W820" i="7"/>
  <c r="W821" i="7"/>
  <c r="W822" i="7"/>
  <c r="W823" i="7"/>
  <c r="W824" i="7"/>
  <c r="W825" i="7"/>
  <c r="W826" i="7"/>
  <c r="W827" i="7"/>
  <c r="W828" i="7"/>
  <c r="W829" i="7"/>
  <c r="W830" i="7"/>
  <c r="W831" i="7"/>
  <c r="W832" i="7"/>
  <c r="W833" i="7"/>
  <c r="W834" i="7"/>
  <c r="W835" i="7"/>
  <c r="W836" i="7"/>
  <c r="W837" i="7"/>
  <c r="W838" i="7"/>
  <c r="W839" i="7"/>
  <c r="W840" i="7"/>
  <c r="W841" i="7"/>
  <c r="W842" i="7"/>
  <c r="W843" i="7"/>
  <c r="W844" i="7"/>
  <c r="W845" i="7"/>
  <c r="W846" i="7"/>
  <c r="W847" i="7"/>
  <c r="W848" i="7"/>
  <c r="W849" i="7"/>
  <c r="W850" i="7"/>
  <c r="W851" i="7"/>
  <c r="W852" i="7"/>
  <c r="W853" i="7"/>
  <c r="W854" i="7"/>
  <c r="W855" i="7"/>
  <c r="W856" i="7"/>
  <c r="W857" i="7"/>
  <c r="W858" i="7"/>
  <c r="W859" i="7"/>
  <c r="W860" i="7"/>
  <c r="W861" i="7"/>
  <c r="W862" i="7"/>
  <c r="W863" i="7"/>
  <c r="W864" i="7"/>
  <c r="W865" i="7"/>
  <c r="W866" i="7"/>
  <c r="W867" i="7"/>
  <c r="W868" i="7"/>
  <c r="W869" i="7"/>
  <c r="W870" i="7"/>
  <c r="W871" i="7"/>
  <c r="W872" i="7"/>
  <c r="W873" i="7"/>
  <c r="W874" i="7"/>
  <c r="W875" i="7"/>
  <c r="W876" i="7"/>
  <c r="W877" i="7"/>
  <c r="W878" i="7"/>
  <c r="W879" i="7"/>
  <c r="W880" i="7"/>
  <c r="W881" i="7"/>
  <c r="W882" i="7"/>
  <c r="W883" i="7"/>
  <c r="W884" i="7"/>
  <c r="W885" i="7"/>
  <c r="W886" i="7"/>
  <c r="W887" i="7"/>
  <c r="W888" i="7"/>
  <c r="W889" i="7"/>
  <c r="W890" i="7"/>
  <c r="W891" i="7"/>
  <c r="W892" i="7"/>
  <c r="W893" i="7"/>
  <c r="W894" i="7"/>
  <c r="W895" i="7"/>
  <c r="W896" i="7"/>
  <c r="W897" i="7"/>
  <c r="W898" i="7"/>
  <c r="W899" i="7"/>
  <c r="W900" i="7"/>
  <c r="W901" i="7"/>
  <c r="W902" i="7"/>
  <c r="W903" i="7"/>
  <c r="W904" i="7"/>
  <c r="W905" i="7"/>
  <c r="W906" i="7"/>
  <c r="W907" i="7"/>
  <c r="W908" i="7"/>
  <c r="W909" i="7"/>
  <c r="W910" i="7"/>
  <c r="W911" i="7"/>
  <c r="W912" i="7"/>
  <c r="W913" i="7"/>
  <c r="W914" i="7"/>
  <c r="W915" i="7"/>
  <c r="W916" i="7"/>
  <c r="W917" i="7"/>
  <c r="W918" i="7"/>
  <c r="W919" i="7"/>
  <c r="W920" i="7"/>
  <c r="W921" i="7"/>
  <c r="W922" i="7"/>
  <c r="W923" i="7"/>
  <c r="W924" i="7"/>
  <c r="W925" i="7"/>
  <c r="W926" i="7"/>
  <c r="W927" i="7"/>
  <c r="W928" i="7"/>
  <c r="W929" i="7"/>
  <c r="W930" i="7"/>
  <c r="W931" i="7"/>
  <c r="W932" i="7"/>
  <c r="W933" i="7"/>
  <c r="W934" i="7"/>
  <c r="W935" i="7"/>
  <c r="W936" i="7"/>
  <c r="W937" i="7"/>
  <c r="W938" i="7"/>
  <c r="W939" i="7"/>
  <c r="W940" i="7"/>
  <c r="W941" i="7"/>
  <c r="W942" i="7"/>
  <c r="W943" i="7"/>
  <c r="W944" i="7"/>
  <c r="W945" i="7"/>
  <c r="W946" i="7"/>
  <c r="W947" i="7"/>
  <c r="W948" i="7"/>
  <c r="W949" i="7"/>
  <c r="W950" i="7"/>
  <c r="W951" i="7"/>
  <c r="W952" i="7"/>
  <c r="W953" i="7"/>
  <c r="W954" i="7"/>
  <c r="W955" i="7"/>
  <c r="W956" i="7"/>
  <c r="W957" i="7"/>
  <c r="W958" i="7"/>
  <c r="W959" i="7"/>
  <c r="W960" i="7"/>
  <c r="W961" i="7"/>
  <c r="W962" i="7"/>
  <c r="W963" i="7"/>
  <c r="W964" i="7"/>
  <c r="W965" i="7"/>
  <c r="W966" i="7"/>
  <c r="W967" i="7"/>
  <c r="W968" i="7"/>
  <c r="W969" i="7"/>
  <c r="W970" i="7"/>
  <c r="W971" i="7"/>
  <c r="W972" i="7"/>
  <c r="W973" i="7"/>
  <c r="W974" i="7"/>
  <c r="W975" i="7"/>
  <c r="W976" i="7"/>
  <c r="W977" i="7"/>
  <c r="W978" i="7"/>
  <c r="W979" i="7"/>
  <c r="W980" i="7"/>
  <c r="W981" i="7"/>
  <c r="W982" i="7"/>
  <c r="W983" i="7"/>
  <c r="W984" i="7"/>
  <c r="W985" i="7"/>
  <c r="W986" i="7"/>
  <c r="W987" i="7"/>
  <c r="W988" i="7"/>
  <c r="W989" i="7"/>
  <c r="W990" i="7"/>
  <c r="W991" i="7"/>
  <c r="W992" i="7"/>
  <c r="W993" i="7"/>
  <c r="W994" i="7"/>
  <c r="W995" i="7"/>
  <c r="W996" i="7"/>
  <c r="W997" i="7"/>
  <c r="W998" i="7"/>
  <c r="W999" i="7"/>
  <c r="W1000" i="7"/>
  <c r="W1001" i="7"/>
  <c r="W1002" i="7"/>
  <c r="W1003" i="7"/>
  <c r="W1004" i="7"/>
  <c r="W1005" i="7"/>
  <c r="W1006" i="7"/>
  <c r="W1007" i="7"/>
  <c r="W1008" i="7"/>
  <c r="W1009" i="7"/>
  <c r="W1010" i="7"/>
  <c r="W1011" i="7"/>
  <c r="W1012" i="7"/>
  <c r="W1013" i="7"/>
  <c r="W1014" i="7"/>
  <c r="W1015" i="7"/>
  <c r="W1016" i="7"/>
  <c r="W1017" i="7"/>
  <c r="W1018" i="7"/>
  <c r="W1019" i="7"/>
  <c r="W1020" i="7"/>
  <c r="W1021" i="7"/>
  <c r="W1022" i="7"/>
  <c r="W1023" i="7"/>
  <c r="W1024" i="7"/>
  <c r="W1025" i="7"/>
  <c r="W1026" i="7"/>
  <c r="W1027" i="7"/>
  <c r="W1028" i="7"/>
  <c r="W1029" i="7"/>
  <c r="W1030" i="7"/>
  <c r="W1031" i="7"/>
  <c r="W1032" i="7"/>
  <c r="W1033" i="7"/>
  <c r="W1034" i="7"/>
  <c r="W1035" i="7"/>
  <c r="W1036" i="7"/>
  <c r="W1037" i="7"/>
  <c r="W1038" i="7"/>
  <c r="W1039" i="7"/>
  <c r="W1040" i="7"/>
  <c r="W1041" i="7"/>
  <c r="W1042" i="7"/>
  <c r="W1043" i="7"/>
  <c r="W1044" i="7"/>
  <c r="W1045" i="7"/>
  <c r="W1046" i="7"/>
  <c r="W1047" i="7"/>
  <c r="W1048" i="7"/>
  <c r="W1049" i="7"/>
  <c r="W1050" i="7"/>
  <c r="W1051" i="7"/>
  <c r="W1052" i="7"/>
  <c r="W1053" i="7"/>
  <c r="W1054" i="7"/>
  <c r="W1055" i="7"/>
  <c r="W1056" i="7"/>
  <c r="W1057" i="7"/>
  <c r="W1058" i="7"/>
  <c r="W1059" i="7"/>
  <c r="W1060" i="7"/>
  <c r="W1061" i="7"/>
  <c r="W1062" i="7"/>
  <c r="W1063" i="7"/>
  <c r="W1064" i="7"/>
  <c r="W1065" i="7"/>
  <c r="W1066" i="7"/>
  <c r="W1067" i="7"/>
  <c r="W1068" i="7"/>
  <c r="W1069" i="7"/>
  <c r="W1070" i="7"/>
  <c r="W1071" i="7"/>
  <c r="W1072" i="7"/>
  <c r="W1073" i="7"/>
  <c r="W1074" i="7"/>
  <c r="W1075" i="7"/>
  <c r="W1076" i="7"/>
  <c r="W1077" i="7"/>
  <c r="W1078" i="7"/>
  <c r="W1079" i="7"/>
  <c r="W1080" i="7"/>
  <c r="W1081" i="7"/>
  <c r="W1082" i="7"/>
  <c r="W1083" i="7"/>
  <c r="W1084" i="7"/>
  <c r="W1085" i="7"/>
  <c r="W1086" i="7"/>
  <c r="W1087" i="7"/>
  <c r="W1088" i="7"/>
  <c r="W1089" i="7"/>
  <c r="W1090" i="7"/>
  <c r="W1091" i="7"/>
  <c r="W1092" i="7"/>
  <c r="W1093" i="7"/>
  <c r="W1094" i="7"/>
  <c r="W1095" i="7"/>
  <c r="W1096" i="7"/>
  <c r="W1097" i="7"/>
  <c r="W1098" i="7"/>
  <c r="W1099" i="7"/>
  <c r="W1100" i="7"/>
  <c r="W1101" i="7"/>
  <c r="W1102" i="7"/>
  <c r="W1103" i="7"/>
  <c r="W1104" i="7"/>
  <c r="W1105" i="7"/>
  <c r="W1106" i="7"/>
  <c r="W1107" i="7"/>
  <c r="W1108" i="7"/>
  <c r="W1109" i="7"/>
  <c r="W1110" i="7"/>
  <c r="W1111" i="7"/>
  <c r="W1112" i="7"/>
  <c r="W1113" i="7"/>
  <c r="W1114" i="7"/>
  <c r="W1115" i="7"/>
  <c r="W1116" i="7"/>
  <c r="W1117" i="7"/>
  <c r="W1118" i="7"/>
  <c r="W1119" i="7"/>
  <c r="W1120" i="7"/>
  <c r="W1121" i="7"/>
  <c r="W1122" i="7"/>
  <c r="W1123" i="7"/>
  <c r="W1124" i="7"/>
  <c r="W1125" i="7"/>
  <c r="W1126" i="7"/>
  <c r="W1127" i="7"/>
  <c r="W1128" i="7"/>
  <c r="W1129" i="7"/>
  <c r="W1130" i="7"/>
  <c r="W1131" i="7"/>
  <c r="W1132" i="7"/>
  <c r="W1133" i="7"/>
  <c r="W1134" i="7"/>
  <c r="W1135" i="7"/>
  <c r="W1136" i="7"/>
  <c r="W1137" i="7"/>
  <c r="W1138" i="7"/>
  <c r="W1139" i="7"/>
  <c r="W1140" i="7"/>
  <c r="W1141" i="7"/>
  <c r="W1142" i="7"/>
  <c r="W1143" i="7"/>
  <c r="W1144" i="7"/>
  <c r="W1145" i="7"/>
  <c r="W1146" i="7"/>
  <c r="W1147" i="7"/>
  <c r="W1148" i="7"/>
  <c r="W1149" i="7"/>
  <c r="W1150" i="7"/>
  <c r="W1151" i="7"/>
  <c r="W1152" i="7"/>
  <c r="W1153" i="7"/>
  <c r="W1154" i="7"/>
  <c r="W1155" i="7"/>
  <c r="W1156" i="7"/>
  <c r="W1157" i="7"/>
  <c r="W1158" i="7"/>
  <c r="W1159" i="7"/>
  <c r="W1160" i="7"/>
  <c r="W1161" i="7"/>
  <c r="W1162" i="7"/>
  <c r="W1163" i="7"/>
  <c r="W1164" i="7"/>
  <c r="W1165" i="7"/>
  <c r="W1166" i="7"/>
  <c r="W1167" i="7"/>
  <c r="W1168" i="7"/>
  <c r="W1169" i="7"/>
  <c r="W1170" i="7"/>
  <c r="W1171" i="7"/>
  <c r="W1172" i="7"/>
  <c r="W1173" i="7"/>
  <c r="W1174" i="7"/>
  <c r="W1175" i="7"/>
  <c r="W1176" i="7"/>
  <c r="W1177" i="7"/>
  <c r="W1178" i="7"/>
  <c r="W1179" i="7"/>
  <c r="W1180" i="7"/>
  <c r="W1181" i="7"/>
  <c r="W1182" i="7"/>
  <c r="W1183" i="7"/>
  <c r="W1184" i="7"/>
  <c r="W1185" i="7"/>
  <c r="W1186" i="7"/>
  <c r="W1187" i="7"/>
  <c r="W1188" i="7"/>
  <c r="W1189" i="7"/>
  <c r="W1190" i="7"/>
  <c r="W1191" i="7"/>
  <c r="W1192" i="7"/>
  <c r="W1193" i="7"/>
  <c r="W1194" i="7"/>
  <c r="W1195" i="7"/>
  <c r="W1196" i="7"/>
  <c r="W1197" i="7"/>
  <c r="W1198" i="7"/>
  <c r="W1199" i="7"/>
  <c r="W1200" i="7"/>
  <c r="W1201" i="7"/>
  <c r="W1202" i="7"/>
  <c r="W1203" i="7"/>
  <c r="W1204" i="7"/>
  <c r="W1205" i="7"/>
  <c r="W1206" i="7"/>
  <c r="W1207" i="7"/>
  <c r="W1208" i="7"/>
  <c r="W1209" i="7"/>
  <c r="W1210" i="7"/>
  <c r="W1211" i="7"/>
  <c r="W1212" i="7"/>
  <c r="W1213" i="7"/>
  <c r="W1214" i="7"/>
  <c r="W1215" i="7"/>
  <c r="W1216" i="7"/>
  <c r="W1217" i="7"/>
  <c r="W1218" i="7"/>
  <c r="W1219" i="7"/>
  <c r="W1220" i="7"/>
  <c r="W1221" i="7"/>
  <c r="W1222" i="7"/>
  <c r="W1223" i="7"/>
  <c r="W1224" i="7"/>
  <c r="W1225" i="7"/>
  <c r="W1226" i="7"/>
  <c r="W1227" i="7"/>
  <c r="W1228" i="7"/>
  <c r="W1229" i="7"/>
  <c r="W1230" i="7"/>
  <c r="W1231" i="7"/>
  <c r="W1232" i="7"/>
  <c r="W1233" i="7"/>
  <c r="W1234" i="7"/>
  <c r="W1235" i="7"/>
  <c r="W1236" i="7"/>
  <c r="W1237" i="7"/>
  <c r="W1238" i="7"/>
  <c r="W1239" i="7"/>
  <c r="W1240" i="7"/>
  <c r="W1241" i="7"/>
  <c r="W1242" i="7"/>
  <c r="W1243" i="7"/>
  <c r="W1244" i="7"/>
  <c r="W1245" i="7"/>
  <c r="W1246" i="7"/>
  <c r="W1247" i="7"/>
  <c r="W1248" i="7"/>
  <c r="W1249" i="7"/>
  <c r="W1250" i="7"/>
  <c r="W1251" i="7"/>
  <c r="W1252" i="7"/>
  <c r="W1253" i="7"/>
  <c r="W1254" i="7"/>
  <c r="W1255" i="7"/>
  <c r="W1256" i="7"/>
  <c r="W1257" i="7"/>
  <c r="W1258" i="7"/>
  <c r="W1259" i="7"/>
  <c r="W1260" i="7"/>
  <c r="W1261" i="7"/>
  <c r="W1262" i="7"/>
  <c r="W1263" i="7"/>
  <c r="W1264" i="7"/>
  <c r="W1265" i="7"/>
  <c r="W1266" i="7"/>
  <c r="W1267" i="7"/>
  <c r="W1268" i="7"/>
  <c r="W1269" i="7"/>
  <c r="W1270" i="7"/>
  <c r="W1271" i="7"/>
  <c r="W1272" i="7"/>
  <c r="W1273" i="7"/>
  <c r="W1274" i="7"/>
  <c r="W1275" i="7"/>
  <c r="W1276" i="7"/>
  <c r="W1277" i="7"/>
  <c r="W1278" i="7"/>
  <c r="W1279" i="7"/>
  <c r="W1280" i="7"/>
  <c r="W1281" i="7"/>
  <c r="W1282" i="7"/>
  <c r="W1283" i="7"/>
  <c r="W1284" i="7"/>
  <c r="W1285" i="7"/>
  <c r="W1286" i="7"/>
  <c r="W1287" i="7"/>
  <c r="W1288" i="7"/>
  <c r="W1289" i="7"/>
  <c r="W1290" i="7"/>
  <c r="W1291" i="7"/>
  <c r="W1292" i="7"/>
  <c r="W1293" i="7"/>
  <c r="W1294" i="7"/>
  <c r="W1295" i="7"/>
  <c r="W1296" i="7"/>
  <c r="W1297" i="7"/>
  <c r="W1298" i="7"/>
  <c r="W1299" i="7"/>
  <c r="W1300" i="7"/>
  <c r="W1301" i="7"/>
  <c r="W1302" i="7"/>
  <c r="W1303" i="7"/>
  <c r="W1304" i="7"/>
  <c r="W1305" i="7"/>
  <c r="W1306" i="7"/>
  <c r="W1307" i="7"/>
  <c r="W1308" i="7"/>
  <c r="W1309" i="7"/>
  <c r="W1310" i="7"/>
  <c r="W1311" i="7"/>
  <c r="W1312" i="7"/>
  <c r="W1313" i="7"/>
  <c r="W1314" i="7"/>
  <c r="W1315" i="7"/>
  <c r="W1316" i="7"/>
  <c r="W1317" i="7"/>
  <c r="W1318" i="7"/>
  <c r="W1319" i="7"/>
  <c r="W1320" i="7"/>
  <c r="W1321" i="7"/>
  <c r="W1322" i="7"/>
  <c r="W1323" i="7"/>
  <c r="W1324" i="7"/>
  <c r="W1325" i="7"/>
  <c r="W1326" i="7"/>
  <c r="W1327" i="7"/>
  <c r="W1328" i="7"/>
  <c r="W1329" i="7"/>
  <c r="W1330" i="7"/>
  <c r="W1331" i="7"/>
  <c r="W1332" i="7"/>
  <c r="W1333" i="7"/>
  <c r="W1334" i="7"/>
  <c r="W1335" i="7"/>
  <c r="W1336" i="7"/>
  <c r="W1337" i="7"/>
  <c r="W1338" i="7"/>
  <c r="W1339" i="7"/>
  <c r="W1340" i="7"/>
  <c r="W1341" i="7"/>
  <c r="W1342" i="7"/>
  <c r="W1343" i="7"/>
  <c r="W1344" i="7"/>
  <c r="W1345" i="7"/>
  <c r="W1346" i="7"/>
  <c r="W1347" i="7"/>
  <c r="W1348" i="7"/>
  <c r="W1349" i="7"/>
  <c r="W1350" i="7"/>
  <c r="W1351" i="7"/>
  <c r="W1352" i="7"/>
  <c r="W1353" i="7"/>
  <c r="W1354" i="7"/>
  <c r="W1355" i="7"/>
  <c r="W1356" i="7"/>
  <c r="W1357" i="7"/>
  <c r="W1358" i="7"/>
  <c r="W1359" i="7"/>
  <c r="W1360" i="7"/>
  <c r="W1361" i="7"/>
  <c r="W1362" i="7"/>
  <c r="W1363" i="7"/>
  <c r="W1364" i="7"/>
  <c r="W1365" i="7"/>
  <c r="W1366" i="7"/>
  <c r="W1367" i="7"/>
  <c r="W1368" i="7"/>
  <c r="W1369" i="7"/>
  <c r="W1370" i="7"/>
  <c r="W1371" i="7"/>
  <c r="W1372" i="7"/>
  <c r="W1373" i="7"/>
  <c r="W1374" i="7"/>
  <c r="W1375" i="7"/>
  <c r="W1376" i="7"/>
  <c r="W1377" i="7"/>
  <c r="W1378" i="7"/>
  <c r="W1379" i="7"/>
  <c r="W1380" i="7"/>
  <c r="W1381" i="7"/>
  <c r="W1382" i="7"/>
  <c r="W1383" i="7"/>
  <c r="W1384" i="7"/>
  <c r="W1385" i="7"/>
  <c r="W1386" i="7"/>
  <c r="W1387" i="7"/>
  <c r="W1388" i="7"/>
  <c r="W1389" i="7"/>
  <c r="W1390" i="7"/>
  <c r="W1391" i="7"/>
  <c r="W1392" i="7"/>
  <c r="W1393" i="7"/>
  <c r="W1394" i="7"/>
  <c r="W1395" i="7"/>
  <c r="W1396" i="7"/>
  <c r="W1397" i="7"/>
  <c r="W1398" i="7"/>
  <c r="W1399" i="7"/>
  <c r="W1400" i="7"/>
  <c r="W1401" i="7"/>
  <c r="W1402" i="7"/>
  <c r="W1403" i="7"/>
  <c r="W1404" i="7"/>
  <c r="W1405" i="7"/>
  <c r="W1406" i="7"/>
  <c r="W1407" i="7"/>
  <c r="W1408" i="7"/>
  <c r="W1409" i="7"/>
  <c r="W1410" i="7"/>
  <c r="W1411" i="7"/>
  <c r="W1412" i="7"/>
  <c r="W1413" i="7"/>
  <c r="W1414" i="7"/>
  <c r="W1415" i="7"/>
  <c r="W1416" i="7"/>
  <c r="W1417" i="7"/>
  <c r="W1418" i="7"/>
  <c r="W1419" i="7"/>
  <c r="W1420" i="7"/>
  <c r="W1421" i="7"/>
  <c r="W1422" i="7"/>
  <c r="W1423" i="7"/>
  <c r="W1424" i="7"/>
  <c r="W1425" i="7"/>
  <c r="W1426" i="7"/>
  <c r="W1427" i="7"/>
  <c r="W1428" i="7"/>
  <c r="W1429" i="7"/>
  <c r="W1430" i="7"/>
  <c r="W1431" i="7"/>
  <c r="W1432" i="7"/>
  <c r="W1433" i="7"/>
  <c r="W1434" i="7"/>
  <c r="W1435" i="7"/>
  <c r="W1436" i="7"/>
  <c r="W1437" i="7"/>
  <c r="W1438" i="7"/>
  <c r="W1439" i="7"/>
  <c r="W1440" i="7"/>
  <c r="W1441" i="7"/>
  <c r="W1442" i="7"/>
  <c r="W1443" i="7"/>
  <c r="W1444" i="7"/>
  <c r="W1445" i="7"/>
  <c r="W1446" i="7"/>
  <c r="W1447" i="7"/>
  <c r="W1448" i="7"/>
  <c r="W1449" i="7"/>
  <c r="W1450" i="7"/>
  <c r="W1451" i="7"/>
  <c r="W1452" i="7"/>
  <c r="W1453" i="7"/>
  <c r="W1454" i="7"/>
  <c r="W1455" i="7"/>
  <c r="W1456" i="7"/>
  <c r="W1457" i="7"/>
  <c r="W1458" i="7"/>
  <c r="W1459" i="7"/>
  <c r="W1460" i="7"/>
  <c r="W1461" i="7"/>
  <c r="W1462" i="7"/>
  <c r="W1463" i="7"/>
  <c r="W1464" i="7"/>
  <c r="W1465" i="7"/>
  <c r="W1466" i="7"/>
  <c r="W1467" i="7"/>
  <c r="W1468" i="7"/>
  <c r="W1469" i="7"/>
  <c r="W1470" i="7"/>
  <c r="W1471" i="7"/>
  <c r="W1472" i="7"/>
  <c r="W1473" i="7"/>
  <c r="W1474" i="7"/>
  <c r="W1475" i="7"/>
  <c r="W1476" i="7"/>
  <c r="W1477" i="7"/>
  <c r="W1478" i="7"/>
  <c r="W1479" i="7"/>
  <c r="W1480" i="7"/>
  <c r="W1481" i="7"/>
  <c r="W1482" i="7"/>
  <c r="W1483" i="7"/>
  <c r="W1484" i="7"/>
  <c r="W1485" i="7"/>
  <c r="W1486" i="7"/>
  <c r="W1487" i="7"/>
  <c r="W1488" i="7"/>
  <c r="W1489" i="7"/>
  <c r="W1490" i="7"/>
  <c r="W1491" i="7"/>
  <c r="W1492" i="7"/>
  <c r="W1493" i="7"/>
  <c r="W1494" i="7"/>
  <c r="W1495" i="7"/>
  <c r="W1496" i="7"/>
  <c r="W1497" i="7"/>
  <c r="W1498" i="7"/>
  <c r="W1499" i="7"/>
  <c r="W1500" i="7"/>
  <c r="W1501" i="7"/>
  <c r="W1502" i="7"/>
  <c r="W1503" i="7"/>
  <c r="W1504" i="7"/>
  <c r="W1505" i="7"/>
  <c r="W1506" i="7"/>
  <c r="W1507" i="7"/>
  <c r="W1508" i="7"/>
  <c r="W1509" i="7"/>
  <c r="W1510" i="7"/>
  <c r="W1511" i="7"/>
  <c r="W1512" i="7"/>
  <c r="W1513" i="7"/>
  <c r="W1514" i="7"/>
  <c r="W1515" i="7"/>
  <c r="W1516" i="7"/>
  <c r="W1517" i="7"/>
  <c r="W1518" i="7"/>
  <c r="W1519" i="7"/>
  <c r="W1520" i="7"/>
  <c r="C5" i="7" l="1"/>
  <c r="I22" i="7" l="1"/>
  <c r="W22" i="7" s="1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123" i="7"/>
  <c r="I124" i="7"/>
  <c r="I125" i="7"/>
  <c r="I126" i="7"/>
  <c r="I127" i="7"/>
  <c r="I128" i="7"/>
  <c r="I129" i="7"/>
  <c r="I130" i="7"/>
  <c r="I131" i="7"/>
  <c r="I132" i="7"/>
  <c r="I133" i="7"/>
  <c r="I134" i="7"/>
  <c r="I135" i="7"/>
  <c r="I136" i="7"/>
  <c r="I137" i="7"/>
  <c r="I138" i="7"/>
  <c r="I139" i="7"/>
  <c r="I140" i="7"/>
  <c r="I141" i="7"/>
  <c r="I142" i="7"/>
  <c r="I143" i="7"/>
  <c r="I144" i="7"/>
  <c r="I145" i="7"/>
  <c r="I146" i="7"/>
  <c r="I147" i="7"/>
  <c r="I148" i="7"/>
  <c r="I149" i="7"/>
  <c r="I150" i="7"/>
  <c r="I151" i="7"/>
  <c r="I152" i="7"/>
  <c r="I153" i="7"/>
  <c r="I154" i="7"/>
  <c r="I155" i="7"/>
  <c r="I156" i="7"/>
  <c r="I157" i="7"/>
  <c r="I158" i="7"/>
  <c r="I159" i="7"/>
  <c r="I160" i="7"/>
  <c r="I161" i="7"/>
  <c r="I162" i="7"/>
  <c r="I163" i="7"/>
  <c r="I164" i="7"/>
  <c r="I165" i="7"/>
  <c r="I166" i="7"/>
  <c r="I167" i="7"/>
  <c r="I168" i="7"/>
  <c r="I169" i="7"/>
  <c r="I170" i="7"/>
  <c r="I171" i="7"/>
  <c r="I172" i="7"/>
  <c r="I173" i="7"/>
  <c r="I174" i="7"/>
  <c r="I175" i="7"/>
  <c r="I176" i="7"/>
  <c r="I177" i="7"/>
  <c r="I178" i="7"/>
  <c r="I179" i="7"/>
  <c r="I180" i="7"/>
  <c r="I181" i="7"/>
  <c r="I182" i="7"/>
  <c r="I183" i="7"/>
  <c r="I184" i="7"/>
  <c r="I185" i="7"/>
  <c r="I186" i="7"/>
  <c r="I187" i="7"/>
  <c r="I188" i="7"/>
  <c r="I189" i="7"/>
  <c r="I190" i="7"/>
  <c r="I191" i="7"/>
  <c r="I192" i="7"/>
  <c r="I193" i="7"/>
  <c r="I194" i="7"/>
  <c r="I195" i="7"/>
  <c r="I196" i="7"/>
  <c r="I197" i="7"/>
  <c r="I198" i="7"/>
  <c r="I199" i="7"/>
  <c r="I200" i="7"/>
  <c r="I201" i="7"/>
  <c r="I202" i="7"/>
  <c r="I203" i="7"/>
  <c r="I204" i="7"/>
  <c r="I205" i="7"/>
  <c r="I206" i="7"/>
  <c r="I207" i="7"/>
  <c r="I208" i="7"/>
  <c r="I209" i="7"/>
  <c r="I210" i="7"/>
  <c r="I211" i="7"/>
  <c r="I212" i="7"/>
  <c r="I213" i="7"/>
  <c r="I214" i="7"/>
  <c r="I215" i="7"/>
  <c r="I216" i="7"/>
  <c r="I217" i="7"/>
  <c r="I218" i="7"/>
  <c r="I219" i="7"/>
  <c r="I220" i="7"/>
  <c r="I221" i="7"/>
  <c r="I222" i="7"/>
  <c r="I223" i="7"/>
  <c r="I224" i="7"/>
  <c r="I225" i="7"/>
  <c r="I226" i="7"/>
  <c r="I227" i="7"/>
  <c r="I228" i="7"/>
  <c r="I229" i="7"/>
  <c r="I230" i="7"/>
  <c r="I231" i="7"/>
  <c r="I232" i="7"/>
  <c r="I233" i="7"/>
  <c r="I234" i="7"/>
  <c r="I235" i="7"/>
  <c r="I236" i="7"/>
  <c r="I237" i="7"/>
  <c r="I238" i="7"/>
  <c r="I239" i="7"/>
  <c r="I240" i="7"/>
  <c r="I241" i="7"/>
  <c r="I242" i="7"/>
  <c r="I243" i="7"/>
  <c r="I244" i="7"/>
  <c r="I245" i="7"/>
  <c r="I246" i="7"/>
  <c r="I247" i="7"/>
  <c r="I248" i="7"/>
  <c r="I249" i="7"/>
  <c r="I250" i="7"/>
  <c r="I251" i="7"/>
  <c r="I252" i="7"/>
  <c r="I253" i="7"/>
  <c r="I254" i="7"/>
  <c r="I255" i="7"/>
  <c r="I256" i="7"/>
  <c r="I257" i="7"/>
  <c r="I258" i="7"/>
  <c r="I259" i="7"/>
  <c r="I260" i="7"/>
  <c r="I261" i="7"/>
  <c r="I262" i="7"/>
  <c r="I263" i="7"/>
  <c r="I264" i="7"/>
  <c r="I265" i="7"/>
  <c r="I266" i="7"/>
  <c r="I267" i="7"/>
  <c r="I268" i="7"/>
  <c r="I269" i="7"/>
  <c r="I270" i="7"/>
  <c r="I271" i="7"/>
  <c r="I272" i="7"/>
  <c r="I273" i="7"/>
  <c r="I274" i="7"/>
  <c r="I275" i="7"/>
  <c r="I276" i="7"/>
  <c r="I277" i="7"/>
  <c r="I278" i="7"/>
  <c r="I279" i="7"/>
  <c r="I280" i="7"/>
  <c r="I281" i="7"/>
  <c r="I282" i="7"/>
  <c r="I283" i="7"/>
  <c r="I284" i="7"/>
  <c r="I285" i="7"/>
  <c r="I286" i="7"/>
  <c r="I287" i="7"/>
  <c r="I288" i="7"/>
  <c r="I289" i="7"/>
  <c r="I290" i="7"/>
  <c r="I291" i="7"/>
  <c r="I292" i="7"/>
  <c r="I293" i="7"/>
  <c r="I294" i="7"/>
  <c r="I295" i="7"/>
  <c r="I296" i="7"/>
  <c r="I297" i="7"/>
  <c r="I298" i="7"/>
  <c r="I299" i="7"/>
  <c r="I300" i="7"/>
  <c r="I301" i="7"/>
  <c r="I302" i="7"/>
  <c r="I303" i="7"/>
  <c r="I304" i="7"/>
  <c r="I305" i="7"/>
  <c r="I306" i="7"/>
  <c r="I307" i="7"/>
  <c r="I308" i="7"/>
  <c r="I309" i="7"/>
  <c r="I310" i="7"/>
  <c r="I311" i="7"/>
  <c r="I312" i="7"/>
  <c r="I313" i="7"/>
  <c r="I314" i="7"/>
  <c r="I315" i="7"/>
  <c r="I316" i="7"/>
  <c r="I317" i="7"/>
  <c r="I318" i="7"/>
  <c r="I319" i="7"/>
  <c r="I320" i="7"/>
  <c r="I321" i="7"/>
  <c r="I322" i="7"/>
  <c r="I323" i="7"/>
  <c r="I324" i="7"/>
  <c r="I325" i="7"/>
  <c r="I326" i="7"/>
  <c r="I327" i="7"/>
  <c r="I328" i="7"/>
  <c r="I329" i="7"/>
  <c r="I330" i="7"/>
  <c r="I331" i="7"/>
  <c r="I332" i="7"/>
  <c r="I333" i="7"/>
  <c r="I334" i="7"/>
  <c r="I335" i="7"/>
  <c r="I336" i="7"/>
  <c r="I337" i="7"/>
  <c r="I338" i="7"/>
  <c r="I339" i="7"/>
  <c r="I340" i="7"/>
  <c r="I341" i="7"/>
  <c r="I342" i="7"/>
  <c r="I343" i="7"/>
  <c r="I344" i="7"/>
  <c r="I345" i="7"/>
  <c r="I346" i="7"/>
  <c r="I347" i="7"/>
  <c r="I348" i="7"/>
  <c r="I349" i="7"/>
  <c r="I350" i="7"/>
  <c r="I351" i="7"/>
  <c r="I352" i="7"/>
  <c r="I353" i="7"/>
  <c r="I354" i="7"/>
  <c r="I355" i="7"/>
  <c r="I356" i="7"/>
  <c r="I357" i="7"/>
  <c r="I358" i="7"/>
  <c r="I359" i="7"/>
  <c r="I360" i="7"/>
  <c r="I361" i="7"/>
  <c r="I362" i="7"/>
  <c r="I363" i="7"/>
  <c r="I364" i="7"/>
  <c r="I365" i="7"/>
  <c r="I366" i="7"/>
  <c r="I367" i="7"/>
  <c r="I368" i="7"/>
  <c r="I369" i="7"/>
  <c r="I370" i="7"/>
  <c r="I371" i="7"/>
  <c r="I372" i="7"/>
  <c r="I373" i="7"/>
  <c r="I374" i="7"/>
  <c r="I375" i="7"/>
  <c r="I376" i="7"/>
  <c r="I377" i="7"/>
  <c r="I378" i="7"/>
  <c r="I379" i="7"/>
  <c r="I380" i="7"/>
  <c r="I381" i="7"/>
  <c r="I382" i="7"/>
  <c r="I383" i="7"/>
  <c r="I384" i="7"/>
  <c r="I385" i="7"/>
  <c r="I386" i="7"/>
  <c r="I387" i="7"/>
  <c r="I388" i="7"/>
  <c r="I389" i="7"/>
  <c r="I390" i="7"/>
  <c r="I391" i="7"/>
  <c r="I392" i="7"/>
  <c r="I393" i="7"/>
  <c r="I394" i="7"/>
  <c r="I395" i="7"/>
  <c r="I396" i="7"/>
  <c r="I397" i="7"/>
  <c r="I398" i="7"/>
  <c r="I399" i="7"/>
  <c r="I400" i="7"/>
  <c r="I401" i="7"/>
  <c r="I402" i="7"/>
  <c r="I403" i="7"/>
  <c r="I404" i="7"/>
  <c r="I405" i="7"/>
  <c r="I406" i="7"/>
  <c r="I407" i="7"/>
  <c r="I408" i="7"/>
  <c r="I409" i="7"/>
  <c r="I410" i="7"/>
  <c r="I411" i="7"/>
  <c r="I412" i="7"/>
  <c r="I413" i="7"/>
  <c r="I414" i="7"/>
  <c r="I415" i="7"/>
  <c r="I416" i="7"/>
  <c r="I417" i="7"/>
  <c r="I418" i="7"/>
  <c r="I419" i="7"/>
  <c r="I420" i="7"/>
  <c r="I421" i="7"/>
  <c r="I422" i="7"/>
  <c r="I423" i="7"/>
  <c r="I424" i="7"/>
  <c r="I425" i="7"/>
  <c r="I426" i="7"/>
  <c r="I427" i="7"/>
  <c r="I428" i="7"/>
  <c r="I429" i="7"/>
  <c r="I430" i="7"/>
  <c r="I431" i="7"/>
  <c r="I432" i="7"/>
  <c r="I433" i="7"/>
  <c r="I434" i="7"/>
  <c r="I435" i="7"/>
  <c r="I436" i="7"/>
  <c r="I437" i="7"/>
  <c r="I438" i="7"/>
  <c r="I439" i="7"/>
  <c r="I440" i="7"/>
  <c r="I441" i="7"/>
  <c r="I442" i="7"/>
  <c r="I443" i="7"/>
  <c r="I444" i="7"/>
  <c r="I445" i="7"/>
  <c r="I446" i="7"/>
  <c r="I447" i="7"/>
  <c r="I448" i="7"/>
  <c r="I449" i="7"/>
  <c r="I450" i="7"/>
  <c r="I451" i="7"/>
  <c r="I452" i="7"/>
  <c r="I453" i="7"/>
  <c r="I454" i="7"/>
  <c r="I455" i="7"/>
  <c r="I456" i="7"/>
  <c r="I457" i="7"/>
  <c r="I458" i="7"/>
  <c r="I459" i="7"/>
  <c r="I460" i="7"/>
  <c r="I461" i="7"/>
  <c r="I462" i="7"/>
  <c r="I463" i="7"/>
  <c r="I464" i="7"/>
  <c r="I465" i="7"/>
  <c r="I466" i="7"/>
  <c r="I467" i="7"/>
  <c r="I468" i="7"/>
  <c r="I469" i="7"/>
  <c r="I470" i="7"/>
  <c r="I471" i="7"/>
  <c r="I472" i="7"/>
  <c r="I473" i="7"/>
  <c r="I474" i="7"/>
  <c r="I475" i="7"/>
  <c r="I476" i="7"/>
  <c r="I477" i="7"/>
  <c r="I478" i="7"/>
  <c r="I479" i="7"/>
  <c r="I480" i="7"/>
  <c r="I481" i="7"/>
  <c r="I482" i="7"/>
  <c r="I483" i="7"/>
  <c r="I484" i="7"/>
  <c r="I485" i="7"/>
  <c r="I486" i="7"/>
  <c r="I487" i="7"/>
  <c r="I488" i="7"/>
  <c r="I489" i="7"/>
  <c r="I490" i="7"/>
  <c r="I491" i="7"/>
  <c r="I492" i="7"/>
  <c r="I493" i="7"/>
  <c r="I494" i="7"/>
  <c r="I495" i="7"/>
  <c r="I496" i="7"/>
  <c r="I497" i="7"/>
  <c r="I498" i="7"/>
  <c r="I499" i="7"/>
  <c r="I500" i="7"/>
  <c r="I501" i="7"/>
  <c r="I502" i="7"/>
  <c r="I503" i="7"/>
  <c r="I504" i="7"/>
  <c r="I505" i="7"/>
  <c r="I506" i="7"/>
  <c r="I507" i="7"/>
  <c r="I508" i="7"/>
  <c r="I509" i="7"/>
  <c r="I510" i="7"/>
  <c r="I511" i="7"/>
  <c r="I512" i="7"/>
  <c r="I513" i="7"/>
  <c r="I514" i="7"/>
  <c r="I515" i="7"/>
  <c r="I516" i="7"/>
  <c r="I517" i="7"/>
  <c r="I518" i="7"/>
  <c r="I519" i="7"/>
  <c r="I520" i="7"/>
  <c r="I521" i="7"/>
  <c r="I522" i="7"/>
  <c r="I523" i="7"/>
  <c r="I524" i="7"/>
  <c r="I525" i="7"/>
  <c r="I526" i="7"/>
  <c r="I527" i="7"/>
  <c r="I528" i="7"/>
  <c r="I529" i="7"/>
  <c r="I530" i="7"/>
  <c r="I531" i="7"/>
  <c r="I532" i="7"/>
  <c r="I533" i="7"/>
  <c r="I534" i="7"/>
  <c r="I535" i="7"/>
  <c r="I536" i="7"/>
  <c r="I537" i="7"/>
  <c r="I538" i="7"/>
  <c r="I539" i="7"/>
  <c r="I540" i="7"/>
  <c r="I541" i="7"/>
  <c r="I542" i="7"/>
  <c r="I543" i="7"/>
  <c r="I544" i="7"/>
  <c r="I545" i="7"/>
  <c r="I546" i="7"/>
  <c r="I547" i="7"/>
  <c r="I548" i="7"/>
  <c r="I549" i="7"/>
  <c r="I550" i="7"/>
  <c r="I551" i="7"/>
  <c r="I552" i="7"/>
  <c r="I553" i="7"/>
  <c r="I554" i="7"/>
  <c r="I555" i="7"/>
  <c r="I556" i="7"/>
  <c r="I557" i="7"/>
  <c r="I558" i="7"/>
  <c r="I559" i="7"/>
  <c r="I560" i="7"/>
  <c r="I561" i="7"/>
  <c r="I562" i="7"/>
  <c r="I563" i="7"/>
  <c r="I564" i="7"/>
  <c r="I565" i="7"/>
  <c r="I566" i="7"/>
  <c r="I567" i="7"/>
  <c r="I568" i="7"/>
  <c r="I569" i="7"/>
  <c r="I570" i="7"/>
  <c r="I571" i="7"/>
  <c r="I572" i="7"/>
  <c r="I573" i="7"/>
  <c r="I574" i="7"/>
  <c r="I575" i="7"/>
  <c r="I576" i="7"/>
  <c r="I577" i="7"/>
  <c r="I578" i="7"/>
  <c r="I579" i="7"/>
  <c r="I580" i="7"/>
  <c r="I581" i="7"/>
  <c r="I582" i="7"/>
  <c r="I583" i="7"/>
  <c r="I584" i="7"/>
  <c r="I585" i="7"/>
  <c r="I586" i="7"/>
  <c r="I587" i="7"/>
  <c r="I588" i="7"/>
  <c r="I589" i="7"/>
  <c r="I590" i="7"/>
  <c r="I591" i="7"/>
  <c r="I592" i="7"/>
  <c r="I593" i="7"/>
  <c r="I594" i="7"/>
  <c r="I595" i="7"/>
  <c r="I596" i="7"/>
  <c r="I597" i="7"/>
  <c r="I598" i="7"/>
  <c r="I599" i="7"/>
  <c r="I600" i="7"/>
  <c r="I601" i="7"/>
  <c r="I602" i="7"/>
  <c r="I603" i="7"/>
  <c r="I604" i="7"/>
  <c r="I605" i="7"/>
  <c r="I606" i="7"/>
  <c r="I607" i="7"/>
  <c r="I608" i="7"/>
  <c r="I609" i="7"/>
  <c r="I610" i="7"/>
  <c r="I611" i="7"/>
  <c r="I612" i="7"/>
  <c r="I613" i="7"/>
  <c r="I614" i="7"/>
  <c r="I615" i="7"/>
  <c r="I616" i="7"/>
  <c r="I617" i="7"/>
  <c r="I618" i="7"/>
  <c r="I619" i="7"/>
  <c r="I620" i="7"/>
  <c r="I621" i="7"/>
  <c r="I622" i="7"/>
  <c r="I623" i="7"/>
  <c r="I624" i="7"/>
  <c r="I625" i="7"/>
  <c r="I626" i="7"/>
  <c r="I627" i="7"/>
  <c r="I628" i="7"/>
  <c r="I629" i="7"/>
  <c r="I630" i="7"/>
  <c r="I631" i="7"/>
  <c r="I632" i="7"/>
  <c r="I633" i="7"/>
  <c r="I634" i="7"/>
  <c r="I635" i="7"/>
  <c r="I636" i="7"/>
  <c r="I637" i="7"/>
  <c r="I638" i="7"/>
  <c r="I639" i="7"/>
  <c r="I640" i="7"/>
  <c r="I641" i="7"/>
  <c r="I642" i="7"/>
  <c r="I643" i="7"/>
  <c r="I644" i="7"/>
  <c r="I645" i="7"/>
  <c r="I646" i="7"/>
  <c r="I647" i="7"/>
  <c r="I648" i="7"/>
  <c r="I649" i="7"/>
  <c r="I650" i="7"/>
  <c r="I651" i="7"/>
  <c r="I652" i="7"/>
  <c r="I653" i="7"/>
  <c r="I654" i="7"/>
  <c r="I655" i="7"/>
  <c r="I656" i="7"/>
  <c r="I657" i="7"/>
  <c r="I658" i="7"/>
  <c r="I659" i="7"/>
  <c r="I660" i="7"/>
  <c r="I661" i="7"/>
  <c r="I662" i="7"/>
  <c r="I663" i="7"/>
  <c r="I664" i="7"/>
  <c r="I665" i="7"/>
  <c r="I666" i="7"/>
  <c r="I667" i="7"/>
  <c r="I668" i="7"/>
  <c r="I669" i="7"/>
  <c r="I670" i="7"/>
  <c r="I671" i="7"/>
  <c r="I672" i="7"/>
  <c r="I673" i="7"/>
  <c r="I674" i="7"/>
  <c r="I675" i="7"/>
  <c r="I676" i="7"/>
  <c r="I677" i="7"/>
  <c r="I678" i="7"/>
  <c r="I679" i="7"/>
  <c r="I680" i="7"/>
  <c r="I681" i="7"/>
  <c r="I682" i="7"/>
  <c r="I683" i="7"/>
  <c r="I684" i="7"/>
  <c r="I685" i="7"/>
  <c r="I686" i="7"/>
  <c r="I687" i="7"/>
  <c r="I688" i="7"/>
  <c r="I689" i="7"/>
  <c r="I690" i="7"/>
  <c r="I691" i="7"/>
  <c r="I692" i="7"/>
  <c r="I693" i="7"/>
  <c r="I694" i="7"/>
  <c r="I695" i="7"/>
  <c r="I696" i="7"/>
  <c r="I697" i="7"/>
  <c r="I698" i="7"/>
  <c r="I699" i="7"/>
  <c r="I700" i="7"/>
  <c r="I701" i="7"/>
  <c r="I702" i="7"/>
  <c r="I703" i="7"/>
  <c r="I704" i="7"/>
  <c r="I705" i="7"/>
  <c r="I706" i="7"/>
  <c r="I707" i="7"/>
  <c r="I708" i="7"/>
  <c r="I709" i="7"/>
  <c r="I710" i="7"/>
  <c r="I711" i="7"/>
  <c r="I712" i="7"/>
  <c r="I713" i="7"/>
  <c r="I714" i="7"/>
  <c r="I715" i="7"/>
  <c r="I716" i="7"/>
  <c r="I717" i="7"/>
  <c r="I718" i="7"/>
  <c r="I719" i="7"/>
  <c r="I720" i="7"/>
  <c r="I721" i="7"/>
  <c r="I722" i="7"/>
  <c r="I723" i="7"/>
  <c r="I724" i="7"/>
  <c r="I725" i="7"/>
  <c r="I726" i="7"/>
  <c r="I727" i="7"/>
  <c r="I728" i="7"/>
  <c r="I729" i="7"/>
  <c r="I730" i="7"/>
  <c r="I731" i="7"/>
  <c r="I732" i="7"/>
  <c r="I733" i="7"/>
  <c r="I734" i="7"/>
  <c r="I735" i="7"/>
  <c r="I736" i="7"/>
  <c r="I737" i="7"/>
  <c r="I738" i="7"/>
  <c r="I739" i="7"/>
  <c r="I740" i="7"/>
  <c r="I741" i="7"/>
  <c r="I742" i="7"/>
  <c r="I743" i="7"/>
  <c r="I744" i="7"/>
  <c r="I745" i="7"/>
  <c r="I746" i="7"/>
  <c r="I747" i="7"/>
  <c r="I748" i="7"/>
  <c r="I749" i="7"/>
  <c r="I750" i="7"/>
  <c r="I751" i="7"/>
  <c r="I752" i="7"/>
  <c r="I753" i="7"/>
  <c r="I754" i="7"/>
  <c r="I755" i="7"/>
  <c r="I756" i="7"/>
  <c r="I757" i="7"/>
  <c r="I758" i="7"/>
  <c r="I759" i="7"/>
  <c r="I760" i="7"/>
  <c r="I761" i="7"/>
  <c r="I762" i="7"/>
  <c r="I763" i="7"/>
  <c r="I764" i="7"/>
  <c r="I765" i="7"/>
  <c r="I766" i="7"/>
  <c r="I767" i="7"/>
  <c r="I768" i="7"/>
  <c r="I769" i="7"/>
  <c r="I770" i="7"/>
  <c r="I771" i="7"/>
  <c r="I772" i="7"/>
  <c r="I773" i="7"/>
  <c r="I774" i="7"/>
  <c r="I775" i="7"/>
  <c r="I776" i="7"/>
  <c r="I777" i="7"/>
  <c r="I778" i="7"/>
  <c r="I779" i="7"/>
  <c r="I780" i="7"/>
  <c r="I781" i="7"/>
  <c r="I782" i="7"/>
  <c r="I783" i="7"/>
  <c r="I784" i="7"/>
  <c r="I785" i="7"/>
  <c r="I786" i="7"/>
  <c r="I787" i="7"/>
  <c r="I788" i="7"/>
  <c r="I789" i="7"/>
  <c r="I790" i="7"/>
  <c r="I791" i="7"/>
  <c r="I792" i="7"/>
  <c r="I793" i="7"/>
  <c r="I794" i="7"/>
  <c r="I795" i="7"/>
  <c r="I796" i="7"/>
  <c r="I797" i="7"/>
  <c r="I798" i="7"/>
  <c r="I799" i="7"/>
  <c r="I800" i="7"/>
  <c r="I801" i="7"/>
  <c r="I802" i="7"/>
  <c r="I803" i="7"/>
  <c r="I804" i="7"/>
  <c r="I805" i="7"/>
  <c r="I806" i="7"/>
  <c r="I807" i="7"/>
  <c r="I808" i="7"/>
  <c r="I809" i="7"/>
  <c r="I810" i="7"/>
  <c r="I811" i="7"/>
  <c r="I812" i="7"/>
  <c r="I813" i="7"/>
  <c r="I814" i="7"/>
  <c r="I815" i="7"/>
  <c r="I816" i="7"/>
  <c r="I817" i="7"/>
  <c r="I818" i="7"/>
  <c r="I819" i="7"/>
  <c r="I820" i="7"/>
  <c r="I821" i="7"/>
  <c r="I822" i="7"/>
  <c r="I823" i="7"/>
  <c r="I824" i="7"/>
  <c r="I825" i="7"/>
  <c r="I826" i="7"/>
  <c r="I827" i="7"/>
  <c r="I828" i="7"/>
  <c r="I829" i="7"/>
  <c r="I830" i="7"/>
  <c r="I831" i="7"/>
  <c r="I832" i="7"/>
  <c r="I833" i="7"/>
  <c r="I834" i="7"/>
  <c r="I835" i="7"/>
  <c r="I836" i="7"/>
  <c r="I837" i="7"/>
  <c r="I838" i="7"/>
  <c r="I839" i="7"/>
  <c r="I840" i="7"/>
  <c r="I841" i="7"/>
  <c r="I842" i="7"/>
  <c r="I843" i="7"/>
  <c r="I844" i="7"/>
  <c r="I845" i="7"/>
  <c r="I846" i="7"/>
  <c r="I847" i="7"/>
  <c r="I848" i="7"/>
  <c r="I849" i="7"/>
  <c r="I850" i="7"/>
  <c r="I851" i="7"/>
  <c r="I852" i="7"/>
  <c r="I853" i="7"/>
  <c r="I854" i="7"/>
  <c r="I855" i="7"/>
  <c r="I856" i="7"/>
  <c r="I857" i="7"/>
  <c r="I858" i="7"/>
  <c r="I859" i="7"/>
  <c r="I860" i="7"/>
  <c r="I861" i="7"/>
  <c r="I862" i="7"/>
  <c r="I863" i="7"/>
  <c r="I864" i="7"/>
  <c r="I865" i="7"/>
  <c r="I866" i="7"/>
  <c r="I867" i="7"/>
  <c r="I868" i="7"/>
  <c r="I869" i="7"/>
  <c r="I870" i="7"/>
  <c r="I871" i="7"/>
  <c r="I872" i="7"/>
  <c r="I873" i="7"/>
  <c r="I874" i="7"/>
  <c r="I875" i="7"/>
  <c r="I876" i="7"/>
  <c r="I877" i="7"/>
  <c r="I878" i="7"/>
  <c r="I879" i="7"/>
  <c r="I880" i="7"/>
  <c r="I881" i="7"/>
  <c r="I882" i="7"/>
  <c r="I883" i="7"/>
  <c r="I884" i="7"/>
  <c r="I885" i="7"/>
  <c r="I886" i="7"/>
  <c r="I887" i="7"/>
  <c r="I888" i="7"/>
  <c r="I889" i="7"/>
  <c r="I890" i="7"/>
  <c r="I891" i="7"/>
  <c r="I892" i="7"/>
  <c r="I893" i="7"/>
  <c r="I894" i="7"/>
  <c r="I895" i="7"/>
  <c r="I896" i="7"/>
  <c r="I897" i="7"/>
  <c r="I898" i="7"/>
  <c r="I899" i="7"/>
  <c r="I900" i="7"/>
  <c r="I901" i="7"/>
  <c r="I902" i="7"/>
  <c r="I903" i="7"/>
  <c r="I904" i="7"/>
  <c r="I905" i="7"/>
  <c r="I906" i="7"/>
  <c r="I907" i="7"/>
  <c r="I908" i="7"/>
  <c r="I909" i="7"/>
  <c r="I910" i="7"/>
  <c r="I911" i="7"/>
  <c r="I912" i="7"/>
  <c r="I913" i="7"/>
  <c r="I914" i="7"/>
  <c r="I915" i="7"/>
  <c r="I916" i="7"/>
  <c r="I917" i="7"/>
  <c r="I918" i="7"/>
  <c r="I919" i="7"/>
  <c r="I920" i="7"/>
  <c r="I921" i="7"/>
  <c r="I922" i="7"/>
  <c r="I923" i="7"/>
  <c r="I924" i="7"/>
  <c r="I925" i="7"/>
  <c r="I926" i="7"/>
  <c r="I927" i="7"/>
  <c r="I928" i="7"/>
  <c r="I929" i="7"/>
  <c r="I930" i="7"/>
  <c r="I931" i="7"/>
  <c r="I932" i="7"/>
  <c r="I933" i="7"/>
  <c r="I934" i="7"/>
  <c r="I935" i="7"/>
  <c r="I936" i="7"/>
  <c r="I937" i="7"/>
  <c r="I938" i="7"/>
  <c r="I939" i="7"/>
  <c r="I940" i="7"/>
  <c r="I941" i="7"/>
  <c r="I942" i="7"/>
  <c r="I943" i="7"/>
  <c r="I944" i="7"/>
  <c r="I945" i="7"/>
  <c r="I946" i="7"/>
  <c r="I947" i="7"/>
  <c r="I948" i="7"/>
  <c r="I949" i="7"/>
  <c r="I950" i="7"/>
  <c r="I951" i="7"/>
  <c r="I952" i="7"/>
  <c r="I953" i="7"/>
  <c r="I954" i="7"/>
  <c r="I955" i="7"/>
  <c r="I956" i="7"/>
  <c r="I957" i="7"/>
  <c r="I958" i="7"/>
  <c r="I959" i="7"/>
  <c r="I960" i="7"/>
  <c r="I961" i="7"/>
  <c r="I962" i="7"/>
  <c r="I963" i="7"/>
  <c r="I964" i="7"/>
  <c r="I965" i="7"/>
  <c r="I966" i="7"/>
  <c r="I967" i="7"/>
  <c r="I968" i="7"/>
  <c r="I969" i="7"/>
  <c r="I970" i="7"/>
  <c r="I971" i="7"/>
  <c r="I972" i="7"/>
  <c r="I973" i="7"/>
  <c r="I974" i="7"/>
  <c r="I975" i="7"/>
  <c r="I976" i="7"/>
  <c r="I977" i="7"/>
  <c r="I978" i="7"/>
  <c r="I979" i="7"/>
  <c r="I980" i="7"/>
  <c r="I981" i="7"/>
  <c r="I982" i="7"/>
  <c r="I983" i="7"/>
  <c r="I984" i="7"/>
  <c r="I985" i="7"/>
  <c r="I986" i="7"/>
  <c r="I987" i="7"/>
  <c r="I988" i="7"/>
  <c r="I989" i="7"/>
  <c r="I990" i="7"/>
  <c r="I991" i="7"/>
  <c r="I992" i="7"/>
  <c r="I993" i="7"/>
  <c r="I994" i="7"/>
  <c r="I995" i="7"/>
  <c r="I996" i="7"/>
  <c r="I997" i="7"/>
  <c r="I998" i="7"/>
  <c r="I999" i="7"/>
  <c r="I1000" i="7"/>
  <c r="I1001" i="7"/>
  <c r="I1002" i="7"/>
  <c r="I1003" i="7"/>
  <c r="I1004" i="7"/>
  <c r="I1005" i="7"/>
  <c r="I1006" i="7"/>
  <c r="I1007" i="7"/>
  <c r="I1008" i="7"/>
  <c r="I1009" i="7"/>
  <c r="I1010" i="7"/>
  <c r="I1011" i="7"/>
  <c r="I1012" i="7"/>
  <c r="I1013" i="7"/>
  <c r="I1014" i="7"/>
  <c r="I1015" i="7"/>
  <c r="I1016" i="7"/>
  <c r="I1017" i="7"/>
  <c r="I1018" i="7"/>
  <c r="I1019" i="7"/>
  <c r="I1020" i="7"/>
  <c r="I1021" i="7"/>
  <c r="I1022" i="7"/>
  <c r="I1023" i="7"/>
  <c r="I1024" i="7"/>
  <c r="I1025" i="7"/>
  <c r="I1026" i="7"/>
  <c r="I1027" i="7"/>
  <c r="I1028" i="7"/>
  <c r="I1029" i="7"/>
  <c r="I1030" i="7"/>
  <c r="I1031" i="7"/>
  <c r="I1032" i="7"/>
  <c r="I1033" i="7"/>
  <c r="I1034" i="7"/>
  <c r="I1035" i="7"/>
  <c r="I1036" i="7"/>
  <c r="I1037" i="7"/>
  <c r="I1038" i="7"/>
  <c r="I1039" i="7"/>
  <c r="I1040" i="7"/>
  <c r="I1041" i="7"/>
  <c r="I1042" i="7"/>
  <c r="I1043" i="7"/>
  <c r="I1044" i="7"/>
  <c r="I1045" i="7"/>
  <c r="I1046" i="7"/>
  <c r="I1047" i="7"/>
  <c r="I1048" i="7"/>
  <c r="I1049" i="7"/>
  <c r="I1050" i="7"/>
  <c r="I1051" i="7"/>
  <c r="I1052" i="7"/>
  <c r="I1053" i="7"/>
  <c r="I1054" i="7"/>
  <c r="I1055" i="7"/>
  <c r="I1056" i="7"/>
  <c r="I1057" i="7"/>
  <c r="I1058" i="7"/>
  <c r="I1059" i="7"/>
  <c r="I1060" i="7"/>
  <c r="I1061" i="7"/>
  <c r="I1062" i="7"/>
  <c r="I1063" i="7"/>
  <c r="I1064" i="7"/>
  <c r="I1065" i="7"/>
  <c r="I1066" i="7"/>
  <c r="I1067" i="7"/>
  <c r="I1068" i="7"/>
  <c r="I1069" i="7"/>
  <c r="I1070" i="7"/>
  <c r="I1071" i="7"/>
  <c r="I1072" i="7"/>
  <c r="I1073" i="7"/>
  <c r="I1074" i="7"/>
  <c r="I1075" i="7"/>
  <c r="I1076" i="7"/>
  <c r="I1077" i="7"/>
  <c r="I1078" i="7"/>
  <c r="I1079" i="7"/>
  <c r="I1080" i="7"/>
  <c r="I1081" i="7"/>
  <c r="I1082" i="7"/>
  <c r="I1083" i="7"/>
  <c r="I1084" i="7"/>
  <c r="I1085" i="7"/>
  <c r="I1086" i="7"/>
  <c r="I1087" i="7"/>
  <c r="I1088" i="7"/>
  <c r="I1089" i="7"/>
  <c r="I1090" i="7"/>
  <c r="I1091" i="7"/>
  <c r="I1092" i="7"/>
  <c r="I1093" i="7"/>
  <c r="I1094" i="7"/>
  <c r="I1095" i="7"/>
  <c r="I1096" i="7"/>
  <c r="I1097" i="7"/>
  <c r="I1098" i="7"/>
  <c r="I1099" i="7"/>
  <c r="I1100" i="7"/>
  <c r="I1101" i="7"/>
  <c r="I1102" i="7"/>
  <c r="I1103" i="7"/>
  <c r="I1104" i="7"/>
  <c r="I1105" i="7"/>
  <c r="I1106" i="7"/>
  <c r="I1107" i="7"/>
  <c r="I1108" i="7"/>
  <c r="I1109" i="7"/>
  <c r="I1110" i="7"/>
  <c r="I1111" i="7"/>
  <c r="I1112" i="7"/>
  <c r="I1113" i="7"/>
  <c r="I1114" i="7"/>
  <c r="I1115" i="7"/>
  <c r="I1116" i="7"/>
  <c r="I1117" i="7"/>
  <c r="I1118" i="7"/>
  <c r="I1119" i="7"/>
  <c r="I1120" i="7"/>
  <c r="I1121" i="7"/>
  <c r="I1122" i="7"/>
  <c r="I1123" i="7"/>
  <c r="I1124" i="7"/>
  <c r="I1125" i="7"/>
  <c r="I1126" i="7"/>
  <c r="I1127" i="7"/>
  <c r="I1128" i="7"/>
  <c r="I1129" i="7"/>
  <c r="I1130" i="7"/>
  <c r="I1131" i="7"/>
  <c r="I1132" i="7"/>
  <c r="I1133" i="7"/>
  <c r="I1134" i="7"/>
  <c r="I1135" i="7"/>
  <c r="I1136" i="7"/>
  <c r="I1137" i="7"/>
  <c r="I1138" i="7"/>
  <c r="I1139" i="7"/>
  <c r="I1140" i="7"/>
  <c r="I1141" i="7"/>
  <c r="I1142" i="7"/>
  <c r="I1143" i="7"/>
  <c r="I1144" i="7"/>
  <c r="I1145" i="7"/>
  <c r="I1146" i="7"/>
  <c r="I1147" i="7"/>
  <c r="I1148" i="7"/>
  <c r="I1149" i="7"/>
  <c r="I1150" i="7"/>
  <c r="I1151" i="7"/>
  <c r="I1152" i="7"/>
  <c r="I1153" i="7"/>
  <c r="I1154" i="7"/>
  <c r="I1155" i="7"/>
  <c r="I1156" i="7"/>
  <c r="I1157" i="7"/>
  <c r="I1158" i="7"/>
  <c r="I1159" i="7"/>
  <c r="I1160" i="7"/>
  <c r="I1161" i="7"/>
  <c r="I1162" i="7"/>
  <c r="I1163" i="7"/>
  <c r="I1164" i="7"/>
  <c r="I1165" i="7"/>
  <c r="I1166" i="7"/>
  <c r="I1167" i="7"/>
  <c r="I1168" i="7"/>
  <c r="I1169" i="7"/>
  <c r="I1170" i="7"/>
  <c r="I1171" i="7"/>
  <c r="I1172" i="7"/>
  <c r="I1173" i="7"/>
  <c r="I1174" i="7"/>
  <c r="I1175" i="7"/>
  <c r="I1176" i="7"/>
  <c r="I1177" i="7"/>
  <c r="I1178" i="7"/>
  <c r="I1179" i="7"/>
  <c r="I1180" i="7"/>
  <c r="I1181" i="7"/>
  <c r="I1182" i="7"/>
  <c r="I1183" i="7"/>
  <c r="I1184" i="7"/>
  <c r="I1185" i="7"/>
  <c r="I1186" i="7"/>
  <c r="I1187" i="7"/>
  <c r="I1188" i="7"/>
  <c r="I1189" i="7"/>
  <c r="I1190" i="7"/>
  <c r="I1191" i="7"/>
  <c r="I1192" i="7"/>
  <c r="I1193" i="7"/>
  <c r="I1194" i="7"/>
  <c r="I1195" i="7"/>
  <c r="I1196" i="7"/>
  <c r="I1197" i="7"/>
  <c r="I1198" i="7"/>
  <c r="I1199" i="7"/>
  <c r="I1200" i="7"/>
  <c r="I1201" i="7"/>
  <c r="I1202" i="7"/>
  <c r="I1203" i="7"/>
  <c r="I1204" i="7"/>
  <c r="I1205" i="7"/>
  <c r="I1206" i="7"/>
  <c r="I1207" i="7"/>
  <c r="I1208" i="7"/>
  <c r="I1209" i="7"/>
  <c r="I1210" i="7"/>
  <c r="I1211" i="7"/>
  <c r="I1212" i="7"/>
  <c r="I1213" i="7"/>
  <c r="I1214" i="7"/>
  <c r="I1215" i="7"/>
  <c r="I1216" i="7"/>
  <c r="I1217" i="7"/>
  <c r="I1218" i="7"/>
  <c r="I1219" i="7"/>
  <c r="I1220" i="7"/>
  <c r="I1221" i="7"/>
  <c r="I1222" i="7"/>
  <c r="I1223" i="7"/>
  <c r="I1224" i="7"/>
  <c r="I1225" i="7"/>
  <c r="I1226" i="7"/>
  <c r="I1227" i="7"/>
  <c r="I1228" i="7"/>
  <c r="I1229" i="7"/>
  <c r="I1230" i="7"/>
  <c r="I1231" i="7"/>
  <c r="I1232" i="7"/>
  <c r="I1233" i="7"/>
  <c r="I1234" i="7"/>
  <c r="I1235" i="7"/>
  <c r="I1236" i="7"/>
  <c r="I1237" i="7"/>
  <c r="I1238" i="7"/>
  <c r="I1239" i="7"/>
  <c r="I1240" i="7"/>
  <c r="I1241" i="7"/>
  <c r="I1242" i="7"/>
  <c r="I1243" i="7"/>
  <c r="I1244" i="7"/>
  <c r="I1245" i="7"/>
  <c r="I1246" i="7"/>
  <c r="I1247" i="7"/>
  <c r="I1248" i="7"/>
  <c r="I1249" i="7"/>
  <c r="I1250" i="7"/>
  <c r="I1251" i="7"/>
  <c r="I1252" i="7"/>
  <c r="I1253" i="7"/>
  <c r="I1254" i="7"/>
  <c r="I1255" i="7"/>
  <c r="I1256" i="7"/>
  <c r="I1257" i="7"/>
  <c r="I1258" i="7"/>
  <c r="I1259" i="7"/>
  <c r="I1260" i="7"/>
  <c r="I1261" i="7"/>
  <c r="I1262" i="7"/>
  <c r="I1263" i="7"/>
  <c r="I1264" i="7"/>
  <c r="I1265" i="7"/>
  <c r="I1266" i="7"/>
  <c r="I1267" i="7"/>
  <c r="I1268" i="7"/>
  <c r="I1269" i="7"/>
  <c r="I1270" i="7"/>
  <c r="I1271" i="7"/>
  <c r="I1272" i="7"/>
  <c r="I1273" i="7"/>
  <c r="I1274" i="7"/>
  <c r="I1275" i="7"/>
  <c r="I1276" i="7"/>
  <c r="I1277" i="7"/>
  <c r="I1278" i="7"/>
  <c r="I1279" i="7"/>
  <c r="I1280" i="7"/>
  <c r="I1281" i="7"/>
  <c r="I1282" i="7"/>
  <c r="I1283" i="7"/>
  <c r="I1284" i="7"/>
  <c r="I1285" i="7"/>
  <c r="I1286" i="7"/>
  <c r="I1287" i="7"/>
  <c r="I1288" i="7"/>
  <c r="I1289" i="7"/>
  <c r="I1290" i="7"/>
  <c r="I1291" i="7"/>
  <c r="I1292" i="7"/>
  <c r="I1293" i="7"/>
  <c r="I1294" i="7"/>
  <c r="I1295" i="7"/>
  <c r="I1296" i="7"/>
  <c r="I1297" i="7"/>
  <c r="I1298" i="7"/>
  <c r="I1299" i="7"/>
  <c r="I1300" i="7"/>
  <c r="I1301" i="7"/>
  <c r="I1302" i="7"/>
  <c r="I1303" i="7"/>
  <c r="I1304" i="7"/>
  <c r="I1305" i="7"/>
  <c r="I1306" i="7"/>
  <c r="I1307" i="7"/>
  <c r="I1308" i="7"/>
  <c r="I1309" i="7"/>
  <c r="I1310" i="7"/>
  <c r="I1311" i="7"/>
  <c r="I1312" i="7"/>
  <c r="I1313" i="7"/>
  <c r="I1314" i="7"/>
  <c r="I1315" i="7"/>
  <c r="I1316" i="7"/>
  <c r="I1317" i="7"/>
  <c r="I1318" i="7"/>
  <c r="I1319" i="7"/>
  <c r="I1320" i="7"/>
  <c r="I1321" i="7"/>
  <c r="I1322" i="7"/>
  <c r="I1323" i="7"/>
  <c r="I1324" i="7"/>
  <c r="I1325" i="7"/>
  <c r="I1326" i="7"/>
  <c r="I1327" i="7"/>
  <c r="I1328" i="7"/>
  <c r="I1329" i="7"/>
  <c r="I1330" i="7"/>
  <c r="I1331" i="7"/>
  <c r="I1332" i="7"/>
  <c r="I1333" i="7"/>
  <c r="I1334" i="7"/>
  <c r="I1335" i="7"/>
  <c r="I1336" i="7"/>
  <c r="I1337" i="7"/>
  <c r="I1338" i="7"/>
  <c r="I1339" i="7"/>
  <c r="I1340" i="7"/>
  <c r="I1341" i="7"/>
  <c r="I1342" i="7"/>
  <c r="I1343" i="7"/>
  <c r="I1344" i="7"/>
  <c r="I1345" i="7"/>
  <c r="I1346" i="7"/>
  <c r="I1347" i="7"/>
  <c r="I1348" i="7"/>
  <c r="I1349" i="7"/>
  <c r="I1350" i="7"/>
  <c r="I1351" i="7"/>
  <c r="I1352" i="7"/>
  <c r="I1353" i="7"/>
  <c r="I1354" i="7"/>
  <c r="I1355" i="7"/>
  <c r="I1356" i="7"/>
  <c r="I1357" i="7"/>
  <c r="I1358" i="7"/>
  <c r="I1359" i="7"/>
  <c r="I1360" i="7"/>
  <c r="I1361" i="7"/>
  <c r="I1362" i="7"/>
  <c r="I1363" i="7"/>
  <c r="I1364" i="7"/>
  <c r="I1365" i="7"/>
  <c r="I1366" i="7"/>
  <c r="I1367" i="7"/>
  <c r="I1368" i="7"/>
  <c r="I1369" i="7"/>
  <c r="I1370" i="7"/>
  <c r="I1371" i="7"/>
  <c r="I1372" i="7"/>
  <c r="I1373" i="7"/>
  <c r="I1374" i="7"/>
  <c r="I1375" i="7"/>
  <c r="I1376" i="7"/>
  <c r="I1377" i="7"/>
  <c r="I1378" i="7"/>
  <c r="I1379" i="7"/>
  <c r="I1380" i="7"/>
  <c r="I1381" i="7"/>
  <c r="I1382" i="7"/>
  <c r="I1383" i="7"/>
  <c r="I1384" i="7"/>
  <c r="I1385" i="7"/>
  <c r="I1386" i="7"/>
  <c r="I1387" i="7"/>
  <c r="I1388" i="7"/>
  <c r="I1389" i="7"/>
  <c r="I1390" i="7"/>
  <c r="I1391" i="7"/>
  <c r="I1392" i="7"/>
  <c r="I1393" i="7"/>
  <c r="I1394" i="7"/>
  <c r="I1395" i="7"/>
  <c r="I1396" i="7"/>
  <c r="I1397" i="7"/>
  <c r="I1398" i="7"/>
  <c r="I1399" i="7"/>
  <c r="I1400" i="7"/>
  <c r="I1401" i="7"/>
  <c r="I1402" i="7"/>
  <c r="I1403" i="7"/>
  <c r="I1404" i="7"/>
  <c r="I1405" i="7"/>
  <c r="I1406" i="7"/>
  <c r="I1407" i="7"/>
  <c r="I1408" i="7"/>
  <c r="I1409" i="7"/>
  <c r="I1410" i="7"/>
  <c r="I1411" i="7"/>
  <c r="I1412" i="7"/>
  <c r="I1413" i="7"/>
  <c r="I1414" i="7"/>
  <c r="I1415" i="7"/>
  <c r="I1416" i="7"/>
  <c r="I1417" i="7"/>
  <c r="I1418" i="7"/>
  <c r="I1419" i="7"/>
  <c r="I1420" i="7"/>
  <c r="I1421" i="7"/>
  <c r="I1422" i="7"/>
  <c r="I1423" i="7"/>
  <c r="I1424" i="7"/>
  <c r="I1425" i="7"/>
  <c r="I1426" i="7"/>
  <c r="I1427" i="7"/>
  <c r="I1428" i="7"/>
  <c r="I1429" i="7"/>
  <c r="I1430" i="7"/>
  <c r="I1431" i="7"/>
  <c r="I1432" i="7"/>
  <c r="I1433" i="7"/>
  <c r="I1434" i="7"/>
  <c r="I1435" i="7"/>
  <c r="I1436" i="7"/>
  <c r="I1437" i="7"/>
  <c r="I1438" i="7"/>
  <c r="I1439" i="7"/>
  <c r="I1440" i="7"/>
  <c r="I1441" i="7"/>
  <c r="I1442" i="7"/>
  <c r="I1443" i="7"/>
  <c r="I1444" i="7"/>
  <c r="I1445" i="7"/>
  <c r="I1446" i="7"/>
  <c r="I1447" i="7"/>
  <c r="I1448" i="7"/>
  <c r="I1449" i="7"/>
  <c r="I1450" i="7"/>
  <c r="I1451" i="7"/>
  <c r="I1452" i="7"/>
  <c r="I1453" i="7"/>
  <c r="I1454" i="7"/>
  <c r="I1455" i="7"/>
  <c r="I1456" i="7"/>
  <c r="I1457" i="7"/>
  <c r="I1458" i="7"/>
  <c r="I1459" i="7"/>
  <c r="I1460" i="7"/>
  <c r="I1461" i="7"/>
  <c r="I1462" i="7"/>
  <c r="I1463" i="7"/>
  <c r="I1464" i="7"/>
  <c r="I1465" i="7"/>
  <c r="I1466" i="7"/>
  <c r="I1467" i="7"/>
  <c r="I1468" i="7"/>
  <c r="I1469" i="7"/>
  <c r="I1470" i="7"/>
  <c r="I1471" i="7"/>
  <c r="I1472" i="7"/>
  <c r="I1473" i="7"/>
  <c r="I1474" i="7"/>
  <c r="I1475" i="7"/>
  <c r="I1476" i="7"/>
  <c r="I1477" i="7"/>
  <c r="I1478" i="7"/>
  <c r="I1479" i="7"/>
  <c r="I1480" i="7"/>
  <c r="I1481" i="7"/>
  <c r="I1482" i="7"/>
  <c r="I1483" i="7"/>
  <c r="I1484" i="7"/>
  <c r="I1485" i="7"/>
  <c r="I1486" i="7"/>
  <c r="I1487" i="7"/>
  <c r="I1488" i="7"/>
  <c r="I1489" i="7"/>
  <c r="I1490" i="7"/>
  <c r="I1491" i="7"/>
  <c r="I1492" i="7"/>
  <c r="I1493" i="7"/>
  <c r="I1494" i="7"/>
  <c r="I1495" i="7"/>
  <c r="I1496" i="7"/>
  <c r="I1497" i="7"/>
  <c r="I1498" i="7"/>
  <c r="I1499" i="7"/>
  <c r="I1500" i="7"/>
  <c r="I1501" i="7"/>
  <c r="I1502" i="7"/>
  <c r="I1503" i="7"/>
  <c r="I1504" i="7"/>
  <c r="I1505" i="7"/>
  <c r="I1506" i="7"/>
  <c r="I1507" i="7"/>
  <c r="I1508" i="7"/>
  <c r="I1509" i="7"/>
  <c r="I1510" i="7"/>
  <c r="I1511" i="7"/>
  <c r="I1512" i="7"/>
  <c r="I1513" i="7"/>
  <c r="I1514" i="7"/>
  <c r="I1515" i="7"/>
  <c r="I1516" i="7"/>
  <c r="I1517" i="7"/>
  <c r="I1518" i="7"/>
  <c r="I1519" i="7"/>
  <c r="I1520" i="7"/>
  <c r="A27" i="7" l="1"/>
  <c r="A12" i="8" s="1"/>
  <c r="A28" i="7"/>
  <c r="A13" i="8" s="1"/>
  <c r="A29" i="7"/>
  <c r="A14" i="8" s="1"/>
  <c r="A30" i="7"/>
  <c r="A15" i="8" s="1"/>
  <c r="A31" i="7"/>
  <c r="A16" i="8" s="1"/>
  <c r="A32" i="7"/>
  <c r="A17" i="8" s="1"/>
  <c r="A33" i="7"/>
  <c r="A18" i="8" s="1"/>
  <c r="A34" i="7"/>
  <c r="A19" i="8" s="1"/>
  <c r="A35" i="7"/>
  <c r="A20" i="8" s="1"/>
  <c r="A36" i="7"/>
  <c r="A21" i="8" s="1"/>
  <c r="A37" i="7"/>
  <c r="A22" i="8" s="1"/>
  <c r="A38" i="7"/>
  <c r="A23" i="8" s="1"/>
  <c r="A39" i="7"/>
  <c r="A24" i="8" s="1"/>
  <c r="A40" i="7"/>
  <c r="A25" i="8" s="1"/>
  <c r="A41" i="7"/>
  <c r="A26" i="8" s="1"/>
  <c r="A42" i="7"/>
  <c r="A27" i="8" s="1"/>
  <c r="A43" i="7"/>
  <c r="A28" i="8" s="1"/>
  <c r="A44" i="7"/>
  <c r="A29" i="8" s="1"/>
  <c r="A45" i="7"/>
  <c r="A30" i="8" s="1"/>
  <c r="A46" i="7"/>
  <c r="A31" i="8" s="1"/>
  <c r="A47" i="7"/>
  <c r="A32" i="8" s="1"/>
  <c r="A48" i="7"/>
  <c r="A33" i="8" s="1"/>
  <c r="A49" i="7"/>
  <c r="A34" i="8" s="1"/>
  <c r="A50" i="7"/>
  <c r="A35" i="8" s="1"/>
  <c r="A51" i="7"/>
  <c r="A36" i="8" s="1"/>
  <c r="A52" i="7"/>
  <c r="A37" i="8" s="1"/>
  <c r="A53" i="7"/>
  <c r="A38" i="8" s="1"/>
  <c r="A54" i="7"/>
  <c r="A39" i="8" s="1"/>
  <c r="A55" i="7"/>
  <c r="A40" i="8" s="1"/>
  <c r="A56" i="7"/>
  <c r="A41" i="8" s="1"/>
  <c r="A57" i="7"/>
  <c r="A42" i="8" s="1"/>
  <c r="A58" i="7"/>
  <c r="A43" i="8" s="1"/>
  <c r="A59" i="7"/>
  <c r="A44" i="8" s="1"/>
  <c r="A60" i="7"/>
  <c r="A45" i="8" s="1"/>
  <c r="A61" i="7"/>
  <c r="A46" i="8" s="1"/>
  <c r="A62" i="7"/>
  <c r="A47" i="8" s="1"/>
  <c r="A63" i="7"/>
  <c r="A48" i="8" s="1"/>
  <c r="A64" i="7"/>
  <c r="A49" i="8" s="1"/>
  <c r="A65" i="7"/>
  <c r="A50" i="8" s="1"/>
  <c r="A66" i="7"/>
  <c r="A51" i="8" s="1"/>
  <c r="A67" i="7"/>
  <c r="A52" i="8" s="1"/>
  <c r="A68" i="7"/>
  <c r="A53" i="8" s="1"/>
  <c r="A69" i="7"/>
  <c r="A54" i="8" s="1"/>
  <c r="A70" i="7"/>
  <c r="A55" i="8" s="1"/>
  <c r="A71" i="7"/>
  <c r="A56" i="8" s="1"/>
  <c r="A72" i="7"/>
  <c r="A57" i="8" s="1"/>
  <c r="A73" i="7"/>
  <c r="A58" i="8" s="1"/>
  <c r="A74" i="7"/>
  <c r="A59" i="8" s="1"/>
  <c r="A75" i="7"/>
  <c r="A60" i="8" s="1"/>
  <c r="A76" i="7"/>
  <c r="A61" i="8" s="1"/>
  <c r="A77" i="7"/>
  <c r="A62" i="8" s="1"/>
  <c r="A78" i="7"/>
  <c r="A63" i="8" s="1"/>
  <c r="A79" i="7"/>
  <c r="A64" i="8" s="1"/>
  <c r="A80" i="7"/>
  <c r="A65" i="8" s="1"/>
  <c r="A81" i="7"/>
  <c r="A66" i="8" s="1"/>
  <c r="A82" i="7"/>
  <c r="A67" i="8" s="1"/>
  <c r="A83" i="7"/>
  <c r="A68" i="8" s="1"/>
  <c r="A84" i="7"/>
  <c r="A69" i="8" s="1"/>
  <c r="A85" i="7"/>
  <c r="A70" i="8" s="1"/>
  <c r="A86" i="7"/>
  <c r="A71" i="8" s="1"/>
  <c r="A87" i="7"/>
  <c r="A72" i="8" s="1"/>
  <c r="A88" i="7"/>
  <c r="A73" i="8" s="1"/>
  <c r="A89" i="7"/>
  <c r="A74" i="8" s="1"/>
  <c r="A90" i="7"/>
  <c r="A75" i="8" s="1"/>
  <c r="A91" i="7"/>
  <c r="A76" i="8" s="1"/>
  <c r="A92" i="7"/>
  <c r="A77" i="8" s="1"/>
  <c r="A93" i="7"/>
  <c r="A78" i="8" s="1"/>
  <c r="A94" i="7"/>
  <c r="A79" i="8" s="1"/>
  <c r="A95" i="7"/>
  <c r="A80" i="8" s="1"/>
  <c r="A96" i="7"/>
  <c r="A81" i="8" s="1"/>
  <c r="A97" i="7"/>
  <c r="A82" i="8" s="1"/>
  <c r="A98" i="7"/>
  <c r="A83" i="8" s="1"/>
  <c r="A99" i="7"/>
  <c r="A84" i="8" s="1"/>
  <c r="A100" i="7"/>
  <c r="A85" i="8" s="1"/>
  <c r="A101" i="7"/>
  <c r="A86" i="8" s="1"/>
  <c r="A102" i="7"/>
  <c r="A87" i="8" s="1"/>
  <c r="A103" i="7"/>
  <c r="A88" i="8" s="1"/>
  <c r="A104" i="7"/>
  <c r="A89" i="8" s="1"/>
  <c r="A105" i="7"/>
  <c r="A90" i="8" s="1"/>
  <c r="A106" i="7"/>
  <c r="A91" i="8" s="1"/>
  <c r="A107" i="7"/>
  <c r="A92" i="8" s="1"/>
  <c r="A108" i="7"/>
  <c r="A93" i="8" s="1"/>
  <c r="A109" i="7"/>
  <c r="A94" i="8" s="1"/>
  <c r="A110" i="7"/>
  <c r="A95" i="8" s="1"/>
  <c r="A111" i="7"/>
  <c r="A96" i="8" s="1"/>
  <c r="A112" i="7"/>
  <c r="A97" i="8" s="1"/>
  <c r="A113" i="7"/>
  <c r="A98" i="8" s="1"/>
  <c r="A114" i="7"/>
  <c r="A99" i="8" s="1"/>
  <c r="A115" i="7"/>
  <c r="A100" i="8" s="1"/>
  <c r="A116" i="7"/>
  <c r="A101" i="8" s="1"/>
  <c r="A117" i="7"/>
  <c r="A102" i="8" s="1"/>
  <c r="A118" i="7"/>
  <c r="A103" i="8" s="1"/>
  <c r="A119" i="7"/>
  <c r="A104" i="8" s="1"/>
  <c r="A120" i="7"/>
  <c r="A105" i="8" s="1"/>
  <c r="A121" i="7"/>
  <c r="A106" i="8" s="1"/>
  <c r="A122" i="7"/>
  <c r="A107" i="8" s="1"/>
  <c r="A123" i="7"/>
  <c r="A108" i="8" s="1"/>
  <c r="A124" i="7"/>
  <c r="A109" i="8" s="1"/>
  <c r="A125" i="7"/>
  <c r="A110" i="8" s="1"/>
  <c r="A126" i="7"/>
  <c r="A111" i="8" s="1"/>
  <c r="A127" i="7"/>
  <c r="A112" i="8" s="1"/>
  <c r="A128" i="7"/>
  <c r="A113" i="8" s="1"/>
  <c r="A129" i="7"/>
  <c r="A114" i="8" s="1"/>
  <c r="A130" i="7"/>
  <c r="A115" i="8" s="1"/>
  <c r="A131" i="7"/>
  <c r="A116" i="8" s="1"/>
  <c r="A132" i="7"/>
  <c r="A117" i="8" s="1"/>
  <c r="A133" i="7"/>
  <c r="A118" i="8" s="1"/>
  <c r="A134" i="7"/>
  <c r="A119" i="8" s="1"/>
  <c r="A135" i="7"/>
  <c r="A120" i="8" s="1"/>
  <c r="A136" i="7"/>
  <c r="A121" i="8" s="1"/>
  <c r="A137" i="7"/>
  <c r="A122" i="8" s="1"/>
  <c r="A138" i="7"/>
  <c r="A123" i="8" s="1"/>
  <c r="A139" i="7"/>
  <c r="A124" i="8" s="1"/>
  <c r="A140" i="7"/>
  <c r="A125" i="8" s="1"/>
  <c r="A141" i="7"/>
  <c r="A126" i="8" s="1"/>
  <c r="A142" i="7"/>
  <c r="A127" i="8" s="1"/>
  <c r="A143" i="7"/>
  <c r="A128" i="8" s="1"/>
  <c r="A144" i="7"/>
  <c r="A129" i="8" s="1"/>
  <c r="A145" i="7"/>
  <c r="A130" i="8" s="1"/>
  <c r="A146" i="7"/>
  <c r="A131" i="8" s="1"/>
  <c r="A147" i="7"/>
  <c r="A132" i="8" s="1"/>
  <c r="A148" i="7"/>
  <c r="A133" i="8" s="1"/>
  <c r="A149" i="7"/>
  <c r="A134" i="8" s="1"/>
  <c r="A150" i="7"/>
  <c r="A135" i="8" s="1"/>
  <c r="A151" i="7"/>
  <c r="A136" i="8" s="1"/>
  <c r="A152" i="7"/>
  <c r="A137" i="8" s="1"/>
  <c r="A153" i="7"/>
  <c r="A138" i="8" s="1"/>
  <c r="A154" i="7"/>
  <c r="A139" i="8" s="1"/>
  <c r="A155" i="7"/>
  <c r="A140" i="8" s="1"/>
  <c r="A156" i="7"/>
  <c r="A141" i="8" s="1"/>
  <c r="A157" i="7"/>
  <c r="A142" i="8" s="1"/>
  <c r="A158" i="7"/>
  <c r="A143" i="8" s="1"/>
  <c r="A159" i="7"/>
  <c r="A144" i="8" s="1"/>
  <c r="A160" i="7"/>
  <c r="A145" i="8" s="1"/>
  <c r="A161" i="7"/>
  <c r="A146" i="8" s="1"/>
  <c r="A162" i="7"/>
  <c r="A147" i="8" s="1"/>
  <c r="A163" i="7"/>
  <c r="A148" i="8" s="1"/>
  <c r="A164" i="7"/>
  <c r="A149" i="8" s="1"/>
  <c r="A165" i="7"/>
  <c r="A150" i="8" s="1"/>
  <c r="A166" i="7"/>
  <c r="A151" i="8" s="1"/>
  <c r="A167" i="7"/>
  <c r="A152" i="8" s="1"/>
  <c r="A168" i="7"/>
  <c r="A153" i="8" s="1"/>
  <c r="A169" i="7"/>
  <c r="A154" i="8" s="1"/>
  <c r="A170" i="7"/>
  <c r="A155" i="8" s="1"/>
  <c r="A171" i="7"/>
  <c r="A156" i="8" s="1"/>
  <c r="A172" i="7"/>
  <c r="A157" i="8" s="1"/>
  <c r="A173" i="7"/>
  <c r="A158" i="8" s="1"/>
  <c r="A174" i="7"/>
  <c r="A159" i="8" s="1"/>
  <c r="A175" i="7"/>
  <c r="A160" i="8" s="1"/>
  <c r="A176" i="7"/>
  <c r="A161" i="8" s="1"/>
  <c r="A177" i="7"/>
  <c r="A162" i="8" s="1"/>
  <c r="A178" i="7"/>
  <c r="A163" i="8" s="1"/>
  <c r="A179" i="7"/>
  <c r="A164" i="8" s="1"/>
  <c r="A180" i="7"/>
  <c r="A165" i="8" s="1"/>
  <c r="A181" i="7"/>
  <c r="A166" i="8" s="1"/>
  <c r="A182" i="7"/>
  <c r="A167" i="8" s="1"/>
  <c r="A183" i="7"/>
  <c r="A168" i="8" s="1"/>
  <c r="A184" i="7"/>
  <c r="A169" i="8" s="1"/>
  <c r="A185" i="7"/>
  <c r="A170" i="8" s="1"/>
  <c r="A186" i="7"/>
  <c r="A171" i="8" s="1"/>
  <c r="A187" i="7"/>
  <c r="A172" i="8" s="1"/>
  <c r="A188" i="7"/>
  <c r="A173" i="8" s="1"/>
  <c r="A189" i="7"/>
  <c r="A174" i="8" s="1"/>
  <c r="A190" i="7"/>
  <c r="A175" i="8" s="1"/>
  <c r="A191" i="7"/>
  <c r="A176" i="8" s="1"/>
  <c r="A192" i="7"/>
  <c r="A177" i="8" s="1"/>
  <c r="A193" i="7"/>
  <c r="A178" i="8" s="1"/>
  <c r="A194" i="7"/>
  <c r="A179" i="8" s="1"/>
  <c r="A195" i="7"/>
  <c r="A180" i="8" s="1"/>
  <c r="A196" i="7"/>
  <c r="A181" i="8" s="1"/>
  <c r="A197" i="7"/>
  <c r="A182" i="8" s="1"/>
  <c r="A198" i="7"/>
  <c r="A183" i="8" s="1"/>
  <c r="A199" i="7"/>
  <c r="A184" i="8" s="1"/>
  <c r="A200" i="7"/>
  <c r="A185" i="8" s="1"/>
  <c r="A201" i="7"/>
  <c r="A186" i="8" s="1"/>
  <c r="A202" i="7"/>
  <c r="A187" i="8" s="1"/>
  <c r="A203" i="7"/>
  <c r="A188" i="8" s="1"/>
  <c r="A204" i="7"/>
  <c r="A189" i="8" s="1"/>
  <c r="A205" i="7"/>
  <c r="A190" i="8" s="1"/>
  <c r="A206" i="7"/>
  <c r="A191" i="8" s="1"/>
  <c r="A207" i="7"/>
  <c r="A192" i="8" s="1"/>
  <c r="A208" i="7"/>
  <c r="A193" i="8" s="1"/>
  <c r="A209" i="7"/>
  <c r="A194" i="8" s="1"/>
  <c r="A210" i="7"/>
  <c r="A195" i="8" s="1"/>
  <c r="A211" i="7"/>
  <c r="A196" i="8" s="1"/>
  <c r="A212" i="7"/>
  <c r="A197" i="8" s="1"/>
  <c r="A213" i="7"/>
  <c r="A198" i="8" s="1"/>
  <c r="A214" i="7"/>
  <c r="A199" i="8" s="1"/>
  <c r="A215" i="7"/>
  <c r="A200" i="8" s="1"/>
  <c r="A216" i="7"/>
  <c r="A201" i="8" s="1"/>
  <c r="A217" i="7"/>
  <c r="A202" i="8" s="1"/>
  <c r="A218" i="7"/>
  <c r="A203" i="8" s="1"/>
  <c r="A219" i="7"/>
  <c r="A204" i="8" s="1"/>
  <c r="A220" i="7"/>
  <c r="A205" i="8" s="1"/>
  <c r="A221" i="7"/>
  <c r="A206" i="8" s="1"/>
  <c r="A222" i="7"/>
  <c r="A207" i="8" s="1"/>
  <c r="A223" i="7"/>
  <c r="A208" i="8" s="1"/>
  <c r="A224" i="7"/>
  <c r="A209" i="8" s="1"/>
  <c r="A225" i="7"/>
  <c r="A210" i="8" s="1"/>
  <c r="A226" i="7"/>
  <c r="A211" i="8" s="1"/>
  <c r="A227" i="7"/>
  <c r="A212" i="8" s="1"/>
  <c r="A228" i="7"/>
  <c r="A213" i="8" s="1"/>
  <c r="A229" i="7"/>
  <c r="A214" i="8" s="1"/>
  <c r="A230" i="7"/>
  <c r="A215" i="8" s="1"/>
  <c r="A231" i="7"/>
  <c r="A216" i="8" s="1"/>
  <c r="A232" i="7"/>
  <c r="A217" i="8" s="1"/>
  <c r="A233" i="7"/>
  <c r="A218" i="8" s="1"/>
  <c r="A234" i="7"/>
  <c r="A219" i="8" s="1"/>
  <c r="A235" i="7"/>
  <c r="A220" i="8" s="1"/>
  <c r="A236" i="7"/>
  <c r="A221" i="8" s="1"/>
  <c r="A237" i="7"/>
  <c r="A222" i="8" s="1"/>
  <c r="A238" i="7"/>
  <c r="A223" i="8" s="1"/>
  <c r="A239" i="7"/>
  <c r="A224" i="8" s="1"/>
  <c r="A240" i="7"/>
  <c r="A225" i="8" s="1"/>
  <c r="A241" i="7"/>
  <c r="A226" i="8" s="1"/>
  <c r="A242" i="7"/>
  <c r="A227" i="8" s="1"/>
  <c r="A243" i="7"/>
  <c r="A228" i="8" s="1"/>
  <c r="A244" i="7"/>
  <c r="A229" i="8" s="1"/>
  <c r="A245" i="7"/>
  <c r="A230" i="8" s="1"/>
  <c r="A246" i="7"/>
  <c r="A231" i="8" s="1"/>
  <c r="A247" i="7"/>
  <c r="A232" i="8" s="1"/>
  <c r="A248" i="7"/>
  <c r="A233" i="8" s="1"/>
  <c r="A249" i="7"/>
  <c r="A234" i="8" s="1"/>
  <c r="A250" i="7"/>
  <c r="A235" i="8" s="1"/>
  <c r="A251" i="7"/>
  <c r="A236" i="8" s="1"/>
  <c r="A252" i="7"/>
  <c r="A237" i="8" s="1"/>
  <c r="A253" i="7"/>
  <c r="A238" i="8" s="1"/>
  <c r="A254" i="7"/>
  <c r="A239" i="8" s="1"/>
  <c r="A255" i="7"/>
  <c r="A240" i="8" s="1"/>
  <c r="A256" i="7"/>
  <c r="A241" i="8" s="1"/>
  <c r="A257" i="7"/>
  <c r="A242" i="8" s="1"/>
  <c r="A258" i="7"/>
  <c r="A243" i="8" s="1"/>
  <c r="A259" i="7"/>
  <c r="A244" i="8" s="1"/>
  <c r="A260" i="7"/>
  <c r="A245" i="8" s="1"/>
  <c r="A261" i="7"/>
  <c r="A246" i="8" s="1"/>
  <c r="A262" i="7"/>
  <c r="A247" i="8" s="1"/>
  <c r="A263" i="7"/>
  <c r="A248" i="8" s="1"/>
  <c r="A264" i="7"/>
  <c r="A249" i="8" s="1"/>
  <c r="A265" i="7"/>
  <c r="A250" i="8" s="1"/>
  <c r="A266" i="7"/>
  <c r="A251" i="8" s="1"/>
  <c r="A267" i="7"/>
  <c r="A252" i="8" s="1"/>
  <c r="A268" i="7"/>
  <c r="A253" i="8" s="1"/>
  <c r="A269" i="7"/>
  <c r="A254" i="8" s="1"/>
  <c r="A270" i="7"/>
  <c r="A255" i="8" s="1"/>
  <c r="A271" i="7"/>
  <c r="A256" i="8" s="1"/>
  <c r="A272" i="7"/>
  <c r="A257" i="8" s="1"/>
  <c r="A273" i="7"/>
  <c r="A258" i="8" s="1"/>
  <c r="A274" i="7"/>
  <c r="A259" i="8" s="1"/>
  <c r="A275" i="7"/>
  <c r="A260" i="8" s="1"/>
  <c r="A276" i="7"/>
  <c r="A261" i="8" s="1"/>
  <c r="A277" i="7"/>
  <c r="A262" i="8" s="1"/>
  <c r="A278" i="7"/>
  <c r="A263" i="8" s="1"/>
  <c r="A279" i="7"/>
  <c r="A264" i="8" s="1"/>
  <c r="A280" i="7"/>
  <c r="A265" i="8" s="1"/>
  <c r="A281" i="7"/>
  <c r="A266" i="8" s="1"/>
  <c r="A282" i="7"/>
  <c r="A267" i="8" s="1"/>
  <c r="A283" i="7"/>
  <c r="A268" i="8" s="1"/>
  <c r="A284" i="7"/>
  <c r="A269" i="8" s="1"/>
  <c r="A285" i="7"/>
  <c r="A270" i="8" s="1"/>
  <c r="A286" i="7"/>
  <c r="A271" i="8" s="1"/>
  <c r="A287" i="7"/>
  <c r="A272" i="8" s="1"/>
  <c r="A288" i="7"/>
  <c r="A273" i="8" s="1"/>
  <c r="A289" i="7"/>
  <c r="A274" i="8" s="1"/>
  <c r="A290" i="7"/>
  <c r="A275" i="8" s="1"/>
  <c r="A291" i="7"/>
  <c r="A276" i="8" s="1"/>
  <c r="A292" i="7"/>
  <c r="A277" i="8" s="1"/>
  <c r="A293" i="7"/>
  <c r="A278" i="8" s="1"/>
  <c r="A294" i="7"/>
  <c r="A279" i="8" s="1"/>
  <c r="A295" i="7"/>
  <c r="A280" i="8" s="1"/>
  <c r="A296" i="7"/>
  <c r="A281" i="8" s="1"/>
  <c r="A297" i="7"/>
  <c r="A282" i="8" s="1"/>
  <c r="A298" i="7"/>
  <c r="A283" i="8" s="1"/>
  <c r="A299" i="7"/>
  <c r="A284" i="8" s="1"/>
  <c r="A300" i="7"/>
  <c r="A285" i="8" s="1"/>
  <c r="A301" i="7"/>
  <c r="A286" i="8" s="1"/>
  <c r="A302" i="7"/>
  <c r="A287" i="8" s="1"/>
  <c r="A303" i="7"/>
  <c r="A288" i="8" s="1"/>
  <c r="A304" i="7"/>
  <c r="A289" i="8" s="1"/>
  <c r="A305" i="7"/>
  <c r="A290" i="8" s="1"/>
  <c r="A306" i="7"/>
  <c r="A291" i="8" s="1"/>
  <c r="A307" i="7"/>
  <c r="A292" i="8" s="1"/>
  <c r="A308" i="7"/>
  <c r="A293" i="8" s="1"/>
  <c r="A309" i="7"/>
  <c r="A294" i="8" s="1"/>
  <c r="A310" i="7"/>
  <c r="A295" i="8" s="1"/>
  <c r="A311" i="7"/>
  <c r="A296" i="8" s="1"/>
  <c r="A312" i="7"/>
  <c r="A297" i="8" s="1"/>
  <c r="A313" i="7"/>
  <c r="A298" i="8" s="1"/>
  <c r="A314" i="7"/>
  <c r="A299" i="8" s="1"/>
  <c r="A315" i="7"/>
  <c r="A300" i="8" s="1"/>
  <c r="A316" i="7"/>
  <c r="A301" i="8" s="1"/>
  <c r="A317" i="7"/>
  <c r="A302" i="8" s="1"/>
  <c r="A318" i="7"/>
  <c r="A303" i="8" s="1"/>
  <c r="A319" i="7"/>
  <c r="A304" i="8" s="1"/>
  <c r="A320" i="7"/>
  <c r="A305" i="8" s="1"/>
  <c r="A321" i="7"/>
  <c r="A306" i="8" s="1"/>
  <c r="A322" i="7"/>
  <c r="A307" i="8" s="1"/>
  <c r="A323" i="7"/>
  <c r="A308" i="8" s="1"/>
  <c r="A324" i="7"/>
  <c r="A309" i="8" s="1"/>
  <c r="A325" i="7"/>
  <c r="A310" i="8" s="1"/>
  <c r="A326" i="7"/>
  <c r="A311" i="8" s="1"/>
  <c r="A327" i="7"/>
  <c r="A312" i="8" s="1"/>
  <c r="A328" i="7"/>
  <c r="A313" i="8" s="1"/>
  <c r="A329" i="7"/>
  <c r="A314" i="8" s="1"/>
  <c r="A330" i="7"/>
  <c r="A315" i="8" s="1"/>
  <c r="A331" i="7"/>
  <c r="A316" i="8" s="1"/>
  <c r="A332" i="7"/>
  <c r="A317" i="8" s="1"/>
  <c r="A333" i="7"/>
  <c r="A318" i="8" s="1"/>
  <c r="A334" i="7"/>
  <c r="A319" i="8" s="1"/>
  <c r="A335" i="7"/>
  <c r="A320" i="8" s="1"/>
  <c r="A336" i="7"/>
  <c r="A321" i="8" s="1"/>
  <c r="A337" i="7"/>
  <c r="A322" i="8" s="1"/>
  <c r="A338" i="7"/>
  <c r="A323" i="8" s="1"/>
  <c r="A339" i="7"/>
  <c r="A324" i="8" s="1"/>
  <c r="A340" i="7"/>
  <c r="A325" i="8" s="1"/>
  <c r="A341" i="7"/>
  <c r="A326" i="8" s="1"/>
  <c r="A342" i="7"/>
  <c r="A327" i="8" s="1"/>
  <c r="A343" i="7"/>
  <c r="A328" i="8" s="1"/>
  <c r="A344" i="7"/>
  <c r="A329" i="8" s="1"/>
  <c r="A345" i="7"/>
  <c r="A330" i="8" s="1"/>
  <c r="A346" i="7"/>
  <c r="A331" i="8" s="1"/>
  <c r="A347" i="7"/>
  <c r="A332" i="8" s="1"/>
  <c r="A348" i="7"/>
  <c r="A333" i="8" s="1"/>
  <c r="A349" i="7"/>
  <c r="A334" i="8" s="1"/>
  <c r="A350" i="7"/>
  <c r="A335" i="8" s="1"/>
  <c r="A351" i="7"/>
  <c r="A336" i="8" s="1"/>
  <c r="A352" i="7"/>
  <c r="A337" i="8" s="1"/>
  <c r="A353" i="7"/>
  <c r="A338" i="8" s="1"/>
  <c r="A354" i="7"/>
  <c r="A339" i="8" s="1"/>
  <c r="A355" i="7"/>
  <c r="A340" i="8" s="1"/>
  <c r="A356" i="7"/>
  <c r="A341" i="8" s="1"/>
  <c r="A357" i="7"/>
  <c r="A342" i="8" s="1"/>
  <c r="A358" i="7"/>
  <c r="A343" i="8" s="1"/>
  <c r="A359" i="7"/>
  <c r="A344" i="8" s="1"/>
  <c r="A360" i="7"/>
  <c r="A345" i="8" s="1"/>
  <c r="A361" i="7"/>
  <c r="A346" i="8" s="1"/>
  <c r="A362" i="7"/>
  <c r="A347" i="8" s="1"/>
  <c r="A363" i="7"/>
  <c r="A348" i="8" s="1"/>
  <c r="A364" i="7"/>
  <c r="A349" i="8" s="1"/>
  <c r="A365" i="7"/>
  <c r="A350" i="8" s="1"/>
  <c r="A366" i="7"/>
  <c r="A351" i="8" s="1"/>
  <c r="A367" i="7"/>
  <c r="A352" i="8" s="1"/>
  <c r="A368" i="7"/>
  <c r="A353" i="8" s="1"/>
  <c r="A369" i="7"/>
  <c r="A354" i="8" s="1"/>
  <c r="A370" i="7"/>
  <c r="A355" i="8" s="1"/>
  <c r="A371" i="7"/>
  <c r="A356" i="8" s="1"/>
  <c r="A372" i="7"/>
  <c r="A357" i="8" s="1"/>
  <c r="A373" i="7"/>
  <c r="A358" i="8" s="1"/>
  <c r="A374" i="7"/>
  <c r="A359" i="8" s="1"/>
  <c r="A375" i="7"/>
  <c r="A360" i="8" s="1"/>
  <c r="A376" i="7"/>
  <c r="A361" i="8" s="1"/>
  <c r="A377" i="7"/>
  <c r="A362" i="8" s="1"/>
  <c r="A378" i="7"/>
  <c r="A363" i="8" s="1"/>
  <c r="A379" i="7"/>
  <c r="A364" i="8" s="1"/>
  <c r="A380" i="7"/>
  <c r="A365" i="8" s="1"/>
  <c r="A381" i="7"/>
  <c r="A366" i="8" s="1"/>
  <c r="A382" i="7"/>
  <c r="A367" i="8" s="1"/>
  <c r="A383" i="7"/>
  <c r="A368" i="8" s="1"/>
  <c r="A384" i="7"/>
  <c r="A369" i="8" s="1"/>
  <c r="A385" i="7"/>
  <c r="A370" i="8" s="1"/>
  <c r="A386" i="7"/>
  <c r="A371" i="8" s="1"/>
  <c r="A387" i="7"/>
  <c r="A372" i="8" s="1"/>
  <c r="A388" i="7"/>
  <c r="A373" i="8" s="1"/>
  <c r="A389" i="7"/>
  <c r="A374" i="8" s="1"/>
  <c r="A390" i="7"/>
  <c r="A375" i="8" s="1"/>
  <c r="A391" i="7"/>
  <c r="A376" i="8" s="1"/>
  <c r="A392" i="7"/>
  <c r="A377" i="8" s="1"/>
  <c r="A393" i="7"/>
  <c r="A378" i="8" s="1"/>
  <c r="A394" i="7"/>
  <c r="A379" i="8" s="1"/>
  <c r="A395" i="7"/>
  <c r="A380" i="8" s="1"/>
  <c r="A396" i="7"/>
  <c r="A381" i="8" s="1"/>
  <c r="A397" i="7"/>
  <c r="A382" i="8" s="1"/>
  <c r="A398" i="7"/>
  <c r="A383" i="8" s="1"/>
  <c r="A399" i="7"/>
  <c r="A384" i="8" s="1"/>
  <c r="A400" i="7"/>
  <c r="A385" i="8" s="1"/>
  <c r="A401" i="7"/>
  <c r="A386" i="8" s="1"/>
  <c r="A402" i="7"/>
  <c r="A387" i="8" s="1"/>
  <c r="A403" i="7"/>
  <c r="A388" i="8" s="1"/>
  <c r="A404" i="7"/>
  <c r="A389" i="8" s="1"/>
  <c r="A405" i="7"/>
  <c r="A390" i="8" s="1"/>
  <c r="A406" i="7"/>
  <c r="A391" i="8" s="1"/>
  <c r="A407" i="7"/>
  <c r="A392" i="8" s="1"/>
  <c r="A408" i="7"/>
  <c r="A393" i="8" s="1"/>
  <c r="A409" i="7"/>
  <c r="A394" i="8" s="1"/>
  <c r="A410" i="7"/>
  <c r="A395" i="8" s="1"/>
  <c r="A411" i="7"/>
  <c r="A396" i="8" s="1"/>
  <c r="A412" i="7"/>
  <c r="A397" i="8" s="1"/>
  <c r="A413" i="7"/>
  <c r="A398" i="8" s="1"/>
  <c r="A414" i="7"/>
  <c r="A399" i="8" s="1"/>
  <c r="A415" i="7"/>
  <c r="A400" i="8" s="1"/>
  <c r="A416" i="7"/>
  <c r="A401" i="8" s="1"/>
  <c r="A417" i="7"/>
  <c r="A402" i="8" s="1"/>
  <c r="A418" i="7"/>
  <c r="A403" i="8" s="1"/>
  <c r="A419" i="7"/>
  <c r="A404" i="8" s="1"/>
  <c r="A420" i="7"/>
  <c r="A405" i="8" s="1"/>
  <c r="A421" i="7"/>
  <c r="A406" i="8" s="1"/>
  <c r="A422" i="7"/>
  <c r="A407" i="8" s="1"/>
  <c r="A423" i="7"/>
  <c r="A408" i="8" s="1"/>
  <c r="A424" i="7"/>
  <c r="A409" i="8" s="1"/>
  <c r="A425" i="7"/>
  <c r="A410" i="8" s="1"/>
  <c r="A426" i="7"/>
  <c r="A411" i="8" s="1"/>
  <c r="A427" i="7"/>
  <c r="A412" i="8" s="1"/>
  <c r="A428" i="7"/>
  <c r="A413" i="8" s="1"/>
  <c r="A429" i="7"/>
  <c r="A414" i="8" s="1"/>
  <c r="A430" i="7"/>
  <c r="A415" i="8" s="1"/>
  <c r="A431" i="7"/>
  <c r="A416" i="8" s="1"/>
  <c r="A432" i="7"/>
  <c r="A417" i="8" s="1"/>
  <c r="A433" i="7"/>
  <c r="A418" i="8" s="1"/>
  <c r="A434" i="7"/>
  <c r="A419" i="8" s="1"/>
  <c r="A435" i="7"/>
  <c r="A420" i="8" s="1"/>
  <c r="A436" i="7"/>
  <c r="A421" i="8" s="1"/>
  <c r="A437" i="7"/>
  <c r="A422" i="8" s="1"/>
  <c r="A438" i="7"/>
  <c r="A423" i="8" s="1"/>
  <c r="A439" i="7"/>
  <c r="A424" i="8" s="1"/>
  <c r="A440" i="7"/>
  <c r="A425" i="8" s="1"/>
  <c r="A441" i="7"/>
  <c r="A426" i="8" s="1"/>
  <c r="A442" i="7"/>
  <c r="A427" i="8" s="1"/>
  <c r="A443" i="7"/>
  <c r="A428" i="8" s="1"/>
  <c r="A444" i="7"/>
  <c r="A429" i="8" s="1"/>
  <c r="A445" i="7"/>
  <c r="A430" i="8" s="1"/>
  <c r="A446" i="7"/>
  <c r="A431" i="8" s="1"/>
  <c r="A447" i="7"/>
  <c r="A432" i="8" s="1"/>
  <c r="A448" i="7"/>
  <c r="A433" i="8" s="1"/>
  <c r="A449" i="7"/>
  <c r="A434" i="8" s="1"/>
  <c r="A450" i="7"/>
  <c r="A435" i="8" s="1"/>
  <c r="A451" i="7"/>
  <c r="A436" i="8" s="1"/>
  <c r="A452" i="7"/>
  <c r="A437" i="8" s="1"/>
  <c r="A453" i="7"/>
  <c r="A438" i="8" s="1"/>
  <c r="A454" i="7"/>
  <c r="A439" i="8" s="1"/>
  <c r="A455" i="7"/>
  <c r="A440" i="8" s="1"/>
  <c r="A456" i="7"/>
  <c r="A441" i="8" s="1"/>
  <c r="A457" i="7"/>
  <c r="A442" i="8" s="1"/>
  <c r="A458" i="7"/>
  <c r="A443" i="8" s="1"/>
  <c r="A459" i="7"/>
  <c r="A444" i="8" s="1"/>
  <c r="A460" i="7"/>
  <c r="A445" i="8" s="1"/>
  <c r="A461" i="7"/>
  <c r="A446" i="8" s="1"/>
  <c r="A462" i="7"/>
  <c r="A447" i="8" s="1"/>
  <c r="A463" i="7"/>
  <c r="A448" i="8" s="1"/>
  <c r="A464" i="7"/>
  <c r="A449" i="8" s="1"/>
  <c r="A465" i="7"/>
  <c r="A450" i="8" s="1"/>
  <c r="A466" i="7"/>
  <c r="A451" i="8" s="1"/>
  <c r="A467" i="7"/>
  <c r="A452" i="8" s="1"/>
  <c r="A468" i="7"/>
  <c r="A453" i="8" s="1"/>
  <c r="A469" i="7"/>
  <c r="A454" i="8" s="1"/>
  <c r="A470" i="7"/>
  <c r="A455" i="8" s="1"/>
  <c r="A471" i="7"/>
  <c r="A456" i="8" s="1"/>
  <c r="A472" i="7"/>
  <c r="A457" i="8" s="1"/>
  <c r="A473" i="7"/>
  <c r="A458" i="8" s="1"/>
  <c r="A474" i="7"/>
  <c r="A459" i="8" s="1"/>
  <c r="A475" i="7"/>
  <c r="A460" i="8" s="1"/>
  <c r="A476" i="7"/>
  <c r="A461" i="8" s="1"/>
  <c r="A477" i="7"/>
  <c r="A462" i="8" s="1"/>
  <c r="A478" i="7"/>
  <c r="A463" i="8" s="1"/>
  <c r="A479" i="7"/>
  <c r="A464" i="8" s="1"/>
  <c r="A480" i="7"/>
  <c r="A465" i="8" s="1"/>
  <c r="A481" i="7"/>
  <c r="A466" i="8" s="1"/>
  <c r="A482" i="7"/>
  <c r="A467" i="8" s="1"/>
  <c r="A483" i="7"/>
  <c r="A468" i="8" s="1"/>
  <c r="A484" i="7"/>
  <c r="A469" i="8" s="1"/>
  <c r="A485" i="7"/>
  <c r="A470" i="8" s="1"/>
  <c r="A486" i="7"/>
  <c r="A471" i="8" s="1"/>
  <c r="A487" i="7"/>
  <c r="A472" i="8" s="1"/>
  <c r="A488" i="7"/>
  <c r="A473" i="8" s="1"/>
  <c r="A489" i="7"/>
  <c r="A474" i="8" s="1"/>
  <c r="A490" i="7"/>
  <c r="A475" i="8" s="1"/>
  <c r="A491" i="7"/>
  <c r="A476" i="8" s="1"/>
  <c r="A492" i="7"/>
  <c r="A477" i="8" s="1"/>
  <c r="A493" i="7"/>
  <c r="A478" i="8" s="1"/>
  <c r="A494" i="7"/>
  <c r="A479" i="8" s="1"/>
  <c r="A495" i="7"/>
  <c r="A480" i="8" s="1"/>
  <c r="A496" i="7"/>
  <c r="A481" i="8" s="1"/>
  <c r="A497" i="7"/>
  <c r="A482" i="8" s="1"/>
  <c r="A498" i="7"/>
  <c r="A483" i="8" s="1"/>
  <c r="A499" i="7"/>
  <c r="A484" i="8" s="1"/>
  <c r="A500" i="7"/>
  <c r="A485" i="8" s="1"/>
  <c r="A501" i="7"/>
  <c r="A486" i="8" s="1"/>
  <c r="A502" i="7"/>
  <c r="A487" i="8" s="1"/>
  <c r="A503" i="7"/>
  <c r="A488" i="8" s="1"/>
  <c r="A504" i="7"/>
  <c r="A489" i="8" s="1"/>
  <c r="A505" i="7"/>
  <c r="A490" i="8" s="1"/>
  <c r="A506" i="7"/>
  <c r="A491" i="8" s="1"/>
  <c r="A507" i="7"/>
  <c r="A492" i="8" s="1"/>
  <c r="A508" i="7"/>
  <c r="A493" i="8" s="1"/>
  <c r="A509" i="7"/>
  <c r="A494" i="8" s="1"/>
  <c r="A510" i="7"/>
  <c r="A495" i="8" s="1"/>
  <c r="A511" i="7"/>
  <c r="A496" i="8" s="1"/>
  <c r="A512" i="7"/>
  <c r="A497" i="8" s="1"/>
  <c r="A513" i="7"/>
  <c r="A498" i="8" s="1"/>
  <c r="A514" i="7"/>
  <c r="A499" i="8" s="1"/>
  <c r="A515" i="7"/>
  <c r="A500" i="8" s="1"/>
  <c r="A516" i="7"/>
  <c r="A501" i="8" s="1"/>
  <c r="A517" i="7"/>
  <c r="A502" i="8" s="1"/>
  <c r="A518" i="7"/>
  <c r="A503" i="8" s="1"/>
  <c r="A519" i="7"/>
  <c r="A504" i="8" s="1"/>
  <c r="A520" i="7"/>
  <c r="A505" i="8" s="1"/>
  <c r="A521" i="7"/>
  <c r="A506" i="8" s="1"/>
  <c r="A522" i="7"/>
  <c r="A507" i="8" s="1"/>
  <c r="A523" i="7"/>
  <c r="A508" i="8" s="1"/>
  <c r="A524" i="7"/>
  <c r="A509" i="8" s="1"/>
  <c r="A525" i="7"/>
  <c r="A510" i="8" s="1"/>
  <c r="A526" i="7"/>
  <c r="A511" i="8" s="1"/>
  <c r="A527" i="7"/>
  <c r="A512" i="8" s="1"/>
  <c r="A528" i="7"/>
  <c r="A513" i="8" s="1"/>
  <c r="A529" i="7"/>
  <c r="A514" i="8" s="1"/>
  <c r="A530" i="7"/>
  <c r="A515" i="8" s="1"/>
  <c r="A531" i="7"/>
  <c r="A516" i="8" s="1"/>
  <c r="A532" i="7"/>
  <c r="A517" i="8" s="1"/>
  <c r="A533" i="7"/>
  <c r="A518" i="8" s="1"/>
  <c r="A534" i="7"/>
  <c r="A519" i="8" s="1"/>
  <c r="A535" i="7"/>
  <c r="A520" i="8" s="1"/>
  <c r="A536" i="7"/>
  <c r="A521" i="8" s="1"/>
  <c r="A537" i="7"/>
  <c r="A522" i="8" s="1"/>
  <c r="A538" i="7"/>
  <c r="A523" i="8" s="1"/>
  <c r="A539" i="7"/>
  <c r="A524" i="8" s="1"/>
  <c r="A540" i="7"/>
  <c r="A525" i="8" s="1"/>
  <c r="A541" i="7"/>
  <c r="A526" i="8" s="1"/>
  <c r="A542" i="7"/>
  <c r="A527" i="8" s="1"/>
  <c r="A543" i="7"/>
  <c r="A528" i="8" s="1"/>
  <c r="A544" i="7"/>
  <c r="A529" i="8" s="1"/>
  <c r="A545" i="7"/>
  <c r="A530" i="8" s="1"/>
  <c r="A546" i="7"/>
  <c r="A531" i="8" s="1"/>
  <c r="A547" i="7"/>
  <c r="A532" i="8" s="1"/>
  <c r="A548" i="7"/>
  <c r="A533" i="8" s="1"/>
  <c r="A549" i="7"/>
  <c r="A534" i="8" s="1"/>
  <c r="A550" i="7"/>
  <c r="A535" i="8" s="1"/>
  <c r="A551" i="7"/>
  <c r="A536" i="8" s="1"/>
  <c r="A552" i="7"/>
  <c r="A537" i="8" s="1"/>
  <c r="A553" i="7"/>
  <c r="A538" i="8" s="1"/>
  <c r="A554" i="7"/>
  <c r="A539" i="8" s="1"/>
  <c r="A555" i="7"/>
  <c r="A540" i="8" s="1"/>
  <c r="A556" i="7"/>
  <c r="A541" i="8" s="1"/>
  <c r="A557" i="7"/>
  <c r="A542" i="8" s="1"/>
  <c r="A558" i="7"/>
  <c r="A543" i="8" s="1"/>
  <c r="A559" i="7"/>
  <c r="A544" i="8" s="1"/>
  <c r="A560" i="7"/>
  <c r="A545" i="8" s="1"/>
  <c r="A561" i="7"/>
  <c r="A546" i="8" s="1"/>
  <c r="A562" i="7"/>
  <c r="A547" i="8" s="1"/>
  <c r="A563" i="7"/>
  <c r="A548" i="8" s="1"/>
  <c r="A564" i="7"/>
  <c r="A549" i="8" s="1"/>
  <c r="A565" i="7"/>
  <c r="A550" i="8" s="1"/>
  <c r="A566" i="7"/>
  <c r="A551" i="8" s="1"/>
  <c r="A567" i="7"/>
  <c r="A552" i="8" s="1"/>
  <c r="A568" i="7"/>
  <c r="A553" i="8" s="1"/>
  <c r="A569" i="7"/>
  <c r="A554" i="8" s="1"/>
  <c r="A570" i="7"/>
  <c r="A555" i="8" s="1"/>
  <c r="A571" i="7"/>
  <c r="A556" i="8" s="1"/>
  <c r="A572" i="7"/>
  <c r="A557" i="8" s="1"/>
  <c r="A573" i="7"/>
  <c r="A558" i="8" s="1"/>
  <c r="A574" i="7"/>
  <c r="A559" i="8" s="1"/>
  <c r="A575" i="7"/>
  <c r="A560" i="8" s="1"/>
  <c r="A576" i="7"/>
  <c r="A561" i="8" s="1"/>
  <c r="A577" i="7"/>
  <c r="A562" i="8" s="1"/>
  <c r="A578" i="7"/>
  <c r="A563" i="8" s="1"/>
  <c r="A579" i="7"/>
  <c r="A564" i="8" s="1"/>
  <c r="A580" i="7"/>
  <c r="A565" i="8" s="1"/>
  <c r="A581" i="7"/>
  <c r="A566" i="8" s="1"/>
  <c r="A582" i="7"/>
  <c r="A567" i="8" s="1"/>
  <c r="A583" i="7"/>
  <c r="A568" i="8" s="1"/>
  <c r="A584" i="7"/>
  <c r="A569" i="8" s="1"/>
  <c r="A585" i="7"/>
  <c r="A570" i="8" s="1"/>
  <c r="A586" i="7"/>
  <c r="A571" i="8" s="1"/>
  <c r="A587" i="7"/>
  <c r="A572" i="8" s="1"/>
  <c r="A588" i="7"/>
  <c r="A573" i="8" s="1"/>
  <c r="A589" i="7"/>
  <c r="A574" i="8" s="1"/>
  <c r="A590" i="7"/>
  <c r="A575" i="8" s="1"/>
  <c r="A591" i="7"/>
  <c r="A576" i="8" s="1"/>
  <c r="A592" i="7"/>
  <c r="A577" i="8" s="1"/>
  <c r="A593" i="7"/>
  <c r="A578" i="8" s="1"/>
  <c r="A594" i="7"/>
  <c r="A579" i="8" s="1"/>
  <c r="A595" i="7"/>
  <c r="A580" i="8" s="1"/>
  <c r="A596" i="7"/>
  <c r="A581" i="8" s="1"/>
  <c r="A597" i="7"/>
  <c r="A582" i="8" s="1"/>
  <c r="A598" i="7"/>
  <c r="A583" i="8" s="1"/>
  <c r="A599" i="7"/>
  <c r="A584" i="8" s="1"/>
  <c r="A600" i="7"/>
  <c r="A585" i="8" s="1"/>
  <c r="A601" i="7"/>
  <c r="A586" i="8" s="1"/>
  <c r="A602" i="7"/>
  <c r="A587" i="8" s="1"/>
  <c r="A603" i="7"/>
  <c r="A588" i="8" s="1"/>
  <c r="A604" i="7"/>
  <c r="A589" i="8" s="1"/>
  <c r="A605" i="7"/>
  <c r="A590" i="8" s="1"/>
  <c r="A606" i="7"/>
  <c r="A591" i="8" s="1"/>
  <c r="A607" i="7"/>
  <c r="A592" i="8" s="1"/>
  <c r="A608" i="7"/>
  <c r="A593" i="8" s="1"/>
  <c r="A609" i="7"/>
  <c r="A594" i="8" s="1"/>
  <c r="A610" i="7"/>
  <c r="A595" i="8" s="1"/>
  <c r="A611" i="7"/>
  <c r="A596" i="8" s="1"/>
  <c r="A612" i="7"/>
  <c r="A597" i="8" s="1"/>
  <c r="A613" i="7"/>
  <c r="A598" i="8" s="1"/>
  <c r="A614" i="7"/>
  <c r="A599" i="8" s="1"/>
  <c r="A615" i="7"/>
  <c r="A600" i="8" s="1"/>
  <c r="A616" i="7"/>
  <c r="A601" i="8" s="1"/>
  <c r="A617" i="7"/>
  <c r="A602" i="8" s="1"/>
  <c r="A618" i="7"/>
  <c r="A603" i="8" s="1"/>
  <c r="A619" i="7"/>
  <c r="A604" i="8" s="1"/>
  <c r="A620" i="7"/>
  <c r="A605" i="8" s="1"/>
  <c r="A621" i="7"/>
  <c r="A606" i="8" s="1"/>
  <c r="A622" i="7"/>
  <c r="A607" i="8" s="1"/>
  <c r="A623" i="7"/>
  <c r="A608" i="8" s="1"/>
  <c r="A624" i="7"/>
  <c r="A609" i="8" s="1"/>
  <c r="A625" i="7"/>
  <c r="A610" i="8" s="1"/>
  <c r="A626" i="7"/>
  <c r="A611" i="8" s="1"/>
  <c r="A627" i="7"/>
  <c r="A612" i="8" s="1"/>
  <c r="A628" i="7"/>
  <c r="A613" i="8" s="1"/>
  <c r="A629" i="7"/>
  <c r="A614" i="8" s="1"/>
  <c r="A630" i="7"/>
  <c r="A615" i="8" s="1"/>
  <c r="A631" i="7"/>
  <c r="A616" i="8" s="1"/>
  <c r="A632" i="7"/>
  <c r="A617" i="8" s="1"/>
  <c r="A633" i="7"/>
  <c r="A618" i="8" s="1"/>
  <c r="A634" i="7"/>
  <c r="A619" i="8" s="1"/>
  <c r="A635" i="7"/>
  <c r="A620" i="8" s="1"/>
  <c r="A636" i="7"/>
  <c r="A621" i="8" s="1"/>
  <c r="A637" i="7"/>
  <c r="A622" i="8" s="1"/>
  <c r="A638" i="7"/>
  <c r="A623" i="8" s="1"/>
  <c r="A639" i="7"/>
  <c r="A624" i="8" s="1"/>
  <c r="A640" i="7"/>
  <c r="A625" i="8" s="1"/>
  <c r="A641" i="7"/>
  <c r="A626" i="8" s="1"/>
  <c r="A642" i="7"/>
  <c r="A627" i="8" s="1"/>
  <c r="A643" i="7"/>
  <c r="A628" i="8" s="1"/>
  <c r="A644" i="7"/>
  <c r="A629" i="8" s="1"/>
  <c r="A645" i="7"/>
  <c r="A630" i="8" s="1"/>
  <c r="A646" i="7"/>
  <c r="A631" i="8" s="1"/>
  <c r="A647" i="7"/>
  <c r="A632" i="8" s="1"/>
  <c r="A648" i="7"/>
  <c r="A633" i="8" s="1"/>
  <c r="A649" i="7"/>
  <c r="A634" i="8" s="1"/>
  <c r="A650" i="7"/>
  <c r="A635" i="8" s="1"/>
  <c r="A651" i="7"/>
  <c r="A636" i="8" s="1"/>
  <c r="A652" i="7"/>
  <c r="A637" i="8" s="1"/>
  <c r="A653" i="7"/>
  <c r="A638" i="8" s="1"/>
  <c r="A654" i="7"/>
  <c r="A639" i="8" s="1"/>
  <c r="A655" i="7"/>
  <c r="A640" i="8" s="1"/>
  <c r="A656" i="7"/>
  <c r="A641" i="8" s="1"/>
  <c r="A657" i="7"/>
  <c r="A642" i="8" s="1"/>
  <c r="A658" i="7"/>
  <c r="A643" i="8" s="1"/>
  <c r="A659" i="7"/>
  <c r="A644" i="8" s="1"/>
  <c r="A660" i="7"/>
  <c r="A645" i="8" s="1"/>
  <c r="A661" i="7"/>
  <c r="A646" i="8" s="1"/>
  <c r="A662" i="7"/>
  <c r="A647" i="8" s="1"/>
  <c r="A663" i="7"/>
  <c r="A648" i="8" s="1"/>
  <c r="A664" i="7"/>
  <c r="A649" i="8" s="1"/>
  <c r="A665" i="7"/>
  <c r="A650" i="8" s="1"/>
  <c r="A666" i="7"/>
  <c r="A651" i="8" s="1"/>
  <c r="A667" i="7"/>
  <c r="A652" i="8" s="1"/>
  <c r="A668" i="7"/>
  <c r="A653" i="8" s="1"/>
  <c r="A669" i="7"/>
  <c r="A654" i="8" s="1"/>
  <c r="A670" i="7"/>
  <c r="A655" i="8" s="1"/>
  <c r="A671" i="7"/>
  <c r="A656" i="8" s="1"/>
  <c r="A672" i="7"/>
  <c r="A657" i="8" s="1"/>
  <c r="A673" i="7"/>
  <c r="A658" i="8" s="1"/>
  <c r="A674" i="7"/>
  <c r="A659" i="8" s="1"/>
  <c r="A675" i="7"/>
  <c r="A660" i="8" s="1"/>
  <c r="A676" i="7"/>
  <c r="A661" i="8" s="1"/>
  <c r="A677" i="7"/>
  <c r="A662" i="8" s="1"/>
  <c r="A678" i="7"/>
  <c r="A663" i="8" s="1"/>
  <c r="A679" i="7"/>
  <c r="A664" i="8" s="1"/>
  <c r="A680" i="7"/>
  <c r="A665" i="8" s="1"/>
  <c r="A681" i="7"/>
  <c r="A666" i="8" s="1"/>
  <c r="A682" i="7"/>
  <c r="A667" i="8" s="1"/>
  <c r="A683" i="7"/>
  <c r="A668" i="8" s="1"/>
  <c r="A684" i="7"/>
  <c r="A669" i="8" s="1"/>
  <c r="A685" i="7"/>
  <c r="A670" i="8" s="1"/>
  <c r="A686" i="7"/>
  <c r="A671" i="8" s="1"/>
  <c r="A687" i="7"/>
  <c r="A672" i="8" s="1"/>
  <c r="A688" i="7"/>
  <c r="A673" i="8" s="1"/>
  <c r="A689" i="7"/>
  <c r="A674" i="8" s="1"/>
  <c r="A690" i="7"/>
  <c r="A675" i="8" s="1"/>
  <c r="A691" i="7"/>
  <c r="A676" i="8" s="1"/>
  <c r="A692" i="7"/>
  <c r="A677" i="8" s="1"/>
  <c r="A693" i="7"/>
  <c r="A678" i="8" s="1"/>
  <c r="A694" i="7"/>
  <c r="A679" i="8" s="1"/>
  <c r="A695" i="7"/>
  <c r="A680" i="8" s="1"/>
  <c r="A696" i="7"/>
  <c r="A681" i="8" s="1"/>
  <c r="A697" i="7"/>
  <c r="A682" i="8" s="1"/>
  <c r="A698" i="7"/>
  <c r="A683" i="8" s="1"/>
  <c r="A699" i="7"/>
  <c r="A684" i="8" s="1"/>
  <c r="A700" i="7"/>
  <c r="A685" i="8" s="1"/>
  <c r="A701" i="7"/>
  <c r="A686" i="8" s="1"/>
  <c r="A702" i="7"/>
  <c r="A687" i="8" s="1"/>
  <c r="A703" i="7"/>
  <c r="A688" i="8" s="1"/>
  <c r="A704" i="7"/>
  <c r="A689" i="8" s="1"/>
  <c r="A705" i="7"/>
  <c r="A690" i="8" s="1"/>
  <c r="A706" i="7"/>
  <c r="A691" i="8" s="1"/>
  <c r="A707" i="7"/>
  <c r="A692" i="8" s="1"/>
  <c r="A708" i="7"/>
  <c r="A693" i="8" s="1"/>
  <c r="A709" i="7"/>
  <c r="A694" i="8" s="1"/>
  <c r="A710" i="7"/>
  <c r="A695" i="8" s="1"/>
  <c r="A711" i="7"/>
  <c r="A696" i="8" s="1"/>
  <c r="A712" i="7"/>
  <c r="A697" i="8" s="1"/>
  <c r="A713" i="7"/>
  <c r="A698" i="8" s="1"/>
  <c r="A714" i="7"/>
  <c r="A699" i="8" s="1"/>
  <c r="A715" i="7"/>
  <c r="A700" i="8" s="1"/>
  <c r="A716" i="7"/>
  <c r="A701" i="8" s="1"/>
  <c r="A717" i="7"/>
  <c r="A702" i="8" s="1"/>
  <c r="A718" i="7"/>
  <c r="A703" i="8" s="1"/>
  <c r="A719" i="7"/>
  <c r="A704" i="8" s="1"/>
  <c r="A720" i="7"/>
  <c r="A705" i="8" s="1"/>
  <c r="A721" i="7"/>
  <c r="A706" i="8" s="1"/>
  <c r="A722" i="7"/>
  <c r="A707" i="8" s="1"/>
  <c r="A723" i="7"/>
  <c r="A708" i="8" s="1"/>
  <c r="A724" i="7"/>
  <c r="A709" i="8" s="1"/>
  <c r="A725" i="7"/>
  <c r="A710" i="8" s="1"/>
  <c r="A726" i="7"/>
  <c r="A711" i="8" s="1"/>
  <c r="A727" i="7"/>
  <c r="A712" i="8" s="1"/>
  <c r="A728" i="7"/>
  <c r="A713" i="8" s="1"/>
  <c r="A729" i="7"/>
  <c r="A714" i="8" s="1"/>
  <c r="A730" i="7"/>
  <c r="A715" i="8" s="1"/>
  <c r="A731" i="7"/>
  <c r="A716" i="8" s="1"/>
  <c r="A732" i="7"/>
  <c r="A717" i="8" s="1"/>
  <c r="A733" i="7"/>
  <c r="A718" i="8" s="1"/>
  <c r="A734" i="7"/>
  <c r="A719" i="8" s="1"/>
  <c r="A735" i="7"/>
  <c r="A720" i="8" s="1"/>
  <c r="A736" i="7"/>
  <c r="A721" i="8" s="1"/>
  <c r="A737" i="7"/>
  <c r="A722" i="8" s="1"/>
  <c r="A738" i="7"/>
  <c r="A723" i="8" s="1"/>
  <c r="A739" i="7"/>
  <c r="A724" i="8" s="1"/>
  <c r="A740" i="7"/>
  <c r="A725" i="8" s="1"/>
  <c r="A741" i="7"/>
  <c r="A726" i="8" s="1"/>
  <c r="A742" i="7"/>
  <c r="A727" i="8" s="1"/>
  <c r="A743" i="7"/>
  <c r="A728" i="8" s="1"/>
  <c r="A744" i="7"/>
  <c r="A729" i="8" s="1"/>
  <c r="A745" i="7"/>
  <c r="A730" i="8" s="1"/>
  <c r="A746" i="7"/>
  <c r="A731" i="8" s="1"/>
  <c r="A747" i="7"/>
  <c r="A732" i="8" s="1"/>
  <c r="A748" i="7"/>
  <c r="A733" i="8" s="1"/>
  <c r="A749" i="7"/>
  <c r="A734" i="8" s="1"/>
  <c r="A750" i="7"/>
  <c r="A735" i="8" s="1"/>
  <c r="A751" i="7"/>
  <c r="A736" i="8" s="1"/>
  <c r="A752" i="7"/>
  <c r="A737" i="8" s="1"/>
  <c r="A753" i="7"/>
  <c r="A738" i="8" s="1"/>
  <c r="A754" i="7"/>
  <c r="A739" i="8" s="1"/>
  <c r="A755" i="7"/>
  <c r="A740" i="8" s="1"/>
  <c r="A756" i="7"/>
  <c r="A741" i="8" s="1"/>
  <c r="A757" i="7"/>
  <c r="A742" i="8" s="1"/>
  <c r="A758" i="7"/>
  <c r="A743" i="8" s="1"/>
  <c r="A759" i="7"/>
  <c r="A744" i="8" s="1"/>
  <c r="A760" i="7"/>
  <c r="A745" i="8" s="1"/>
  <c r="A761" i="7"/>
  <c r="A746" i="8" s="1"/>
  <c r="A762" i="7"/>
  <c r="A747" i="8" s="1"/>
  <c r="A763" i="7"/>
  <c r="A748" i="8" s="1"/>
  <c r="A764" i="7"/>
  <c r="A749" i="8" s="1"/>
  <c r="A765" i="7"/>
  <c r="A750" i="8" s="1"/>
  <c r="A766" i="7"/>
  <c r="A751" i="8" s="1"/>
  <c r="A767" i="7"/>
  <c r="A752" i="8" s="1"/>
  <c r="A768" i="7"/>
  <c r="A753" i="8" s="1"/>
  <c r="A769" i="7"/>
  <c r="A754" i="8" s="1"/>
  <c r="A770" i="7"/>
  <c r="A755" i="8" s="1"/>
  <c r="A771" i="7"/>
  <c r="A756" i="8" s="1"/>
  <c r="A772" i="7"/>
  <c r="A757" i="8" s="1"/>
  <c r="A773" i="7"/>
  <c r="A758" i="8" s="1"/>
  <c r="A774" i="7"/>
  <c r="A759" i="8" s="1"/>
  <c r="A775" i="7"/>
  <c r="A760" i="8" s="1"/>
  <c r="A776" i="7"/>
  <c r="A761" i="8" s="1"/>
  <c r="A777" i="7"/>
  <c r="A762" i="8" s="1"/>
  <c r="A778" i="7"/>
  <c r="A763" i="8" s="1"/>
  <c r="A779" i="7"/>
  <c r="A764" i="8" s="1"/>
  <c r="A780" i="7"/>
  <c r="A765" i="8" s="1"/>
  <c r="A781" i="7"/>
  <c r="A766" i="8" s="1"/>
  <c r="A782" i="7"/>
  <c r="A767" i="8" s="1"/>
  <c r="A783" i="7"/>
  <c r="A768" i="8" s="1"/>
  <c r="A784" i="7"/>
  <c r="A769" i="8" s="1"/>
  <c r="A785" i="7"/>
  <c r="A770" i="8" s="1"/>
  <c r="A786" i="7"/>
  <c r="A771" i="8" s="1"/>
  <c r="A787" i="7"/>
  <c r="A772" i="8" s="1"/>
  <c r="A788" i="7"/>
  <c r="A773" i="8" s="1"/>
  <c r="A789" i="7"/>
  <c r="A774" i="8" s="1"/>
  <c r="A790" i="7"/>
  <c r="A775" i="8" s="1"/>
  <c r="A791" i="7"/>
  <c r="A776" i="8" s="1"/>
  <c r="A792" i="7"/>
  <c r="A777" i="8" s="1"/>
  <c r="A793" i="7"/>
  <c r="A778" i="8" s="1"/>
  <c r="A794" i="7"/>
  <c r="A779" i="8" s="1"/>
  <c r="A795" i="7"/>
  <c r="A780" i="8" s="1"/>
  <c r="A796" i="7"/>
  <c r="A781" i="8" s="1"/>
  <c r="A797" i="7"/>
  <c r="A782" i="8" s="1"/>
  <c r="A798" i="7"/>
  <c r="A783" i="8" s="1"/>
  <c r="A799" i="7"/>
  <c r="A784" i="8" s="1"/>
  <c r="A800" i="7"/>
  <c r="A785" i="8" s="1"/>
  <c r="A801" i="7"/>
  <c r="A786" i="8" s="1"/>
  <c r="A802" i="7"/>
  <c r="A787" i="8" s="1"/>
  <c r="A803" i="7"/>
  <c r="A788" i="8" s="1"/>
  <c r="A804" i="7"/>
  <c r="A789" i="8" s="1"/>
  <c r="A805" i="7"/>
  <c r="A790" i="8" s="1"/>
  <c r="A806" i="7"/>
  <c r="A791" i="8" s="1"/>
  <c r="A807" i="7"/>
  <c r="A792" i="8" s="1"/>
  <c r="A808" i="7"/>
  <c r="A793" i="8" s="1"/>
  <c r="A809" i="7"/>
  <c r="A794" i="8" s="1"/>
  <c r="A810" i="7"/>
  <c r="A795" i="8" s="1"/>
  <c r="A811" i="7"/>
  <c r="A796" i="8" s="1"/>
  <c r="A812" i="7"/>
  <c r="A797" i="8" s="1"/>
  <c r="A813" i="7"/>
  <c r="A798" i="8" s="1"/>
  <c r="A814" i="7"/>
  <c r="A799" i="8" s="1"/>
  <c r="A815" i="7"/>
  <c r="A800" i="8" s="1"/>
  <c r="A816" i="7"/>
  <c r="A801" i="8" s="1"/>
  <c r="A817" i="7"/>
  <c r="A802" i="8" s="1"/>
  <c r="A818" i="7"/>
  <c r="A803" i="8" s="1"/>
  <c r="A819" i="7"/>
  <c r="A804" i="8" s="1"/>
  <c r="A820" i="7"/>
  <c r="A805" i="8" s="1"/>
  <c r="A821" i="7"/>
  <c r="A806" i="8" s="1"/>
  <c r="A822" i="7"/>
  <c r="A807" i="8" s="1"/>
  <c r="A823" i="7"/>
  <c r="A808" i="8" s="1"/>
  <c r="A824" i="7"/>
  <c r="A809" i="8" s="1"/>
  <c r="A825" i="7"/>
  <c r="A810" i="8" s="1"/>
  <c r="A826" i="7"/>
  <c r="A811" i="8" s="1"/>
  <c r="A827" i="7"/>
  <c r="A812" i="8" s="1"/>
  <c r="A828" i="7"/>
  <c r="A813" i="8" s="1"/>
  <c r="A829" i="7"/>
  <c r="A814" i="8" s="1"/>
  <c r="A830" i="7"/>
  <c r="A815" i="8" s="1"/>
  <c r="A831" i="7"/>
  <c r="A816" i="8" s="1"/>
  <c r="A832" i="7"/>
  <c r="A817" i="8" s="1"/>
  <c r="A833" i="7"/>
  <c r="A818" i="8" s="1"/>
  <c r="A834" i="7"/>
  <c r="A819" i="8" s="1"/>
  <c r="A835" i="7"/>
  <c r="A820" i="8" s="1"/>
  <c r="A836" i="7"/>
  <c r="A821" i="8" s="1"/>
  <c r="A837" i="7"/>
  <c r="A822" i="8" s="1"/>
  <c r="A838" i="7"/>
  <c r="A823" i="8" s="1"/>
  <c r="A839" i="7"/>
  <c r="A824" i="8" s="1"/>
  <c r="A840" i="7"/>
  <c r="A825" i="8" s="1"/>
  <c r="A841" i="7"/>
  <c r="A826" i="8" s="1"/>
  <c r="A842" i="7"/>
  <c r="A827" i="8" s="1"/>
  <c r="A843" i="7"/>
  <c r="A828" i="8" s="1"/>
  <c r="A844" i="7"/>
  <c r="A829" i="8" s="1"/>
  <c r="A845" i="7"/>
  <c r="A830" i="8" s="1"/>
  <c r="A846" i="7"/>
  <c r="A831" i="8" s="1"/>
  <c r="A847" i="7"/>
  <c r="A832" i="8" s="1"/>
  <c r="A848" i="7"/>
  <c r="A833" i="8" s="1"/>
  <c r="A849" i="7"/>
  <c r="A834" i="8" s="1"/>
  <c r="A850" i="7"/>
  <c r="A835" i="8" s="1"/>
  <c r="A851" i="7"/>
  <c r="A836" i="8" s="1"/>
  <c r="A852" i="7"/>
  <c r="A837" i="8" s="1"/>
  <c r="A853" i="7"/>
  <c r="A838" i="8" s="1"/>
  <c r="A854" i="7"/>
  <c r="A839" i="8" s="1"/>
  <c r="A855" i="7"/>
  <c r="A840" i="8" s="1"/>
  <c r="A856" i="7"/>
  <c r="A841" i="8" s="1"/>
  <c r="A857" i="7"/>
  <c r="A842" i="8" s="1"/>
  <c r="A858" i="7"/>
  <c r="A843" i="8" s="1"/>
  <c r="A859" i="7"/>
  <c r="A844" i="8" s="1"/>
  <c r="A860" i="7"/>
  <c r="A845" i="8" s="1"/>
  <c r="A861" i="7"/>
  <c r="A846" i="8" s="1"/>
  <c r="A862" i="7"/>
  <c r="A847" i="8" s="1"/>
  <c r="A863" i="7"/>
  <c r="A848" i="8" s="1"/>
  <c r="A864" i="7"/>
  <c r="A849" i="8" s="1"/>
  <c r="A865" i="7"/>
  <c r="A850" i="8" s="1"/>
  <c r="A866" i="7"/>
  <c r="A851" i="8" s="1"/>
  <c r="A867" i="7"/>
  <c r="A852" i="8" s="1"/>
  <c r="A868" i="7"/>
  <c r="A853" i="8" s="1"/>
  <c r="A869" i="7"/>
  <c r="A854" i="8" s="1"/>
  <c r="A870" i="7"/>
  <c r="A855" i="8" s="1"/>
  <c r="A871" i="7"/>
  <c r="A856" i="8" s="1"/>
  <c r="A872" i="7"/>
  <c r="A857" i="8" s="1"/>
  <c r="A873" i="7"/>
  <c r="A858" i="8" s="1"/>
  <c r="A874" i="7"/>
  <c r="A859" i="8" s="1"/>
  <c r="A875" i="7"/>
  <c r="A860" i="8" s="1"/>
  <c r="A876" i="7"/>
  <c r="A861" i="8" s="1"/>
  <c r="A877" i="7"/>
  <c r="A862" i="8" s="1"/>
  <c r="A878" i="7"/>
  <c r="A863" i="8" s="1"/>
  <c r="A879" i="7"/>
  <c r="A864" i="8" s="1"/>
  <c r="A880" i="7"/>
  <c r="A865" i="8" s="1"/>
  <c r="A881" i="7"/>
  <c r="A866" i="8" s="1"/>
  <c r="A882" i="7"/>
  <c r="A867" i="8" s="1"/>
  <c r="A883" i="7"/>
  <c r="A868" i="8" s="1"/>
  <c r="A884" i="7"/>
  <c r="A869" i="8" s="1"/>
  <c r="A885" i="7"/>
  <c r="A870" i="8" s="1"/>
  <c r="A886" i="7"/>
  <c r="A871" i="8" s="1"/>
  <c r="A887" i="7"/>
  <c r="A872" i="8" s="1"/>
  <c r="A888" i="7"/>
  <c r="A873" i="8" s="1"/>
  <c r="A889" i="7"/>
  <c r="A874" i="8" s="1"/>
  <c r="A890" i="7"/>
  <c r="A875" i="8" s="1"/>
  <c r="A891" i="7"/>
  <c r="A876" i="8" s="1"/>
  <c r="A892" i="7"/>
  <c r="A877" i="8" s="1"/>
  <c r="A893" i="7"/>
  <c r="A878" i="8" s="1"/>
  <c r="A894" i="7"/>
  <c r="A879" i="8" s="1"/>
  <c r="A895" i="7"/>
  <c r="A880" i="8" s="1"/>
  <c r="A896" i="7"/>
  <c r="A881" i="8" s="1"/>
  <c r="A897" i="7"/>
  <c r="A882" i="8" s="1"/>
  <c r="A898" i="7"/>
  <c r="A883" i="8" s="1"/>
  <c r="A899" i="7"/>
  <c r="A884" i="8" s="1"/>
  <c r="A900" i="7"/>
  <c r="A885" i="8" s="1"/>
  <c r="A901" i="7"/>
  <c r="A886" i="8" s="1"/>
  <c r="A902" i="7"/>
  <c r="A887" i="8" s="1"/>
  <c r="A903" i="7"/>
  <c r="A888" i="8" s="1"/>
  <c r="A904" i="7"/>
  <c r="A889" i="8" s="1"/>
  <c r="A905" i="7"/>
  <c r="A890" i="8" s="1"/>
  <c r="A906" i="7"/>
  <c r="A891" i="8" s="1"/>
  <c r="A907" i="7"/>
  <c r="A892" i="8" s="1"/>
  <c r="A908" i="7"/>
  <c r="A893" i="8" s="1"/>
  <c r="A909" i="7"/>
  <c r="A894" i="8" s="1"/>
  <c r="A910" i="7"/>
  <c r="A895" i="8" s="1"/>
  <c r="A911" i="7"/>
  <c r="A896" i="8" s="1"/>
  <c r="A912" i="7"/>
  <c r="A897" i="8" s="1"/>
  <c r="A913" i="7"/>
  <c r="A898" i="8" s="1"/>
  <c r="A914" i="7"/>
  <c r="A899" i="8" s="1"/>
  <c r="A915" i="7"/>
  <c r="A900" i="8" s="1"/>
  <c r="A916" i="7"/>
  <c r="A901" i="8" s="1"/>
  <c r="A917" i="7"/>
  <c r="A902" i="8" s="1"/>
  <c r="A918" i="7"/>
  <c r="A903" i="8" s="1"/>
  <c r="A919" i="7"/>
  <c r="A904" i="8" s="1"/>
  <c r="A920" i="7"/>
  <c r="A905" i="8" s="1"/>
  <c r="A921" i="7"/>
  <c r="A906" i="8" s="1"/>
  <c r="A922" i="7"/>
  <c r="A907" i="8" s="1"/>
  <c r="A923" i="7"/>
  <c r="A908" i="8" s="1"/>
  <c r="A924" i="7"/>
  <c r="A909" i="8" s="1"/>
  <c r="A925" i="7"/>
  <c r="A910" i="8" s="1"/>
  <c r="A926" i="7"/>
  <c r="A911" i="8" s="1"/>
  <c r="A927" i="7"/>
  <c r="A912" i="8" s="1"/>
  <c r="A928" i="7"/>
  <c r="A913" i="8" s="1"/>
  <c r="A929" i="7"/>
  <c r="A914" i="8" s="1"/>
  <c r="A930" i="7"/>
  <c r="A915" i="8" s="1"/>
  <c r="A931" i="7"/>
  <c r="A916" i="8" s="1"/>
  <c r="A932" i="7"/>
  <c r="A917" i="8" s="1"/>
  <c r="A933" i="7"/>
  <c r="A918" i="8" s="1"/>
  <c r="A934" i="7"/>
  <c r="A919" i="8" s="1"/>
  <c r="A935" i="7"/>
  <c r="A920" i="8" s="1"/>
  <c r="A936" i="7"/>
  <c r="A921" i="8" s="1"/>
  <c r="A937" i="7"/>
  <c r="A922" i="8" s="1"/>
  <c r="A938" i="7"/>
  <c r="A923" i="8" s="1"/>
  <c r="A939" i="7"/>
  <c r="A924" i="8" s="1"/>
  <c r="A940" i="7"/>
  <c r="A925" i="8" s="1"/>
  <c r="A941" i="7"/>
  <c r="A926" i="8" s="1"/>
  <c r="A942" i="7"/>
  <c r="A927" i="8" s="1"/>
  <c r="A943" i="7"/>
  <c r="A928" i="8" s="1"/>
  <c r="A944" i="7"/>
  <c r="A929" i="8" s="1"/>
  <c r="A945" i="7"/>
  <c r="A930" i="8" s="1"/>
  <c r="A946" i="7"/>
  <c r="A931" i="8" s="1"/>
  <c r="A947" i="7"/>
  <c r="A932" i="8" s="1"/>
  <c r="A948" i="7"/>
  <c r="A933" i="8" s="1"/>
  <c r="A949" i="7"/>
  <c r="A934" i="8" s="1"/>
  <c r="A950" i="7"/>
  <c r="A935" i="8" s="1"/>
  <c r="A951" i="7"/>
  <c r="A936" i="8" s="1"/>
  <c r="A952" i="7"/>
  <c r="A937" i="8" s="1"/>
  <c r="A953" i="7"/>
  <c r="A938" i="8" s="1"/>
  <c r="A954" i="7"/>
  <c r="A939" i="8" s="1"/>
  <c r="A955" i="7"/>
  <c r="A940" i="8" s="1"/>
  <c r="A956" i="7"/>
  <c r="A941" i="8" s="1"/>
  <c r="A957" i="7"/>
  <c r="A942" i="8" s="1"/>
  <c r="A958" i="7"/>
  <c r="A943" i="8" s="1"/>
  <c r="A959" i="7"/>
  <c r="A944" i="8" s="1"/>
  <c r="A960" i="7"/>
  <c r="A945" i="8" s="1"/>
  <c r="A961" i="7"/>
  <c r="A946" i="8" s="1"/>
  <c r="A962" i="7"/>
  <c r="A947" i="8" s="1"/>
  <c r="A963" i="7"/>
  <c r="A948" i="8" s="1"/>
  <c r="A964" i="7"/>
  <c r="A949" i="8" s="1"/>
  <c r="A965" i="7"/>
  <c r="A950" i="8" s="1"/>
  <c r="A966" i="7"/>
  <c r="A951" i="8" s="1"/>
  <c r="A967" i="7"/>
  <c r="A952" i="8" s="1"/>
  <c r="A968" i="7"/>
  <c r="A953" i="8" s="1"/>
  <c r="A969" i="7"/>
  <c r="A954" i="8" s="1"/>
  <c r="A970" i="7"/>
  <c r="A955" i="8" s="1"/>
  <c r="A971" i="7"/>
  <c r="A956" i="8" s="1"/>
  <c r="A972" i="7"/>
  <c r="A957" i="8" s="1"/>
  <c r="A973" i="7"/>
  <c r="A958" i="8" s="1"/>
  <c r="A974" i="7"/>
  <c r="A959" i="8" s="1"/>
  <c r="A975" i="7"/>
  <c r="A960" i="8" s="1"/>
  <c r="A976" i="7"/>
  <c r="A961" i="8" s="1"/>
  <c r="A977" i="7"/>
  <c r="A962" i="8" s="1"/>
  <c r="A978" i="7"/>
  <c r="A963" i="8" s="1"/>
  <c r="A979" i="7"/>
  <c r="A964" i="8" s="1"/>
  <c r="A980" i="7"/>
  <c r="A965" i="8" s="1"/>
  <c r="A981" i="7"/>
  <c r="A966" i="8" s="1"/>
  <c r="A982" i="7"/>
  <c r="A967" i="8" s="1"/>
  <c r="A983" i="7"/>
  <c r="A968" i="8" s="1"/>
  <c r="A984" i="7"/>
  <c r="A969" i="8" s="1"/>
  <c r="A985" i="7"/>
  <c r="A970" i="8" s="1"/>
  <c r="A986" i="7"/>
  <c r="A971" i="8" s="1"/>
  <c r="A987" i="7"/>
  <c r="A972" i="8" s="1"/>
  <c r="A988" i="7"/>
  <c r="A973" i="8" s="1"/>
  <c r="A989" i="7"/>
  <c r="A974" i="8" s="1"/>
  <c r="A990" i="7"/>
  <c r="A975" i="8" s="1"/>
  <c r="A991" i="7"/>
  <c r="A976" i="8" s="1"/>
  <c r="A992" i="7"/>
  <c r="A977" i="8" s="1"/>
  <c r="A993" i="7"/>
  <c r="A978" i="8" s="1"/>
  <c r="A994" i="7"/>
  <c r="A979" i="8" s="1"/>
  <c r="A995" i="7"/>
  <c r="A980" i="8" s="1"/>
  <c r="A996" i="7"/>
  <c r="A981" i="8" s="1"/>
  <c r="A997" i="7"/>
  <c r="A982" i="8" s="1"/>
  <c r="A998" i="7"/>
  <c r="A983" i="8" s="1"/>
  <c r="A999" i="7"/>
  <c r="A984" i="8" s="1"/>
  <c r="A1000" i="7"/>
  <c r="A985" i="8" s="1"/>
  <c r="A1001" i="7"/>
  <c r="A986" i="8" s="1"/>
  <c r="A1002" i="7"/>
  <c r="A987" i="8" s="1"/>
  <c r="A1003" i="7"/>
  <c r="A988" i="8" s="1"/>
  <c r="A1004" i="7"/>
  <c r="A989" i="8" s="1"/>
  <c r="A1005" i="7"/>
  <c r="A990" i="8" s="1"/>
  <c r="A1006" i="7"/>
  <c r="A991" i="8" s="1"/>
  <c r="A1007" i="7"/>
  <c r="A992" i="8" s="1"/>
  <c r="A1008" i="7"/>
  <c r="A993" i="8" s="1"/>
  <c r="A1009" i="7"/>
  <c r="A994" i="8" s="1"/>
  <c r="A1010" i="7"/>
  <c r="A995" i="8" s="1"/>
  <c r="A1011" i="7"/>
  <c r="A996" i="8" s="1"/>
  <c r="A1012" i="7"/>
  <c r="A997" i="8" s="1"/>
  <c r="A1013" i="7"/>
  <c r="A998" i="8" s="1"/>
  <c r="A1014" i="7"/>
  <c r="A999" i="8" s="1"/>
  <c r="A1015" i="7"/>
  <c r="A1000" i="8" s="1"/>
  <c r="A1016" i="7"/>
  <c r="A1001" i="8" s="1"/>
  <c r="A1017" i="7"/>
  <c r="A1002" i="8" s="1"/>
  <c r="A1018" i="7"/>
  <c r="A1003" i="8" s="1"/>
  <c r="A1019" i="7"/>
  <c r="A1004" i="8" s="1"/>
  <c r="A1020" i="7"/>
  <c r="A1005" i="8" s="1"/>
  <c r="A1021" i="7"/>
  <c r="A1006" i="8" s="1"/>
  <c r="A1022" i="7"/>
  <c r="A1007" i="8" s="1"/>
  <c r="A1023" i="7"/>
  <c r="A1008" i="8" s="1"/>
  <c r="A1024" i="7"/>
  <c r="A1009" i="8" s="1"/>
  <c r="A1025" i="7"/>
  <c r="A1010" i="8" s="1"/>
  <c r="A1026" i="7"/>
  <c r="A1011" i="8" s="1"/>
  <c r="A1027" i="7"/>
  <c r="A1012" i="8" s="1"/>
  <c r="A1028" i="7"/>
  <c r="A1013" i="8" s="1"/>
  <c r="A1029" i="7"/>
  <c r="A1014" i="8" s="1"/>
  <c r="A1030" i="7"/>
  <c r="A1015" i="8" s="1"/>
  <c r="A1031" i="7"/>
  <c r="A1016" i="8" s="1"/>
  <c r="A1032" i="7"/>
  <c r="A1017" i="8" s="1"/>
  <c r="A1033" i="7"/>
  <c r="A1018" i="8" s="1"/>
  <c r="A1034" i="7"/>
  <c r="A1019" i="8" s="1"/>
  <c r="A1035" i="7"/>
  <c r="A1020" i="8" s="1"/>
  <c r="A1036" i="7"/>
  <c r="A1021" i="8" s="1"/>
  <c r="A1037" i="7"/>
  <c r="A1022" i="8" s="1"/>
  <c r="A1038" i="7"/>
  <c r="A1023" i="8" s="1"/>
  <c r="A1039" i="7"/>
  <c r="A1024" i="8" s="1"/>
  <c r="A1040" i="7"/>
  <c r="A1025" i="8" s="1"/>
  <c r="A1041" i="7"/>
  <c r="A1026" i="8" s="1"/>
  <c r="A1042" i="7"/>
  <c r="A1027" i="8" s="1"/>
  <c r="A1043" i="7"/>
  <c r="A1028" i="8" s="1"/>
  <c r="A1044" i="7"/>
  <c r="A1029" i="8" s="1"/>
  <c r="A1045" i="7"/>
  <c r="A1030" i="8" s="1"/>
  <c r="A1046" i="7"/>
  <c r="A1031" i="8" s="1"/>
  <c r="A1047" i="7"/>
  <c r="A1032" i="8" s="1"/>
  <c r="A1048" i="7"/>
  <c r="A1033" i="8" s="1"/>
  <c r="A1049" i="7"/>
  <c r="A1034" i="8" s="1"/>
  <c r="A1050" i="7"/>
  <c r="A1035" i="8" s="1"/>
  <c r="A1051" i="7"/>
  <c r="A1036" i="8" s="1"/>
  <c r="A1052" i="7"/>
  <c r="A1037" i="8" s="1"/>
  <c r="A1053" i="7"/>
  <c r="A1038" i="8" s="1"/>
  <c r="A1054" i="7"/>
  <c r="A1039" i="8" s="1"/>
  <c r="A1055" i="7"/>
  <c r="A1040" i="8" s="1"/>
  <c r="A1056" i="7"/>
  <c r="A1057" i="7"/>
  <c r="A1058" i="7"/>
  <c r="A1059" i="7"/>
  <c r="A1060" i="7"/>
  <c r="A1061" i="7"/>
  <c r="A1062" i="7"/>
  <c r="A1063" i="7"/>
  <c r="A1064" i="7"/>
  <c r="A1065" i="7"/>
  <c r="A1066" i="7"/>
  <c r="A1067" i="7"/>
  <c r="A1068" i="7"/>
  <c r="A1069" i="7"/>
  <c r="A1070" i="7"/>
  <c r="A1071" i="7"/>
  <c r="A1072" i="7"/>
  <c r="A1073" i="7"/>
  <c r="A1074" i="7"/>
  <c r="A1075" i="7"/>
  <c r="A1076" i="7"/>
  <c r="A1077" i="7"/>
  <c r="A1078" i="7"/>
  <c r="A1079" i="7"/>
  <c r="A1080" i="7"/>
  <c r="A1081" i="7"/>
  <c r="A1082" i="7"/>
  <c r="A1083" i="7"/>
  <c r="A1084" i="7"/>
  <c r="A1085" i="7"/>
  <c r="A1086" i="7"/>
  <c r="A1087" i="7"/>
  <c r="A1088" i="7"/>
  <c r="A1089" i="7"/>
  <c r="A1090" i="7"/>
  <c r="A1091" i="7"/>
  <c r="A1092" i="7"/>
  <c r="A1093" i="7"/>
  <c r="A1094" i="7"/>
  <c r="A1095" i="7"/>
  <c r="A1096" i="7"/>
  <c r="A1097" i="7"/>
  <c r="A1098" i="7"/>
  <c r="A1099" i="7"/>
  <c r="A1100" i="7"/>
  <c r="A1101" i="7"/>
  <c r="A1102" i="7"/>
  <c r="A1103" i="7"/>
  <c r="A1104" i="7"/>
  <c r="A1105" i="7"/>
  <c r="A1106" i="7"/>
  <c r="A1107" i="7"/>
  <c r="A1108" i="7"/>
  <c r="A1109" i="7"/>
  <c r="A1110" i="7"/>
  <c r="A1111" i="7"/>
  <c r="A1112" i="7"/>
  <c r="A1113" i="7"/>
  <c r="A1114" i="7"/>
  <c r="A1115" i="7"/>
  <c r="A1116" i="7"/>
  <c r="A1117" i="7"/>
  <c r="A1118" i="7"/>
  <c r="A1119" i="7"/>
  <c r="A1120" i="7"/>
  <c r="A1121" i="7"/>
  <c r="A1122" i="7"/>
  <c r="A1123" i="7"/>
  <c r="A1124" i="7"/>
  <c r="A1125" i="7"/>
  <c r="A1126" i="7"/>
  <c r="A1127" i="7"/>
  <c r="A1128" i="7"/>
  <c r="A1129" i="7"/>
  <c r="A1130" i="7"/>
  <c r="A1131" i="7"/>
  <c r="A1132" i="7"/>
  <c r="A1133" i="7"/>
  <c r="A1134" i="7"/>
  <c r="A1135" i="7"/>
  <c r="A1136" i="7"/>
  <c r="A1137" i="7"/>
  <c r="A1138" i="7"/>
  <c r="A1139" i="7"/>
  <c r="A1140" i="7"/>
  <c r="A1141" i="7"/>
  <c r="A1142" i="7"/>
  <c r="A1143" i="7"/>
  <c r="A1144" i="7"/>
  <c r="A1145" i="7"/>
  <c r="A1146" i="7"/>
  <c r="A1147" i="7"/>
  <c r="A1148" i="7"/>
  <c r="A1149" i="7"/>
  <c r="A1150" i="7"/>
  <c r="A1151" i="7"/>
  <c r="A1152" i="7"/>
  <c r="A1153" i="7"/>
  <c r="A1154" i="7"/>
  <c r="A1155" i="7"/>
  <c r="A1156" i="7"/>
  <c r="A1157" i="7"/>
  <c r="A1158" i="7"/>
  <c r="A1159" i="7"/>
  <c r="A1160" i="7"/>
  <c r="A1161" i="7"/>
  <c r="A1162" i="7"/>
  <c r="A1163" i="7"/>
  <c r="A1164" i="7"/>
  <c r="A1165" i="7"/>
  <c r="A1166" i="7"/>
  <c r="A1167" i="7"/>
  <c r="A1168" i="7"/>
  <c r="A1169" i="7"/>
  <c r="A1170" i="7"/>
  <c r="A1171" i="7"/>
  <c r="A1172" i="7"/>
  <c r="A1173" i="7"/>
  <c r="A1174" i="7"/>
  <c r="A1175" i="7"/>
  <c r="A1176" i="7"/>
  <c r="A1177" i="7"/>
  <c r="A1178" i="7"/>
  <c r="A1179" i="7"/>
  <c r="A1180" i="7"/>
  <c r="A1181" i="7"/>
  <c r="A1182" i="7"/>
  <c r="A1183" i="7"/>
  <c r="A1184" i="7"/>
  <c r="A1185" i="7"/>
  <c r="A1186" i="7"/>
  <c r="A1187" i="7"/>
  <c r="A1188" i="7"/>
  <c r="A1189" i="7"/>
  <c r="A1190" i="7"/>
  <c r="A1191" i="7"/>
  <c r="A1192" i="7"/>
  <c r="A1193" i="7"/>
  <c r="A1194" i="7"/>
  <c r="A1195" i="7"/>
  <c r="A1196" i="7"/>
  <c r="A1197" i="7"/>
  <c r="A1198" i="7"/>
  <c r="A1199" i="7"/>
  <c r="A1200" i="7"/>
  <c r="A1201" i="7"/>
  <c r="A1202" i="7"/>
  <c r="A1203" i="7"/>
  <c r="A1204" i="7"/>
  <c r="A1205" i="7"/>
  <c r="A1206" i="7"/>
  <c r="A1207" i="7"/>
  <c r="A1208" i="7"/>
  <c r="A1209" i="7"/>
  <c r="A1210" i="7"/>
  <c r="A1211" i="7"/>
  <c r="A1212" i="7"/>
  <c r="A1213" i="7"/>
  <c r="A1214" i="7"/>
  <c r="A1215" i="7"/>
  <c r="A1216" i="7"/>
  <c r="A1217" i="7"/>
  <c r="A1218" i="7"/>
  <c r="A1219" i="7"/>
  <c r="A1220" i="7"/>
  <c r="A1221" i="7"/>
  <c r="A1222" i="7"/>
  <c r="A1223" i="7"/>
  <c r="A1224" i="7"/>
  <c r="A1225" i="7"/>
  <c r="A1226" i="7"/>
  <c r="A1227" i="7"/>
  <c r="A1228" i="7"/>
  <c r="A1229" i="7"/>
  <c r="A1230" i="7"/>
  <c r="A1231" i="7"/>
  <c r="A1232" i="7"/>
  <c r="A1233" i="7"/>
  <c r="A1234" i="7"/>
  <c r="A1235" i="7"/>
  <c r="A1236" i="7"/>
  <c r="A1237" i="7"/>
  <c r="A1238" i="7"/>
  <c r="A1239" i="7"/>
  <c r="A1240" i="7"/>
  <c r="A1241" i="7"/>
  <c r="A1242" i="7"/>
  <c r="A1243" i="7"/>
  <c r="A1244" i="7"/>
  <c r="A1245" i="7"/>
  <c r="A1246" i="7"/>
  <c r="A1247" i="7"/>
  <c r="A1248" i="7"/>
  <c r="A1249" i="7"/>
  <c r="A1250" i="7"/>
  <c r="A1251" i="7"/>
  <c r="A1252" i="7"/>
  <c r="A1253" i="7"/>
  <c r="A1254" i="7"/>
  <c r="A1255" i="7"/>
  <c r="A1256" i="7"/>
  <c r="A1257" i="7"/>
  <c r="A1258" i="7"/>
  <c r="A1259" i="7"/>
  <c r="A1260" i="7"/>
  <c r="A1261" i="7"/>
  <c r="A1262" i="7"/>
  <c r="A1263" i="7"/>
  <c r="A1264" i="7"/>
  <c r="A1265" i="7"/>
  <c r="A1266" i="7"/>
  <c r="A1267" i="7"/>
  <c r="A1268" i="7"/>
  <c r="A1269" i="7"/>
  <c r="A1270" i="7"/>
  <c r="A1271" i="7"/>
  <c r="A1272" i="7"/>
  <c r="A1273" i="7"/>
  <c r="A1274" i="7"/>
  <c r="A1275" i="7"/>
  <c r="A1276" i="7"/>
  <c r="A1277" i="7"/>
  <c r="A1278" i="7"/>
  <c r="A1279" i="7"/>
  <c r="A1280" i="7"/>
  <c r="A1281" i="7"/>
  <c r="A1282" i="7"/>
  <c r="A1283" i="7"/>
  <c r="A1284" i="7"/>
  <c r="A1285" i="7"/>
  <c r="A1286" i="7"/>
  <c r="A1287" i="7"/>
  <c r="A1288" i="7"/>
  <c r="A1289" i="7"/>
  <c r="A1290" i="7"/>
  <c r="A1291" i="7"/>
  <c r="A1292" i="7"/>
  <c r="A1293" i="7"/>
  <c r="A1294" i="7"/>
  <c r="A1295" i="7"/>
  <c r="A1296" i="7"/>
  <c r="A1297" i="7"/>
  <c r="A1298" i="7"/>
  <c r="A1299" i="7"/>
  <c r="A1300" i="7"/>
  <c r="A1301" i="7"/>
  <c r="A1302" i="7"/>
  <c r="A1303" i="7"/>
  <c r="A1304" i="7"/>
  <c r="A1305" i="7"/>
  <c r="A1306" i="7"/>
  <c r="A1307" i="7"/>
  <c r="A1308" i="7"/>
  <c r="A1309" i="7"/>
  <c r="A1310" i="7"/>
  <c r="A1311" i="7"/>
  <c r="A1312" i="7"/>
  <c r="A1313" i="7"/>
  <c r="A1314" i="7"/>
  <c r="A1315" i="7"/>
  <c r="A1316" i="7"/>
  <c r="A1317" i="7"/>
  <c r="A1318" i="7"/>
  <c r="A1319" i="7"/>
  <c r="A1320" i="7"/>
  <c r="A1321" i="7"/>
  <c r="A1322" i="7"/>
  <c r="A1323" i="7"/>
  <c r="A1324" i="7"/>
  <c r="A1325" i="7"/>
  <c r="A1326" i="7"/>
  <c r="A1327" i="7"/>
  <c r="A1328" i="7"/>
  <c r="A1329" i="7"/>
  <c r="A1330" i="7"/>
  <c r="A1331" i="7"/>
  <c r="A1332" i="7"/>
  <c r="A1333" i="7"/>
  <c r="A1334" i="7"/>
  <c r="A1335" i="7"/>
  <c r="A1336" i="7"/>
  <c r="A1337" i="7"/>
  <c r="A1338" i="7"/>
  <c r="A1339" i="7"/>
  <c r="A1340" i="7"/>
  <c r="A1341" i="7"/>
  <c r="A1342" i="7"/>
  <c r="A1343" i="7"/>
  <c r="A1344" i="7"/>
  <c r="A1345" i="7"/>
  <c r="A1346" i="7"/>
  <c r="A1347" i="7"/>
  <c r="A1348" i="7"/>
  <c r="A1349" i="7"/>
  <c r="A1350" i="7"/>
  <c r="A1351" i="7"/>
  <c r="A1352" i="7"/>
  <c r="A1353" i="7"/>
  <c r="A1354" i="7"/>
  <c r="A1355" i="7"/>
  <c r="A1356" i="7"/>
  <c r="A1357" i="7"/>
  <c r="A1358" i="7"/>
  <c r="A1359" i="7"/>
  <c r="A1360" i="7"/>
  <c r="A1361" i="7"/>
  <c r="A1362" i="7"/>
  <c r="A1363" i="7"/>
  <c r="A1364" i="7"/>
  <c r="A1365" i="7"/>
  <c r="A1366" i="7"/>
  <c r="A1367" i="7"/>
  <c r="A1368" i="7"/>
  <c r="A1369" i="7"/>
  <c r="A1370" i="7"/>
  <c r="A1371" i="7"/>
  <c r="A1372" i="7"/>
  <c r="A1373" i="7"/>
  <c r="A1374" i="7"/>
  <c r="A1375" i="7"/>
  <c r="A1376" i="7"/>
  <c r="A1377" i="7"/>
  <c r="A1378" i="7"/>
  <c r="A1379" i="7"/>
  <c r="A1380" i="7"/>
  <c r="A1381" i="7"/>
  <c r="A1382" i="7"/>
  <c r="A1383" i="7"/>
  <c r="A1384" i="7"/>
  <c r="A1385" i="7"/>
  <c r="A1386" i="7"/>
  <c r="A1387" i="7"/>
  <c r="A1388" i="7"/>
  <c r="A1389" i="7"/>
  <c r="A1390" i="7"/>
  <c r="A1391" i="7"/>
  <c r="A1392" i="7"/>
  <c r="A1393" i="7"/>
  <c r="A1394" i="7"/>
  <c r="A1395" i="7"/>
  <c r="A1396" i="7"/>
  <c r="A1397" i="7"/>
  <c r="A1398" i="7"/>
  <c r="A1399" i="7"/>
  <c r="A1400" i="7"/>
  <c r="A1401" i="7"/>
  <c r="A1402" i="7"/>
  <c r="A1403" i="7"/>
  <c r="A1404" i="7"/>
  <c r="A1405" i="7"/>
  <c r="A1406" i="7"/>
  <c r="A1407" i="7"/>
  <c r="A1408" i="7"/>
  <c r="A1409" i="7"/>
  <c r="A1410" i="7"/>
  <c r="A1411" i="7"/>
  <c r="A1412" i="7"/>
  <c r="A1413" i="7"/>
  <c r="A1414" i="7"/>
  <c r="A1415" i="7"/>
  <c r="A1416" i="7"/>
  <c r="A1417" i="7"/>
  <c r="A1418" i="7"/>
  <c r="A1419" i="7"/>
  <c r="A1420" i="7"/>
  <c r="A1421" i="7"/>
  <c r="A1422" i="7"/>
  <c r="A1423" i="7"/>
  <c r="A1424" i="7"/>
  <c r="A1425" i="7"/>
  <c r="A1426" i="7"/>
  <c r="A1427" i="7"/>
  <c r="A1428" i="7"/>
  <c r="A1429" i="7"/>
  <c r="A1430" i="7"/>
  <c r="A1431" i="7"/>
  <c r="A1432" i="7"/>
  <c r="A1433" i="7"/>
  <c r="A1434" i="7"/>
  <c r="A1435" i="7"/>
  <c r="A1436" i="7"/>
  <c r="A1437" i="7"/>
  <c r="A1438" i="7"/>
  <c r="A1439" i="7"/>
  <c r="A1440" i="7"/>
  <c r="A1441" i="7"/>
  <c r="A1442" i="7"/>
  <c r="A1443" i="7"/>
  <c r="A1444" i="7"/>
  <c r="A1445" i="7"/>
  <c r="A1446" i="7"/>
  <c r="A1447" i="7"/>
  <c r="A1448" i="7"/>
  <c r="A1449" i="7"/>
  <c r="A1450" i="7"/>
  <c r="A1451" i="7"/>
  <c r="A1452" i="7"/>
  <c r="A1453" i="7"/>
  <c r="A1454" i="7"/>
  <c r="A1455" i="7"/>
  <c r="A1456" i="7"/>
  <c r="A1457" i="7"/>
  <c r="A1458" i="7"/>
  <c r="A1459" i="7"/>
  <c r="A1460" i="7"/>
  <c r="A1461" i="7"/>
  <c r="A1462" i="7"/>
  <c r="A1463" i="7"/>
  <c r="A1464" i="7"/>
  <c r="A1465" i="7"/>
  <c r="A1466" i="7"/>
  <c r="A1467" i="7"/>
  <c r="A1468" i="7"/>
  <c r="A1469" i="7"/>
  <c r="A1470" i="7"/>
  <c r="A1471" i="7"/>
  <c r="A1472" i="7"/>
  <c r="A1473" i="7"/>
  <c r="A1474" i="7"/>
  <c r="A1475" i="7"/>
  <c r="A1476" i="7"/>
  <c r="A1477" i="7"/>
  <c r="A1478" i="7"/>
  <c r="A1479" i="7"/>
  <c r="A1480" i="7"/>
  <c r="A1481" i="7"/>
  <c r="A1482" i="7"/>
  <c r="A1483" i="7"/>
  <c r="A1484" i="7"/>
  <c r="A1485" i="7"/>
  <c r="A1486" i="7"/>
  <c r="A1487" i="7"/>
  <c r="A1488" i="7"/>
  <c r="A1489" i="7"/>
  <c r="A1490" i="7"/>
  <c r="A1491" i="7"/>
  <c r="A1492" i="7"/>
  <c r="A1493" i="7"/>
  <c r="A1494" i="7"/>
  <c r="A1495" i="7"/>
  <c r="A1496" i="7"/>
  <c r="A1497" i="7"/>
  <c r="A1498" i="7"/>
  <c r="A1499" i="7"/>
  <c r="A1500" i="7"/>
  <c r="A1501" i="7"/>
  <c r="A1502" i="7"/>
  <c r="A1503" i="7"/>
  <c r="A1504" i="7"/>
  <c r="A1505" i="7"/>
  <c r="A1506" i="7"/>
  <c r="A1507" i="7"/>
  <c r="A1508" i="7"/>
  <c r="A1509" i="7"/>
  <c r="A1510" i="7"/>
  <c r="A1511" i="7"/>
  <c r="A1512" i="7"/>
  <c r="A1513" i="7"/>
  <c r="A1514" i="7"/>
  <c r="A1515" i="7"/>
  <c r="A1516" i="7"/>
  <c r="A1517" i="7"/>
  <c r="A1518" i="7"/>
  <c r="A1519" i="7"/>
  <c r="A1520" i="7"/>
  <c r="A22" i="7" l="1"/>
  <c r="A7" i="8" s="1"/>
  <c r="I21" i="7"/>
  <c r="N21" i="7" s="1"/>
  <c r="O21" i="7" s="1"/>
  <c r="U21" i="7" l="1"/>
  <c r="S21" i="7"/>
  <c r="T21" i="7"/>
  <c r="W21" i="7"/>
  <c r="A23" i="7"/>
  <c r="A8" i="8" s="1"/>
  <c r="V21" i="7" l="1"/>
  <c r="X21" i="7" s="1"/>
  <c r="A24" i="7"/>
  <c r="A9" i="8" s="1"/>
  <c r="F20" i="3"/>
  <c r="F21" i="3"/>
  <c r="F22" i="3"/>
  <c r="L16" i="3"/>
  <c r="L2" i="3"/>
  <c r="C7" i="7" l="1"/>
  <c r="C8" i="7" s="1"/>
  <c r="L15" i="3"/>
  <c r="L12" i="3"/>
  <c r="L8" i="3"/>
  <c r="A25" i="7"/>
  <c r="A10" i="8" s="1"/>
  <c r="L3" i="3"/>
  <c r="L13" i="3"/>
  <c r="L5" i="3"/>
  <c r="L4" i="3"/>
  <c r="L10" i="3"/>
  <c r="L14" i="3"/>
  <c r="L9" i="3"/>
  <c r="L6" i="3"/>
  <c r="L7" i="3"/>
  <c r="L11" i="3"/>
  <c r="D8" i="7" l="1"/>
  <c r="C16" i="7" s="1"/>
  <c r="A26" i="7"/>
  <c r="A11" i="8" s="1"/>
  <c r="C14" i="7" l="1"/>
  <c r="C18" i="7" s="1"/>
</calcChain>
</file>

<file path=xl/sharedStrings.xml><?xml version="1.0" encoding="utf-8"?>
<sst xmlns="http://schemas.openxmlformats.org/spreadsheetml/2006/main" count="1129" uniqueCount="86">
  <si>
    <t>CPR-nummer</t>
  </si>
  <si>
    <t>Funktionær</t>
  </si>
  <si>
    <t>Periode slut</t>
  </si>
  <si>
    <t>Fulde navn</t>
  </si>
  <si>
    <t>Periode start</t>
  </si>
  <si>
    <t>Ansættelsesforhold</t>
  </si>
  <si>
    <t>Månedsløn</t>
  </si>
  <si>
    <t>Ikke-funktionær</t>
  </si>
  <si>
    <t>Elev/lærling</t>
  </si>
  <si>
    <t>Kompensationsperiode</t>
  </si>
  <si>
    <t>Startdato</t>
  </si>
  <si>
    <t>Slutdato</t>
  </si>
  <si>
    <t>Startdato A</t>
  </si>
  <si>
    <t>Startdato B</t>
  </si>
  <si>
    <t>Slutdato A</t>
  </si>
  <si>
    <t>Slutdato B</t>
  </si>
  <si>
    <t>Gns.månedsdage</t>
  </si>
  <si>
    <t>Begrundelse for hjemsendelse</t>
  </si>
  <si>
    <t>Kompensationsberettiget månedsløn</t>
  </si>
  <si>
    <t>Nummer</t>
  </si>
  <si>
    <t>Antal ansatte i institutionen i alt</t>
  </si>
  <si>
    <t>Indtast/vælg fra rullemenu</t>
  </si>
  <si>
    <t>Vælg fra rullemenu</t>
  </si>
  <si>
    <t>Helligdage</t>
  </si>
  <si>
    <t>Skærtorsdag</t>
  </si>
  <si>
    <t>Langfredag</t>
  </si>
  <si>
    <t>2. påskedag</t>
  </si>
  <si>
    <t>Store bededag</t>
  </si>
  <si>
    <t>Kristi Himmelfartsdag</t>
  </si>
  <si>
    <t>2. pinsedag</t>
  </si>
  <si>
    <t>Grundlovsdag</t>
  </si>
  <si>
    <t>Gns.arbejdsdage i perioden per måned</t>
  </si>
  <si>
    <t>Loft</t>
  </si>
  <si>
    <t>Måned</t>
  </si>
  <si>
    <t>Antal arbejdsdage i måneden</t>
  </si>
  <si>
    <t>Procentsats</t>
  </si>
  <si>
    <t>Lønkompensation for perioden i kr.</t>
  </si>
  <si>
    <t>Antal arbejdsdage i perioden</t>
  </si>
  <si>
    <t>Institutionsnavn</t>
  </si>
  <si>
    <t>CVR-nr.</t>
  </si>
  <si>
    <t>Indtast beløb</t>
  </si>
  <si>
    <t>Indtast navn</t>
  </si>
  <si>
    <t>Indtast CVR-nr.</t>
  </si>
  <si>
    <t>Antal ubetalte fridage og dage på arbejde</t>
  </si>
  <si>
    <r>
      <t xml:space="preserve">Alle hvide felter </t>
    </r>
    <r>
      <rPr>
        <u/>
        <sz val="11"/>
        <color theme="1"/>
        <rFont val="Calibri"/>
        <family val="2"/>
        <scheme val="minor"/>
      </rPr>
      <t>skal</t>
    </r>
    <r>
      <rPr>
        <sz val="11"/>
        <color theme="1"/>
        <rFont val="Calibri"/>
        <family val="2"/>
        <scheme val="minor"/>
      </rPr>
      <t xml:space="preserve"> udfyldes for hver kolonne - også hvis beløbet er 0. De grå felter beregnes automatisk.</t>
    </r>
  </si>
  <si>
    <t>Periode, der er ansøgt om lønkompensation til</t>
  </si>
  <si>
    <t>Vælg/Indtast</t>
  </si>
  <si>
    <t>Marts 2020 - juli 2020</t>
  </si>
  <si>
    <t>Marts 2020 - august 2020</t>
  </si>
  <si>
    <t>Juli 2020 - august 2020</t>
  </si>
  <si>
    <t>Forventet antal hjemsendte ansatte (gns.)</t>
  </si>
  <si>
    <t>Forventet antal hjemsendte ansatte i pct. (gns.)</t>
  </si>
  <si>
    <t>Der ydes godtgørelse for 80 pct. af udgifterne til revisorerklæring, såfremt ansøgningen udløser kompensation.</t>
  </si>
  <si>
    <t>Godtgørelsen til revision kan maksimalt udgøre 16.000 kr. ekskl. moms.</t>
  </si>
  <si>
    <t>Revisorudgifter ekskl. moms</t>
  </si>
  <si>
    <t>Godtgørelse af revisorudgifter</t>
  </si>
  <si>
    <r>
      <t xml:space="preserve">Forventet kompensation i alt ved ansøgning </t>
    </r>
    <r>
      <rPr>
        <i/>
        <sz val="11"/>
        <color theme="1"/>
        <rFont val="Calibri"/>
        <family val="2"/>
        <scheme val="minor"/>
      </rPr>
      <t>ekskl. godtgørelse af revisorudgifter</t>
    </r>
  </si>
  <si>
    <r>
      <t xml:space="preserve">Forventet kompensation i alt ved ansøgning </t>
    </r>
    <r>
      <rPr>
        <b/>
        <i/>
        <sz val="11"/>
        <color theme="1"/>
        <rFont val="Calibri"/>
        <family val="2"/>
        <scheme val="minor"/>
      </rPr>
      <t>inkl. godtgørelse af revisorudgifter</t>
    </r>
  </si>
  <si>
    <t>December</t>
  </si>
  <si>
    <t>Januar</t>
  </si>
  <si>
    <t>Februar</t>
  </si>
  <si>
    <t>Bilag til lønkompensationsordningen - ansøgning</t>
  </si>
  <si>
    <t>Kompensation for december 2021</t>
  </si>
  <si>
    <t>Kompensation før reduktion</t>
  </si>
  <si>
    <t>Reduktion</t>
  </si>
  <si>
    <t>Marts</t>
  </si>
  <si>
    <t>December 2021 (f.o.m. 10. dec.)</t>
  </si>
  <si>
    <t xml:space="preserve">Juledag </t>
  </si>
  <si>
    <t>Nytårsdag</t>
  </si>
  <si>
    <t>Godtgjort lønudgift (Fx lønrefusion)</t>
  </si>
  <si>
    <t>Antal beskæftigelsestimer om ugen i gennemsnit</t>
  </si>
  <si>
    <t>Januar 2022</t>
  </si>
  <si>
    <t xml:space="preserve">Navn </t>
  </si>
  <si>
    <t xml:space="preserve">I særlige tilfælde kan institutioner have opsparet ferie, fritvalgsmidler og søgnehelligdage i kompensationsperioden, som ikke er indberettet til eIndkomst. Hvis du vil basere kompensationen på opsparede løndele, skal du herunder opgøre både opsparede og udbetalte løndele for de pågældende ansatte. </t>
  </si>
  <si>
    <t>Nej</t>
  </si>
  <si>
    <t>Er den ansatte en del af gruppen med opsparede løndele? Vælg ja/nej</t>
  </si>
  <si>
    <t>Opsparede løndele + månedsløn</t>
  </si>
  <si>
    <t>Opsparede fritvalgs- og /eller SH-dage (kr.)</t>
  </si>
  <si>
    <t>Udbetalte fritvalgs- og/eller SH-dage (kr.)</t>
  </si>
  <si>
    <t>Overføres til månedsløn i ansøgningsark (kr.)</t>
  </si>
  <si>
    <t>Opsparet ferie (kr.)</t>
  </si>
  <si>
    <t>Udbetalt ferie (kr.)</t>
  </si>
  <si>
    <t xml:space="preserve">Februar 2022 (t.o.m. 15. febr.) </t>
  </si>
  <si>
    <t>Kompensation for februar 2022</t>
  </si>
  <si>
    <r>
      <t>Kompensation for januar</t>
    </r>
    <r>
      <rPr>
        <b/>
        <sz val="11"/>
        <rFont val="Calibri"/>
        <family val="2"/>
        <scheme val="minor"/>
      </rPr>
      <t xml:space="preserve"> 2022</t>
    </r>
  </si>
  <si>
    <t>Indtast antal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</si>
</sst>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#,##0.00\ &quot;kr.&quot;"/>
    <numFmt numFmtId="165" formatCode="0#########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505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16" fillId="0" borderId="0" xfId="0" applyFont="1"/>
    <xf numFmtId="14" fontId="0" fillId="0" borderId="0" xfId="0" applyNumberFormat="1"/>
    <xf numFmtId="2" fontId="0" fillId="0" borderId="0" xfId="0" applyNumberFormat="1"/>
    <xf numFmtId="0" fontId="0" fillId="33" borderId="0" xfId="0" applyFill="1" applyProtection="1">
      <protection hidden="1"/>
    </xf>
    <xf numFmtId="0" fontId="0" fillId="0" borderId="0" xfId="0" applyProtection="1">
      <protection hidden="1"/>
    </xf>
    <xf numFmtId="43" fontId="0" fillId="0" borderId="0" xfId="42" applyFont="1"/>
    <xf numFmtId="0" fontId="16" fillId="34" borderId="10" xfId="0" applyFont="1" applyFill="1" applyBorder="1" applyAlignment="1" applyProtection="1">
      <alignment horizontal="center" vertical="center" wrapText="1"/>
      <protection hidden="1"/>
    </xf>
    <xf numFmtId="0" fontId="16" fillId="33" borderId="10" xfId="0" applyFont="1" applyFill="1" applyBorder="1" applyAlignment="1" applyProtection="1">
      <alignment horizontal="center"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/>
    <xf numFmtId="0" fontId="16" fillId="0" borderId="0" xfId="0" applyFont="1" applyFill="1" applyAlignment="1"/>
    <xf numFmtId="0" fontId="0" fillId="33" borderId="0" xfId="0" applyNumberFormat="1" applyFill="1" applyProtection="1">
      <protection hidden="1"/>
    </xf>
    <xf numFmtId="0" fontId="16" fillId="33" borderId="12" xfId="0" applyFont="1" applyFill="1" applyBorder="1" applyAlignment="1" applyProtection="1">
      <alignment wrapText="1"/>
      <protection hidden="1"/>
    </xf>
    <xf numFmtId="164" fontId="16" fillId="33" borderId="13" xfId="0" applyNumberFormat="1" applyFont="1" applyFill="1" applyBorder="1" applyAlignment="1" applyProtection="1">
      <alignment horizontal="right"/>
      <protection hidden="1"/>
    </xf>
    <xf numFmtId="0" fontId="16" fillId="0" borderId="0" xfId="0" applyFont="1" applyFill="1" applyAlignment="1" applyProtection="1">
      <alignment horizontal="right"/>
      <protection hidden="1"/>
    </xf>
    <xf numFmtId="0" fontId="0" fillId="0" borderId="0" xfId="0" applyFont="1" applyProtection="1">
      <protection hidden="1"/>
    </xf>
    <xf numFmtId="3" fontId="0" fillId="33" borderId="0" xfId="0" applyNumberFormat="1" applyFill="1" applyProtection="1">
      <protection hidden="1"/>
    </xf>
    <xf numFmtId="0" fontId="0" fillId="0" borderId="0" xfId="0" applyNumberFormat="1" applyFill="1" applyProtection="1">
      <protection hidden="1"/>
    </xf>
    <xf numFmtId="0" fontId="0" fillId="33" borderId="12" xfId="0" applyFont="1" applyFill="1" applyBorder="1" applyAlignment="1" applyProtection="1">
      <alignment wrapText="1"/>
      <protection hidden="1"/>
    </xf>
    <xf numFmtId="0" fontId="16" fillId="0" borderId="10" xfId="0" applyFont="1" applyFill="1" applyBorder="1" applyAlignment="1" applyProtection="1">
      <alignment horizontal="center" vertical="center" wrapText="1"/>
      <protection hidden="1"/>
    </xf>
    <xf numFmtId="164" fontId="0" fillId="33" borderId="0" xfId="0" applyNumberFormat="1" applyFill="1" applyProtection="1">
      <protection hidden="1"/>
    </xf>
    <xf numFmtId="164" fontId="0" fillId="35" borderId="0" xfId="0" applyNumberFormat="1" applyFill="1" applyProtection="1">
      <protection hidden="1"/>
    </xf>
    <xf numFmtId="164" fontId="0" fillId="34" borderId="0" xfId="0" applyNumberFormat="1" applyFill="1" applyProtection="1">
      <protection hidden="1"/>
    </xf>
    <xf numFmtId="164" fontId="16" fillId="35" borderId="0" xfId="0" quotePrefix="1" applyNumberFormat="1" applyFont="1" applyFill="1" applyProtection="1">
      <protection hidden="1"/>
    </xf>
    <xf numFmtId="164" fontId="16" fillId="33" borderId="17" xfId="0" applyNumberFormat="1" applyFont="1" applyFill="1" applyBorder="1" applyProtection="1">
      <protection hidden="1"/>
    </xf>
    <xf numFmtId="164" fontId="0" fillId="33" borderId="13" xfId="0" applyNumberFormat="1" applyFill="1" applyBorder="1" applyAlignment="1" applyProtection="1">
      <alignment horizontal="right" wrapText="1"/>
      <protection hidden="1"/>
    </xf>
    <xf numFmtId="0" fontId="16" fillId="0" borderId="15" xfId="0" applyFont="1" applyBorder="1" applyProtection="1">
      <protection hidden="1"/>
    </xf>
    <xf numFmtId="0" fontId="16" fillId="33" borderId="14" xfId="0" applyFont="1" applyFill="1" applyBorder="1" applyProtection="1">
      <protection hidden="1"/>
    </xf>
    <xf numFmtId="0" fontId="16" fillId="0" borderId="0" xfId="0" applyFont="1" applyProtection="1">
      <protection hidden="1"/>
    </xf>
    <xf numFmtId="0" fontId="16" fillId="0" borderId="10" xfId="0" applyFont="1" applyBorder="1" applyAlignment="1" applyProtection="1">
      <alignment horizontal="center" vertical="center" wrapText="1"/>
      <protection hidden="1"/>
    </xf>
    <xf numFmtId="0" fontId="23" fillId="0" borderId="0" xfId="0" applyFont="1" applyProtection="1">
      <protection hidden="1"/>
    </xf>
    <xf numFmtId="0" fontId="24" fillId="0" borderId="10" xfId="0" applyFont="1" applyBorder="1" applyAlignment="1" applyProtection="1">
      <alignment horizontal="center" vertical="center" wrapText="1"/>
      <protection hidden="1"/>
    </xf>
    <xf numFmtId="43" fontId="0" fillId="33" borderId="0" xfId="42" applyFont="1" applyFill="1" applyProtection="1">
      <protection hidden="1"/>
    </xf>
    <xf numFmtId="9" fontId="0" fillId="33" borderId="0" xfId="44" applyFont="1" applyFill="1" applyProtection="1">
      <protection hidden="1"/>
    </xf>
    <xf numFmtId="0" fontId="0" fillId="0" borderId="0" xfId="0" applyProtection="1">
      <protection locked="0" hidden="1"/>
    </xf>
    <xf numFmtId="0" fontId="0" fillId="0" borderId="0" xfId="0" applyFill="1" applyProtection="1">
      <protection locked="0" hidden="1"/>
    </xf>
    <xf numFmtId="49" fontId="0" fillId="0" borderId="0" xfId="0" applyNumberFormat="1" applyFill="1" applyAlignment="1" applyProtection="1">
      <alignment horizontal="right"/>
      <protection locked="0" hidden="1"/>
    </xf>
    <xf numFmtId="1" fontId="0" fillId="0" borderId="0" xfId="0" applyNumberFormat="1" applyFill="1" applyAlignment="1" applyProtection="1">
      <alignment horizontal="right"/>
      <protection locked="0" hidden="1"/>
    </xf>
    <xf numFmtId="3" fontId="0" fillId="0" borderId="0" xfId="0" applyNumberFormat="1" applyAlignment="1" applyProtection="1">
      <alignment horizontal="right"/>
      <protection locked="0" hidden="1"/>
    </xf>
    <xf numFmtId="164" fontId="0" fillId="0" borderId="16" xfId="0" applyNumberFormat="1" applyFill="1" applyBorder="1" applyAlignment="1" applyProtection="1">
      <alignment horizontal="right"/>
      <protection locked="0" hidden="1"/>
    </xf>
    <xf numFmtId="165" fontId="0" fillId="0" borderId="0" xfId="0" applyNumberFormat="1" applyProtection="1">
      <protection locked="0" hidden="1"/>
    </xf>
    <xf numFmtId="49" fontId="0" fillId="0" borderId="0" xfId="0" applyNumberFormat="1" applyProtection="1">
      <protection locked="0" hidden="1"/>
    </xf>
    <xf numFmtId="49" fontId="0" fillId="0" borderId="0" xfId="0" applyNumberFormat="1" applyAlignment="1" applyProtection="1">
      <alignment wrapText="1"/>
      <protection locked="0" hidden="1"/>
    </xf>
    <xf numFmtId="14" fontId="0" fillId="0" borderId="0" xfId="0" applyNumberFormat="1" applyProtection="1">
      <protection locked="0" hidden="1"/>
    </xf>
    <xf numFmtId="9" fontId="0" fillId="34" borderId="0" xfId="0" applyNumberFormat="1" applyFill="1" applyProtection="1">
      <protection locked="0" hidden="1"/>
    </xf>
    <xf numFmtId="164" fontId="0" fillId="0" borderId="0" xfId="0" applyNumberFormat="1" applyProtection="1">
      <protection locked="0" hidden="1"/>
    </xf>
    <xf numFmtId="164" fontId="0" fillId="34" borderId="0" xfId="0" applyNumberFormat="1" applyFill="1" applyProtection="1">
      <protection locked="0" hidden="1"/>
    </xf>
    <xf numFmtId="164" fontId="0" fillId="0" borderId="0" xfId="0" applyNumberFormat="1" applyFill="1" applyProtection="1">
      <protection locked="0" hidden="1"/>
    </xf>
    <xf numFmtId="1" fontId="0" fillId="0" borderId="0" xfId="0" applyNumberFormat="1" applyProtection="1">
      <protection locked="0" hidden="1"/>
    </xf>
    <xf numFmtId="14" fontId="0" fillId="0" borderId="0" xfId="0" applyNumberFormat="1" applyFill="1" applyProtection="1">
      <protection locked="0" hidden="1"/>
    </xf>
    <xf numFmtId="1" fontId="0" fillId="0" borderId="0" xfId="0" applyNumberFormat="1" applyFill="1" applyProtection="1">
      <protection locked="0" hidden="1"/>
    </xf>
    <xf numFmtId="14" fontId="0" fillId="0" borderId="0" xfId="0" applyNumberFormat="1" applyAlignment="1" applyProtection="1">
      <alignment horizontal="right"/>
      <protection locked="0" hidden="1"/>
    </xf>
    <xf numFmtId="49" fontId="19" fillId="0" borderId="0" xfId="0" applyNumberFormat="1" applyFont="1" applyAlignment="1" applyProtection="1">
      <alignment vertical="center"/>
      <protection locked="0" hidden="1"/>
    </xf>
    <xf numFmtId="49" fontId="19" fillId="0" borderId="0" xfId="0" applyNumberFormat="1" applyFont="1" applyAlignment="1" applyProtection="1">
      <alignment vertical="center" wrapText="1"/>
      <protection locked="0" hidden="1"/>
    </xf>
    <xf numFmtId="0" fontId="0" fillId="34" borderId="0" xfId="0" applyFill="1" applyProtection="1">
      <protection locked="0" hidden="1"/>
    </xf>
    <xf numFmtId="0" fontId="20" fillId="0" borderId="0" xfId="0" applyFont="1" applyProtection="1">
      <protection hidden="1"/>
    </xf>
    <xf numFmtId="0" fontId="18" fillId="0" borderId="0" xfId="0" applyFont="1" applyFill="1" applyProtection="1">
      <protection hidden="1"/>
    </xf>
    <xf numFmtId="0" fontId="0" fillId="33" borderId="0" xfId="0" applyFont="1" applyFill="1" applyProtection="1">
      <protection hidden="1"/>
    </xf>
    <xf numFmtId="0" fontId="16" fillId="0" borderId="0" xfId="0" applyFont="1" applyAlignment="1" applyProtection="1">
      <alignment horizontal="right"/>
      <protection hidden="1"/>
    </xf>
    <xf numFmtId="0" fontId="0" fillId="0" borderId="0" xfId="0" applyFont="1" applyFill="1" applyProtection="1">
      <protection hidden="1"/>
    </xf>
    <xf numFmtId="4" fontId="0" fillId="0" borderId="0" xfId="0" applyNumberFormat="1" applyProtection="1">
      <protection hidden="1"/>
    </xf>
    <xf numFmtId="0" fontId="14" fillId="0" borderId="0" xfId="0" applyFont="1" applyFill="1" applyProtection="1">
      <protection hidden="1"/>
    </xf>
    <xf numFmtId="0" fontId="14" fillId="0" borderId="0" xfId="0" applyFont="1" applyAlignment="1" applyProtection="1">
      <alignment wrapText="1"/>
      <protection hidden="1"/>
    </xf>
    <xf numFmtId="17" fontId="0" fillId="0" borderId="11" xfId="0" quotePrefix="1" applyNumberFormat="1" applyFill="1" applyBorder="1" applyAlignment="1" applyProtection="1">
      <alignment horizontal="center"/>
      <protection hidden="1"/>
    </xf>
    <xf numFmtId="17" fontId="23" fillId="0" borderId="0" xfId="0" quotePrefix="1" applyNumberFormat="1" applyFont="1" applyFill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24" fillId="33" borderId="1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14" fontId="0" fillId="0" borderId="0" xfId="0" applyNumberFormat="1" applyProtection="1">
      <protection hidden="1"/>
    </xf>
    <xf numFmtId="14" fontId="0" fillId="0" borderId="0" xfId="0" applyNumberFormat="1" applyFill="1" applyProtection="1">
      <protection hidden="1"/>
    </xf>
    <xf numFmtId="0" fontId="16" fillId="33" borderId="18" xfId="0" applyFont="1" applyFill="1" applyBorder="1" applyAlignment="1" applyProtection="1">
      <alignment horizontal="center" vertical="top"/>
      <protection locked="0" hidden="1"/>
    </xf>
    <xf numFmtId="0" fontId="16" fillId="0" borderId="18" xfId="0" applyFont="1" applyBorder="1" applyAlignment="1" applyProtection="1">
      <alignment horizontal="center" vertical="top" wrapText="1"/>
      <protection locked="0" hidden="1"/>
    </xf>
    <xf numFmtId="0" fontId="14" fillId="0" borderId="0" xfId="0" applyFont="1" applyProtection="1">
      <protection locked="0" hidden="1"/>
    </xf>
    <xf numFmtId="0" fontId="0" fillId="33" borderId="18" xfId="0" applyFill="1" applyBorder="1" applyProtection="1">
      <protection locked="0" hidden="1"/>
    </xf>
    <xf numFmtId="0" fontId="23" fillId="0" borderId="18" xfId="0" applyFont="1" applyBorder="1" applyProtection="1">
      <protection locked="0" hidden="1"/>
    </xf>
    <xf numFmtId="44" fontId="0" fillId="36" borderId="18" xfId="43" applyFont="1" applyFill="1" applyBorder="1" applyProtection="1">
      <protection locked="0" hidden="1"/>
    </xf>
    <xf numFmtId="0" fontId="0" fillId="0" borderId="18" xfId="0" applyBorder="1" applyProtection="1">
      <protection locked="0" hidden="1"/>
    </xf>
    <xf numFmtId="0" fontId="16" fillId="33" borderId="18" xfId="0" applyFont="1" applyFill="1" applyBorder="1" applyAlignment="1" applyProtection="1">
      <alignment horizontal="center" vertical="top"/>
      <protection hidden="1"/>
    </xf>
    <xf numFmtId="0" fontId="0" fillId="33" borderId="18" xfId="0" applyFill="1" applyBorder="1" applyProtection="1">
      <protection hidden="1"/>
    </xf>
    <xf numFmtId="165" fontId="0" fillId="33" borderId="18" xfId="0" applyNumberFormat="1" applyFill="1" applyBorder="1" applyProtection="1">
      <protection locked="0" hidden="1"/>
    </xf>
    <xf numFmtId="49" fontId="0" fillId="33" borderId="18" xfId="0" applyNumberFormat="1" applyFill="1" applyBorder="1" applyProtection="1">
      <protection locked="0" hidden="1"/>
    </xf>
    <xf numFmtId="0" fontId="0" fillId="0" borderId="0" xfId="0" applyAlignment="1" applyProtection="1">
      <alignment horizontal="left" vertical="top" wrapText="1"/>
      <protection locked="0" hidden="1"/>
    </xf>
  </cellXfs>
  <cellStyles count="45">
    <cellStyle name="20 % - Farve1" xfId="19" builtinId="30" customBuiltin="1"/>
    <cellStyle name="20 % - Farve2" xfId="23" builtinId="34" customBuiltin="1"/>
    <cellStyle name="20 % - Farve3" xfId="27" builtinId="38" customBuiltin="1"/>
    <cellStyle name="20 % - Farve4" xfId="31" builtinId="42" customBuiltin="1"/>
    <cellStyle name="20 % - Farve5" xfId="35" builtinId="46" customBuiltin="1"/>
    <cellStyle name="20 % - Farve6" xfId="39" builtinId="50" customBuiltin="1"/>
    <cellStyle name="40 % - Farve1" xfId="20" builtinId="31" customBuiltin="1"/>
    <cellStyle name="40 % - Farve2" xfId="24" builtinId="35" customBuiltin="1"/>
    <cellStyle name="40 % - Farve3" xfId="28" builtinId="39" customBuiltin="1"/>
    <cellStyle name="40 % - Farve4" xfId="32" builtinId="43" customBuiltin="1"/>
    <cellStyle name="40 % - Farve5" xfId="36" builtinId="47" customBuiltin="1"/>
    <cellStyle name="40 % - Farve6" xfId="40" builtinId="51" customBuiltin="1"/>
    <cellStyle name="60 % - Farve1" xfId="21" builtinId="32" customBuiltin="1"/>
    <cellStyle name="60 % - Farve2" xfId="25" builtinId="36" customBuiltin="1"/>
    <cellStyle name="60 % - Farve3" xfId="29" builtinId="40" customBuiltin="1"/>
    <cellStyle name="60 % - Farve4" xfId="33" builtinId="44" customBuiltin="1"/>
    <cellStyle name="60 % - Farve5" xfId="37" builtinId="48" customBuiltin="1"/>
    <cellStyle name="60 % - 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arve1" xfId="18" builtinId="29" customBuiltin="1"/>
    <cellStyle name="Farve2" xfId="22" builtinId="33" customBuiltin="1"/>
    <cellStyle name="Farve3" xfId="26" builtinId="37" customBuiltin="1"/>
    <cellStyle name="Farve4" xfId="30" builtinId="41" customBuiltin="1"/>
    <cellStyle name="Farve5" xfId="34" builtinId="45" customBuiltin="1"/>
    <cellStyle name="Farve6" xfId="38" builtinId="49" customBuiltin="1"/>
    <cellStyle name="Forklarende tekst" xfId="16" builtinId="53" customBuiltin="1"/>
    <cellStyle name="God" xfId="6" builtinId="26" customBuiltin="1"/>
    <cellStyle name="Input" xfId="9" builtinId="20" customBuiltin="1"/>
    <cellStyle name="Komma" xfId="42" builtinId="3"/>
    <cellStyle name="Kontrollér celle" xfId="13" builtinId="23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cent" xfId="44" builtinId="5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  <cellStyle name="Valuta" xfId="43" builtinId="4"/>
  </cellStyles>
  <dxfs count="6"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 tint="-0.24994659260841701"/>
      </font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20"/>
  <sheetViews>
    <sheetView tabSelected="1" zoomScale="64" zoomScaleNormal="64" workbookViewId="0">
      <selection activeCell="O9" sqref="O9"/>
    </sheetView>
  </sheetViews>
  <sheetFormatPr defaultColWidth="8.77734375" defaultRowHeight="14.4" x14ac:dyDescent="0.3"/>
  <cols>
    <col min="1" max="1" width="8.44140625" style="5" customWidth="1"/>
    <col min="2" max="2" width="39.77734375" style="35" customWidth="1"/>
    <col min="3" max="3" width="23" style="35" bestFit="1" customWidth="1"/>
    <col min="4" max="4" width="14.21875" style="35" customWidth="1"/>
    <col min="5" max="5" width="17.21875" style="35" customWidth="1"/>
    <col min="6" max="6" width="14.21875" style="35" customWidth="1"/>
    <col min="7" max="7" width="14.21875" style="5" customWidth="1"/>
    <col min="8" max="8" width="17.77734375" style="35" customWidth="1"/>
    <col min="9" max="9" width="11.77734375" style="35" hidden="1" customWidth="1"/>
    <col min="10" max="10" width="14.21875" style="35" bestFit="1" customWidth="1"/>
    <col min="11" max="11" width="14.21875" style="55" hidden="1" customWidth="1"/>
    <col min="12" max="12" width="14.21875" style="35" customWidth="1"/>
    <col min="13" max="13" width="18.44140625" style="35" customWidth="1"/>
    <col min="14" max="14" width="2.77734375" style="5" hidden="1" customWidth="1"/>
    <col min="15" max="15" width="24.6640625" style="5" customWidth="1"/>
    <col min="16" max="16" width="26.77734375" style="35" bestFit="1" customWidth="1"/>
    <col min="17" max="17" width="21" style="35" customWidth="1"/>
    <col min="18" max="18" width="26.33203125" style="35" customWidth="1"/>
    <col min="19" max="19" width="16.5546875" style="5" customWidth="1"/>
    <col min="20" max="21" width="18.21875" style="5" customWidth="1"/>
    <col min="22" max="22" width="16" style="5" hidden="1" customWidth="1"/>
    <col min="23" max="23" width="13.77734375" style="5" hidden="1" customWidth="1"/>
    <col min="24" max="24" width="16.21875" style="5" customWidth="1"/>
    <col min="25" max="26" width="10.44140625" style="5" bestFit="1" customWidth="1"/>
    <col min="27" max="16384" width="8.77734375" style="5"/>
  </cols>
  <sheetData>
    <row r="1" spans="1:25" x14ac:dyDescent="0.3">
      <c r="A1" s="56" t="s">
        <v>61</v>
      </c>
      <c r="B1" s="5"/>
      <c r="C1" s="5"/>
      <c r="D1" s="5"/>
      <c r="E1" s="5"/>
      <c r="F1" s="5"/>
      <c r="H1" s="57"/>
      <c r="I1" s="57"/>
      <c r="J1" s="57"/>
      <c r="K1" s="57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5" x14ac:dyDescent="0.3">
      <c r="A2" s="58" t="s">
        <v>44</v>
      </c>
      <c r="B2" s="4"/>
      <c r="C2" s="4"/>
      <c r="D2" s="4"/>
      <c r="E2" s="4"/>
      <c r="F2" s="9"/>
      <c r="H2" s="57"/>
      <c r="I2" s="57"/>
      <c r="J2" s="57"/>
      <c r="K2" s="57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59"/>
    </row>
    <row r="3" spans="1:25" x14ac:dyDescent="0.3">
      <c r="A3" s="60"/>
      <c r="B3" s="9" t="s">
        <v>38</v>
      </c>
      <c r="C3" s="37" t="s">
        <v>41</v>
      </c>
      <c r="D3" s="9"/>
      <c r="E3" s="9"/>
      <c r="F3" s="9"/>
      <c r="H3" s="57"/>
      <c r="I3" s="57"/>
      <c r="J3" s="57"/>
      <c r="K3" s="57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59"/>
    </row>
    <row r="4" spans="1:25" x14ac:dyDescent="0.3">
      <c r="B4" s="9" t="s">
        <v>39</v>
      </c>
      <c r="C4" s="38" t="s">
        <v>42</v>
      </c>
      <c r="D4" s="5"/>
      <c r="E4" s="5"/>
      <c r="F4" s="5"/>
      <c r="H4" s="57"/>
      <c r="I4" s="57"/>
      <c r="J4" s="57"/>
      <c r="K4" s="57"/>
      <c r="L4" s="9"/>
      <c r="M4" s="9"/>
      <c r="P4" s="9"/>
      <c r="Q4" s="9"/>
      <c r="R4" s="9"/>
      <c r="S4" s="9"/>
      <c r="T4" s="9"/>
      <c r="U4" s="9"/>
      <c r="V4" s="9"/>
      <c r="W4" s="9"/>
      <c r="X4" s="9"/>
      <c r="Y4" s="61"/>
    </row>
    <row r="5" spans="1:25" x14ac:dyDescent="0.3">
      <c r="B5" s="4" t="s">
        <v>9</v>
      </c>
      <c r="C5" s="12" t="str">
        <f>IF(AND(E21="",F21=""),"",TEXT(MIN(E21:E1520),"dd-mm-åååå")&amp;" til "&amp;TEXT(MAX(F21:F1520),"dd-mm-åååå"))</f>
        <v/>
      </c>
      <c r="D5" s="5"/>
      <c r="E5" s="5"/>
      <c r="F5" s="5"/>
      <c r="H5" s="57"/>
      <c r="I5" s="57"/>
      <c r="J5" s="57"/>
      <c r="K5" s="57"/>
      <c r="L5" s="9"/>
      <c r="M5" s="9"/>
      <c r="P5" s="9"/>
      <c r="Q5" s="9"/>
      <c r="R5" s="9"/>
      <c r="S5" s="9"/>
      <c r="T5" s="9"/>
      <c r="U5" s="9"/>
      <c r="V5" s="9"/>
      <c r="W5" s="9"/>
      <c r="X5" s="9"/>
      <c r="Y5" s="61"/>
    </row>
    <row r="6" spans="1:25" x14ac:dyDescent="0.3">
      <c r="B6" s="16" t="s">
        <v>20</v>
      </c>
      <c r="C6" s="39" t="s">
        <v>85</v>
      </c>
      <c r="D6" s="5"/>
      <c r="E6" s="5"/>
      <c r="F6" s="5"/>
      <c r="H6" s="57"/>
      <c r="I6" s="57"/>
      <c r="J6" s="57"/>
      <c r="K6" s="57"/>
      <c r="L6" s="9"/>
      <c r="M6" s="9"/>
      <c r="P6" s="9"/>
      <c r="Q6" s="9"/>
      <c r="R6" s="9"/>
      <c r="S6" s="9"/>
      <c r="T6" s="9"/>
      <c r="U6" s="9"/>
      <c r="V6" s="9"/>
      <c r="W6" s="9"/>
      <c r="X6" s="9"/>
      <c r="Y6" s="61"/>
    </row>
    <row r="7" spans="1:25" x14ac:dyDescent="0.3">
      <c r="B7" s="4" t="s">
        <v>50</v>
      </c>
      <c r="C7" s="33" t="str">
        <f>IFERROR(IF(AND(ISNUMBER(C6),ISNUMBER(X21)),(SUM(G21:G1520)-SUM(P21:R1520))/NETWORKDAYS(MIN(E21:E1520),MAX(F21:F1520),Lister!D7:D16),""),"")</f>
        <v/>
      </c>
      <c r="D7" s="5"/>
      <c r="E7" s="5"/>
      <c r="F7" s="5"/>
      <c r="H7" s="57"/>
      <c r="I7" s="57"/>
      <c r="J7" s="57"/>
      <c r="K7" s="57"/>
      <c r="L7" s="9"/>
      <c r="M7" s="9"/>
      <c r="P7" s="9"/>
      <c r="Q7" s="9"/>
      <c r="R7" s="9"/>
      <c r="S7" s="9"/>
      <c r="T7" s="9"/>
      <c r="U7" s="9"/>
      <c r="V7" s="9"/>
      <c r="W7" s="9"/>
      <c r="X7" s="9"/>
      <c r="Y7" s="61"/>
    </row>
    <row r="8" spans="1:25" x14ac:dyDescent="0.3">
      <c r="B8" s="4" t="s">
        <v>51</v>
      </c>
      <c r="C8" s="34" t="str">
        <f>IFERROR(IF(OR(C7="",ISTEXT(C6)),"",C7/C6),"")</f>
        <v/>
      </c>
      <c r="D8" s="31" t="str">
        <f>IFERROR(IF(C6=0,"",IF(OR(AND(C7&gt;=0.3,C8&lt;=50),C8&gt;50),"","Da der hjemsendt færre end 50 personer og/eller færre end 30 pct. af det samlede antal ansatte, kan der ikke opnås lønkompensation.")),"")</f>
        <v/>
      </c>
      <c r="E8" s="5"/>
      <c r="F8" s="5"/>
      <c r="H8" s="57"/>
      <c r="I8" s="57"/>
      <c r="J8" s="57"/>
      <c r="K8" s="57"/>
      <c r="L8" s="9"/>
      <c r="M8" s="9"/>
      <c r="P8" s="9"/>
      <c r="Q8" s="9"/>
      <c r="R8" s="9"/>
      <c r="S8" s="9"/>
      <c r="T8" s="9"/>
      <c r="U8" s="9"/>
      <c r="V8" s="9"/>
      <c r="W8" s="9"/>
      <c r="X8" s="9"/>
      <c r="Y8" s="61"/>
    </row>
    <row r="9" spans="1:25" x14ac:dyDescent="0.3">
      <c r="B9" s="9"/>
      <c r="C9" s="18"/>
      <c r="D9" s="5"/>
      <c r="E9" s="5"/>
      <c r="F9" s="5"/>
      <c r="H9" s="57"/>
      <c r="I9" s="57"/>
      <c r="J9" s="57"/>
      <c r="K9" s="57"/>
      <c r="L9" s="9"/>
      <c r="M9" s="9"/>
      <c r="P9" s="9"/>
      <c r="Q9" s="9"/>
      <c r="R9" s="9"/>
      <c r="S9" s="9"/>
      <c r="T9" s="9"/>
      <c r="U9" s="9"/>
      <c r="V9" s="9"/>
      <c r="W9" s="9"/>
      <c r="X9" s="9"/>
      <c r="Y9" s="61"/>
    </row>
    <row r="10" spans="1:25" x14ac:dyDescent="0.3">
      <c r="B10" s="5" t="s">
        <v>52</v>
      </c>
      <c r="C10" s="18"/>
      <c r="D10" s="5"/>
      <c r="E10" s="5"/>
      <c r="F10" s="5"/>
      <c r="H10" s="57"/>
      <c r="I10" s="57"/>
      <c r="J10" s="57"/>
      <c r="K10" s="57"/>
      <c r="L10" s="9"/>
      <c r="M10" s="9"/>
      <c r="P10" s="9"/>
      <c r="Q10" s="9"/>
      <c r="R10" s="9"/>
      <c r="S10" s="9"/>
      <c r="T10" s="9"/>
      <c r="U10" s="9"/>
      <c r="V10" s="9"/>
      <c r="W10" s="9"/>
      <c r="X10" s="9"/>
      <c r="Y10" s="61"/>
    </row>
    <row r="11" spans="1:25" x14ac:dyDescent="0.3">
      <c r="B11" s="5" t="s">
        <v>53</v>
      </c>
      <c r="C11" s="18"/>
      <c r="D11" s="5"/>
      <c r="E11" s="5"/>
      <c r="F11" s="5"/>
      <c r="H11" s="57"/>
      <c r="I11" s="57"/>
      <c r="J11" s="57"/>
      <c r="K11" s="57"/>
      <c r="L11" s="9"/>
      <c r="M11" s="9"/>
      <c r="P11" s="9"/>
      <c r="Q11" s="9"/>
      <c r="R11" s="9"/>
      <c r="S11" s="9"/>
      <c r="T11" s="9"/>
      <c r="U11" s="9"/>
      <c r="V11" s="9"/>
      <c r="W11" s="9"/>
      <c r="X11" s="9"/>
      <c r="Y11" s="61"/>
    </row>
    <row r="12" spans="1:25" x14ac:dyDescent="0.3">
      <c r="B12" s="5"/>
      <c r="C12" s="18"/>
      <c r="D12" s="5"/>
      <c r="E12" s="5"/>
      <c r="F12" s="5"/>
      <c r="H12" s="57"/>
      <c r="I12" s="57"/>
      <c r="J12" s="57"/>
      <c r="K12" s="57"/>
      <c r="L12" s="9"/>
      <c r="M12" s="9"/>
      <c r="P12" s="9"/>
      <c r="Q12" s="9"/>
      <c r="R12" s="9"/>
      <c r="S12" s="9"/>
      <c r="T12" s="9"/>
      <c r="U12" s="9"/>
      <c r="V12" s="9"/>
      <c r="W12" s="9"/>
      <c r="X12" s="9"/>
      <c r="Y12" s="61"/>
    </row>
    <row r="13" spans="1:25" x14ac:dyDescent="0.3">
      <c r="B13" s="27" t="s">
        <v>54</v>
      </c>
      <c r="C13" s="40" t="s">
        <v>40</v>
      </c>
      <c r="D13" s="5"/>
      <c r="E13" s="5"/>
      <c r="F13" s="5"/>
      <c r="H13" s="57"/>
      <c r="I13" s="57"/>
      <c r="J13" s="57"/>
      <c r="K13" s="57"/>
      <c r="L13" s="9"/>
      <c r="M13" s="9"/>
      <c r="P13" s="9"/>
      <c r="Q13" s="9"/>
      <c r="R13" s="9"/>
      <c r="S13" s="9"/>
      <c r="T13" s="9"/>
      <c r="U13" s="9"/>
      <c r="V13" s="9"/>
      <c r="W13" s="9"/>
      <c r="X13" s="9"/>
      <c r="Y13" s="61"/>
    </row>
    <row r="14" spans="1:25" x14ac:dyDescent="0.3">
      <c r="B14" s="28" t="s">
        <v>55</v>
      </c>
      <c r="C14" s="25">
        <f>IF(OR(ISTEXT(C13),ISTEXT(C16),C16=0),0,IF(IF(ISNUMBER(C13),C13,0)*0.8&gt;16000,16000,IF(ISNUMBER(C13),C13,0)*0.8))</f>
        <v>0</v>
      </c>
      <c r="D14" s="5"/>
      <c r="E14" s="5"/>
      <c r="F14" s="5"/>
      <c r="H14" s="57"/>
      <c r="I14" s="57"/>
      <c r="J14" s="57"/>
      <c r="K14" s="57"/>
      <c r="L14" s="9"/>
      <c r="M14" s="9"/>
      <c r="P14" s="9"/>
      <c r="Q14" s="9"/>
      <c r="R14" s="9"/>
      <c r="S14" s="9"/>
      <c r="T14" s="9"/>
      <c r="U14" s="9"/>
      <c r="V14" s="9"/>
      <c r="W14" s="9"/>
      <c r="X14" s="9"/>
      <c r="Y14" s="61"/>
    </row>
    <row r="15" spans="1:25" x14ac:dyDescent="0.3">
      <c r="B15" s="9"/>
      <c r="C15" s="18"/>
      <c r="D15" s="5"/>
      <c r="E15" s="5"/>
      <c r="F15" s="5"/>
      <c r="H15" s="57"/>
      <c r="I15" s="57"/>
      <c r="J15" s="57"/>
      <c r="K15" s="57"/>
      <c r="L15" s="9"/>
      <c r="M15" s="9"/>
      <c r="P15" s="9"/>
      <c r="Q15" s="9"/>
      <c r="R15" s="9"/>
      <c r="S15" s="9"/>
      <c r="T15" s="9"/>
      <c r="U15" s="9"/>
      <c r="V15" s="9"/>
      <c r="W15" s="9"/>
      <c r="X15" s="9"/>
      <c r="Y15" s="61"/>
    </row>
    <row r="16" spans="1:25" ht="28.8" x14ac:dyDescent="0.3">
      <c r="B16" s="19" t="s">
        <v>56</v>
      </c>
      <c r="C16" s="26">
        <f>IF(D8="Da der hjemsendt færre end 50 personer og/eller færre end 30 pct. af det samlede antal ansatte, kan der ikke opnås lønkompensation.","Der kan ikke opnås kompensation, da der er hjemsendt for få ansatte",SUM(X21:X1520))</f>
        <v>0</v>
      </c>
      <c r="D16" s="5"/>
      <c r="E16" s="5"/>
      <c r="F16" s="5"/>
      <c r="H16" s="57"/>
      <c r="I16" s="57"/>
      <c r="J16" s="57"/>
      <c r="K16" s="57"/>
      <c r="L16" s="9"/>
      <c r="M16" s="9"/>
      <c r="P16" s="9"/>
      <c r="Q16" s="9"/>
      <c r="R16" s="9"/>
      <c r="S16" s="9"/>
      <c r="T16" s="9"/>
      <c r="U16" s="9"/>
      <c r="V16" s="9"/>
      <c r="W16" s="9"/>
      <c r="X16" s="9"/>
      <c r="Y16" s="61"/>
    </row>
    <row r="17" spans="1:27" x14ac:dyDescent="0.3">
      <c r="B17" s="9"/>
      <c r="C17" s="18"/>
      <c r="D17" s="5"/>
      <c r="E17" s="5"/>
      <c r="F17" s="5"/>
      <c r="H17" s="57"/>
      <c r="I17" s="57"/>
      <c r="J17" s="57"/>
      <c r="K17" s="57"/>
      <c r="L17" s="9"/>
      <c r="M17" s="9"/>
      <c r="P17" s="9"/>
      <c r="Q17" s="9"/>
      <c r="R17" s="9"/>
      <c r="S17" s="9"/>
      <c r="T17" s="9"/>
      <c r="U17" s="9"/>
      <c r="V17" s="9"/>
      <c r="W17" s="9"/>
      <c r="X17" s="9"/>
      <c r="Y17" s="61"/>
    </row>
    <row r="18" spans="1:27" ht="28.8" x14ac:dyDescent="0.3">
      <c r="B18" s="13" t="s">
        <v>57</v>
      </c>
      <c r="C18" s="14">
        <f>IF(ISNUMBER(C16),C16+C14,0)</f>
        <v>0</v>
      </c>
      <c r="D18" s="5"/>
      <c r="E18" s="5"/>
      <c r="F18" s="5"/>
      <c r="H18" s="57"/>
      <c r="I18" s="57"/>
      <c r="J18" s="57"/>
      <c r="K18" s="57"/>
      <c r="L18" s="9"/>
      <c r="M18" s="9"/>
      <c r="P18" s="9"/>
      <c r="Q18" s="9"/>
      <c r="R18" s="9"/>
      <c r="S18" s="62"/>
      <c r="T18" s="9"/>
      <c r="U18" s="9"/>
      <c r="V18" s="9"/>
      <c r="W18" s="9"/>
      <c r="X18" s="9"/>
      <c r="Y18" s="61"/>
    </row>
    <row r="19" spans="1:27" x14ac:dyDescent="0.3">
      <c r="B19" s="29"/>
      <c r="C19" s="5"/>
      <c r="D19" s="5"/>
      <c r="E19" s="63"/>
      <c r="F19" s="63"/>
      <c r="H19" s="57"/>
      <c r="I19" s="57"/>
      <c r="J19" s="57"/>
      <c r="K19" s="57"/>
      <c r="L19" s="9"/>
      <c r="M19" s="9"/>
      <c r="N19" s="9"/>
      <c r="O19" s="9"/>
      <c r="P19" s="64" t="s">
        <v>66</v>
      </c>
      <c r="Q19" s="64" t="s">
        <v>71</v>
      </c>
      <c r="R19" s="65" t="s">
        <v>82</v>
      </c>
      <c r="S19" s="66"/>
      <c r="T19" s="66"/>
      <c r="V19" s="66"/>
      <c r="W19" s="66"/>
      <c r="X19" s="15"/>
    </row>
    <row r="20" spans="1:27" ht="64.05" customHeight="1" x14ac:dyDescent="0.3">
      <c r="A20" s="8" t="s">
        <v>19</v>
      </c>
      <c r="B20" s="30" t="s">
        <v>0</v>
      </c>
      <c r="C20" s="30" t="s">
        <v>3</v>
      </c>
      <c r="D20" s="30" t="s">
        <v>17</v>
      </c>
      <c r="E20" s="30" t="s">
        <v>4</v>
      </c>
      <c r="F20" s="30" t="s">
        <v>2</v>
      </c>
      <c r="G20" s="8" t="s">
        <v>37</v>
      </c>
      <c r="H20" s="30" t="s">
        <v>5</v>
      </c>
      <c r="I20" s="7" t="s">
        <v>35</v>
      </c>
      <c r="J20" s="30" t="s">
        <v>6</v>
      </c>
      <c r="K20" s="7" t="s">
        <v>76</v>
      </c>
      <c r="L20" s="20" t="s">
        <v>69</v>
      </c>
      <c r="M20" s="30" t="s">
        <v>70</v>
      </c>
      <c r="N20" s="7" t="s">
        <v>32</v>
      </c>
      <c r="O20" s="8" t="s">
        <v>18</v>
      </c>
      <c r="P20" s="30" t="s">
        <v>43</v>
      </c>
      <c r="Q20" s="30" t="s">
        <v>43</v>
      </c>
      <c r="R20" s="32" t="s">
        <v>43</v>
      </c>
      <c r="S20" s="8" t="s">
        <v>62</v>
      </c>
      <c r="T20" s="8" t="s">
        <v>84</v>
      </c>
      <c r="U20" s="67" t="s">
        <v>83</v>
      </c>
      <c r="V20" s="7" t="s">
        <v>63</v>
      </c>
      <c r="W20" s="7" t="s">
        <v>64</v>
      </c>
      <c r="X20" s="8" t="s">
        <v>36</v>
      </c>
      <c r="Y20" s="68"/>
      <c r="Z20" s="68"/>
      <c r="AA20" s="68"/>
    </row>
    <row r="21" spans="1:27" x14ac:dyDescent="0.3">
      <c r="A21" s="4" t="str">
        <f>IF(B21="","",1)</f>
        <v/>
      </c>
      <c r="B21" s="41"/>
      <c r="C21" s="42"/>
      <c r="D21" s="43"/>
      <c r="E21" s="44"/>
      <c r="F21" s="44"/>
      <c r="G21" s="17" t="str">
        <f>IF(OR(E21="",F21=""),"",NETWORKDAYS(E21,F21,Lister!$D$7:$D$16))</f>
        <v/>
      </c>
      <c r="I21" s="45" t="str">
        <f>IF(H21="","",IF(H21="Funktionær",0.75,IF(H21="Ikke-funktionær",0.9,IF(H21="Elev/lærling",0.9))))</f>
        <v/>
      </c>
      <c r="J21" s="46"/>
      <c r="K21" s="47">
        <f>IF(ISNUMBER('Opsparede løndele'!I6),J21+'Opsparede løndele'!I6,J21)</f>
        <v>0</v>
      </c>
      <c r="L21" s="48"/>
      <c r="M21" s="49"/>
      <c r="N21" s="23" t="str">
        <f>IF(B21="","",IF(K21*I21&gt;30000*IF(M21&gt;37,37,M21)/37,30000*IF(M21&gt;37,37,M21)/37,K21*I21))</f>
        <v/>
      </c>
      <c r="O21" s="21" t="str">
        <f>IF(N21="","",IF(N21&lt;=K21-L21,N21,K21-L21))</f>
        <v/>
      </c>
      <c r="P21" s="49"/>
      <c r="Q21" s="49"/>
      <c r="R21" s="49"/>
      <c r="S21" s="22" t="str">
        <f>IFERROR(MAX(IF(OR(P21="",Q21="",R21=""),"",IF(AND(MONTH(E21)=12,MONTH(F21)=12),(NETWORKDAYS(E21,F21,Lister!$D$7:$D$16)-P21)*O21/NETWORKDAYS(Lister!$D$19,Lister!$E$19,Lister!$D$7:$D$16),IF(AND(MONTH(E21)=12,F21&gt;DATE(2021,12,31)),(NETWORKDAYS(E21,Lister!$E$19,Lister!$D$7:$D$16)-P21)*O21/NETWORKDAYS(Lister!$D$19,Lister!$E$19,Lister!$D$7:$D$16),IF(E21&gt;DATE(2021,12,31),0)))),0),"")</f>
        <v/>
      </c>
      <c r="T21" s="22" t="str">
        <f>IFERROR(MAX(IF(OR(P21="",Q21="",R21=""),"",IF(AND(MONTH(E21)=1,MONTH(F21)=1),(NETWORKDAYS(E21,F21,Lister!$D$7:$D$16)-Q21)*O21/NETWORKDAYS(Lister!$D$20,Lister!$E$20,Lister!$D$7:$D$16),IF(AND(MONTH(E21)=1,F21&gt;DATE(2022,1,31)),(NETWORKDAYS(E21,Lister!$E$20,Lister!$D$7:$D$16)-Q21)*O21/NETWORKDAYS(Lister!$D$20,Lister!$E$20,Lister!$D$7:$D$16),IF(AND(E21&lt;DATE(2022,1,1),MONTH(F21)=1),(NETWORKDAYS(Lister!$D$20,F21,Lister!$D$7:$D$16)-Q21)*O21/NETWORKDAYS(Lister!$D$20,Lister!$E$20,Lister!$D$7:$D$16),IF(AND(E21&lt;DATE(2022,1,1),F21&gt;DATE(2022,1,31)),(NETWORKDAYS(Lister!$D$20,Lister!$E$20,Lister!$D$7:$D$16)-Q21)*O21/NETWORKDAYS(Lister!$D$20,Lister!$E$20,Lister!$D$7:$D$16),IF(OR(AND(E21&lt;DATE(2022,1,1),F21&lt;DATE(2022,1,1)),E21&gt;DATE(2022,1,31)),0)))))),0),"")</f>
        <v/>
      </c>
      <c r="U21" s="22" t="str">
        <f>IFERROR(MAX(IF(OR(P21="",Q21="",R21=""),"",IF(AND(MONTH(E21)=2,MONTH(F21)=2),(NETWORKDAYS(E21,F21,Lister!$D$7:$D$16)-R21)*O21/NETWORKDAYS(Lister!$D$21,Lister!$E$21,Lister!$D$7:$D$16),IF(AND(MONTH(E21)=2,F21&gt;DATE(2022,2,28)),(NETWORKDAYS(E21,Lister!$E$21,Lister!$D$7:$D$16)-R21)*O21/NETWORKDAYS(Lister!$D$21,Lister!$E$21,Lister!$D$7:$D$16),IF(AND(E21&lt;DATE(2022,2,1),MONTH(F21)=2),(NETWORKDAYS(Lister!$D$21,F21,Lister!$D$7:$D$16)-R21)*O21/NETWORKDAYS(Lister!$D$21,Lister!$E$21,Lister!$D$7:$D$16),IF(AND(E21&lt;DATE(2022,2,1),F21&gt;DATE(2022,2,28)),(NETWORKDAYS(Lister!$D$21,Lister!$E$21,Lister!$D$7:$D$16)-R21)*O21/NETWORKDAYS(Lister!$D$21,Lister!$E$21,Lister!$D$7:$D$16),IF(OR(AND(E21&lt;DATE(2022,2,1),F21&lt;DATE(2022,2,1)),E21&gt;DATE(2022,2,28)),0)))))),0),"")</f>
        <v/>
      </c>
      <c r="V21" s="23" t="str">
        <f>IF(AND(ISNUMBER(S21),ISNUMBER(T21),ISNUMBER(U21)),S21+T21+U21,"")</f>
        <v/>
      </c>
      <c r="W21" s="23" t="str">
        <f>IFERROR(IF(E21&gt;=DATE(2021,12,10),3,0)/31*O21,"")</f>
        <v/>
      </c>
      <c r="X21" s="24" t="str">
        <f>IFERROR(MAX(IF(AND(ISNUMBER(S21),ISNUMBER(T21),ISNUMBER(U21)),V21-W21,""),0),"")</f>
        <v/>
      </c>
      <c r="Y21" s="69"/>
      <c r="Z21" s="69"/>
    </row>
    <row r="22" spans="1:27" x14ac:dyDescent="0.3">
      <c r="A22" s="4" t="str">
        <f>IF(B22="","",A21+1)</f>
        <v/>
      </c>
      <c r="B22" s="41"/>
      <c r="C22" s="42"/>
      <c r="D22" s="43"/>
      <c r="E22" s="50"/>
      <c r="F22" s="50"/>
      <c r="G22" s="17" t="str">
        <f>IF(OR(E22="",F22=""),"",NETWORKDAYS(E22,F22,Lister!$D$7:$D$16))</f>
        <v/>
      </c>
      <c r="H22" s="36"/>
      <c r="I22" s="45" t="str">
        <f t="shared" ref="I22:I85" si="0">IF(H22="","",IF(H22="Funktionær",0.75,IF(H22="Ikke-funktionær",0.9,IF(H22="Elev/lærling",0.9))))</f>
        <v/>
      </c>
      <c r="J22" s="48"/>
      <c r="K22" s="47">
        <f>IF(ISNUMBER('Opsparede løndele'!I7),J22+'Opsparede løndele'!I7,J22)</f>
        <v>0</v>
      </c>
      <c r="L22" s="48"/>
      <c r="M22" s="51"/>
      <c r="N22" s="23" t="str">
        <f t="shared" ref="N22:N85" si="1">IF(B22="","",IF(K22*I22&gt;30000*IF(M22&gt;37,37,M22)/37,30000*IF(M22&gt;37,37,M22)/37,K22*I22))</f>
        <v/>
      </c>
      <c r="O22" s="21" t="str">
        <f t="shared" ref="O22:O85" si="2">IF(N22="","",IF(N22&lt;=K22-L22,N22,K22-L22))</f>
        <v/>
      </c>
      <c r="P22" s="49"/>
      <c r="Q22" s="49"/>
      <c r="R22" s="49"/>
      <c r="S22" s="22" t="str">
        <f>IFERROR(MAX(IF(OR(P22="",Q22="",R22=""),"",IF(AND(MONTH(E22)=12,MONTH(F22)=12),(NETWORKDAYS(E22,F22,Lister!$D$7:$D$16)-P22)*O22/NETWORKDAYS(Lister!$D$19,Lister!$E$19,Lister!$D$7:$D$16),IF(AND(MONTH(E22)=12,F22&gt;DATE(2021,12,31)),(NETWORKDAYS(E22,Lister!$E$19,Lister!$D$7:$D$16)-P22)*O22/NETWORKDAYS(Lister!$D$19,Lister!$E$19,Lister!$D$7:$D$16),IF(E22&gt;DATE(2021,12,31),0)))),0),"")</f>
        <v/>
      </c>
      <c r="T22" s="22" t="str">
        <f>IFERROR(MAX(IF(OR(P22="",Q22="",R22=""),"",IF(AND(MONTH(E22)=1,MONTH(F22)=1),(NETWORKDAYS(E22,F22,Lister!$D$7:$D$16)-Q22)*O22/NETWORKDAYS(Lister!$D$20,Lister!$E$20,Lister!$D$7:$D$16),IF(AND(MONTH(E22)=1,F22&gt;DATE(2022,1,31)),(NETWORKDAYS(E22,Lister!$E$20,Lister!$D$7:$D$16)-Q22)*O22/NETWORKDAYS(Lister!$D$20,Lister!$E$20,Lister!$D$7:$D$16),IF(AND(E22&lt;DATE(2022,1,1),MONTH(F22)=1),(NETWORKDAYS(Lister!$D$20,F22,Lister!$D$7:$D$16)-Q22)*O22/NETWORKDAYS(Lister!$D$20,Lister!$E$20,Lister!$D$7:$D$16),IF(AND(E22&lt;DATE(2022,1,1),F22&gt;DATE(2022,1,31)),(NETWORKDAYS(Lister!$D$20,Lister!$E$20,Lister!$D$7:$D$16)-Q22)*O22/NETWORKDAYS(Lister!$D$20,Lister!$E$20,Lister!$D$7:$D$16),IF(OR(AND(E22&lt;DATE(2022,1,1),F22&lt;DATE(2022,1,1)),E22&gt;DATE(2022,1,31)),0)))))),0),"")</f>
        <v/>
      </c>
      <c r="U22" s="22" t="str">
        <f>IFERROR(MAX(IF(OR(P22="",Q22="",R22=""),"",IF(AND(MONTH(E22)=2,MONTH(F22)=2),(NETWORKDAYS(E22,F22,Lister!$D$7:$D$16)-R22)*O22/NETWORKDAYS(Lister!$D$21,Lister!$E$21,Lister!$D$7:$D$16),IF(AND(MONTH(E22)=2,F22&gt;DATE(2022,2,28)),(NETWORKDAYS(E22,Lister!$E$21,Lister!$D$7:$D$16)-R22)*O22/NETWORKDAYS(Lister!$D$21,Lister!$E$21,Lister!$D$7:$D$16),IF(AND(E22&lt;DATE(2022,2,1),MONTH(F22)=2),(NETWORKDAYS(Lister!$D$21,F22,Lister!$D$7:$D$16)-R22)*O22/NETWORKDAYS(Lister!$D$21,Lister!$E$21,Lister!$D$7:$D$16),IF(AND(E22&lt;DATE(2022,2,1),F22&gt;DATE(2022,2,28)),(NETWORKDAYS(Lister!$D$21,Lister!$E$21,Lister!$D$7:$D$16)-R22)*O22/NETWORKDAYS(Lister!$D$21,Lister!$E$21,Lister!$D$7:$D$16),IF(OR(AND(E22&lt;DATE(2022,2,1),F22&lt;DATE(2022,2,1)),E22&gt;DATE(2022,2,28)),0)))))),0),"")</f>
        <v/>
      </c>
      <c r="V22" s="23" t="str">
        <f t="shared" ref="V22:V85" si="3">IF(AND(ISNUMBER(S22),ISNUMBER(T22),ISNUMBER(U22)),S22+T22+U22,"")</f>
        <v/>
      </c>
      <c r="W22" s="23" t="str">
        <f t="shared" ref="W22:W85" si="4">IFERROR(IF(E22&gt;=DATE(2021,12,10),3,0)/31*O22,"")</f>
        <v/>
      </c>
      <c r="X22" s="24" t="str">
        <f t="shared" ref="X22:X85" si="5">IFERROR(MAX(IF(AND(ISNUMBER(S22),ISNUMBER(T22),ISNUMBER(U22)),V22-W22,""),0),"")</f>
        <v/>
      </c>
      <c r="Y22" s="70"/>
      <c r="Z22" s="69"/>
      <c r="AA22" s="9"/>
    </row>
    <row r="23" spans="1:27" x14ac:dyDescent="0.3">
      <c r="A23" s="4" t="str">
        <f t="shared" ref="A23:A86" si="6">IF(B23="","",A22+1)</f>
        <v/>
      </c>
      <c r="B23" s="41"/>
      <c r="C23" s="42"/>
      <c r="D23" s="43"/>
      <c r="E23" s="44"/>
      <c r="F23" s="44"/>
      <c r="G23" s="17" t="str">
        <f>IF(OR(E23="",F23=""),"",NETWORKDAYS(E23,F23,Lister!$D$7:$D$16))</f>
        <v/>
      </c>
      <c r="I23" s="45" t="str">
        <f t="shared" si="0"/>
        <v/>
      </c>
      <c r="J23" s="46"/>
      <c r="K23" s="47">
        <f>IF(ISNUMBER('Opsparede løndele'!I8),J23+'Opsparede løndele'!I8,J23)</f>
        <v>0</v>
      </c>
      <c r="L23" s="48"/>
      <c r="M23" s="51"/>
      <c r="N23" s="23" t="str">
        <f t="shared" si="1"/>
        <v/>
      </c>
      <c r="O23" s="21" t="str">
        <f t="shared" si="2"/>
        <v/>
      </c>
      <c r="P23" s="49"/>
      <c r="Q23" s="49"/>
      <c r="R23" s="49"/>
      <c r="S23" s="22" t="str">
        <f>IFERROR(MAX(IF(OR(P23="",Q23="",R23=""),"",IF(AND(MONTH(E23)=12,MONTH(F23)=12),(NETWORKDAYS(E23,F23,Lister!$D$7:$D$16)-P23)*O23/NETWORKDAYS(Lister!$D$19,Lister!$E$19,Lister!$D$7:$D$16),IF(AND(MONTH(E23)=12,F23&gt;DATE(2021,12,31)),(NETWORKDAYS(E23,Lister!$E$19,Lister!$D$7:$D$16)-P23)*O23/NETWORKDAYS(Lister!$D$19,Lister!$E$19,Lister!$D$7:$D$16),IF(E23&gt;DATE(2021,12,31),0)))),0),"")</f>
        <v/>
      </c>
      <c r="T23" s="22" t="str">
        <f>IFERROR(MAX(IF(OR(P23="",Q23="",R23=""),"",IF(AND(MONTH(E23)=1,MONTH(F23)=1),(NETWORKDAYS(E23,F23,Lister!$D$7:$D$16)-Q23)*O23/NETWORKDAYS(Lister!$D$20,Lister!$E$20,Lister!$D$7:$D$16),IF(AND(MONTH(E23)=1,F23&gt;DATE(2022,1,31)),(NETWORKDAYS(E23,Lister!$E$20,Lister!$D$7:$D$16)-Q23)*O23/NETWORKDAYS(Lister!$D$20,Lister!$E$20,Lister!$D$7:$D$16),IF(AND(E23&lt;DATE(2022,1,1),MONTH(F23)=1),(NETWORKDAYS(Lister!$D$20,F23,Lister!$D$7:$D$16)-Q23)*O23/NETWORKDAYS(Lister!$D$20,Lister!$E$20,Lister!$D$7:$D$16),IF(AND(E23&lt;DATE(2022,1,1),F23&gt;DATE(2022,1,31)),(NETWORKDAYS(Lister!$D$20,Lister!$E$20,Lister!$D$7:$D$16)-Q23)*O23/NETWORKDAYS(Lister!$D$20,Lister!$E$20,Lister!$D$7:$D$16),IF(OR(AND(E23&lt;DATE(2022,1,1),F23&lt;DATE(2022,1,1)),E23&gt;DATE(2022,1,31)),0)))))),0),"")</f>
        <v/>
      </c>
      <c r="U23" s="22" t="str">
        <f>IFERROR(MAX(IF(OR(P23="",Q23="",R23=""),"",IF(AND(MONTH(E23)=2,MONTH(F23)=2),(NETWORKDAYS(E23,F23,Lister!$D$7:$D$16)-R23)*O23/NETWORKDAYS(Lister!$D$21,Lister!$E$21,Lister!$D$7:$D$16),IF(AND(MONTH(E23)=2,F23&gt;DATE(2022,2,28)),(NETWORKDAYS(E23,Lister!$E$21,Lister!$D$7:$D$16)-R23)*O23/NETWORKDAYS(Lister!$D$21,Lister!$E$21,Lister!$D$7:$D$16),IF(AND(E23&lt;DATE(2022,2,1),MONTH(F23)=2),(NETWORKDAYS(Lister!$D$21,F23,Lister!$D$7:$D$16)-R23)*O23/NETWORKDAYS(Lister!$D$21,Lister!$E$21,Lister!$D$7:$D$16),IF(AND(E23&lt;DATE(2022,2,1),F23&gt;DATE(2022,2,28)),(NETWORKDAYS(Lister!$D$21,Lister!$E$21,Lister!$D$7:$D$16)-R23)*O23/NETWORKDAYS(Lister!$D$21,Lister!$E$21,Lister!$D$7:$D$16),IF(OR(AND(E23&lt;DATE(2022,2,1),F23&lt;DATE(2022,2,1)),E23&gt;DATE(2022,2,28)),0)))))),0),"")</f>
        <v/>
      </c>
      <c r="V23" s="23" t="str">
        <f t="shared" si="3"/>
        <v/>
      </c>
      <c r="W23" s="23" t="str">
        <f t="shared" si="4"/>
        <v/>
      </c>
      <c r="X23" s="24" t="str">
        <f t="shared" si="5"/>
        <v/>
      </c>
      <c r="Y23" s="69"/>
      <c r="Z23" s="69"/>
    </row>
    <row r="24" spans="1:27" x14ac:dyDescent="0.3">
      <c r="A24" s="4" t="str">
        <f t="shared" si="6"/>
        <v/>
      </c>
      <c r="B24" s="41"/>
      <c r="C24" s="42"/>
      <c r="D24" s="43"/>
      <c r="E24" s="52"/>
      <c r="F24" s="52"/>
      <c r="G24" s="17" t="str">
        <f>IF(OR(E24="",F24=""),"",NETWORKDAYS(E24,F24,Lister!$D$7:$D$16))</f>
        <v/>
      </c>
      <c r="I24" s="45" t="str">
        <f t="shared" si="0"/>
        <v/>
      </c>
      <c r="J24" s="46"/>
      <c r="K24" s="47">
        <f>IF(ISNUMBER('Opsparede løndele'!I9),J24+'Opsparede løndele'!I9,J24)</f>
        <v>0</v>
      </c>
      <c r="L24" s="48"/>
      <c r="M24" s="49"/>
      <c r="N24" s="23" t="str">
        <f t="shared" si="1"/>
        <v/>
      </c>
      <c r="O24" s="21" t="str">
        <f t="shared" si="2"/>
        <v/>
      </c>
      <c r="P24" s="49"/>
      <c r="Q24" s="49"/>
      <c r="R24" s="49"/>
      <c r="S24" s="22" t="str">
        <f>IFERROR(MAX(IF(OR(P24="",Q24="",R24=""),"",IF(AND(MONTH(E24)=12,MONTH(F24)=12),(NETWORKDAYS(E24,F24,Lister!$D$7:$D$16)-P24)*O24/NETWORKDAYS(Lister!$D$19,Lister!$E$19,Lister!$D$7:$D$16),IF(AND(MONTH(E24)=12,F24&gt;DATE(2021,12,31)),(NETWORKDAYS(E24,Lister!$E$19,Lister!$D$7:$D$16)-P24)*O24/NETWORKDAYS(Lister!$D$19,Lister!$E$19,Lister!$D$7:$D$16),IF(E24&gt;DATE(2021,12,31),0)))),0),"")</f>
        <v/>
      </c>
      <c r="T24" s="22" t="str">
        <f>IFERROR(MAX(IF(OR(P24="",Q24="",R24=""),"",IF(AND(MONTH(E24)=1,MONTH(F24)=1),(NETWORKDAYS(E24,F24,Lister!$D$7:$D$16)-Q24)*O24/NETWORKDAYS(Lister!$D$20,Lister!$E$20,Lister!$D$7:$D$16),IF(AND(MONTH(E24)=1,F24&gt;DATE(2022,1,31)),(NETWORKDAYS(E24,Lister!$E$20,Lister!$D$7:$D$16)-Q24)*O24/NETWORKDAYS(Lister!$D$20,Lister!$E$20,Lister!$D$7:$D$16),IF(AND(E24&lt;DATE(2022,1,1),MONTH(F24)=1),(NETWORKDAYS(Lister!$D$20,F24,Lister!$D$7:$D$16)-Q24)*O24/NETWORKDAYS(Lister!$D$20,Lister!$E$20,Lister!$D$7:$D$16),IF(AND(E24&lt;DATE(2022,1,1),F24&gt;DATE(2022,1,31)),(NETWORKDAYS(Lister!$D$20,Lister!$E$20,Lister!$D$7:$D$16)-Q24)*O24/NETWORKDAYS(Lister!$D$20,Lister!$E$20,Lister!$D$7:$D$16),IF(OR(AND(E24&lt;DATE(2022,1,1),F24&lt;DATE(2022,1,1)),E24&gt;DATE(2022,1,31)),0)))))),0),"")</f>
        <v/>
      </c>
      <c r="U24" s="22" t="str">
        <f>IFERROR(MAX(IF(OR(P24="",Q24="",R24=""),"",IF(AND(MONTH(E24)=2,MONTH(F24)=2),(NETWORKDAYS(E24,F24,Lister!$D$7:$D$16)-R24)*O24/NETWORKDAYS(Lister!$D$21,Lister!$E$21,Lister!$D$7:$D$16),IF(AND(MONTH(E24)=2,F24&gt;DATE(2022,2,28)),(NETWORKDAYS(E24,Lister!$E$21,Lister!$D$7:$D$16)-R24)*O24/NETWORKDAYS(Lister!$D$21,Lister!$E$21,Lister!$D$7:$D$16),IF(AND(E24&lt;DATE(2022,2,1),MONTH(F24)=2),(NETWORKDAYS(Lister!$D$21,F24,Lister!$D$7:$D$16)-R24)*O24/NETWORKDAYS(Lister!$D$21,Lister!$E$21,Lister!$D$7:$D$16),IF(AND(E24&lt;DATE(2022,2,1),F24&gt;DATE(2022,2,28)),(NETWORKDAYS(Lister!$D$21,Lister!$E$21,Lister!$D$7:$D$16)-R24)*O24/NETWORKDAYS(Lister!$D$21,Lister!$E$21,Lister!$D$7:$D$16),IF(OR(AND(E24&lt;DATE(2022,2,1),F24&lt;DATE(2022,2,1)),E24&gt;DATE(2022,2,28)),0)))))),0),"")</f>
        <v/>
      </c>
      <c r="V24" s="23" t="str">
        <f t="shared" si="3"/>
        <v/>
      </c>
      <c r="W24" s="23" t="str">
        <f t="shared" si="4"/>
        <v/>
      </c>
      <c r="X24" s="24" t="str">
        <f t="shared" si="5"/>
        <v/>
      </c>
      <c r="Y24" s="69"/>
      <c r="Z24" s="69"/>
    </row>
    <row r="25" spans="1:27" x14ac:dyDescent="0.3">
      <c r="A25" s="4" t="str">
        <f t="shared" si="6"/>
        <v/>
      </c>
      <c r="B25" s="41"/>
      <c r="C25" s="42"/>
      <c r="D25" s="43"/>
      <c r="E25" s="52"/>
      <c r="F25" s="52"/>
      <c r="G25" s="17" t="str">
        <f>IF(OR(E25="",F25=""),"",NETWORKDAYS(E25,F25,Lister!$D$7:$D$16))</f>
        <v/>
      </c>
      <c r="I25" s="45" t="str">
        <f t="shared" si="0"/>
        <v/>
      </c>
      <c r="J25" s="46"/>
      <c r="K25" s="47">
        <f>IF(ISNUMBER('Opsparede løndele'!I10),J25+'Opsparede løndele'!I10,J25)</f>
        <v>0</v>
      </c>
      <c r="L25" s="48"/>
      <c r="M25" s="49"/>
      <c r="N25" s="23" t="str">
        <f t="shared" si="1"/>
        <v/>
      </c>
      <c r="O25" s="21" t="str">
        <f t="shared" si="2"/>
        <v/>
      </c>
      <c r="P25" s="49"/>
      <c r="Q25" s="49"/>
      <c r="R25" s="49"/>
      <c r="S25" s="22" t="str">
        <f>IFERROR(MAX(IF(OR(P25="",Q25="",R25=""),"",IF(AND(MONTH(E25)=12,MONTH(F25)=12),(NETWORKDAYS(E25,F25,Lister!$D$7:$D$16)-P25)*O25/NETWORKDAYS(Lister!$D$19,Lister!$E$19,Lister!$D$7:$D$16),IF(AND(MONTH(E25)=12,F25&gt;DATE(2021,12,31)),(NETWORKDAYS(E25,Lister!$E$19,Lister!$D$7:$D$16)-P25)*O25/NETWORKDAYS(Lister!$D$19,Lister!$E$19,Lister!$D$7:$D$16),IF(E25&gt;DATE(2021,12,31),0)))),0),"")</f>
        <v/>
      </c>
      <c r="T25" s="22" t="str">
        <f>IFERROR(MAX(IF(OR(P25="",Q25="",R25=""),"",IF(AND(MONTH(E25)=1,MONTH(F25)=1),(NETWORKDAYS(E25,F25,Lister!$D$7:$D$16)-Q25)*O25/NETWORKDAYS(Lister!$D$20,Lister!$E$20,Lister!$D$7:$D$16),IF(AND(MONTH(E25)=1,F25&gt;DATE(2022,1,31)),(NETWORKDAYS(E25,Lister!$E$20,Lister!$D$7:$D$16)-Q25)*O25/NETWORKDAYS(Lister!$D$20,Lister!$E$20,Lister!$D$7:$D$16),IF(AND(E25&lt;DATE(2022,1,1),MONTH(F25)=1),(NETWORKDAYS(Lister!$D$20,F25,Lister!$D$7:$D$16)-Q25)*O25/NETWORKDAYS(Lister!$D$20,Lister!$E$20,Lister!$D$7:$D$16),IF(AND(E25&lt;DATE(2022,1,1),F25&gt;DATE(2022,1,31)),(NETWORKDAYS(Lister!$D$20,Lister!$E$20,Lister!$D$7:$D$16)-Q25)*O25/NETWORKDAYS(Lister!$D$20,Lister!$E$20,Lister!$D$7:$D$16),IF(OR(AND(E25&lt;DATE(2022,1,1),F25&lt;DATE(2022,1,1)),E25&gt;DATE(2022,1,31)),0)))))),0),"")</f>
        <v/>
      </c>
      <c r="U25" s="22" t="str">
        <f>IFERROR(MAX(IF(OR(P25="",Q25="",R25=""),"",IF(AND(MONTH(E25)=2,MONTH(F25)=2),(NETWORKDAYS(E25,F25,Lister!$D$7:$D$16)-R25)*O25/NETWORKDAYS(Lister!$D$21,Lister!$E$21,Lister!$D$7:$D$16),IF(AND(MONTH(E25)=2,F25&gt;DATE(2022,2,28)),(NETWORKDAYS(E25,Lister!$E$21,Lister!$D$7:$D$16)-R25)*O25/NETWORKDAYS(Lister!$D$21,Lister!$E$21,Lister!$D$7:$D$16),IF(AND(E25&lt;DATE(2022,2,1),MONTH(F25)=2),(NETWORKDAYS(Lister!$D$21,F25,Lister!$D$7:$D$16)-R25)*O25/NETWORKDAYS(Lister!$D$21,Lister!$E$21,Lister!$D$7:$D$16),IF(AND(E25&lt;DATE(2022,2,1),F25&gt;DATE(2022,2,28)),(NETWORKDAYS(Lister!$D$21,Lister!$E$21,Lister!$D$7:$D$16)-R25)*O25/NETWORKDAYS(Lister!$D$21,Lister!$E$21,Lister!$D$7:$D$16),IF(OR(AND(E25&lt;DATE(2022,2,1),F25&lt;DATE(2022,2,1)),E25&gt;DATE(2022,2,28)),0)))))),0),"")</f>
        <v/>
      </c>
      <c r="V25" s="23" t="str">
        <f t="shared" si="3"/>
        <v/>
      </c>
      <c r="W25" s="23" t="str">
        <f t="shared" si="4"/>
        <v/>
      </c>
      <c r="X25" s="24" t="str">
        <f t="shared" si="5"/>
        <v/>
      </c>
      <c r="Y25" s="69"/>
      <c r="Z25" s="69"/>
    </row>
    <row r="26" spans="1:27" x14ac:dyDescent="0.3">
      <c r="A26" s="4" t="str">
        <f t="shared" si="6"/>
        <v/>
      </c>
      <c r="B26" s="41"/>
      <c r="C26" s="42"/>
      <c r="D26" s="43"/>
      <c r="E26" s="44"/>
      <c r="F26" s="44"/>
      <c r="G26" s="17" t="str">
        <f>IF(OR(E26="",F26=""),"",NETWORKDAYS(E26,F26,Lister!$D$7:$D$16))</f>
        <v/>
      </c>
      <c r="I26" s="45" t="str">
        <f t="shared" si="0"/>
        <v/>
      </c>
      <c r="J26" s="46"/>
      <c r="K26" s="47">
        <f>IF(ISNUMBER('Opsparede løndele'!I11),J26+'Opsparede løndele'!I11,J26)</f>
        <v>0</v>
      </c>
      <c r="L26" s="48"/>
      <c r="M26" s="49"/>
      <c r="N26" s="23" t="str">
        <f t="shared" si="1"/>
        <v/>
      </c>
      <c r="O26" s="21" t="str">
        <f t="shared" si="2"/>
        <v/>
      </c>
      <c r="P26" s="49"/>
      <c r="Q26" s="49"/>
      <c r="R26" s="49"/>
      <c r="S26" s="22" t="str">
        <f>IFERROR(MAX(IF(OR(P26="",Q26="",R26=""),"",IF(AND(MONTH(E26)=12,MONTH(F26)=12),(NETWORKDAYS(E26,F26,Lister!$D$7:$D$16)-P26)*O26/NETWORKDAYS(Lister!$D$19,Lister!$E$19,Lister!$D$7:$D$16),IF(AND(MONTH(E26)=12,F26&gt;DATE(2021,12,31)),(NETWORKDAYS(E26,Lister!$E$19,Lister!$D$7:$D$16)-P26)*O26/NETWORKDAYS(Lister!$D$19,Lister!$E$19,Lister!$D$7:$D$16),IF(E26&gt;DATE(2021,12,31),0)))),0),"")</f>
        <v/>
      </c>
      <c r="T26" s="22" t="str">
        <f>IFERROR(MAX(IF(OR(P26="",Q26="",R26=""),"",IF(AND(MONTH(E26)=1,MONTH(F26)=1),(NETWORKDAYS(E26,F26,Lister!$D$7:$D$16)-Q26)*O26/NETWORKDAYS(Lister!$D$20,Lister!$E$20,Lister!$D$7:$D$16),IF(AND(MONTH(E26)=1,F26&gt;DATE(2022,1,31)),(NETWORKDAYS(E26,Lister!$E$20,Lister!$D$7:$D$16)-Q26)*O26/NETWORKDAYS(Lister!$D$20,Lister!$E$20,Lister!$D$7:$D$16),IF(AND(E26&lt;DATE(2022,1,1),MONTH(F26)=1),(NETWORKDAYS(Lister!$D$20,F26,Lister!$D$7:$D$16)-Q26)*O26/NETWORKDAYS(Lister!$D$20,Lister!$E$20,Lister!$D$7:$D$16),IF(AND(E26&lt;DATE(2022,1,1),F26&gt;DATE(2022,1,31)),(NETWORKDAYS(Lister!$D$20,Lister!$E$20,Lister!$D$7:$D$16)-Q26)*O26/NETWORKDAYS(Lister!$D$20,Lister!$E$20,Lister!$D$7:$D$16),IF(OR(AND(E26&lt;DATE(2022,1,1),F26&lt;DATE(2022,1,1)),E26&gt;DATE(2022,1,31)),0)))))),0),"")</f>
        <v/>
      </c>
      <c r="U26" s="22" t="str">
        <f>IFERROR(MAX(IF(OR(P26="",Q26="",R26=""),"",IF(AND(MONTH(E26)=2,MONTH(F26)=2),(NETWORKDAYS(E26,F26,Lister!$D$7:$D$16)-R26)*O26/NETWORKDAYS(Lister!$D$21,Lister!$E$21,Lister!$D$7:$D$16),IF(AND(MONTH(E26)=2,F26&gt;DATE(2022,2,28)),(NETWORKDAYS(E26,Lister!$E$21,Lister!$D$7:$D$16)-R26)*O26/NETWORKDAYS(Lister!$D$21,Lister!$E$21,Lister!$D$7:$D$16),IF(AND(E26&lt;DATE(2022,2,1),MONTH(F26)=2),(NETWORKDAYS(Lister!$D$21,F26,Lister!$D$7:$D$16)-R26)*O26/NETWORKDAYS(Lister!$D$21,Lister!$E$21,Lister!$D$7:$D$16),IF(AND(E26&lt;DATE(2022,2,1),F26&gt;DATE(2022,2,28)),(NETWORKDAYS(Lister!$D$21,Lister!$E$21,Lister!$D$7:$D$16)-R26)*O26/NETWORKDAYS(Lister!$D$21,Lister!$E$21,Lister!$D$7:$D$16),IF(OR(AND(E26&lt;DATE(2022,2,1),F26&lt;DATE(2022,2,1)),E26&gt;DATE(2022,2,28)),0)))))),0),"")</f>
        <v/>
      </c>
      <c r="V26" s="23" t="str">
        <f t="shared" si="3"/>
        <v/>
      </c>
      <c r="W26" s="23" t="str">
        <f t="shared" si="4"/>
        <v/>
      </c>
      <c r="X26" s="24" t="str">
        <f t="shared" si="5"/>
        <v/>
      </c>
      <c r="Y26" s="69"/>
      <c r="Z26" s="69"/>
    </row>
    <row r="27" spans="1:27" x14ac:dyDescent="0.3">
      <c r="A27" s="4" t="str">
        <f t="shared" si="6"/>
        <v/>
      </c>
      <c r="B27" s="41"/>
      <c r="C27" s="42"/>
      <c r="D27" s="43"/>
      <c r="E27" s="44"/>
      <c r="F27" s="44"/>
      <c r="G27" s="17" t="str">
        <f>IF(OR(E27="",F27=""),"",NETWORKDAYS(E27,F27,Lister!$D$7:$D$16))</f>
        <v/>
      </c>
      <c r="I27" s="45" t="str">
        <f t="shared" si="0"/>
        <v/>
      </c>
      <c r="J27" s="46"/>
      <c r="K27" s="47">
        <f>IF(ISNUMBER('Opsparede løndele'!I12),J27+'Opsparede løndele'!I12,J27)</f>
        <v>0</v>
      </c>
      <c r="L27" s="48"/>
      <c r="M27" s="49"/>
      <c r="N27" s="23" t="str">
        <f t="shared" si="1"/>
        <v/>
      </c>
      <c r="O27" s="21" t="str">
        <f t="shared" si="2"/>
        <v/>
      </c>
      <c r="P27" s="49"/>
      <c r="Q27" s="49"/>
      <c r="R27" s="49"/>
      <c r="S27" s="22" t="str">
        <f>IFERROR(MAX(IF(OR(P27="",Q27="",R27=""),"",IF(AND(MONTH(E27)=12,MONTH(F27)=12),(NETWORKDAYS(E27,F27,Lister!$D$7:$D$16)-P27)*O27/NETWORKDAYS(Lister!$D$19,Lister!$E$19,Lister!$D$7:$D$16),IF(AND(MONTH(E27)=12,F27&gt;DATE(2021,12,31)),(NETWORKDAYS(E27,Lister!$E$19,Lister!$D$7:$D$16)-P27)*O27/NETWORKDAYS(Lister!$D$19,Lister!$E$19,Lister!$D$7:$D$16),IF(E27&gt;DATE(2021,12,31),0)))),0),"")</f>
        <v/>
      </c>
      <c r="T27" s="22" t="str">
        <f>IFERROR(MAX(IF(OR(P27="",Q27="",R27=""),"",IF(AND(MONTH(E27)=1,MONTH(F27)=1),(NETWORKDAYS(E27,F27,Lister!$D$7:$D$16)-Q27)*O27/NETWORKDAYS(Lister!$D$20,Lister!$E$20,Lister!$D$7:$D$16),IF(AND(MONTH(E27)=1,F27&gt;DATE(2022,1,31)),(NETWORKDAYS(E27,Lister!$E$20,Lister!$D$7:$D$16)-Q27)*O27/NETWORKDAYS(Lister!$D$20,Lister!$E$20,Lister!$D$7:$D$16),IF(AND(E27&lt;DATE(2022,1,1),MONTH(F27)=1),(NETWORKDAYS(Lister!$D$20,F27,Lister!$D$7:$D$16)-Q27)*O27/NETWORKDAYS(Lister!$D$20,Lister!$E$20,Lister!$D$7:$D$16),IF(AND(E27&lt;DATE(2022,1,1),F27&gt;DATE(2022,1,31)),(NETWORKDAYS(Lister!$D$20,Lister!$E$20,Lister!$D$7:$D$16)-Q27)*O27/NETWORKDAYS(Lister!$D$20,Lister!$E$20,Lister!$D$7:$D$16),IF(OR(AND(E27&lt;DATE(2022,1,1),F27&lt;DATE(2022,1,1)),E27&gt;DATE(2022,1,31)),0)))))),0),"")</f>
        <v/>
      </c>
      <c r="U27" s="22" t="str">
        <f>IFERROR(MAX(IF(OR(P27="",Q27="",R27=""),"",IF(AND(MONTH(E27)=2,MONTH(F27)=2),(NETWORKDAYS(E27,F27,Lister!$D$7:$D$16)-R27)*O27/NETWORKDAYS(Lister!$D$21,Lister!$E$21,Lister!$D$7:$D$16),IF(AND(MONTH(E27)=2,F27&gt;DATE(2022,2,28)),(NETWORKDAYS(E27,Lister!$E$21,Lister!$D$7:$D$16)-R27)*O27/NETWORKDAYS(Lister!$D$21,Lister!$E$21,Lister!$D$7:$D$16),IF(AND(E27&lt;DATE(2022,2,1),MONTH(F27)=2),(NETWORKDAYS(Lister!$D$21,F27,Lister!$D$7:$D$16)-R27)*O27/NETWORKDAYS(Lister!$D$21,Lister!$E$21,Lister!$D$7:$D$16),IF(AND(E27&lt;DATE(2022,2,1),F27&gt;DATE(2022,2,28)),(NETWORKDAYS(Lister!$D$21,Lister!$E$21,Lister!$D$7:$D$16)-R27)*O27/NETWORKDAYS(Lister!$D$21,Lister!$E$21,Lister!$D$7:$D$16),IF(OR(AND(E27&lt;DATE(2022,2,1),F27&lt;DATE(2022,2,1)),E27&gt;DATE(2022,2,28)),0)))))),0),"")</f>
        <v/>
      </c>
      <c r="V27" s="23" t="str">
        <f t="shared" si="3"/>
        <v/>
      </c>
      <c r="W27" s="23" t="str">
        <f t="shared" si="4"/>
        <v/>
      </c>
      <c r="X27" s="24" t="str">
        <f t="shared" si="5"/>
        <v/>
      </c>
    </row>
    <row r="28" spans="1:27" x14ac:dyDescent="0.3">
      <c r="A28" s="4" t="str">
        <f t="shared" si="6"/>
        <v/>
      </c>
      <c r="B28" s="41"/>
      <c r="C28" s="42"/>
      <c r="D28" s="43"/>
      <c r="E28" s="44"/>
      <c r="F28" s="44"/>
      <c r="G28" s="17" t="str">
        <f>IF(OR(E28="",F28=""),"",NETWORKDAYS(E28,F28,Lister!$D$7:$D$16))</f>
        <v/>
      </c>
      <c r="I28" s="45" t="str">
        <f t="shared" si="0"/>
        <v/>
      </c>
      <c r="J28" s="46"/>
      <c r="K28" s="47">
        <f>IF(ISNUMBER('Opsparede løndele'!I13),J28+'Opsparede løndele'!I13,J28)</f>
        <v>0</v>
      </c>
      <c r="L28" s="48"/>
      <c r="M28" s="49"/>
      <c r="N28" s="23" t="str">
        <f t="shared" si="1"/>
        <v/>
      </c>
      <c r="O28" s="21" t="str">
        <f t="shared" si="2"/>
        <v/>
      </c>
      <c r="P28" s="49"/>
      <c r="Q28" s="49"/>
      <c r="R28" s="49"/>
      <c r="S28" s="22" t="str">
        <f>IFERROR(MAX(IF(OR(P28="",Q28="",R28=""),"",IF(AND(MONTH(E28)=12,MONTH(F28)=12),(NETWORKDAYS(E28,F28,Lister!$D$7:$D$16)-P28)*O28/NETWORKDAYS(Lister!$D$19,Lister!$E$19,Lister!$D$7:$D$16),IF(AND(MONTH(E28)=12,F28&gt;DATE(2021,12,31)),(NETWORKDAYS(E28,Lister!$E$19,Lister!$D$7:$D$16)-P28)*O28/NETWORKDAYS(Lister!$D$19,Lister!$E$19,Lister!$D$7:$D$16),IF(E28&gt;DATE(2021,12,31),0)))),0),"")</f>
        <v/>
      </c>
      <c r="T28" s="22" t="str">
        <f>IFERROR(MAX(IF(OR(P28="",Q28="",R28=""),"",IF(AND(MONTH(E28)=1,MONTH(F28)=1),(NETWORKDAYS(E28,F28,Lister!$D$7:$D$16)-Q28)*O28/NETWORKDAYS(Lister!$D$20,Lister!$E$20,Lister!$D$7:$D$16),IF(AND(MONTH(E28)=1,F28&gt;DATE(2022,1,31)),(NETWORKDAYS(E28,Lister!$E$20,Lister!$D$7:$D$16)-Q28)*O28/NETWORKDAYS(Lister!$D$20,Lister!$E$20,Lister!$D$7:$D$16),IF(AND(E28&lt;DATE(2022,1,1),MONTH(F28)=1),(NETWORKDAYS(Lister!$D$20,F28,Lister!$D$7:$D$16)-Q28)*O28/NETWORKDAYS(Lister!$D$20,Lister!$E$20,Lister!$D$7:$D$16),IF(AND(E28&lt;DATE(2022,1,1),F28&gt;DATE(2022,1,31)),(NETWORKDAYS(Lister!$D$20,Lister!$E$20,Lister!$D$7:$D$16)-Q28)*O28/NETWORKDAYS(Lister!$D$20,Lister!$E$20,Lister!$D$7:$D$16),IF(OR(AND(E28&lt;DATE(2022,1,1),F28&lt;DATE(2022,1,1)),E28&gt;DATE(2022,1,31)),0)))))),0),"")</f>
        <v/>
      </c>
      <c r="U28" s="22" t="str">
        <f>IFERROR(MAX(IF(OR(P28="",Q28="",R28=""),"",IF(AND(MONTH(E28)=2,MONTH(F28)=2),(NETWORKDAYS(E28,F28,Lister!$D$7:$D$16)-R28)*O28/NETWORKDAYS(Lister!$D$21,Lister!$E$21,Lister!$D$7:$D$16),IF(AND(MONTH(E28)=2,F28&gt;DATE(2022,2,28)),(NETWORKDAYS(E28,Lister!$E$21,Lister!$D$7:$D$16)-R28)*O28/NETWORKDAYS(Lister!$D$21,Lister!$E$21,Lister!$D$7:$D$16),IF(AND(E28&lt;DATE(2022,2,1),MONTH(F28)=2),(NETWORKDAYS(Lister!$D$21,F28,Lister!$D$7:$D$16)-R28)*O28/NETWORKDAYS(Lister!$D$21,Lister!$E$21,Lister!$D$7:$D$16),IF(AND(E28&lt;DATE(2022,2,1),F28&gt;DATE(2022,2,28)),(NETWORKDAYS(Lister!$D$21,Lister!$E$21,Lister!$D$7:$D$16)-R28)*O28/NETWORKDAYS(Lister!$D$21,Lister!$E$21,Lister!$D$7:$D$16),IF(OR(AND(E28&lt;DATE(2022,2,1),F28&lt;DATE(2022,2,1)),E28&gt;DATE(2022,2,28)),0)))))),0),"")</f>
        <v/>
      </c>
      <c r="V28" s="23" t="str">
        <f t="shared" si="3"/>
        <v/>
      </c>
      <c r="W28" s="23" t="str">
        <f t="shared" si="4"/>
        <v/>
      </c>
      <c r="X28" s="24" t="str">
        <f t="shared" si="5"/>
        <v/>
      </c>
    </row>
    <row r="29" spans="1:27" x14ac:dyDescent="0.3">
      <c r="A29" s="4" t="str">
        <f t="shared" si="6"/>
        <v/>
      </c>
      <c r="B29" s="41"/>
      <c r="C29" s="42"/>
      <c r="D29" s="43"/>
      <c r="E29" s="44"/>
      <c r="F29" s="44"/>
      <c r="G29" s="17" t="str">
        <f>IF(OR(E29="",F29=""),"",NETWORKDAYS(E29,F29,Lister!$D$7:$D$16))</f>
        <v/>
      </c>
      <c r="I29" s="45" t="str">
        <f t="shared" si="0"/>
        <v/>
      </c>
      <c r="J29" s="46"/>
      <c r="K29" s="47">
        <f>IF(ISNUMBER('Opsparede løndele'!I14),J29+'Opsparede løndele'!I14,J29)</f>
        <v>0</v>
      </c>
      <c r="L29" s="48"/>
      <c r="M29" s="49"/>
      <c r="N29" s="23" t="str">
        <f t="shared" si="1"/>
        <v/>
      </c>
      <c r="O29" s="21" t="str">
        <f t="shared" si="2"/>
        <v/>
      </c>
      <c r="P29" s="49"/>
      <c r="Q29" s="49"/>
      <c r="R29" s="49"/>
      <c r="S29" s="22" t="str">
        <f>IFERROR(MAX(IF(OR(P29="",Q29="",R29=""),"",IF(AND(MONTH(E29)=12,MONTH(F29)=12),(NETWORKDAYS(E29,F29,Lister!$D$7:$D$16)-P29)*O29/NETWORKDAYS(Lister!$D$19,Lister!$E$19,Lister!$D$7:$D$16),IF(AND(MONTH(E29)=12,F29&gt;DATE(2021,12,31)),(NETWORKDAYS(E29,Lister!$E$19,Lister!$D$7:$D$16)-P29)*O29/NETWORKDAYS(Lister!$D$19,Lister!$E$19,Lister!$D$7:$D$16),IF(E29&gt;DATE(2021,12,31),0)))),0),"")</f>
        <v/>
      </c>
      <c r="T29" s="22" t="str">
        <f>IFERROR(MAX(IF(OR(P29="",Q29="",R29=""),"",IF(AND(MONTH(E29)=1,MONTH(F29)=1),(NETWORKDAYS(E29,F29,Lister!$D$7:$D$16)-Q29)*O29/NETWORKDAYS(Lister!$D$20,Lister!$E$20,Lister!$D$7:$D$16),IF(AND(MONTH(E29)=1,F29&gt;DATE(2022,1,31)),(NETWORKDAYS(E29,Lister!$E$20,Lister!$D$7:$D$16)-Q29)*O29/NETWORKDAYS(Lister!$D$20,Lister!$E$20,Lister!$D$7:$D$16),IF(AND(E29&lt;DATE(2022,1,1),MONTH(F29)=1),(NETWORKDAYS(Lister!$D$20,F29,Lister!$D$7:$D$16)-Q29)*O29/NETWORKDAYS(Lister!$D$20,Lister!$E$20,Lister!$D$7:$D$16),IF(AND(E29&lt;DATE(2022,1,1),F29&gt;DATE(2022,1,31)),(NETWORKDAYS(Lister!$D$20,Lister!$E$20,Lister!$D$7:$D$16)-Q29)*O29/NETWORKDAYS(Lister!$D$20,Lister!$E$20,Lister!$D$7:$D$16),IF(OR(AND(E29&lt;DATE(2022,1,1),F29&lt;DATE(2022,1,1)),E29&gt;DATE(2022,1,31)),0)))))),0),"")</f>
        <v/>
      </c>
      <c r="U29" s="22" t="str">
        <f>IFERROR(MAX(IF(OR(P29="",Q29="",R29=""),"",IF(AND(MONTH(E29)=2,MONTH(F29)=2),(NETWORKDAYS(E29,F29,Lister!$D$7:$D$16)-R29)*O29/NETWORKDAYS(Lister!$D$21,Lister!$E$21,Lister!$D$7:$D$16),IF(AND(MONTH(E29)=2,F29&gt;DATE(2022,2,28)),(NETWORKDAYS(E29,Lister!$E$21,Lister!$D$7:$D$16)-R29)*O29/NETWORKDAYS(Lister!$D$21,Lister!$E$21,Lister!$D$7:$D$16),IF(AND(E29&lt;DATE(2022,2,1),MONTH(F29)=2),(NETWORKDAYS(Lister!$D$21,F29,Lister!$D$7:$D$16)-R29)*O29/NETWORKDAYS(Lister!$D$21,Lister!$E$21,Lister!$D$7:$D$16),IF(AND(E29&lt;DATE(2022,2,1),F29&gt;DATE(2022,2,28)),(NETWORKDAYS(Lister!$D$21,Lister!$E$21,Lister!$D$7:$D$16)-R29)*O29/NETWORKDAYS(Lister!$D$21,Lister!$E$21,Lister!$D$7:$D$16),IF(OR(AND(E29&lt;DATE(2022,2,1),F29&lt;DATE(2022,2,1)),E29&gt;DATE(2022,2,28)),0)))))),0),"")</f>
        <v/>
      </c>
      <c r="V29" s="23" t="str">
        <f t="shared" si="3"/>
        <v/>
      </c>
      <c r="W29" s="23" t="str">
        <f t="shared" si="4"/>
        <v/>
      </c>
      <c r="X29" s="24" t="str">
        <f t="shared" si="5"/>
        <v/>
      </c>
    </row>
    <row r="30" spans="1:27" x14ac:dyDescent="0.3">
      <c r="A30" s="4" t="str">
        <f t="shared" si="6"/>
        <v/>
      </c>
      <c r="B30" s="41"/>
      <c r="C30" s="42"/>
      <c r="D30" s="43"/>
      <c r="E30" s="44"/>
      <c r="F30" s="44"/>
      <c r="G30" s="17" t="str">
        <f>IF(OR(E30="",F30=""),"",NETWORKDAYS(E30,F30,Lister!$D$7:$D$16))</f>
        <v/>
      </c>
      <c r="I30" s="45" t="str">
        <f t="shared" si="0"/>
        <v/>
      </c>
      <c r="J30" s="46"/>
      <c r="K30" s="47">
        <f>IF(ISNUMBER('Opsparede løndele'!I15),J30+'Opsparede løndele'!I15,J30)</f>
        <v>0</v>
      </c>
      <c r="L30" s="48"/>
      <c r="M30" s="49"/>
      <c r="N30" s="23" t="str">
        <f t="shared" si="1"/>
        <v/>
      </c>
      <c r="O30" s="21" t="str">
        <f t="shared" si="2"/>
        <v/>
      </c>
      <c r="P30" s="49"/>
      <c r="Q30" s="49"/>
      <c r="R30" s="49"/>
      <c r="S30" s="22" t="str">
        <f>IFERROR(MAX(IF(OR(P30="",Q30="",R30=""),"",IF(AND(MONTH(E30)=12,MONTH(F30)=12),(NETWORKDAYS(E30,F30,Lister!$D$7:$D$16)-P30)*O30/NETWORKDAYS(Lister!$D$19,Lister!$E$19,Lister!$D$7:$D$16),IF(AND(MONTH(E30)=12,F30&gt;DATE(2021,12,31)),(NETWORKDAYS(E30,Lister!$E$19,Lister!$D$7:$D$16)-P30)*O30/NETWORKDAYS(Lister!$D$19,Lister!$E$19,Lister!$D$7:$D$16),IF(E30&gt;DATE(2021,12,31),0)))),0),"")</f>
        <v/>
      </c>
      <c r="T30" s="22" t="str">
        <f>IFERROR(MAX(IF(OR(P30="",Q30="",R30=""),"",IF(AND(MONTH(E30)=1,MONTH(F30)=1),(NETWORKDAYS(E30,F30,Lister!$D$7:$D$16)-Q30)*O30/NETWORKDAYS(Lister!$D$20,Lister!$E$20,Lister!$D$7:$D$16),IF(AND(MONTH(E30)=1,F30&gt;DATE(2022,1,31)),(NETWORKDAYS(E30,Lister!$E$20,Lister!$D$7:$D$16)-Q30)*O30/NETWORKDAYS(Lister!$D$20,Lister!$E$20,Lister!$D$7:$D$16),IF(AND(E30&lt;DATE(2022,1,1),MONTH(F30)=1),(NETWORKDAYS(Lister!$D$20,F30,Lister!$D$7:$D$16)-Q30)*O30/NETWORKDAYS(Lister!$D$20,Lister!$E$20,Lister!$D$7:$D$16),IF(AND(E30&lt;DATE(2022,1,1),F30&gt;DATE(2022,1,31)),(NETWORKDAYS(Lister!$D$20,Lister!$E$20,Lister!$D$7:$D$16)-Q30)*O30/NETWORKDAYS(Lister!$D$20,Lister!$E$20,Lister!$D$7:$D$16),IF(OR(AND(E30&lt;DATE(2022,1,1),F30&lt;DATE(2022,1,1)),E30&gt;DATE(2022,1,31)),0)))))),0),"")</f>
        <v/>
      </c>
      <c r="U30" s="22" t="str">
        <f>IFERROR(MAX(IF(OR(P30="",Q30="",R30=""),"",IF(AND(MONTH(E30)=2,MONTH(F30)=2),(NETWORKDAYS(E30,F30,Lister!$D$7:$D$16)-R30)*O30/NETWORKDAYS(Lister!$D$21,Lister!$E$21,Lister!$D$7:$D$16),IF(AND(MONTH(E30)=2,F30&gt;DATE(2022,2,28)),(NETWORKDAYS(E30,Lister!$E$21,Lister!$D$7:$D$16)-R30)*O30/NETWORKDAYS(Lister!$D$21,Lister!$E$21,Lister!$D$7:$D$16),IF(AND(E30&lt;DATE(2022,2,1),MONTH(F30)=2),(NETWORKDAYS(Lister!$D$21,F30,Lister!$D$7:$D$16)-R30)*O30/NETWORKDAYS(Lister!$D$21,Lister!$E$21,Lister!$D$7:$D$16),IF(AND(E30&lt;DATE(2022,2,1),F30&gt;DATE(2022,2,28)),(NETWORKDAYS(Lister!$D$21,Lister!$E$21,Lister!$D$7:$D$16)-R30)*O30/NETWORKDAYS(Lister!$D$21,Lister!$E$21,Lister!$D$7:$D$16),IF(OR(AND(E30&lt;DATE(2022,2,1),F30&lt;DATE(2022,2,1)),E30&gt;DATE(2022,2,28)),0)))))),0),"")</f>
        <v/>
      </c>
      <c r="V30" s="23" t="str">
        <f t="shared" si="3"/>
        <v/>
      </c>
      <c r="W30" s="23" t="str">
        <f t="shared" si="4"/>
        <v/>
      </c>
      <c r="X30" s="24" t="str">
        <f t="shared" si="5"/>
        <v/>
      </c>
    </row>
    <row r="31" spans="1:27" x14ac:dyDescent="0.3">
      <c r="A31" s="4" t="str">
        <f t="shared" si="6"/>
        <v/>
      </c>
      <c r="B31" s="41"/>
      <c r="C31" s="42"/>
      <c r="D31" s="43"/>
      <c r="E31" s="44"/>
      <c r="F31" s="44"/>
      <c r="G31" s="17" t="str">
        <f>IF(OR(E31="",F31=""),"",NETWORKDAYS(E31,F31,Lister!$D$7:$D$16))</f>
        <v/>
      </c>
      <c r="I31" s="45" t="str">
        <f t="shared" si="0"/>
        <v/>
      </c>
      <c r="J31" s="46"/>
      <c r="K31" s="47">
        <f>IF(ISNUMBER('Opsparede løndele'!I16),J31+'Opsparede løndele'!I16,J31)</f>
        <v>0</v>
      </c>
      <c r="L31" s="48"/>
      <c r="M31" s="49"/>
      <c r="N31" s="23" t="str">
        <f t="shared" si="1"/>
        <v/>
      </c>
      <c r="O31" s="21" t="str">
        <f t="shared" si="2"/>
        <v/>
      </c>
      <c r="P31" s="49"/>
      <c r="Q31" s="49"/>
      <c r="R31" s="49"/>
      <c r="S31" s="22" t="str">
        <f>IFERROR(MAX(IF(OR(P31="",Q31="",R31=""),"",IF(AND(MONTH(E31)=12,MONTH(F31)=12),(NETWORKDAYS(E31,F31,Lister!$D$7:$D$16)-P31)*O31/NETWORKDAYS(Lister!$D$19,Lister!$E$19,Lister!$D$7:$D$16),IF(AND(MONTH(E31)=12,F31&gt;DATE(2021,12,31)),(NETWORKDAYS(E31,Lister!$E$19,Lister!$D$7:$D$16)-P31)*O31/NETWORKDAYS(Lister!$D$19,Lister!$E$19,Lister!$D$7:$D$16),IF(E31&gt;DATE(2021,12,31),0)))),0),"")</f>
        <v/>
      </c>
      <c r="T31" s="22" t="str">
        <f>IFERROR(MAX(IF(OR(P31="",Q31="",R31=""),"",IF(AND(MONTH(E31)=1,MONTH(F31)=1),(NETWORKDAYS(E31,F31,Lister!$D$7:$D$16)-Q31)*O31/NETWORKDAYS(Lister!$D$20,Lister!$E$20,Lister!$D$7:$D$16),IF(AND(MONTH(E31)=1,F31&gt;DATE(2022,1,31)),(NETWORKDAYS(E31,Lister!$E$20,Lister!$D$7:$D$16)-Q31)*O31/NETWORKDAYS(Lister!$D$20,Lister!$E$20,Lister!$D$7:$D$16),IF(AND(E31&lt;DATE(2022,1,1),MONTH(F31)=1),(NETWORKDAYS(Lister!$D$20,F31,Lister!$D$7:$D$16)-Q31)*O31/NETWORKDAYS(Lister!$D$20,Lister!$E$20,Lister!$D$7:$D$16),IF(AND(E31&lt;DATE(2022,1,1),F31&gt;DATE(2022,1,31)),(NETWORKDAYS(Lister!$D$20,Lister!$E$20,Lister!$D$7:$D$16)-Q31)*O31/NETWORKDAYS(Lister!$D$20,Lister!$E$20,Lister!$D$7:$D$16),IF(OR(AND(E31&lt;DATE(2022,1,1),F31&lt;DATE(2022,1,1)),E31&gt;DATE(2022,1,31)),0)))))),0),"")</f>
        <v/>
      </c>
      <c r="U31" s="22" t="str">
        <f>IFERROR(MAX(IF(OR(P31="",Q31="",R31=""),"",IF(AND(MONTH(E31)=2,MONTH(F31)=2),(NETWORKDAYS(E31,F31,Lister!$D$7:$D$16)-R31)*O31/NETWORKDAYS(Lister!$D$21,Lister!$E$21,Lister!$D$7:$D$16),IF(AND(MONTH(E31)=2,F31&gt;DATE(2022,2,28)),(NETWORKDAYS(E31,Lister!$E$21,Lister!$D$7:$D$16)-R31)*O31/NETWORKDAYS(Lister!$D$21,Lister!$E$21,Lister!$D$7:$D$16),IF(AND(E31&lt;DATE(2022,2,1),MONTH(F31)=2),(NETWORKDAYS(Lister!$D$21,F31,Lister!$D$7:$D$16)-R31)*O31/NETWORKDAYS(Lister!$D$21,Lister!$E$21,Lister!$D$7:$D$16),IF(AND(E31&lt;DATE(2022,2,1),F31&gt;DATE(2022,2,28)),(NETWORKDAYS(Lister!$D$21,Lister!$E$21,Lister!$D$7:$D$16)-R31)*O31/NETWORKDAYS(Lister!$D$21,Lister!$E$21,Lister!$D$7:$D$16),IF(OR(AND(E31&lt;DATE(2022,2,1),F31&lt;DATE(2022,2,1)),E31&gt;DATE(2022,2,28)),0)))))),0),"")</f>
        <v/>
      </c>
      <c r="V31" s="23" t="str">
        <f t="shared" si="3"/>
        <v/>
      </c>
      <c r="W31" s="23" t="str">
        <f t="shared" si="4"/>
        <v/>
      </c>
      <c r="X31" s="24" t="str">
        <f t="shared" si="5"/>
        <v/>
      </c>
    </row>
    <row r="32" spans="1:27" x14ac:dyDescent="0.3">
      <c r="A32" s="4" t="str">
        <f t="shared" si="6"/>
        <v/>
      </c>
      <c r="B32" s="41"/>
      <c r="C32" s="42"/>
      <c r="D32" s="43"/>
      <c r="E32" s="44"/>
      <c r="F32" s="44"/>
      <c r="G32" s="17" t="str">
        <f>IF(OR(E32="",F32=""),"",NETWORKDAYS(E32,F32,Lister!$D$7:$D$16))</f>
        <v/>
      </c>
      <c r="I32" s="45" t="str">
        <f t="shared" si="0"/>
        <v/>
      </c>
      <c r="J32" s="46"/>
      <c r="K32" s="47">
        <f>IF(ISNUMBER('Opsparede løndele'!I17),J32+'Opsparede løndele'!I17,J32)</f>
        <v>0</v>
      </c>
      <c r="L32" s="48"/>
      <c r="M32" s="49"/>
      <c r="N32" s="23" t="str">
        <f t="shared" si="1"/>
        <v/>
      </c>
      <c r="O32" s="21" t="str">
        <f t="shared" si="2"/>
        <v/>
      </c>
      <c r="P32" s="49"/>
      <c r="Q32" s="49"/>
      <c r="R32" s="49"/>
      <c r="S32" s="22" t="str">
        <f>IFERROR(MAX(IF(OR(P32="",Q32="",R32=""),"",IF(AND(MONTH(E32)=12,MONTH(F32)=12),(NETWORKDAYS(E32,F32,Lister!$D$7:$D$16)-P32)*O32/NETWORKDAYS(Lister!$D$19,Lister!$E$19,Lister!$D$7:$D$16),IF(AND(MONTH(E32)=12,F32&gt;DATE(2021,12,31)),(NETWORKDAYS(E32,Lister!$E$19,Lister!$D$7:$D$16)-P32)*O32/NETWORKDAYS(Lister!$D$19,Lister!$E$19,Lister!$D$7:$D$16),IF(E32&gt;DATE(2021,12,31),0)))),0),"")</f>
        <v/>
      </c>
      <c r="T32" s="22" t="str">
        <f>IFERROR(MAX(IF(OR(P32="",Q32="",R32=""),"",IF(AND(MONTH(E32)=1,MONTH(F32)=1),(NETWORKDAYS(E32,F32,Lister!$D$7:$D$16)-Q32)*O32/NETWORKDAYS(Lister!$D$20,Lister!$E$20,Lister!$D$7:$D$16),IF(AND(MONTH(E32)=1,F32&gt;DATE(2022,1,31)),(NETWORKDAYS(E32,Lister!$E$20,Lister!$D$7:$D$16)-Q32)*O32/NETWORKDAYS(Lister!$D$20,Lister!$E$20,Lister!$D$7:$D$16),IF(AND(E32&lt;DATE(2022,1,1),MONTH(F32)=1),(NETWORKDAYS(Lister!$D$20,F32,Lister!$D$7:$D$16)-Q32)*O32/NETWORKDAYS(Lister!$D$20,Lister!$E$20,Lister!$D$7:$D$16),IF(AND(E32&lt;DATE(2022,1,1),F32&gt;DATE(2022,1,31)),(NETWORKDAYS(Lister!$D$20,Lister!$E$20,Lister!$D$7:$D$16)-Q32)*O32/NETWORKDAYS(Lister!$D$20,Lister!$E$20,Lister!$D$7:$D$16),IF(OR(AND(E32&lt;DATE(2022,1,1),F32&lt;DATE(2022,1,1)),E32&gt;DATE(2022,1,31)),0)))))),0),"")</f>
        <v/>
      </c>
      <c r="U32" s="22" t="str">
        <f>IFERROR(MAX(IF(OR(P32="",Q32="",R32=""),"",IF(AND(MONTH(E32)=2,MONTH(F32)=2),(NETWORKDAYS(E32,F32,Lister!$D$7:$D$16)-R32)*O32/NETWORKDAYS(Lister!$D$21,Lister!$E$21,Lister!$D$7:$D$16),IF(AND(MONTH(E32)=2,F32&gt;DATE(2022,2,28)),(NETWORKDAYS(E32,Lister!$E$21,Lister!$D$7:$D$16)-R32)*O32/NETWORKDAYS(Lister!$D$21,Lister!$E$21,Lister!$D$7:$D$16),IF(AND(E32&lt;DATE(2022,2,1),MONTH(F32)=2),(NETWORKDAYS(Lister!$D$21,F32,Lister!$D$7:$D$16)-R32)*O32/NETWORKDAYS(Lister!$D$21,Lister!$E$21,Lister!$D$7:$D$16),IF(AND(E32&lt;DATE(2022,2,1),F32&gt;DATE(2022,2,28)),(NETWORKDAYS(Lister!$D$21,Lister!$E$21,Lister!$D$7:$D$16)-R32)*O32/NETWORKDAYS(Lister!$D$21,Lister!$E$21,Lister!$D$7:$D$16),IF(OR(AND(E32&lt;DATE(2022,2,1),F32&lt;DATE(2022,2,1)),E32&gt;DATE(2022,2,28)),0)))))),0),"")</f>
        <v/>
      </c>
      <c r="V32" s="23" t="str">
        <f t="shared" si="3"/>
        <v/>
      </c>
      <c r="W32" s="23" t="str">
        <f t="shared" si="4"/>
        <v/>
      </c>
      <c r="X32" s="24" t="str">
        <f t="shared" si="5"/>
        <v/>
      </c>
    </row>
    <row r="33" spans="1:24" x14ac:dyDescent="0.3">
      <c r="A33" s="4" t="str">
        <f t="shared" si="6"/>
        <v/>
      </c>
      <c r="B33" s="41"/>
      <c r="C33" s="42"/>
      <c r="D33" s="43"/>
      <c r="E33" s="44"/>
      <c r="F33" s="44"/>
      <c r="G33" s="17" t="str">
        <f>IF(OR(E33="",F33=""),"",NETWORKDAYS(E33,F33,Lister!$D$7:$D$16))</f>
        <v/>
      </c>
      <c r="I33" s="45" t="str">
        <f t="shared" si="0"/>
        <v/>
      </c>
      <c r="J33" s="46"/>
      <c r="K33" s="47">
        <f>IF(ISNUMBER('Opsparede løndele'!I18),J33+'Opsparede løndele'!I18,J33)</f>
        <v>0</v>
      </c>
      <c r="L33" s="48"/>
      <c r="M33" s="49"/>
      <c r="N33" s="23" t="str">
        <f t="shared" si="1"/>
        <v/>
      </c>
      <c r="O33" s="21" t="str">
        <f t="shared" si="2"/>
        <v/>
      </c>
      <c r="P33" s="49"/>
      <c r="Q33" s="49"/>
      <c r="R33" s="49"/>
      <c r="S33" s="22" t="str">
        <f>IFERROR(MAX(IF(OR(P33="",Q33="",R33=""),"",IF(AND(MONTH(E33)=12,MONTH(F33)=12),(NETWORKDAYS(E33,F33,Lister!$D$7:$D$16)-P33)*O33/NETWORKDAYS(Lister!$D$19,Lister!$E$19,Lister!$D$7:$D$16),IF(AND(MONTH(E33)=12,F33&gt;DATE(2021,12,31)),(NETWORKDAYS(E33,Lister!$E$19,Lister!$D$7:$D$16)-P33)*O33/NETWORKDAYS(Lister!$D$19,Lister!$E$19,Lister!$D$7:$D$16),IF(E33&gt;DATE(2021,12,31),0)))),0),"")</f>
        <v/>
      </c>
      <c r="T33" s="22" t="str">
        <f>IFERROR(MAX(IF(OR(P33="",Q33="",R33=""),"",IF(AND(MONTH(E33)=1,MONTH(F33)=1),(NETWORKDAYS(E33,F33,Lister!$D$7:$D$16)-Q33)*O33/NETWORKDAYS(Lister!$D$20,Lister!$E$20,Lister!$D$7:$D$16),IF(AND(MONTH(E33)=1,F33&gt;DATE(2022,1,31)),(NETWORKDAYS(E33,Lister!$E$20,Lister!$D$7:$D$16)-Q33)*O33/NETWORKDAYS(Lister!$D$20,Lister!$E$20,Lister!$D$7:$D$16),IF(AND(E33&lt;DATE(2022,1,1),MONTH(F33)=1),(NETWORKDAYS(Lister!$D$20,F33,Lister!$D$7:$D$16)-Q33)*O33/NETWORKDAYS(Lister!$D$20,Lister!$E$20,Lister!$D$7:$D$16),IF(AND(E33&lt;DATE(2022,1,1),F33&gt;DATE(2022,1,31)),(NETWORKDAYS(Lister!$D$20,Lister!$E$20,Lister!$D$7:$D$16)-Q33)*O33/NETWORKDAYS(Lister!$D$20,Lister!$E$20,Lister!$D$7:$D$16),IF(OR(AND(E33&lt;DATE(2022,1,1),F33&lt;DATE(2022,1,1)),E33&gt;DATE(2022,1,31)),0)))))),0),"")</f>
        <v/>
      </c>
      <c r="U33" s="22" t="str">
        <f>IFERROR(MAX(IF(OR(P33="",Q33="",R33=""),"",IF(AND(MONTH(E33)=2,MONTH(F33)=2),(NETWORKDAYS(E33,F33,Lister!$D$7:$D$16)-R33)*O33/NETWORKDAYS(Lister!$D$21,Lister!$E$21,Lister!$D$7:$D$16),IF(AND(MONTH(E33)=2,F33&gt;DATE(2022,2,28)),(NETWORKDAYS(E33,Lister!$E$21,Lister!$D$7:$D$16)-R33)*O33/NETWORKDAYS(Lister!$D$21,Lister!$E$21,Lister!$D$7:$D$16),IF(AND(E33&lt;DATE(2022,2,1),MONTH(F33)=2),(NETWORKDAYS(Lister!$D$21,F33,Lister!$D$7:$D$16)-R33)*O33/NETWORKDAYS(Lister!$D$21,Lister!$E$21,Lister!$D$7:$D$16),IF(AND(E33&lt;DATE(2022,2,1),F33&gt;DATE(2022,2,28)),(NETWORKDAYS(Lister!$D$21,Lister!$E$21,Lister!$D$7:$D$16)-R33)*O33/NETWORKDAYS(Lister!$D$21,Lister!$E$21,Lister!$D$7:$D$16),IF(OR(AND(E33&lt;DATE(2022,2,1),F33&lt;DATE(2022,2,1)),E33&gt;DATE(2022,2,28)),0)))))),0),"")</f>
        <v/>
      </c>
      <c r="V33" s="23" t="str">
        <f t="shared" si="3"/>
        <v/>
      </c>
      <c r="W33" s="23" t="str">
        <f t="shared" si="4"/>
        <v/>
      </c>
      <c r="X33" s="24" t="str">
        <f t="shared" si="5"/>
        <v/>
      </c>
    </row>
    <row r="34" spans="1:24" x14ac:dyDescent="0.3">
      <c r="A34" s="4" t="str">
        <f t="shared" si="6"/>
        <v/>
      </c>
      <c r="B34" s="41"/>
      <c r="C34" s="42"/>
      <c r="D34" s="43"/>
      <c r="E34" s="44"/>
      <c r="F34" s="44"/>
      <c r="G34" s="17" t="str">
        <f>IF(OR(E34="",F34=""),"",NETWORKDAYS(E34,F34,Lister!$D$7:$D$16))</f>
        <v/>
      </c>
      <c r="I34" s="45" t="str">
        <f t="shared" si="0"/>
        <v/>
      </c>
      <c r="J34" s="46"/>
      <c r="K34" s="47">
        <f>IF(ISNUMBER('Opsparede løndele'!I19),J34+'Opsparede løndele'!I19,J34)</f>
        <v>0</v>
      </c>
      <c r="L34" s="48"/>
      <c r="M34" s="49"/>
      <c r="N34" s="23" t="str">
        <f t="shared" si="1"/>
        <v/>
      </c>
      <c r="O34" s="21" t="str">
        <f t="shared" si="2"/>
        <v/>
      </c>
      <c r="P34" s="49"/>
      <c r="Q34" s="49"/>
      <c r="R34" s="49"/>
      <c r="S34" s="22" t="str">
        <f>IFERROR(MAX(IF(OR(P34="",Q34="",R34=""),"",IF(AND(MONTH(E34)=12,MONTH(F34)=12),(NETWORKDAYS(E34,F34,Lister!$D$7:$D$16)-P34)*O34/NETWORKDAYS(Lister!$D$19,Lister!$E$19,Lister!$D$7:$D$16),IF(AND(MONTH(E34)=12,F34&gt;DATE(2021,12,31)),(NETWORKDAYS(E34,Lister!$E$19,Lister!$D$7:$D$16)-P34)*O34/NETWORKDAYS(Lister!$D$19,Lister!$E$19,Lister!$D$7:$D$16),IF(E34&gt;DATE(2021,12,31),0)))),0),"")</f>
        <v/>
      </c>
      <c r="T34" s="22" t="str">
        <f>IFERROR(MAX(IF(OR(P34="",Q34="",R34=""),"",IF(AND(MONTH(E34)=1,MONTH(F34)=1),(NETWORKDAYS(E34,F34,Lister!$D$7:$D$16)-Q34)*O34/NETWORKDAYS(Lister!$D$20,Lister!$E$20,Lister!$D$7:$D$16),IF(AND(MONTH(E34)=1,F34&gt;DATE(2022,1,31)),(NETWORKDAYS(E34,Lister!$E$20,Lister!$D$7:$D$16)-Q34)*O34/NETWORKDAYS(Lister!$D$20,Lister!$E$20,Lister!$D$7:$D$16),IF(AND(E34&lt;DATE(2022,1,1),MONTH(F34)=1),(NETWORKDAYS(Lister!$D$20,F34,Lister!$D$7:$D$16)-Q34)*O34/NETWORKDAYS(Lister!$D$20,Lister!$E$20,Lister!$D$7:$D$16),IF(AND(E34&lt;DATE(2022,1,1),F34&gt;DATE(2022,1,31)),(NETWORKDAYS(Lister!$D$20,Lister!$E$20,Lister!$D$7:$D$16)-Q34)*O34/NETWORKDAYS(Lister!$D$20,Lister!$E$20,Lister!$D$7:$D$16),IF(OR(AND(E34&lt;DATE(2022,1,1),F34&lt;DATE(2022,1,1)),E34&gt;DATE(2022,1,31)),0)))))),0),"")</f>
        <v/>
      </c>
      <c r="U34" s="22" t="str">
        <f>IFERROR(MAX(IF(OR(P34="",Q34="",R34=""),"",IF(AND(MONTH(E34)=2,MONTH(F34)=2),(NETWORKDAYS(E34,F34,Lister!$D$7:$D$16)-R34)*O34/NETWORKDAYS(Lister!$D$21,Lister!$E$21,Lister!$D$7:$D$16),IF(AND(MONTH(E34)=2,F34&gt;DATE(2022,2,28)),(NETWORKDAYS(E34,Lister!$E$21,Lister!$D$7:$D$16)-R34)*O34/NETWORKDAYS(Lister!$D$21,Lister!$E$21,Lister!$D$7:$D$16),IF(AND(E34&lt;DATE(2022,2,1),MONTH(F34)=2),(NETWORKDAYS(Lister!$D$21,F34,Lister!$D$7:$D$16)-R34)*O34/NETWORKDAYS(Lister!$D$21,Lister!$E$21,Lister!$D$7:$D$16),IF(AND(E34&lt;DATE(2022,2,1),F34&gt;DATE(2022,2,28)),(NETWORKDAYS(Lister!$D$21,Lister!$E$21,Lister!$D$7:$D$16)-R34)*O34/NETWORKDAYS(Lister!$D$21,Lister!$E$21,Lister!$D$7:$D$16),IF(OR(AND(E34&lt;DATE(2022,2,1),F34&lt;DATE(2022,2,1)),E34&gt;DATE(2022,2,28)),0)))))),0),"")</f>
        <v/>
      </c>
      <c r="V34" s="23" t="str">
        <f t="shared" si="3"/>
        <v/>
      </c>
      <c r="W34" s="23" t="str">
        <f t="shared" si="4"/>
        <v/>
      </c>
      <c r="X34" s="24" t="str">
        <f t="shared" si="5"/>
        <v/>
      </c>
    </row>
    <row r="35" spans="1:24" x14ac:dyDescent="0.3">
      <c r="A35" s="4" t="str">
        <f t="shared" si="6"/>
        <v/>
      </c>
      <c r="B35" s="41"/>
      <c r="C35" s="42"/>
      <c r="D35" s="43"/>
      <c r="E35" s="44"/>
      <c r="F35" s="44"/>
      <c r="G35" s="17" t="str">
        <f>IF(OR(E35="",F35=""),"",NETWORKDAYS(E35,F35,Lister!$D$7:$D$16))</f>
        <v/>
      </c>
      <c r="I35" s="45" t="str">
        <f t="shared" si="0"/>
        <v/>
      </c>
      <c r="J35" s="46"/>
      <c r="K35" s="47">
        <f>IF(ISNUMBER('Opsparede løndele'!I20),J35+'Opsparede løndele'!I20,J35)</f>
        <v>0</v>
      </c>
      <c r="L35" s="48"/>
      <c r="M35" s="49"/>
      <c r="N35" s="23" t="str">
        <f t="shared" si="1"/>
        <v/>
      </c>
      <c r="O35" s="21" t="str">
        <f t="shared" si="2"/>
        <v/>
      </c>
      <c r="P35" s="49"/>
      <c r="Q35" s="49"/>
      <c r="R35" s="49"/>
      <c r="S35" s="22" t="str">
        <f>IFERROR(MAX(IF(OR(P35="",Q35="",R35=""),"",IF(AND(MONTH(E35)=12,MONTH(F35)=12),(NETWORKDAYS(E35,F35,Lister!$D$7:$D$16)-P35)*O35/NETWORKDAYS(Lister!$D$19,Lister!$E$19,Lister!$D$7:$D$16),IF(AND(MONTH(E35)=12,F35&gt;DATE(2021,12,31)),(NETWORKDAYS(E35,Lister!$E$19,Lister!$D$7:$D$16)-P35)*O35/NETWORKDAYS(Lister!$D$19,Lister!$E$19,Lister!$D$7:$D$16),IF(E35&gt;DATE(2021,12,31),0)))),0),"")</f>
        <v/>
      </c>
      <c r="T35" s="22" t="str">
        <f>IFERROR(MAX(IF(OR(P35="",Q35="",R35=""),"",IF(AND(MONTH(E35)=1,MONTH(F35)=1),(NETWORKDAYS(E35,F35,Lister!$D$7:$D$16)-Q35)*O35/NETWORKDAYS(Lister!$D$20,Lister!$E$20,Lister!$D$7:$D$16),IF(AND(MONTH(E35)=1,F35&gt;DATE(2022,1,31)),(NETWORKDAYS(E35,Lister!$E$20,Lister!$D$7:$D$16)-Q35)*O35/NETWORKDAYS(Lister!$D$20,Lister!$E$20,Lister!$D$7:$D$16),IF(AND(E35&lt;DATE(2022,1,1),MONTH(F35)=1),(NETWORKDAYS(Lister!$D$20,F35,Lister!$D$7:$D$16)-Q35)*O35/NETWORKDAYS(Lister!$D$20,Lister!$E$20,Lister!$D$7:$D$16),IF(AND(E35&lt;DATE(2022,1,1),F35&gt;DATE(2022,1,31)),(NETWORKDAYS(Lister!$D$20,Lister!$E$20,Lister!$D$7:$D$16)-Q35)*O35/NETWORKDAYS(Lister!$D$20,Lister!$E$20,Lister!$D$7:$D$16),IF(OR(AND(E35&lt;DATE(2022,1,1),F35&lt;DATE(2022,1,1)),E35&gt;DATE(2022,1,31)),0)))))),0),"")</f>
        <v/>
      </c>
      <c r="U35" s="22" t="str">
        <f>IFERROR(MAX(IF(OR(P35="",Q35="",R35=""),"",IF(AND(MONTH(E35)=2,MONTH(F35)=2),(NETWORKDAYS(E35,F35,Lister!$D$7:$D$16)-R35)*O35/NETWORKDAYS(Lister!$D$21,Lister!$E$21,Lister!$D$7:$D$16),IF(AND(MONTH(E35)=2,F35&gt;DATE(2022,2,28)),(NETWORKDAYS(E35,Lister!$E$21,Lister!$D$7:$D$16)-R35)*O35/NETWORKDAYS(Lister!$D$21,Lister!$E$21,Lister!$D$7:$D$16),IF(AND(E35&lt;DATE(2022,2,1),MONTH(F35)=2),(NETWORKDAYS(Lister!$D$21,F35,Lister!$D$7:$D$16)-R35)*O35/NETWORKDAYS(Lister!$D$21,Lister!$E$21,Lister!$D$7:$D$16),IF(AND(E35&lt;DATE(2022,2,1),F35&gt;DATE(2022,2,28)),(NETWORKDAYS(Lister!$D$21,Lister!$E$21,Lister!$D$7:$D$16)-R35)*O35/NETWORKDAYS(Lister!$D$21,Lister!$E$21,Lister!$D$7:$D$16),IF(OR(AND(E35&lt;DATE(2022,2,1),F35&lt;DATE(2022,2,1)),E35&gt;DATE(2022,2,28)),0)))))),0),"")</f>
        <v/>
      </c>
      <c r="V35" s="23" t="str">
        <f t="shared" si="3"/>
        <v/>
      </c>
      <c r="W35" s="23" t="str">
        <f t="shared" si="4"/>
        <v/>
      </c>
      <c r="X35" s="24" t="str">
        <f t="shared" si="5"/>
        <v/>
      </c>
    </row>
    <row r="36" spans="1:24" x14ac:dyDescent="0.3">
      <c r="A36" s="4" t="str">
        <f t="shared" si="6"/>
        <v/>
      </c>
      <c r="B36" s="41"/>
      <c r="C36" s="42"/>
      <c r="D36" s="43"/>
      <c r="E36" s="44"/>
      <c r="F36" s="44"/>
      <c r="G36" s="17" t="str">
        <f>IF(OR(E36="",F36=""),"",NETWORKDAYS(E36,F36,Lister!$D$7:$D$16))</f>
        <v/>
      </c>
      <c r="I36" s="45" t="str">
        <f t="shared" si="0"/>
        <v/>
      </c>
      <c r="J36" s="46"/>
      <c r="K36" s="47">
        <f>IF(ISNUMBER('Opsparede løndele'!I21),J36+'Opsparede løndele'!I21,J36)</f>
        <v>0</v>
      </c>
      <c r="L36" s="48"/>
      <c r="M36" s="49"/>
      <c r="N36" s="23" t="str">
        <f t="shared" si="1"/>
        <v/>
      </c>
      <c r="O36" s="21" t="str">
        <f t="shared" si="2"/>
        <v/>
      </c>
      <c r="P36" s="49"/>
      <c r="Q36" s="49"/>
      <c r="R36" s="49"/>
      <c r="S36" s="22" t="str">
        <f>IFERROR(MAX(IF(OR(P36="",Q36="",R36=""),"",IF(AND(MONTH(E36)=12,MONTH(F36)=12),(NETWORKDAYS(E36,F36,Lister!$D$7:$D$16)-P36)*O36/NETWORKDAYS(Lister!$D$19,Lister!$E$19,Lister!$D$7:$D$16),IF(AND(MONTH(E36)=12,F36&gt;DATE(2021,12,31)),(NETWORKDAYS(E36,Lister!$E$19,Lister!$D$7:$D$16)-P36)*O36/NETWORKDAYS(Lister!$D$19,Lister!$E$19,Lister!$D$7:$D$16),IF(E36&gt;DATE(2021,12,31),0)))),0),"")</f>
        <v/>
      </c>
      <c r="T36" s="22" t="str">
        <f>IFERROR(MAX(IF(OR(P36="",Q36="",R36=""),"",IF(AND(MONTH(E36)=1,MONTH(F36)=1),(NETWORKDAYS(E36,F36,Lister!$D$7:$D$16)-Q36)*O36/NETWORKDAYS(Lister!$D$20,Lister!$E$20,Lister!$D$7:$D$16),IF(AND(MONTH(E36)=1,F36&gt;DATE(2022,1,31)),(NETWORKDAYS(E36,Lister!$E$20,Lister!$D$7:$D$16)-Q36)*O36/NETWORKDAYS(Lister!$D$20,Lister!$E$20,Lister!$D$7:$D$16),IF(AND(E36&lt;DATE(2022,1,1),MONTH(F36)=1),(NETWORKDAYS(Lister!$D$20,F36,Lister!$D$7:$D$16)-Q36)*O36/NETWORKDAYS(Lister!$D$20,Lister!$E$20,Lister!$D$7:$D$16),IF(AND(E36&lt;DATE(2022,1,1),F36&gt;DATE(2022,1,31)),(NETWORKDAYS(Lister!$D$20,Lister!$E$20,Lister!$D$7:$D$16)-Q36)*O36/NETWORKDAYS(Lister!$D$20,Lister!$E$20,Lister!$D$7:$D$16),IF(OR(AND(E36&lt;DATE(2022,1,1),F36&lt;DATE(2022,1,1)),E36&gt;DATE(2022,1,31)),0)))))),0),"")</f>
        <v/>
      </c>
      <c r="U36" s="22" t="str">
        <f>IFERROR(MAX(IF(OR(P36="",Q36="",R36=""),"",IF(AND(MONTH(E36)=2,MONTH(F36)=2),(NETWORKDAYS(E36,F36,Lister!$D$7:$D$16)-R36)*O36/NETWORKDAYS(Lister!$D$21,Lister!$E$21,Lister!$D$7:$D$16),IF(AND(MONTH(E36)=2,F36&gt;DATE(2022,2,28)),(NETWORKDAYS(E36,Lister!$E$21,Lister!$D$7:$D$16)-R36)*O36/NETWORKDAYS(Lister!$D$21,Lister!$E$21,Lister!$D$7:$D$16),IF(AND(E36&lt;DATE(2022,2,1),MONTH(F36)=2),(NETWORKDAYS(Lister!$D$21,F36,Lister!$D$7:$D$16)-R36)*O36/NETWORKDAYS(Lister!$D$21,Lister!$E$21,Lister!$D$7:$D$16),IF(AND(E36&lt;DATE(2022,2,1),F36&gt;DATE(2022,2,28)),(NETWORKDAYS(Lister!$D$21,Lister!$E$21,Lister!$D$7:$D$16)-R36)*O36/NETWORKDAYS(Lister!$D$21,Lister!$E$21,Lister!$D$7:$D$16),IF(OR(AND(E36&lt;DATE(2022,2,1),F36&lt;DATE(2022,2,1)),E36&gt;DATE(2022,2,28)),0)))))),0),"")</f>
        <v/>
      </c>
      <c r="V36" s="23" t="str">
        <f t="shared" si="3"/>
        <v/>
      </c>
      <c r="W36" s="23" t="str">
        <f t="shared" si="4"/>
        <v/>
      </c>
      <c r="X36" s="24" t="str">
        <f t="shared" si="5"/>
        <v/>
      </c>
    </row>
    <row r="37" spans="1:24" x14ac:dyDescent="0.3">
      <c r="A37" s="4" t="str">
        <f t="shared" si="6"/>
        <v/>
      </c>
      <c r="B37" s="41"/>
      <c r="C37" s="42"/>
      <c r="D37" s="43"/>
      <c r="E37" s="44"/>
      <c r="F37" s="44"/>
      <c r="G37" s="17" t="str">
        <f>IF(OR(E37="",F37=""),"",NETWORKDAYS(E37,F37,Lister!$D$7:$D$16))</f>
        <v/>
      </c>
      <c r="I37" s="45" t="str">
        <f t="shared" si="0"/>
        <v/>
      </c>
      <c r="J37" s="46"/>
      <c r="K37" s="47">
        <f>IF(ISNUMBER('Opsparede løndele'!I22),J37+'Opsparede løndele'!I22,J37)</f>
        <v>0</v>
      </c>
      <c r="L37" s="48"/>
      <c r="M37" s="49"/>
      <c r="N37" s="23" t="str">
        <f t="shared" si="1"/>
        <v/>
      </c>
      <c r="O37" s="21" t="str">
        <f t="shared" si="2"/>
        <v/>
      </c>
      <c r="P37" s="49"/>
      <c r="Q37" s="49"/>
      <c r="R37" s="49"/>
      <c r="S37" s="22" t="str">
        <f>IFERROR(MAX(IF(OR(P37="",Q37="",R37=""),"",IF(AND(MONTH(E37)=12,MONTH(F37)=12),(NETWORKDAYS(E37,F37,Lister!$D$7:$D$16)-P37)*O37/NETWORKDAYS(Lister!$D$19,Lister!$E$19,Lister!$D$7:$D$16),IF(AND(MONTH(E37)=12,F37&gt;DATE(2021,12,31)),(NETWORKDAYS(E37,Lister!$E$19,Lister!$D$7:$D$16)-P37)*O37/NETWORKDAYS(Lister!$D$19,Lister!$E$19,Lister!$D$7:$D$16),IF(E37&gt;DATE(2021,12,31),0)))),0),"")</f>
        <v/>
      </c>
      <c r="T37" s="22" t="str">
        <f>IFERROR(MAX(IF(OR(P37="",Q37="",R37=""),"",IF(AND(MONTH(E37)=1,MONTH(F37)=1),(NETWORKDAYS(E37,F37,Lister!$D$7:$D$16)-Q37)*O37/NETWORKDAYS(Lister!$D$20,Lister!$E$20,Lister!$D$7:$D$16),IF(AND(MONTH(E37)=1,F37&gt;DATE(2022,1,31)),(NETWORKDAYS(E37,Lister!$E$20,Lister!$D$7:$D$16)-Q37)*O37/NETWORKDAYS(Lister!$D$20,Lister!$E$20,Lister!$D$7:$D$16),IF(AND(E37&lt;DATE(2022,1,1),MONTH(F37)=1),(NETWORKDAYS(Lister!$D$20,F37,Lister!$D$7:$D$16)-Q37)*O37/NETWORKDAYS(Lister!$D$20,Lister!$E$20,Lister!$D$7:$D$16),IF(AND(E37&lt;DATE(2022,1,1),F37&gt;DATE(2022,1,31)),(NETWORKDAYS(Lister!$D$20,Lister!$E$20,Lister!$D$7:$D$16)-Q37)*O37/NETWORKDAYS(Lister!$D$20,Lister!$E$20,Lister!$D$7:$D$16),IF(OR(AND(E37&lt;DATE(2022,1,1),F37&lt;DATE(2022,1,1)),E37&gt;DATE(2022,1,31)),0)))))),0),"")</f>
        <v/>
      </c>
      <c r="U37" s="22" t="str">
        <f>IFERROR(MAX(IF(OR(P37="",Q37="",R37=""),"",IF(AND(MONTH(E37)=2,MONTH(F37)=2),(NETWORKDAYS(E37,F37,Lister!$D$7:$D$16)-R37)*O37/NETWORKDAYS(Lister!$D$21,Lister!$E$21,Lister!$D$7:$D$16),IF(AND(MONTH(E37)=2,F37&gt;DATE(2022,2,28)),(NETWORKDAYS(E37,Lister!$E$21,Lister!$D$7:$D$16)-R37)*O37/NETWORKDAYS(Lister!$D$21,Lister!$E$21,Lister!$D$7:$D$16),IF(AND(E37&lt;DATE(2022,2,1),MONTH(F37)=2),(NETWORKDAYS(Lister!$D$21,F37,Lister!$D$7:$D$16)-R37)*O37/NETWORKDAYS(Lister!$D$21,Lister!$E$21,Lister!$D$7:$D$16),IF(AND(E37&lt;DATE(2022,2,1),F37&gt;DATE(2022,2,28)),(NETWORKDAYS(Lister!$D$21,Lister!$E$21,Lister!$D$7:$D$16)-R37)*O37/NETWORKDAYS(Lister!$D$21,Lister!$E$21,Lister!$D$7:$D$16),IF(OR(AND(E37&lt;DATE(2022,2,1),F37&lt;DATE(2022,2,1)),E37&gt;DATE(2022,2,28)),0)))))),0),"")</f>
        <v/>
      </c>
      <c r="V37" s="23" t="str">
        <f t="shared" si="3"/>
        <v/>
      </c>
      <c r="W37" s="23" t="str">
        <f t="shared" si="4"/>
        <v/>
      </c>
      <c r="X37" s="24" t="str">
        <f t="shared" si="5"/>
        <v/>
      </c>
    </row>
    <row r="38" spans="1:24" x14ac:dyDescent="0.3">
      <c r="A38" s="4" t="str">
        <f t="shared" si="6"/>
        <v/>
      </c>
      <c r="B38" s="41"/>
      <c r="C38" s="42"/>
      <c r="D38" s="43"/>
      <c r="E38" s="44"/>
      <c r="F38" s="44"/>
      <c r="G38" s="17" t="str">
        <f>IF(OR(E38="",F38=""),"",NETWORKDAYS(E38,F38,Lister!$D$7:$D$16))</f>
        <v/>
      </c>
      <c r="I38" s="45" t="str">
        <f t="shared" si="0"/>
        <v/>
      </c>
      <c r="J38" s="46"/>
      <c r="K38" s="47">
        <f>IF(ISNUMBER('Opsparede løndele'!I23),J38+'Opsparede løndele'!I23,J38)</f>
        <v>0</v>
      </c>
      <c r="L38" s="48"/>
      <c r="M38" s="49"/>
      <c r="N38" s="23" t="str">
        <f t="shared" si="1"/>
        <v/>
      </c>
      <c r="O38" s="21" t="str">
        <f t="shared" si="2"/>
        <v/>
      </c>
      <c r="P38" s="49"/>
      <c r="Q38" s="49"/>
      <c r="R38" s="49"/>
      <c r="S38" s="22" t="str">
        <f>IFERROR(MAX(IF(OR(P38="",Q38="",R38=""),"",IF(AND(MONTH(E38)=12,MONTH(F38)=12),(NETWORKDAYS(E38,F38,Lister!$D$7:$D$16)-P38)*O38/NETWORKDAYS(Lister!$D$19,Lister!$E$19,Lister!$D$7:$D$16),IF(AND(MONTH(E38)=12,F38&gt;DATE(2021,12,31)),(NETWORKDAYS(E38,Lister!$E$19,Lister!$D$7:$D$16)-P38)*O38/NETWORKDAYS(Lister!$D$19,Lister!$E$19,Lister!$D$7:$D$16),IF(E38&gt;DATE(2021,12,31),0)))),0),"")</f>
        <v/>
      </c>
      <c r="T38" s="22" t="str">
        <f>IFERROR(MAX(IF(OR(P38="",Q38="",R38=""),"",IF(AND(MONTH(E38)=1,MONTH(F38)=1),(NETWORKDAYS(E38,F38,Lister!$D$7:$D$16)-Q38)*O38/NETWORKDAYS(Lister!$D$20,Lister!$E$20,Lister!$D$7:$D$16),IF(AND(MONTH(E38)=1,F38&gt;DATE(2022,1,31)),(NETWORKDAYS(E38,Lister!$E$20,Lister!$D$7:$D$16)-Q38)*O38/NETWORKDAYS(Lister!$D$20,Lister!$E$20,Lister!$D$7:$D$16),IF(AND(E38&lt;DATE(2022,1,1),MONTH(F38)=1),(NETWORKDAYS(Lister!$D$20,F38,Lister!$D$7:$D$16)-Q38)*O38/NETWORKDAYS(Lister!$D$20,Lister!$E$20,Lister!$D$7:$D$16),IF(AND(E38&lt;DATE(2022,1,1),F38&gt;DATE(2022,1,31)),(NETWORKDAYS(Lister!$D$20,Lister!$E$20,Lister!$D$7:$D$16)-Q38)*O38/NETWORKDAYS(Lister!$D$20,Lister!$E$20,Lister!$D$7:$D$16),IF(OR(AND(E38&lt;DATE(2022,1,1),F38&lt;DATE(2022,1,1)),E38&gt;DATE(2022,1,31)),0)))))),0),"")</f>
        <v/>
      </c>
      <c r="U38" s="22" t="str">
        <f>IFERROR(MAX(IF(OR(P38="",Q38="",R38=""),"",IF(AND(MONTH(E38)=2,MONTH(F38)=2),(NETWORKDAYS(E38,F38,Lister!$D$7:$D$16)-R38)*O38/NETWORKDAYS(Lister!$D$21,Lister!$E$21,Lister!$D$7:$D$16),IF(AND(MONTH(E38)=2,F38&gt;DATE(2022,2,28)),(NETWORKDAYS(E38,Lister!$E$21,Lister!$D$7:$D$16)-R38)*O38/NETWORKDAYS(Lister!$D$21,Lister!$E$21,Lister!$D$7:$D$16),IF(AND(E38&lt;DATE(2022,2,1),MONTH(F38)=2),(NETWORKDAYS(Lister!$D$21,F38,Lister!$D$7:$D$16)-R38)*O38/NETWORKDAYS(Lister!$D$21,Lister!$E$21,Lister!$D$7:$D$16),IF(AND(E38&lt;DATE(2022,2,1),F38&gt;DATE(2022,2,28)),(NETWORKDAYS(Lister!$D$21,Lister!$E$21,Lister!$D$7:$D$16)-R38)*O38/NETWORKDAYS(Lister!$D$21,Lister!$E$21,Lister!$D$7:$D$16),IF(OR(AND(E38&lt;DATE(2022,2,1),F38&lt;DATE(2022,2,1)),E38&gt;DATE(2022,2,28)),0)))))),0),"")</f>
        <v/>
      </c>
      <c r="V38" s="23" t="str">
        <f t="shared" si="3"/>
        <v/>
      </c>
      <c r="W38" s="23" t="str">
        <f t="shared" si="4"/>
        <v/>
      </c>
      <c r="X38" s="24" t="str">
        <f t="shared" si="5"/>
        <v/>
      </c>
    </row>
    <row r="39" spans="1:24" x14ac:dyDescent="0.3">
      <c r="A39" s="4" t="str">
        <f t="shared" si="6"/>
        <v/>
      </c>
      <c r="B39" s="41"/>
      <c r="C39" s="42"/>
      <c r="D39" s="43"/>
      <c r="E39" s="44"/>
      <c r="F39" s="44"/>
      <c r="G39" s="17" t="str">
        <f>IF(OR(E39="",F39=""),"",NETWORKDAYS(E39,F39,Lister!$D$7:$D$16))</f>
        <v/>
      </c>
      <c r="I39" s="45" t="str">
        <f t="shared" si="0"/>
        <v/>
      </c>
      <c r="J39" s="46"/>
      <c r="K39" s="47">
        <f>IF(ISNUMBER('Opsparede løndele'!I24),J39+'Opsparede løndele'!I24,J39)</f>
        <v>0</v>
      </c>
      <c r="L39" s="48"/>
      <c r="M39" s="49"/>
      <c r="N39" s="23" t="str">
        <f t="shared" si="1"/>
        <v/>
      </c>
      <c r="O39" s="21" t="str">
        <f t="shared" si="2"/>
        <v/>
      </c>
      <c r="P39" s="49"/>
      <c r="Q39" s="49"/>
      <c r="R39" s="49"/>
      <c r="S39" s="22" t="str">
        <f>IFERROR(MAX(IF(OR(P39="",Q39="",R39=""),"",IF(AND(MONTH(E39)=12,MONTH(F39)=12),(NETWORKDAYS(E39,F39,Lister!$D$7:$D$16)-P39)*O39/NETWORKDAYS(Lister!$D$19,Lister!$E$19,Lister!$D$7:$D$16),IF(AND(MONTH(E39)=12,F39&gt;DATE(2021,12,31)),(NETWORKDAYS(E39,Lister!$E$19,Lister!$D$7:$D$16)-P39)*O39/NETWORKDAYS(Lister!$D$19,Lister!$E$19,Lister!$D$7:$D$16),IF(E39&gt;DATE(2021,12,31),0)))),0),"")</f>
        <v/>
      </c>
      <c r="T39" s="22" t="str">
        <f>IFERROR(MAX(IF(OR(P39="",Q39="",R39=""),"",IF(AND(MONTH(E39)=1,MONTH(F39)=1),(NETWORKDAYS(E39,F39,Lister!$D$7:$D$16)-Q39)*O39/NETWORKDAYS(Lister!$D$20,Lister!$E$20,Lister!$D$7:$D$16),IF(AND(MONTH(E39)=1,F39&gt;DATE(2022,1,31)),(NETWORKDAYS(E39,Lister!$E$20,Lister!$D$7:$D$16)-Q39)*O39/NETWORKDAYS(Lister!$D$20,Lister!$E$20,Lister!$D$7:$D$16),IF(AND(E39&lt;DATE(2022,1,1),MONTH(F39)=1),(NETWORKDAYS(Lister!$D$20,F39,Lister!$D$7:$D$16)-Q39)*O39/NETWORKDAYS(Lister!$D$20,Lister!$E$20,Lister!$D$7:$D$16),IF(AND(E39&lt;DATE(2022,1,1),F39&gt;DATE(2022,1,31)),(NETWORKDAYS(Lister!$D$20,Lister!$E$20,Lister!$D$7:$D$16)-Q39)*O39/NETWORKDAYS(Lister!$D$20,Lister!$E$20,Lister!$D$7:$D$16),IF(OR(AND(E39&lt;DATE(2022,1,1),F39&lt;DATE(2022,1,1)),E39&gt;DATE(2022,1,31)),0)))))),0),"")</f>
        <v/>
      </c>
      <c r="U39" s="22" t="str">
        <f>IFERROR(MAX(IF(OR(P39="",Q39="",R39=""),"",IF(AND(MONTH(E39)=2,MONTH(F39)=2),(NETWORKDAYS(E39,F39,Lister!$D$7:$D$16)-R39)*O39/NETWORKDAYS(Lister!$D$21,Lister!$E$21,Lister!$D$7:$D$16),IF(AND(MONTH(E39)=2,F39&gt;DATE(2022,2,28)),(NETWORKDAYS(E39,Lister!$E$21,Lister!$D$7:$D$16)-R39)*O39/NETWORKDAYS(Lister!$D$21,Lister!$E$21,Lister!$D$7:$D$16),IF(AND(E39&lt;DATE(2022,2,1),MONTH(F39)=2),(NETWORKDAYS(Lister!$D$21,F39,Lister!$D$7:$D$16)-R39)*O39/NETWORKDAYS(Lister!$D$21,Lister!$E$21,Lister!$D$7:$D$16),IF(AND(E39&lt;DATE(2022,2,1),F39&gt;DATE(2022,2,28)),(NETWORKDAYS(Lister!$D$21,Lister!$E$21,Lister!$D$7:$D$16)-R39)*O39/NETWORKDAYS(Lister!$D$21,Lister!$E$21,Lister!$D$7:$D$16),IF(OR(AND(E39&lt;DATE(2022,2,1),F39&lt;DATE(2022,2,1)),E39&gt;DATE(2022,2,28)),0)))))),0),"")</f>
        <v/>
      </c>
      <c r="V39" s="23" t="str">
        <f t="shared" si="3"/>
        <v/>
      </c>
      <c r="W39" s="23" t="str">
        <f t="shared" si="4"/>
        <v/>
      </c>
      <c r="X39" s="24" t="str">
        <f t="shared" si="5"/>
        <v/>
      </c>
    </row>
    <row r="40" spans="1:24" x14ac:dyDescent="0.3">
      <c r="A40" s="4" t="str">
        <f t="shared" si="6"/>
        <v/>
      </c>
      <c r="B40" s="41"/>
      <c r="C40" s="42"/>
      <c r="D40" s="43"/>
      <c r="E40" s="44"/>
      <c r="F40" s="44"/>
      <c r="G40" s="17" t="str">
        <f>IF(OR(E40="",F40=""),"",NETWORKDAYS(E40,F40,Lister!$D$7:$D$16))</f>
        <v/>
      </c>
      <c r="I40" s="45" t="str">
        <f t="shared" si="0"/>
        <v/>
      </c>
      <c r="J40" s="46"/>
      <c r="K40" s="47">
        <f>IF(ISNUMBER('Opsparede løndele'!I25),J40+'Opsparede løndele'!I25,J40)</f>
        <v>0</v>
      </c>
      <c r="L40" s="48"/>
      <c r="M40" s="49"/>
      <c r="N40" s="23" t="str">
        <f t="shared" si="1"/>
        <v/>
      </c>
      <c r="O40" s="21" t="str">
        <f t="shared" si="2"/>
        <v/>
      </c>
      <c r="P40" s="49"/>
      <c r="Q40" s="49"/>
      <c r="R40" s="49"/>
      <c r="S40" s="22" t="str">
        <f>IFERROR(MAX(IF(OR(P40="",Q40="",R40=""),"",IF(AND(MONTH(E40)=12,MONTH(F40)=12),(NETWORKDAYS(E40,F40,Lister!$D$7:$D$16)-P40)*O40/NETWORKDAYS(Lister!$D$19,Lister!$E$19,Lister!$D$7:$D$16),IF(AND(MONTH(E40)=12,F40&gt;DATE(2021,12,31)),(NETWORKDAYS(E40,Lister!$E$19,Lister!$D$7:$D$16)-P40)*O40/NETWORKDAYS(Lister!$D$19,Lister!$E$19,Lister!$D$7:$D$16),IF(E40&gt;DATE(2021,12,31),0)))),0),"")</f>
        <v/>
      </c>
      <c r="T40" s="22" t="str">
        <f>IFERROR(MAX(IF(OR(P40="",Q40="",R40=""),"",IF(AND(MONTH(E40)=1,MONTH(F40)=1),(NETWORKDAYS(E40,F40,Lister!$D$7:$D$16)-Q40)*O40/NETWORKDAYS(Lister!$D$20,Lister!$E$20,Lister!$D$7:$D$16),IF(AND(MONTH(E40)=1,F40&gt;DATE(2022,1,31)),(NETWORKDAYS(E40,Lister!$E$20,Lister!$D$7:$D$16)-Q40)*O40/NETWORKDAYS(Lister!$D$20,Lister!$E$20,Lister!$D$7:$D$16),IF(AND(E40&lt;DATE(2022,1,1),MONTH(F40)=1),(NETWORKDAYS(Lister!$D$20,F40,Lister!$D$7:$D$16)-Q40)*O40/NETWORKDAYS(Lister!$D$20,Lister!$E$20,Lister!$D$7:$D$16),IF(AND(E40&lt;DATE(2022,1,1),F40&gt;DATE(2022,1,31)),(NETWORKDAYS(Lister!$D$20,Lister!$E$20,Lister!$D$7:$D$16)-Q40)*O40/NETWORKDAYS(Lister!$D$20,Lister!$E$20,Lister!$D$7:$D$16),IF(OR(AND(E40&lt;DATE(2022,1,1),F40&lt;DATE(2022,1,1)),E40&gt;DATE(2022,1,31)),0)))))),0),"")</f>
        <v/>
      </c>
      <c r="U40" s="22" t="str">
        <f>IFERROR(MAX(IF(OR(P40="",Q40="",R40=""),"",IF(AND(MONTH(E40)=2,MONTH(F40)=2),(NETWORKDAYS(E40,F40,Lister!$D$7:$D$16)-R40)*O40/NETWORKDAYS(Lister!$D$21,Lister!$E$21,Lister!$D$7:$D$16),IF(AND(MONTH(E40)=2,F40&gt;DATE(2022,2,28)),(NETWORKDAYS(E40,Lister!$E$21,Lister!$D$7:$D$16)-R40)*O40/NETWORKDAYS(Lister!$D$21,Lister!$E$21,Lister!$D$7:$D$16),IF(AND(E40&lt;DATE(2022,2,1),MONTH(F40)=2),(NETWORKDAYS(Lister!$D$21,F40,Lister!$D$7:$D$16)-R40)*O40/NETWORKDAYS(Lister!$D$21,Lister!$E$21,Lister!$D$7:$D$16),IF(AND(E40&lt;DATE(2022,2,1),F40&gt;DATE(2022,2,28)),(NETWORKDAYS(Lister!$D$21,Lister!$E$21,Lister!$D$7:$D$16)-R40)*O40/NETWORKDAYS(Lister!$D$21,Lister!$E$21,Lister!$D$7:$D$16),IF(OR(AND(E40&lt;DATE(2022,2,1),F40&lt;DATE(2022,2,1)),E40&gt;DATE(2022,2,28)),0)))))),0),"")</f>
        <v/>
      </c>
      <c r="V40" s="23" t="str">
        <f t="shared" si="3"/>
        <v/>
      </c>
      <c r="W40" s="23" t="str">
        <f t="shared" si="4"/>
        <v/>
      </c>
      <c r="X40" s="24" t="str">
        <f t="shared" si="5"/>
        <v/>
      </c>
    </row>
    <row r="41" spans="1:24" x14ac:dyDescent="0.3">
      <c r="A41" s="4" t="str">
        <f t="shared" si="6"/>
        <v/>
      </c>
      <c r="B41" s="41"/>
      <c r="C41" s="42"/>
      <c r="D41" s="43"/>
      <c r="E41" s="44"/>
      <c r="F41" s="44"/>
      <c r="G41" s="17" t="str">
        <f>IF(OR(E41="",F41=""),"",NETWORKDAYS(E41,F41,Lister!$D$7:$D$16))</f>
        <v/>
      </c>
      <c r="I41" s="45" t="str">
        <f t="shared" si="0"/>
        <v/>
      </c>
      <c r="J41" s="46"/>
      <c r="K41" s="47">
        <f>IF(ISNUMBER('Opsparede løndele'!I26),J41+'Opsparede løndele'!I26,J41)</f>
        <v>0</v>
      </c>
      <c r="L41" s="48"/>
      <c r="M41" s="49"/>
      <c r="N41" s="23" t="str">
        <f t="shared" si="1"/>
        <v/>
      </c>
      <c r="O41" s="21" t="str">
        <f t="shared" si="2"/>
        <v/>
      </c>
      <c r="P41" s="49"/>
      <c r="Q41" s="49"/>
      <c r="R41" s="49"/>
      <c r="S41" s="22" t="str">
        <f>IFERROR(MAX(IF(OR(P41="",Q41="",R41=""),"",IF(AND(MONTH(E41)=12,MONTH(F41)=12),(NETWORKDAYS(E41,F41,Lister!$D$7:$D$16)-P41)*O41/NETWORKDAYS(Lister!$D$19,Lister!$E$19,Lister!$D$7:$D$16),IF(AND(MONTH(E41)=12,F41&gt;DATE(2021,12,31)),(NETWORKDAYS(E41,Lister!$E$19,Lister!$D$7:$D$16)-P41)*O41/NETWORKDAYS(Lister!$D$19,Lister!$E$19,Lister!$D$7:$D$16),IF(E41&gt;DATE(2021,12,31),0)))),0),"")</f>
        <v/>
      </c>
      <c r="T41" s="22" t="str">
        <f>IFERROR(MAX(IF(OR(P41="",Q41="",R41=""),"",IF(AND(MONTH(E41)=1,MONTH(F41)=1),(NETWORKDAYS(E41,F41,Lister!$D$7:$D$16)-Q41)*O41/NETWORKDAYS(Lister!$D$20,Lister!$E$20,Lister!$D$7:$D$16),IF(AND(MONTH(E41)=1,F41&gt;DATE(2022,1,31)),(NETWORKDAYS(E41,Lister!$E$20,Lister!$D$7:$D$16)-Q41)*O41/NETWORKDAYS(Lister!$D$20,Lister!$E$20,Lister!$D$7:$D$16),IF(AND(E41&lt;DATE(2022,1,1),MONTH(F41)=1),(NETWORKDAYS(Lister!$D$20,F41,Lister!$D$7:$D$16)-Q41)*O41/NETWORKDAYS(Lister!$D$20,Lister!$E$20,Lister!$D$7:$D$16),IF(AND(E41&lt;DATE(2022,1,1),F41&gt;DATE(2022,1,31)),(NETWORKDAYS(Lister!$D$20,Lister!$E$20,Lister!$D$7:$D$16)-Q41)*O41/NETWORKDAYS(Lister!$D$20,Lister!$E$20,Lister!$D$7:$D$16),IF(OR(AND(E41&lt;DATE(2022,1,1),F41&lt;DATE(2022,1,1)),E41&gt;DATE(2022,1,31)),0)))))),0),"")</f>
        <v/>
      </c>
      <c r="U41" s="22" t="str">
        <f>IFERROR(MAX(IF(OR(P41="",Q41="",R41=""),"",IF(AND(MONTH(E41)=2,MONTH(F41)=2),(NETWORKDAYS(E41,F41,Lister!$D$7:$D$16)-R41)*O41/NETWORKDAYS(Lister!$D$21,Lister!$E$21,Lister!$D$7:$D$16),IF(AND(MONTH(E41)=2,F41&gt;DATE(2022,2,28)),(NETWORKDAYS(E41,Lister!$E$21,Lister!$D$7:$D$16)-R41)*O41/NETWORKDAYS(Lister!$D$21,Lister!$E$21,Lister!$D$7:$D$16),IF(AND(E41&lt;DATE(2022,2,1),MONTH(F41)=2),(NETWORKDAYS(Lister!$D$21,F41,Lister!$D$7:$D$16)-R41)*O41/NETWORKDAYS(Lister!$D$21,Lister!$E$21,Lister!$D$7:$D$16),IF(AND(E41&lt;DATE(2022,2,1),F41&gt;DATE(2022,2,28)),(NETWORKDAYS(Lister!$D$21,Lister!$E$21,Lister!$D$7:$D$16)-R41)*O41/NETWORKDAYS(Lister!$D$21,Lister!$E$21,Lister!$D$7:$D$16),IF(OR(AND(E41&lt;DATE(2022,2,1),F41&lt;DATE(2022,2,1)),E41&gt;DATE(2022,2,28)),0)))))),0),"")</f>
        <v/>
      </c>
      <c r="V41" s="23" t="str">
        <f t="shared" si="3"/>
        <v/>
      </c>
      <c r="W41" s="23" t="str">
        <f t="shared" si="4"/>
        <v/>
      </c>
      <c r="X41" s="24" t="str">
        <f t="shared" si="5"/>
        <v/>
      </c>
    </row>
    <row r="42" spans="1:24" x14ac:dyDescent="0.3">
      <c r="A42" s="4" t="str">
        <f t="shared" si="6"/>
        <v/>
      </c>
      <c r="B42" s="41"/>
      <c r="C42" s="42"/>
      <c r="D42" s="43"/>
      <c r="E42" s="44"/>
      <c r="F42" s="44"/>
      <c r="G42" s="17" t="str">
        <f>IF(OR(E42="",F42=""),"",NETWORKDAYS(E42,F42,Lister!$D$7:$D$16))</f>
        <v/>
      </c>
      <c r="I42" s="45" t="str">
        <f t="shared" si="0"/>
        <v/>
      </c>
      <c r="J42" s="46"/>
      <c r="K42" s="47">
        <f>IF(ISNUMBER('Opsparede løndele'!I27),J42+'Opsparede løndele'!I27,J42)</f>
        <v>0</v>
      </c>
      <c r="L42" s="48"/>
      <c r="M42" s="49"/>
      <c r="N42" s="23" t="str">
        <f t="shared" si="1"/>
        <v/>
      </c>
      <c r="O42" s="21" t="str">
        <f t="shared" si="2"/>
        <v/>
      </c>
      <c r="P42" s="49"/>
      <c r="Q42" s="49"/>
      <c r="R42" s="49"/>
      <c r="S42" s="22" t="str">
        <f>IFERROR(MAX(IF(OR(P42="",Q42="",R42=""),"",IF(AND(MONTH(E42)=12,MONTH(F42)=12),(NETWORKDAYS(E42,F42,Lister!$D$7:$D$16)-P42)*O42/NETWORKDAYS(Lister!$D$19,Lister!$E$19,Lister!$D$7:$D$16),IF(AND(MONTH(E42)=12,F42&gt;DATE(2021,12,31)),(NETWORKDAYS(E42,Lister!$E$19,Lister!$D$7:$D$16)-P42)*O42/NETWORKDAYS(Lister!$D$19,Lister!$E$19,Lister!$D$7:$D$16),IF(E42&gt;DATE(2021,12,31),0)))),0),"")</f>
        <v/>
      </c>
      <c r="T42" s="22" t="str">
        <f>IFERROR(MAX(IF(OR(P42="",Q42="",R42=""),"",IF(AND(MONTH(E42)=1,MONTH(F42)=1),(NETWORKDAYS(E42,F42,Lister!$D$7:$D$16)-Q42)*O42/NETWORKDAYS(Lister!$D$20,Lister!$E$20,Lister!$D$7:$D$16),IF(AND(MONTH(E42)=1,F42&gt;DATE(2022,1,31)),(NETWORKDAYS(E42,Lister!$E$20,Lister!$D$7:$D$16)-Q42)*O42/NETWORKDAYS(Lister!$D$20,Lister!$E$20,Lister!$D$7:$D$16),IF(AND(E42&lt;DATE(2022,1,1),MONTH(F42)=1),(NETWORKDAYS(Lister!$D$20,F42,Lister!$D$7:$D$16)-Q42)*O42/NETWORKDAYS(Lister!$D$20,Lister!$E$20,Lister!$D$7:$D$16),IF(AND(E42&lt;DATE(2022,1,1),F42&gt;DATE(2022,1,31)),(NETWORKDAYS(Lister!$D$20,Lister!$E$20,Lister!$D$7:$D$16)-Q42)*O42/NETWORKDAYS(Lister!$D$20,Lister!$E$20,Lister!$D$7:$D$16),IF(OR(AND(E42&lt;DATE(2022,1,1),F42&lt;DATE(2022,1,1)),E42&gt;DATE(2022,1,31)),0)))))),0),"")</f>
        <v/>
      </c>
      <c r="U42" s="22" t="str">
        <f>IFERROR(MAX(IF(OR(P42="",Q42="",R42=""),"",IF(AND(MONTH(E42)=2,MONTH(F42)=2),(NETWORKDAYS(E42,F42,Lister!$D$7:$D$16)-R42)*O42/NETWORKDAYS(Lister!$D$21,Lister!$E$21,Lister!$D$7:$D$16),IF(AND(MONTH(E42)=2,F42&gt;DATE(2022,2,28)),(NETWORKDAYS(E42,Lister!$E$21,Lister!$D$7:$D$16)-R42)*O42/NETWORKDAYS(Lister!$D$21,Lister!$E$21,Lister!$D$7:$D$16),IF(AND(E42&lt;DATE(2022,2,1),MONTH(F42)=2),(NETWORKDAYS(Lister!$D$21,F42,Lister!$D$7:$D$16)-R42)*O42/NETWORKDAYS(Lister!$D$21,Lister!$E$21,Lister!$D$7:$D$16),IF(AND(E42&lt;DATE(2022,2,1),F42&gt;DATE(2022,2,28)),(NETWORKDAYS(Lister!$D$21,Lister!$E$21,Lister!$D$7:$D$16)-R42)*O42/NETWORKDAYS(Lister!$D$21,Lister!$E$21,Lister!$D$7:$D$16),IF(OR(AND(E42&lt;DATE(2022,2,1),F42&lt;DATE(2022,2,1)),E42&gt;DATE(2022,2,28)),0)))))),0),"")</f>
        <v/>
      </c>
      <c r="V42" s="23" t="str">
        <f t="shared" si="3"/>
        <v/>
      </c>
      <c r="W42" s="23" t="str">
        <f t="shared" si="4"/>
        <v/>
      </c>
      <c r="X42" s="24" t="str">
        <f t="shared" si="5"/>
        <v/>
      </c>
    </row>
    <row r="43" spans="1:24" x14ac:dyDescent="0.3">
      <c r="A43" s="4" t="str">
        <f t="shared" si="6"/>
        <v/>
      </c>
      <c r="B43" s="41"/>
      <c r="C43" s="42"/>
      <c r="D43" s="43"/>
      <c r="E43" s="44"/>
      <c r="F43" s="44"/>
      <c r="G43" s="17" t="str">
        <f>IF(OR(E43="",F43=""),"",NETWORKDAYS(E43,F43,Lister!$D$7:$D$16))</f>
        <v/>
      </c>
      <c r="I43" s="45" t="str">
        <f t="shared" si="0"/>
        <v/>
      </c>
      <c r="J43" s="46"/>
      <c r="K43" s="47">
        <f>IF(ISNUMBER('Opsparede løndele'!I28),J43+'Opsparede løndele'!I28,J43)</f>
        <v>0</v>
      </c>
      <c r="L43" s="48"/>
      <c r="M43" s="49"/>
      <c r="N43" s="23" t="str">
        <f t="shared" si="1"/>
        <v/>
      </c>
      <c r="O43" s="21" t="str">
        <f t="shared" si="2"/>
        <v/>
      </c>
      <c r="P43" s="49"/>
      <c r="Q43" s="49"/>
      <c r="R43" s="49"/>
      <c r="S43" s="22" t="str">
        <f>IFERROR(MAX(IF(OR(P43="",Q43="",R43=""),"",IF(AND(MONTH(E43)=12,MONTH(F43)=12),(NETWORKDAYS(E43,F43,Lister!$D$7:$D$16)-P43)*O43/NETWORKDAYS(Lister!$D$19,Lister!$E$19,Lister!$D$7:$D$16),IF(AND(MONTH(E43)=12,F43&gt;DATE(2021,12,31)),(NETWORKDAYS(E43,Lister!$E$19,Lister!$D$7:$D$16)-P43)*O43/NETWORKDAYS(Lister!$D$19,Lister!$E$19,Lister!$D$7:$D$16),IF(E43&gt;DATE(2021,12,31),0)))),0),"")</f>
        <v/>
      </c>
      <c r="T43" s="22" t="str">
        <f>IFERROR(MAX(IF(OR(P43="",Q43="",R43=""),"",IF(AND(MONTH(E43)=1,MONTH(F43)=1),(NETWORKDAYS(E43,F43,Lister!$D$7:$D$16)-Q43)*O43/NETWORKDAYS(Lister!$D$20,Lister!$E$20,Lister!$D$7:$D$16),IF(AND(MONTH(E43)=1,F43&gt;DATE(2022,1,31)),(NETWORKDAYS(E43,Lister!$E$20,Lister!$D$7:$D$16)-Q43)*O43/NETWORKDAYS(Lister!$D$20,Lister!$E$20,Lister!$D$7:$D$16),IF(AND(E43&lt;DATE(2022,1,1),MONTH(F43)=1),(NETWORKDAYS(Lister!$D$20,F43,Lister!$D$7:$D$16)-Q43)*O43/NETWORKDAYS(Lister!$D$20,Lister!$E$20,Lister!$D$7:$D$16),IF(AND(E43&lt;DATE(2022,1,1),F43&gt;DATE(2022,1,31)),(NETWORKDAYS(Lister!$D$20,Lister!$E$20,Lister!$D$7:$D$16)-Q43)*O43/NETWORKDAYS(Lister!$D$20,Lister!$E$20,Lister!$D$7:$D$16),IF(OR(AND(E43&lt;DATE(2022,1,1),F43&lt;DATE(2022,1,1)),E43&gt;DATE(2022,1,31)),0)))))),0),"")</f>
        <v/>
      </c>
      <c r="U43" s="22" t="str">
        <f>IFERROR(MAX(IF(OR(P43="",Q43="",R43=""),"",IF(AND(MONTH(E43)=2,MONTH(F43)=2),(NETWORKDAYS(E43,F43,Lister!$D$7:$D$16)-R43)*O43/NETWORKDAYS(Lister!$D$21,Lister!$E$21,Lister!$D$7:$D$16),IF(AND(MONTH(E43)=2,F43&gt;DATE(2022,2,28)),(NETWORKDAYS(E43,Lister!$E$21,Lister!$D$7:$D$16)-R43)*O43/NETWORKDAYS(Lister!$D$21,Lister!$E$21,Lister!$D$7:$D$16),IF(AND(E43&lt;DATE(2022,2,1),MONTH(F43)=2),(NETWORKDAYS(Lister!$D$21,F43,Lister!$D$7:$D$16)-R43)*O43/NETWORKDAYS(Lister!$D$21,Lister!$E$21,Lister!$D$7:$D$16),IF(AND(E43&lt;DATE(2022,2,1),F43&gt;DATE(2022,2,28)),(NETWORKDAYS(Lister!$D$21,Lister!$E$21,Lister!$D$7:$D$16)-R43)*O43/NETWORKDAYS(Lister!$D$21,Lister!$E$21,Lister!$D$7:$D$16),IF(OR(AND(E43&lt;DATE(2022,2,1),F43&lt;DATE(2022,2,1)),E43&gt;DATE(2022,2,28)),0)))))),0),"")</f>
        <v/>
      </c>
      <c r="V43" s="23" t="str">
        <f t="shared" si="3"/>
        <v/>
      </c>
      <c r="W43" s="23" t="str">
        <f t="shared" si="4"/>
        <v/>
      </c>
      <c r="X43" s="24" t="str">
        <f t="shared" si="5"/>
        <v/>
      </c>
    </row>
    <row r="44" spans="1:24" x14ac:dyDescent="0.3">
      <c r="A44" s="4" t="str">
        <f t="shared" si="6"/>
        <v/>
      </c>
      <c r="B44" s="41"/>
      <c r="C44" s="42"/>
      <c r="D44" s="43"/>
      <c r="E44" s="44"/>
      <c r="F44" s="44"/>
      <c r="G44" s="17" t="str">
        <f>IF(OR(E44="",F44=""),"",NETWORKDAYS(E44,F44,Lister!$D$7:$D$16))</f>
        <v/>
      </c>
      <c r="I44" s="45" t="str">
        <f t="shared" si="0"/>
        <v/>
      </c>
      <c r="J44" s="46"/>
      <c r="K44" s="47">
        <f>IF(ISNUMBER('Opsparede løndele'!I29),J44+'Opsparede løndele'!I29,J44)</f>
        <v>0</v>
      </c>
      <c r="L44" s="48"/>
      <c r="M44" s="49"/>
      <c r="N44" s="23" t="str">
        <f t="shared" si="1"/>
        <v/>
      </c>
      <c r="O44" s="21" t="str">
        <f t="shared" si="2"/>
        <v/>
      </c>
      <c r="P44" s="49"/>
      <c r="Q44" s="49"/>
      <c r="R44" s="49"/>
      <c r="S44" s="22" t="str">
        <f>IFERROR(MAX(IF(OR(P44="",Q44="",R44=""),"",IF(AND(MONTH(E44)=12,MONTH(F44)=12),(NETWORKDAYS(E44,F44,Lister!$D$7:$D$16)-P44)*O44/NETWORKDAYS(Lister!$D$19,Lister!$E$19,Lister!$D$7:$D$16),IF(AND(MONTH(E44)=12,F44&gt;DATE(2021,12,31)),(NETWORKDAYS(E44,Lister!$E$19,Lister!$D$7:$D$16)-P44)*O44/NETWORKDAYS(Lister!$D$19,Lister!$E$19,Lister!$D$7:$D$16),IF(E44&gt;DATE(2021,12,31),0)))),0),"")</f>
        <v/>
      </c>
      <c r="T44" s="22" t="str">
        <f>IFERROR(MAX(IF(OR(P44="",Q44="",R44=""),"",IF(AND(MONTH(E44)=1,MONTH(F44)=1),(NETWORKDAYS(E44,F44,Lister!$D$7:$D$16)-Q44)*O44/NETWORKDAYS(Lister!$D$20,Lister!$E$20,Lister!$D$7:$D$16),IF(AND(MONTH(E44)=1,F44&gt;DATE(2022,1,31)),(NETWORKDAYS(E44,Lister!$E$20,Lister!$D$7:$D$16)-Q44)*O44/NETWORKDAYS(Lister!$D$20,Lister!$E$20,Lister!$D$7:$D$16),IF(AND(E44&lt;DATE(2022,1,1),MONTH(F44)=1),(NETWORKDAYS(Lister!$D$20,F44,Lister!$D$7:$D$16)-Q44)*O44/NETWORKDAYS(Lister!$D$20,Lister!$E$20,Lister!$D$7:$D$16),IF(AND(E44&lt;DATE(2022,1,1),F44&gt;DATE(2022,1,31)),(NETWORKDAYS(Lister!$D$20,Lister!$E$20,Lister!$D$7:$D$16)-Q44)*O44/NETWORKDAYS(Lister!$D$20,Lister!$E$20,Lister!$D$7:$D$16),IF(OR(AND(E44&lt;DATE(2022,1,1),F44&lt;DATE(2022,1,1)),E44&gt;DATE(2022,1,31)),0)))))),0),"")</f>
        <v/>
      </c>
      <c r="U44" s="22" t="str">
        <f>IFERROR(MAX(IF(OR(P44="",Q44="",R44=""),"",IF(AND(MONTH(E44)=2,MONTH(F44)=2),(NETWORKDAYS(E44,F44,Lister!$D$7:$D$16)-R44)*O44/NETWORKDAYS(Lister!$D$21,Lister!$E$21,Lister!$D$7:$D$16),IF(AND(MONTH(E44)=2,F44&gt;DATE(2022,2,28)),(NETWORKDAYS(E44,Lister!$E$21,Lister!$D$7:$D$16)-R44)*O44/NETWORKDAYS(Lister!$D$21,Lister!$E$21,Lister!$D$7:$D$16),IF(AND(E44&lt;DATE(2022,2,1),MONTH(F44)=2),(NETWORKDAYS(Lister!$D$21,F44,Lister!$D$7:$D$16)-R44)*O44/NETWORKDAYS(Lister!$D$21,Lister!$E$21,Lister!$D$7:$D$16),IF(AND(E44&lt;DATE(2022,2,1),F44&gt;DATE(2022,2,28)),(NETWORKDAYS(Lister!$D$21,Lister!$E$21,Lister!$D$7:$D$16)-R44)*O44/NETWORKDAYS(Lister!$D$21,Lister!$E$21,Lister!$D$7:$D$16),IF(OR(AND(E44&lt;DATE(2022,2,1),F44&lt;DATE(2022,2,1)),E44&gt;DATE(2022,2,28)),0)))))),0),"")</f>
        <v/>
      </c>
      <c r="V44" s="23" t="str">
        <f t="shared" si="3"/>
        <v/>
      </c>
      <c r="W44" s="23" t="str">
        <f t="shared" si="4"/>
        <v/>
      </c>
      <c r="X44" s="24" t="str">
        <f t="shared" si="5"/>
        <v/>
      </c>
    </row>
    <row r="45" spans="1:24" x14ac:dyDescent="0.3">
      <c r="A45" s="4" t="str">
        <f t="shared" si="6"/>
        <v/>
      </c>
      <c r="B45" s="41"/>
      <c r="C45" s="42"/>
      <c r="D45" s="43"/>
      <c r="E45" s="44"/>
      <c r="F45" s="44"/>
      <c r="G45" s="17" t="str">
        <f>IF(OR(E45="",F45=""),"",NETWORKDAYS(E45,F45,Lister!$D$7:$D$16))</f>
        <v/>
      </c>
      <c r="I45" s="45" t="str">
        <f t="shared" si="0"/>
        <v/>
      </c>
      <c r="J45" s="46"/>
      <c r="K45" s="47">
        <f>IF(ISNUMBER('Opsparede løndele'!I30),J45+'Opsparede løndele'!I30,J45)</f>
        <v>0</v>
      </c>
      <c r="L45" s="48"/>
      <c r="M45" s="49"/>
      <c r="N45" s="23" t="str">
        <f t="shared" si="1"/>
        <v/>
      </c>
      <c r="O45" s="21" t="str">
        <f t="shared" si="2"/>
        <v/>
      </c>
      <c r="P45" s="49"/>
      <c r="Q45" s="49"/>
      <c r="R45" s="49"/>
      <c r="S45" s="22" t="str">
        <f>IFERROR(MAX(IF(OR(P45="",Q45="",R45=""),"",IF(AND(MONTH(E45)=12,MONTH(F45)=12),(NETWORKDAYS(E45,F45,Lister!$D$7:$D$16)-P45)*O45/NETWORKDAYS(Lister!$D$19,Lister!$E$19,Lister!$D$7:$D$16),IF(AND(MONTH(E45)=12,F45&gt;DATE(2021,12,31)),(NETWORKDAYS(E45,Lister!$E$19,Lister!$D$7:$D$16)-P45)*O45/NETWORKDAYS(Lister!$D$19,Lister!$E$19,Lister!$D$7:$D$16),IF(E45&gt;DATE(2021,12,31),0)))),0),"")</f>
        <v/>
      </c>
      <c r="T45" s="22" t="str">
        <f>IFERROR(MAX(IF(OR(P45="",Q45="",R45=""),"",IF(AND(MONTH(E45)=1,MONTH(F45)=1),(NETWORKDAYS(E45,F45,Lister!$D$7:$D$16)-Q45)*O45/NETWORKDAYS(Lister!$D$20,Lister!$E$20,Lister!$D$7:$D$16),IF(AND(MONTH(E45)=1,F45&gt;DATE(2022,1,31)),(NETWORKDAYS(E45,Lister!$E$20,Lister!$D$7:$D$16)-Q45)*O45/NETWORKDAYS(Lister!$D$20,Lister!$E$20,Lister!$D$7:$D$16),IF(AND(E45&lt;DATE(2022,1,1),MONTH(F45)=1),(NETWORKDAYS(Lister!$D$20,F45,Lister!$D$7:$D$16)-Q45)*O45/NETWORKDAYS(Lister!$D$20,Lister!$E$20,Lister!$D$7:$D$16),IF(AND(E45&lt;DATE(2022,1,1),F45&gt;DATE(2022,1,31)),(NETWORKDAYS(Lister!$D$20,Lister!$E$20,Lister!$D$7:$D$16)-Q45)*O45/NETWORKDAYS(Lister!$D$20,Lister!$E$20,Lister!$D$7:$D$16),IF(OR(AND(E45&lt;DATE(2022,1,1),F45&lt;DATE(2022,1,1)),E45&gt;DATE(2022,1,31)),0)))))),0),"")</f>
        <v/>
      </c>
      <c r="U45" s="22" t="str">
        <f>IFERROR(MAX(IF(OR(P45="",Q45="",R45=""),"",IF(AND(MONTH(E45)=2,MONTH(F45)=2),(NETWORKDAYS(E45,F45,Lister!$D$7:$D$16)-R45)*O45/NETWORKDAYS(Lister!$D$21,Lister!$E$21,Lister!$D$7:$D$16),IF(AND(MONTH(E45)=2,F45&gt;DATE(2022,2,28)),(NETWORKDAYS(E45,Lister!$E$21,Lister!$D$7:$D$16)-R45)*O45/NETWORKDAYS(Lister!$D$21,Lister!$E$21,Lister!$D$7:$D$16),IF(AND(E45&lt;DATE(2022,2,1),MONTH(F45)=2),(NETWORKDAYS(Lister!$D$21,F45,Lister!$D$7:$D$16)-R45)*O45/NETWORKDAYS(Lister!$D$21,Lister!$E$21,Lister!$D$7:$D$16),IF(AND(E45&lt;DATE(2022,2,1),F45&gt;DATE(2022,2,28)),(NETWORKDAYS(Lister!$D$21,Lister!$E$21,Lister!$D$7:$D$16)-R45)*O45/NETWORKDAYS(Lister!$D$21,Lister!$E$21,Lister!$D$7:$D$16),IF(OR(AND(E45&lt;DATE(2022,2,1),F45&lt;DATE(2022,2,1)),E45&gt;DATE(2022,2,28)),0)))))),0),"")</f>
        <v/>
      </c>
      <c r="V45" s="23" t="str">
        <f t="shared" si="3"/>
        <v/>
      </c>
      <c r="W45" s="23" t="str">
        <f t="shared" si="4"/>
        <v/>
      </c>
      <c r="X45" s="24" t="str">
        <f t="shared" si="5"/>
        <v/>
      </c>
    </row>
    <row r="46" spans="1:24" x14ac:dyDescent="0.3">
      <c r="A46" s="4" t="str">
        <f t="shared" si="6"/>
        <v/>
      </c>
      <c r="B46" s="41"/>
      <c r="C46" s="42"/>
      <c r="D46" s="43"/>
      <c r="E46" s="44"/>
      <c r="F46" s="44"/>
      <c r="G46" s="17" t="str">
        <f>IF(OR(E46="",F46=""),"",NETWORKDAYS(E46,F46,Lister!$D$7:$D$16))</f>
        <v/>
      </c>
      <c r="I46" s="45" t="str">
        <f t="shared" si="0"/>
        <v/>
      </c>
      <c r="J46" s="46"/>
      <c r="K46" s="47">
        <f>IF(ISNUMBER('Opsparede løndele'!I31),J46+'Opsparede løndele'!I31,J46)</f>
        <v>0</v>
      </c>
      <c r="L46" s="48"/>
      <c r="M46" s="49"/>
      <c r="N46" s="23" t="str">
        <f t="shared" si="1"/>
        <v/>
      </c>
      <c r="O46" s="21" t="str">
        <f t="shared" si="2"/>
        <v/>
      </c>
      <c r="P46" s="49"/>
      <c r="Q46" s="49"/>
      <c r="R46" s="49"/>
      <c r="S46" s="22" t="str">
        <f>IFERROR(MAX(IF(OR(P46="",Q46="",R46=""),"",IF(AND(MONTH(E46)=12,MONTH(F46)=12),(NETWORKDAYS(E46,F46,Lister!$D$7:$D$16)-P46)*O46/NETWORKDAYS(Lister!$D$19,Lister!$E$19,Lister!$D$7:$D$16),IF(AND(MONTH(E46)=12,F46&gt;DATE(2021,12,31)),(NETWORKDAYS(E46,Lister!$E$19,Lister!$D$7:$D$16)-P46)*O46/NETWORKDAYS(Lister!$D$19,Lister!$E$19,Lister!$D$7:$D$16),IF(E46&gt;DATE(2021,12,31),0)))),0),"")</f>
        <v/>
      </c>
      <c r="T46" s="22" t="str">
        <f>IFERROR(MAX(IF(OR(P46="",Q46="",R46=""),"",IF(AND(MONTH(E46)=1,MONTH(F46)=1),(NETWORKDAYS(E46,F46,Lister!$D$7:$D$16)-Q46)*O46/NETWORKDAYS(Lister!$D$20,Lister!$E$20,Lister!$D$7:$D$16),IF(AND(MONTH(E46)=1,F46&gt;DATE(2022,1,31)),(NETWORKDAYS(E46,Lister!$E$20,Lister!$D$7:$D$16)-Q46)*O46/NETWORKDAYS(Lister!$D$20,Lister!$E$20,Lister!$D$7:$D$16),IF(AND(E46&lt;DATE(2022,1,1),MONTH(F46)=1),(NETWORKDAYS(Lister!$D$20,F46,Lister!$D$7:$D$16)-Q46)*O46/NETWORKDAYS(Lister!$D$20,Lister!$E$20,Lister!$D$7:$D$16),IF(AND(E46&lt;DATE(2022,1,1),F46&gt;DATE(2022,1,31)),(NETWORKDAYS(Lister!$D$20,Lister!$E$20,Lister!$D$7:$D$16)-Q46)*O46/NETWORKDAYS(Lister!$D$20,Lister!$E$20,Lister!$D$7:$D$16),IF(OR(AND(E46&lt;DATE(2022,1,1),F46&lt;DATE(2022,1,1)),E46&gt;DATE(2022,1,31)),0)))))),0),"")</f>
        <v/>
      </c>
      <c r="U46" s="22" t="str">
        <f>IFERROR(MAX(IF(OR(P46="",Q46="",R46=""),"",IF(AND(MONTH(E46)=2,MONTH(F46)=2),(NETWORKDAYS(E46,F46,Lister!$D$7:$D$16)-R46)*O46/NETWORKDAYS(Lister!$D$21,Lister!$E$21,Lister!$D$7:$D$16),IF(AND(MONTH(E46)=2,F46&gt;DATE(2022,2,28)),(NETWORKDAYS(E46,Lister!$E$21,Lister!$D$7:$D$16)-R46)*O46/NETWORKDAYS(Lister!$D$21,Lister!$E$21,Lister!$D$7:$D$16),IF(AND(E46&lt;DATE(2022,2,1),MONTH(F46)=2),(NETWORKDAYS(Lister!$D$21,F46,Lister!$D$7:$D$16)-R46)*O46/NETWORKDAYS(Lister!$D$21,Lister!$E$21,Lister!$D$7:$D$16),IF(AND(E46&lt;DATE(2022,2,1),F46&gt;DATE(2022,2,28)),(NETWORKDAYS(Lister!$D$21,Lister!$E$21,Lister!$D$7:$D$16)-R46)*O46/NETWORKDAYS(Lister!$D$21,Lister!$E$21,Lister!$D$7:$D$16),IF(OR(AND(E46&lt;DATE(2022,2,1),F46&lt;DATE(2022,2,1)),E46&gt;DATE(2022,2,28)),0)))))),0),"")</f>
        <v/>
      </c>
      <c r="V46" s="23" t="str">
        <f t="shared" si="3"/>
        <v/>
      </c>
      <c r="W46" s="23" t="str">
        <f t="shared" si="4"/>
        <v/>
      </c>
      <c r="X46" s="24" t="str">
        <f t="shared" si="5"/>
        <v/>
      </c>
    </row>
    <row r="47" spans="1:24" x14ac:dyDescent="0.3">
      <c r="A47" s="4" t="str">
        <f t="shared" si="6"/>
        <v/>
      </c>
      <c r="B47" s="41"/>
      <c r="C47" s="42"/>
      <c r="D47" s="43"/>
      <c r="E47" s="44"/>
      <c r="F47" s="44"/>
      <c r="G47" s="17" t="str">
        <f>IF(OR(E47="",F47=""),"",NETWORKDAYS(E47,F47,Lister!$D$7:$D$16))</f>
        <v/>
      </c>
      <c r="I47" s="45" t="str">
        <f t="shared" si="0"/>
        <v/>
      </c>
      <c r="J47" s="46"/>
      <c r="K47" s="47">
        <f>IF(ISNUMBER('Opsparede løndele'!I32),J47+'Opsparede løndele'!I32,J47)</f>
        <v>0</v>
      </c>
      <c r="L47" s="48"/>
      <c r="M47" s="49"/>
      <c r="N47" s="23" t="str">
        <f t="shared" si="1"/>
        <v/>
      </c>
      <c r="O47" s="21" t="str">
        <f t="shared" si="2"/>
        <v/>
      </c>
      <c r="P47" s="49"/>
      <c r="Q47" s="49"/>
      <c r="R47" s="49"/>
      <c r="S47" s="22" t="str">
        <f>IFERROR(MAX(IF(OR(P47="",Q47="",R47=""),"",IF(AND(MONTH(E47)=12,MONTH(F47)=12),(NETWORKDAYS(E47,F47,Lister!$D$7:$D$16)-P47)*O47/NETWORKDAYS(Lister!$D$19,Lister!$E$19,Lister!$D$7:$D$16),IF(AND(MONTH(E47)=12,F47&gt;DATE(2021,12,31)),(NETWORKDAYS(E47,Lister!$E$19,Lister!$D$7:$D$16)-P47)*O47/NETWORKDAYS(Lister!$D$19,Lister!$E$19,Lister!$D$7:$D$16),IF(E47&gt;DATE(2021,12,31),0)))),0),"")</f>
        <v/>
      </c>
      <c r="T47" s="22" t="str">
        <f>IFERROR(MAX(IF(OR(P47="",Q47="",R47=""),"",IF(AND(MONTH(E47)=1,MONTH(F47)=1),(NETWORKDAYS(E47,F47,Lister!$D$7:$D$16)-Q47)*O47/NETWORKDAYS(Lister!$D$20,Lister!$E$20,Lister!$D$7:$D$16),IF(AND(MONTH(E47)=1,F47&gt;DATE(2022,1,31)),(NETWORKDAYS(E47,Lister!$E$20,Lister!$D$7:$D$16)-Q47)*O47/NETWORKDAYS(Lister!$D$20,Lister!$E$20,Lister!$D$7:$D$16),IF(AND(E47&lt;DATE(2022,1,1),MONTH(F47)=1),(NETWORKDAYS(Lister!$D$20,F47,Lister!$D$7:$D$16)-Q47)*O47/NETWORKDAYS(Lister!$D$20,Lister!$E$20,Lister!$D$7:$D$16),IF(AND(E47&lt;DATE(2022,1,1),F47&gt;DATE(2022,1,31)),(NETWORKDAYS(Lister!$D$20,Lister!$E$20,Lister!$D$7:$D$16)-Q47)*O47/NETWORKDAYS(Lister!$D$20,Lister!$E$20,Lister!$D$7:$D$16),IF(OR(AND(E47&lt;DATE(2022,1,1),F47&lt;DATE(2022,1,1)),E47&gt;DATE(2022,1,31)),0)))))),0),"")</f>
        <v/>
      </c>
      <c r="U47" s="22" t="str">
        <f>IFERROR(MAX(IF(OR(P47="",Q47="",R47=""),"",IF(AND(MONTH(E47)=2,MONTH(F47)=2),(NETWORKDAYS(E47,F47,Lister!$D$7:$D$16)-R47)*O47/NETWORKDAYS(Lister!$D$21,Lister!$E$21,Lister!$D$7:$D$16),IF(AND(MONTH(E47)=2,F47&gt;DATE(2022,2,28)),(NETWORKDAYS(E47,Lister!$E$21,Lister!$D$7:$D$16)-R47)*O47/NETWORKDAYS(Lister!$D$21,Lister!$E$21,Lister!$D$7:$D$16),IF(AND(E47&lt;DATE(2022,2,1),MONTH(F47)=2),(NETWORKDAYS(Lister!$D$21,F47,Lister!$D$7:$D$16)-R47)*O47/NETWORKDAYS(Lister!$D$21,Lister!$E$21,Lister!$D$7:$D$16),IF(AND(E47&lt;DATE(2022,2,1),F47&gt;DATE(2022,2,28)),(NETWORKDAYS(Lister!$D$21,Lister!$E$21,Lister!$D$7:$D$16)-R47)*O47/NETWORKDAYS(Lister!$D$21,Lister!$E$21,Lister!$D$7:$D$16),IF(OR(AND(E47&lt;DATE(2022,2,1),F47&lt;DATE(2022,2,1)),E47&gt;DATE(2022,2,28)),0)))))),0),"")</f>
        <v/>
      </c>
      <c r="V47" s="23" t="str">
        <f t="shared" si="3"/>
        <v/>
      </c>
      <c r="W47" s="23" t="str">
        <f t="shared" si="4"/>
        <v/>
      </c>
      <c r="X47" s="24" t="str">
        <f t="shared" si="5"/>
        <v/>
      </c>
    </row>
    <row r="48" spans="1:24" x14ac:dyDescent="0.3">
      <c r="A48" s="4" t="str">
        <f t="shared" si="6"/>
        <v/>
      </c>
      <c r="B48" s="41"/>
      <c r="C48" s="53"/>
      <c r="D48" s="54"/>
      <c r="E48" s="44"/>
      <c r="F48" s="44"/>
      <c r="G48" s="17" t="str">
        <f>IF(OR(E48="",F48=""),"",NETWORKDAYS(E48,F48,Lister!$D$7:$D$16))</f>
        <v/>
      </c>
      <c r="I48" s="45" t="str">
        <f t="shared" si="0"/>
        <v/>
      </c>
      <c r="J48" s="46"/>
      <c r="K48" s="47">
        <f>IF(ISNUMBER('Opsparede løndele'!I33),J48+'Opsparede løndele'!I33,J48)</f>
        <v>0</v>
      </c>
      <c r="L48" s="48"/>
      <c r="M48" s="49"/>
      <c r="N48" s="23" t="str">
        <f t="shared" si="1"/>
        <v/>
      </c>
      <c r="O48" s="21" t="str">
        <f t="shared" si="2"/>
        <v/>
      </c>
      <c r="P48" s="49"/>
      <c r="Q48" s="49"/>
      <c r="R48" s="49"/>
      <c r="S48" s="22" t="str">
        <f>IFERROR(MAX(IF(OR(P48="",Q48="",R48=""),"",IF(AND(MONTH(E48)=12,MONTH(F48)=12),(NETWORKDAYS(E48,F48,Lister!$D$7:$D$16)-P48)*O48/NETWORKDAYS(Lister!$D$19,Lister!$E$19,Lister!$D$7:$D$16),IF(AND(MONTH(E48)=12,F48&gt;DATE(2021,12,31)),(NETWORKDAYS(E48,Lister!$E$19,Lister!$D$7:$D$16)-P48)*O48/NETWORKDAYS(Lister!$D$19,Lister!$E$19,Lister!$D$7:$D$16),IF(E48&gt;DATE(2021,12,31),0)))),0),"")</f>
        <v/>
      </c>
      <c r="T48" s="22" t="str">
        <f>IFERROR(MAX(IF(OR(P48="",Q48="",R48=""),"",IF(AND(MONTH(E48)=1,MONTH(F48)=1),(NETWORKDAYS(E48,F48,Lister!$D$7:$D$16)-Q48)*O48/NETWORKDAYS(Lister!$D$20,Lister!$E$20,Lister!$D$7:$D$16),IF(AND(MONTH(E48)=1,F48&gt;DATE(2022,1,31)),(NETWORKDAYS(E48,Lister!$E$20,Lister!$D$7:$D$16)-Q48)*O48/NETWORKDAYS(Lister!$D$20,Lister!$E$20,Lister!$D$7:$D$16),IF(AND(E48&lt;DATE(2022,1,1),MONTH(F48)=1),(NETWORKDAYS(Lister!$D$20,F48,Lister!$D$7:$D$16)-Q48)*O48/NETWORKDAYS(Lister!$D$20,Lister!$E$20,Lister!$D$7:$D$16),IF(AND(E48&lt;DATE(2022,1,1),F48&gt;DATE(2022,1,31)),(NETWORKDAYS(Lister!$D$20,Lister!$E$20,Lister!$D$7:$D$16)-Q48)*O48/NETWORKDAYS(Lister!$D$20,Lister!$E$20,Lister!$D$7:$D$16),IF(OR(AND(E48&lt;DATE(2022,1,1),F48&lt;DATE(2022,1,1)),E48&gt;DATE(2022,1,31)),0)))))),0),"")</f>
        <v/>
      </c>
      <c r="U48" s="22" t="str">
        <f>IFERROR(MAX(IF(OR(P48="",Q48="",R48=""),"",IF(AND(MONTH(E48)=2,MONTH(F48)=2),(NETWORKDAYS(E48,F48,Lister!$D$7:$D$16)-R48)*O48/NETWORKDAYS(Lister!$D$21,Lister!$E$21,Lister!$D$7:$D$16),IF(AND(MONTH(E48)=2,F48&gt;DATE(2022,2,28)),(NETWORKDAYS(E48,Lister!$E$21,Lister!$D$7:$D$16)-R48)*O48/NETWORKDAYS(Lister!$D$21,Lister!$E$21,Lister!$D$7:$D$16),IF(AND(E48&lt;DATE(2022,2,1),MONTH(F48)=2),(NETWORKDAYS(Lister!$D$21,F48,Lister!$D$7:$D$16)-R48)*O48/NETWORKDAYS(Lister!$D$21,Lister!$E$21,Lister!$D$7:$D$16),IF(AND(E48&lt;DATE(2022,2,1),F48&gt;DATE(2022,2,28)),(NETWORKDAYS(Lister!$D$21,Lister!$E$21,Lister!$D$7:$D$16)-R48)*O48/NETWORKDAYS(Lister!$D$21,Lister!$E$21,Lister!$D$7:$D$16),IF(OR(AND(E48&lt;DATE(2022,2,1),F48&lt;DATE(2022,2,1)),E48&gt;DATE(2022,2,28)),0)))))),0),"")</f>
        <v/>
      </c>
      <c r="V48" s="23" t="str">
        <f t="shared" si="3"/>
        <v/>
      </c>
      <c r="W48" s="23" t="str">
        <f t="shared" si="4"/>
        <v/>
      </c>
      <c r="X48" s="24" t="str">
        <f t="shared" si="5"/>
        <v/>
      </c>
    </row>
    <row r="49" spans="1:24" x14ac:dyDescent="0.3">
      <c r="A49" s="4" t="str">
        <f t="shared" si="6"/>
        <v/>
      </c>
      <c r="B49" s="41"/>
      <c r="C49" s="42"/>
      <c r="D49" s="43"/>
      <c r="E49" s="44"/>
      <c r="F49" s="44"/>
      <c r="G49" s="17" t="str">
        <f>IF(OR(E49="",F49=""),"",NETWORKDAYS(E49,F49,Lister!$D$7:$D$16))</f>
        <v/>
      </c>
      <c r="I49" s="45" t="str">
        <f t="shared" si="0"/>
        <v/>
      </c>
      <c r="J49" s="46"/>
      <c r="K49" s="47">
        <f>IF(ISNUMBER('Opsparede løndele'!I34),J49+'Opsparede løndele'!I34,J49)</f>
        <v>0</v>
      </c>
      <c r="L49" s="48"/>
      <c r="M49" s="49"/>
      <c r="N49" s="23" t="str">
        <f t="shared" si="1"/>
        <v/>
      </c>
      <c r="O49" s="21" t="str">
        <f t="shared" si="2"/>
        <v/>
      </c>
      <c r="P49" s="49"/>
      <c r="Q49" s="49"/>
      <c r="R49" s="49"/>
      <c r="S49" s="22" t="str">
        <f>IFERROR(MAX(IF(OR(P49="",Q49="",R49=""),"",IF(AND(MONTH(E49)=12,MONTH(F49)=12),(NETWORKDAYS(E49,F49,Lister!$D$7:$D$16)-P49)*O49/NETWORKDAYS(Lister!$D$19,Lister!$E$19,Lister!$D$7:$D$16),IF(AND(MONTH(E49)=12,F49&gt;DATE(2021,12,31)),(NETWORKDAYS(E49,Lister!$E$19,Lister!$D$7:$D$16)-P49)*O49/NETWORKDAYS(Lister!$D$19,Lister!$E$19,Lister!$D$7:$D$16),IF(E49&gt;DATE(2021,12,31),0)))),0),"")</f>
        <v/>
      </c>
      <c r="T49" s="22" t="str">
        <f>IFERROR(MAX(IF(OR(P49="",Q49="",R49=""),"",IF(AND(MONTH(E49)=1,MONTH(F49)=1),(NETWORKDAYS(E49,F49,Lister!$D$7:$D$16)-Q49)*O49/NETWORKDAYS(Lister!$D$20,Lister!$E$20,Lister!$D$7:$D$16),IF(AND(MONTH(E49)=1,F49&gt;DATE(2022,1,31)),(NETWORKDAYS(E49,Lister!$E$20,Lister!$D$7:$D$16)-Q49)*O49/NETWORKDAYS(Lister!$D$20,Lister!$E$20,Lister!$D$7:$D$16),IF(AND(E49&lt;DATE(2022,1,1),MONTH(F49)=1),(NETWORKDAYS(Lister!$D$20,F49,Lister!$D$7:$D$16)-Q49)*O49/NETWORKDAYS(Lister!$D$20,Lister!$E$20,Lister!$D$7:$D$16),IF(AND(E49&lt;DATE(2022,1,1),F49&gt;DATE(2022,1,31)),(NETWORKDAYS(Lister!$D$20,Lister!$E$20,Lister!$D$7:$D$16)-Q49)*O49/NETWORKDAYS(Lister!$D$20,Lister!$E$20,Lister!$D$7:$D$16),IF(OR(AND(E49&lt;DATE(2022,1,1),F49&lt;DATE(2022,1,1)),E49&gt;DATE(2022,1,31)),0)))))),0),"")</f>
        <v/>
      </c>
      <c r="U49" s="22" t="str">
        <f>IFERROR(MAX(IF(OR(P49="",Q49="",R49=""),"",IF(AND(MONTH(E49)=2,MONTH(F49)=2),(NETWORKDAYS(E49,F49,Lister!$D$7:$D$16)-R49)*O49/NETWORKDAYS(Lister!$D$21,Lister!$E$21,Lister!$D$7:$D$16),IF(AND(MONTH(E49)=2,F49&gt;DATE(2022,2,28)),(NETWORKDAYS(E49,Lister!$E$21,Lister!$D$7:$D$16)-R49)*O49/NETWORKDAYS(Lister!$D$21,Lister!$E$21,Lister!$D$7:$D$16),IF(AND(E49&lt;DATE(2022,2,1),MONTH(F49)=2),(NETWORKDAYS(Lister!$D$21,F49,Lister!$D$7:$D$16)-R49)*O49/NETWORKDAYS(Lister!$D$21,Lister!$E$21,Lister!$D$7:$D$16),IF(AND(E49&lt;DATE(2022,2,1),F49&gt;DATE(2022,2,28)),(NETWORKDAYS(Lister!$D$21,Lister!$E$21,Lister!$D$7:$D$16)-R49)*O49/NETWORKDAYS(Lister!$D$21,Lister!$E$21,Lister!$D$7:$D$16),IF(OR(AND(E49&lt;DATE(2022,2,1),F49&lt;DATE(2022,2,1)),E49&gt;DATE(2022,2,28)),0)))))),0),"")</f>
        <v/>
      </c>
      <c r="V49" s="23" t="str">
        <f t="shared" si="3"/>
        <v/>
      </c>
      <c r="W49" s="23" t="str">
        <f t="shared" si="4"/>
        <v/>
      </c>
      <c r="X49" s="24" t="str">
        <f t="shared" si="5"/>
        <v/>
      </c>
    </row>
    <row r="50" spans="1:24" x14ac:dyDescent="0.3">
      <c r="A50" s="4" t="str">
        <f t="shared" si="6"/>
        <v/>
      </c>
      <c r="B50" s="41"/>
      <c r="C50" s="42"/>
      <c r="D50" s="43"/>
      <c r="E50" s="44"/>
      <c r="F50" s="44"/>
      <c r="G50" s="17" t="str">
        <f>IF(OR(E50="",F50=""),"",NETWORKDAYS(E50,F50,Lister!$D$7:$D$16))</f>
        <v/>
      </c>
      <c r="I50" s="45" t="str">
        <f t="shared" si="0"/>
        <v/>
      </c>
      <c r="J50" s="46"/>
      <c r="K50" s="47">
        <f>IF(ISNUMBER('Opsparede løndele'!I35),J50+'Opsparede løndele'!I35,J50)</f>
        <v>0</v>
      </c>
      <c r="L50" s="48"/>
      <c r="M50" s="49"/>
      <c r="N50" s="23" t="str">
        <f t="shared" si="1"/>
        <v/>
      </c>
      <c r="O50" s="21" t="str">
        <f t="shared" si="2"/>
        <v/>
      </c>
      <c r="P50" s="49"/>
      <c r="Q50" s="49"/>
      <c r="R50" s="49"/>
      <c r="S50" s="22" t="str">
        <f>IFERROR(MAX(IF(OR(P50="",Q50="",R50=""),"",IF(AND(MONTH(E50)=12,MONTH(F50)=12),(NETWORKDAYS(E50,F50,Lister!$D$7:$D$16)-P50)*O50/NETWORKDAYS(Lister!$D$19,Lister!$E$19,Lister!$D$7:$D$16),IF(AND(MONTH(E50)=12,F50&gt;DATE(2021,12,31)),(NETWORKDAYS(E50,Lister!$E$19,Lister!$D$7:$D$16)-P50)*O50/NETWORKDAYS(Lister!$D$19,Lister!$E$19,Lister!$D$7:$D$16),IF(E50&gt;DATE(2021,12,31),0)))),0),"")</f>
        <v/>
      </c>
      <c r="T50" s="22" t="str">
        <f>IFERROR(MAX(IF(OR(P50="",Q50="",R50=""),"",IF(AND(MONTH(E50)=1,MONTH(F50)=1),(NETWORKDAYS(E50,F50,Lister!$D$7:$D$16)-Q50)*O50/NETWORKDAYS(Lister!$D$20,Lister!$E$20,Lister!$D$7:$D$16),IF(AND(MONTH(E50)=1,F50&gt;DATE(2022,1,31)),(NETWORKDAYS(E50,Lister!$E$20,Lister!$D$7:$D$16)-Q50)*O50/NETWORKDAYS(Lister!$D$20,Lister!$E$20,Lister!$D$7:$D$16),IF(AND(E50&lt;DATE(2022,1,1),MONTH(F50)=1),(NETWORKDAYS(Lister!$D$20,F50,Lister!$D$7:$D$16)-Q50)*O50/NETWORKDAYS(Lister!$D$20,Lister!$E$20,Lister!$D$7:$D$16),IF(AND(E50&lt;DATE(2022,1,1),F50&gt;DATE(2022,1,31)),(NETWORKDAYS(Lister!$D$20,Lister!$E$20,Lister!$D$7:$D$16)-Q50)*O50/NETWORKDAYS(Lister!$D$20,Lister!$E$20,Lister!$D$7:$D$16),IF(OR(AND(E50&lt;DATE(2022,1,1),F50&lt;DATE(2022,1,1)),E50&gt;DATE(2022,1,31)),0)))))),0),"")</f>
        <v/>
      </c>
      <c r="U50" s="22" t="str">
        <f>IFERROR(MAX(IF(OR(P50="",Q50="",R50=""),"",IF(AND(MONTH(E50)=2,MONTH(F50)=2),(NETWORKDAYS(E50,F50,Lister!$D$7:$D$16)-R50)*O50/NETWORKDAYS(Lister!$D$21,Lister!$E$21,Lister!$D$7:$D$16),IF(AND(MONTH(E50)=2,F50&gt;DATE(2022,2,28)),(NETWORKDAYS(E50,Lister!$E$21,Lister!$D$7:$D$16)-R50)*O50/NETWORKDAYS(Lister!$D$21,Lister!$E$21,Lister!$D$7:$D$16),IF(AND(E50&lt;DATE(2022,2,1),MONTH(F50)=2),(NETWORKDAYS(Lister!$D$21,F50,Lister!$D$7:$D$16)-R50)*O50/NETWORKDAYS(Lister!$D$21,Lister!$E$21,Lister!$D$7:$D$16),IF(AND(E50&lt;DATE(2022,2,1),F50&gt;DATE(2022,2,28)),(NETWORKDAYS(Lister!$D$21,Lister!$E$21,Lister!$D$7:$D$16)-R50)*O50/NETWORKDAYS(Lister!$D$21,Lister!$E$21,Lister!$D$7:$D$16),IF(OR(AND(E50&lt;DATE(2022,2,1),F50&lt;DATE(2022,2,1)),E50&gt;DATE(2022,2,28)),0)))))),0),"")</f>
        <v/>
      </c>
      <c r="V50" s="23" t="str">
        <f t="shared" si="3"/>
        <v/>
      </c>
      <c r="W50" s="23" t="str">
        <f t="shared" si="4"/>
        <v/>
      </c>
      <c r="X50" s="24" t="str">
        <f t="shared" si="5"/>
        <v/>
      </c>
    </row>
    <row r="51" spans="1:24" x14ac:dyDescent="0.3">
      <c r="A51" s="4" t="str">
        <f t="shared" si="6"/>
        <v/>
      </c>
      <c r="B51" s="41"/>
      <c r="C51" s="42"/>
      <c r="D51" s="43"/>
      <c r="E51" s="44"/>
      <c r="F51" s="44"/>
      <c r="G51" s="17" t="str">
        <f>IF(OR(E51="",F51=""),"",NETWORKDAYS(E51,F51,Lister!$D$7:$D$16))</f>
        <v/>
      </c>
      <c r="I51" s="45" t="str">
        <f t="shared" si="0"/>
        <v/>
      </c>
      <c r="J51" s="46"/>
      <c r="K51" s="47">
        <f>IF(ISNUMBER('Opsparede løndele'!I36),J51+'Opsparede løndele'!I36,J51)</f>
        <v>0</v>
      </c>
      <c r="L51" s="48"/>
      <c r="M51" s="49"/>
      <c r="N51" s="23" t="str">
        <f t="shared" si="1"/>
        <v/>
      </c>
      <c r="O51" s="21" t="str">
        <f t="shared" si="2"/>
        <v/>
      </c>
      <c r="P51" s="49"/>
      <c r="Q51" s="49"/>
      <c r="R51" s="49"/>
      <c r="S51" s="22" t="str">
        <f>IFERROR(MAX(IF(OR(P51="",Q51="",R51=""),"",IF(AND(MONTH(E51)=12,MONTH(F51)=12),(NETWORKDAYS(E51,F51,Lister!$D$7:$D$16)-P51)*O51/NETWORKDAYS(Lister!$D$19,Lister!$E$19,Lister!$D$7:$D$16),IF(AND(MONTH(E51)=12,F51&gt;DATE(2021,12,31)),(NETWORKDAYS(E51,Lister!$E$19,Lister!$D$7:$D$16)-P51)*O51/NETWORKDAYS(Lister!$D$19,Lister!$E$19,Lister!$D$7:$D$16),IF(E51&gt;DATE(2021,12,31),0)))),0),"")</f>
        <v/>
      </c>
      <c r="T51" s="22" t="str">
        <f>IFERROR(MAX(IF(OR(P51="",Q51="",R51=""),"",IF(AND(MONTH(E51)=1,MONTH(F51)=1),(NETWORKDAYS(E51,F51,Lister!$D$7:$D$16)-Q51)*O51/NETWORKDAYS(Lister!$D$20,Lister!$E$20,Lister!$D$7:$D$16),IF(AND(MONTH(E51)=1,F51&gt;DATE(2022,1,31)),(NETWORKDAYS(E51,Lister!$E$20,Lister!$D$7:$D$16)-Q51)*O51/NETWORKDAYS(Lister!$D$20,Lister!$E$20,Lister!$D$7:$D$16),IF(AND(E51&lt;DATE(2022,1,1),MONTH(F51)=1),(NETWORKDAYS(Lister!$D$20,F51,Lister!$D$7:$D$16)-Q51)*O51/NETWORKDAYS(Lister!$D$20,Lister!$E$20,Lister!$D$7:$D$16),IF(AND(E51&lt;DATE(2022,1,1),F51&gt;DATE(2022,1,31)),(NETWORKDAYS(Lister!$D$20,Lister!$E$20,Lister!$D$7:$D$16)-Q51)*O51/NETWORKDAYS(Lister!$D$20,Lister!$E$20,Lister!$D$7:$D$16),IF(OR(AND(E51&lt;DATE(2022,1,1),F51&lt;DATE(2022,1,1)),E51&gt;DATE(2022,1,31)),0)))))),0),"")</f>
        <v/>
      </c>
      <c r="U51" s="22" t="str">
        <f>IFERROR(MAX(IF(OR(P51="",Q51="",R51=""),"",IF(AND(MONTH(E51)=2,MONTH(F51)=2),(NETWORKDAYS(E51,F51,Lister!$D$7:$D$16)-R51)*O51/NETWORKDAYS(Lister!$D$21,Lister!$E$21,Lister!$D$7:$D$16),IF(AND(MONTH(E51)=2,F51&gt;DATE(2022,2,28)),(NETWORKDAYS(E51,Lister!$E$21,Lister!$D$7:$D$16)-R51)*O51/NETWORKDAYS(Lister!$D$21,Lister!$E$21,Lister!$D$7:$D$16),IF(AND(E51&lt;DATE(2022,2,1),MONTH(F51)=2),(NETWORKDAYS(Lister!$D$21,F51,Lister!$D$7:$D$16)-R51)*O51/NETWORKDAYS(Lister!$D$21,Lister!$E$21,Lister!$D$7:$D$16),IF(AND(E51&lt;DATE(2022,2,1),F51&gt;DATE(2022,2,28)),(NETWORKDAYS(Lister!$D$21,Lister!$E$21,Lister!$D$7:$D$16)-R51)*O51/NETWORKDAYS(Lister!$D$21,Lister!$E$21,Lister!$D$7:$D$16),IF(OR(AND(E51&lt;DATE(2022,2,1),F51&lt;DATE(2022,2,1)),E51&gt;DATE(2022,2,28)),0)))))),0),"")</f>
        <v/>
      </c>
      <c r="V51" s="23" t="str">
        <f t="shared" si="3"/>
        <v/>
      </c>
      <c r="W51" s="23" t="str">
        <f t="shared" si="4"/>
        <v/>
      </c>
      <c r="X51" s="24" t="str">
        <f t="shared" si="5"/>
        <v/>
      </c>
    </row>
    <row r="52" spans="1:24" x14ac:dyDescent="0.3">
      <c r="A52" s="4" t="str">
        <f t="shared" si="6"/>
        <v/>
      </c>
      <c r="B52" s="41"/>
      <c r="C52" s="42"/>
      <c r="D52" s="43"/>
      <c r="E52" s="44"/>
      <c r="F52" s="44"/>
      <c r="G52" s="17" t="str">
        <f>IF(OR(E52="",F52=""),"",NETWORKDAYS(E52,F52,Lister!$D$7:$D$16))</f>
        <v/>
      </c>
      <c r="I52" s="45" t="str">
        <f t="shared" si="0"/>
        <v/>
      </c>
      <c r="J52" s="46"/>
      <c r="K52" s="47">
        <f>IF(ISNUMBER('Opsparede løndele'!I37),J52+'Opsparede løndele'!I37,J52)</f>
        <v>0</v>
      </c>
      <c r="L52" s="48"/>
      <c r="M52" s="49"/>
      <c r="N52" s="23" t="str">
        <f t="shared" si="1"/>
        <v/>
      </c>
      <c r="O52" s="21" t="str">
        <f t="shared" si="2"/>
        <v/>
      </c>
      <c r="P52" s="49"/>
      <c r="Q52" s="49"/>
      <c r="R52" s="49"/>
      <c r="S52" s="22" t="str">
        <f>IFERROR(MAX(IF(OR(P52="",Q52="",R52=""),"",IF(AND(MONTH(E52)=12,MONTH(F52)=12),(NETWORKDAYS(E52,F52,Lister!$D$7:$D$16)-P52)*O52/NETWORKDAYS(Lister!$D$19,Lister!$E$19,Lister!$D$7:$D$16),IF(AND(MONTH(E52)=12,F52&gt;DATE(2021,12,31)),(NETWORKDAYS(E52,Lister!$E$19,Lister!$D$7:$D$16)-P52)*O52/NETWORKDAYS(Lister!$D$19,Lister!$E$19,Lister!$D$7:$D$16),IF(E52&gt;DATE(2021,12,31),0)))),0),"")</f>
        <v/>
      </c>
      <c r="T52" s="22" t="str">
        <f>IFERROR(MAX(IF(OR(P52="",Q52="",R52=""),"",IF(AND(MONTH(E52)=1,MONTH(F52)=1),(NETWORKDAYS(E52,F52,Lister!$D$7:$D$16)-Q52)*O52/NETWORKDAYS(Lister!$D$20,Lister!$E$20,Lister!$D$7:$D$16),IF(AND(MONTH(E52)=1,F52&gt;DATE(2022,1,31)),(NETWORKDAYS(E52,Lister!$E$20,Lister!$D$7:$D$16)-Q52)*O52/NETWORKDAYS(Lister!$D$20,Lister!$E$20,Lister!$D$7:$D$16),IF(AND(E52&lt;DATE(2022,1,1),MONTH(F52)=1),(NETWORKDAYS(Lister!$D$20,F52,Lister!$D$7:$D$16)-Q52)*O52/NETWORKDAYS(Lister!$D$20,Lister!$E$20,Lister!$D$7:$D$16),IF(AND(E52&lt;DATE(2022,1,1),F52&gt;DATE(2022,1,31)),(NETWORKDAYS(Lister!$D$20,Lister!$E$20,Lister!$D$7:$D$16)-Q52)*O52/NETWORKDAYS(Lister!$D$20,Lister!$E$20,Lister!$D$7:$D$16),IF(OR(AND(E52&lt;DATE(2022,1,1),F52&lt;DATE(2022,1,1)),E52&gt;DATE(2022,1,31)),0)))))),0),"")</f>
        <v/>
      </c>
      <c r="U52" s="22" t="str">
        <f>IFERROR(MAX(IF(OR(P52="",Q52="",R52=""),"",IF(AND(MONTH(E52)=2,MONTH(F52)=2),(NETWORKDAYS(E52,F52,Lister!$D$7:$D$16)-R52)*O52/NETWORKDAYS(Lister!$D$21,Lister!$E$21,Lister!$D$7:$D$16),IF(AND(MONTH(E52)=2,F52&gt;DATE(2022,2,28)),(NETWORKDAYS(E52,Lister!$E$21,Lister!$D$7:$D$16)-R52)*O52/NETWORKDAYS(Lister!$D$21,Lister!$E$21,Lister!$D$7:$D$16),IF(AND(E52&lt;DATE(2022,2,1),MONTH(F52)=2),(NETWORKDAYS(Lister!$D$21,F52,Lister!$D$7:$D$16)-R52)*O52/NETWORKDAYS(Lister!$D$21,Lister!$E$21,Lister!$D$7:$D$16),IF(AND(E52&lt;DATE(2022,2,1),F52&gt;DATE(2022,2,28)),(NETWORKDAYS(Lister!$D$21,Lister!$E$21,Lister!$D$7:$D$16)-R52)*O52/NETWORKDAYS(Lister!$D$21,Lister!$E$21,Lister!$D$7:$D$16),IF(OR(AND(E52&lt;DATE(2022,2,1),F52&lt;DATE(2022,2,1)),E52&gt;DATE(2022,2,28)),0)))))),0),"")</f>
        <v/>
      </c>
      <c r="V52" s="23" t="str">
        <f t="shared" si="3"/>
        <v/>
      </c>
      <c r="W52" s="23" t="str">
        <f t="shared" si="4"/>
        <v/>
      </c>
      <c r="X52" s="24" t="str">
        <f t="shared" si="5"/>
        <v/>
      </c>
    </row>
    <row r="53" spans="1:24" x14ac:dyDescent="0.3">
      <c r="A53" s="4" t="str">
        <f t="shared" si="6"/>
        <v/>
      </c>
      <c r="B53" s="41"/>
      <c r="C53" s="42"/>
      <c r="D53" s="43"/>
      <c r="E53" s="44"/>
      <c r="F53" s="44"/>
      <c r="G53" s="17" t="str">
        <f>IF(OR(E53="",F53=""),"",NETWORKDAYS(E53,F53,Lister!$D$7:$D$16))</f>
        <v/>
      </c>
      <c r="I53" s="45" t="str">
        <f t="shared" si="0"/>
        <v/>
      </c>
      <c r="J53" s="46"/>
      <c r="K53" s="47">
        <f>IF(ISNUMBER('Opsparede løndele'!I38),J53+'Opsparede løndele'!I38,J53)</f>
        <v>0</v>
      </c>
      <c r="L53" s="48"/>
      <c r="M53" s="49"/>
      <c r="N53" s="23" t="str">
        <f t="shared" si="1"/>
        <v/>
      </c>
      <c r="O53" s="21" t="str">
        <f t="shared" si="2"/>
        <v/>
      </c>
      <c r="P53" s="49"/>
      <c r="Q53" s="49"/>
      <c r="R53" s="49"/>
      <c r="S53" s="22" t="str">
        <f>IFERROR(MAX(IF(OR(P53="",Q53="",R53=""),"",IF(AND(MONTH(E53)=12,MONTH(F53)=12),(NETWORKDAYS(E53,F53,Lister!$D$7:$D$16)-P53)*O53/NETWORKDAYS(Lister!$D$19,Lister!$E$19,Lister!$D$7:$D$16),IF(AND(MONTH(E53)=12,F53&gt;DATE(2021,12,31)),(NETWORKDAYS(E53,Lister!$E$19,Lister!$D$7:$D$16)-P53)*O53/NETWORKDAYS(Lister!$D$19,Lister!$E$19,Lister!$D$7:$D$16),IF(E53&gt;DATE(2021,12,31),0)))),0),"")</f>
        <v/>
      </c>
      <c r="T53" s="22" t="str">
        <f>IFERROR(MAX(IF(OR(P53="",Q53="",R53=""),"",IF(AND(MONTH(E53)=1,MONTH(F53)=1),(NETWORKDAYS(E53,F53,Lister!$D$7:$D$16)-Q53)*O53/NETWORKDAYS(Lister!$D$20,Lister!$E$20,Lister!$D$7:$D$16),IF(AND(MONTH(E53)=1,F53&gt;DATE(2022,1,31)),(NETWORKDAYS(E53,Lister!$E$20,Lister!$D$7:$D$16)-Q53)*O53/NETWORKDAYS(Lister!$D$20,Lister!$E$20,Lister!$D$7:$D$16),IF(AND(E53&lt;DATE(2022,1,1),MONTH(F53)=1),(NETWORKDAYS(Lister!$D$20,F53,Lister!$D$7:$D$16)-Q53)*O53/NETWORKDAYS(Lister!$D$20,Lister!$E$20,Lister!$D$7:$D$16),IF(AND(E53&lt;DATE(2022,1,1),F53&gt;DATE(2022,1,31)),(NETWORKDAYS(Lister!$D$20,Lister!$E$20,Lister!$D$7:$D$16)-Q53)*O53/NETWORKDAYS(Lister!$D$20,Lister!$E$20,Lister!$D$7:$D$16),IF(OR(AND(E53&lt;DATE(2022,1,1),F53&lt;DATE(2022,1,1)),E53&gt;DATE(2022,1,31)),0)))))),0),"")</f>
        <v/>
      </c>
      <c r="U53" s="22" t="str">
        <f>IFERROR(MAX(IF(OR(P53="",Q53="",R53=""),"",IF(AND(MONTH(E53)=2,MONTH(F53)=2),(NETWORKDAYS(E53,F53,Lister!$D$7:$D$16)-R53)*O53/NETWORKDAYS(Lister!$D$21,Lister!$E$21,Lister!$D$7:$D$16),IF(AND(MONTH(E53)=2,F53&gt;DATE(2022,2,28)),(NETWORKDAYS(E53,Lister!$E$21,Lister!$D$7:$D$16)-R53)*O53/NETWORKDAYS(Lister!$D$21,Lister!$E$21,Lister!$D$7:$D$16),IF(AND(E53&lt;DATE(2022,2,1),MONTH(F53)=2),(NETWORKDAYS(Lister!$D$21,F53,Lister!$D$7:$D$16)-R53)*O53/NETWORKDAYS(Lister!$D$21,Lister!$E$21,Lister!$D$7:$D$16),IF(AND(E53&lt;DATE(2022,2,1),F53&gt;DATE(2022,2,28)),(NETWORKDAYS(Lister!$D$21,Lister!$E$21,Lister!$D$7:$D$16)-R53)*O53/NETWORKDAYS(Lister!$D$21,Lister!$E$21,Lister!$D$7:$D$16),IF(OR(AND(E53&lt;DATE(2022,2,1),F53&lt;DATE(2022,2,1)),E53&gt;DATE(2022,2,28)),0)))))),0),"")</f>
        <v/>
      </c>
      <c r="V53" s="23" t="str">
        <f t="shared" si="3"/>
        <v/>
      </c>
      <c r="W53" s="23" t="str">
        <f t="shared" si="4"/>
        <v/>
      </c>
      <c r="X53" s="24" t="str">
        <f t="shared" si="5"/>
        <v/>
      </c>
    </row>
    <row r="54" spans="1:24" x14ac:dyDescent="0.3">
      <c r="A54" s="4" t="str">
        <f t="shared" si="6"/>
        <v/>
      </c>
      <c r="B54" s="41"/>
      <c r="C54" s="42"/>
      <c r="D54" s="43"/>
      <c r="E54" s="44"/>
      <c r="F54" s="44"/>
      <c r="G54" s="17" t="str">
        <f>IF(OR(E54="",F54=""),"",NETWORKDAYS(E54,F54,Lister!$D$7:$D$16))</f>
        <v/>
      </c>
      <c r="I54" s="45" t="str">
        <f t="shared" si="0"/>
        <v/>
      </c>
      <c r="J54" s="46"/>
      <c r="K54" s="47">
        <f>IF(ISNUMBER('Opsparede løndele'!I39),J54+'Opsparede løndele'!I39,J54)</f>
        <v>0</v>
      </c>
      <c r="L54" s="48"/>
      <c r="M54" s="49"/>
      <c r="N54" s="23" t="str">
        <f t="shared" si="1"/>
        <v/>
      </c>
      <c r="O54" s="21" t="str">
        <f t="shared" si="2"/>
        <v/>
      </c>
      <c r="P54" s="49"/>
      <c r="Q54" s="49"/>
      <c r="R54" s="49"/>
      <c r="S54" s="22" t="str">
        <f>IFERROR(MAX(IF(OR(P54="",Q54="",R54=""),"",IF(AND(MONTH(E54)=12,MONTH(F54)=12),(NETWORKDAYS(E54,F54,Lister!$D$7:$D$16)-P54)*O54/NETWORKDAYS(Lister!$D$19,Lister!$E$19,Lister!$D$7:$D$16),IF(AND(MONTH(E54)=12,F54&gt;DATE(2021,12,31)),(NETWORKDAYS(E54,Lister!$E$19,Lister!$D$7:$D$16)-P54)*O54/NETWORKDAYS(Lister!$D$19,Lister!$E$19,Lister!$D$7:$D$16),IF(E54&gt;DATE(2021,12,31),0)))),0),"")</f>
        <v/>
      </c>
      <c r="T54" s="22" t="str">
        <f>IFERROR(MAX(IF(OR(P54="",Q54="",R54=""),"",IF(AND(MONTH(E54)=1,MONTH(F54)=1),(NETWORKDAYS(E54,F54,Lister!$D$7:$D$16)-Q54)*O54/NETWORKDAYS(Lister!$D$20,Lister!$E$20,Lister!$D$7:$D$16),IF(AND(MONTH(E54)=1,F54&gt;DATE(2022,1,31)),(NETWORKDAYS(E54,Lister!$E$20,Lister!$D$7:$D$16)-Q54)*O54/NETWORKDAYS(Lister!$D$20,Lister!$E$20,Lister!$D$7:$D$16),IF(AND(E54&lt;DATE(2022,1,1),MONTH(F54)=1),(NETWORKDAYS(Lister!$D$20,F54,Lister!$D$7:$D$16)-Q54)*O54/NETWORKDAYS(Lister!$D$20,Lister!$E$20,Lister!$D$7:$D$16),IF(AND(E54&lt;DATE(2022,1,1),F54&gt;DATE(2022,1,31)),(NETWORKDAYS(Lister!$D$20,Lister!$E$20,Lister!$D$7:$D$16)-Q54)*O54/NETWORKDAYS(Lister!$D$20,Lister!$E$20,Lister!$D$7:$D$16),IF(OR(AND(E54&lt;DATE(2022,1,1),F54&lt;DATE(2022,1,1)),E54&gt;DATE(2022,1,31)),0)))))),0),"")</f>
        <v/>
      </c>
      <c r="U54" s="22" t="str">
        <f>IFERROR(MAX(IF(OR(P54="",Q54="",R54=""),"",IF(AND(MONTH(E54)=2,MONTH(F54)=2),(NETWORKDAYS(E54,F54,Lister!$D$7:$D$16)-R54)*O54/NETWORKDAYS(Lister!$D$21,Lister!$E$21,Lister!$D$7:$D$16),IF(AND(MONTH(E54)=2,F54&gt;DATE(2022,2,28)),(NETWORKDAYS(E54,Lister!$E$21,Lister!$D$7:$D$16)-R54)*O54/NETWORKDAYS(Lister!$D$21,Lister!$E$21,Lister!$D$7:$D$16),IF(AND(E54&lt;DATE(2022,2,1),MONTH(F54)=2),(NETWORKDAYS(Lister!$D$21,F54,Lister!$D$7:$D$16)-R54)*O54/NETWORKDAYS(Lister!$D$21,Lister!$E$21,Lister!$D$7:$D$16),IF(AND(E54&lt;DATE(2022,2,1),F54&gt;DATE(2022,2,28)),(NETWORKDAYS(Lister!$D$21,Lister!$E$21,Lister!$D$7:$D$16)-R54)*O54/NETWORKDAYS(Lister!$D$21,Lister!$E$21,Lister!$D$7:$D$16),IF(OR(AND(E54&lt;DATE(2022,2,1),F54&lt;DATE(2022,2,1)),E54&gt;DATE(2022,2,28)),0)))))),0),"")</f>
        <v/>
      </c>
      <c r="V54" s="23" t="str">
        <f t="shared" si="3"/>
        <v/>
      </c>
      <c r="W54" s="23" t="str">
        <f t="shared" si="4"/>
        <v/>
      </c>
      <c r="X54" s="24" t="str">
        <f t="shared" si="5"/>
        <v/>
      </c>
    </row>
    <row r="55" spans="1:24" x14ac:dyDescent="0.3">
      <c r="A55" s="4" t="str">
        <f t="shared" si="6"/>
        <v/>
      </c>
      <c r="B55" s="41"/>
      <c r="C55" s="42"/>
      <c r="D55" s="43"/>
      <c r="E55" s="44"/>
      <c r="F55" s="44"/>
      <c r="G55" s="17" t="str">
        <f>IF(OR(E55="",F55=""),"",NETWORKDAYS(E55,F55,Lister!$D$7:$D$16))</f>
        <v/>
      </c>
      <c r="I55" s="45" t="str">
        <f t="shared" si="0"/>
        <v/>
      </c>
      <c r="J55" s="46"/>
      <c r="K55" s="47">
        <f>IF(ISNUMBER('Opsparede løndele'!I40),J55+'Opsparede løndele'!I40,J55)</f>
        <v>0</v>
      </c>
      <c r="L55" s="48"/>
      <c r="M55" s="49"/>
      <c r="N55" s="23" t="str">
        <f t="shared" si="1"/>
        <v/>
      </c>
      <c r="O55" s="21" t="str">
        <f t="shared" si="2"/>
        <v/>
      </c>
      <c r="P55" s="49"/>
      <c r="Q55" s="49"/>
      <c r="R55" s="49"/>
      <c r="S55" s="22" t="str">
        <f>IFERROR(MAX(IF(OR(P55="",Q55="",R55=""),"",IF(AND(MONTH(E55)=12,MONTH(F55)=12),(NETWORKDAYS(E55,F55,Lister!$D$7:$D$16)-P55)*O55/NETWORKDAYS(Lister!$D$19,Lister!$E$19,Lister!$D$7:$D$16),IF(AND(MONTH(E55)=12,F55&gt;DATE(2021,12,31)),(NETWORKDAYS(E55,Lister!$E$19,Lister!$D$7:$D$16)-P55)*O55/NETWORKDAYS(Lister!$D$19,Lister!$E$19,Lister!$D$7:$D$16),IF(E55&gt;DATE(2021,12,31),0)))),0),"")</f>
        <v/>
      </c>
      <c r="T55" s="22" t="str">
        <f>IFERROR(MAX(IF(OR(P55="",Q55="",R55=""),"",IF(AND(MONTH(E55)=1,MONTH(F55)=1),(NETWORKDAYS(E55,F55,Lister!$D$7:$D$16)-Q55)*O55/NETWORKDAYS(Lister!$D$20,Lister!$E$20,Lister!$D$7:$D$16),IF(AND(MONTH(E55)=1,F55&gt;DATE(2022,1,31)),(NETWORKDAYS(E55,Lister!$E$20,Lister!$D$7:$D$16)-Q55)*O55/NETWORKDAYS(Lister!$D$20,Lister!$E$20,Lister!$D$7:$D$16),IF(AND(E55&lt;DATE(2022,1,1),MONTH(F55)=1),(NETWORKDAYS(Lister!$D$20,F55,Lister!$D$7:$D$16)-Q55)*O55/NETWORKDAYS(Lister!$D$20,Lister!$E$20,Lister!$D$7:$D$16),IF(AND(E55&lt;DATE(2022,1,1),F55&gt;DATE(2022,1,31)),(NETWORKDAYS(Lister!$D$20,Lister!$E$20,Lister!$D$7:$D$16)-Q55)*O55/NETWORKDAYS(Lister!$D$20,Lister!$E$20,Lister!$D$7:$D$16),IF(OR(AND(E55&lt;DATE(2022,1,1),F55&lt;DATE(2022,1,1)),E55&gt;DATE(2022,1,31)),0)))))),0),"")</f>
        <v/>
      </c>
      <c r="U55" s="22" t="str">
        <f>IFERROR(MAX(IF(OR(P55="",Q55="",R55=""),"",IF(AND(MONTH(E55)=2,MONTH(F55)=2),(NETWORKDAYS(E55,F55,Lister!$D$7:$D$16)-R55)*O55/NETWORKDAYS(Lister!$D$21,Lister!$E$21,Lister!$D$7:$D$16),IF(AND(MONTH(E55)=2,F55&gt;DATE(2022,2,28)),(NETWORKDAYS(E55,Lister!$E$21,Lister!$D$7:$D$16)-R55)*O55/NETWORKDAYS(Lister!$D$21,Lister!$E$21,Lister!$D$7:$D$16),IF(AND(E55&lt;DATE(2022,2,1),MONTH(F55)=2),(NETWORKDAYS(Lister!$D$21,F55,Lister!$D$7:$D$16)-R55)*O55/NETWORKDAYS(Lister!$D$21,Lister!$E$21,Lister!$D$7:$D$16),IF(AND(E55&lt;DATE(2022,2,1),F55&gt;DATE(2022,2,28)),(NETWORKDAYS(Lister!$D$21,Lister!$E$21,Lister!$D$7:$D$16)-R55)*O55/NETWORKDAYS(Lister!$D$21,Lister!$E$21,Lister!$D$7:$D$16),IF(OR(AND(E55&lt;DATE(2022,2,1),F55&lt;DATE(2022,2,1)),E55&gt;DATE(2022,2,28)),0)))))),0),"")</f>
        <v/>
      </c>
      <c r="V55" s="23" t="str">
        <f t="shared" si="3"/>
        <v/>
      </c>
      <c r="W55" s="23" t="str">
        <f t="shared" si="4"/>
        <v/>
      </c>
      <c r="X55" s="24" t="str">
        <f t="shared" si="5"/>
        <v/>
      </c>
    </row>
    <row r="56" spans="1:24" x14ac:dyDescent="0.3">
      <c r="A56" s="4" t="str">
        <f t="shared" si="6"/>
        <v/>
      </c>
      <c r="B56" s="41"/>
      <c r="C56" s="42"/>
      <c r="D56" s="43"/>
      <c r="E56" s="44"/>
      <c r="F56" s="44"/>
      <c r="G56" s="17" t="str">
        <f>IF(OR(E56="",F56=""),"",NETWORKDAYS(E56,F56,Lister!$D$7:$D$16))</f>
        <v/>
      </c>
      <c r="I56" s="45" t="str">
        <f t="shared" si="0"/>
        <v/>
      </c>
      <c r="J56" s="46"/>
      <c r="K56" s="47">
        <f>IF(ISNUMBER('Opsparede løndele'!I41),J56+'Opsparede løndele'!I41,J56)</f>
        <v>0</v>
      </c>
      <c r="L56" s="48"/>
      <c r="M56" s="49"/>
      <c r="N56" s="23" t="str">
        <f t="shared" si="1"/>
        <v/>
      </c>
      <c r="O56" s="21" t="str">
        <f t="shared" si="2"/>
        <v/>
      </c>
      <c r="P56" s="49"/>
      <c r="Q56" s="49"/>
      <c r="R56" s="49"/>
      <c r="S56" s="22" t="str">
        <f>IFERROR(MAX(IF(OR(P56="",Q56="",R56=""),"",IF(AND(MONTH(E56)=12,MONTH(F56)=12),(NETWORKDAYS(E56,F56,Lister!$D$7:$D$16)-P56)*O56/NETWORKDAYS(Lister!$D$19,Lister!$E$19,Lister!$D$7:$D$16),IF(AND(MONTH(E56)=12,F56&gt;DATE(2021,12,31)),(NETWORKDAYS(E56,Lister!$E$19,Lister!$D$7:$D$16)-P56)*O56/NETWORKDAYS(Lister!$D$19,Lister!$E$19,Lister!$D$7:$D$16),IF(E56&gt;DATE(2021,12,31),0)))),0),"")</f>
        <v/>
      </c>
      <c r="T56" s="22" t="str">
        <f>IFERROR(MAX(IF(OR(P56="",Q56="",R56=""),"",IF(AND(MONTH(E56)=1,MONTH(F56)=1),(NETWORKDAYS(E56,F56,Lister!$D$7:$D$16)-Q56)*O56/NETWORKDAYS(Lister!$D$20,Lister!$E$20,Lister!$D$7:$D$16),IF(AND(MONTH(E56)=1,F56&gt;DATE(2022,1,31)),(NETWORKDAYS(E56,Lister!$E$20,Lister!$D$7:$D$16)-Q56)*O56/NETWORKDAYS(Lister!$D$20,Lister!$E$20,Lister!$D$7:$D$16),IF(AND(E56&lt;DATE(2022,1,1),MONTH(F56)=1),(NETWORKDAYS(Lister!$D$20,F56,Lister!$D$7:$D$16)-Q56)*O56/NETWORKDAYS(Lister!$D$20,Lister!$E$20,Lister!$D$7:$D$16),IF(AND(E56&lt;DATE(2022,1,1),F56&gt;DATE(2022,1,31)),(NETWORKDAYS(Lister!$D$20,Lister!$E$20,Lister!$D$7:$D$16)-Q56)*O56/NETWORKDAYS(Lister!$D$20,Lister!$E$20,Lister!$D$7:$D$16),IF(OR(AND(E56&lt;DATE(2022,1,1),F56&lt;DATE(2022,1,1)),E56&gt;DATE(2022,1,31)),0)))))),0),"")</f>
        <v/>
      </c>
      <c r="U56" s="22" t="str">
        <f>IFERROR(MAX(IF(OR(P56="",Q56="",R56=""),"",IF(AND(MONTH(E56)=2,MONTH(F56)=2),(NETWORKDAYS(E56,F56,Lister!$D$7:$D$16)-R56)*O56/NETWORKDAYS(Lister!$D$21,Lister!$E$21,Lister!$D$7:$D$16),IF(AND(MONTH(E56)=2,F56&gt;DATE(2022,2,28)),(NETWORKDAYS(E56,Lister!$E$21,Lister!$D$7:$D$16)-R56)*O56/NETWORKDAYS(Lister!$D$21,Lister!$E$21,Lister!$D$7:$D$16),IF(AND(E56&lt;DATE(2022,2,1),MONTH(F56)=2),(NETWORKDAYS(Lister!$D$21,F56,Lister!$D$7:$D$16)-R56)*O56/NETWORKDAYS(Lister!$D$21,Lister!$E$21,Lister!$D$7:$D$16),IF(AND(E56&lt;DATE(2022,2,1),F56&gt;DATE(2022,2,28)),(NETWORKDAYS(Lister!$D$21,Lister!$E$21,Lister!$D$7:$D$16)-R56)*O56/NETWORKDAYS(Lister!$D$21,Lister!$E$21,Lister!$D$7:$D$16),IF(OR(AND(E56&lt;DATE(2022,2,1),F56&lt;DATE(2022,2,1)),E56&gt;DATE(2022,2,28)),0)))))),0),"")</f>
        <v/>
      </c>
      <c r="V56" s="23" t="str">
        <f t="shared" si="3"/>
        <v/>
      </c>
      <c r="W56" s="23" t="str">
        <f t="shared" si="4"/>
        <v/>
      </c>
      <c r="X56" s="24" t="str">
        <f t="shared" si="5"/>
        <v/>
      </c>
    </row>
    <row r="57" spans="1:24" x14ac:dyDescent="0.3">
      <c r="A57" s="4" t="str">
        <f t="shared" si="6"/>
        <v/>
      </c>
      <c r="B57" s="41"/>
      <c r="C57" s="42"/>
      <c r="D57" s="43"/>
      <c r="E57" s="44"/>
      <c r="F57" s="44"/>
      <c r="G57" s="17" t="str">
        <f>IF(OR(E57="",F57=""),"",NETWORKDAYS(E57,F57,Lister!$D$7:$D$16))</f>
        <v/>
      </c>
      <c r="I57" s="45" t="str">
        <f t="shared" si="0"/>
        <v/>
      </c>
      <c r="J57" s="46"/>
      <c r="K57" s="47">
        <f>IF(ISNUMBER('Opsparede løndele'!I42),J57+'Opsparede løndele'!I42,J57)</f>
        <v>0</v>
      </c>
      <c r="L57" s="48"/>
      <c r="M57" s="49"/>
      <c r="N57" s="23" t="str">
        <f t="shared" si="1"/>
        <v/>
      </c>
      <c r="O57" s="21" t="str">
        <f t="shared" si="2"/>
        <v/>
      </c>
      <c r="P57" s="49"/>
      <c r="Q57" s="49"/>
      <c r="R57" s="49"/>
      <c r="S57" s="22" t="str">
        <f>IFERROR(MAX(IF(OR(P57="",Q57="",R57=""),"",IF(AND(MONTH(E57)=12,MONTH(F57)=12),(NETWORKDAYS(E57,F57,Lister!$D$7:$D$16)-P57)*O57/NETWORKDAYS(Lister!$D$19,Lister!$E$19,Lister!$D$7:$D$16),IF(AND(MONTH(E57)=12,F57&gt;DATE(2021,12,31)),(NETWORKDAYS(E57,Lister!$E$19,Lister!$D$7:$D$16)-P57)*O57/NETWORKDAYS(Lister!$D$19,Lister!$E$19,Lister!$D$7:$D$16),IF(E57&gt;DATE(2021,12,31),0)))),0),"")</f>
        <v/>
      </c>
      <c r="T57" s="22" t="str">
        <f>IFERROR(MAX(IF(OR(P57="",Q57="",R57=""),"",IF(AND(MONTH(E57)=1,MONTH(F57)=1),(NETWORKDAYS(E57,F57,Lister!$D$7:$D$16)-Q57)*O57/NETWORKDAYS(Lister!$D$20,Lister!$E$20,Lister!$D$7:$D$16),IF(AND(MONTH(E57)=1,F57&gt;DATE(2022,1,31)),(NETWORKDAYS(E57,Lister!$E$20,Lister!$D$7:$D$16)-Q57)*O57/NETWORKDAYS(Lister!$D$20,Lister!$E$20,Lister!$D$7:$D$16),IF(AND(E57&lt;DATE(2022,1,1),MONTH(F57)=1),(NETWORKDAYS(Lister!$D$20,F57,Lister!$D$7:$D$16)-Q57)*O57/NETWORKDAYS(Lister!$D$20,Lister!$E$20,Lister!$D$7:$D$16),IF(AND(E57&lt;DATE(2022,1,1),F57&gt;DATE(2022,1,31)),(NETWORKDAYS(Lister!$D$20,Lister!$E$20,Lister!$D$7:$D$16)-Q57)*O57/NETWORKDAYS(Lister!$D$20,Lister!$E$20,Lister!$D$7:$D$16),IF(OR(AND(E57&lt;DATE(2022,1,1),F57&lt;DATE(2022,1,1)),E57&gt;DATE(2022,1,31)),0)))))),0),"")</f>
        <v/>
      </c>
      <c r="U57" s="22" t="str">
        <f>IFERROR(MAX(IF(OR(P57="",Q57="",R57=""),"",IF(AND(MONTH(E57)=2,MONTH(F57)=2),(NETWORKDAYS(E57,F57,Lister!$D$7:$D$16)-R57)*O57/NETWORKDAYS(Lister!$D$21,Lister!$E$21,Lister!$D$7:$D$16),IF(AND(MONTH(E57)=2,F57&gt;DATE(2022,2,28)),(NETWORKDAYS(E57,Lister!$E$21,Lister!$D$7:$D$16)-R57)*O57/NETWORKDAYS(Lister!$D$21,Lister!$E$21,Lister!$D$7:$D$16),IF(AND(E57&lt;DATE(2022,2,1),MONTH(F57)=2),(NETWORKDAYS(Lister!$D$21,F57,Lister!$D$7:$D$16)-R57)*O57/NETWORKDAYS(Lister!$D$21,Lister!$E$21,Lister!$D$7:$D$16),IF(AND(E57&lt;DATE(2022,2,1),F57&gt;DATE(2022,2,28)),(NETWORKDAYS(Lister!$D$21,Lister!$E$21,Lister!$D$7:$D$16)-R57)*O57/NETWORKDAYS(Lister!$D$21,Lister!$E$21,Lister!$D$7:$D$16),IF(OR(AND(E57&lt;DATE(2022,2,1),F57&lt;DATE(2022,2,1)),E57&gt;DATE(2022,2,28)),0)))))),0),"")</f>
        <v/>
      </c>
      <c r="V57" s="23" t="str">
        <f t="shared" si="3"/>
        <v/>
      </c>
      <c r="W57" s="23" t="str">
        <f t="shared" si="4"/>
        <v/>
      </c>
      <c r="X57" s="24" t="str">
        <f t="shared" si="5"/>
        <v/>
      </c>
    </row>
    <row r="58" spans="1:24" x14ac:dyDescent="0.3">
      <c r="A58" s="4" t="str">
        <f t="shared" si="6"/>
        <v/>
      </c>
      <c r="B58" s="41"/>
      <c r="C58" s="42"/>
      <c r="D58" s="43"/>
      <c r="E58" s="44"/>
      <c r="F58" s="44"/>
      <c r="G58" s="17" t="str">
        <f>IF(OR(E58="",F58=""),"",NETWORKDAYS(E58,F58,Lister!$D$7:$D$16))</f>
        <v/>
      </c>
      <c r="I58" s="45" t="str">
        <f t="shared" si="0"/>
        <v/>
      </c>
      <c r="J58" s="46"/>
      <c r="K58" s="47">
        <f>IF(ISNUMBER('Opsparede løndele'!I43),J58+'Opsparede løndele'!I43,J58)</f>
        <v>0</v>
      </c>
      <c r="L58" s="48"/>
      <c r="M58" s="49"/>
      <c r="N58" s="23" t="str">
        <f t="shared" si="1"/>
        <v/>
      </c>
      <c r="O58" s="21" t="str">
        <f t="shared" si="2"/>
        <v/>
      </c>
      <c r="P58" s="49"/>
      <c r="Q58" s="49"/>
      <c r="R58" s="49"/>
      <c r="S58" s="22" t="str">
        <f>IFERROR(MAX(IF(OR(P58="",Q58="",R58=""),"",IF(AND(MONTH(E58)=12,MONTH(F58)=12),(NETWORKDAYS(E58,F58,Lister!$D$7:$D$16)-P58)*O58/NETWORKDAYS(Lister!$D$19,Lister!$E$19,Lister!$D$7:$D$16),IF(AND(MONTH(E58)=12,F58&gt;DATE(2021,12,31)),(NETWORKDAYS(E58,Lister!$E$19,Lister!$D$7:$D$16)-P58)*O58/NETWORKDAYS(Lister!$D$19,Lister!$E$19,Lister!$D$7:$D$16),IF(E58&gt;DATE(2021,12,31),0)))),0),"")</f>
        <v/>
      </c>
      <c r="T58" s="22" t="str">
        <f>IFERROR(MAX(IF(OR(P58="",Q58="",R58=""),"",IF(AND(MONTH(E58)=1,MONTH(F58)=1),(NETWORKDAYS(E58,F58,Lister!$D$7:$D$16)-Q58)*O58/NETWORKDAYS(Lister!$D$20,Lister!$E$20,Lister!$D$7:$D$16),IF(AND(MONTH(E58)=1,F58&gt;DATE(2022,1,31)),(NETWORKDAYS(E58,Lister!$E$20,Lister!$D$7:$D$16)-Q58)*O58/NETWORKDAYS(Lister!$D$20,Lister!$E$20,Lister!$D$7:$D$16),IF(AND(E58&lt;DATE(2022,1,1),MONTH(F58)=1),(NETWORKDAYS(Lister!$D$20,F58,Lister!$D$7:$D$16)-Q58)*O58/NETWORKDAYS(Lister!$D$20,Lister!$E$20,Lister!$D$7:$D$16),IF(AND(E58&lt;DATE(2022,1,1),F58&gt;DATE(2022,1,31)),(NETWORKDAYS(Lister!$D$20,Lister!$E$20,Lister!$D$7:$D$16)-Q58)*O58/NETWORKDAYS(Lister!$D$20,Lister!$E$20,Lister!$D$7:$D$16),IF(OR(AND(E58&lt;DATE(2022,1,1),F58&lt;DATE(2022,1,1)),E58&gt;DATE(2022,1,31)),0)))))),0),"")</f>
        <v/>
      </c>
      <c r="U58" s="22" t="str">
        <f>IFERROR(MAX(IF(OR(P58="",Q58="",R58=""),"",IF(AND(MONTH(E58)=2,MONTH(F58)=2),(NETWORKDAYS(E58,F58,Lister!$D$7:$D$16)-R58)*O58/NETWORKDAYS(Lister!$D$21,Lister!$E$21,Lister!$D$7:$D$16),IF(AND(MONTH(E58)=2,F58&gt;DATE(2022,2,28)),(NETWORKDAYS(E58,Lister!$E$21,Lister!$D$7:$D$16)-R58)*O58/NETWORKDAYS(Lister!$D$21,Lister!$E$21,Lister!$D$7:$D$16),IF(AND(E58&lt;DATE(2022,2,1),MONTH(F58)=2),(NETWORKDAYS(Lister!$D$21,F58,Lister!$D$7:$D$16)-R58)*O58/NETWORKDAYS(Lister!$D$21,Lister!$E$21,Lister!$D$7:$D$16),IF(AND(E58&lt;DATE(2022,2,1),F58&gt;DATE(2022,2,28)),(NETWORKDAYS(Lister!$D$21,Lister!$E$21,Lister!$D$7:$D$16)-R58)*O58/NETWORKDAYS(Lister!$D$21,Lister!$E$21,Lister!$D$7:$D$16),IF(OR(AND(E58&lt;DATE(2022,2,1),F58&lt;DATE(2022,2,1)),E58&gt;DATE(2022,2,28)),0)))))),0),"")</f>
        <v/>
      </c>
      <c r="V58" s="23" t="str">
        <f t="shared" si="3"/>
        <v/>
      </c>
      <c r="W58" s="23" t="str">
        <f t="shared" si="4"/>
        <v/>
      </c>
      <c r="X58" s="24" t="str">
        <f t="shared" si="5"/>
        <v/>
      </c>
    </row>
    <row r="59" spans="1:24" x14ac:dyDescent="0.3">
      <c r="A59" s="4" t="str">
        <f t="shared" si="6"/>
        <v/>
      </c>
      <c r="B59" s="41"/>
      <c r="C59" s="42"/>
      <c r="D59" s="43"/>
      <c r="E59" s="44"/>
      <c r="F59" s="44"/>
      <c r="G59" s="17" t="str">
        <f>IF(OR(E59="",F59=""),"",NETWORKDAYS(E59,F59,Lister!$D$7:$D$16))</f>
        <v/>
      </c>
      <c r="I59" s="45" t="str">
        <f t="shared" si="0"/>
        <v/>
      </c>
      <c r="J59" s="46"/>
      <c r="K59" s="47">
        <f>IF(ISNUMBER('Opsparede løndele'!I44),J59+'Opsparede løndele'!I44,J59)</f>
        <v>0</v>
      </c>
      <c r="L59" s="48"/>
      <c r="M59" s="49"/>
      <c r="N59" s="23" t="str">
        <f t="shared" si="1"/>
        <v/>
      </c>
      <c r="O59" s="21" t="str">
        <f t="shared" si="2"/>
        <v/>
      </c>
      <c r="P59" s="49"/>
      <c r="Q59" s="49"/>
      <c r="R59" s="49"/>
      <c r="S59" s="22" t="str">
        <f>IFERROR(MAX(IF(OR(P59="",Q59="",R59=""),"",IF(AND(MONTH(E59)=12,MONTH(F59)=12),(NETWORKDAYS(E59,F59,Lister!$D$7:$D$16)-P59)*O59/NETWORKDAYS(Lister!$D$19,Lister!$E$19,Lister!$D$7:$D$16),IF(AND(MONTH(E59)=12,F59&gt;DATE(2021,12,31)),(NETWORKDAYS(E59,Lister!$E$19,Lister!$D$7:$D$16)-P59)*O59/NETWORKDAYS(Lister!$D$19,Lister!$E$19,Lister!$D$7:$D$16),IF(E59&gt;DATE(2021,12,31),0)))),0),"")</f>
        <v/>
      </c>
      <c r="T59" s="22" t="str">
        <f>IFERROR(MAX(IF(OR(P59="",Q59="",R59=""),"",IF(AND(MONTH(E59)=1,MONTH(F59)=1),(NETWORKDAYS(E59,F59,Lister!$D$7:$D$16)-Q59)*O59/NETWORKDAYS(Lister!$D$20,Lister!$E$20,Lister!$D$7:$D$16),IF(AND(MONTH(E59)=1,F59&gt;DATE(2022,1,31)),(NETWORKDAYS(E59,Lister!$E$20,Lister!$D$7:$D$16)-Q59)*O59/NETWORKDAYS(Lister!$D$20,Lister!$E$20,Lister!$D$7:$D$16),IF(AND(E59&lt;DATE(2022,1,1),MONTH(F59)=1),(NETWORKDAYS(Lister!$D$20,F59,Lister!$D$7:$D$16)-Q59)*O59/NETWORKDAYS(Lister!$D$20,Lister!$E$20,Lister!$D$7:$D$16),IF(AND(E59&lt;DATE(2022,1,1),F59&gt;DATE(2022,1,31)),(NETWORKDAYS(Lister!$D$20,Lister!$E$20,Lister!$D$7:$D$16)-Q59)*O59/NETWORKDAYS(Lister!$D$20,Lister!$E$20,Lister!$D$7:$D$16),IF(OR(AND(E59&lt;DATE(2022,1,1),F59&lt;DATE(2022,1,1)),E59&gt;DATE(2022,1,31)),0)))))),0),"")</f>
        <v/>
      </c>
      <c r="U59" s="22" t="str">
        <f>IFERROR(MAX(IF(OR(P59="",Q59="",R59=""),"",IF(AND(MONTH(E59)=2,MONTH(F59)=2),(NETWORKDAYS(E59,F59,Lister!$D$7:$D$16)-R59)*O59/NETWORKDAYS(Lister!$D$21,Lister!$E$21,Lister!$D$7:$D$16),IF(AND(MONTH(E59)=2,F59&gt;DATE(2022,2,28)),(NETWORKDAYS(E59,Lister!$E$21,Lister!$D$7:$D$16)-R59)*O59/NETWORKDAYS(Lister!$D$21,Lister!$E$21,Lister!$D$7:$D$16),IF(AND(E59&lt;DATE(2022,2,1),MONTH(F59)=2),(NETWORKDAYS(Lister!$D$21,F59,Lister!$D$7:$D$16)-R59)*O59/NETWORKDAYS(Lister!$D$21,Lister!$E$21,Lister!$D$7:$D$16),IF(AND(E59&lt;DATE(2022,2,1),F59&gt;DATE(2022,2,28)),(NETWORKDAYS(Lister!$D$21,Lister!$E$21,Lister!$D$7:$D$16)-R59)*O59/NETWORKDAYS(Lister!$D$21,Lister!$E$21,Lister!$D$7:$D$16),IF(OR(AND(E59&lt;DATE(2022,2,1),F59&lt;DATE(2022,2,1)),E59&gt;DATE(2022,2,28)),0)))))),0),"")</f>
        <v/>
      </c>
      <c r="V59" s="23" t="str">
        <f t="shared" si="3"/>
        <v/>
      </c>
      <c r="W59" s="23" t="str">
        <f t="shared" si="4"/>
        <v/>
      </c>
      <c r="X59" s="24" t="str">
        <f t="shared" si="5"/>
        <v/>
      </c>
    </row>
    <row r="60" spans="1:24" x14ac:dyDescent="0.3">
      <c r="A60" s="4" t="str">
        <f t="shared" si="6"/>
        <v/>
      </c>
      <c r="B60" s="41"/>
      <c r="C60" s="42"/>
      <c r="D60" s="43"/>
      <c r="E60" s="44"/>
      <c r="F60" s="44"/>
      <c r="G60" s="17" t="str">
        <f>IF(OR(E60="",F60=""),"",NETWORKDAYS(E60,F60,Lister!$D$7:$D$16))</f>
        <v/>
      </c>
      <c r="I60" s="45" t="str">
        <f t="shared" si="0"/>
        <v/>
      </c>
      <c r="J60" s="46"/>
      <c r="K60" s="47">
        <f>IF(ISNUMBER('Opsparede løndele'!I45),J60+'Opsparede løndele'!I45,J60)</f>
        <v>0</v>
      </c>
      <c r="L60" s="48"/>
      <c r="M60" s="49"/>
      <c r="N60" s="23" t="str">
        <f t="shared" si="1"/>
        <v/>
      </c>
      <c r="O60" s="21" t="str">
        <f t="shared" si="2"/>
        <v/>
      </c>
      <c r="P60" s="49"/>
      <c r="Q60" s="49"/>
      <c r="R60" s="49"/>
      <c r="S60" s="22" t="str">
        <f>IFERROR(MAX(IF(OR(P60="",Q60="",R60=""),"",IF(AND(MONTH(E60)=12,MONTH(F60)=12),(NETWORKDAYS(E60,F60,Lister!$D$7:$D$16)-P60)*O60/NETWORKDAYS(Lister!$D$19,Lister!$E$19,Lister!$D$7:$D$16),IF(AND(MONTH(E60)=12,F60&gt;DATE(2021,12,31)),(NETWORKDAYS(E60,Lister!$E$19,Lister!$D$7:$D$16)-P60)*O60/NETWORKDAYS(Lister!$D$19,Lister!$E$19,Lister!$D$7:$D$16),IF(E60&gt;DATE(2021,12,31),0)))),0),"")</f>
        <v/>
      </c>
      <c r="T60" s="22" t="str">
        <f>IFERROR(MAX(IF(OR(P60="",Q60="",R60=""),"",IF(AND(MONTH(E60)=1,MONTH(F60)=1),(NETWORKDAYS(E60,F60,Lister!$D$7:$D$16)-Q60)*O60/NETWORKDAYS(Lister!$D$20,Lister!$E$20,Lister!$D$7:$D$16),IF(AND(MONTH(E60)=1,F60&gt;DATE(2022,1,31)),(NETWORKDAYS(E60,Lister!$E$20,Lister!$D$7:$D$16)-Q60)*O60/NETWORKDAYS(Lister!$D$20,Lister!$E$20,Lister!$D$7:$D$16),IF(AND(E60&lt;DATE(2022,1,1),MONTH(F60)=1),(NETWORKDAYS(Lister!$D$20,F60,Lister!$D$7:$D$16)-Q60)*O60/NETWORKDAYS(Lister!$D$20,Lister!$E$20,Lister!$D$7:$D$16),IF(AND(E60&lt;DATE(2022,1,1),F60&gt;DATE(2022,1,31)),(NETWORKDAYS(Lister!$D$20,Lister!$E$20,Lister!$D$7:$D$16)-Q60)*O60/NETWORKDAYS(Lister!$D$20,Lister!$E$20,Lister!$D$7:$D$16),IF(OR(AND(E60&lt;DATE(2022,1,1),F60&lt;DATE(2022,1,1)),E60&gt;DATE(2022,1,31)),0)))))),0),"")</f>
        <v/>
      </c>
      <c r="U60" s="22" t="str">
        <f>IFERROR(MAX(IF(OR(P60="",Q60="",R60=""),"",IF(AND(MONTH(E60)=2,MONTH(F60)=2),(NETWORKDAYS(E60,F60,Lister!$D$7:$D$16)-R60)*O60/NETWORKDAYS(Lister!$D$21,Lister!$E$21,Lister!$D$7:$D$16),IF(AND(MONTH(E60)=2,F60&gt;DATE(2022,2,28)),(NETWORKDAYS(E60,Lister!$E$21,Lister!$D$7:$D$16)-R60)*O60/NETWORKDAYS(Lister!$D$21,Lister!$E$21,Lister!$D$7:$D$16),IF(AND(E60&lt;DATE(2022,2,1),MONTH(F60)=2),(NETWORKDAYS(Lister!$D$21,F60,Lister!$D$7:$D$16)-R60)*O60/NETWORKDAYS(Lister!$D$21,Lister!$E$21,Lister!$D$7:$D$16),IF(AND(E60&lt;DATE(2022,2,1),F60&gt;DATE(2022,2,28)),(NETWORKDAYS(Lister!$D$21,Lister!$E$21,Lister!$D$7:$D$16)-R60)*O60/NETWORKDAYS(Lister!$D$21,Lister!$E$21,Lister!$D$7:$D$16),IF(OR(AND(E60&lt;DATE(2022,2,1),F60&lt;DATE(2022,2,1)),E60&gt;DATE(2022,2,28)),0)))))),0),"")</f>
        <v/>
      </c>
      <c r="V60" s="23" t="str">
        <f t="shared" si="3"/>
        <v/>
      </c>
      <c r="W60" s="23" t="str">
        <f t="shared" si="4"/>
        <v/>
      </c>
      <c r="X60" s="24" t="str">
        <f t="shared" si="5"/>
        <v/>
      </c>
    </row>
    <row r="61" spans="1:24" x14ac:dyDescent="0.3">
      <c r="A61" s="4" t="str">
        <f t="shared" si="6"/>
        <v/>
      </c>
      <c r="B61" s="41"/>
      <c r="C61" s="42"/>
      <c r="D61" s="43"/>
      <c r="E61" s="44"/>
      <c r="F61" s="44"/>
      <c r="G61" s="17" t="str">
        <f>IF(OR(E61="",F61=""),"",NETWORKDAYS(E61,F61,Lister!$D$7:$D$16))</f>
        <v/>
      </c>
      <c r="I61" s="45" t="str">
        <f t="shared" si="0"/>
        <v/>
      </c>
      <c r="J61" s="46"/>
      <c r="K61" s="47">
        <f>IF(ISNUMBER('Opsparede løndele'!I46),J61+'Opsparede løndele'!I46,J61)</f>
        <v>0</v>
      </c>
      <c r="L61" s="48"/>
      <c r="M61" s="49"/>
      <c r="N61" s="23" t="str">
        <f t="shared" si="1"/>
        <v/>
      </c>
      <c r="O61" s="21" t="str">
        <f t="shared" si="2"/>
        <v/>
      </c>
      <c r="P61" s="49"/>
      <c r="Q61" s="49"/>
      <c r="R61" s="49"/>
      <c r="S61" s="22" t="str">
        <f>IFERROR(MAX(IF(OR(P61="",Q61="",R61=""),"",IF(AND(MONTH(E61)=12,MONTH(F61)=12),(NETWORKDAYS(E61,F61,Lister!$D$7:$D$16)-P61)*O61/NETWORKDAYS(Lister!$D$19,Lister!$E$19,Lister!$D$7:$D$16),IF(AND(MONTH(E61)=12,F61&gt;DATE(2021,12,31)),(NETWORKDAYS(E61,Lister!$E$19,Lister!$D$7:$D$16)-P61)*O61/NETWORKDAYS(Lister!$D$19,Lister!$E$19,Lister!$D$7:$D$16),IF(E61&gt;DATE(2021,12,31),0)))),0),"")</f>
        <v/>
      </c>
      <c r="T61" s="22" t="str">
        <f>IFERROR(MAX(IF(OR(P61="",Q61="",R61=""),"",IF(AND(MONTH(E61)=1,MONTH(F61)=1),(NETWORKDAYS(E61,F61,Lister!$D$7:$D$16)-Q61)*O61/NETWORKDAYS(Lister!$D$20,Lister!$E$20,Lister!$D$7:$D$16),IF(AND(MONTH(E61)=1,F61&gt;DATE(2022,1,31)),(NETWORKDAYS(E61,Lister!$E$20,Lister!$D$7:$D$16)-Q61)*O61/NETWORKDAYS(Lister!$D$20,Lister!$E$20,Lister!$D$7:$D$16),IF(AND(E61&lt;DATE(2022,1,1),MONTH(F61)=1),(NETWORKDAYS(Lister!$D$20,F61,Lister!$D$7:$D$16)-Q61)*O61/NETWORKDAYS(Lister!$D$20,Lister!$E$20,Lister!$D$7:$D$16),IF(AND(E61&lt;DATE(2022,1,1),F61&gt;DATE(2022,1,31)),(NETWORKDAYS(Lister!$D$20,Lister!$E$20,Lister!$D$7:$D$16)-Q61)*O61/NETWORKDAYS(Lister!$D$20,Lister!$E$20,Lister!$D$7:$D$16),IF(OR(AND(E61&lt;DATE(2022,1,1),F61&lt;DATE(2022,1,1)),E61&gt;DATE(2022,1,31)),0)))))),0),"")</f>
        <v/>
      </c>
      <c r="U61" s="22" t="str">
        <f>IFERROR(MAX(IF(OR(P61="",Q61="",R61=""),"",IF(AND(MONTH(E61)=2,MONTH(F61)=2),(NETWORKDAYS(E61,F61,Lister!$D$7:$D$16)-R61)*O61/NETWORKDAYS(Lister!$D$21,Lister!$E$21,Lister!$D$7:$D$16),IF(AND(MONTH(E61)=2,F61&gt;DATE(2022,2,28)),(NETWORKDAYS(E61,Lister!$E$21,Lister!$D$7:$D$16)-R61)*O61/NETWORKDAYS(Lister!$D$21,Lister!$E$21,Lister!$D$7:$D$16),IF(AND(E61&lt;DATE(2022,2,1),MONTH(F61)=2),(NETWORKDAYS(Lister!$D$21,F61,Lister!$D$7:$D$16)-R61)*O61/NETWORKDAYS(Lister!$D$21,Lister!$E$21,Lister!$D$7:$D$16),IF(AND(E61&lt;DATE(2022,2,1),F61&gt;DATE(2022,2,28)),(NETWORKDAYS(Lister!$D$21,Lister!$E$21,Lister!$D$7:$D$16)-R61)*O61/NETWORKDAYS(Lister!$D$21,Lister!$E$21,Lister!$D$7:$D$16),IF(OR(AND(E61&lt;DATE(2022,2,1),F61&lt;DATE(2022,2,1)),E61&gt;DATE(2022,2,28)),0)))))),0),"")</f>
        <v/>
      </c>
      <c r="V61" s="23" t="str">
        <f t="shared" si="3"/>
        <v/>
      </c>
      <c r="W61" s="23" t="str">
        <f t="shared" si="4"/>
        <v/>
      </c>
      <c r="X61" s="24" t="str">
        <f t="shared" si="5"/>
        <v/>
      </c>
    </row>
    <row r="62" spans="1:24" x14ac:dyDescent="0.3">
      <c r="A62" s="4" t="str">
        <f t="shared" si="6"/>
        <v/>
      </c>
      <c r="B62" s="41"/>
      <c r="C62" s="42"/>
      <c r="D62" s="43"/>
      <c r="E62" s="44"/>
      <c r="F62" s="44"/>
      <c r="G62" s="17" t="str">
        <f>IF(OR(E62="",F62=""),"",NETWORKDAYS(E62,F62,Lister!$D$7:$D$16))</f>
        <v/>
      </c>
      <c r="I62" s="45" t="str">
        <f t="shared" si="0"/>
        <v/>
      </c>
      <c r="J62" s="46"/>
      <c r="K62" s="47">
        <f>IF(ISNUMBER('Opsparede løndele'!I47),J62+'Opsparede løndele'!I47,J62)</f>
        <v>0</v>
      </c>
      <c r="L62" s="48"/>
      <c r="M62" s="49"/>
      <c r="N62" s="23" t="str">
        <f t="shared" si="1"/>
        <v/>
      </c>
      <c r="O62" s="21" t="str">
        <f t="shared" si="2"/>
        <v/>
      </c>
      <c r="P62" s="49"/>
      <c r="Q62" s="49"/>
      <c r="R62" s="49"/>
      <c r="S62" s="22" t="str">
        <f>IFERROR(MAX(IF(OR(P62="",Q62="",R62=""),"",IF(AND(MONTH(E62)=12,MONTH(F62)=12),(NETWORKDAYS(E62,F62,Lister!$D$7:$D$16)-P62)*O62/NETWORKDAYS(Lister!$D$19,Lister!$E$19,Lister!$D$7:$D$16),IF(AND(MONTH(E62)=12,F62&gt;DATE(2021,12,31)),(NETWORKDAYS(E62,Lister!$E$19,Lister!$D$7:$D$16)-P62)*O62/NETWORKDAYS(Lister!$D$19,Lister!$E$19,Lister!$D$7:$D$16),IF(E62&gt;DATE(2021,12,31),0)))),0),"")</f>
        <v/>
      </c>
      <c r="T62" s="22" t="str">
        <f>IFERROR(MAX(IF(OR(P62="",Q62="",R62=""),"",IF(AND(MONTH(E62)=1,MONTH(F62)=1),(NETWORKDAYS(E62,F62,Lister!$D$7:$D$16)-Q62)*O62/NETWORKDAYS(Lister!$D$20,Lister!$E$20,Lister!$D$7:$D$16),IF(AND(MONTH(E62)=1,F62&gt;DATE(2022,1,31)),(NETWORKDAYS(E62,Lister!$E$20,Lister!$D$7:$D$16)-Q62)*O62/NETWORKDAYS(Lister!$D$20,Lister!$E$20,Lister!$D$7:$D$16),IF(AND(E62&lt;DATE(2022,1,1),MONTH(F62)=1),(NETWORKDAYS(Lister!$D$20,F62,Lister!$D$7:$D$16)-Q62)*O62/NETWORKDAYS(Lister!$D$20,Lister!$E$20,Lister!$D$7:$D$16),IF(AND(E62&lt;DATE(2022,1,1),F62&gt;DATE(2022,1,31)),(NETWORKDAYS(Lister!$D$20,Lister!$E$20,Lister!$D$7:$D$16)-Q62)*O62/NETWORKDAYS(Lister!$D$20,Lister!$E$20,Lister!$D$7:$D$16),IF(OR(AND(E62&lt;DATE(2022,1,1),F62&lt;DATE(2022,1,1)),E62&gt;DATE(2022,1,31)),0)))))),0),"")</f>
        <v/>
      </c>
      <c r="U62" s="22" t="str">
        <f>IFERROR(MAX(IF(OR(P62="",Q62="",R62=""),"",IF(AND(MONTH(E62)=2,MONTH(F62)=2),(NETWORKDAYS(E62,F62,Lister!$D$7:$D$16)-R62)*O62/NETWORKDAYS(Lister!$D$21,Lister!$E$21,Lister!$D$7:$D$16),IF(AND(MONTH(E62)=2,F62&gt;DATE(2022,2,28)),(NETWORKDAYS(E62,Lister!$E$21,Lister!$D$7:$D$16)-R62)*O62/NETWORKDAYS(Lister!$D$21,Lister!$E$21,Lister!$D$7:$D$16),IF(AND(E62&lt;DATE(2022,2,1),MONTH(F62)=2),(NETWORKDAYS(Lister!$D$21,F62,Lister!$D$7:$D$16)-R62)*O62/NETWORKDAYS(Lister!$D$21,Lister!$E$21,Lister!$D$7:$D$16),IF(AND(E62&lt;DATE(2022,2,1),F62&gt;DATE(2022,2,28)),(NETWORKDAYS(Lister!$D$21,Lister!$E$21,Lister!$D$7:$D$16)-R62)*O62/NETWORKDAYS(Lister!$D$21,Lister!$E$21,Lister!$D$7:$D$16),IF(OR(AND(E62&lt;DATE(2022,2,1),F62&lt;DATE(2022,2,1)),E62&gt;DATE(2022,2,28)),0)))))),0),"")</f>
        <v/>
      </c>
      <c r="V62" s="23" t="str">
        <f t="shared" si="3"/>
        <v/>
      </c>
      <c r="W62" s="23" t="str">
        <f t="shared" si="4"/>
        <v/>
      </c>
      <c r="X62" s="24" t="str">
        <f t="shared" si="5"/>
        <v/>
      </c>
    </row>
    <row r="63" spans="1:24" x14ac:dyDescent="0.3">
      <c r="A63" s="4" t="str">
        <f t="shared" si="6"/>
        <v/>
      </c>
      <c r="B63" s="41"/>
      <c r="C63" s="42"/>
      <c r="D63" s="43"/>
      <c r="E63" s="44"/>
      <c r="F63" s="44"/>
      <c r="G63" s="17" t="str">
        <f>IF(OR(E63="",F63=""),"",NETWORKDAYS(E63,F63,Lister!$D$7:$D$16))</f>
        <v/>
      </c>
      <c r="I63" s="45" t="str">
        <f t="shared" si="0"/>
        <v/>
      </c>
      <c r="J63" s="46"/>
      <c r="K63" s="47">
        <f>IF(ISNUMBER('Opsparede løndele'!I48),J63+'Opsparede løndele'!I48,J63)</f>
        <v>0</v>
      </c>
      <c r="L63" s="48"/>
      <c r="M63" s="49"/>
      <c r="N63" s="23" t="str">
        <f t="shared" si="1"/>
        <v/>
      </c>
      <c r="O63" s="21" t="str">
        <f t="shared" si="2"/>
        <v/>
      </c>
      <c r="P63" s="49"/>
      <c r="Q63" s="49"/>
      <c r="R63" s="49"/>
      <c r="S63" s="22" t="str">
        <f>IFERROR(MAX(IF(OR(P63="",Q63="",R63=""),"",IF(AND(MONTH(E63)=12,MONTH(F63)=12),(NETWORKDAYS(E63,F63,Lister!$D$7:$D$16)-P63)*O63/NETWORKDAYS(Lister!$D$19,Lister!$E$19,Lister!$D$7:$D$16),IF(AND(MONTH(E63)=12,F63&gt;DATE(2021,12,31)),(NETWORKDAYS(E63,Lister!$E$19,Lister!$D$7:$D$16)-P63)*O63/NETWORKDAYS(Lister!$D$19,Lister!$E$19,Lister!$D$7:$D$16),IF(E63&gt;DATE(2021,12,31),0)))),0),"")</f>
        <v/>
      </c>
      <c r="T63" s="22" t="str">
        <f>IFERROR(MAX(IF(OR(P63="",Q63="",R63=""),"",IF(AND(MONTH(E63)=1,MONTH(F63)=1),(NETWORKDAYS(E63,F63,Lister!$D$7:$D$16)-Q63)*O63/NETWORKDAYS(Lister!$D$20,Lister!$E$20,Lister!$D$7:$D$16),IF(AND(MONTH(E63)=1,F63&gt;DATE(2022,1,31)),(NETWORKDAYS(E63,Lister!$E$20,Lister!$D$7:$D$16)-Q63)*O63/NETWORKDAYS(Lister!$D$20,Lister!$E$20,Lister!$D$7:$D$16),IF(AND(E63&lt;DATE(2022,1,1),MONTH(F63)=1),(NETWORKDAYS(Lister!$D$20,F63,Lister!$D$7:$D$16)-Q63)*O63/NETWORKDAYS(Lister!$D$20,Lister!$E$20,Lister!$D$7:$D$16),IF(AND(E63&lt;DATE(2022,1,1),F63&gt;DATE(2022,1,31)),(NETWORKDAYS(Lister!$D$20,Lister!$E$20,Lister!$D$7:$D$16)-Q63)*O63/NETWORKDAYS(Lister!$D$20,Lister!$E$20,Lister!$D$7:$D$16),IF(OR(AND(E63&lt;DATE(2022,1,1),F63&lt;DATE(2022,1,1)),E63&gt;DATE(2022,1,31)),0)))))),0),"")</f>
        <v/>
      </c>
      <c r="U63" s="22" t="str">
        <f>IFERROR(MAX(IF(OR(P63="",Q63="",R63=""),"",IF(AND(MONTH(E63)=2,MONTH(F63)=2),(NETWORKDAYS(E63,F63,Lister!$D$7:$D$16)-R63)*O63/NETWORKDAYS(Lister!$D$21,Lister!$E$21,Lister!$D$7:$D$16),IF(AND(MONTH(E63)=2,F63&gt;DATE(2022,2,28)),(NETWORKDAYS(E63,Lister!$E$21,Lister!$D$7:$D$16)-R63)*O63/NETWORKDAYS(Lister!$D$21,Lister!$E$21,Lister!$D$7:$D$16),IF(AND(E63&lt;DATE(2022,2,1),MONTH(F63)=2),(NETWORKDAYS(Lister!$D$21,F63,Lister!$D$7:$D$16)-R63)*O63/NETWORKDAYS(Lister!$D$21,Lister!$E$21,Lister!$D$7:$D$16),IF(AND(E63&lt;DATE(2022,2,1),F63&gt;DATE(2022,2,28)),(NETWORKDAYS(Lister!$D$21,Lister!$E$21,Lister!$D$7:$D$16)-R63)*O63/NETWORKDAYS(Lister!$D$21,Lister!$E$21,Lister!$D$7:$D$16),IF(OR(AND(E63&lt;DATE(2022,2,1),F63&lt;DATE(2022,2,1)),E63&gt;DATE(2022,2,28)),0)))))),0),"")</f>
        <v/>
      </c>
      <c r="V63" s="23" t="str">
        <f t="shared" si="3"/>
        <v/>
      </c>
      <c r="W63" s="23" t="str">
        <f t="shared" si="4"/>
        <v/>
      </c>
      <c r="X63" s="24" t="str">
        <f t="shared" si="5"/>
        <v/>
      </c>
    </row>
    <row r="64" spans="1:24" x14ac:dyDescent="0.3">
      <c r="A64" s="4" t="str">
        <f t="shared" si="6"/>
        <v/>
      </c>
      <c r="B64" s="41"/>
      <c r="C64" s="42"/>
      <c r="D64" s="43"/>
      <c r="E64" s="44"/>
      <c r="F64" s="44"/>
      <c r="G64" s="17" t="str">
        <f>IF(OR(E64="",F64=""),"",NETWORKDAYS(E64,F64,Lister!$D$7:$D$16))</f>
        <v/>
      </c>
      <c r="I64" s="45" t="str">
        <f t="shared" si="0"/>
        <v/>
      </c>
      <c r="J64" s="46"/>
      <c r="K64" s="47">
        <f>IF(ISNUMBER('Opsparede løndele'!I49),J64+'Opsparede løndele'!I49,J64)</f>
        <v>0</v>
      </c>
      <c r="L64" s="48"/>
      <c r="M64" s="49"/>
      <c r="N64" s="23" t="str">
        <f t="shared" si="1"/>
        <v/>
      </c>
      <c r="O64" s="21" t="str">
        <f t="shared" si="2"/>
        <v/>
      </c>
      <c r="P64" s="49"/>
      <c r="Q64" s="49"/>
      <c r="R64" s="49"/>
      <c r="S64" s="22" t="str">
        <f>IFERROR(MAX(IF(OR(P64="",Q64="",R64=""),"",IF(AND(MONTH(E64)=12,MONTH(F64)=12),(NETWORKDAYS(E64,F64,Lister!$D$7:$D$16)-P64)*O64/NETWORKDAYS(Lister!$D$19,Lister!$E$19,Lister!$D$7:$D$16),IF(AND(MONTH(E64)=12,F64&gt;DATE(2021,12,31)),(NETWORKDAYS(E64,Lister!$E$19,Lister!$D$7:$D$16)-P64)*O64/NETWORKDAYS(Lister!$D$19,Lister!$E$19,Lister!$D$7:$D$16),IF(E64&gt;DATE(2021,12,31),0)))),0),"")</f>
        <v/>
      </c>
      <c r="T64" s="22" t="str">
        <f>IFERROR(MAX(IF(OR(P64="",Q64="",R64=""),"",IF(AND(MONTH(E64)=1,MONTH(F64)=1),(NETWORKDAYS(E64,F64,Lister!$D$7:$D$16)-Q64)*O64/NETWORKDAYS(Lister!$D$20,Lister!$E$20,Lister!$D$7:$D$16),IF(AND(MONTH(E64)=1,F64&gt;DATE(2022,1,31)),(NETWORKDAYS(E64,Lister!$E$20,Lister!$D$7:$D$16)-Q64)*O64/NETWORKDAYS(Lister!$D$20,Lister!$E$20,Lister!$D$7:$D$16),IF(AND(E64&lt;DATE(2022,1,1),MONTH(F64)=1),(NETWORKDAYS(Lister!$D$20,F64,Lister!$D$7:$D$16)-Q64)*O64/NETWORKDAYS(Lister!$D$20,Lister!$E$20,Lister!$D$7:$D$16),IF(AND(E64&lt;DATE(2022,1,1),F64&gt;DATE(2022,1,31)),(NETWORKDAYS(Lister!$D$20,Lister!$E$20,Lister!$D$7:$D$16)-Q64)*O64/NETWORKDAYS(Lister!$D$20,Lister!$E$20,Lister!$D$7:$D$16),IF(OR(AND(E64&lt;DATE(2022,1,1),F64&lt;DATE(2022,1,1)),E64&gt;DATE(2022,1,31)),0)))))),0),"")</f>
        <v/>
      </c>
      <c r="U64" s="22" t="str">
        <f>IFERROR(MAX(IF(OR(P64="",Q64="",R64=""),"",IF(AND(MONTH(E64)=2,MONTH(F64)=2),(NETWORKDAYS(E64,F64,Lister!$D$7:$D$16)-R64)*O64/NETWORKDAYS(Lister!$D$21,Lister!$E$21,Lister!$D$7:$D$16),IF(AND(MONTH(E64)=2,F64&gt;DATE(2022,2,28)),(NETWORKDAYS(E64,Lister!$E$21,Lister!$D$7:$D$16)-R64)*O64/NETWORKDAYS(Lister!$D$21,Lister!$E$21,Lister!$D$7:$D$16),IF(AND(E64&lt;DATE(2022,2,1),MONTH(F64)=2),(NETWORKDAYS(Lister!$D$21,F64,Lister!$D$7:$D$16)-R64)*O64/NETWORKDAYS(Lister!$D$21,Lister!$E$21,Lister!$D$7:$D$16),IF(AND(E64&lt;DATE(2022,2,1),F64&gt;DATE(2022,2,28)),(NETWORKDAYS(Lister!$D$21,Lister!$E$21,Lister!$D$7:$D$16)-R64)*O64/NETWORKDAYS(Lister!$D$21,Lister!$E$21,Lister!$D$7:$D$16),IF(OR(AND(E64&lt;DATE(2022,2,1),F64&lt;DATE(2022,2,1)),E64&gt;DATE(2022,2,28)),0)))))),0),"")</f>
        <v/>
      </c>
      <c r="V64" s="23" t="str">
        <f t="shared" si="3"/>
        <v/>
      </c>
      <c r="W64" s="23" t="str">
        <f t="shared" si="4"/>
        <v/>
      </c>
      <c r="X64" s="24" t="str">
        <f t="shared" si="5"/>
        <v/>
      </c>
    </row>
    <row r="65" spans="1:24" x14ac:dyDescent="0.3">
      <c r="A65" s="4" t="str">
        <f t="shared" si="6"/>
        <v/>
      </c>
      <c r="B65" s="41"/>
      <c r="C65" s="42"/>
      <c r="D65" s="43"/>
      <c r="E65" s="44"/>
      <c r="F65" s="44"/>
      <c r="G65" s="17" t="str">
        <f>IF(OR(E65="",F65=""),"",NETWORKDAYS(E65,F65,Lister!$D$7:$D$16))</f>
        <v/>
      </c>
      <c r="I65" s="45" t="str">
        <f t="shared" si="0"/>
        <v/>
      </c>
      <c r="J65" s="46"/>
      <c r="K65" s="47">
        <f>IF(ISNUMBER('Opsparede løndele'!I50),J65+'Opsparede løndele'!I50,J65)</f>
        <v>0</v>
      </c>
      <c r="L65" s="48"/>
      <c r="M65" s="49"/>
      <c r="N65" s="23" t="str">
        <f t="shared" si="1"/>
        <v/>
      </c>
      <c r="O65" s="21" t="str">
        <f t="shared" si="2"/>
        <v/>
      </c>
      <c r="P65" s="49"/>
      <c r="Q65" s="49"/>
      <c r="R65" s="49"/>
      <c r="S65" s="22" t="str">
        <f>IFERROR(MAX(IF(OR(P65="",Q65="",R65=""),"",IF(AND(MONTH(E65)=12,MONTH(F65)=12),(NETWORKDAYS(E65,F65,Lister!$D$7:$D$16)-P65)*O65/NETWORKDAYS(Lister!$D$19,Lister!$E$19,Lister!$D$7:$D$16),IF(AND(MONTH(E65)=12,F65&gt;DATE(2021,12,31)),(NETWORKDAYS(E65,Lister!$E$19,Lister!$D$7:$D$16)-P65)*O65/NETWORKDAYS(Lister!$D$19,Lister!$E$19,Lister!$D$7:$D$16),IF(E65&gt;DATE(2021,12,31),0)))),0),"")</f>
        <v/>
      </c>
      <c r="T65" s="22" t="str">
        <f>IFERROR(MAX(IF(OR(P65="",Q65="",R65=""),"",IF(AND(MONTH(E65)=1,MONTH(F65)=1),(NETWORKDAYS(E65,F65,Lister!$D$7:$D$16)-Q65)*O65/NETWORKDAYS(Lister!$D$20,Lister!$E$20,Lister!$D$7:$D$16),IF(AND(MONTH(E65)=1,F65&gt;DATE(2022,1,31)),(NETWORKDAYS(E65,Lister!$E$20,Lister!$D$7:$D$16)-Q65)*O65/NETWORKDAYS(Lister!$D$20,Lister!$E$20,Lister!$D$7:$D$16),IF(AND(E65&lt;DATE(2022,1,1),MONTH(F65)=1),(NETWORKDAYS(Lister!$D$20,F65,Lister!$D$7:$D$16)-Q65)*O65/NETWORKDAYS(Lister!$D$20,Lister!$E$20,Lister!$D$7:$D$16),IF(AND(E65&lt;DATE(2022,1,1),F65&gt;DATE(2022,1,31)),(NETWORKDAYS(Lister!$D$20,Lister!$E$20,Lister!$D$7:$D$16)-Q65)*O65/NETWORKDAYS(Lister!$D$20,Lister!$E$20,Lister!$D$7:$D$16),IF(OR(AND(E65&lt;DATE(2022,1,1),F65&lt;DATE(2022,1,1)),E65&gt;DATE(2022,1,31)),0)))))),0),"")</f>
        <v/>
      </c>
      <c r="U65" s="22" t="str">
        <f>IFERROR(MAX(IF(OR(P65="",Q65="",R65=""),"",IF(AND(MONTH(E65)=2,MONTH(F65)=2),(NETWORKDAYS(E65,F65,Lister!$D$7:$D$16)-R65)*O65/NETWORKDAYS(Lister!$D$21,Lister!$E$21,Lister!$D$7:$D$16),IF(AND(MONTH(E65)=2,F65&gt;DATE(2022,2,28)),(NETWORKDAYS(E65,Lister!$E$21,Lister!$D$7:$D$16)-R65)*O65/NETWORKDAYS(Lister!$D$21,Lister!$E$21,Lister!$D$7:$D$16),IF(AND(E65&lt;DATE(2022,2,1),MONTH(F65)=2),(NETWORKDAYS(Lister!$D$21,F65,Lister!$D$7:$D$16)-R65)*O65/NETWORKDAYS(Lister!$D$21,Lister!$E$21,Lister!$D$7:$D$16),IF(AND(E65&lt;DATE(2022,2,1),F65&gt;DATE(2022,2,28)),(NETWORKDAYS(Lister!$D$21,Lister!$E$21,Lister!$D$7:$D$16)-R65)*O65/NETWORKDAYS(Lister!$D$21,Lister!$E$21,Lister!$D$7:$D$16),IF(OR(AND(E65&lt;DATE(2022,2,1),F65&lt;DATE(2022,2,1)),E65&gt;DATE(2022,2,28)),0)))))),0),"")</f>
        <v/>
      </c>
      <c r="V65" s="23" t="str">
        <f t="shared" si="3"/>
        <v/>
      </c>
      <c r="W65" s="23" t="str">
        <f t="shared" si="4"/>
        <v/>
      </c>
      <c r="X65" s="24" t="str">
        <f t="shared" si="5"/>
        <v/>
      </c>
    </row>
    <row r="66" spans="1:24" x14ac:dyDescent="0.3">
      <c r="A66" s="4" t="str">
        <f t="shared" si="6"/>
        <v/>
      </c>
      <c r="B66" s="41"/>
      <c r="C66" s="42"/>
      <c r="D66" s="43"/>
      <c r="E66" s="44"/>
      <c r="F66" s="44"/>
      <c r="G66" s="17" t="str">
        <f>IF(OR(E66="",F66=""),"",NETWORKDAYS(E66,F66,Lister!$D$7:$D$16))</f>
        <v/>
      </c>
      <c r="I66" s="45" t="str">
        <f t="shared" si="0"/>
        <v/>
      </c>
      <c r="J66" s="46"/>
      <c r="K66" s="47">
        <f>IF(ISNUMBER('Opsparede løndele'!I51),J66+'Opsparede løndele'!I51,J66)</f>
        <v>0</v>
      </c>
      <c r="L66" s="48"/>
      <c r="M66" s="49"/>
      <c r="N66" s="23" t="str">
        <f t="shared" si="1"/>
        <v/>
      </c>
      <c r="O66" s="21" t="str">
        <f t="shared" si="2"/>
        <v/>
      </c>
      <c r="P66" s="49"/>
      <c r="Q66" s="49"/>
      <c r="R66" s="49"/>
      <c r="S66" s="22" t="str">
        <f>IFERROR(MAX(IF(OR(P66="",Q66="",R66=""),"",IF(AND(MONTH(E66)=12,MONTH(F66)=12),(NETWORKDAYS(E66,F66,Lister!$D$7:$D$16)-P66)*O66/NETWORKDAYS(Lister!$D$19,Lister!$E$19,Lister!$D$7:$D$16),IF(AND(MONTH(E66)=12,F66&gt;DATE(2021,12,31)),(NETWORKDAYS(E66,Lister!$E$19,Lister!$D$7:$D$16)-P66)*O66/NETWORKDAYS(Lister!$D$19,Lister!$E$19,Lister!$D$7:$D$16),IF(E66&gt;DATE(2021,12,31),0)))),0),"")</f>
        <v/>
      </c>
      <c r="T66" s="22" t="str">
        <f>IFERROR(MAX(IF(OR(P66="",Q66="",R66=""),"",IF(AND(MONTH(E66)=1,MONTH(F66)=1),(NETWORKDAYS(E66,F66,Lister!$D$7:$D$16)-Q66)*O66/NETWORKDAYS(Lister!$D$20,Lister!$E$20,Lister!$D$7:$D$16),IF(AND(MONTH(E66)=1,F66&gt;DATE(2022,1,31)),(NETWORKDAYS(E66,Lister!$E$20,Lister!$D$7:$D$16)-Q66)*O66/NETWORKDAYS(Lister!$D$20,Lister!$E$20,Lister!$D$7:$D$16),IF(AND(E66&lt;DATE(2022,1,1),MONTH(F66)=1),(NETWORKDAYS(Lister!$D$20,F66,Lister!$D$7:$D$16)-Q66)*O66/NETWORKDAYS(Lister!$D$20,Lister!$E$20,Lister!$D$7:$D$16),IF(AND(E66&lt;DATE(2022,1,1),F66&gt;DATE(2022,1,31)),(NETWORKDAYS(Lister!$D$20,Lister!$E$20,Lister!$D$7:$D$16)-Q66)*O66/NETWORKDAYS(Lister!$D$20,Lister!$E$20,Lister!$D$7:$D$16),IF(OR(AND(E66&lt;DATE(2022,1,1),F66&lt;DATE(2022,1,1)),E66&gt;DATE(2022,1,31)),0)))))),0),"")</f>
        <v/>
      </c>
      <c r="U66" s="22" t="str">
        <f>IFERROR(MAX(IF(OR(P66="",Q66="",R66=""),"",IF(AND(MONTH(E66)=2,MONTH(F66)=2),(NETWORKDAYS(E66,F66,Lister!$D$7:$D$16)-R66)*O66/NETWORKDAYS(Lister!$D$21,Lister!$E$21,Lister!$D$7:$D$16),IF(AND(MONTH(E66)=2,F66&gt;DATE(2022,2,28)),(NETWORKDAYS(E66,Lister!$E$21,Lister!$D$7:$D$16)-R66)*O66/NETWORKDAYS(Lister!$D$21,Lister!$E$21,Lister!$D$7:$D$16),IF(AND(E66&lt;DATE(2022,2,1),MONTH(F66)=2),(NETWORKDAYS(Lister!$D$21,F66,Lister!$D$7:$D$16)-R66)*O66/NETWORKDAYS(Lister!$D$21,Lister!$E$21,Lister!$D$7:$D$16),IF(AND(E66&lt;DATE(2022,2,1),F66&gt;DATE(2022,2,28)),(NETWORKDAYS(Lister!$D$21,Lister!$E$21,Lister!$D$7:$D$16)-R66)*O66/NETWORKDAYS(Lister!$D$21,Lister!$E$21,Lister!$D$7:$D$16),IF(OR(AND(E66&lt;DATE(2022,2,1),F66&lt;DATE(2022,2,1)),E66&gt;DATE(2022,2,28)),0)))))),0),"")</f>
        <v/>
      </c>
      <c r="V66" s="23" t="str">
        <f t="shared" si="3"/>
        <v/>
      </c>
      <c r="W66" s="23" t="str">
        <f t="shared" si="4"/>
        <v/>
      </c>
      <c r="X66" s="24" t="str">
        <f t="shared" si="5"/>
        <v/>
      </c>
    </row>
    <row r="67" spans="1:24" x14ac:dyDescent="0.3">
      <c r="A67" s="4" t="str">
        <f t="shared" si="6"/>
        <v/>
      </c>
      <c r="B67" s="41"/>
      <c r="C67" s="42"/>
      <c r="D67" s="43"/>
      <c r="E67" s="44"/>
      <c r="F67" s="44"/>
      <c r="G67" s="17" t="str">
        <f>IF(OR(E67="",F67=""),"",NETWORKDAYS(E67,F67,Lister!$D$7:$D$16))</f>
        <v/>
      </c>
      <c r="I67" s="45" t="str">
        <f t="shared" si="0"/>
        <v/>
      </c>
      <c r="J67" s="46"/>
      <c r="K67" s="47">
        <f>IF(ISNUMBER('Opsparede løndele'!I52),J67+'Opsparede løndele'!I52,J67)</f>
        <v>0</v>
      </c>
      <c r="L67" s="48"/>
      <c r="M67" s="49"/>
      <c r="N67" s="23" t="str">
        <f t="shared" si="1"/>
        <v/>
      </c>
      <c r="O67" s="21" t="str">
        <f t="shared" si="2"/>
        <v/>
      </c>
      <c r="P67" s="49"/>
      <c r="Q67" s="49"/>
      <c r="R67" s="49"/>
      <c r="S67" s="22" t="str">
        <f>IFERROR(MAX(IF(OR(P67="",Q67="",R67=""),"",IF(AND(MONTH(E67)=12,MONTH(F67)=12),(NETWORKDAYS(E67,F67,Lister!$D$7:$D$16)-P67)*O67/NETWORKDAYS(Lister!$D$19,Lister!$E$19,Lister!$D$7:$D$16),IF(AND(MONTH(E67)=12,F67&gt;DATE(2021,12,31)),(NETWORKDAYS(E67,Lister!$E$19,Lister!$D$7:$D$16)-P67)*O67/NETWORKDAYS(Lister!$D$19,Lister!$E$19,Lister!$D$7:$D$16),IF(E67&gt;DATE(2021,12,31),0)))),0),"")</f>
        <v/>
      </c>
      <c r="T67" s="22" t="str">
        <f>IFERROR(MAX(IF(OR(P67="",Q67="",R67=""),"",IF(AND(MONTH(E67)=1,MONTH(F67)=1),(NETWORKDAYS(E67,F67,Lister!$D$7:$D$16)-Q67)*O67/NETWORKDAYS(Lister!$D$20,Lister!$E$20,Lister!$D$7:$D$16),IF(AND(MONTH(E67)=1,F67&gt;DATE(2022,1,31)),(NETWORKDAYS(E67,Lister!$E$20,Lister!$D$7:$D$16)-Q67)*O67/NETWORKDAYS(Lister!$D$20,Lister!$E$20,Lister!$D$7:$D$16),IF(AND(E67&lt;DATE(2022,1,1),MONTH(F67)=1),(NETWORKDAYS(Lister!$D$20,F67,Lister!$D$7:$D$16)-Q67)*O67/NETWORKDAYS(Lister!$D$20,Lister!$E$20,Lister!$D$7:$D$16),IF(AND(E67&lt;DATE(2022,1,1),F67&gt;DATE(2022,1,31)),(NETWORKDAYS(Lister!$D$20,Lister!$E$20,Lister!$D$7:$D$16)-Q67)*O67/NETWORKDAYS(Lister!$D$20,Lister!$E$20,Lister!$D$7:$D$16),IF(OR(AND(E67&lt;DATE(2022,1,1),F67&lt;DATE(2022,1,1)),E67&gt;DATE(2022,1,31)),0)))))),0),"")</f>
        <v/>
      </c>
      <c r="U67" s="22" t="str">
        <f>IFERROR(MAX(IF(OR(P67="",Q67="",R67=""),"",IF(AND(MONTH(E67)=2,MONTH(F67)=2),(NETWORKDAYS(E67,F67,Lister!$D$7:$D$16)-R67)*O67/NETWORKDAYS(Lister!$D$21,Lister!$E$21,Lister!$D$7:$D$16),IF(AND(MONTH(E67)=2,F67&gt;DATE(2022,2,28)),(NETWORKDAYS(E67,Lister!$E$21,Lister!$D$7:$D$16)-R67)*O67/NETWORKDAYS(Lister!$D$21,Lister!$E$21,Lister!$D$7:$D$16),IF(AND(E67&lt;DATE(2022,2,1),MONTH(F67)=2),(NETWORKDAYS(Lister!$D$21,F67,Lister!$D$7:$D$16)-R67)*O67/NETWORKDAYS(Lister!$D$21,Lister!$E$21,Lister!$D$7:$D$16),IF(AND(E67&lt;DATE(2022,2,1),F67&gt;DATE(2022,2,28)),(NETWORKDAYS(Lister!$D$21,Lister!$E$21,Lister!$D$7:$D$16)-R67)*O67/NETWORKDAYS(Lister!$D$21,Lister!$E$21,Lister!$D$7:$D$16),IF(OR(AND(E67&lt;DATE(2022,2,1),F67&lt;DATE(2022,2,1)),E67&gt;DATE(2022,2,28)),0)))))),0),"")</f>
        <v/>
      </c>
      <c r="V67" s="23" t="str">
        <f t="shared" si="3"/>
        <v/>
      </c>
      <c r="W67" s="23" t="str">
        <f t="shared" si="4"/>
        <v/>
      </c>
      <c r="X67" s="24" t="str">
        <f t="shared" si="5"/>
        <v/>
      </c>
    </row>
    <row r="68" spans="1:24" x14ac:dyDescent="0.3">
      <c r="A68" s="4" t="str">
        <f t="shared" si="6"/>
        <v/>
      </c>
      <c r="B68" s="41"/>
      <c r="C68" s="42"/>
      <c r="D68" s="43"/>
      <c r="E68" s="44"/>
      <c r="F68" s="44"/>
      <c r="G68" s="17" t="str">
        <f>IF(OR(E68="",F68=""),"",NETWORKDAYS(E68,F68,Lister!$D$7:$D$16))</f>
        <v/>
      </c>
      <c r="I68" s="45" t="str">
        <f t="shared" si="0"/>
        <v/>
      </c>
      <c r="J68" s="46"/>
      <c r="K68" s="47">
        <f>IF(ISNUMBER('Opsparede løndele'!I53),J68+'Opsparede løndele'!I53,J68)</f>
        <v>0</v>
      </c>
      <c r="L68" s="48"/>
      <c r="M68" s="49"/>
      <c r="N68" s="23" t="str">
        <f t="shared" si="1"/>
        <v/>
      </c>
      <c r="O68" s="21" t="str">
        <f t="shared" si="2"/>
        <v/>
      </c>
      <c r="P68" s="49"/>
      <c r="Q68" s="49"/>
      <c r="R68" s="49"/>
      <c r="S68" s="22" t="str">
        <f>IFERROR(MAX(IF(OR(P68="",Q68="",R68=""),"",IF(AND(MONTH(E68)=12,MONTH(F68)=12),(NETWORKDAYS(E68,F68,Lister!$D$7:$D$16)-P68)*O68/NETWORKDAYS(Lister!$D$19,Lister!$E$19,Lister!$D$7:$D$16),IF(AND(MONTH(E68)=12,F68&gt;DATE(2021,12,31)),(NETWORKDAYS(E68,Lister!$E$19,Lister!$D$7:$D$16)-P68)*O68/NETWORKDAYS(Lister!$D$19,Lister!$E$19,Lister!$D$7:$D$16),IF(E68&gt;DATE(2021,12,31),0)))),0),"")</f>
        <v/>
      </c>
      <c r="T68" s="22" t="str">
        <f>IFERROR(MAX(IF(OR(P68="",Q68="",R68=""),"",IF(AND(MONTH(E68)=1,MONTH(F68)=1),(NETWORKDAYS(E68,F68,Lister!$D$7:$D$16)-Q68)*O68/NETWORKDAYS(Lister!$D$20,Lister!$E$20,Lister!$D$7:$D$16),IF(AND(MONTH(E68)=1,F68&gt;DATE(2022,1,31)),(NETWORKDAYS(E68,Lister!$E$20,Lister!$D$7:$D$16)-Q68)*O68/NETWORKDAYS(Lister!$D$20,Lister!$E$20,Lister!$D$7:$D$16),IF(AND(E68&lt;DATE(2022,1,1),MONTH(F68)=1),(NETWORKDAYS(Lister!$D$20,F68,Lister!$D$7:$D$16)-Q68)*O68/NETWORKDAYS(Lister!$D$20,Lister!$E$20,Lister!$D$7:$D$16),IF(AND(E68&lt;DATE(2022,1,1),F68&gt;DATE(2022,1,31)),(NETWORKDAYS(Lister!$D$20,Lister!$E$20,Lister!$D$7:$D$16)-Q68)*O68/NETWORKDAYS(Lister!$D$20,Lister!$E$20,Lister!$D$7:$D$16),IF(OR(AND(E68&lt;DATE(2022,1,1),F68&lt;DATE(2022,1,1)),E68&gt;DATE(2022,1,31)),0)))))),0),"")</f>
        <v/>
      </c>
      <c r="U68" s="22" t="str">
        <f>IFERROR(MAX(IF(OR(P68="",Q68="",R68=""),"",IF(AND(MONTH(E68)=2,MONTH(F68)=2),(NETWORKDAYS(E68,F68,Lister!$D$7:$D$16)-R68)*O68/NETWORKDAYS(Lister!$D$21,Lister!$E$21,Lister!$D$7:$D$16),IF(AND(MONTH(E68)=2,F68&gt;DATE(2022,2,28)),(NETWORKDAYS(E68,Lister!$E$21,Lister!$D$7:$D$16)-R68)*O68/NETWORKDAYS(Lister!$D$21,Lister!$E$21,Lister!$D$7:$D$16),IF(AND(E68&lt;DATE(2022,2,1),MONTH(F68)=2),(NETWORKDAYS(Lister!$D$21,F68,Lister!$D$7:$D$16)-R68)*O68/NETWORKDAYS(Lister!$D$21,Lister!$E$21,Lister!$D$7:$D$16),IF(AND(E68&lt;DATE(2022,2,1),F68&gt;DATE(2022,2,28)),(NETWORKDAYS(Lister!$D$21,Lister!$E$21,Lister!$D$7:$D$16)-R68)*O68/NETWORKDAYS(Lister!$D$21,Lister!$E$21,Lister!$D$7:$D$16),IF(OR(AND(E68&lt;DATE(2022,2,1),F68&lt;DATE(2022,2,1)),E68&gt;DATE(2022,2,28)),0)))))),0),"")</f>
        <v/>
      </c>
      <c r="V68" s="23" t="str">
        <f t="shared" si="3"/>
        <v/>
      </c>
      <c r="W68" s="23" t="str">
        <f t="shared" si="4"/>
        <v/>
      </c>
      <c r="X68" s="24" t="str">
        <f t="shared" si="5"/>
        <v/>
      </c>
    </row>
    <row r="69" spans="1:24" x14ac:dyDescent="0.3">
      <c r="A69" s="4" t="str">
        <f t="shared" si="6"/>
        <v/>
      </c>
      <c r="B69" s="41"/>
      <c r="C69" s="42"/>
      <c r="D69" s="43"/>
      <c r="E69" s="44"/>
      <c r="F69" s="44"/>
      <c r="G69" s="17" t="str">
        <f>IF(OR(E69="",F69=""),"",NETWORKDAYS(E69,F69,Lister!$D$7:$D$16))</f>
        <v/>
      </c>
      <c r="I69" s="45" t="str">
        <f t="shared" si="0"/>
        <v/>
      </c>
      <c r="J69" s="46"/>
      <c r="K69" s="47">
        <f>IF(ISNUMBER('Opsparede løndele'!I54),J69+'Opsparede løndele'!I54,J69)</f>
        <v>0</v>
      </c>
      <c r="L69" s="48"/>
      <c r="M69" s="49"/>
      <c r="N69" s="23" t="str">
        <f t="shared" si="1"/>
        <v/>
      </c>
      <c r="O69" s="21" t="str">
        <f t="shared" si="2"/>
        <v/>
      </c>
      <c r="P69" s="49"/>
      <c r="Q69" s="49"/>
      <c r="R69" s="49"/>
      <c r="S69" s="22" t="str">
        <f>IFERROR(MAX(IF(OR(P69="",Q69="",R69=""),"",IF(AND(MONTH(E69)=12,MONTH(F69)=12),(NETWORKDAYS(E69,F69,Lister!$D$7:$D$16)-P69)*O69/NETWORKDAYS(Lister!$D$19,Lister!$E$19,Lister!$D$7:$D$16),IF(AND(MONTH(E69)=12,F69&gt;DATE(2021,12,31)),(NETWORKDAYS(E69,Lister!$E$19,Lister!$D$7:$D$16)-P69)*O69/NETWORKDAYS(Lister!$D$19,Lister!$E$19,Lister!$D$7:$D$16),IF(E69&gt;DATE(2021,12,31),0)))),0),"")</f>
        <v/>
      </c>
      <c r="T69" s="22" t="str">
        <f>IFERROR(MAX(IF(OR(P69="",Q69="",R69=""),"",IF(AND(MONTH(E69)=1,MONTH(F69)=1),(NETWORKDAYS(E69,F69,Lister!$D$7:$D$16)-Q69)*O69/NETWORKDAYS(Lister!$D$20,Lister!$E$20,Lister!$D$7:$D$16),IF(AND(MONTH(E69)=1,F69&gt;DATE(2022,1,31)),(NETWORKDAYS(E69,Lister!$E$20,Lister!$D$7:$D$16)-Q69)*O69/NETWORKDAYS(Lister!$D$20,Lister!$E$20,Lister!$D$7:$D$16),IF(AND(E69&lt;DATE(2022,1,1),MONTH(F69)=1),(NETWORKDAYS(Lister!$D$20,F69,Lister!$D$7:$D$16)-Q69)*O69/NETWORKDAYS(Lister!$D$20,Lister!$E$20,Lister!$D$7:$D$16),IF(AND(E69&lt;DATE(2022,1,1),F69&gt;DATE(2022,1,31)),(NETWORKDAYS(Lister!$D$20,Lister!$E$20,Lister!$D$7:$D$16)-Q69)*O69/NETWORKDAYS(Lister!$D$20,Lister!$E$20,Lister!$D$7:$D$16),IF(OR(AND(E69&lt;DATE(2022,1,1),F69&lt;DATE(2022,1,1)),E69&gt;DATE(2022,1,31)),0)))))),0),"")</f>
        <v/>
      </c>
      <c r="U69" s="22" t="str">
        <f>IFERROR(MAX(IF(OR(P69="",Q69="",R69=""),"",IF(AND(MONTH(E69)=2,MONTH(F69)=2),(NETWORKDAYS(E69,F69,Lister!$D$7:$D$16)-R69)*O69/NETWORKDAYS(Lister!$D$21,Lister!$E$21,Lister!$D$7:$D$16),IF(AND(MONTH(E69)=2,F69&gt;DATE(2022,2,28)),(NETWORKDAYS(E69,Lister!$E$21,Lister!$D$7:$D$16)-R69)*O69/NETWORKDAYS(Lister!$D$21,Lister!$E$21,Lister!$D$7:$D$16),IF(AND(E69&lt;DATE(2022,2,1),MONTH(F69)=2),(NETWORKDAYS(Lister!$D$21,F69,Lister!$D$7:$D$16)-R69)*O69/NETWORKDAYS(Lister!$D$21,Lister!$E$21,Lister!$D$7:$D$16),IF(AND(E69&lt;DATE(2022,2,1),F69&gt;DATE(2022,2,28)),(NETWORKDAYS(Lister!$D$21,Lister!$E$21,Lister!$D$7:$D$16)-R69)*O69/NETWORKDAYS(Lister!$D$21,Lister!$E$21,Lister!$D$7:$D$16),IF(OR(AND(E69&lt;DATE(2022,2,1),F69&lt;DATE(2022,2,1)),E69&gt;DATE(2022,2,28)),0)))))),0),"")</f>
        <v/>
      </c>
      <c r="V69" s="23" t="str">
        <f t="shared" si="3"/>
        <v/>
      </c>
      <c r="W69" s="23" t="str">
        <f t="shared" si="4"/>
        <v/>
      </c>
      <c r="X69" s="24" t="str">
        <f t="shared" si="5"/>
        <v/>
      </c>
    </row>
    <row r="70" spans="1:24" x14ac:dyDescent="0.3">
      <c r="A70" s="4" t="str">
        <f t="shared" si="6"/>
        <v/>
      </c>
      <c r="B70" s="41"/>
      <c r="C70" s="42"/>
      <c r="D70" s="43"/>
      <c r="E70" s="44"/>
      <c r="F70" s="44"/>
      <c r="G70" s="17" t="str">
        <f>IF(OR(E70="",F70=""),"",NETWORKDAYS(E70,F70,Lister!$D$7:$D$16))</f>
        <v/>
      </c>
      <c r="I70" s="45" t="str">
        <f t="shared" si="0"/>
        <v/>
      </c>
      <c r="J70" s="46"/>
      <c r="K70" s="47">
        <f>IF(ISNUMBER('Opsparede løndele'!I55),J70+'Opsparede løndele'!I55,J70)</f>
        <v>0</v>
      </c>
      <c r="L70" s="48"/>
      <c r="M70" s="49"/>
      <c r="N70" s="23" t="str">
        <f t="shared" si="1"/>
        <v/>
      </c>
      <c r="O70" s="21" t="str">
        <f t="shared" si="2"/>
        <v/>
      </c>
      <c r="P70" s="49"/>
      <c r="Q70" s="49"/>
      <c r="R70" s="49"/>
      <c r="S70" s="22" t="str">
        <f>IFERROR(MAX(IF(OR(P70="",Q70="",R70=""),"",IF(AND(MONTH(E70)=12,MONTH(F70)=12),(NETWORKDAYS(E70,F70,Lister!$D$7:$D$16)-P70)*O70/NETWORKDAYS(Lister!$D$19,Lister!$E$19,Lister!$D$7:$D$16),IF(AND(MONTH(E70)=12,F70&gt;DATE(2021,12,31)),(NETWORKDAYS(E70,Lister!$E$19,Lister!$D$7:$D$16)-P70)*O70/NETWORKDAYS(Lister!$D$19,Lister!$E$19,Lister!$D$7:$D$16),IF(E70&gt;DATE(2021,12,31),0)))),0),"")</f>
        <v/>
      </c>
      <c r="T70" s="22" t="str">
        <f>IFERROR(MAX(IF(OR(P70="",Q70="",R70=""),"",IF(AND(MONTH(E70)=1,MONTH(F70)=1),(NETWORKDAYS(E70,F70,Lister!$D$7:$D$16)-Q70)*O70/NETWORKDAYS(Lister!$D$20,Lister!$E$20,Lister!$D$7:$D$16),IF(AND(MONTH(E70)=1,F70&gt;DATE(2022,1,31)),(NETWORKDAYS(E70,Lister!$E$20,Lister!$D$7:$D$16)-Q70)*O70/NETWORKDAYS(Lister!$D$20,Lister!$E$20,Lister!$D$7:$D$16),IF(AND(E70&lt;DATE(2022,1,1),MONTH(F70)=1),(NETWORKDAYS(Lister!$D$20,F70,Lister!$D$7:$D$16)-Q70)*O70/NETWORKDAYS(Lister!$D$20,Lister!$E$20,Lister!$D$7:$D$16),IF(AND(E70&lt;DATE(2022,1,1),F70&gt;DATE(2022,1,31)),(NETWORKDAYS(Lister!$D$20,Lister!$E$20,Lister!$D$7:$D$16)-Q70)*O70/NETWORKDAYS(Lister!$D$20,Lister!$E$20,Lister!$D$7:$D$16),IF(OR(AND(E70&lt;DATE(2022,1,1),F70&lt;DATE(2022,1,1)),E70&gt;DATE(2022,1,31)),0)))))),0),"")</f>
        <v/>
      </c>
      <c r="U70" s="22" t="str">
        <f>IFERROR(MAX(IF(OR(P70="",Q70="",R70=""),"",IF(AND(MONTH(E70)=2,MONTH(F70)=2),(NETWORKDAYS(E70,F70,Lister!$D$7:$D$16)-R70)*O70/NETWORKDAYS(Lister!$D$21,Lister!$E$21,Lister!$D$7:$D$16),IF(AND(MONTH(E70)=2,F70&gt;DATE(2022,2,28)),(NETWORKDAYS(E70,Lister!$E$21,Lister!$D$7:$D$16)-R70)*O70/NETWORKDAYS(Lister!$D$21,Lister!$E$21,Lister!$D$7:$D$16),IF(AND(E70&lt;DATE(2022,2,1),MONTH(F70)=2),(NETWORKDAYS(Lister!$D$21,F70,Lister!$D$7:$D$16)-R70)*O70/NETWORKDAYS(Lister!$D$21,Lister!$E$21,Lister!$D$7:$D$16),IF(AND(E70&lt;DATE(2022,2,1),F70&gt;DATE(2022,2,28)),(NETWORKDAYS(Lister!$D$21,Lister!$E$21,Lister!$D$7:$D$16)-R70)*O70/NETWORKDAYS(Lister!$D$21,Lister!$E$21,Lister!$D$7:$D$16),IF(OR(AND(E70&lt;DATE(2022,2,1),F70&lt;DATE(2022,2,1)),E70&gt;DATE(2022,2,28)),0)))))),0),"")</f>
        <v/>
      </c>
      <c r="V70" s="23" t="str">
        <f t="shared" si="3"/>
        <v/>
      </c>
      <c r="W70" s="23" t="str">
        <f t="shared" si="4"/>
        <v/>
      </c>
      <c r="X70" s="24" t="str">
        <f t="shared" si="5"/>
        <v/>
      </c>
    </row>
    <row r="71" spans="1:24" x14ac:dyDescent="0.3">
      <c r="A71" s="4" t="str">
        <f t="shared" si="6"/>
        <v/>
      </c>
      <c r="B71" s="41"/>
      <c r="C71" s="42"/>
      <c r="D71" s="43"/>
      <c r="E71" s="44"/>
      <c r="F71" s="44"/>
      <c r="G71" s="17" t="str">
        <f>IF(OR(E71="",F71=""),"",NETWORKDAYS(E71,F71,Lister!$D$7:$D$16))</f>
        <v/>
      </c>
      <c r="I71" s="45" t="str">
        <f t="shared" si="0"/>
        <v/>
      </c>
      <c r="J71" s="46"/>
      <c r="K71" s="47">
        <f>IF(ISNUMBER('Opsparede løndele'!I56),J71+'Opsparede løndele'!I56,J71)</f>
        <v>0</v>
      </c>
      <c r="L71" s="48"/>
      <c r="M71" s="49"/>
      <c r="N71" s="23" t="str">
        <f t="shared" si="1"/>
        <v/>
      </c>
      <c r="O71" s="21" t="str">
        <f t="shared" si="2"/>
        <v/>
      </c>
      <c r="P71" s="49"/>
      <c r="Q71" s="49"/>
      <c r="R71" s="49"/>
      <c r="S71" s="22" t="str">
        <f>IFERROR(MAX(IF(OR(P71="",Q71="",R71=""),"",IF(AND(MONTH(E71)=12,MONTH(F71)=12),(NETWORKDAYS(E71,F71,Lister!$D$7:$D$16)-P71)*O71/NETWORKDAYS(Lister!$D$19,Lister!$E$19,Lister!$D$7:$D$16),IF(AND(MONTH(E71)=12,F71&gt;DATE(2021,12,31)),(NETWORKDAYS(E71,Lister!$E$19,Lister!$D$7:$D$16)-P71)*O71/NETWORKDAYS(Lister!$D$19,Lister!$E$19,Lister!$D$7:$D$16),IF(E71&gt;DATE(2021,12,31),0)))),0),"")</f>
        <v/>
      </c>
      <c r="T71" s="22" t="str">
        <f>IFERROR(MAX(IF(OR(P71="",Q71="",R71=""),"",IF(AND(MONTH(E71)=1,MONTH(F71)=1),(NETWORKDAYS(E71,F71,Lister!$D$7:$D$16)-Q71)*O71/NETWORKDAYS(Lister!$D$20,Lister!$E$20,Lister!$D$7:$D$16),IF(AND(MONTH(E71)=1,F71&gt;DATE(2022,1,31)),(NETWORKDAYS(E71,Lister!$E$20,Lister!$D$7:$D$16)-Q71)*O71/NETWORKDAYS(Lister!$D$20,Lister!$E$20,Lister!$D$7:$D$16),IF(AND(E71&lt;DATE(2022,1,1),MONTH(F71)=1),(NETWORKDAYS(Lister!$D$20,F71,Lister!$D$7:$D$16)-Q71)*O71/NETWORKDAYS(Lister!$D$20,Lister!$E$20,Lister!$D$7:$D$16),IF(AND(E71&lt;DATE(2022,1,1),F71&gt;DATE(2022,1,31)),(NETWORKDAYS(Lister!$D$20,Lister!$E$20,Lister!$D$7:$D$16)-Q71)*O71/NETWORKDAYS(Lister!$D$20,Lister!$E$20,Lister!$D$7:$D$16),IF(OR(AND(E71&lt;DATE(2022,1,1),F71&lt;DATE(2022,1,1)),E71&gt;DATE(2022,1,31)),0)))))),0),"")</f>
        <v/>
      </c>
      <c r="U71" s="22" t="str">
        <f>IFERROR(MAX(IF(OR(P71="",Q71="",R71=""),"",IF(AND(MONTH(E71)=2,MONTH(F71)=2),(NETWORKDAYS(E71,F71,Lister!$D$7:$D$16)-R71)*O71/NETWORKDAYS(Lister!$D$21,Lister!$E$21,Lister!$D$7:$D$16),IF(AND(MONTH(E71)=2,F71&gt;DATE(2022,2,28)),(NETWORKDAYS(E71,Lister!$E$21,Lister!$D$7:$D$16)-R71)*O71/NETWORKDAYS(Lister!$D$21,Lister!$E$21,Lister!$D$7:$D$16),IF(AND(E71&lt;DATE(2022,2,1),MONTH(F71)=2),(NETWORKDAYS(Lister!$D$21,F71,Lister!$D$7:$D$16)-R71)*O71/NETWORKDAYS(Lister!$D$21,Lister!$E$21,Lister!$D$7:$D$16),IF(AND(E71&lt;DATE(2022,2,1),F71&gt;DATE(2022,2,28)),(NETWORKDAYS(Lister!$D$21,Lister!$E$21,Lister!$D$7:$D$16)-R71)*O71/NETWORKDAYS(Lister!$D$21,Lister!$E$21,Lister!$D$7:$D$16),IF(OR(AND(E71&lt;DATE(2022,2,1),F71&lt;DATE(2022,2,1)),E71&gt;DATE(2022,2,28)),0)))))),0),"")</f>
        <v/>
      </c>
      <c r="V71" s="23" t="str">
        <f t="shared" si="3"/>
        <v/>
      </c>
      <c r="W71" s="23" t="str">
        <f t="shared" si="4"/>
        <v/>
      </c>
      <c r="X71" s="24" t="str">
        <f t="shared" si="5"/>
        <v/>
      </c>
    </row>
    <row r="72" spans="1:24" x14ac:dyDescent="0.3">
      <c r="A72" s="4" t="str">
        <f t="shared" si="6"/>
        <v/>
      </c>
      <c r="B72" s="41"/>
      <c r="C72" s="42"/>
      <c r="D72" s="43"/>
      <c r="E72" s="44"/>
      <c r="F72" s="44"/>
      <c r="G72" s="17" t="str">
        <f>IF(OR(E72="",F72=""),"",NETWORKDAYS(E72,F72,Lister!$D$7:$D$16))</f>
        <v/>
      </c>
      <c r="I72" s="45" t="str">
        <f t="shared" si="0"/>
        <v/>
      </c>
      <c r="J72" s="46"/>
      <c r="K72" s="47">
        <f>IF(ISNUMBER('Opsparede løndele'!I57),J72+'Opsparede løndele'!I57,J72)</f>
        <v>0</v>
      </c>
      <c r="L72" s="48"/>
      <c r="M72" s="49"/>
      <c r="N72" s="23" t="str">
        <f t="shared" si="1"/>
        <v/>
      </c>
      <c r="O72" s="21" t="str">
        <f t="shared" si="2"/>
        <v/>
      </c>
      <c r="P72" s="49"/>
      <c r="Q72" s="49"/>
      <c r="R72" s="49"/>
      <c r="S72" s="22" t="str">
        <f>IFERROR(MAX(IF(OR(P72="",Q72="",R72=""),"",IF(AND(MONTH(E72)=12,MONTH(F72)=12),(NETWORKDAYS(E72,F72,Lister!$D$7:$D$16)-P72)*O72/NETWORKDAYS(Lister!$D$19,Lister!$E$19,Lister!$D$7:$D$16),IF(AND(MONTH(E72)=12,F72&gt;DATE(2021,12,31)),(NETWORKDAYS(E72,Lister!$E$19,Lister!$D$7:$D$16)-P72)*O72/NETWORKDAYS(Lister!$D$19,Lister!$E$19,Lister!$D$7:$D$16),IF(E72&gt;DATE(2021,12,31),0)))),0),"")</f>
        <v/>
      </c>
      <c r="T72" s="22" t="str">
        <f>IFERROR(MAX(IF(OR(P72="",Q72="",R72=""),"",IF(AND(MONTH(E72)=1,MONTH(F72)=1),(NETWORKDAYS(E72,F72,Lister!$D$7:$D$16)-Q72)*O72/NETWORKDAYS(Lister!$D$20,Lister!$E$20,Lister!$D$7:$D$16),IF(AND(MONTH(E72)=1,F72&gt;DATE(2022,1,31)),(NETWORKDAYS(E72,Lister!$E$20,Lister!$D$7:$D$16)-Q72)*O72/NETWORKDAYS(Lister!$D$20,Lister!$E$20,Lister!$D$7:$D$16),IF(AND(E72&lt;DATE(2022,1,1),MONTH(F72)=1),(NETWORKDAYS(Lister!$D$20,F72,Lister!$D$7:$D$16)-Q72)*O72/NETWORKDAYS(Lister!$D$20,Lister!$E$20,Lister!$D$7:$D$16),IF(AND(E72&lt;DATE(2022,1,1),F72&gt;DATE(2022,1,31)),(NETWORKDAYS(Lister!$D$20,Lister!$E$20,Lister!$D$7:$D$16)-Q72)*O72/NETWORKDAYS(Lister!$D$20,Lister!$E$20,Lister!$D$7:$D$16),IF(OR(AND(E72&lt;DATE(2022,1,1),F72&lt;DATE(2022,1,1)),E72&gt;DATE(2022,1,31)),0)))))),0),"")</f>
        <v/>
      </c>
      <c r="U72" s="22" t="str">
        <f>IFERROR(MAX(IF(OR(P72="",Q72="",R72=""),"",IF(AND(MONTH(E72)=2,MONTH(F72)=2),(NETWORKDAYS(E72,F72,Lister!$D$7:$D$16)-R72)*O72/NETWORKDAYS(Lister!$D$21,Lister!$E$21,Lister!$D$7:$D$16),IF(AND(MONTH(E72)=2,F72&gt;DATE(2022,2,28)),(NETWORKDAYS(E72,Lister!$E$21,Lister!$D$7:$D$16)-R72)*O72/NETWORKDAYS(Lister!$D$21,Lister!$E$21,Lister!$D$7:$D$16),IF(AND(E72&lt;DATE(2022,2,1),MONTH(F72)=2),(NETWORKDAYS(Lister!$D$21,F72,Lister!$D$7:$D$16)-R72)*O72/NETWORKDAYS(Lister!$D$21,Lister!$E$21,Lister!$D$7:$D$16),IF(AND(E72&lt;DATE(2022,2,1),F72&gt;DATE(2022,2,28)),(NETWORKDAYS(Lister!$D$21,Lister!$E$21,Lister!$D$7:$D$16)-R72)*O72/NETWORKDAYS(Lister!$D$21,Lister!$E$21,Lister!$D$7:$D$16),IF(OR(AND(E72&lt;DATE(2022,2,1),F72&lt;DATE(2022,2,1)),E72&gt;DATE(2022,2,28)),0)))))),0),"")</f>
        <v/>
      </c>
      <c r="V72" s="23" t="str">
        <f t="shared" si="3"/>
        <v/>
      </c>
      <c r="W72" s="23" t="str">
        <f t="shared" si="4"/>
        <v/>
      </c>
      <c r="X72" s="24" t="str">
        <f t="shared" si="5"/>
        <v/>
      </c>
    </row>
    <row r="73" spans="1:24" x14ac:dyDescent="0.3">
      <c r="A73" s="4" t="str">
        <f t="shared" si="6"/>
        <v/>
      </c>
      <c r="B73" s="41"/>
      <c r="C73" s="42"/>
      <c r="D73" s="43"/>
      <c r="E73" s="44"/>
      <c r="F73" s="44"/>
      <c r="G73" s="17" t="str">
        <f>IF(OR(E73="",F73=""),"",NETWORKDAYS(E73,F73,Lister!$D$7:$D$16))</f>
        <v/>
      </c>
      <c r="I73" s="45" t="str">
        <f t="shared" si="0"/>
        <v/>
      </c>
      <c r="J73" s="46"/>
      <c r="K73" s="47">
        <f>IF(ISNUMBER('Opsparede løndele'!I58),J73+'Opsparede løndele'!I58,J73)</f>
        <v>0</v>
      </c>
      <c r="L73" s="48"/>
      <c r="M73" s="49"/>
      <c r="N73" s="23" t="str">
        <f t="shared" si="1"/>
        <v/>
      </c>
      <c r="O73" s="21" t="str">
        <f t="shared" si="2"/>
        <v/>
      </c>
      <c r="P73" s="49"/>
      <c r="Q73" s="49"/>
      <c r="R73" s="49"/>
      <c r="S73" s="22" t="str">
        <f>IFERROR(MAX(IF(OR(P73="",Q73="",R73=""),"",IF(AND(MONTH(E73)=12,MONTH(F73)=12),(NETWORKDAYS(E73,F73,Lister!$D$7:$D$16)-P73)*O73/NETWORKDAYS(Lister!$D$19,Lister!$E$19,Lister!$D$7:$D$16),IF(AND(MONTH(E73)=12,F73&gt;DATE(2021,12,31)),(NETWORKDAYS(E73,Lister!$E$19,Lister!$D$7:$D$16)-P73)*O73/NETWORKDAYS(Lister!$D$19,Lister!$E$19,Lister!$D$7:$D$16),IF(E73&gt;DATE(2021,12,31),0)))),0),"")</f>
        <v/>
      </c>
      <c r="T73" s="22" t="str">
        <f>IFERROR(MAX(IF(OR(P73="",Q73="",R73=""),"",IF(AND(MONTH(E73)=1,MONTH(F73)=1),(NETWORKDAYS(E73,F73,Lister!$D$7:$D$16)-Q73)*O73/NETWORKDAYS(Lister!$D$20,Lister!$E$20,Lister!$D$7:$D$16),IF(AND(MONTH(E73)=1,F73&gt;DATE(2022,1,31)),(NETWORKDAYS(E73,Lister!$E$20,Lister!$D$7:$D$16)-Q73)*O73/NETWORKDAYS(Lister!$D$20,Lister!$E$20,Lister!$D$7:$D$16),IF(AND(E73&lt;DATE(2022,1,1),MONTH(F73)=1),(NETWORKDAYS(Lister!$D$20,F73,Lister!$D$7:$D$16)-Q73)*O73/NETWORKDAYS(Lister!$D$20,Lister!$E$20,Lister!$D$7:$D$16),IF(AND(E73&lt;DATE(2022,1,1),F73&gt;DATE(2022,1,31)),(NETWORKDAYS(Lister!$D$20,Lister!$E$20,Lister!$D$7:$D$16)-Q73)*O73/NETWORKDAYS(Lister!$D$20,Lister!$E$20,Lister!$D$7:$D$16),IF(OR(AND(E73&lt;DATE(2022,1,1),F73&lt;DATE(2022,1,1)),E73&gt;DATE(2022,1,31)),0)))))),0),"")</f>
        <v/>
      </c>
      <c r="U73" s="22" t="str">
        <f>IFERROR(MAX(IF(OR(P73="",Q73="",R73=""),"",IF(AND(MONTH(E73)=2,MONTH(F73)=2),(NETWORKDAYS(E73,F73,Lister!$D$7:$D$16)-R73)*O73/NETWORKDAYS(Lister!$D$21,Lister!$E$21,Lister!$D$7:$D$16),IF(AND(MONTH(E73)=2,F73&gt;DATE(2022,2,28)),(NETWORKDAYS(E73,Lister!$E$21,Lister!$D$7:$D$16)-R73)*O73/NETWORKDAYS(Lister!$D$21,Lister!$E$21,Lister!$D$7:$D$16),IF(AND(E73&lt;DATE(2022,2,1),MONTH(F73)=2),(NETWORKDAYS(Lister!$D$21,F73,Lister!$D$7:$D$16)-R73)*O73/NETWORKDAYS(Lister!$D$21,Lister!$E$21,Lister!$D$7:$D$16),IF(AND(E73&lt;DATE(2022,2,1),F73&gt;DATE(2022,2,28)),(NETWORKDAYS(Lister!$D$21,Lister!$E$21,Lister!$D$7:$D$16)-R73)*O73/NETWORKDAYS(Lister!$D$21,Lister!$E$21,Lister!$D$7:$D$16),IF(OR(AND(E73&lt;DATE(2022,2,1),F73&lt;DATE(2022,2,1)),E73&gt;DATE(2022,2,28)),0)))))),0),"")</f>
        <v/>
      </c>
      <c r="V73" s="23" t="str">
        <f t="shared" si="3"/>
        <v/>
      </c>
      <c r="W73" s="23" t="str">
        <f t="shared" si="4"/>
        <v/>
      </c>
      <c r="X73" s="24" t="str">
        <f t="shared" si="5"/>
        <v/>
      </c>
    </row>
    <row r="74" spans="1:24" x14ac:dyDescent="0.3">
      <c r="A74" s="4" t="str">
        <f t="shared" si="6"/>
        <v/>
      </c>
      <c r="B74" s="41"/>
      <c r="C74" s="42"/>
      <c r="D74" s="43"/>
      <c r="E74" s="44"/>
      <c r="F74" s="44"/>
      <c r="G74" s="17" t="str">
        <f>IF(OR(E74="",F74=""),"",NETWORKDAYS(E74,F74,Lister!$D$7:$D$16))</f>
        <v/>
      </c>
      <c r="I74" s="45" t="str">
        <f t="shared" si="0"/>
        <v/>
      </c>
      <c r="J74" s="46"/>
      <c r="K74" s="47">
        <f>IF(ISNUMBER('Opsparede løndele'!I59),J74+'Opsparede løndele'!I59,J74)</f>
        <v>0</v>
      </c>
      <c r="L74" s="48"/>
      <c r="M74" s="49"/>
      <c r="N74" s="23" t="str">
        <f t="shared" si="1"/>
        <v/>
      </c>
      <c r="O74" s="21" t="str">
        <f t="shared" si="2"/>
        <v/>
      </c>
      <c r="P74" s="49"/>
      <c r="Q74" s="49"/>
      <c r="R74" s="49"/>
      <c r="S74" s="22" t="str">
        <f>IFERROR(MAX(IF(OR(P74="",Q74="",R74=""),"",IF(AND(MONTH(E74)=12,MONTH(F74)=12),(NETWORKDAYS(E74,F74,Lister!$D$7:$D$16)-P74)*O74/NETWORKDAYS(Lister!$D$19,Lister!$E$19,Lister!$D$7:$D$16),IF(AND(MONTH(E74)=12,F74&gt;DATE(2021,12,31)),(NETWORKDAYS(E74,Lister!$E$19,Lister!$D$7:$D$16)-P74)*O74/NETWORKDAYS(Lister!$D$19,Lister!$E$19,Lister!$D$7:$D$16),IF(E74&gt;DATE(2021,12,31),0)))),0),"")</f>
        <v/>
      </c>
      <c r="T74" s="22" t="str">
        <f>IFERROR(MAX(IF(OR(P74="",Q74="",R74=""),"",IF(AND(MONTH(E74)=1,MONTH(F74)=1),(NETWORKDAYS(E74,F74,Lister!$D$7:$D$16)-Q74)*O74/NETWORKDAYS(Lister!$D$20,Lister!$E$20,Lister!$D$7:$D$16),IF(AND(MONTH(E74)=1,F74&gt;DATE(2022,1,31)),(NETWORKDAYS(E74,Lister!$E$20,Lister!$D$7:$D$16)-Q74)*O74/NETWORKDAYS(Lister!$D$20,Lister!$E$20,Lister!$D$7:$D$16),IF(AND(E74&lt;DATE(2022,1,1),MONTH(F74)=1),(NETWORKDAYS(Lister!$D$20,F74,Lister!$D$7:$D$16)-Q74)*O74/NETWORKDAYS(Lister!$D$20,Lister!$E$20,Lister!$D$7:$D$16),IF(AND(E74&lt;DATE(2022,1,1),F74&gt;DATE(2022,1,31)),(NETWORKDAYS(Lister!$D$20,Lister!$E$20,Lister!$D$7:$D$16)-Q74)*O74/NETWORKDAYS(Lister!$D$20,Lister!$E$20,Lister!$D$7:$D$16),IF(OR(AND(E74&lt;DATE(2022,1,1),F74&lt;DATE(2022,1,1)),E74&gt;DATE(2022,1,31)),0)))))),0),"")</f>
        <v/>
      </c>
      <c r="U74" s="22" t="str">
        <f>IFERROR(MAX(IF(OR(P74="",Q74="",R74=""),"",IF(AND(MONTH(E74)=2,MONTH(F74)=2),(NETWORKDAYS(E74,F74,Lister!$D$7:$D$16)-R74)*O74/NETWORKDAYS(Lister!$D$21,Lister!$E$21,Lister!$D$7:$D$16),IF(AND(MONTH(E74)=2,F74&gt;DATE(2022,2,28)),(NETWORKDAYS(E74,Lister!$E$21,Lister!$D$7:$D$16)-R74)*O74/NETWORKDAYS(Lister!$D$21,Lister!$E$21,Lister!$D$7:$D$16),IF(AND(E74&lt;DATE(2022,2,1),MONTH(F74)=2),(NETWORKDAYS(Lister!$D$21,F74,Lister!$D$7:$D$16)-R74)*O74/NETWORKDAYS(Lister!$D$21,Lister!$E$21,Lister!$D$7:$D$16),IF(AND(E74&lt;DATE(2022,2,1),F74&gt;DATE(2022,2,28)),(NETWORKDAYS(Lister!$D$21,Lister!$E$21,Lister!$D$7:$D$16)-R74)*O74/NETWORKDAYS(Lister!$D$21,Lister!$E$21,Lister!$D$7:$D$16),IF(OR(AND(E74&lt;DATE(2022,2,1),F74&lt;DATE(2022,2,1)),E74&gt;DATE(2022,2,28)),0)))))),0),"")</f>
        <v/>
      </c>
      <c r="V74" s="23" t="str">
        <f t="shared" si="3"/>
        <v/>
      </c>
      <c r="W74" s="23" t="str">
        <f t="shared" si="4"/>
        <v/>
      </c>
      <c r="X74" s="24" t="str">
        <f t="shared" si="5"/>
        <v/>
      </c>
    </row>
    <row r="75" spans="1:24" x14ac:dyDescent="0.3">
      <c r="A75" s="4" t="str">
        <f t="shared" si="6"/>
        <v/>
      </c>
      <c r="B75" s="41"/>
      <c r="C75" s="42"/>
      <c r="D75" s="43"/>
      <c r="E75" s="44"/>
      <c r="F75" s="44"/>
      <c r="G75" s="17" t="str">
        <f>IF(OR(E75="",F75=""),"",NETWORKDAYS(E75,F75,Lister!$D$7:$D$16))</f>
        <v/>
      </c>
      <c r="I75" s="45" t="str">
        <f t="shared" si="0"/>
        <v/>
      </c>
      <c r="J75" s="46"/>
      <c r="K75" s="47">
        <f>IF(ISNUMBER('Opsparede løndele'!I60),J75+'Opsparede løndele'!I60,J75)</f>
        <v>0</v>
      </c>
      <c r="L75" s="48"/>
      <c r="M75" s="49"/>
      <c r="N75" s="23" t="str">
        <f t="shared" si="1"/>
        <v/>
      </c>
      <c r="O75" s="21" t="str">
        <f t="shared" si="2"/>
        <v/>
      </c>
      <c r="P75" s="49"/>
      <c r="Q75" s="49"/>
      <c r="R75" s="49"/>
      <c r="S75" s="22" t="str">
        <f>IFERROR(MAX(IF(OR(P75="",Q75="",R75=""),"",IF(AND(MONTH(E75)=12,MONTH(F75)=12),(NETWORKDAYS(E75,F75,Lister!$D$7:$D$16)-P75)*O75/NETWORKDAYS(Lister!$D$19,Lister!$E$19,Lister!$D$7:$D$16),IF(AND(MONTH(E75)=12,F75&gt;DATE(2021,12,31)),(NETWORKDAYS(E75,Lister!$E$19,Lister!$D$7:$D$16)-P75)*O75/NETWORKDAYS(Lister!$D$19,Lister!$E$19,Lister!$D$7:$D$16),IF(E75&gt;DATE(2021,12,31),0)))),0),"")</f>
        <v/>
      </c>
      <c r="T75" s="22" t="str">
        <f>IFERROR(MAX(IF(OR(P75="",Q75="",R75=""),"",IF(AND(MONTH(E75)=1,MONTH(F75)=1),(NETWORKDAYS(E75,F75,Lister!$D$7:$D$16)-Q75)*O75/NETWORKDAYS(Lister!$D$20,Lister!$E$20,Lister!$D$7:$D$16),IF(AND(MONTH(E75)=1,F75&gt;DATE(2022,1,31)),(NETWORKDAYS(E75,Lister!$E$20,Lister!$D$7:$D$16)-Q75)*O75/NETWORKDAYS(Lister!$D$20,Lister!$E$20,Lister!$D$7:$D$16),IF(AND(E75&lt;DATE(2022,1,1),MONTH(F75)=1),(NETWORKDAYS(Lister!$D$20,F75,Lister!$D$7:$D$16)-Q75)*O75/NETWORKDAYS(Lister!$D$20,Lister!$E$20,Lister!$D$7:$D$16),IF(AND(E75&lt;DATE(2022,1,1),F75&gt;DATE(2022,1,31)),(NETWORKDAYS(Lister!$D$20,Lister!$E$20,Lister!$D$7:$D$16)-Q75)*O75/NETWORKDAYS(Lister!$D$20,Lister!$E$20,Lister!$D$7:$D$16),IF(OR(AND(E75&lt;DATE(2022,1,1),F75&lt;DATE(2022,1,1)),E75&gt;DATE(2022,1,31)),0)))))),0),"")</f>
        <v/>
      </c>
      <c r="U75" s="22" t="str">
        <f>IFERROR(MAX(IF(OR(P75="",Q75="",R75=""),"",IF(AND(MONTH(E75)=2,MONTH(F75)=2),(NETWORKDAYS(E75,F75,Lister!$D$7:$D$16)-R75)*O75/NETWORKDAYS(Lister!$D$21,Lister!$E$21,Lister!$D$7:$D$16),IF(AND(MONTH(E75)=2,F75&gt;DATE(2022,2,28)),(NETWORKDAYS(E75,Lister!$E$21,Lister!$D$7:$D$16)-R75)*O75/NETWORKDAYS(Lister!$D$21,Lister!$E$21,Lister!$D$7:$D$16),IF(AND(E75&lt;DATE(2022,2,1),MONTH(F75)=2),(NETWORKDAYS(Lister!$D$21,F75,Lister!$D$7:$D$16)-R75)*O75/NETWORKDAYS(Lister!$D$21,Lister!$E$21,Lister!$D$7:$D$16),IF(AND(E75&lt;DATE(2022,2,1),F75&gt;DATE(2022,2,28)),(NETWORKDAYS(Lister!$D$21,Lister!$E$21,Lister!$D$7:$D$16)-R75)*O75/NETWORKDAYS(Lister!$D$21,Lister!$E$21,Lister!$D$7:$D$16),IF(OR(AND(E75&lt;DATE(2022,2,1),F75&lt;DATE(2022,2,1)),E75&gt;DATE(2022,2,28)),0)))))),0),"")</f>
        <v/>
      </c>
      <c r="V75" s="23" t="str">
        <f t="shared" si="3"/>
        <v/>
      </c>
      <c r="W75" s="23" t="str">
        <f t="shared" si="4"/>
        <v/>
      </c>
      <c r="X75" s="24" t="str">
        <f t="shared" si="5"/>
        <v/>
      </c>
    </row>
    <row r="76" spans="1:24" x14ac:dyDescent="0.3">
      <c r="A76" s="4" t="str">
        <f t="shared" si="6"/>
        <v/>
      </c>
      <c r="B76" s="41"/>
      <c r="C76" s="42"/>
      <c r="D76" s="43"/>
      <c r="E76" s="44"/>
      <c r="F76" s="44"/>
      <c r="G76" s="17" t="str">
        <f>IF(OR(E76="",F76=""),"",NETWORKDAYS(E76,F76,Lister!$D$7:$D$16))</f>
        <v/>
      </c>
      <c r="I76" s="45" t="str">
        <f t="shared" si="0"/>
        <v/>
      </c>
      <c r="J76" s="46"/>
      <c r="K76" s="47">
        <f>IF(ISNUMBER('Opsparede løndele'!I61),J76+'Opsparede løndele'!I61,J76)</f>
        <v>0</v>
      </c>
      <c r="L76" s="48"/>
      <c r="M76" s="49"/>
      <c r="N76" s="23" t="str">
        <f t="shared" si="1"/>
        <v/>
      </c>
      <c r="O76" s="21" t="str">
        <f t="shared" si="2"/>
        <v/>
      </c>
      <c r="P76" s="49"/>
      <c r="Q76" s="49"/>
      <c r="R76" s="49"/>
      <c r="S76" s="22" t="str">
        <f>IFERROR(MAX(IF(OR(P76="",Q76="",R76=""),"",IF(AND(MONTH(E76)=12,MONTH(F76)=12),(NETWORKDAYS(E76,F76,Lister!$D$7:$D$16)-P76)*O76/NETWORKDAYS(Lister!$D$19,Lister!$E$19,Lister!$D$7:$D$16),IF(AND(MONTH(E76)=12,F76&gt;DATE(2021,12,31)),(NETWORKDAYS(E76,Lister!$E$19,Lister!$D$7:$D$16)-P76)*O76/NETWORKDAYS(Lister!$D$19,Lister!$E$19,Lister!$D$7:$D$16),IF(E76&gt;DATE(2021,12,31),0)))),0),"")</f>
        <v/>
      </c>
      <c r="T76" s="22" t="str">
        <f>IFERROR(MAX(IF(OR(P76="",Q76="",R76=""),"",IF(AND(MONTH(E76)=1,MONTH(F76)=1),(NETWORKDAYS(E76,F76,Lister!$D$7:$D$16)-Q76)*O76/NETWORKDAYS(Lister!$D$20,Lister!$E$20,Lister!$D$7:$D$16),IF(AND(MONTH(E76)=1,F76&gt;DATE(2022,1,31)),(NETWORKDAYS(E76,Lister!$E$20,Lister!$D$7:$D$16)-Q76)*O76/NETWORKDAYS(Lister!$D$20,Lister!$E$20,Lister!$D$7:$D$16),IF(AND(E76&lt;DATE(2022,1,1),MONTH(F76)=1),(NETWORKDAYS(Lister!$D$20,F76,Lister!$D$7:$D$16)-Q76)*O76/NETWORKDAYS(Lister!$D$20,Lister!$E$20,Lister!$D$7:$D$16),IF(AND(E76&lt;DATE(2022,1,1),F76&gt;DATE(2022,1,31)),(NETWORKDAYS(Lister!$D$20,Lister!$E$20,Lister!$D$7:$D$16)-Q76)*O76/NETWORKDAYS(Lister!$D$20,Lister!$E$20,Lister!$D$7:$D$16),IF(OR(AND(E76&lt;DATE(2022,1,1),F76&lt;DATE(2022,1,1)),E76&gt;DATE(2022,1,31)),0)))))),0),"")</f>
        <v/>
      </c>
      <c r="U76" s="22" t="str">
        <f>IFERROR(MAX(IF(OR(P76="",Q76="",R76=""),"",IF(AND(MONTH(E76)=2,MONTH(F76)=2),(NETWORKDAYS(E76,F76,Lister!$D$7:$D$16)-R76)*O76/NETWORKDAYS(Lister!$D$21,Lister!$E$21,Lister!$D$7:$D$16),IF(AND(MONTH(E76)=2,F76&gt;DATE(2022,2,28)),(NETWORKDAYS(E76,Lister!$E$21,Lister!$D$7:$D$16)-R76)*O76/NETWORKDAYS(Lister!$D$21,Lister!$E$21,Lister!$D$7:$D$16),IF(AND(E76&lt;DATE(2022,2,1),MONTH(F76)=2),(NETWORKDAYS(Lister!$D$21,F76,Lister!$D$7:$D$16)-R76)*O76/NETWORKDAYS(Lister!$D$21,Lister!$E$21,Lister!$D$7:$D$16),IF(AND(E76&lt;DATE(2022,2,1),F76&gt;DATE(2022,2,28)),(NETWORKDAYS(Lister!$D$21,Lister!$E$21,Lister!$D$7:$D$16)-R76)*O76/NETWORKDAYS(Lister!$D$21,Lister!$E$21,Lister!$D$7:$D$16),IF(OR(AND(E76&lt;DATE(2022,2,1),F76&lt;DATE(2022,2,1)),E76&gt;DATE(2022,2,28)),0)))))),0),"")</f>
        <v/>
      </c>
      <c r="V76" s="23" t="str">
        <f t="shared" si="3"/>
        <v/>
      </c>
      <c r="W76" s="23" t="str">
        <f t="shared" si="4"/>
        <v/>
      </c>
      <c r="X76" s="24" t="str">
        <f t="shared" si="5"/>
        <v/>
      </c>
    </row>
    <row r="77" spans="1:24" x14ac:dyDescent="0.3">
      <c r="A77" s="4" t="str">
        <f t="shared" si="6"/>
        <v/>
      </c>
      <c r="B77" s="41"/>
      <c r="C77" s="42"/>
      <c r="D77" s="43"/>
      <c r="E77" s="44"/>
      <c r="F77" s="44"/>
      <c r="G77" s="17" t="str">
        <f>IF(OR(E77="",F77=""),"",NETWORKDAYS(E77,F77,Lister!$D$7:$D$16))</f>
        <v/>
      </c>
      <c r="I77" s="45" t="str">
        <f t="shared" si="0"/>
        <v/>
      </c>
      <c r="J77" s="46"/>
      <c r="K77" s="47">
        <f>IF(ISNUMBER('Opsparede løndele'!I62),J77+'Opsparede løndele'!I62,J77)</f>
        <v>0</v>
      </c>
      <c r="L77" s="48"/>
      <c r="M77" s="49"/>
      <c r="N77" s="23" t="str">
        <f t="shared" si="1"/>
        <v/>
      </c>
      <c r="O77" s="21" t="str">
        <f t="shared" si="2"/>
        <v/>
      </c>
      <c r="P77" s="49"/>
      <c r="Q77" s="49"/>
      <c r="R77" s="49"/>
      <c r="S77" s="22" t="str">
        <f>IFERROR(MAX(IF(OR(P77="",Q77="",R77=""),"",IF(AND(MONTH(E77)=12,MONTH(F77)=12),(NETWORKDAYS(E77,F77,Lister!$D$7:$D$16)-P77)*O77/NETWORKDAYS(Lister!$D$19,Lister!$E$19,Lister!$D$7:$D$16),IF(AND(MONTH(E77)=12,F77&gt;DATE(2021,12,31)),(NETWORKDAYS(E77,Lister!$E$19,Lister!$D$7:$D$16)-P77)*O77/NETWORKDAYS(Lister!$D$19,Lister!$E$19,Lister!$D$7:$D$16),IF(E77&gt;DATE(2021,12,31),0)))),0),"")</f>
        <v/>
      </c>
      <c r="T77" s="22" t="str">
        <f>IFERROR(MAX(IF(OR(P77="",Q77="",R77=""),"",IF(AND(MONTH(E77)=1,MONTH(F77)=1),(NETWORKDAYS(E77,F77,Lister!$D$7:$D$16)-Q77)*O77/NETWORKDAYS(Lister!$D$20,Lister!$E$20,Lister!$D$7:$D$16),IF(AND(MONTH(E77)=1,F77&gt;DATE(2022,1,31)),(NETWORKDAYS(E77,Lister!$E$20,Lister!$D$7:$D$16)-Q77)*O77/NETWORKDAYS(Lister!$D$20,Lister!$E$20,Lister!$D$7:$D$16),IF(AND(E77&lt;DATE(2022,1,1),MONTH(F77)=1),(NETWORKDAYS(Lister!$D$20,F77,Lister!$D$7:$D$16)-Q77)*O77/NETWORKDAYS(Lister!$D$20,Lister!$E$20,Lister!$D$7:$D$16),IF(AND(E77&lt;DATE(2022,1,1),F77&gt;DATE(2022,1,31)),(NETWORKDAYS(Lister!$D$20,Lister!$E$20,Lister!$D$7:$D$16)-Q77)*O77/NETWORKDAYS(Lister!$D$20,Lister!$E$20,Lister!$D$7:$D$16),IF(OR(AND(E77&lt;DATE(2022,1,1),F77&lt;DATE(2022,1,1)),E77&gt;DATE(2022,1,31)),0)))))),0),"")</f>
        <v/>
      </c>
      <c r="U77" s="22" t="str">
        <f>IFERROR(MAX(IF(OR(P77="",Q77="",R77=""),"",IF(AND(MONTH(E77)=2,MONTH(F77)=2),(NETWORKDAYS(E77,F77,Lister!$D$7:$D$16)-R77)*O77/NETWORKDAYS(Lister!$D$21,Lister!$E$21,Lister!$D$7:$D$16),IF(AND(MONTH(E77)=2,F77&gt;DATE(2022,2,28)),(NETWORKDAYS(E77,Lister!$E$21,Lister!$D$7:$D$16)-R77)*O77/NETWORKDAYS(Lister!$D$21,Lister!$E$21,Lister!$D$7:$D$16),IF(AND(E77&lt;DATE(2022,2,1),MONTH(F77)=2),(NETWORKDAYS(Lister!$D$21,F77,Lister!$D$7:$D$16)-R77)*O77/NETWORKDAYS(Lister!$D$21,Lister!$E$21,Lister!$D$7:$D$16),IF(AND(E77&lt;DATE(2022,2,1),F77&gt;DATE(2022,2,28)),(NETWORKDAYS(Lister!$D$21,Lister!$E$21,Lister!$D$7:$D$16)-R77)*O77/NETWORKDAYS(Lister!$D$21,Lister!$E$21,Lister!$D$7:$D$16),IF(OR(AND(E77&lt;DATE(2022,2,1),F77&lt;DATE(2022,2,1)),E77&gt;DATE(2022,2,28)),0)))))),0),"")</f>
        <v/>
      </c>
      <c r="V77" s="23" t="str">
        <f t="shared" si="3"/>
        <v/>
      </c>
      <c r="W77" s="23" t="str">
        <f t="shared" si="4"/>
        <v/>
      </c>
      <c r="X77" s="24" t="str">
        <f t="shared" si="5"/>
        <v/>
      </c>
    </row>
    <row r="78" spans="1:24" x14ac:dyDescent="0.3">
      <c r="A78" s="4" t="str">
        <f t="shared" si="6"/>
        <v/>
      </c>
      <c r="B78" s="41"/>
      <c r="C78" s="42"/>
      <c r="D78" s="43"/>
      <c r="E78" s="44"/>
      <c r="F78" s="44"/>
      <c r="G78" s="17" t="str">
        <f>IF(OR(E78="",F78=""),"",NETWORKDAYS(E78,F78,Lister!$D$7:$D$16))</f>
        <v/>
      </c>
      <c r="I78" s="45" t="str">
        <f t="shared" si="0"/>
        <v/>
      </c>
      <c r="J78" s="46"/>
      <c r="K78" s="47">
        <f>IF(ISNUMBER('Opsparede løndele'!I63),J78+'Opsparede løndele'!I63,J78)</f>
        <v>0</v>
      </c>
      <c r="L78" s="48"/>
      <c r="M78" s="49"/>
      <c r="N78" s="23" t="str">
        <f t="shared" si="1"/>
        <v/>
      </c>
      <c r="O78" s="21" t="str">
        <f t="shared" si="2"/>
        <v/>
      </c>
      <c r="P78" s="49"/>
      <c r="Q78" s="49"/>
      <c r="R78" s="49"/>
      <c r="S78" s="22" t="str">
        <f>IFERROR(MAX(IF(OR(P78="",Q78="",R78=""),"",IF(AND(MONTH(E78)=12,MONTH(F78)=12),(NETWORKDAYS(E78,F78,Lister!$D$7:$D$16)-P78)*O78/NETWORKDAYS(Lister!$D$19,Lister!$E$19,Lister!$D$7:$D$16),IF(AND(MONTH(E78)=12,F78&gt;DATE(2021,12,31)),(NETWORKDAYS(E78,Lister!$E$19,Lister!$D$7:$D$16)-P78)*O78/NETWORKDAYS(Lister!$D$19,Lister!$E$19,Lister!$D$7:$D$16),IF(E78&gt;DATE(2021,12,31),0)))),0),"")</f>
        <v/>
      </c>
      <c r="T78" s="22" t="str">
        <f>IFERROR(MAX(IF(OR(P78="",Q78="",R78=""),"",IF(AND(MONTH(E78)=1,MONTH(F78)=1),(NETWORKDAYS(E78,F78,Lister!$D$7:$D$16)-Q78)*O78/NETWORKDAYS(Lister!$D$20,Lister!$E$20,Lister!$D$7:$D$16),IF(AND(MONTH(E78)=1,F78&gt;DATE(2022,1,31)),(NETWORKDAYS(E78,Lister!$E$20,Lister!$D$7:$D$16)-Q78)*O78/NETWORKDAYS(Lister!$D$20,Lister!$E$20,Lister!$D$7:$D$16),IF(AND(E78&lt;DATE(2022,1,1),MONTH(F78)=1),(NETWORKDAYS(Lister!$D$20,F78,Lister!$D$7:$D$16)-Q78)*O78/NETWORKDAYS(Lister!$D$20,Lister!$E$20,Lister!$D$7:$D$16),IF(AND(E78&lt;DATE(2022,1,1),F78&gt;DATE(2022,1,31)),(NETWORKDAYS(Lister!$D$20,Lister!$E$20,Lister!$D$7:$D$16)-Q78)*O78/NETWORKDAYS(Lister!$D$20,Lister!$E$20,Lister!$D$7:$D$16),IF(OR(AND(E78&lt;DATE(2022,1,1),F78&lt;DATE(2022,1,1)),E78&gt;DATE(2022,1,31)),0)))))),0),"")</f>
        <v/>
      </c>
      <c r="U78" s="22" t="str">
        <f>IFERROR(MAX(IF(OR(P78="",Q78="",R78=""),"",IF(AND(MONTH(E78)=2,MONTH(F78)=2),(NETWORKDAYS(E78,F78,Lister!$D$7:$D$16)-R78)*O78/NETWORKDAYS(Lister!$D$21,Lister!$E$21,Lister!$D$7:$D$16),IF(AND(MONTH(E78)=2,F78&gt;DATE(2022,2,28)),(NETWORKDAYS(E78,Lister!$E$21,Lister!$D$7:$D$16)-R78)*O78/NETWORKDAYS(Lister!$D$21,Lister!$E$21,Lister!$D$7:$D$16),IF(AND(E78&lt;DATE(2022,2,1),MONTH(F78)=2),(NETWORKDAYS(Lister!$D$21,F78,Lister!$D$7:$D$16)-R78)*O78/NETWORKDAYS(Lister!$D$21,Lister!$E$21,Lister!$D$7:$D$16),IF(AND(E78&lt;DATE(2022,2,1),F78&gt;DATE(2022,2,28)),(NETWORKDAYS(Lister!$D$21,Lister!$E$21,Lister!$D$7:$D$16)-R78)*O78/NETWORKDAYS(Lister!$D$21,Lister!$E$21,Lister!$D$7:$D$16),IF(OR(AND(E78&lt;DATE(2022,2,1),F78&lt;DATE(2022,2,1)),E78&gt;DATE(2022,2,28)),0)))))),0),"")</f>
        <v/>
      </c>
      <c r="V78" s="23" t="str">
        <f t="shared" si="3"/>
        <v/>
      </c>
      <c r="W78" s="23" t="str">
        <f t="shared" si="4"/>
        <v/>
      </c>
      <c r="X78" s="24" t="str">
        <f t="shared" si="5"/>
        <v/>
      </c>
    </row>
    <row r="79" spans="1:24" x14ac:dyDescent="0.3">
      <c r="A79" s="4" t="str">
        <f t="shared" si="6"/>
        <v/>
      </c>
      <c r="B79" s="41"/>
      <c r="C79" s="42"/>
      <c r="D79" s="43"/>
      <c r="E79" s="44"/>
      <c r="F79" s="44"/>
      <c r="G79" s="17" t="str">
        <f>IF(OR(E79="",F79=""),"",NETWORKDAYS(E79,F79,Lister!$D$7:$D$16))</f>
        <v/>
      </c>
      <c r="I79" s="45" t="str">
        <f t="shared" si="0"/>
        <v/>
      </c>
      <c r="J79" s="46"/>
      <c r="K79" s="47">
        <f>IF(ISNUMBER('Opsparede løndele'!I64),J79+'Opsparede løndele'!I64,J79)</f>
        <v>0</v>
      </c>
      <c r="L79" s="48"/>
      <c r="M79" s="49"/>
      <c r="N79" s="23" t="str">
        <f t="shared" si="1"/>
        <v/>
      </c>
      <c r="O79" s="21" t="str">
        <f t="shared" si="2"/>
        <v/>
      </c>
      <c r="P79" s="49"/>
      <c r="Q79" s="49"/>
      <c r="R79" s="49"/>
      <c r="S79" s="22" t="str">
        <f>IFERROR(MAX(IF(OR(P79="",Q79="",R79=""),"",IF(AND(MONTH(E79)=12,MONTH(F79)=12),(NETWORKDAYS(E79,F79,Lister!$D$7:$D$16)-P79)*O79/NETWORKDAYS(Lister!$D$19,Lister!$E$19,Lister!$D$7:$D$16),IF(AND(MONTH(E79)=12,F79&gt;DATE(2021,12,31)),(NETWORKDAYS(E79,Lister!$E$19,Lister!$D$7:$D$16)-P79)*O79/NETWORKDAYS(Lister!$D$19,Lister!$E$19,Lister!$D$7:$D$16),IF(E79&gt;DATE(2021,12,31),0)))),0),"")</f>
        <v/>
      </c>
      <c r="T79" s="22" t="str">
        <f>IFERROR(MAX(IF(OR(P79="",Q79="",R79=""),"",IF(AND(MONTH(E79)=1,MONTH(F79)=1),(NETWORKDAYS(E79,F79,Lister!$D$7:$D$16)-Q79)*O79/NETWORKDAYS(Lister!$D$20,Lister!$E$20,Lister!$D$7:$D$16),IF(AND(MONTH(E79)=1,F79&gt;DATE(2022,1,31)),(NETWORKDAYS(E79,Lister!$E$20,Lister!$D$7:$D$16)-Q79)*O79/NETWORKDAYS(Lister!$D$20,Lister!$E$20,Lister!$D$7:$D$16),IF(AND(E79&lt;DATE(2022,1,1),MONTH(F79)=1),(NETWORKDAYS(Lister!$D$20,F79,Lister!$D$7:$D$16)-Q79)*O79/NETWORKDAYS(Lister!$D$20,Lister!$E$20,Lister!$D$7:$D$16),IF(AND(E79&lt;DATE(2022,1,1),F79&gt;DATE(2022,1,31)),(NETWORKDAYS(Lister!$D$20,Lister!$E$20,Lister!$D$7:$D$16)-Q79)*O79/NETWORKDAYS(Lister!$D$20,Lister!$E$20,Lister!$D$7:$D$16),IF(OR(AND(E79&lt;DATE(2022,1,1),F79&lt;DATE(2022,1,1)),E79&gt;DATE(2022,1,31)),0)))))),0),"")</f>
        <v/>
      </c>
      <c r="U79" s="22" t="str">
        <f>IFERROR(MAX(IF(OR(P79="",Q79="",R79=""),"",IF(AND(MONTH(E79)=2,MONTH(F79)=2),(NETWORKDAYS(E79,F79,Lister!$D$7:$D$16)-R79)*O79/NETWORKDAYS(Lister!$D$21,Lister!$E$21,Lister!$D$7:$D$16),IF(AND(MONTH(E79)=2,F79&gt;DATE(2022,2,28)),(NETWORKDAYS(E79,Lister!$E$21,Lister!$D$7:$D$16)-R79)*O79/NETWORKDAYS(Lister!$D$21,Lister!$E$21,Lister!$D$7:$D$16),IF(AND(E79&lt;DATE(2022,2,1),MONTH(F79)=2),(NETWORKDAYS(Lister!$D$21,F79,Lister!$D$7:$D$16)-R79)*O79/NETWORKDAYS(Lister!$D$21,Lister!$E$21,Lister!$D$7:$D$16),IF(AND(E79&lt;DATE(2022,2,1),F79&gt;DATE(2022,2,28)),(NETWORKDAYS(Lister!$D$21,Lister!$E$21,Lister!$D$7:$D$16)-R79)*O79/NETWORKDAYS(Lister!$D$21,Lister!$E$21,Lister!$D$7:$D$16),IF(OR(AND(E79&lt;DATE(2022,2,1),F79&lt;DATE(2022,2,1)),E79&gt;DATE(2022,2,28)),0)))))),0),"")</f>
        <v/>
      </c>
      <c r="V79" s="23" t="str">
        <f t="shared" si="3"/>
        <v/>
      </c>
      <c r="W79" s="23" t="str">
        <f t="shared" si="4"/>
        <v/>
      </c>
      <c r="X79" s="24" t="str">
        <f t="shared" si="5"/>
        <v/>
      </c>
    </row>
    <row r="80" spans="1:24" x14ac:dyDescent="0.3">
      <c r="A80" s="4" t="str">
        <f t="shared" si="6"/>
        <v/>
      </c>
      <c r="B80" s="41"/>
      <c r="C80" s="42"/>
      <c r="D80" s="43"/>
      <c r="E80" s="44"/>
      <c r="F80" s="44"/>
      <c r="G80" s="17" t="str">
        <f>IF(OR(E80="",F80=""),"",NETWORKDAYS(E80,F80,Lister!$D$7:$D$16))</f>
        <v/>
      </c>
      <c r="I80" s="45" t="str">
        <f t="shared" si="0"/>
        <v/>
      </c>
      <c r="J80" s="46"/>
      <c r="K80" s="47">
        <f>IF(ISNUMBER('Opsparede løndele'!I65),J80+'Opsparede løndele'!I65,J80)</f>
        <v>0</v>
      </c>
      <c r="L80" s="48"/>
      <c r="M80" s="49"/>
      <c r="N80" s="23" t="str">
        <f t="shared" si="1"/>
        <v/>
      </c>
      <c r="O80" s="21" t="str">
        <f t="shared" si="2"/>
        <v/>
      </c>
      <c r="P80" s="49"/>
      <c r="Q80" s="49"/>
      <c r="R80" s="49"/>
      <c r="S80" s="22" t="str">
        <f>IFERROR(MAX(IF(OR(P80="",Q80="",R80=""),"",IF(AND(MONTH(E80)=12,MONTH(F80)=12),(NETWORKDAYS(E80,F80,Lister!$D$7:$D$16)-P80)*O80/NETWORKDAYS(Lister!$D$19,Lister!$E$19,Lister!$D$7:$D$16),IF(AND(MONTH(E80)=12,F80&gt;DATE(2021,12,31)),(NETWORKDAYS(E80,Lister!$E$19,Lister!$D$7:$D$16)-P80)*O80/NETWORKDAYS(Lister!$D$19,Lister!$E$19,Lister!$D$7:$D$16),IF(E80&gt;DATE(2021,12,31),0)))),0),"")</f>
        <v/>
      </c>
      <c r="T80" s="22" t="str">
        <f>IFERROR(MAX(IF(OR(P80="",Q80="",R80=""),"",IF(AND(MONTH(E80)=1,MONTH(F80)=1),(NETWORKDAYS(E80,F80,Lister!$D$7:$D$16)-Q80)*O80/NETWORKDAYS(Lister!$D$20,Lister!$E$20,Lister!$D$7:$D$16),IF(AND(MONTH(E80)=1,F80&gt;DATE(2022,1,31)),(NETWORKDAYS(E80,Lister!$E$20,Lister!$D$7:$D$16)-Q80)*O80/NETWORKDAYS(Lister!$D$20,Lister!$E$20,Lister!$D$7:$D$16),IF(AND(E80&lt;DATE(2022,1,1),MONTH(F80)=1),(NETWORKDAYS(Lister!$D$20,F80,Lister!$D$7:$D$16)-Q80)*O80/NETWORKDAYS(Lister!$D$20,Lister!$E$20,Lister!$D$7:$D$16),IF(AND(E80&lt;DATE(2022,1,1),F80&gt;DATE(2022,1,31)),(NETWORKDAYS(Lister!$D$20,Lister!$E$20,Lister!$D$7:$D$16)-Q80)*O80/NETWORKDAYS(Lister!$D$20,Lister!$E$20,Lister!$D$7:$D$16),IF(OR(AND(E80&lt;DATE(2022,1,1),F80&lt;DATE(2022,1,1)),E80&gt;DATE(2022,1,31)),0)))))),0),"")</f>
        <v/>
      </c>
      <c r="U80" s="22" t="str">
        <f>IFERROR(MAX(IF(OR(P80="",Q80="",R80=""),"",IF(AND(MONTH(E80)=2,MONTH(F80)=2),(NETWORKDAYS(E80,F80,Lister!$D$7:$D$16)-R80)*O80/NETWORKDAYS(Lister!$D$21,Lister!$E$21,Lister!$D$7:$D$16),IF(AND(MONTH(E80)=2,F80&gt;DATE(2022,2,28)),(NETWORKDAYS(E80,Lister!$E$21,Lister!$D$7:$D$16)-R80)*O80/NETWORKDAYS(Lister!$D$21,Lister!$E$21,Lister!$D$7:$D$16),IF(AND(E80&lt;DATE(2022,2,1),MONTH(F80)=2),(NETWORKDAYS(Lister!$D$21,F80,Lister!$D$7:$D$16)-R80)*O80/NETWORKDAYS(Lister!$D$21,Lister!$E$21,Lister!$D$7:$D$16),IF(AND(E80&lt;DATE(2022,2,1),F80&gt;DATE(2022,2,28)),(NETWORKDAYS(Lister!$D$21,Lister!$E$21,Lister!$D$7:$D$16)-R80)*O80/NETWORKDAYS(Lister!$D$21,Lister!$E$21,Lister!$D$7:$D$16),IF(OR(AND(E80&lt;DATE(2022,2,1),F80&lt;DATE(2022,2,1)),E80&gt;DATE(2022,2,28)),0)))))),0),"")</f>
        <v/>
      </c>
      <c r="V80" s="23" t="str">
        <f t="shared" si="3"/>
        <v/>
      </c>
      <c r="W80" s="23" t="str">
        <f t="shared" si="4"/>
        <v/>
      </c>
      <c r="X80" s="24" t="str">
        <f t="shared" si="5"/>
        <v/>
      </c>
    </row>
    <row r="81" spans="1:24" x14ac:dyDescent="0.3">
      <c r="A81" s="4" t="str">
        <f t="shared" si="6"/>
        <v/>
      </c>
      <c r="B81" s="41"/>
      <c r="C81" s="42"/>
      <c r="D81" s="43"/>
      <c r="E81" s="44"/>
      <c r="F81" s="44"/>
      <c r="G81" s="17" t="str">
        <f>IF(OR(E81="",F81=""),"",NETWORKDAYS(E81,F81,Lister!$D$7:$D$16))</f>
        <v/>
      </c>
      <c r="I81" s="45" t="str">
        <f t="shared" si="0"/>
        <v/>
      </c>
      <c r="J81" s="46"/>
      <c r="K81" s="47">
        <f>IF(ISNUMBER('Opsparede løndele'!I66),J81+'Opsparede løndele'!I66,J81)</f>
        <v>0</v>
      </c>
      <c r="L81" s="48"/>
      <c r="M81" s="49"/>
      <c r="N81" s="23" t="str">
        <f t="shared" si="1"/>
        <v/>
      </c>
      <c r="O81" s="21" t="str">
        <f t="shared" si="2"/>
        <v/>
      </c>
      <c r="P81" s="49"/>
      <c r="Q81" s="49"/>
      <c r="R81" s="49"/>
      <c r="S81" s="22" t="str">
        <f>IFERROR(MAX(IF(OR(P81="",Q81="",R81=""),"",IF(AND(MONTH(E81)=12,MONTH(F81)=12),(NETWORKDAYS(E81,F81,Lister!$D$7:$D$16)-P81)*O81/NETWORKDAYS(Lister!$D$19,Lister!$E$19,Lister!$D$7:$D$16),IF(AND(MONTH(E81)=12,F81&gt;DATE(2021,12,31)),(NETWORKDAYS(E81,Lister!$E$19,Lister!$D$7:$D$16)-P81)*O81/NETWORKDAYS(Lister!$D$19,Lister!$E$19,Lister!$D$7:$D$16),IF(E81&gt;DATE(2021,12,31),0)))),0),"")</f>
        <v/>
      </c>
      <c r="T81" s="22" t="str">
        <f>IFERROR(MAX(IF(OR(P81="",Q81="",R81=""),"",IF(AND(MONTH(E81)=1,MONTH(F81)=1),(NETWORKDAYS(E81,F81,Lister!$D$7:$D$16)-Q81)*O81/NETWORKDAYS(Lister!$D$20,Lister!$E$20,Lister!$D$7:$D$16),IF(AND(MONTH(E81)=1,F81&gt;DATE(2022,1,31)),(NETWORKDAYS(E81,Lister!$E$20,Lister!$D$7:$D$16)-Q81)*O81/NETWORKDAYS(Lister!$D$20,Lister!$E$20,Lister!$D$7:$D$16),IF(AND(E81&lt;DATE(2022,1,1),MONTH(F81)=1),(NETWORKDAYS(Lister!$D$20,F81,Lister!$D$7:$D$16)-Q81)*O81/NETWORKDAYS(Lister!$D$20,Lister!$E$20,Lister!$D$7:$D$16),IF(AND(E81&lt;DATE(2022,1,1),F81&gt;DATE(2022,1,31)),(NETWORKDAYS(Lister!$D$20,Lister!$E$20,Lister!$D$7:$D$16)-Q81)*O81/NETWORKDAYS(Lister!$D$20,Lister!$E$20,Lister!$D$7:$D$16),IF(OR(AND(E81&lt;DATE(2022,1,1),F81&lt;DATE(2022,1,1)),E81&gt;DATE(2022,1,31)),0)))))),0),"")</f>
        <v/>
      </c>
      <c r="U81" s="22" t="str">
        <f>IFERROR(MAX(IF(OR(P81="",Q81="",R81=""),"",IF(AND(MONTH(E81)=2,MONTH(F81)=2),(NETWORKDAYS(E81,F81,Lister!$D$7:$D$16)-R81)*O81/NETWORKDAYS(Lister!$D$21,Lister!$E$21,Lister!$D$7:$D$16),IF(AND(MONTH(E81)=2,F81&gt;DATE(2022,2,28)),(NETWORKDAYS(E81,Lister!$E$21,Lister!$D$7:$D$16)-R81)*O81/NETWORKDAYS(Lister!$D$21,Lister!$E$21,Lister!$D$7:$D$16),IF(AND(E81&lt;DATE(2022,2,1),MONTH(F81)=2),(NETWORKDAYS(Lister!$D$21,F81,Lister!$D$7:$D$16)-R81)*O81/NETWORKDAYS(Lister!$D$21,Lister!$E$21,Lister!$D$7:$D$16),IF(AND(E81&lt;DATE(2022,2,1),F81&gt;DATE(2022,2,28)),(NETWORKDAYS(Lister!$D$21,Lister!$E$21,Lister!$D$7:$D$16)-R81)*O81/NETWORKDAYS(Lister!$D$21,Lister!$E$21,Lister!$D$7:$D$16),IF(OR(AND(E81&lt;DATE(2022,2,1),F81&lt;DATE(2022,2,1)),E81&gt;DATE(2022,2,28)),0)))))),0),"")</f>
        <v/>
      </c>
      <c r="V81" s="23" t="str">
        <f t="shared" si="3"/>
        <v/>
      </c>
      <c r="W81" s="23" t="str">
        <f t="shared" si="4"/>
        <v/>
      </c>
      <c r="X81" s="24" t="str">
        <f t="shared" si="5"/>
        <v/>
      </c>
    </row>
    <row r="82" spans="1:24" x14ac:dyDescent="0.3">
      <c r="A82" s="4" t="str">
        <f t="shared" si="6"/>
        <v/>
      </c>
      <c r="B82" s="41"/>
      <c r="C82" s="42"/>
      <c r="D82" s="43"/>
      <c r="E82" s="44"/>
      <c r="F82" s="44"/>
      <c r="G82" s="17" t="str">
        <f>IF(OR(E82="",F82=""),"",NETWORKDAYS(E82,F82,Lister!$D$7:$D$16))</f>
        <v/>
      </c>
      <c r="I82" s="45" t="str">
        <f t="shared" si="0"/>
        <v/>
      </c>
      <c r="J82" s="46"/>
      <c r="K82" s="47">
        <f>IF(ISNUMBER('Opsparede løndele'!I67),J82+'Opsparede løndele'!I67,J82)</f>
        <v>0</v>
      </c>
      <c r="L82" s="48"/>
      <c r="M82" s="49"/>
      <c r="N82" s="23" t="str">
        <f t="shared" si="1"/>
        <v/>
      </c>
      <c r="O82" s="21" t="str">
        <f t="shared" si="2"/>
        <v/>
      </c>
      <c r="P82" s="49"/>
      <c r="Q82" s="49"/>
      <c r="R82" s="49"/>
      <c r="S82" s="22" t="str">
        <f>IFERROR(MAX(IF(OR(P82="",Q82="",R82=""),"",IF(AND(MONTH(E82)=12,MONTH(F82)=12),(NETWORKDAYS(E82,F82,Lister!$D$7:$D$16)-P82)*O82/NETWORKDAYS(Lister!$D$19,Lister!$E$19,Lister!$D$7:$D$16),IF(AND(MONTH(E82)=12,F82&gt;DATE(2021,12,31)),(NETWORKDAYS(E82,Lister!$E$19,Lister!$D$7:$D$16)-P82)*O82/NETWORKDAYS(Lister!$D$19,Lister!$E$19,Lister!$D$7:$D$16),IF(E82&gt;DATE(2021,12,31),0)))),0),"")</f>
        <v/>
      </c>
      <c r="T82" s="22" t="str">
        <f>IFERROR(MAX(IF(OR(P82="",Q82="",R82=""),"",IF(AND(MONTH(E82)=1,MONTH(F82)=1),(NETWORKDAYS(E82,F82,Lister!$D$7:$D$16)-Q82)*O82/NETWORKDAYS(Lister!$D$20,Lister!$E$20,Lister!$D$7:$D$16),IF(AND(MONTH(E82)=1,F82&gt;DATE(2022,1,31)),(NETWORKDAYS(E82,Lister!$E$20,Lister!$D$7:$D$16)-Q82)*O82/NETWORKDAYS(Lister!$D$20,Lister!$E$20,Lister!$D$7:$D$16),IF(AND(E82&lt;DATE(2022,1,1),MONTH(F82)=1),(NETWORKDAYS(Lister!$D$20,F82,Lister!$D$7:$D$16)-Q82)*O82/NETWORKDAYS(Lister!$D$20,Lister!$E$20,Lister!$D$7:$D$16),IF(AND(E82&lt;DATE(2022,1,1),F82&gt;DATE(2022,1,31)),(NETWORKDAYS(Lister!$D$20,Lister!$E$20,Lister!$D$7:$D$16)-Q82)*O82/NETWORKDAYS(Lister!$D$20,Lister!$E$20,Lister!$D$7:$D$16),IF(OR(AND(E82&lt;DATE(2022,1,1),F82&lt;DATE(2022,1,1)),E82&gt;DATE(2022,1,31)),0)))))),0),"")</f>
        <v/>
      </c>
      <c r="U82" s="22" t="str">
        <f>IFERROR(MAX(IF(OR(P82="",Q82="",R82=""),"",IF(AND(MONTH(E82)=2,MONTH(F82)=2),(NETWORKDAYS(E82,F82,Lister!$D$7:$D$16)-R82)*O82/NETWORKDAYS(Lister!$D$21,Lister!$E$21,Lister!$D$7:$D$16),IF(AND(MONTH(E82)=2,F82&gt;DATE(2022,2,28)),(NETWORKDAYS(E82,Lister!$E$21,Lister!$D$7:$D$16)-R82)*O82/NETWORKDAYS(Lister!$D$21,Lister!$E$21,Lister!$D$7:$D$16),IF(AND(E82&lt;DATE(2022,2,1),MONTH(F82)=2),(NETWORKDAYS(Lister!$D$21,F82,Lister!$D$7:$D$16)-R82)*O82/NETWORKDAYS(Lister!$D$21,Lister!$E$21,Lister!$D$7:$D$16),IF(AND(E82&lt;DATE(2022,2,1),F82&gt;DATE(2022,2,28)),(NETWORKDAYS(Lister!$D$21,Lister!$E$21,Lister!$D$7:$D$16)-R82)*O82/NETWORKDAYS(Lister!$D$21,Lister!$E$21,Lister!$D$7:$D$16),IF(OR(AND(E82&lt;DATE(2022,2,1),F82&lt;DATE(2022,2,1)),E82&gt;DATE(2022,2,28)),0)))))),0),"")</f>
        <v/>
      </c>
      <c r="V82" s="23" t="str">
        <f t="shared" si="3"/>
        <v/>
      </c>
      <c r="W82" s="23" t="str">
        <f t="shared" si="4"/>
        <v/>
      </c>
      <c r="X82" s="24" t="str">
        <f t="shared" si="5"/>
        <v/>
      </c>
    </row>
    <row r="83" spans="1:24" x14ac:dyDescent="0.3">
      <c r="A83" s="4" t="str">
        <f t="shared" si="6"/>
        <v/>
      </c>
      <c r="B83" s="41"/>
      <c r="C83" s="42"/>
      <c r="D83" s="43"/>
      <c r="E83" s="44"/>
      <c r="F83" s="44"/>
      <c r="G83" s="17" t="str">
        <f>IF(OR(E83="",F83=""),"",NETWORKDAYS(E83,F83,Lister!$D$7:$D$16))</f>
        <v/>
      </c>
      <c r="I83" s="45" t="str">
        <f t="shared" si="0"/>
        <v/>
      </c>
      <c r="J83" s="46"/>
      <c r="K83" s="47">
        <f>IF(ISNUMBER('Opsparede løndele'!I68),J83+'Opsparede løndele'!I68,J83)</f>
        <v>0</v>
      </c>
      <c r="L83" s="48"/>
      <c r="M83" s="49"/>
      <c r="N83" s="23" t="str">
        <f t="shared" si="1"/>
        <v/>
      </c>
      <c r="O83" s="21" t="str">
        <f t="shared" si="2"/>
        <v/>
      </c>
      <c r="P83" s="49"/>
      <c r="Q83" s="49"/>
      <c r="R83" s="49"/>
      <c r="S83" s="22" t="str">
        <f>IFERROR(MAX(IF(OR(P83="",Q83="",R83=""),"",IF(AND(MONTH(E83)=12,MONTH(F83)=12),(NETWORKDAYS(E83,F83,Lister!$D$7:$D$16)-P83)*O83/NETWORKDAYS(Lister!$D$19,Lister!$E$19,Lister!$D$7:$D$16),IF(AND(MONTH(E83)=12,F83&gt;DATE(2021,12,31)),(NETWORKDAYS(E83,Lister!$E$19,Lister!$D$7:$D$16)-P83)*O83/NETWORKDAYS(Lister!$D$19,Lister!$E$19,Lister!$D$7:$D$16),IF(E83&gt;DATE(2021,12,31),0)))),0),"")</f>
        <v/>
      </c>
      <c r="T83" s="22" t="str">
        <f>IFERROR(MAX(IF(OR(P83="",Q83="",R83=""),"",IF(AND(MONTH(E83)=1,MONTH(F83)=1),(NETWORKDAYS(E83,F83,Lister!$D$7:$D$16)-Q83)*O83/NETWORKDAYS(Lister!$D$20,Lister!$E$20,Lister!$D$7:$D$16),IF(AND(MONTH(E83)=1,F83&gt;DATE(2022,1,31)),(NETWORKDAYS(E83,Lister!$E$20,Lister!$D$7:$D$16)-Q83)*O83/NETWORKDAYS(Lister!$D$20,Lister!$E$20,Lister!$D$7:$D$16),IF(AND(E83&lt;DATE(2022,1,1),MONTH(F83)=1),(NETWORKDAYS(Lister!$D$20,F83,Lister!$D$7:$D$16)-Q83)*O83/NETWORKDAYS(Lister!$D$20,Lister!$E$20,Lister!$D$7:$D$16),IF(AND(E83&lt;DATE(2022,1,1),F83&gt;DATE(2022,1,31)),(NETWORKDAYS(Lister!$D$20,Lister!$E$20,Lister!$D$7:$D$16)-Q83)*O83/NETWORKDAYS(Lister!$D$20,Lister!$E$20,Lister!$D$7:$D$16),IF(OR(AND(E83&lt;DATE(2022,1,1),F83&lt;DATE(2022,1,1)),E83&gt;DATE(2022,1,31)),0)))))),0),"")</f>
        <v/>
      </c>
      <c r="U83" s="22" t="str">
        <f>IFERROR(MAX(IF(OR(P83="",Q83="",R83=""),"",IF(AND(MONTH(E83)=2,MONTH(F83)=2),(NETWORKDAYS(E83,F83,Lister!$D$7:$D$16)-R83)*O83/NETWORKDAYS(Lister!$D$21,Lister!$E$21,Lister!$D$7:$D$16),IF(AND(MONTH(E83)=2,F83&gt;DATE(2022,2,28)),(NETWORKDAYS(E83,Lister!$E$21,Lister!$D$7:$D$16)-R83)*O83/NETWORKDAYS(Lister!$D$21,Lister!$E$21,Lister!$D$7:$D$16),IF(AND(E83&lt;DATE(2022,2,1),MONTH(F83)=2),(NETWORKDAYS(Lister!$D$21,F83,Lister!$D$7:$D$16)-R83)*O83/NETWORKDAYS(Lister!$D$21,Lister!$E$21,Lister!$D$7:$D$16),IF(AND(E83&lt;DATE(2022,2,1),F83&gt;DATE(2022,2,28)),(NETWORKDAYS(Lister!$D$21,Lister!$E$21,Lister!$D$7:$D$16)-R83)*O83/NETWORKDAYS(Lister!$D$21,Lister!$E$21,Lister!$D$7:$D$16),IF(OR(AND(E83&lt;DATE(2022,2,1),F83&lt;DATE(2022,2,1)),E83&gt;DATE(2022,2,28)),0)))))),0),"")</f>
        <v/>
      </c>
      <c r="V83" s="23" t="str">
        <f t="shared" si="3"/>
        <v/>
      </c>
      <c r="W83" s="23" t="str">
        <f t="shared" si="4"/>
        <v/>
      </c>
      <c r="X83" s="24" t="str">
        <f t="shared" si="5"/>
        <v/>
      </c>
    </row>
    <row r="84" spans="1:24" x14ac:dyDescent="0.3">
      <c r="A84" s="4" t="str">
        <f t="shared" si="6"/>
        <v/>
      </c>
      <c r="B84" s="41"/>
      <c r="C84" s="42"/>
      <c r="D84" s="43"/>
      <c r="E84" s="44"/>
      <c r="F84" s="44"/>
      <c r="G84" s="17" t="str">
        <f>IF(OR(E84="",F84=""),"",NETWORKDAYS(E84,F84,Lister!$D$7:$D$16))</f>
        <v/>
      </c>
      <c r="I84" s="45" t="str">
        <f t="shared" si="0"/>
        <v/>
      </c>
      <c r="J84" s="46"/>
      <c r="K84" s="47">
        <f>IF(ISNUMBER('Opsparede løndele'!I69),J84+'Opsparede løndele'!I69,J84)</f>
        <v>0</v>
      </c>
      <c r="L84" s="48"/>
      <c r="M84" s="49"/>
      <c r="N84" s="23" t="str">
        <f t="shared" si="1"/>
        <v/>
      </c>
      <c r="O84" s="21" t="str">
        <f t="shared" si="2"/>
        <v/>
      </c>
      <c r="P84" s="49"/>
      <c r="Q84" s="49"/>
      <c r="R84" s="49"/>
      <c r="S84" s="22" t="str">
        <f>IFERROR(MAX(IF(OR(P84="",Q84="",R84=""),"",IF(AND(MONTH(E84)=12,MONTH(F84)=12),(NETWORKDAYS(E84,F84,Lister!$D$7:$D$16)-P84)*O84/NETWORKDAYS(Lister!$D$19,Lister!$E$19,Lister!$D$7:$D$16),IF(AND(MONTH(E84)=12,F84&gt;DATE(2021,12,31)),(NETWORKDAYS(E84,Lister!$E$19,Lister!$D$7:$D$16)-P84)*O84/NETWORKDAYS(Lister!$D$19,Lister!$E$19,Lister!$D$7:$D$16),IF(E84&gt;DATE(2021,12,31),0)))),0),"")</f>
        <v/>
      </c>
      <c r="T84" s="22" t="str">
        <f>IFERROR(MAX(IF(OR(P84="",Q84="",R84=""),"",IF(AND(MONTH(E84)=1,MONTH(F84)=1),(NETWORKDAYS(E84,F84,Lister!$D$7:$D$16)-Q84)*O84/NETWORKDAYS(Lister!$D$20,Lister!$E$20,Lister!$D$7:$D$16),IF(AND(MONTH(E84)=1,F84&gt;DATE(2022,1,31)),(NETWORKDAYS(E84,Lister!$E$20,Lister!$D$7:$D$16)-Q84)*O84/NETWORKDAYS(Lister!$D$20,Lister!$E$20,Lister!$D$7:$D$16),IF(AND(E84&lt;DATE(2022,1,1),MONTH(F84)=1),(NETWORKDAYS(Lister!$D$20,F84,Lister!$D$7:$D$16)-Q84)*O84/NETWORKDAYS(Lister!$D$20,Lister!$E$20,Lister!$D$7:$D$16),IF(AND(E84&lt;DATE(2022,1,1),F84&gt;DATE(2022,1,31)),(NETWORKDAYS(Lister!$D$20,Lister!$E$20,Lister!$D$7:$D$16)-Q84)*O84/NETWORKDAYS(Lister!$D$20,Lister!$E$20,Lister!$D$7:$D$16),IF(OR(AND(E84&lt;DATE(2022,1,1),F84&lt;DATE(2022,1,1)),E84&gt;DATE(2022,1,31)),0)))))),0),"")</f>
        <v/>
      </c>
      <c r="U84" s="22" t="str">
        <f>IFERROR(MAX(IF(OR(P84="",Q84="",R84=""),"",IF(AND(MONTH(E84)=2,MONTH(F84)=2),(NETWORKDAYS(E84,F84,Lister!$D$7:$D$16)-R84)*O84/NETWORKDAYS(Lister!$D$21,Lister!$E$21,Lister!$D$7:$D$16),IF(AND(MONTH(E84)=2,F84&gt;DATE(2022,2,28)),(NETWORKDAYS(E84,Lister!$E$21,Lister!$D$7:$D$16)-R84)*O84/NETWORKDAYS(Lister!$D$21,Lister!$E$21,Lister!$D$7:$D$16),IF(AND(E84&lt;DATE(2022,2,1),MONTH(F84)=2),(NETWORKDAYS(Lister!$D$21,F84,Lister!$D$7:$D$16)-R84)*O84/NETWORKDAYS(Lister!$D$21,Lister!$E$21,Lister!$D$7:$D$16),IF(AND(E84&lt;DATE(2022,2,1),F84&gt;DATE(2022,2,28)),(NETWORKDAYS(Lister!$D$21,Lister!$E$21,Lister!$D$7:$D$16)-R84)*O84/NETWORKDAYS(Lister!$D$21,Lister!$E$21,Lister!$D$7:$D$16),IF(OR(AND(E84&lt;DATE(2022,2,1),F84&lt;DATE(2022,2,1)),E84&gt;DATE(2022,2,28)),0)))))),0),"")</f>
        <v/>
      </c>
      <c r="V84" s="23" t="str">
        <f t="shared" si="3"/>
        <v/>
      </c>
      <c r="W84" s="23" t="str">
        <f t="shared" si="4"/>
        <v/>
      </c>
      <c r="X84" s="24" t="str">
        <f t="shared" si="5"/>
        <v/>
      </c>
    </row>
    <row r="85" spans="1:24" x14ac:dyDescent="0.3">
      <c r="A85" s="4" t="str">
        <f t="shared" si="6"/>
        <v/>
      </c>
      <c r="B85" s="41"/>
      <c r="C85" s="42"/>
      <c r="D85" s="43"/>
      <c r="E85" s="44"/>
      <c r="F85" s="44"/>
      <c r="G85" s="17" t="str">
        <f>IF(OR(E85="",F85=""),"",NETWORKDAYS(E85,F85,Lister!$D$7:$D$16))</f>
        <v/>
      </c>
      <c r="I85" s="45" t="str">
        <f t="shared" si="0"/>
        <v/>
      </c>
      <c r="J85" s="46"/>
      <c r="K85" s="47">
        <f>IF(ISNUMBER('Opsparede løndele'!I70),J85+'Opsparede løndele'!I70,J85)</f>
        <v>0</v>
      </c>
      <c r="L85" s="48"/>
      <c r="M85" s="49"/>
      <c r="N85" s="23" t="str">
        <f t="shared" si="1"/>
        <v/>
      </c>
      <c r="O85" s="21" t="str">
        <f t="shared" si="2"/>
        <v/>
      </c>
      <c r="P85" s="49"/>
      <c r="Q85" s="49"/>
      <c r="R85" s="49"/>
      <c r="S85" s="22" t="str">
        <f>IFERROR(MAX(IF(OR(P85="",Q85="",R85=""),"",IF(AND(MONTH(E85)=12,MONTH(F85)=12),(NETWORKDAYS(E85,F85,Lister!$D$7:$D$16)-P85)*O85/NETWORKDAYS(Lister!$D$19,Lister!$E$19,Lister!$D$7:$D$16),IF(AND(MONTH(E85)=12,F85&gt;DATE(2021,12,31)),(NETWORKDAYS(E85,Lister!$E$19,Lister!$D$7:$D$16)-P85)*O85/NETWORKDAYS(Lister!$D$19,Lister!$E$19,Lister!$D$7:$D$16),IF(E85&gt;DATE(2021,12,31),0)))),0),"")</f>
        <v/>
      </c>
      <c r="T85" s="22" t="str">
        <f>IFERROR(MAX(IF(OR(P85="",Q85="",R85=""),"",IF(AND(MONTH(E85)=1,MONTH(F85)=1),(NETWORKDAYS(E85,F85,Lister!$D$7:$D$16)-Q85)*O85/NETWORKDAYS(Lister!$D$20,Lister!$E$20,Lister!$D$7:$D$16),IF(AND(MONTH(E85)=1,F85&gt;DATE(2022,1,31)),(NETWORKDAYS(E85,Lister!$E$20,Lister!$D$7:$D$16)-Q85)*O85/NETWORKDAYS(Lister!$D$20,Lister!$E$20,Lister!$D$7:$D$16),IF(AND(E85&lt;DATE(2022,1,1),MONTH(F85)=1),(NETWORKDAYS(Lister!$D$20,F85,Lister!$D$7:$D$16)-Q85)*O85/NETWORKDAYS(Lister!$D$20,Lister!$E$20,Lister!$D$7:$D$16),IF(AND(E85&lt;DATE(2022,1,1),F85&gt;DATE(2022,1,31)),(NETWORKDAYS(Lister!$D$20,Lister!$E$20,Lister!$D$7:$D$16)-Q85)*O85/NETWORKDAYS(Lister!$D$20,Lister!$E$20,Lister!$D$7:$D$16),IF(OR(AND(E85&lt;DATE(2022,1,1),F85&lt;DATE(2022,1,1)),E85&gt;DATE(2022,1,31)),0)))))),0),"")</f>
        <v/>
      </c>
      <c r="U85" s="22" t="str">
        <f>IFERROR(MAX(IF(OR(P85="",Q85="",R85=""),"",IF(AND(MONTH(E85)=2,MONTH(F85)=2),(NETWORKDAYS(E85,F85,Lister!$D$7:$D$16)-R85)*O85/NETWORKDAYS(Lister!$D$21,Lister!$E$21,Lister!$D$7:$D$16),IF(AND(MONTH(E85)=2,F85&gt;DATE(2022,2,28)),(NETWORKDAYS(E85,Lister!$E$21,Lister!$D$7:$D$16)-R85)*O85/NETWORKDAYS(Lister!$D$21,Lister!$E$21,Lister!$D$7:$D$16),IF(AND(E85&lt;DATE(2022,2,1),MONTH(F85)=2),(NETWORKDAYS(Lister!$D$21,F85,Lister!$D$7:$D$16)-R85)*O85/NETWORKDAYS(Lister!$D$21,Lister!$E$21,Lister!$D$7:$D$16),IF(AND(E85&lt;DATE(2022,2,1),F85&gt;DATE(2022,2,28)),(NETWORKDAYS(Lister!$D$21,Lister!$E$21,Lister!$D$7:$D$16)-R85)*O85/NETWORKDAYS(Lister!$D$21,Lister!$E$21,Lister!$D$7:$D$16),IF(OR(AND(E85&lt;DATE(2022,2,1),F85&lt;DATE(2022,2,1)),E85&gt;DATE(2022,2,28)),0)))))),0),"")</f>
        <v/>
      </c>
      <c r="V85" s="23" t="str">
        <f t="shared" si="3"/>
        <v/>
      </c>
      <c r="W85" s="23" t="str">
        <f t="shared" si="4"/>
        <v/>
      </c>
      <c r="X85" s="24" t="str">
        <f t="shared" si="5"/>
        <v/>
      </c>
    </row>
    <row r="86" spans="1:24" x14ac:dyDescent="0.3">
      <c r="A86" s="4" t="str">
        <f t="shared" si="6"/>
        <v/>
      </c>
      <c r="B86" s="41"/>
      <c r="C86" s="42"/>
      <c r="D86" s="43"/>
      <c r="E86" s="44"/>
      <c r="F86" s="44"/>
      <c r="G86" s="17" t="str">
        <f>IF(OR(E86="",F86=""),"",NETWORKDAYS(E86,F86,Lister!$D$7:$D$16))</f>
        <v/>
      </c>
      <c r="I86" s="45" t="str">
        <f t="shared" ref="I86:I149" si="7">IF(H86="","",IF(H86="Funktionær",0.75,IF(H86="Ikke-funktionær",0.9,IF(H86="Elev/lærling",0.9))))</f>
        <v/>
      </c>
      <c r="J86" s="46"/>
      <c r="K86" s="47">
        <f>IF(ISNUMBER('Opsparede løndele'!I71),J86+'Opsparede løndele'!I71,J86)</f>
        <v>0</v>
      </c>
      <c r="L86" s="48"/>
      <c r="M86" s="49"/>
      <c r="N86" s="23" t="str">
        <f t="shared" ref="N86:N149" si="8">IF(B86="","",IF(K86*I86&gt;30000*IF(M86&gt;37,37,M86)/37,30000*IF(M86&gt;37,37,M86)/37,K86*I86))</f>
        <v/>
      </c>
      <c r="O86" s="21" t="str">
        <f t="shared" ref="O86:O149" si="9">IF(N86="","",IF(N86&lt;=K86-L86,N86,K86-L86))</f>
        <v/>
      </c>
      <c r="P86" s="49"/>
      <c r="Q86" s="49"/>
      <c r="R86" s="49"/>
      <c r="S86" s="22" t="str">
        <f>IFERROR(MAX(IF(OR(P86="",Q86="",R86=""),"",IF(AND(MONTH(E86)=12,MONTH(F86)=12),(NETWORKDAYS(E86,F86,Lister!$D$7:$D$16)-P86)*O86/NETWORKDAYS(Lister!$D$19,Lister!$E$19,Lister!$D$7:$D$16),IF(AND(MONTH(E86)=12,F86&gt;DATE(2021,12,31)),(NETWORKDAYS(E86,Lister!$E$19,Lister!$D$7:$D$16)-P86)*O86/NETWORKDAYS(Lister!$D$19,Lister!$E$19,Lister!$D$7:$D$16),IF(E86&gt;DATE(2021,12,31),0)))),0),"")</f>
        <v/>
      </c>
      <c r="T86" s="22" t="str">
        <f>IFERROR(MAX(IF(OR(P86="",Q86="",R86=""),"",IF(AND(MONTH(E86)=1,MONTH(F86)=1),(NETWORKDAYS(E86,F86,Lister!$D$7:$D$16)-Q86)*O86/NETWORKDAYS(Lister!$D$20,Lister!$E$20,Lister!$D$7:$D$16),IF(AND(MONTH(E86)=1,F86&gt;DATE(2022,1,31)),(NETWORKDAYS(E86,Lister!$E$20,Lister!$D$7:$D$16)-Q86)*O86/NETWORKDAYS(Lister!$D$20,Lister!$E$20,Lister!$D$7:$D$16),IF(AND(E86&lt;DATE(2022,1,1),MONTH(F86)=1),(NETWORKDAYS(Lister!$D$20,F86,Lister!$D$7:$D$16)-Q86)*O86/NETWORKDAYS(Lister!$D$20,Lister!$E$20,Lister!$D$7:$D$16),IF(AND(E86&lt;DATE(2022,1,1),F86&gt;DATE(2022,1,31)),(NETWORKDAYS(Lister!$D$20,Lister!$E$20,Lister!$D$7:$D$16)-Q86)*O86/NETWORKDAYS(Lister!$D$20,Lister!$E$20,Lister!$D$7:$D$16),IF(OR(AND(E86&lt;DATE(2022,1,1),F86&lt;DATE(2022,1,1)),E86&gt;DATE(2022,1,31)),0)))))),0),"")</f>
        <v/>
      </c>
      <c r="U86" s="22" t="str">
        <f>IFERROR(MAX(IF(OR(P86="",Q86="",R86=""),"",IF(AND(MONTH(E86)=2,MONTH(F86)=2),(NETWORKDAYS(E86,F86,Lister!$D$7:$D$16)-R86)*O86/NETWORKDAYS(Lister!$D$21,Lister!$E$21,Lister!$D$7:$D$16),IF(AND(MONTH(E86)=2,F86&gt;DATE(2022,2,28)),(NETWORKDAYS(E86,Lister!$E$21,Lister!$D$7:$D$16)-R86)*O86/NETWORKDAYS(Lister!$D$21,Lister!$E$21,Lister!$D$7:$D$16),IF(AND(E86&lt;DATE(2022,2,1),MONTH(F86)=2),(NETWORKDAYS(Lister!$D$21,F86,Lister!$D$7:$D$16)-R86)*O86/NETWORKDAYS(Lister!$D$21,Lister!$E$21,Lister!$D$7:$D$16),IF(AND(E86&lt;DATE(2022,2,1),F86&gt;DATE(2022,2,28)),(NETWORKDAYS(Lister!$D$21,Lister!$E$21,Lister!$D$7:$D$16)-R86)*O86/NETWORKDAYS(Lister!$D$21,Lister!$E$21,Lister!$D$7:$D$16),IF(OR(AND(E86&lt;DATE(2022,2,1),F86&lt;DATE(2022,2,1)),E86&gt;DATE(2022,2,28)),0)))))),0),"")</f>
        <v/>
      </c>
      <c r="V86" s="23" t="str">
        <f t="shared" ref="V86:V149" si="10">IF(AND(ISNUMBER(S86),ISNUMBER(T86),ISNUMBER(U86)),S86+T86+U86,"")</f>
        <v/>
      </c>
      <c r="W86" s="23" t="str">
        <f t="shared" ref="W86:W149" si="11">IFERROR(IF(E86&gt;=DATE(2021,12,10),3,0)/31*O86,"")</f>
        <v/>
      </c>
      <c r="X86" s="24" t="str">
        <f t="shared" ref="X86:X149" si="12">IFERROR(MAX(IF(AND(ISNUMBER(S86),ISNUMBER(T86),ISNUMBER(U86)),V86-W86,""),0),"")</f>
        <v/>
      </c>
    </row>
    <row r="87" spans="1:24" x14ac:dyDescent="0.3">
      <c r="A87" s="4" t="str">
        <f t="shared" ref="A87:A150" si="13">IF(B87="","",A86+1)</f>
        <v/>
      </c>
      <c r="B87" s="41"/>
      <c r="C87" s="42"/>
      <c r="D87" s="43"/>
      <c r="E87" s="44"/>
      <c r="F87" s="44"/>
      <c r="G87" s="17" t="str">
        <f>IF(OR(E87="",F87=""),"",NETWORKDAYS(E87,F87,Lister!$D$7:$D$16))</f>
        <v/>
      </c>
      <c r="I87" s="45" t="str">
        <f t="shared" si="7"/>
        <v/>
      </c>
      <c r="J87" s="46"/>
      <c r="K87" s="47">
        <f>IF(ISNUMBER('Opsparede løndele'!I72),J87+'Opsparede løndele'!I72,J87)</f>
        <v>0</v>
      </c>
      <c r="L87" s="48"/>
      <c r="M87" s="49"/>
      <c r="N87" s="23" t="str">
        <f t="shared" si="8"/>
        <v/>
      </c>
      <c r="O87" s="21" t="str">
        <f t="shared" si="9"/>
        <v/>
      </c>
      <c r="P87" s="49"/>
      <c r="Q87" s="49"/>
      <c r="R87" s="49"/>
      <c r="S87" s="22" t="str">
        <f>IFERROR(MAX(IF(OR(P87="",Q87="",R87=""),"",IF(AND(MONTH(E87)=12,MONTH(F87)=12),(NETWORKDAYS(E87,F87,Lister!$D$7:$D$16)-P87)*O87/NETWORKDAYS(Lister!$D$19,Lister!$E$19,Lister!$D$7:$D$16),IF(AND(MONTH(E87)=12,F87&gt;DATE(2021,12,31)),(NETWORKDAYS(E87,Lister!$E$19,Lister!$D$7:$D$16)-P87)*O87/NETWORKDAYS(Lister!$D$19,Lister!$E$19,Lister!$D$7:$D$16),IF(E87&gt;DATE(2021,12,31),0)))),0),"")</f>
        <v/>
      </c>
      <c r="T87" s="22" t="str">
        <f>IFERROR(MAX(IF(OR(P87="",Q87="",R87=""),"",IF(AND(MONTH(E87)=1,MONTH(F87)=1),(NETWORKDAYS(E87,F87,Lister!$D$7:$D$16)-Q87)*O87/NETWORKDAYS(Lister!$D$20,Lister!$E$20,Lister!$D$7:$D$16),IF(AND(MONTH(E87)=1,F87&gt;DATE(2022,1,31)),(NETWORKDAYS(E87,Lister!$E$20,Lister!$D$7:$D$16)-Q87)*O87/NETWORKDAYS(Lister!$D$20,Lister!$E$20,Lister!$D$7:$D$16),IF(AND(E87&lt;DATE(2022,1,1),MONTH(F87)=1),(NETWORKDAYS(Lister!$D$20,F87,Lister!$D$7:$D$16)-Q87)*O87/NETWORKDAYS(Lister!$D$20,Lister!$E$20,Lister!$D$7:$D$16),IF(AND(E87&lt;DATE(2022,1,1),F87&gt;DATE(2022,1,31)),(NETWORKDAYS(Lister!$D$20,Lister!$E$20,Lister!$D$7:$D$16)-Q87)*O87/NETWORKDAYS(Lister!$D$20,Lister!$E$20,Lister!$D$7:$D$16),IF(OR(AND(E87&lt;DATE(2022,1,1),F87&lt;DATE(2022,1,1)),E87&gt;DATE(2022,1,31)),0)))))),0),"")</f>
        <v/>
      </c>
      <c r="U87" s="22" t="str">
        <f>IFERROR(MAX(IF(OR(P87="",Q87="",R87=""),"",IF(AND(MONTH(E87)=2,MONTH(F87)=2),(NETWORKDAYS(E87,F87,Lister!$D$7:$D$16)-R87)*O87/NETWORKDAYS(Lister!$D$21,Lister!$E$21,Lister!$D$7:$D$16),IF(AND(MONTH(E87)=2,F87&gt;DATE(2022,2,28)),(NETWORKDAYS(E87,Lister!$E$21,Lister!$D$7:$D$16)-R87)*O87/NETWORKDAYS(Lister!$D$21,Lister!$E$21,Lister!$D$7:$D$16),IF(AND(E87&lt;DATE(2022,2,1),MONTH(F87)=2),(NETWORKDAYS(Lister!$D$21,F87,Lister!$D$7:$D$16)-R87)*O87/NETWORKDAYS(Lister!$D$21,Lister!$E$21,Lister!$D$7:$D$16),IF(AND(E87&lt;DATE(2022,2,1),F87&gt;DATE(2022,2,28)),(NETWORKDAYS(Lister!$D$21,Lister!$E$21,Lister!$D$7:$D$16)-R87)*O87/NETWORKDAYS(Lister!$D$21,Lister!$E$21,Lister!$D$7:$D$16),IF(OR(AND(E87&lt;DATE(2022,2,1),F87&lt;DATE(2022,2,1)),E87&gt;DATE(2022,2,28)),0)))))),0),"")</f>
        <v/>
      </c>
      <c r="V87" s="23" t="str">
        <f t="shared" si="10"/>
        <v/>
      </c>
      <c r="W87" s="23" t="str">
        <f t="shared" si="11"/>
        <v/>
      </c>
      <c r="X87" s="24" t="str">
        <f t="shared" si="12"/>
        <v/>
      </c>
    </row>
    <row r="88" spans="1:24" x14ac:dyDescent="0.3">
      <c r="A88" s="4" t="str">
        <f t="shared" si="13"/>
        <v/>
      </c>
      <c r="B88" s="41"/>
      <c r="C88" s="42"/>
      <c r="D88" s="43"/>
      <c r="E88" s="44"/>
      <c r="F88" s="44"/>
      <c r="G88" s="17" t="str">
        <f>IF(OR(E88="",F88=""),"",NETWORKDAYS(E88,F88,Lister!$D$7:$D$16))</f>
        <v/>
      </c>
      <c r="I88" s="45" t="str">
        <f t="shared" si="7"/>
        <v/>
      </c>
      <c r="J88" s="46"/>
      <c r="K88" s="47">
        <f>IF(ISNUMBER('Opsparede løndele'!I73),J88+'Opsparede løndele'!I73,J88)</f>
        <v>0</v>
      </c>
      <c r="L88" s="48"/>
      <c r="M88" s="49"/>
      <c r="N88" s="23" t="str">
        <f t="shared" si="8"/>
        <v/>
      </c>
      <c r="O88" s="21" t="str">
        <f t="shared" si="9"/>
        <v/>
      </c>
      <c r="P88" s="49"/>
      <c r="Q88" s="49"/>
      <c r="R88" s="49"/>
      <c r="S88" s="22" t="str">
        <f>IFERROR(MAX(IF(OR(P88="",Q88="",R88=""),"",IF(AND(MONTH(E88)=12,MONTH(F88)=12),(NETWORKDAYS(E88,F88,Lister!$D$7:$D$16)-P88)*O88/NETWORKDAYS(Lister!$D$19,Lister!$E$19,Lister!$D$7:$D$16),IF(AND(MONTH(E88)=12,F88&gt;DATE(2021,12,31)),(NETWORKDAYS(E88,Lister!$E$19,Lister!$D$7:$D$16)-P88)*O88/NETWORKDAYS(Lister!$D$19,Lister!$E$19,Lister!$D$7:$D$16),IF(E88&gt;DATE(2021,12,31),0)))),0),"")</f>
        <v/>
      </c>
      <c r="T88" s="22" t="str">
        <f>IFERROR(MAX(IF(OR(P88="",Q88="",R88=""),"",IF(AND(MONTH(E88)=1,MONTH(F88)=1),(NETWORKDAYS(E88,F88,Lister!$D$7:$D$16)-Q88)*O88/NETWORKDAYS(Lister!$D$20,Lister!$E$20,Lister!$D$7:$D$16),IF(AND(MONTH(E88)=1,F88&gt;DATE(2022,1,31)),(NETWORKDAYS(E88,Lister!$E$20,Lister!$D$7:$D$16)-Q88)*O88/NETWORKDAYS(Lister!$D$20,Lister!$E$20,Lister!$D$7:$D$16),IF(AND(E88&lt;DATE(2022,1,1),MONTH(F88)=1),(NETWORKDAYS(Lister!$D$20,F88,Lister!$D$7:$D$16)-Q88)*O88/NETWORKDAYS(Lister!$D$20,Lister!$E$20,Lister!$D$7:$D$16),IF(AND(E88&lt;DATE(2022,1,1),F88&gt;DATE(2022,1,31)),(NETWORKDAYS(Lister!$D$20,Lister!$E$20,Lister!$D$7:$D$16)-Q88)*O88/NETWORKDAYS(Lister!$D$20,Lister!$E$20,Lister!$D$7:$D$16),IF(OR(AND(E88&lt;DATE(2022,1,1),F88&lt;DATE(2022,1,1)),E88&gt;DATE(2022,1,31)),0)))))),0),"")</f>
        <v/>
      </c>
      <c r="U88" s="22" t="str">
        <f>IFERROR(MAX(IF(OR(P88="",Q88="",R88=""),"",IF(AND(MONTH(E88)=2,MONTH(F88)=2),(NETWORKDAYS(E88,F88,Lister!$D$7:$D$16)-R88)*O88/NETWORKDAYS(Lister!$D$21,Lister!$E$21,Lister!$D$7:$D$16),IF(AND(MONTH(E88)=2,F88&gt;DATE(2022,2,28)),(NETWORKDAYS(E88,Lister!$E$21,Lister!$D$7:$D$16)-R88)*O88/NETWORKDAYS(Lister!$D$21,Lister!$E$21,Lister!$D$7:$D$16),IF(AND(E88&lt;DATE(2022,2,1),MONTH(F88)=2),(NETWORKDAYS(Lister!$D$21,F88,Lister!$D$7:$D$16)-R88)*O88/NETWORKDAYS(Lister!$D$21,Lister!$E$21,Lister!$D$7:$D$16),IF(AND(E88&lt;DATE(2022,2,1),F88&gt;DATE(2022,2,28)),(NETWORKDAYS(Lister!$D$21,Lister!$E$21,Lister!$D$7:$D$16)-R88)*O88/NETWORKDAYS(Lister!$D$21,Lister!$E$21,Lister!$D$7:$D$16),IF(OR(AND(E88&lt;DATE(2022,2,1),F88&lt;DATE(2022,2,1)),E88&gt;DATE(2022,2,28)),0)))))),0),"")</f>
        <v/>
      </c>
      <c r="V88" s="23" t="str">
        <f t="shared" si="10"/>
        <v/>
      </c>
      <c r="W88" s="23" t="str">
        <f t="shared" si="11"/>
        <v/>
      </c>
      <c r="X88" s="24" t="str">
        <f t="shared" si="12"/>
        <v/>
      </c>
    </row>
    <row r="89" spans="1:24" x14ac:dyDescent="0.3">
      <c r="A89" s="4" t="str">
        <f t="shared" si="13"/>
        <v/>
      </c>
      <c r="B89" s="41"/>
      <c r="C89" s="42"/>
      <c r="D89" s="43"/>
      <c r="E89" s="44"/>
      <c r="F89" s="44"/>
      <c r="G89" s="17" t="str">
        <f>IF(OR(E89="",F89=""),"",NETWORKDAYS(E89,F89,Lister!$D$7:$D$16))</f>
        <v/>
      </c>
      <c r="I89" s="45" t="str">
        <f t="shared" si="7"/>
        <v/>
      </c>
      <c r="J89" s="46"/>
      <c r="K89" s="47">
        <f>IF(ISNUMBER('Opsparede løndele'!I74),J89+'Opsparede løndele'!I74,J89)</f>
        <v>0</v>
      </c>
      <c r="L89" s="48"/>
      <c r="M89" s="49"/>
      <c r="N89" s="23" t="str">
        <f t="shared" si="8"/>
        <v/>
      </c>
      <c r="O89" s="21" t="str">
        <f t="shared" si="9"/>
        <v/>
      </c>
      <c r="P89" s="49"/>
      <c r="Q89" s="49"/>
      <c r="R89" s="49"/>
      <c r="S89" s="22" t="str">
        <f>IFERROR(MAX(IF(OR(P89="",Q89="",R89=""),"",IF(AND(MONTH(E89)=12,MONTH(F89)=12),(NETWORKDAYS(E89,F89,Lister!$D$7:$D$16)-P89)*O89/NETWORKDAYS(Lister!$D$19,Lister!$E$19,Lister!$D$7:$D$16),IF(AND(MONTH(E89)=12,F89&gt;DATE(2021,12,31)),(NETWORKDAYS(E89,Lister!$E$19,Lister!$D$7:$D$16)-P89)*O89/NETWORKDAYS(Lister!$D$19,Lister!$E$19,Lister!$D$7:$D$16),IF(E89&gt;DATE(2021,12,31),0)))),0),"")</f>
        <v/>
      </c>
      <c r="T89" s="22" t="str">
        <f>IFERROR(MAX(IF(OR(P89="",Q89="",R89=""),"",IF(AND(MONTH(E89)=1,MONTH(F89)=1),(NETWORKDAYS(E89,F89,Lister!$D$7:$D$16)-Q89)*O89/NETWORKDAYS(Lister!$D$20,Lister!$E$20,Lister!$D$7:$D$16),IF(AND(MONTH(E89)=1,F89&gt;DATE(2022,1,31)),(NETWORKDAYS(E89,Lister!$E$20,Lister!$D$7:$D$16)-Q89)*O89/NETWORKDAYS(Lister!$D$20,Lister!$E$20,Lister!$D$7:$D$16),IF(AND(E89&lt;DATE(2022,1,1),MONTH(F89)=1),(NETWORKDAYS(Lister!$D$20,F89,Lister!$D$7:$D$16)-Q89)*O89/NETWORKDAYS(Lister!$D$20,Lister!$E$20,Lister!$D$7:$D$16),IF(AND(E89&lt;DATE(2022,1,1),F89&gt;DATE(2022,1,31)),(NETWORKDAYS(Lister!$D$20,Lister!$E$20,Lister!$D$7:$D$16)-Q89)*O89/NETWORKDAYS(Lister!$D$20,Lister!$E$20,Lister!$D$7:$D$16),IF(OR(AND(E89&lt;DATE(2022,1,1),F89&lt;DATE(2022,1,1)),E89&gt;DATE(2022,1,31)),0)))))),0),"")</f>
        <v/>
      </c>
      <c r="U89" s="22" t="str">
        <f>IFERROR(MAX(IF(OR(P89="",Q89="",R89=""),"",IF(AND(MONTH(E89)=2,MONTH(F89)=2),(NETWORKDAYS(E89,F89,Lister!$D$7:$D$16)-R89)*O89/NETWORKDAYS(Lister!$D$21,Lister!$E$21,Lister!$D$7:$D$16),IF(AND(MONTH(E89)=2,F89&gt;DATE(2022,2,28)),(NETWORKDAYS(E89,Lister!$E$21,Lister!$D$7:$D$16)-R89)*O89/NETWORKDAYS(Lister!$D$21,Lister!$E$21,Lister!$D$7:$D$16),IF(AND(E89&lt;DATE(2022,2,1),MONTH(F89)=2),(NETWORKDAYS(Lister!$D$21,F89,Lister!$D$7:$D$16)-R89)*O89/NETWORKDAYS(Lister!$D$21,Lister!$E$21,Lister!$D$7:$D$16),IF(AND(E89&lt;DATE(2022,2,1),F89&gt;DATE(2022,2,28)),(NETWORKDAYS(Lister!$D$21,Lister!$E$21,Lister!$D$7:$D$16)-R89)*O89/NETWORKDAYS(Lister!$D$21,Lister!$E$21,Lister!$D$7:$D$16),IF(OR(AND(E89&lt;DATE(2022,2,1),F89&lt;DATE(2022,2,1)),E89&gt;DATE(2022,2,28)),0)))))),0),"")</f>
        <v/>
      </c>
      <c r="V89" s="23" t="str">
        <f t="shared" si="10"/>
        <v/>
      </c>
      <c r="W89" s="23" t="str">
        <f t="shared" si="11"/>
        <v/>
      </c>
      <c r="X89" s="24" t="str">
        <f t="shared" si="12"/>
        <v/>
      </c>
    </row>
    <row r="90" spans="1:24" x14ac:dyDescent="0.3">
      <c r="A90" s="4" t="str">
        <f t="shared" si="13"/>
        <v/>
      </c>
      <c r="B90" s="41"/>
      <c r="C90" s="42"/>
      <c r="D90" s="43"/>
      <c r="E90" s="44"/>
      <c r="F90" s="44"/>
      <c r="G90" s="17" t="str">
        <f>IF(OR(E90="",F90=""),"",NETWORKDAYS(E90,F90,Lister!$D$7:$D$16))</f>
        <v/>
      </c>
      <c r="I90" s="45" t="str">
        <f t="shared" si="7"/>
        <v/>
      </c>
      <c r="J90" s="46"/>
      <c r="K90" s="47">
        <f>IF(ISNUMBER('Opsparede løndele'!I75),J90+'Opsparede løndele'!I75,J90)</f>
        <v>0</v>
      </c>
      <c r="L90" s="48"/>
      <c r="M90" s="49"/>
      <c r="N90" s="23" t="str">
        <f t="shared" si="8"/>
        <v/>
      </c>
      <c r="O90" s="21" t="str">
        <f t="shared" si="9"/>
        <v/>
      </c>
      <c r="P90" s="49"/>
      <c r="Q90" s="49"/>
      <c r="R90" s="49"/>
      <c r="S90" s="22" t="str">
        <f>IFERROR(MAX(IF(OR(P90="",Q90="",R90=""),"",IF(AND(MONTH(E90)=12,MONTH(F90)=12),(NETWORKDAYS(E90,F90,Lister!$D$7:$D$16)-P90)*O90/NETWORKDAYS(Lister!$D$19,Lister!$E$19,Lister!$D$7:$D$16),IF(AND(MONTH(E90)=12,F90&gt;DATE(2021,12,31)),(NETWORKDAYS(E90,Lister!$E$19,Lister!$D$7:$D$16)-P90)*O90/NETWORKDAYS(Lister!$D$19,Lister!$E$19,Lister!$D$7:$D$16),IF(E90&gt;DATE(2021,12,31),0)))),0),"")</f>
        <v/>
      </c>
      <c r="T90" s="22" t="str">
        <f>IFERROR(MAX(IF(OR(P90="",Q90="",R90=""),"",IF(AND(MONTH(E90)=1,MONTH(F90)=1),(NETWORKDAYS(E90,F90,Lister!$D$7:$D$16)-Q90)*O90/NETWORKDAYS(Lister!$D$20,Lister!$E$20,Lister!$D$7:$D$16),IF(AND(MONTH(E90)=1,F90&gt;DATE(2022,1,31)),(NETWORKDAYS(E90,Lister!$E$20,Lister!$D$7:$D$16)-Q90)*O90/NETWORKDAYS(Lister!$D$20,Lister!$E$20,Lister!$D$7:$D$16),IF(AND(E90&lt;DATE(2022,1,1),MONTH(F90)=1),(NETWORKDAYS(Lister!$D$20,F90,Lister!$D$7:$D$16)-Q90)*O90/NETWORKDAYS(Lister!$D$20,Lister!$E$20,Lister!$D$7:$D$16),IF(AND(E90&lt;DATE(2022,1,1),F90&gt;DATE(2022,1,31)),(NETWORKDAYS(Lister!$D$20,Lister!$E$20,Lister!$D$7:$D$16)-Q90)*O90/NETWORKDAYS(Lister!$D$20,Lister!$E$20,Lister!$D$7:$D$16),IF(OR(AND(E90&lt;DATE(2022,1,1),F90&lt;DATE(2022,1,1)),E90&gt;DATE(2022,1,31)),0)))))),0),"")</f>
        <v/>
      </c>
      <c r="U90" s="22" t="str">
        <f>IFERROR(MAX(IF(OR(P90="",Q90="",R90=""),"",IF(AND(MONTH(E90)=2,MONTH(F90)=2),(NETWORKDAYS(E90,F90,Lister!$D$7:$D$16)-R90)*O90/NETWORKDAYS(Lister!$D$21,Lister!$E$21,Lister!$D$7:$D$16),IF(AND(MONTH(E90)=2,F90&gt;DATE(2022,2,28)),(NETWORKDAYS(E90,Lister!$E$21,Lister!$D$7:$D$16)-R90)*O90/NETWORKDAYS(Lister!$D$21,Lister!$E$21,Lister!$D$7:$D$16),IF(AND(E90&lt;DATE(2022,2,1),MONTH(F90)=2),(NETWORKDAYS(Lister!$D$21,F90,Lister!$D$7:$D$16)-R90)*O90/NETWORKDAYS(Lister!$D$21,Lister!$E$21,Lister!$D$7:$D$16),IF(AND(E90&lt;DATE(2022,2,1),F90&gt;DATE(2022,2,28)),(NETWORKDAYS(Lister!$D$21,Lister!$E$21,Lister!$D$7:$D$16)-R90)*O90/NETWORKDAYS(Lister!$D$21,Lister!$E$21,Lister!$D$7:$D$16),IF(OR(AND(E90&lt;DATE(2022,2,1),F90&lt;DATE(2022,2,1)),E90&gt;DATE(2022,2,28)),0)))))),0),"")</f>
        <v/>
      </c>
      <c r="V90" s="23" t="str">
        <f t="shared" si="10"/>
        <v/>
      </c>
      <c r="W90" s="23" t="str">
        <f t="shared" si="11"/>
        <v/>
      </c>
      <c r="X90" s="24" t="str">
        <f t="shared" si="12"/>
        <v/>
      </c>
    </row>
    <row r="91" spans="1:24" x14ac:dyDescent="0.3">
      <c r="A91" s="4" t="str">
        <f t="shared" si="13"/>
        <v/>
      </c>
      <c r="B91" s="41"/>
      <c r="C91" s="42"/>
      <c r="D91" s="43"/>
      <c r="E91" s="44"/>
      <c r="F91" s="44"/>
      <c r="G91" s="17" t="str">
        <f>IF(OR(E91="",F91=""),"",NETWORKDAYS(E91,F91,Lister!$D$7:$D$16))</f>
        <v/>
      </c>
      <c r="I91" s="45" t="str">
        <f t="shared" si="7"/>
        <v/>
      </c>
      <c r="J91" s="46"/>
      <c r="K91" s="47">
        <f>IF(ISNUMBER('Opsparede løndele'!I76),J91+'Opsparede løndele'!I76,J91)</f>
        <v>0</v>
      </c>
      <c r="L91" s="48"/>
      <c r="M91" s="49"/>
      <c r="N91" s="23" t="str">
        <f t="shared" si="8"/>
        <v/>
      </c>
      <c r="O91" s="21" t="str">
        <f t="shared" si="9"/>
        <v/>
      </c>
      <c r="P91" s="49"/>
      <c r="Q91" s="49"/>
      <c r="R91" s="49"/>
      <c r="S91" s="22" t="str">
        <f>IFERROR(MAX(IF(OR(P91="",Q91="",R91=""),"",IF(AND(MONTH(E91)=12,MONTH(F91)=12),(NETWORKDAYS(E91,F91,Lister!$D$7:$D$16)-P91)*O91/NETWORKDAYS(Lister!$D$19,Lister!$E$19,Lister!$D$7:$D$16),IF(AND(MONTH(E91)=12,F91&gt;DATE(2021,12,31)),(NETWORKDAYS(E91,Lister!$E$19,Lister!$D$7:$D$16)-P91)*O91/NETWORKDAYS(Lister!$D$19,Lister!$E$19,Lister!$D$7:$D$16),IF(E91&gt;DATE(2021,12,31),0)))),0),"")</f>
        <v/>
      </c>
      <c r="T91" s="22" t="str">
        <f>IFERROR(MAX(IF(OR(P91="",Q91="",R91=""),"",IF(AND(MONTH(E91)=1,MONTH(F91)=1),(NETWORKDAYS(E91,F91,Lister!$D$7:$D$16)-Q91)*O91/NETWORKDAYS(Lister!$D$20,Lister!$E$20,Lister!$D$7:$D$16),IF(AND(MONTH(E91)=1,F91&gt;DATE(2022,1,31)),(NETWORKDAYS(E91,Lister!$E$20,Lister!$D$7:$D$16)-Q91)*O91/NETWORKDAYS(Lister!$D$20,Lister!$E$20,Lister!$D$7:$D$16),IF(AND(E91&lt;DATE(2022,1,1),MONTH(F91)=1),(NETWORKDAYS(Lister!$D$20,F91,Lister!$D$7:$D$16)-Q91)*O91/NETWORKDAYS(Lister!$D$20,Lister!$E$20,Lister!$D$7:$D$16),IF(AND(E91&lt;DATE(2022,1,1),F91&gt;DATE(2022,1,31)),(NETWORKDAYS(Lister!$D$20,Lister!$E$20,Lister!$D$7:$D$16)-Q91)*O91/NETWORKDAYS(Lister!$D$20,Lister!$E$20,Lister!$D$7:$D$16),IF(OR(AND(E91&lt;DATE(2022,1,1),F91&lt;DATE(2022,1,1)),E91&gt;DATE(2022,1,31)),0)))))),0),"")</f>
        <v/>
      </c>
      <c r="U91" s="22" t="str">
        <f>IFERROR(MAX(IF(OR(P91="",Q91="",R91=""),"",IF(AND(MONTH(E91)=2,MONTH(F91)=2),(NETWORKDAYS(E91,F91,Lister!$D$7:$D$16)-R91)*O91/NETWORKDAYS(Lister!$D$21,Lister!$E$21,Lister!$D$7:$D$16),IF(AND(MONTH(E91)=2,F91&gt;DATE(2022,2,28)),(NETWORKDAYS(E91,Lister!$E$21,Lister!$D$7:$D$16)-R91)*O91/NETWORKDAYS(Lister!$D$21,Lister!$E$21,Lister!$D$7:$D$16),IF(AND(E91&lt;DATE(2022,2,1),MONTH(F91)=2),(NETWORKDAYS(Lister!$D$21,F91,Lister!$D$7:$D$16)-R91)*O91/NETWORKDAYS(Lister!$D$21,Lister!$E$21,Lister!$D$7:$D$16),IF(AND(E91&lt;DATE(2022,2,1),F91&gt;DATE(2022,2,28)),(NETWORKDAYS(Lister!$D$21,Lister!$E$21,Lister!$D$7:$D$16)-R91)*O91/NETWORKDAYS(Lister!$D$21,Lister!$E$21,Lister!$D$7:$D$16),IF(OR(AND(E91&lt;DATE(2022,2,1),F91&lt;DATE(2022,2,1)),E91&gt;DATE(2022,2,28)),0)))))),0),"")</f>
        <v/>
      </c>
      <c r="V91" s="23" t="str">
        <f t="shared" si="10"/>
        <v/>
      </c>
      <c r="W91" s="23" t="str">
        <f t="shared" si="11"/>
        <v/>
      </c>
      <c r="X91" s="24" t="str">
        <f t="shared" si="12"/>
        <v/>
      </c>
    </row>
    <row r="92" spans="1:24" x14ac:dyDescent="0.3">
      <c r="A92" s="4" t="str">
        <f t="shared" si="13"/>
        <v/>
      </c>
      <c r="B92" s="41"/>
      <c r="C92" s="42"/>
      <c r="D92" s="43"/>
      <c r="E92" s="44"/>
      <c r="F92" s="44"/>
      <c r="G92" s="17" t="str">
        <f>IF(OR(E92="",F92=""),"",NETWORKDAYS(E92,F92,Lister!$D$7:$D$16))</f>
        <v/>
      </c>
      <c r="I92" s="45" t="str">
        <f t="shared" si="7"/>
        <v/>
      </c>
      <c r="J92" s="46"/>
      <c r="K92" s="47">
        <f>IF(ISNUMBER('Opsparede løndele'!I77),J92+'Opsparede løndele'!I77,J92)</f>
        <v>0</v>
      </c>
      <c r="L92" s="48"/>
      <c r="M92" s="49"/>
      <c r="N92" s="23" t="str">
        <f t="shared" si="8"/>
        <v/>
      </c>
      <c r="O92" s="21" t="str">
        <f t="shared" si="9"/>
        <v/>
      </c>
      <c r="P92" s="49"/>
      <c r="Q92" s="49"/>
      <c r="R92" s="49"/>
      <c r="S92" s="22" t="str">
        <f>IFERROR(MAX(IF(OR(P92="",Q92="",R92=""),"",IF(AND(MONTH(E92)=12,MONTH(F92)=12),(NETWORKDAYS(E92,F92,Lister!$D$7:$D$16)-P92)*O92/NETWORKDAYS(Lister!$D$19,Lister!$E$19,Lister!$D$7:$D$16),IF(AND(MONTH(E92)=12,F92&gt;DATE(2021,12,31)),(NETWORKDAYS(E92,Lister!$E$19,Lister!$D$7:$D$16)-P92)*O92/NETWORKDAYS(Lister!$D$19,Lister!$E$19,Lister!$D$7:$D$16),IF(E92&gt;DATE(2021,12,31),0)))),0),"")</f>
        <v/>
      </c>
      <c r="T92" s="22" t="str">
        <f>IFERROR(MAX(IF(OR(P92="",Q92="",R92=""),"",IF(AND(MONTH(E92)=1,MONTH(F92)=1),(NETWORKDAYS(E92,F92,Lister!$D$7:$D$16)-Q92)*O92/NETWORKDAYS(Lister!$D$20,Lister!$E$20,Lister!$D$7:$D$16),IF(AND(MONTH(E92)=1,F92&gt;DATE(2022,1,31)),(NETWORKDAYS(E92,Lister!$E$20,Lister!$D$7:$D$16)-Q92)*O92/NETWORKDAYS(Lister!$D$20,Lister!$E$20,Lister!$D$7:$D$16),IF(AND(E92&lt;DATE(2022,1,1),MONTH(F92)=1),(NETWORKDAYS(Lister!$D$20,F92,Lister!$D$7:$D$16)-Q92)*O92/NETWORKDAYS(Lister!$D$20,Lister!$E$20,Lister!$D$7:$D$16),IF(AND(E92&lt;DATE(2022,1,1),F92&gt;DATE(2022,1,31)),(NETWORKDAYS(Lister!$D$20,Lister!$E$20,Lister!$D$7:$D$16)-Q92)*O92/NETWORKDAYS(Lister!$D$20,Lister!$E$20,Lister!$D$7:$D$16),IF(OR(AND(E92&lt;DATE(2022,1,1),F92&lt;DATE(2022,1,1)),E92&gt;DATE(2022,1,31)),0)))))),0),"")</f>
        <v/>
      </c>
      <c r="U92" s="22" t="str">
        <f>IFERROR(MAX(IF(OR(P92="",Q92="",R92=""),"",IF(AND(MONTH(E92)=2,MONTH(F92)=2),(NETWORKDAYS(E92,F92,Lister!$D$7:$D$16)-R92)*O92/NETWORKDAYS(Lister!$D$21,Lister!$E$21,Lister!$D$7:$D$16),IF(AND(MONTH(E92)=2,F92&gt;DATE(2022,2,28)),(NETWORKDAYS(E92,Lister!$E$21,Lister!$D$7:$D$16)-R92)*O92/NETWORKDAYS(Lister!$D$21,Lister!$E$21,Lister!$D$7:$D$16),IF(AND(E92&lt;DATE(2022,2,1),MONTH(F92)=2),(NETWORKDAYS(Lister!$D$21,F92,Lister!$D$7:$D$16)-R92)*O92/NETWORKDAYS(Lister!$D$21,Lister!$E$21,Lister!$D$7:$D$16),IF(AND(E92&lt;DATE(2022,2,1),F92&gt;DATE(2022,2,28)),(NETWORKDAYS(Lister!$D$21,Lister!$E$21,Lister!$D$7:$D$16)-R92)*O92/NETWORKDAYS(Lister!$D$21,Lister!$E$21,Lister!$D$7:$D$16),IF(OR(AND(E92&lt;DATE(2022,2,1),F92&lt;DATE(2022,2,1)),E92&gt;DATE(2022,2,28)),0)))))),0),"")</f>
        <v/>
      </c>
      <c r="V92" s="23" t="str">
        <f t="shared" si="10"/>
        <v/>
      </c>
      <c r="W92" s="23" t="str">
        <f t="shared" si="11"/>
        <v/>
      </c>
      <c r="X92" s="24" t="str">
        <f t="shared" si="12"/>
        <v/>
      </c>
    </row>
    <row r="93" spans="1:24" x14ac:dyDescent="0.3">
      <c r="A93" s="4" t="str">
        <f t="shared" si="13"/>
        <v/>
      </c>
      <c r="B93" s="41"/>
      <c r="C93" s="42"/>
      <c r="D93" s="43"/>
      <c r="E93" s="44"/>
      <c r="F93" s="44"/>
      <c r="G93" s="17" t="str">
        <f>IF(OR(E93="",F93=""),"",NETWORKDAYS(E93,F93,Lister!$D$7:$D$16))</f>
        <v/>
      </c>
      <c r="I93" s="45" t="str">
        <f t="shared" si="7"/>
        <v/>
      </c>
      <c r="J93" s="46"/>
      <c r="K93" s="47">
        <f>IF(ISNUMBER('Opsparede løndele'!I78),J93+'Opsparede løndele'!I78,J93)</f>
        <v>0</v>
      </c>
      <c r="L93" s="48"/>
      <c r="M93" s="49"/>
      <c r="N93" s="23" t="str">
        <f t="shared" si="8"/>
        <v/>
      </c>
      <c r="O93" s="21" t="str">
        <f t="shared" si="9"/>
        <v/>
      </c>
      <c r="P93" s="49"/>
      <c r="Q93" s="49"/>
      <c r="R93" s="49"/>
      <c r="S93" s="22" t="str">
        <f>IFERROR(MAX(IF(OR(P93="",Q93="",R93=""),"",IF(AND(MONTH(E93)=12,MONTH(F93)=12),(NETWORKDAYS(E93,F93,Lister!$D$7:$D$16)-P93)*O93/NETWORKDAYS(Lister!$D$19,Lister!$E$19,Lister!$D$7:$D$16),IF(AND(MONTH(E93)=12,F93&gt;DATE(2021,12,31)),(NETWORKDAYS(E93,Lister!$E$19,Lister!$D$7:$D$16)-P93)*O93/NETWORKDAYS(Lister!$D$19,Lister!$E$19,Lister!$D$7:$D$16),IF(E93&gt;DATE(2021,12,31),0)))),0),"")</f>
        <v/>
      </c>
      <c r="T93" s="22" t="str">
        <f>IFERROR(MAX(IF(OR(P93="",Q93="",R93=""),"",IF(AND(MONTH(E93)=1,MONTH(F93)=1),(NETWORKDAYS(E93,F93,Lister!$D$7:$D$16)-Q93)*O93/NETWORKDAYS(Lister!$D$20,Lister!$E$20,Lister!$D$7:$D$16),IF(AND(MONTH(E93)=1,F93&gt;DATE(2022,1,31)),(NETWORKDAYS(E93,Lister!$E$20,Lister!$D$7:$D$16)-Q93)*O93/NETWORKDAYS(Lister!$D$20,Lister!$E$20,Lister!$D$7:$D$16),IF(AND(E93&lt;DATE(2022,1,1),MONTH(F93)=1),(NETWORKDAYS(Lister!$D$20,F93,Lister!$D$7:$D$16)-Q93)*O93/NETWORKDAYS(Lister!$D$20,Lister!$E$20,Lister!$D$7:$D$16),IF(AND(E93&lt;DATE(2022,1,1),F93&gt;DATE(2022,1,31)),(NETWORKDAYS(Lister!$D$20,Lister!$E$20,Lister!$D$7:$D$16)-Q93)*O93/NETWORKDAYS(Lister!$D$20,Lister!$E$20,Lister!$D$7:$D$16),IF(OR(AND(E93&lt;DATE(2022,1,1),F93&lt;DATE(2022,1,1)),E93&gt;DATE(2022,1,31)),0)))))),0),"")</f>
        <v/>
      </c>
      <c r="U93" s="22" t="str">
        <f>IFERROR(MAX(IF(OR(P93="",Q93="",R93=""),"",IF(AND(MONTH(E93)=2,MONTH(F93)=2),(NETWORKDAYS(E93,F93,Lister!$D$7:$D$16)-R93)*O93/NETWORKDAYS(Lister!$D$21,Lister!$E$21,Lister!$D$7:$D$16),IF(AND(MONTH(E93)=2,F93&gt;DATE(2022,2,28)),(NETWORKDAYS(E93,Lister!$E$21,Lister!$D$7:$D$16)-R93)*O93/NETWORKDAYS(Lister!$D$21,Lister!$E$21,Lister!$D$7:$D$16),IF(AND(E93&lt;DATE(2022,2,1),MONTH(F93)=2),(NETWORKDAYS(Lister!$D$21,F93,Lister!$D$7:$D$16)-R93)*O93/NETWORKDAYS(Lister!$D$21,Lister!$E$21,Lister!$D$7:$D$16),IF(AND(E93&lt;DATE(2022,2,1),F93&gt;DATE(2022,2,28)),(NETWORKDAYS(Lister!$D$21,Lister!$E$21,Lister!$D$7:$D$16)-R93)*O93/NETWORKDAYS(Lister!$D$21,Lister!$E$21,Lister!$D$7:$D$16),IF(OR(AND(E93&lt;DATE(2022,2,1),F93&lt;DATE(2022,2,1)),E93&gt;DATE(2022,2,28)),0)))))),0),"")</f>
        <v/>
      </c>
      <c r="V93" s="23" t="str">
        <f t="shared" si="10"/>
        <v/>
      </c>
      <c r="W93" s="23" t="str">
        <f t="shared" si="11"/>
        <v/>
      </c>
      <c r="X93" s="24" t="str">
        <f t="shared" si="12"/>
        <v/>
      </c>
    </row>
    <row r="94" spans="1:24" x14ac:dyDescent="0.3">
      <c r="A94" s="4" t="str">
        <f t="shared" si="13"/>
        <v/>
      </c>
      <c r="B94" s="41"/>
      <c r="C94" s="42"/>
      <c r="D94" s="43"/>
      <c r="E94" s="44"/>
      <c r="F94" s="44"/>
      <c r="G94" s="17" t="str">
        <f>IF(OR(E94="",F94=""),"",NETWORKDAYS(E94,F94,Lister!$D$7:$D$16))</f>
        <v/>
      </c>
      <c r="I94" s="45" t="str">
        <f t="shared" si="7"/>
        <v/>
      </c>
      <c r="J94" s="46"/>
      <c r="K94" s="47">
        <f>IF(ISNUMBER('Opsparede løndele'!I79),J94+'Opsparede løndele'!I79,J94)</f>
        <v>0</v>
      </c>
      <c r="L94" s="48"/>
      <c r="M94" s="49"/>
      <c r="N94" s="23" t="str">
        <f t="shared" si="8"/>
        <v/>
      </c>
      <c r="O94" s="21" t="str">
        <f t="shared" si="9"/>
        <v/>
      </c>
      <c r="P94" s="49"/>
      <c r="Q94" s="49"/>
      <c r="R94" s="49"/>
      <c r="S94" s="22" t="str">
        <f>IFERROR(MAX(IF(OR(P94="",Q94="",R94=""),"",IF(AND(MONTH(E94)=12,MONTH(F94)=12),(NETWORKDAYS(E94,F94,Lister!$D$7:$D$16)-P94)*O94/NETWORKDAYS(Lister!$D$19,Lister!$E$19,Lister!$D$7:$D$16),IF(AND(MONTH(E94)=12,F94&gt;DATE(2021,12,31)),(NETWORKDAYS(E94,Lister!$E$19,Lister!$D$7:$D$16)-P94)*O94/NETWORKDAYS(Lister!$D$19,Lister!$E$19,Lister!$D$7:$D$16),IF(E94&gt;DATE(2021,12,31),0)))),0),"")</f>
        <v/>
      </c>
      <c r="T94" s="22" t="str">
        <f>IFERROR(MAX(IF(OR(P94="",Q94="",R94=""),"",IF(AND(MONTH(E94)=1,MONTH(F94)=1),(NETWORKDAYS(E94,F94,Lister!$D$7:$D$16)-Q94)*O94/NETWORKDAYS(Lister!$D$20,Lister!$E$20,Lister!$D$7:$D$16),IF(AND(MONTH(E94)=1,F94&gt;DATE(2022,1,31)),(NETWORKDAYS(E94,Lister!$E$20,Lister!$D$7:$D$16)-Q94)*O94/NETWORKDAYS(Lister!$D$20,Lister!$E$20,Lister!$D$7:$D$16),IF(AND(E94&lt;DATE(2022,1,1),MONTH(F94)=1),(NETWORKDAYS(Lister!$D$20,F94,Lister!$D$7:$D$16)-Q94)*O94/NETWORKDAYS(Lister!$D$20,Lister!$E$20,Lister!$D$7:$D$16),IF(AND(E94&lt;DATE(2022,1,1),F94&gt;DATE(2022,1,31)),(NETWORKDAYS(Lister!$D$20,Lister!$E$20,Lister!$D$7:$D$16)-Q94)*O94/NETWORKDAYS(Lister!$D$20,Lister!$E$20,Lister!$D$7:$D$16),IF(OR(AND(E94&lt;DATE(2022,1,1),F94&lt;DATE(2022,1,1)),E94&gt;DATE(2022,1,31)),0)))))),0),"")</f>
        <v/>
      </c>
      <c r="U94" s="22" t="str">
        <f>IFERROR(MAX(IF(OR(P94="",Q94="",R94=""),"",IF(AND(MONTH(E94)=2,MONTH(F94)=2),(NETWORKDAYS(E94,F94,Lister!$D$7:$D$16)-R94)*O94/NETWORKDAYS(Lister!$D$21,Lister!$E$21,Lister!$D$7:$D$16),IF(AND(MONTH(E94)=2,F94&gt;DATE(2022,2,28)),(NETWORKDAYS(E94,Lister!$E$21,Lister!$D$7:$D$16)-R94)*O94/NETWORKDAYS(Lister!$D$21,Lister!$E$21,Lister!$D$7:$D$16),IF(AND(E94&lt;DATE(2022,2,1),MONTH(F94)=2),(NETWORKDAYS(Lister!$D$21,F94,Lister!$D$7:$D$16)-R94)*O94/NETWORKDAYS(Lister!$D$21,Lister!$E$21,Lister!$D$7:$D$16),IF(AND(E94&lt;DATE(2022,2,1),F94&gt;DATE(2022,2,28)),(NETWORKDAYS(Lister!$D$21,Lister!$E$21,Lister!$D$7:$D$16)-R94)*O94/NETWORKDAYS(Lister!$D$21,Lister!$E$21,Lister!$D$7:$D$16),IF(OR(AND(E94&lt;DATE(2022,2,1),F94&lt;DATE(2022,2,1)),E94&gt;DATE(2022,2,28)),0)))))),0),"")</f>
        <v/>
      </c>
      <c r="V94" s="23" t="str">
        <f t="shared" si="10"/>
        <v/>
      </c>
      <c r="W94" s="23" t="str">
        <f t="shared" si="11"/>
        <v/>
      </c>
      <c r="X94" s="24" t="str">
        <f t="shared" si="12"/>
        <v/>
      </c>
    </row>
    <row r="95" spans="1:24" x14ac:dyDescent="0.3">
      <c r="A95" s="4" t="str">
        <f t="shared" si="13"/>
        <v/>
      </c>
      <c r="B95" s="41"/>
      <c r="C95" s="42"/>
      <c r="D95" s="43"/>
      <c r="E95" s="44"/>
      <c r="F95" s="44"/>
      <c r="G95" s="17" t="str">
        <f>IF(OR(E95="",F95=""),"",NETWORKDAYS(E95,F95,Lister!$D$7:$D$16))</f>
        <v/>
      </c>
      <c r="I95" s="45" t="str">
        <f t="shared" si="7"/>
        <v/>
      </c>
      <c r="J95" s="46"/>
      <c r="K95" s="47">
        <f>IF(ISNUMBER('Opsparede løndele'!I80),J95+'Opsparede løndele'!I80,J95)</f>
        <v>0</v>
      </c>
      <c r="L95" s="48"/>
      <c r="M95" s="49"/>
      <c r="N95" s="23" t="str">
        <f t="shared" si="8"/>
        <v/>
      </c>
      <c r="O95" s="21" t="str">
        <f t="shared" si="9"/>
        <v/>
      </c>
      <c r="P95" s="49"/>
      <c r="Q95" s="49"/>
      <c r="R95" s="49"/>
      <c r="S95" s="22" t="str">
        <f>IFERROR(MAX(IF(OR(P95="",Q95="",R95=""),"",IF(AND(MONTH(E95)=12,MONTH(F95)=12),(NETWORKDAYS(E95,F95,Lister!$D$7:$D$16)-P95)*O95/NETWORKDAYS(Lister!$D$19,Lister!$E$19,Lister!$D$7:$D$16),IF(AND(MONTH(E95)=12,F95&gt;DATE(2021,12,31)),(NETWORKDAYS(E95,Lister!$E$19,Lister!$D$7:$D$16)-P95)*O95/NETWORKDAYS(Lister!$D$19,Lister!$E$19,Lister!$D$7:$D$16),IF(E95&gt;DATE(2021,12,31),0)))),0),"")</f>
        <v/>
      </c>
      <c r="T95" s="22" t="str">
        <f>IFERROR(MAX(IF(OR(P95="",Q95="",R95=""),"",IF(AND(MONTH(E95)=1,MONTH(F95)=1),(NETWORKDAYS(E95,F95,Lister!$D$7:$D$16)-Q95)*O95/NETWORKDAYS(Lister!$D$20,Lister!$E$20,Lister!$D$7:$D$16),IF(AND(MONTH(E95)=1,F95&gt;DATE(2022,1,31)),(NETWORKDAYS(E95,Lister!$E$20,Lister!$D$7:$D$16)-Q95)*O95/NETWORKDAYS(Lister!$D$20,Lister!$E$20,Lister!$D$7:$D$16),IF(AND(E95&lt;DATE(2022,1,1),MONTH(F95)=1),(NETWORKDAYS(Lister!$D$20,F95,Lister!$D$7:$D$16)-Q95)*O95/NETWORKDAYS(Lister!$D$20,Lister!$E$20,Lister!$D$7:$D$16),IF(AND(E95&lt;DATE(2022,1,1),F95&gt;DATE(2022,1,31)),(NETWORKDAYS(Lister!$D$20,Lister!$E$20,Lister!$D$7:$D$16)-Q95)*O95/NETWORKDAYS(Lister!$D$20,Lister!$E$20,Lister!$D$7:$D$16),IF(OR(AND(E95&lt;DATE(2022,1,1),F95&lt;DATE(2022,1,1)),E95&gt;DATE(2022,1,31)),0)))))),0),"")</f>
        <v/>
      </c>
      <c r="U95" s="22" t="str">
        <f>IFERROR(MAX(IF(OR(P95="",Q95="",R95=""),"",IF(AND(MONTH(E95)=2,MONTH(F95)=2),(NETWORKDAYS(E95,F95,Lister!$D$7:$D$16)-R95)*O95/NETWORKDAYS(Lister!$D$21,Lister!$E$21,Lister!$D$7:$D$16),IF(AND(MONTH(E95)=2,F95&gt;DATE(2022,2,28)),(NETWORKDAYS(E95,Lister!$E$21,Lister!$D$7:$D$16)-R95)*O95/NETWORKDAYS(Lister!$D$21,Lister!$E$21,Lister!$D$7:$D$16),IF(AND(E95&lt;DATE(2022,2,1),MONTH(F95)=2),(NETWORKDAYS(Lister!$D$21,F95,Lister!$D$7:$D$16)-R95)*O95/NETWORKDAYS(Lister!$D$21,Lister!$E$21,Lister!$D$7:$D$16),IF(AND(E95&lt;DATE(2022,2,1),F95&gt;DATE(2022,2,28)),(NETWORKDAYS(Lister!$D$21,Lister!$E$21,Lister!$D$7:$D$16)-R95)*O95/NETWORKDAYS(Lister!$D$21,Lister!$E$21,Lister!$D$7:$D$16),IF(OR(AND(E95&lt;DATE(2022,2,1),F95&lt;DATE(2022,2,1)),E95&gt;DATE(2022,2,28)),0)))))),0),"")</f>
        <v/>
      </c>
      <c r="V95" s="23" t="str">
        <f t="shared" si="10"/>
        <v/>
      </c>
      <c r="W95" s="23" t="str">
        <f t="shared" si="11"/>
        <v/>
      </c>
      <c r="X95" s="24" t="str">
        <f t="shared" si="12"/>
        <v/>
      </c>
    </row>
    <row r="96" spans="1:24" x14ac:dyDescent="0.3">
      <c r="A96" s="4" t="str">
        <f t="shared" si="13"/>
        <v/>
      </c>
      <c r="B96" s="41"/>
      <c r="C96" s="42"/>
      <c r="D96" s="43"/>
      <c r="E96" s="44"/>
      <c r="F96" s="44"/>
      <c r="G96" s="17" t="str">
        <f>IF(OR(E96="",F96=""),"",NETWORKDAYS(E96,F96,Lister!$D$7:$D$16))</f>
        <v/>
      </c>
      <c r="I96" s="45" t="str">
        <f t="shared" si="7"/>
        <v/>
      </c>
      <c r="J96" s="46"/>
      <c r="K96" s="47">
        <f>IF(ISNUMBER('Opsparede løndele'!I81),J96+'Opsparede løndele'!I81,J96)</f>
        <v>0</v>
      </c>
      <c r="L96" s="48"/>
      <c r="M96" s="49"/>
      <c r="N96" s="23" t="str">
        <f t="shared" si="8"/>
        <v/>
      </c>
      <c r="O96" s="21" t="str">
        <f t="shared" si="9"/>
        <v/>
      </c>
      <c r="P96" s="49"/>
      <c r="Q96" s="49"/>
      <c r="R96" s="49"/>
      <c r="S96" s="22" t="str">
        <f>IFERROR(MAX(IF(OR(P96="",Q96="",R96=""),"",IF(AND(MONTH(E96)=12,MONTH(F96)=12),(NETWORKDAYS(E96,F96,Lister!$D$7:$D$16)-P96)*O96/NETWORKDAYS(Lister!$D$19,Lister!$E$19,Lister!$D$7:$D$16),IF(AND(MONTH(E96)=12,F96&gt;DATE(2021,12,31)),(NETWORKDAYS(E96,Lister!$E$19,Lister!$D$7:$D$16)-P96)*O96/NETWORKDAYS(Lister!$D$19,Lister!$E$19,Lister!$D$7:$D$16),IF(E96&gt;DATE(2021,12,31),0)))),0),"")</f>
        <v/>
      </c>
      <c r="T96" s="22" t="str">
        <f>IFERROR(MAX(IF(OR(P96="",Q96="",R96=""),"",IF(AND(MONTH(E96)=1,MONTH(F96)=1),(NETWORKDAYS(E96,F96,Lister!$D$7:$D$16)-Q96)*O96/NETWORKDAYS(Lister!$D$20,Lister!$E$20,Lister!$D$7:$D$16),IF(AND(MONTH(E96)=1,F96&gt;DATE(2022,1,31)),(NETWORKDAYS(E96,Lister!$E$20,Lister!$D$7:$D$16)-Q96)*O96/NETWORKDAYS(Lister!$D$20,Lister!$E$20,Lister!$D$7:$D$16),IF(AND(E96&lt;DATE(2022,1,1),MONTH(F96)=1),(NETWORKDAYS(Lister!$D$20,F96,Lister!$D$7:$D$16)-Q96)*O96/NETWORKDAYS(Lister!$D$20,Lister!$E$20,Lister!$D$7:$D$16),IF(AND(E96&lt;DATE(2022,1,1),F96&gt;DATE(2022,1,31)),(NETWORKDAYS(Lister!$D$20,Lister!$E$20,Lister!$D$7:$D$16)-Q96)*O96/NETWORKDAYS(Lister!$D$20,Lister!$E$20,Lister!$D$7:$D$16),IF(OR(AND(E96&lt;DATE(2022,1,1),F96&lt;DATE(2022,1,1)),E96&gt;DATE(2022,1,31)),0)))))),0),"")</f>
        <v/>
      </c>
      <c r="U96" s="22" t="str">
        <f>IFERROR(MAX(IF(OR(P96="",Q96="",R96=""),"",IF(AND(MONTH(E96)=2,MONTH(F96)=2),(NETWORKDAYS(E96,F96,Lister!$D$7:$D$16)-R96)*O96/NETWORKDAYS(Lister!$D$21,Lister!$E$21,Lister!$D$7:$D$16),IF(AND(MONTH(E96)=2,F96&gt;DATE(2022,2,28)),(NETWORKDAYS(E96,Lister!$E$21,Lister!$D$7:$D$16)-R96)*O96/NETWORKDAYS(Lister!$D$21,Lister!$E$21,Lister!$D$7:$D$16),IF(AND(E96&lt;DATE(2022,2,1),MONTH(F96)=2),(NETWORKDAYS(Lister!$D$21,F96,Lister!$D$7:$D$16)-R96)*O96/NETWORKDAYS(Lister!$D$21,Lister!$E$21,Lister!$D$7:$D$16),IF(AND(E96&lt;DATE(2022,2,1),F96&gt;DATE(2022,2,28)),(NETWORKDAYS(Lister!$D$21,Lister!$E$21,Lister!$D$7:$D$16)-R96)*O96/NETWORKDAYS(Lister!$D$21,Lister!$E$21,Lister!$D$7:$D$16),IF(OR(AND(E96&lt;DATE(2022,2,1),F96&lt;DATE(2022,2,1)),E96&gt;DATE(2022,2,28)),0)))))),0),"")</f>
        <v/>
      </c>
      <c r="V96" s="23" t="str">
        <f t="shared" si="10"/>
        <v/>
      </c>
      <c r="W96" s="23" t="str">
        <f t="shared" si="11"/>
        <v/>
      </c>
      <c r="X96" s="24" t="str">
        <f t="shared" si="12"/>
        <v/>
      </c>
    </row>
    <row r="97" spans="1:24" x14ac:dyDescent="0.3">
      <c r="A97" s="4" t="str">
        <f t="shared" si="13"/>
        <v/>
      </c>
      <c r="B97" s="41"/>
      <c r="C97" s="42"/>
      <c r="D97" s="43"/>
      <c r="E97" s="44"/>
      <c r="F97" s="44"/>
      <c r="G97" s="17" t="str">
        <f>IF(OR(E97="",F97=""),"",NETWORKDAYS(E97,F97,Lister!$D$7:$D$16))</f>
        <v/>
      </c>
      <c r="I97" s="45" t="str">
        <f t="shared" si="7"/>
        <v/>
      </c>
      <c r="J97" s="46"/>
      <c r="K97" s="47">
        <f>IF(ISNUMBER('Opsparede løndele'!I82),J97+'Opsparede løndele'!I82,J97)</f>
        <v>0</v>
      </c>
      <c r="L97" s="48"/>
      <c r="M97" s="49"/>
      <c r="N97" s="23" t="str">
        <f t="shared" si="8"/>
        <v/>
      </c>
      <c r="O97" s="21" t="str">
        <f t="shared" si="9"/>
        <v/>
      </c>
      <c r="P97" s="49"/>
      <c r="Q97" s="49"/>
      <c r="R97" s="49"/>
      <c r="S97" s="22" t="str">
        <f>IFERROR(MAX(IF(OR(P97="",Q97="",R97=""),"",IF(AND(MONTH(E97)=12,MONTH(F97)=12),(NETWORKDAYS(E97,F97,Lister!$D$7:$D$16)-P97)*O97/NETWORKDAYS(Lister!$D$19,Lister!$E$19,Lister!$D$7:$D$16),IF(AND(MONTH(E97)=12,F97&gt;DATE(2021,12,31)),(NETWORKDAYS(E97,Lister!$E$19,Lister!$D$7:$D$16)-P97)*O97/NETWORKDAYS(Lister!$D$19,Lister!$E$19,Lister!$D$7:$D$16),IF(E97&gt;DATE(2021,12,31),0)))),0),"")</f>
        <v/>
      </c>
      <c r="T97" s="22" t="str">
        <f>IFERROR(MAX(IF(OR(P97="",Q97="",R97=""),"",IF(AND(MONTH(E97)=1,MONTH(F97)=1),(NETWORKDAYS(E97,F97,Lister!$D$7:$D$16)-Q97)*O97/NETWORKDAYS(Lister!$D$20,Lister!$E$20,Lister!$D$7:$D$16),IF(AND(MONTH(E97)=1,F97&gt;DATE(2022,1,31)),(NETWORKDAYS(E97,Lister!$E$20,Lister!$D$7:$D$16)-Q97)*O97/NETWORKDAYS(Lister!$D$20,Lister!$E$20,Lister!$D$7:$D$16),IF(AND(E97&lt;DATE(2022,1,1),MONTH(F97)=1),(NETWORKDAYS(Lister!$D$20,F97,Lister!$D$7:$D$16)-Q97)*O97/NETWORKDAYS(Lister!$D$20,Lister!$E$20,Lister!$D$7:$D$16),IF(AND(E97&lt;DATE(2022,1,1),F97&gt;DATE(2022,1,31)),(NETWORKDAYS(Lister!$D$20,Lister!$E$20,Lister!$D$7:$D$16)-Q97)*O97/NETWORKDAYS(Lister!$D$20,Lister!$E$20,Lister!$D$7:$D$16),IF(OR(AND(E97&lt;DATE(2022,1,1),F97&lt;DATE(2022,1,1)),E97&gt;DATE(2022,1,31)),0)))))),0),"")</f>
        <v/>
      </c>
      <c r="U97" s="22" t="str">
        <f>IFERROR(MAX(IF(OR(P97="",Q97="",R97=""),"",IF(AND(MONTH(E97)=2,MONTH(F97)=2),(NETWORKDAYS(E97,F97,Lister!$D$7:$D$16)-R97)*O97/NETWORKDAYS(Lister!$D$21,Lister!$E$21,Lister!$D$7:$D$16),IF(AND(MONTH(E97)=2,F97&gt;DATE(2022,2,28)),(NETWORKDAYS(E97,Lister!$E$21,Lister!$D$7:$D$16)-R97)*O97/NETWORKDAYS(Lister!$D$21,Lister!$E$21,Lister!$D$7:$D$16),IF(AND(E97&lt;DATE(2022,2,1),MONTH(F97)=2),(NETWORKDAYS(Lister!$D$21,F97,Lister!$D$7:$D$16)-R97)*O97/NETWORKDAYS(Lister!$D$21,Lister!$E$21,Lister!$D$7:$D$16),IF(AND(E97&lt;DATE(2022,2,1),F97&gt;DATE(2022,2,28)),(NETWORKDAYS(Lister!$D$21,Lister!$E$21,Lister!$D$7:$D$16)-R97)*O97/NETWORKDAYS(Lister!$D$21,Lister!$E$21,Lister!$D$7:$D$16),IF(OR(AND(E97&lt;DATE(2022,2,1),F97&lt;DATE(2022,2,1)),E97&gt;DATE(2022,2,28)),0)))))),0),"")</f>
        <v/>
      </c>
      <c r="V97" s="23" t="str">
        <f t="shared" si="10"/>
        <v/>
      </c>
      <c r="W97" s="23" t="str">
        <f t="shared" si="11"/>
        <v/>
      </c>
      <c r="X97" s="24" t="str">
        <f t="shared" si="12"/>
        <v/>
      </c>
    </row>
    <row r="98" spans="1:24" x14ac:dyDescent="0.3">
      <c r="A98" s="4" t="str">
        <f t="shared" si="13"/>
        <v/>
      </c>
      <c r="B98" s="41"/>
      <c r="C98" s="42"/>
      <c r="D98" s="43"/>
      <c r="E98" s="44"/>
      <c r="F98" s="44"/>
      <c r="G98" s="17" t="str">
        <f>IF(OR(E98="",F98=""),"",NETWORKDAYS(E98,F98,Lister!$D$7:$D$16))</f>
        <v/>
      </c>
      <c r="I98" s="45" t="str">
        <f t="shared" si="7"/>
        <v/>
      </c>
      <c r="J98" s="46"/>
      <c r="K98" s="47">
        <f>IF(ISNUMBER('Opsparede løndele'!I83),J98+'Opsparede løndele'!I83,J98)</f>
        <v>0</v>
      </c>
      <c r="L98" s="48"/>
      <c r="M98" s="49"/>
      <c r="N98" s="23" t="str">
        <f t="shared" si="8"/>
        <v/>
      </c>
      <c r="O98" s="21" t="str">
        <f t="shared" si="9"/>
        <v/>
      </c>
      <c r="P98" s="49"/>
      <c r="Q98" s="49"/>
      <c r="R98" s="49"/>
      <c r="S98" s="22" t="str">
        <f>IFERROR(MAX(IF(OR(P98="",Q98="",R98=""),"",IF(AND(MONTH(E98)=12,MONTH(F98)=12),(NETWORKDAYS(E98,F98,Lister!$D$7:$D$16)-P98)*O98/NETWORKDAYS(Lister!$D$19,Lister!$E$19,Lister!$D$7:$D$16),IF(AND(MONTH(E98)=12,F98&gt;DATE(2021,12,31)),(NETWORKDAYS(E98,Lister!$E$19,Lister!$D$7:$D$16)-P98)*O98/NETWORKDAYS(Lister!$D$19,Lister!$E$19,Lister!$D$7:$D$16),IF(E98&gt;DATE(2021,12,31),0)))),0),"")</f>
        <v/>
      </c>
      <c r="T98" s="22" t="str">
        <f>IFERROR(MAX(IF(OR(P98="",Q98="",R98=""),"",IF(AND(MONTH(E98)=1,MONTH(F98)=1),(NETWORKDAYS(E98,F98,Lister!$D$7:$D$16)-Q98)*O98/NETWORKDAYS(Lister!$D$20,Lister!$E$20,Lister!$D$7:$D$16),IF(AND(MONTH(E98)=1,F98&gt;DATE(2022,1,31)),(NETWORKDAYS(E98,Lister!$E$20,Lister!$D$7:$D$16)-Q98)*O98/NETWORKDAYS(Lister!$D$20,Lister!$E$20,Lister!$D$7:$D$16),IF(AND(E98&lt;DATE(2022,1,1),MONTH(F98)=1),(NETWORKDAYS(Lister!$D$20,F98,Lister!$D$7:$D$16)-Q98)*O98/NETWORKDAYS(Lister!$D$20,Lister!$E$20,Lister!$D$7:$D$16),IF(AND(E98&lt;DATE(2022,1,1),F98&gt;DATE(2022,1,31)),(NETWORKDAYS(Lister!$D$20,Lister!$E$20,Lister!$D$7:$D$16)-Q98)*O98/NETWORKDAYS(Lister!$D$20,Lister!$E$20,Lister!$D$7:$D$16),IF(OR(AND(E98&lt;DATE(2022,1,1),F98&lt;DATE(2022,1,1)),E98&gt;DATE(2022,1,31)),0)))))),0),"")</f>
        <v/>
      </c>
      <c r="U98" s="22" t="str">
        <f>IFERROR(MAX(IF(OR(P98="",Q98="",R98=""),"",IF(AND(MONTH(E98)=2,MONTH(F98)=2),(NETWORKDAYS(E98,F98,Lister!$D$7:$D$16)-R98)*O98/NETWORKDAYS(Lister!$D$21,Lister!$E$21,Lister!$D$7:$D$16),IF(AND(MONTH(E98)=2,F98&gt;DATE(2022,2,28)),(NETWORKDAYS(E98,Lister!$E$21,Lister!$D$7:$D$16)-R98)*O98/NETWORKDAYS(Lister!$D$21,Lister!$E$21,Lister!$D$7:$D$16),IF(AND(E98&lt;DATE(2022,2,1),MONTH(F98)=2),(NETWORKDAYS(Lister!$D$21,F98,Lister!$D$7:$D$16)-R98)*O98/NETWORKDAYS(Lister!$D$21,Lister!$E$21,Lister!$D$7:$D$16),IF(AND(E98&lt;DATE(2022,2,1),F98&gt;DATE(2022,2,28)),(NETWORKDAYS(Lister!$D$21,Lister!$E$21,Lister!$D$7:$D$16)-R98)*O98/NETWORKDAYS(Lister!$D$21,Lister!$E$21,Lister!$D$7:$D$16),IF(OR(AND(E98&lt;DATE(2022,2,1),F98&lt;DATE(2022,2,1)),E98&gt;DATE(2022,2,28)),0)))))),0),"")</f>
        <v/>
      </c>
      <c r="V98" s="23" t="str">
        <f t="shared" si="10"/>
        <v/>
      </c>
      <c r="W98" s="23" t="str">
        <f t="shared" si="11"/>
        <v/>
      </c>
      <c r="X98" s="24" t="str">
        <f t="shared" si="12"/>
        <v/>
      </c>
    </row>
    <row r="99" spans="1:24" x14ac:dyDescent="0.3">
      <c r="A99" s="4" t="str">
        <f t="shared" si="13"/>
        <v/>
      </c>
      <c r="B99" s="41"/>
      <c r="C99" s="42"/>
      <c r="D99" s="43"/>
      <c r="E99" s="44"/>
      <c r="F99" s="44"/>
      <c r="G99" s="17" t="str">
        <f>IF(OR(E99="",F99=""),"",NETWORKDAYS(E99,F99,Lister!$D$7:$D$16))</f>
        <v/>
      </c>
      <c r="I99" s="45" t="str">
        <f t="shared" si="7"/>
        <v/>
      </c>
      <c r="J99" s="46"/>
      <c r="K99" s="47">
        <f>IF(ISNUMBER('Opsparede løndele'!I84),J99+'Opsparede løndele'!I84,J99)</f>
        <v>0</v>
      </c>
      <c r="L99" s="48"/>
      <c r="M99" s="49"/>
      <c r="N99" s="23" t="str">
        <f t="shared" si="8"/>
        <v/>
      </c>
      <c r="O99" s="21" t="str">
        <f t="shared" si="9"/>
        <v/>
      </c>
      <c r="P99" s="49"/>
      <c r="Q99" s="49"/>
      <c r="R99" s="49"/>
      <c r="S99" s="22" t="str">
        <f>IFERROR(MAX(IF(OR(P99="",Q99="",R99=""),"",IF(AND(MONTH(E99)=12,MONTH(F99)=12),(NETWORKDAYS(E99,F99,Lister!$D$7:$D$16)-P99)*O99/NETWORKDAYS(Lister!$D$19,Lister!$E$19,Lister!$D$7:$D$16),IF(AND(MONTH(E99)=12,F99&gt;DATE(2021,12,31)),(NETWORKDAYS(E99,Lister!$E$19,Lister!$D$7:$D$16)-P99)*O99/NETWORKDAYS(Lister!$D$19,Lister!$E$19,Lister!$D$7:$D$16),IF(E99&gt;DATE(2021,12,31),0)))),0),"")</f>
        <v/>
      </c>
      <c r="T99" s="22" t="str">
        <f>IFERROR(MAX(IF(OR(P99="",Q99="",R99=""),"",IF(AND(MONTH(E99)=1,MONTH(F99)=1),(NETWORKDAYS(E99,F99,Lister!$D$7:$D$16)-Q99)*O99/NETWORKDAYS(Lister!$D$20,Lister!$E$20,Lister!$D$7:$D$16),IF(AND(MONTH(E99)=1,F99&gt;DATE(2022,1,31)),(NETWORKDAYS(E99,Lister!$E$20,Lister!$D$7:$D$16)-Q99)*O99/NETWORKDAYS(Lister!$D$20,Lister!$E$20,Lister!$D$7:$D$16),IF(AND(E99&lt;DATE(2022,1,1),MONTH(F99)=1),(NETWORKDAYS(Lister!$D$20,F99,Lister!$D$7:$D$16)-Q99)*O99/NETWORKDAYS(Lister!$D$20,Lister!$E$20,Lister!$D$7:$D$16),IF(AND(E99&lt;DATE(2022,1,1),F99&gt;DATE(2022,1,31)),(NETWORKDAYS(Lister!$D$20,Lister!$E$20,Lister!$D$7:$D$16)-Q99)*O99/NETWORKDAYS(Lister!$D$20,Lister!$E$20,Lister!$D$7:$D$16),IF(OR(AND(E99&lt;DATE(2022,1,1),F99&lt;DATE(2022,1,1)),E99&gt;DATE(2022,1,31)),0)))))),0),"")</f>
        <v/>
      </c>
      <c r="U99" s="22" t="str">
        <f>IFERROR(MAX(IF(OR(P99="",Q99="",R99=""),"",IF(AND(MONTH(E99)=2,MONTH(F99)=2),(NETWORKDAYS(E99,F99,Lister!$D$7:$D$16)-R99)*O99/NETWORKDAYS(Lister!$D$21,Lister!$E$21,Lister!$D$7:$D$16),IF(AND(MONTH(E99)=2,F99&gt;DATE(2022,2,28)),(NETWORKDAYS(E99,Lister!$E$21,Lister!$D$7:$D$16)-R99)*O99/NETWORKDAYS(Lister!$D$21,Lister!$E$21,Lister!$D$7:$D$16),IF(AND(E99&lt;DATE(2022,2,1),MONTH(F99)=2),(NETWORKDAYS(Lister!$D$21,F99,Lister!$D$7:$D$16)-R99)*O99/NETWORKDAYS(Lister!$D$21,Lister!$E$21,Lister!$D$7:$D$16),IF(AND(E99&lt;DATE(2022,2,1),F99&gt;DATE(2022,2,28)),(NETWORKDAYS(Lister!$D$21,Lister!$E$21,Lister!$D$7:$D$16)-R99)*O99/NETWORKDAYS(Lister!$D$21,Lister!$E$21,Lister!$D$7:$D$16),IF(OR(AND(E99&lt;DATE(2022,2,1),F99&lt;DATE(2022,2,1)),E99&gt;DATE(2022,2,28)),0)))))),0),"")</f>
        <v/>
      </c>
      <c r="V99" s="23" t="str">
        <f t="shared" si="10"/>
        <v/>
      </c>
      <c r="W99" s="23" t="str">
        <f t="shared" si="11"/>
        <v/>
      </c>
      <c r="X99" s="24" t="str">
        <f t="shared" si="12"/>
        <v/>
      </c>
    </row>
    <row r="100" spans="1:24" x14ac:dyDescent="0.3">
      <c r="A100" s="4" t="str">
        <f t="shared" si="13"/>
        <v/>
      </c>
      <c r="B100" s="41"/>
      <c r="C100" s="42"/>
      <c r="D100" s="43"/>
      <c r="E100" s="44"/>
      <c r="F100" s="44"/>
      <c r="G100" s="17" t="str">
        <f>IF(OR(E100="",F100=""),"",NETWORKDAYS(E100,F100,Lister!$D$7:$D$16))</f>
        <v/>
      </c>
      <c r="I100" s="45" t="str">
        <f t="shared" si="7"/>
        <v/>
      </c>
      <c r="J100" s="46"/>
      <c r="K100" s="47">
        <f>IF(ISNUMBER('Opsparede løndele'!I85),J100+'Opsparede løndele'!I85,J100)</f>
        <v>0</v>
      </c>
      <c r="L100" s="48"/>
      <c r="M100" s="49"/>
      <c r="N100" s="23" t="str">
        <f t="shared" si="8"/>
        <v/>
      </c>
      <c r="O100" s="21" t="str">
        <f t="shared" si="9"/>
        <v/>
      </c>
      <c r="P100" s="49"/>
      <c r="Q100" s="49"/>
      <c r="R100" s="49"/>
      <c r="S100" s="22" t="str">
        <f>IFERROR(MAX(IF(OR(P100="",Q100="",R100=""),"",IF(AND(MONTH(E100)=12,MONTH(F100)=12),(NETWORKDAYS(E100,F100,Lister!$D$7:$D$16)-P100)*O100/NETWORKDAYS(Lister!$D$19,Lister!$E$19,Lister!$D$7:$D$16),IF(AND(MONTH(E100)=12,F100&gt;DATE(2021,12,31)),(NETWORKDAYS(E100,Lister!$E$19,Lister!$D$7:$D$16)-P100)*O100/NETWORKDAYS(Lister!$D$19,Lister!$E$19,Lister!$D$7:$D$16),IF(E100&gt;DATE(2021,12,31),0)))),0),"")</f>
        <v/>
      </c>
      <c r="T100" s="22" t="str">
        <f>IFERROR(MAX(IF(OR(P100="",Q100="",R100=""),"",IF(AND(MONTH(E100)=1,MONTH(F100)=1),(NETWORKDAYS(E100,F100,Lister!$D$7:$D$16)-Q100)*O100/NETWORKDAYS(Lister!$D$20,Lister!$E$20,Lister!$D$7:$D$16),IF(AND(MONTH(E100)=1,F100&gt;DATE(2022,1,31)),(NETWORKDAYS(E100,Lister!$E$20,Lister!$D$7:$D$16)-Q100)*O100/NETWORKDAYS(Lister!$D$20,Lister!$E$20,Lister!$D$7:$D$16),IF(AND(E100&lt;DATE(2022,1,1),MONTH(F100)=1),(NETWORKDAYS(Lister!$D$20,F100,Lister!$D$7:$D$16)-Q100)*O100/NETWORKDAYS(Lister!$D$20,Lister!$E$20,Lister!$D$7:$D$16),IF(AND(E100&lt;DATE(2022,1,1),F100&gt;DATE(2022,1,31)),(NETWORKDAYS(Lister!$D$20,Lister!$E$20,Lister!$D$7:$D$16)-Q100)*O100/NETWORKDAYS(Lister!$D$20,Lister!$E$20,Lister!$D$7:$D$16),IF(OR(AND(E100&lt;DATE(2022,1,1),F100&lt;DATE(2022,1,1)),E100&gt;DATE(2022,1,31)),0)))))),0),"")</f>
        <v/>
      </c>
      <c r="U100" s="22" t="str">
        <f>IFERROR(MAX(IF(OR(P100="",Q100="",R100=""),"",IF(AND(MONTH(E100)=2,MONTH(F100)=2),(NETWORKDAYS(E100,F100,Lister!$D$7:$D$16)-R100)*O100/NETWORKDAYS(Lister!$D$21,Lister!$E$21,Lister!$D$7:$D$16),IF(AND(MONTH(E100)=2,F100&gt;DATE(2022,2,28)),(NETWORKDAYS(E100,Lister!$E$21,Lister!$D$7:$D$16)-R100)*O100/NETWORKDAYS(Lister!$D$21,Lister!$E$21,Lister!$D$7:$D$16),IF(AND(E100&lt;DATE(2022,2,1),MONTH(F100)=2),(NETWORKDAYS(Lister!$D$21,F100,Lister!$D$7:$D$16)-R100)*O100/NETWORKDAYS(Lister!$D$21,Lister!$E$21,Lister!$D$7:$D$16),IF(AND(E100&lt;DATE(2022,2,1),F100&gt;DATE(2022,2,28)),(NETWORKDAYS(Lister!$D$21,Lister!$E$21,Lister!$D$7:$D$16)-R100)*O100/NETWORKDAYS(Lister!$D$21,Lister!$E$21,Lister!$D$7:$D$16),IF(OR(AND(E100&lt;DATE(2022,2,1),F100&lt;DATE(2022,2,1)),E100&gt;DATE(2022,2,28)),0)))))),0),"")</f>
        <v/>
      </c>
      <c r="V100" s="23" t="str">
        <f t="shared" si="10"/>
        <v/>
      </c>
      <c r="W100" s="23" t="str">
        <f t="shared" si="11"/>
        <v/>
      </c>
      <c r="X100" s="24" t="str">
        <f t="shared" si="12"/>
        <v/>
      </c>
    </row>
    <row r="101" spans="1:24" x14ac:dyDescent="0.3">
      <c r="A101" s="4" t="str">
        <f t="shared" si="13"/>
        <v/>
      </c>
      <c r="B101" s="41"/>
      <c r="C101" s="42"/>
      <c r="D101" s="43"/>
      <c r="E101" s="44"/>
      <c r="F101" s="44"/>
      <c r="G101" s="17" t="str">
        <f>IF(OR(E101="",F101=""),"",NETWORKDAYS(E101,F101,Lister!$D$7:$D$16))</f>
        <v/>
      </c>
      <c r="I101" s="45" t="str">
        <f t="shared" si="7"/>
        <v/>
      </c>
      <c r="J101" s="46"/>
      <c r="K101" s="47">
        <f>IF(ISNUMBER('Opsparede løndele'!I86),J101+'Opsparede løndele'!I86,J101)</f>
        <v>0</v>
      </c>
      <c r="L101" s="48"/>
      <c r="M101" s="49"/>
      <c r="N101" s="23" t="str">
        <f t="shared" si="8"/>
        <v/>
      </c>
      <c r="O101" s="21" t="str">
        <f t="shared" si="9"/>
        <v/>
      </c>
      <c r="P101" s="49"/>
      <c r="Q101" s="49"/>
      <c r="R101" s="49"/>
      <c r="S101" s="22" t="str">
        <f>IFERROR(MAX(IF(OR(P101="",Q101="",R101=""),"",IF(AND(MONTH(E101)=12,MONTH(F101)=12),(NETWORKDAYS(E101,F101,Lister!$D$7:$D$16)-P101)*O101/NETWORKDAYS(Lister!$D$19,Lister!$E$19,Lister!$D$7:$D$16),IF(AND(MONTH(E101)=12,F101&gt;DATE(2021,12,31)),(NETWORKDAYS(E101,Lister!$E$19,Lister!$D$7:$D$16)-P101)*O101/NETWORKDAYS(Lister!$D$19,Lister!$E$19,Lister!$D$7:$D$16),IF(E101&gt;DATE(2021,12,31),0)))),0),"")</f>
        <v/>
      </c>
      <c r="T101" s="22" t="str">
        <f>IFERROR(MAX(IF(OR(P101="",Q101="",R101=""),"",IF(AND(MONTH(E101)=1,MONTH(F101)=1),(NETWORKDAYS(E101,F101,Lister!$D$7:$D$16)-Q101)*O101/NETWORKDAYS(Lister!$D$20,Lister!$E$20,Lister!$D$7:$D$16),IF(AND(MONTH(E101)=1,F101&gt;DATE(2022,1,31)),(NETWORKDAYS(E101,Lister!$E$20,Lister!$D$7:$D$16)-Q101)*O101/NETWORKDAYS(Lister!$D$20,Lister!$E$20,Lister!$D$7:$D$16),IF(AND(E101&lt;DATE(2022,1,1),MONTH(F101)=1),(NETWORKDAYS(Lister!$D$20,F101,Lister!$D$7:$D$16)-Q101)*O101/NETWORKDAYS(Lister!$D$20,Lister!$E$20,Lister!$D$7:$D$16),IF(AND(E101&lt;DATE(2022,1,1),F101&gt;DATE(2022,1,31)),(NETWORKDAYS(Lister!$D$20,Lister!$E$20,Lister!$D$7:$D$16)-Q101)*O101/NETWORKDAYS(Lister!$D$20,Lister!$E$20,Lister!$D$7:$D$16),IF(OR(AND(E101&lt;DATE(2022,1,1),F101&lt;DATE(2022,1,1)),E101&gt;DATE(2022,1,31)),0)))))),0),"")</f>
        <v/>
      </c>
      <c r="U101" s="22" t="str">
        <f>IFERROR(MAX(IF(OR(P101="",Q101="",R101=""),"",IF(AND(MONTH(E101)=2,MONTH(F101)=2),(NETWORKDAYS(E101,F101,Lister!$D$7:$D$16)-R101)*O101/NETWORKDAYS(Lister!$D$21,Lister!$E$21,Lister!$D$7:$D$16),IF(AND(MONTH(E101)=2,F101&gt;DATE(2022,2,28)),(NETWORKDAYS(E101,Lister!$E$21,Lister!$D$7:$D$16)-R101)*O101/NETWORKDAYS(Lister!$D$21,Lister!$E$21,Lister!$D$7:$D$16),IF(AND(E101&lt;DATE(2022,2,1),MONTH(F101)=2),(NETWORKDAYS(Lister!$D$21,F101,Lister!$D$7:$D$16)-R101)*O101/NETWORKDAYS(Lister!$D$21,Lister!$E$21,Lister!$D$7:$D$16),IF(AND(E101&lt;DATE(2022,2,1),F101&gt;DATE(2022,2,28)),(NETWORKDAYS(Lister!$D$21,Lister!$E$21,Lister!$D$7:$D$16)-R101)*O101/NETWORKDAYS(Lister!$D$21,Lister!$E$21,Lister!$D$7:$D$16),IF(OR(AND(E101&lt;DATE(2022,2,1),F101&lt;DATE(2022,2,1)),E101&gt;DATE(2022,2,28)),0)))))),0),"")</f>
        <v/>
      </c>
      <c r="V101" s="23" t="str">
        <f t="shared" si="10"/>
        <v/>
      </c>
      <c r="W101" s="23" t="str">
        <f t="shared" si="11"/>
        <v/>
      </c>
      <c r="X101" s="24" t="str">
        <f t="shared" si="12"/>
        <v/>
      </c>
    </row>
    <row r="102" spans="1:24" x14ac:dyDescent="0.3">
      <c r="A102" s="4" t="str">
        <f t="shared" si="13"/>
        <v/>
      </c>
      <c r="B102" s="41"/>
      <c r="C102" s="42"/>
      <c r="D102" s="43"/>
      <c r="E102" s="44"/>
      <c r="F102" s="44"/>
      <c r="G102" s="17" t="str">
        <f>IF(OR(E102="",F102=""),"",NETWORKDAYS(E102,F102,Lister!$D$7:$D$16))</f>
        <v/>
      </c>
      <c r="I102" s="45" t="str">
        <f t="shared" si="7"/>
        <v/>
      </c>
      <c r="J102" s="46"/>
      <c r="K102" s="47">
        <f>IF(ISNUMBER('Opsparede løndele'!I87),J102+'Opsparede løndele'!I87,J102)</f>
        <v>0</v>
      </c>
      <c r="L102" s="48"/>
      <c r="M102" s="49"/>
      <c r="N102" s="23" t="str">
        <f t="shared" si="8"/>
        <v/>
      </c>
      <c r="O102" s="21" t="str">
        <f t="shared" si="9"/>
        <v/>
      </c>
      <c r="P102" s="49"/>
      <c r="Q102" s="49"/>
      <c r="R102" s="49"/>
      <c r="S102" s="22" t="str">
        <f>IFERROR(MAX(IF(OR(P102="",Q102="",R102=""),"",IF(AND(MONTH(E102)=12,MONTH(F102)=12),(NETWORKDAYS(E102,F102,Lister!$D$7:$D$16)-P102)*O102/NETWORKDAYS(Lister!$D$19,Lister!$E$19,Lister!$D$7:$D$16),IF(AND(MONTH(E102)=12,F102&gt;DATE(2021,12,31)),(NETWORKDAYS(E102,Lister!$E$19,Lister!$D$7:$D$16)-P102)*O102/NETWORKDAYS(Lister!$D$19,Lister!$E$19,Lister!$D$7:$D$16),IF(E102&gt;DATE(2021,12,31),0)))),0),"")</f>
        <v/>
      </c>
      <c r="T102" s="22" t="str">
        <f>IFERROR(MAX(IF(OR(P102="",Q102="",R102=""),"",IF(AND(MONTH(E102)=1,MONTH(F102)=1),(NETWORKDAYS(E102,F102,Lister!$D$7:$D$16)-Q102)*O102/NETWORKDAYS(Lister!$D$20,Lister!$E$20,Lister!$D$7:$D$16),IF(AND(MONTH(E102)=1,F102&gt;DATE(2022,1,31)),(NETWORKDAYS(E102,Lister!$E$20,Lister!$D$7:$D$16)-Q102)*O102/NETWORKDAYS(Lister!$D$20,Lister!$E$20,Lister!$D$7:$D$16),IF(AND(E102&lt;DATE(2022,1,1),MONTH(F102)=1),(NETWORKDAYS(Lister!$D$20,F102,Lister!$D$7:$D$16)-Q102)*O102/NETWORKDAYS(Lister!$D$20,Lister!$E$20,Lister!$D$7:$D$16),IF(AND(E102&lt;DATE(2022,1,1),F102&gt;DATE(2022,1,31)),(NETWORKDAYS(Lister!$D$20,Lister!$E$20,Lister!$D$7:$D$16)-Q102)*O102/NETWORKDAYS(Lister!$D$20,Lister!$E$20,Lister!$D$7:$D$16),IF(OR(AND(E102&lt;DATE(2022,1,1),F102&lt;DATE(2022,1,1)),E102&gt;DATE(2022,1,31)),0)))))),0),"")</f>
        <v/>
      </c>
      <c r="U102" s="22" t="str">
        <f>IFERROR(MAX(IF(OR(P102="",Q102="",R102=""),"",IF(AND(MONTH(E102)=2,MONTH(F102)=2),(NETWORKDAYS(E102,F102,Lister!$D$7:$D$16)-R102)*O102/NETWORKDAYS(Lister!$D$21,Lister!$E$21,Lister!$D$7:$D$16),IF(AND(MONTH(E102)=2,F102&gt;DATE(2022,2,28)),(NETWORKDAYS(E102,Lister!$E$21,Lister!$D$7:$D$16)-R102)*O102/NETWORKDAYS(Lister!$D$21,Lister!$E$21,Lister!$D$7:$D$16),IF(AND(E102&lt;DATE(2022,2,1),MONTH(F102)=2),(NETWORKDAYS(Lister!$D$21,F102,Lister!$D$7:$D$16)-R102)*O102/NETWORKDAYS(Lister!$D$21,Lister!$E$21,Lister!$D$7:$D$16),IF(AND(E102&lt;DATE(2022,2,1),F102&gt;DATE(2022,2,28)),(NETWORKDAYS(Lister!$D$21,Lister!$E$21,Lister!$D$7:$D$16)-R102)*O102/NETWORKDAYS(Lister!$D$21,Lister!$E$21,Lister!$D$7:$D$16),IF(OR(AND(E102&lt;DATE(2022,2,1),F102&lt;DATE(2022,2,1)),E102&gt;DATE(2022,2,28)),0)))))),0),"")</f>
        <v/>
      </c>
      <c r="V102" s="23" t="str">
        <f t="shared" si="10"/>
        <v/>
      </c>
      <c r="W102" s="23" t="str">
        <f t="shared" si="11"/>
        <v/>
      </c>
      <c r="X102" s="24" t="str">
        <f t="shared" si="12"/>
        <v/>
      </c>
    </row>
    <row r="103" spans="1:24" x14ac:dyDescent="0.3">
      <c r="A103" s="4" t="str">
        <f t="shared" si="13"/>
        <v/>
      </c>
      <c r="B103" s="41"/>
      <c r="C103" s="42"/>
      <c r="D103" s="43"/>
      <c r="E103" s="44"/>
      <c r="F103" s="44"/>
      <c r="G103" s="17" t="str">
        <f>IF(OR(E103="",F103=""),"",NETWORKDAYS(E103,F103,Lister!$D$7:$D$16))</f>
        <v/>
      </c>
      <c r="I103" s="45" t="str">
        <f t="shared" si="7"/>
        <v/>
      </c>
      <c r="J103" s="46"/>
      <c r="K103" s="47">
        <f>IF(ISNUMBER('Opsparede løndele'!I88),J103+'Opsparede løndele'!I88,J103)</f>
        <v>0</v>
      </c>
      <c r="L103" s="48"/>
      <c r="M103" s="49"/>
      <c r="N103" s="23" t="str">
        <f t="shared" si="8"/>
        <v/>
      </c>
      <c r="O103" s="21" t="str">
        <f t="shared" si="9"/>
        <v/>
      </c>
      <c r="P103" s="49"/>
      <c r="Q103" s="49"/>
      <c r="R103" s="49"/>
      <c r="S103" s="22" t="str">
        <f>IFERROR(MAX(IF(OR(P103="",Q103="",R103=""),"",IF(AND(MONTH(E103)=12,MONTH(F103)=12),(NETWORKDAYS(E103,F103,Lister!$D$7:$D$16)-P103)*O103/NETWORKDAYS(Lister!$D$19,Lister!$E$19,Lister!$D$7:$D$16),IF(AND(MONTH(E103)=12,F103&gt;DATE(2021,12,31)),(NETWORKDAYS(E103,Lister!$E$19,Lister!$D$7:$D$16)-P103)*O103/NETWORKDAYS(Lister!$D$19,Lister!$E$19,Lister!$D$7:$D$16),IF(E103&gt;DATE(2021,12,31),0)))),0),"")</f>
        <v/>
      </c>
      <c r="T103" s="22" t="str">
        <f>IFERROR(MAX(IF(OR(P103="",Q103="",R103=""),"",IF(AND(MONTH(E103)=1,MONTH(F103)=1),(NETWORKDAYS(E103,F103,Lister!$D$7:$D$16)-Q103)*O103/NETWORKDAYS(Lister!$D$20,Lister!$E$20,Lister!$D$7:$D$16),IF(AND(MONTH(E103)=1,F103&gt;DATE(2022,1,31)),(NETWORKDAYS(E103,Lister!$E$20,Lister!$D$7:$D$16)-Q103)*O103/NETWORKDAYS(Lister!$D$20,Lister!$E$20,Lister!$D$7:$D$16),IF(AND(E103&lt;DATE(2022,1,1),MONTH(F103)=1),(NETWORKDAYS(Lister!$D$20,F103,Lister!$D$7:$D$16)-Q103)*O103/NETWORKDAYS(Lister!$D$20,Lister!$E$20,Lister!$D$7:$D$16),IF(AND(E103&lt;DATE(2022,1,1),F103&gt;DATE(2022,1,31)),(NETWORKDAYS(Lister!$D$20,Lister!$E$20,Lister!$D$7:$D$16)-Q103)*O103/NETWORKDAYS(Lister!$D$20,Lister!$E$20,Lister!$D$7:$D$16),IF(OR(AND(E103&lt;DATE(2022,1,1),F103&lt;DATE(2022,1,1)),E103&gt;DATE(2022,1,31)),0)))))),0),"")</f>
        <v/>
      </c>
      <c r="U103" s="22" t="str">
        <f>IFERROR(MAX(IF(OR(P103="",Q103="",R103=""),"",IF(AND(MONTH(E103)=2,MONTH(F103)=2),(NETWORKDAYS(E103,F103,Lister!$D$7:$D$16)-R103)*O103/NETWORKDAYS(Lister!$D$21,Lister!$E$21,Lister!$D$7:$D$16),IF(AND(MONTH(E103)=2,F103&gt;DATE(2022,2,28)),(NETWORKDAYS(E103,Lister!$E$21,Lister!$D$7:$D$16)-R103)*O103/NETWORKDAYS(Lister!$D$21,Lister!$E$21,Lister!$D$7:$D$16),IF(AND(E103&lt;DATE(2022,2,1),MONTH(F103)=2),(NETWORKDAYS(Lister!$D$21,F103,Lister!$D$7:$D$16)-R103)*O103/NETWORKDAYS(Lister!$D$21,Lister!$E$21,Lister!$D$7:$D$16),IF(AND(E103&lt;DATE(2022,2,1),F103&gt;DATE(2022,2,28)),(NETWORKDAYS(Lister!$D$21,Lister!$E$21,Lister!$D$7:$D$16)-R103)*O103/NETWORKDAYS(Lister!$D$21,Lister!$E$21,Lister!$D$7:$D$16),IF(OR(AND(E103&lt;DATE(2022,2,1),F103&lt;DATE(2022,2,1)),E103&gt;DATE(2022,2,28)),0)))))),0),"")</f>
        <v/>
      </c>
      <c r="V103" s="23" t="str">
        <f t="shared" si="10"/>
        <v/>
      </c>
      <c r="W103" s="23" t="str">
        <f t="shared" si="11"/>
        <v/>
      </c>
      <c r="X103" s="24" t="str">
        <f t="shared" si="12"/>
        <v/>
      </c>
    </row>
    <row r="104" spans="1:24" x14ac:dyDescent="0.3">
      <c r="A104" s="4" t="str">
        <f t="shared" si="13"/>
        <v/>
      </c>
      <c r="B104" s="41"/>
      <c r="C104" s="42"/>
      <c r="D104" s="43"/>
      <c r="E104" s="44"/>
      <c r="F104" s="44"/>
      <c r="G104" s="17" t="str">
        <f>IF(OR(E104="",F104=""),"",NETWORKDAYS(E104,F104,Lister!$D$7:$D$16))</f>
        <v/>
      </c>
      <c r="I104" s="45" t="str">
        <f t="shared" si="7"/>
        <v/>
      </c>
      <c r="J104" s="46"/>
      <c r="K104" s="47">
        <f>IF(ISNUMBER('Opsparede løndele'!I89),J104+'Opsparede løndele'!I89,J104)</f>
        <v>0</v>
      </c>
      <c r="L104" s="48"/>
      <c r="M104" s="49"/>
      <c r="N104" s="23" t="str">
        <f t="shared" si="8"/>
        <v/>
      </c>
      <c r="O104" s="21" t="str">
        <f t="shared" si="9"/>
        <v/>
      </c>
      <c r="P104" s="49"/>
      <c r="Q104" s="49"/>
      <c r="R104" s="49"/>
      <c r="S104" s="22" t="str">
        <f>IFERROR(MAX(IF(OR(P104="",Q104="",R104=""),"",IF(AND(MONTH(E104)=12,MONTH(F104)=12),(NETWORKDAYS(E104,F104,Lister!$D$7:$D$16)-P104)*O104/NETWORKDAYS(Lister!$D$19,Lister!$E$19,Lister!$D$7:$D$16),IF(AND(MONTH(E104)=12,F104&gt;DATE(2021,12,31)),(NETWORKDAYS(E104,Lister!$E$19,Lister!$D$7:$D$16)-P104)*O104/NETWORKDAYS(Lister!$D$19,Lister!$E$19,Lister!$D$7:$D$16),IF(E104&gt;DATE(2021,12,31),0)))),0),"")</f>
        <v/>
      </c>
      <c r="T104" s="22" t="str">
        <f>IFERROR(MAX(IF(OR(P104="",Q104="",R104=""),"",IF(AND(MONTH(E104)=1,MONTH(F104)=1),(NETWORKDAYS(E104,F104,Lister!$D$7:$D$16)-Q104)*O104/NETWORKDAYS(Lister!$D$20,Lister!$E$20,Lister!$D$7:$D$16),IF(AND(MONTH(E104)=1,F104&gt;DATE(2022,1,31)),(NETWORKDAYS(E104,Lister!$E$20,Lister!$D$7:$D$16)-Q104)*O104/NETWORKDAYS(Lister!$D$20,Lister!$E$20,Lister!$D$7:$D$16),IF(AND(E104&lt;DATE(2022,1,1),MONTH(F104)=1),(NETWORKDAYS(Lister!$D$20,F104,Lister!$D$7:$D$16)-Q104)*O104/NETWORKDAYS(Lister!$D$20,Lister!$E$20,Lister!$D$7:$D$16),IF(AND(E104&lt;DATE(2022,1,1),F104&gt;DATE(2022,1,31)),(NETWORKDAYS(Lister!$D$20,Lister!$E$20,Lister!$D$7:$D$16)-Q104)*O104/NETWORKDAYS(Lister!$D$20,Lister!$E$20,Lister!$D$7:$D$16),IF(OR(AND(E104&lt;DATE(2022,1,1),F104&lt;DATE(2022,1,1)),E104&gt;DATE(2022,1,31)),0)))))),0),"")</f>
        <v/>
      </c>
      <c r="U104" s="22" t="str">
        <f>IFERROR(MAX(IF(OR(P104="",Q104="",R104=""),"",IF(AND(MONTH(E104)=2,MONTH(F104)=2),(NETWORKDAYS(E104,F104,Lister!$D$7:$D$16)-R104)*O104/NETWORKDAYS(Lister!$D$21,Lister!$E$21,Lister!$D$7:$D$16),IF(AND(MONTH(E104)=2,F104&gt;DATE(2022,2,28)),(NETWORKDAYS(E104,Lister!$E$21,Lister!$D$7:$D$16)-R104)*O104/NETWORKDAYS(Lister!$D$21,Lister!$E$21,Lister!$D$7:$D$16),IF(AND(E104&lt;DATE(2022,2,1),MONTH(F104)=2),(NETWORKDAYS(Lister!$D$21,F104,Lister!$D$7:$D$16)-R104)*O104/NETWORKDAYS(Lister!$D$21,Lister!$E$21,Lister!$D$7:$D$16),IF(AND(E104&lt;DATE(2022,2,1),F104&gt;DATE(2022,2,28)),(NETWORKDAYS(Lister!$D$21,Lister!$E$21,Lister!$D$7:$D$16)-R104)*O104/NETWORKDAYS(Lister!$D$21,Lister!$E$21,Lister!$D$7:$D$16),IF(OR(AND(E104&lt;DATE(2022,2,1),F104&lt;DATE(2022,2,1)),E104&gt;DATE(2022,2,28)),0)))))),0),"")</f>
        <v/>
      </c>
      <c r="V104" s="23" t="str">
        <f t="shared" si="10"/>
        <v/>
      </c>
      <c r="W104" s="23" t="str">
        <f t="shared" si="11"/>
        <v/>
      </c>
      <c r="X104" s="24" t="str">
        <f t="shared" si="12"/>
        <v/>
      </c>
    </row>
    <row r="105" spans="1:24" x14ac:dyDescent="0.3">
      <c r="A105" s="4" t="str">
        <f t="shared" si="13"/>
        <v/>
      </c>
      <c r="B105" s="41"/>
      <c r="C105" s="42"/>
      <c r="D105" s="43"/>
      <c r="E105" s="44"/>
      <c r="F105" s="44"/>
      <c r="G105" s="17" t="str">
        <f>IF(OR(E105="",F105=""),"",NETWORKDAYS(E105,F105,Lister!$D$7:$D$16))</f>
        <v/>
      </c>
      <c r="I105" s="45" t="str">
        <f t="shared" si="7"/>
        <v/>
      </c>
      <c r="J105" s="46"/>
      <c r="K105" s="47">
        <f>IF(ISNUMBER('Opsparede løndele'!I90),J105+'Opsparede løndele'!I90,J105)</f>
        <v>0</v>
      </c>
      <c r="L105" s="48"/>
      <c r="M105" s="49"/>
      <c r="N105" s="23" t="str">
        <f t="shared" si="8"/>
        <v/>
      </c>
      <c r="O105" s="21" t="str">
        <f t="shared" si="9"/>
        <v/>
      </c>
      <c r="P105" s="49"/>
      <c r="Q105" s="49"/>
      <c r="R105" s="49"/>
      <c r="S105" s="22" t="str">
        <f>IFERROR(MAX(IF(OR(P105="",Q105="",R105=""),"",IF(AND(MONTH(E105)=12,MONTH(F105)=12),(NETWORKDAYS(E105,F105,Lister!$D$7:$D$16)-P105)*O105/NETWORKDAYS(Lister!$D$19,Lister!$E$19,Lister!$D$7:$D$16),IF(AND(MONTH(E105)=12,F105&gt;DATE(2021,12,31)),(NETWORKDAYS(E105,Lister!$E$19,Lister!$D$7:$D$16)-P105)*O105/NETWORKDAYS(Lister!$D$19,Lister!$E$19,Lister!$D$7:$D$16),IF(E105&gt;DATE(2021,12,31),0)))),0),"")</f>
        <v/>
      </c>
      <c r="T105" s="22" t="str">
        <f>IFERROR(MAX(IF(OR(P105="",Q105="",R105=""),"",IF(AND(MONTH(E105)=1,MONTH(F105)=1),(NETWORKDAYS(E105,F105,Lister!$D$7:$D$16)-Q105)*O105/NETWORKDAYS(Lister!$D$20,Lister!$E$20,Lister!$D$7:$D$16),IF(AND(MONTH(E105)=1,F105&gt;DATE(2022,1,31)),(NETWORKDAYS(E105,Lister!$E$20,Lister!$D$7:$D$16)-Q105)*O105/NETWORKDAYS(Lister!$D$20,Lister!$E$20,Lister!$D$7:$D$16),IF(AND(E105&lt;DATE(2022,1,1),MONTH(F105)=1),(NETWORKDAYS(Lister!$D$20,F105,Lister!$D$7:$D$16)-Q105)*O105/NETWORKDAYS(Lister!$D$20,Lister!$E$20,Lister!$D$7:$D$16),IF(AND(E105&lt;DATE(2022,1,1),F105&gt;DATE(2022,1,31)),(NETWORKDAYS(Lister!$D$20,Lister!$E$20,Lister!$D$7:$D$16)-Q105)*O105/NETWORKDAYS(Lister!$D$20,Lister!$E$20,Lister!$D$7:$D$16),IF(OR(AND(E105&lt;DATE(2022,1,1),F105&lt;DATE(2022,1,1)),E105&gt;DATE(2022,1,31)),0)))))),0),"")</f>
        <v/>
      </c>
      <c r="U105" s="22" t="str">
        <f>IFERROR(MAX(IF(OR(P105="",Q105="",R105=""),"",IF(AND(MONTH(E105)=2,MONTH(F105)=2),(NETWORKDAYS(E105,F105,Lister!$D$7:$D$16)-R105)*O105/NETWORKDAYS(Lister!$D$21,Lister!$E$21,Lister!$D$7:$D$16),IF(AND(MONTH(E105)=2,F105&gt;DATE(2022,2,28)),(NETWORKDAYS(E105,Lister!$E$21,Lister!$D$7:$D$16)-R105)*O105/NETWORKDAYS(Lister!$D$21,Lister!$E$21,Lister!$D$7:$D$16),IF(AND(E105&lt;DATE(2022,2,1),MONTH(F105)=2),(NETWORKDAYS(Lister!$D$21,F105,Lister!$D$7:$D$16)-R105)*O105/NETWORKDAYS(Lister!$D$21,Lister!$E$21,Lister!$D$7:$D$16),IF(AND(E105&lt;DATE(2022,2,1),F105&gt;DATE(2022,2,28)),(NETWORKDAYS(Lister!$D$21,Lister!$E$21,Lister!$D$7:$D$16)-R105)*O105/NETWORKDAYS(Lister!$D$21,Lister!$E$21,Lister!$D$7:$D$16),IF(OR(AND(E105&lt;DATE(2022,2,1),F105&lt;DATE(2022,2,1)),E105&gt;DATE(2022,2,28)),0)))))),0),"")</f>
        <v/>
      </c>
      <c r="V105" s="23" t="str">
        <f t="shared" si="10"/>
        <v/>
      </c>
      <c r="W105" s="23" t="str">
        <f t="shared" si="11"/>
        <v/>
      </c>
      <c r="X105" s="24" t="str">
        <f t="shared" si="12"/>
        <v/>
      </c>
    </row>
    <row r="106" spans="1:24" x14ac:dyDescent="0.3">
      <c r="A106" s="4" t="str">
        <f t="shared" si="13"/>
        <v/>
      </c>
      <c r="B106" s="41"/>
      <c r="C106" s="42"/>
      <c r="D106" s="43"/>
      <c r="E106" s="44"/>
      <c r="F106" s="44"/>
      <c r="G106" s="17" t="str">
        <f>IF(OR(E106="",F106=""),"",NETWORKDAYS(E106,F106,Lister!$D$7:$D$16))</f>
        <v/>
      </c>
      <c r="I106" s="45" t="str">
        <f t="shared" si="7"/>
        <v/>
      </c>
      <c r="J106" s="46"/>
      <c r="K106" s="47">
        <f>IF(ISNUMBER('Opsparede løndele'!I91),J106+'Opsparede løndele'!I91,J106)</f>
        <v>0</v>
      </c>
      <c r="L106" s="48"/>
      <c r="M106" s="49"/>
      <c r="N106" s="23" t="str">
        <f t="shared" si="8"/>
        <v/>
      </c>
      <c r="O106" s="21" t="str">
        <f t="shared" si="9"/>
        <v/>
      </c>
      <c r="P106" s="49"/>
      <c r="Q106" s="49"/>
      <c r="R106" s="49"/>
      <c r="S106" s="22" t="str">
        <f>IFERROR(MAX(IF(OR(P106="",Q106="",R106=""),"",IF(AND(MONTH(E106)=12,MONTH(F106)=12),(NETWORKDAYS(E106,F106,Lister!$D$7:$D$16)-P106)*O106/NETWORKDAYS(Lister!$D$19,Lister!$E$19,Lister!$D$7:$D$16),IF(AND(MONTH(E106)=12,F106&gt;DATE(2021,12,31)),(NETWORKDAYS(E106,Lister!$E$19,Lister!$D$7:$D$16)-P106)*O106/NETWORKDAYS(Lister!$D$19,Lister!$E$19,Lister!$D$7:$D$16),IF(E106&gt;DATE(2021,12,31),0)))),0),"")</f>
        <v/>
      </c>
      <c r="T106" s="22" t="str">
        <f>IFERROR(MAX(IF(OR(P106="",Q106="",R106=""),"",IF(AND(MONTH(E106)=1,MONTH(F106)=1),(NETWORKDAYS(E106,F106,Lister!$D$7:$D$16)-Q106)*O106/NETWORKDAYS(Lister!$D$20,Lister!$E$20,Lister!$D$7:$D$16),IF(AND(MONTH(E106)=1,F106&gt;DATE(2022,1,31)),(NETWORKDAYS(E106,Lister!$E$20,Lister!$D$7:$D$16)-Q106)*O106/NETWORKDAYS(Lister!$D$20,Lister!$E$20,Lister!$D$7:$D$16),IF(AND(E106&lt;DATE(2022,1,1),MONTH(F106)=1),(NETWORKDAYS(Lister!$D$20,F106,Lister!$D$7:$D$16)-Q106)*O106/NETWORKDAYS(Lister!$D$20,Lister!$E$20,Lister!$D$7:$D$16),IF(AND(E106&lt;DATE(2022,1,1),F106&gt;DATE(2022,1,31)),(NETWORKDAYS(Lister!$D$20,Lister!$E$20,Lister!$D$7:$D$16)-Q106)*O106/NETWORKDAYS(Lister!$D$20,Lister!$E$20,Lister!$D$7:$D$16),IF(OR(AND(E106&lt;DATE(2022,1,1),F106&lt;DATE(2022,1,1)),E106&gt;DATE(2022,1,31)),0)))))),0),"")</f>
        <v/>
      </c>
      <c r="U106" s="22" t="str">
        <f>IFERROR(MAX(IF(OR(P106="",Q106="",R106=""),"",IF(AND(MONTH(E106)=2,MONTH(F106)=2),(NETWORKDAYS(E106,F106,Lister!$D$7:$D$16)-R106)*O106/NETWORKDAYS(Lister!$D$21,Lister!$E$21,Lister!$D$7:$D$16),IF(AND(MONTH(E106)=2,F106&gt;DATE(2022,2,28)),(NETWORKDAYS(E106,Lister!$E$21,Lister!$D$7:$D$16)-R106)*O106/NETWORKDAYS(Lister!$D$21,Lister!$E$21,Lister!$D$7:$D$16),IF(AND(E106&lt;DATE(2022,2,1),MONTH(F106)=2),(NETWORKDAYS(Lister!$D$21,F106,Lister!$D$7:$D$16)-R106)*O106/NETWORKDAYS(Lister!$D$21,Lister!$E$21,Lister!$D$7:$D$16),IF(AND(E106&lt;DATE(2022,2,1),F106&gt;DATE(2022,2,28)),(NETWORKDAYS(Lister!$D$21,Lister!$E$21,Lister!$D$7:$D$16)-R106)*O106/NETWORKDAYS(Lister!$D$21,Lister!$E$21,Lister!$D$7:$D$16),IF(OR(AND(E106&lt;DATE(2022,2,1),F106&lt;DATE(2022,2,1)),E106&gt;DATE(2022,2,28)),0)))))),0),"")</f>
        <v/>
      </c>
      <c r="V106" s="23" t="str">
        <f t="shared" si="10"/>
        <v/>
      </c>
      <c r="W106" s="23" t="str">
        <f t="shared" si="11"/>
        <v/>
      </c>
      <c r="X106" s="24" t="str">
        <f t="shared" si="12"/>
        <v/>
      </c>
    </row>
    <row r="107" spans="1:24" x14ac:dyDescent="0.3">
      <c r="A107" s="4" t="str">
        <f t="shared" si="13"/>
        <v/>
      </c>
      <c r="B107" s="41"/>
      <c r="C107" s="42"/>
      <c r="D107" s="43"/>
      <c r="E107" s="44"/>
      <c r="F107" s="44"/>
      <c r="G107" s="17" t="str">
        <f>IF(OR(E107="",F107=""),"",NETWORKDAYS(E107,F107,Lister!$D$7:$D$16))</f>
        <v/>
      </c>
      <c r="I107" s="45" t="str">
        <f t="shared" si="7"/>
        <v/>
      </c>
      <c r="J107" s="46"/>
      <c r="K107" s="47">
        <f>IF(ISNUMBER('Opsparede løndele'!I92),J107+'Opsparede løndele'!I92,J107)</f>
        <v>0</v>
      </c>
      <c r="L107" s="48"/>
      <c r="M107" s="49"/>
      <c r="N107" s="23" t="str">
        <f t="shared" si="8"/>
        <v/>
      </c>
      <c r="O107" s="21" t="str">
        <f t="shared" si="9"/>
        <v/>
      </c>
      <c r="P107" s="49"/>
      <c r="Q107" s="49"/>
      <c r="R107" s="49"/>
      <c r="S107" s="22" t="str">
        <f>IFERROR(MAX(IF(OR(P107="",Q107="",R107=""),"",IF(AND(MONTH(E107)=12,MONTH(F107)=12),(NETWORKDAYS(E107,F107,Lister!$D$7:$D$16)-P107)*O107/NETWORKDAYS(Lister!$D$19,Lister!$E$19,Lister!$D$7:$D$16),IF(AND(MONTH(E107)=12,F107&gt;DATE(2021,12,31)),(NETWORKDAYS(E107,Lister!$E$19,Lister!$D$7:$D$16)-P107)*O107/NETWORKDAYS(Lister!$D$19,Lister!$E$19,Lister!$D$7:$D$16),IF(E107&gt;DATE(2021,12,31),0)))),0),"")</f>
        <v/>
      </c>
      <c r="T107" s="22" t="str">
        <f>IFERROR(MAX(IF(OR(P107="",Q107="",R107=""),"",IF(AND(MONTH(E107)=1,MONTH(F107)=1),(NETWORKDAYS(E107,F107,Lister!$D$7:$D$16)-Q107)*O107/NETWORKDAYS(Lister!$D$20,Lister!$E$20,Lister!$D$7:$D$16),IF(AND(MONTH(E107)=1,F107&gt;DATE(2022,1,31)),(NETWORKDAYS(E107,Lister!$E$20,Lister!$D$7:$D$16)-Q107)*O107/NETWORKDAYS(Lister!$D$20,Lister!$E$20,Lister!$D$7:$D$16),IF(AND(E107&lt;DATE(2022,1,1),MONTH(F107)=1),(NETWORKDAYS(Lister!$D$20,F107,Lister!$D$7:$D$16)-Q107)*O107/NETWORKDAYS(Lister!$D$20,Lister!$E$20,Lister!$D$7:$D$16),IF(AND(E107&lt;DATE(2022,1,1),F107&gt;DATE(2022,1,31)),(NETWORKDAYS(Lister!$D$20,Lister!$E$20,Lister!$D$7:$D$16)-Q107)*O107/NETWORKDAYS(Lister!$D$20,Lister!$E$20,Lister!$D$7:$D$16),IF(OR(AND(E107&lt;DATE(2022,1,1),F107&lt;DATE(2022,1,1)),E107&gt;DATE(2022,1,31)),0)))))),0),"")</f>
        <v/>
      </c>
      <c r="U107" s="22" t="str">
        <f>IFERROR(MAX(IF(OR(P107="",Q107="",R107=""),"",IF(AND(MONTH(E107)=2,MONTH(F107)=2),(NETWORKDAYS(E107,F107,Lister!$D$7:$D$16)-R107)*O107/NETWORKDAYS(Lister!$D$21,Lister!$E$21,Lister!$D$7:$D$16),IF(AND(MONTH(E107)=2,F107&gt;DATE(2022,2,28)),(NETWORKDAYS(E107,Lister!$E$21,Lister!$D$7:$D$16)-R107)*O107/NETWORKDAYS(Lister!$D$21,Lister!$E$21,Lister!$D$7:$D$16),IF(AND(E107&lt;DATE(2022,2,1),MONTH(F107)=2),(NETWORKDAYS(Lister!$D$21,F107,Lister!$D$7:$D$16)-R107)*O107/NETWORKDAYS(Lister!$D$21,Lister!$E$21,Lister!$D$7:$D$16),IF(AND(E107&lt;DATE(2022,2,1),F107&gt;DATE(2022,2,28)),(NETWORKDAYS(Lister!$D$21,Lister!$E$21,Lister!$D$7:$D$16)-R107)*O107/NETWORKDAYS(Lister!$D$21,Lister!$E$21,Lister!$D$7:$D$16),IF(OR(AND(E107&lt;DATE(2022,2,1),F107&lt;DATE(2022,2,1)),E107&gt;DATE(2022,2,28)),0)))))),0),"")</f>
        <v/>
      </c>
      <c r="V107" s="23" t="str">
        <f t="shared" si="10"/>
        <v/>
      </c>
      <c r="W107" s="23" t="str">
        <f t="shared" si="11"/>
        <v/>
      </c>
      <c r="X107" s="24" t="str">
        <f t="shared" si="12"/>
        <v/>
      </c>
    </row>
    <row r="108" spans="1:24" x14ac:dyDescent="0.3">
      <c r="A108" s="4" t="str">
        <f t="shared" si="13"/>
        <v/>
      </c>
      <c r="B108" s="41"/>
      <c r="C108" s="42"/>
      <c r="D108" s="43"/>
      <c r="E108" s="44"/>
      <c r="F108" s="44"/>
      <c r="G108" s="17" t="str">
        <f>IF(OR(E108="",F108=""),"",NETWORKDAYS(E108,F108,Lister!$D$7:$D$16))</f>
        <v/>
      </c>
      <c r="I108" s="45" t="str">
        <f t="shared" si="7"/>
        <v/>
      </c>
      <c r="J108" s="46"/>
      <c r="K108" s="47">
        <f>IF(ISNUMBER('Opsparede løndele'!I93),J108+'Opsparede løndele'!I93,J108)</f>
        <v>0</v>
      </c>
      <c r="L108" s="48"/>
      <c r="M108" s="49"/>
      <c r="N108" s="23" t="str">
        <f t="shared" si="8"/>
        <v/>
      </c>
      <c r="O108" s="21" t="str">
        <f t="shared" si="9"/>
        <v/>
      </c>
      <c r="P108" s="49"/>
      <c r="Q108" s="49"/>
      <c r="R108" s="49"/>
      <c r="S108" s="22" t="str">
        <f>IFERROR(MAX(IF(OR(P108="",Q108="",R108=""),"",IF(AND(MONTH(E108)=12,MONTH(F108)=12),(NETWORKDAYS(E108,F108,Lister!$D$7:$D$16)-P108)*O108/NETWORKDAYS(Lister!$D$19,Lister!$E$19,Lister!$D$7:$D$16),IF(AND(MONTH(E108)=12,F108&gt;DATE(2021,12,31)),(NETWORKDAYS(E108,Lister!$E$19,Lister!$D$7:$D$16)-P108)*O108/NETWORKDAYS(Lister!$D$19,Lister!$E$19,Lister!$D$7:$D$16),IF(E108&gt;DATE(2021,12,31),0)))),0),"")</f>
        <v/>
      </c>
      <c r="T108" s="22" t="str">
        <f>IFERROR(MAX(IF(OR(P108="",Q108="",R108=""),"",IF(AND(MONTH(E108)=1,MONTH(F108)=1),(NETWORKDAYS(E108,F108,Lister!$D$7:$D$16)-Q108)*O108/NETWORKDAYS(Lister!$D$20,Lister!$E$20,Lister!$D$7:$D$16),IF(AND(MONTH(E108)=1,F108&gt;DATE(2022,1,31)),(NETWORKDAYS(E108,Lister!$E$20,Lister!$D$7:$D$16)-Q108)*O108/NETWORKDAYS(Lister!$D$20,Lister!$E$20,Lister!$D$7:$D$16),IF(AND(E108&lt;DATE(2022,1,1),MONTH(F108)=1),(NETWORKDAYS(Lister!$D$20,F108,Lister!$D$7:$D$16)-Q108)*O108/NETWORKDAYS(Lister!$D$20,Lister!$E$20,Lister!$D$7:$D$16),IF(AND(E108&lt;DATE(2022,1,1),F108&gt;DATE(2022,1,31)),(NETWORKDAYS(Lister!$D$20,Lister!$E$20,Lister!$D$7:$D$16)-Q108)*O108/NETWORKDAYS(Lister!$D$20,Lister!$E$20,Lister!$D$7:$D$16),IF(OR(AND(E108&lt;DATE(2022,1,1),F108&lt;DATE(2022,1,1)),E108&gt;DATE(2022,1,31)),0)))))),0),"")</f>
        <v/>
      </c>
      <c r="U108" s="22" t="str">
        <f>IFERROR(MAX(IF(OR(P108="",Q108="",R108=""),"",IF(AND(MONTH(E108)=2,MONTH(F108)=2),(NETWORKDAYS(E108,F108,Lister!$D$7:$D$16)-R108)*O108/NETWORKDAYS(Lister!$D$21,Lister!$E$21,Lister!$D$7:$D$16),IF(AND(MONTH(E108)=2,F108&gt;DATE(2022,2,28)),(NETWORKDAYS(E108,Lister!$E$21,Lister!$D$7:$D$16)-R108)*O108/NETWORKDAYS(Lister!$D$21,Lister!$E$21,Lister!$D$7:$D$16),IF(AND(E108&lt;DATE(2022,2,1),MONTH(F108)=2),(NETWORKDAYS(Lister!$D$21,F108,Lister!$D$7:$D$16)-R108)*O108/NETWORKDAYS(Lister!$D$21,Lister!$E$21,Lister!$D$7:$D$16),IF(AND(E108&lt;DATE(2022,2,1),F108&gt;DATE(2022,2,28)),(NETWORKDAYS(Lister!$D$21,Lister!$E$21,Lister!$D$7:$D$16)-R108)*O108/NETWORKDAYS(Lister!$D$21,Lister!$E$21,Lister!$D$7:$D$16),IF(OR(AND(E108&lt;DATE(2022,2,1),F108&lt;DATE(2022,2,1)),E108&gt;DATE(2022,2,28)),0)))))),0),"")</f>
        <v/>
      </c>
      <c r="V108" s="23" t="str">
        <f t="shared" si="10"/>
        <v/>
      </c>
      <c r="W108" s="23" t="str">
        <f t="shared" si="11"/>
        <v/>
      </c>
      <c r="X108" s="24" t="str">
        <f t="shared" si="12"/>
        <v/>
      </c>
    </row>
    <row r="109" spans="1:24" x14ac:dyDescent="0.3">
      <c r="A109" s="4" t="str">
        <f t="shared" si="13"/>
        <v/>
      </c>
      <c r="B109" s="41"/>
      <c r="C109" s="42"/>
      <c r="D109" s="43"/>
      <c r="E109" s="44"/>
      <c r="F109" s="44"/>
      <c r="G109" s="17" t="str">
        <f>IF(OR(E109="",F109=""),"",NETWORKDAYS(E109,F109,Lister!$D$7:$D$16))</f>
        <v/>
      </c>
      <c r="I109" s="45" t="str">
        <f t="shared" si="7"/>
        <v/>
      </c>
      <c r="J109" s="46"/>
      <c r="K109" s="47">
        <f>IF(ISNUMBER('Opsparede løndele'!I94),J109+'Opsparede løndele'!I94,J109)</f>
        <v>0</v>
      </c>
      <c r="L109" s="48"/>
      <c r="M109" s="49"/>
      <c r="N109" s="23" t="str">
        <f t="shared" si="8"/>
        <v/>
      </c>
      <c r="O109" s="21" t="str">
        <f t="shared" si="9"/>
        <v/>
      </c>
      <c r="P109" s="49"/>
      <c r="Q109" s="49"/>
      <c r="R109" s="49"/>
      <c r="S109" s="22" t="str">
        <f>IFERROR(MAX(IF(OR(P109="",Q109="",R109=""),"",IF(AND(MONTH(E109)=12,MONTH(F109)=12),(NETWORKDAYS(E109,F109,Lister!$D$7:$D$16)-P109)*O109/NETWORKDAYS(Lister!$D$19,Lister!$E$19,Lister!$D$7:$D$16),IF(AND(MONTH(E109)=12,F109&gt;DATE(2021,12,31)),(NETWORKDAYS(E109,Lister!$E$19,Lister!$D$7:$D$16)-P109)*O109/NETWORKDAYS(Lister!$D$19,Lister!$E$19,Lister!$D$7:$D$16),IF(E109&gt;DATE(2021,12,31),0)))),0),"")</f>
        <v/>
      </c>
      <c r="T109" s="22" t="str">
        <f>IFERROR(MAX(IF(OR(P109="",Q109="",R109=""),"",IF(AND(MONTH(E109)=1,MONTH(F109)=1),(NETWORKDAYS(E109,F109,Lister!$D$7:$D$16)-Q109)*O109/NETWORKDAYS(Lister!$D$20,Lister!$E$20,Lister!$D$7:$D$16),IF(AND(MONTH(E109)=1,F109&gt;DATE(2022,1,31)),(NETWORKDAYS(E109,Lister!$E$20,Lister!$D$7:$D$16)-Q109)*O109/NETWORKDAYS(Lister!$D$20,Lister!$E$20,Lister!$D$7:$D$16),IF(AND(E109&lt;DATE(2022,1,1),MONTH(F109)=1),(NETWORKDAYS(Lister!$D$20,F109,Lister!$D$7:$D$16)-Q109)*O109/NETWORKDAYS(Lister!$D$20,Lister!$E$20,Lister!$D$7:$D$16),IF(AND(E109&lt;DATE(2022,1,1),F109&gt;DATE(2022,1,31)),(NETWORKDAYS(Lister!$D$20,Lister!$E$20,Lister!$D$7:$D$16)-Q109)*O109/NETWORKDAYS(Lister!$D$20,Lister!$E$20,Lister!$D$7:$D$16),IF(OR(AND(E109&lt;DATE(2022,1,1),F109&lt;DATE(2022,1,1)),E109&gt;DATE(2022,1,31)),0)))))),0),"")</f>
        <v/>
      </c>
      <c r="U109" s="22" t="str">
        <f>IFERROR(MAX(IF(OR(P109="",Q109="",R109=""),"",IF(AND(MONTH(E109)=2,MONTH(F109)=2),(NETWORKDAYS(E109,F109,Lister!$D$7:$D$16)-R109)*O109/NETWORKDAYS(Lister!$D$21,Lister!$E$21,Lister!$D$7:$D$16),IF(AND(MONTH(E109)=2,F109&gt;DATE(2022,2,28)),(NETWORKDAYS(E109,Lister!$E$21,Lister!$D$7:$D$16)-R109)*O109/NETWORKDAYS(Lister!$D$21,Lister!$E$21,Lister!$D$7:$D$16),IF(AND(E109&lt;DATE(2022,2,1),MONTH(F109)=2),(NETWORKDAYS(Lister!$D$21,F109,Lister!$D$7:$D$16)-R109)*O109/NETWORKDAYS(Lister!$D$21,Lister!$E$21,Lister!$D$7:$D$16),IF(AND(E109&lt;DATE(2022,2,1),F109&gt;DATE(2022,2,28)),(NETWORKDAYS(Lister!$D$21,Lister!$E$21,Lister!$D$7:$D$16)-R109)*O109/NETWORKDAYS(Lister!$D$21,Lister!$E$21,Lister!$D$7:$D$16),IF(OR(AND(E109&lt;DATE(2022,2,1),F109&lt;DATE(2022,2,1)),E109&gt;DATE(2022,2,28)),0)))))),0),"")</f>
        <v/>
      </c>
      <c r="V109" s="23" t="str">
        <f t="shared" si="10"/>
        <v/>
      </c>
      <c r="W109" s="23" t="str">
        <f t="shared" si="11"/>
        <v/>
      </c>
      <c r="X109" s="24" t="str">
        <f t="shared" si="12"/>
        <v/>
      </c>
    </row>
    <row r="110" spans="1:24" x14ac:dyDescent="0.3">
      <c r="A110" s="4" t="str">
        <f t="shared" si="13"/>
        <v/>
      </c>
      <c r="B110" s="41"/>
      <c r="C110" s="42"/>
      <c r="D110" s="43"/>
      <c r="E110" s="44"/>
      <c r="F110" s="44"/>
      <c r="G110" s="17" t="str">
        <f>IF(OR(E110="",F110=""),"",NETWORKDAYS(E110,F110,Lister!$D$7:$D$16))</f>
        <v/>
      </c>
      <c r="I110" s="45" t="str">
        <f t="shared" si="7"/>
        <v/>
      </c>
      <c r="J110" s="46"/>
      <c r="K110" s="47">
        <f>IF(ISNUMBER('Opsparede løndele'!I95),J110+'Opsparede løndele'!I95,J110)</f>
        <v>0</v>
      </c>
      <c r="L110" s="48"/>
      <c r="M110" s="49"/>
      <c r="N110" s="23" t="str">
        <f t="shared" si="8"/>
        <v/>
      </c>
      <c r="O110" s="21" t="str">
        <f t="shared" si="9"/>
        <v/>
      </c>
      <c r="P110" s="49"/>
      <c r="Q110" s="49"/>
      <c r="R110" s="49"/>
      <c r="S110" s="22" t="str">
        <f>IFERROR(MAX(IF(OR(P110="",Q110="",R110=""),"",IF(AND(MONTH(E110)=12,MONTH(F110)=12),(NETWORKDAYS(E110,F110,Lister!$D$7:$D$16)-P110)*O110/NETWORKDAYS(Lister!$D$19,Lister!$E$19,Lister!$D$7:$D$16),IF(AND(MONTH(E110)=12,F110&gt;DATE(2021,12,31)),(NETWORKDAYS(E110,Lister!$E$19,Lister!$D$7:$D$16)-P110)*O110/NETWORKDAYS(Lister!$D$19,Lister!$E$19,Lister!$D$7:$D$16),IF(E110&gt;DATE(2021,12,31),0)))),0),"")</f>
        <v/>
      </c>
      <c r="T110" s="22" t="str">
        <f>IFERROR(MAX(IF(OR(P110="",Q110="",R110=""),"",IF(AND(MONTH(E110)=1,MONTH(F110)=1),(NETWORKDAYS(E110,F110,Lister!$D$7:$D$16)-Q110)*O110/NETWORKDAYS(Lister!$D$20,Lister!$E$20,Lister!$D$7:$D$16),IF(AND(MONTH(E110)=1,F110&gt;DATE(2022,1,31)),(NETWORKDAYS(E110,Lister!$E$20,Lister!$D$7:$D$16)-Q110)*O110/NETWORKDAYS(Lister!$D$20,Lister!$E$20,Lister!$D$7:$D$16),IF(AND(E110&lt;DATE(2022,1,1),MONTH(F110)=1),(NETWORKDAYS(Lister!$D$20,F110,Lister!$D$7:$D$16)-Q110)*O110/NETWORKDAYS(Lister!$D$20,Lister!$E$20,Lister!$D$7:$D$16),IF(AND(E110&lt;DATE(2022,1,1),F110&gt;DATE(2022,1,31)),(NETWORKDAYS(Lister!$D$20,Lister!$E$20,Lister!$D$7:$D$16)-Q110)*O110/NETWORKDAYS(Lister!$D$20,Lister!$E$20,Lister!$D$7:$D$16),IF(OR(AND(E110&lt;DATE(2022,1,1),F110&lt;DATE(2022,1,1)),E110&gt;DATE(2022,1,31)),0)))))),0),"")</f>
        <v/>
      </c>
      <c r="U110" s="22" t="str">
        <f>IFERROR(MAX(IF(OR(P110="",Q110="",R110=""),"",IF(AND(MONTH(E110)=2,MONTH(F110)=2),(NETWORKDAYS(E110,F110,Lister!$D$7:$D$16)-R110)*O110/NETWORKDAYS(Lister!$D$21,Lister!$E$21,Lister!$D$7:$D$16),IF(AND(MONTH(E110)=2,F110&gt;DATE(2022,2,28)),(NETWORKDAYS(E110,Lister!$E$21,Lister!$D$7:$D$16)-R110)*O110/NETWORKDAYS(Lister!$D$21,Lister!$E$21,Lister!$D$7:$D$16),IF(AND(E110&lt;DATE(2022,2,1),MONTH(F110)=2),(NETWORKDAYS(Lister!$D$21,F110,Lister!$D$7:$D$16)-R110)*O110/NETWORKDAYS(Lister!$D$21,Lister!$E$21,Lister!$D$7:$D$16),IF(AND(E110&lt;DATE(2022,2,1),F110&gt;DATE(2022,2,28)),(NETWORKDAYS(Lister!$D$21,Lister!$E$21,Lister!$D$7:$D$16)-R110)*O110/NETWORKDAYS(Lister!$D$21,Lister!$E$21,Lister!$D$7:$D$16),IF(OR(AND(E110&lt;DATE(2022,2,1),F110&lt;DATE(2022,2,1)),E110&gt;DATE(2022,2,28)),0)))))),0),"")</f>
        <v/>
      </c>
      <c r="V110" s="23" t="str">
        <f t="shared" si="10"/>
        <v/>
      </c>
      <c r="W110" s="23" t="str">
        <f t="shared" si="11"/>
        <v/>
      </c>
      <c r="X110" s="24" t="str">
        <f t="shared" si="12"/>
        <v/>
      </c>
    </row>
    <row r="111" spans="1:24" x14ac:dyDescent="0.3">
      <c r="A111" s="4" t="str">
        <f t="shared" si="13"/>
        <v/>
      </c>
      <c r="B111" s="41"/>
      <c r="C111" s="42"/>
      <c r="D111" s="43"/>
      <c r="E111" s="44"/>
      <c r="F111" s="44"/>
      <c r="G111" s="17" t="str">
        <f>IF(OR(E111="",F111=""),"",NETWORKDAYS(E111,F111,Lister!$D$7:$D$16))</f>
        <v/>
      </c>
      <c r="I111" s="45" t="str">
        <f t="shared" si="7"/>
        <v/>
      </c>
      <c r="J111" s="46"/>
      <c r="K111" s="47">
        <f>IF(ISNUMBER('Opsparede løndele'!I96),J111+'Opsparede løndele'!I96,J111)</f>
        <v>0</v>
      </c>
      <c r="L111" s="48"/>
      <c r="M111" s="49"/>
      <c r="N111" s="23" t="str">
        <f t="shared" si="8"/>
        <v/>
      </c>
      <c r="O111" s="21" t="str">
        <f t="shared" si="9"/>
        <v/>
      </c>
      <c r="P111" s="49"/>
      <c r="Q111" s="49"/>
      <c r="R111" s="49"/>
      <c r="S111" s="22" t="str">
        <f>IFERROR(MAX(IF(OR(P111="",Q111="",R111=""),"",IF(AND(MONTH(E111)=12,MONTH(F111)=12),(NETWORKDAYS(E111,F111,Lister!$D$7:$D$16)-P111)*O111/NETWORKDAYS(Lister!$D$19,Lister!$E$19,Lister!$D$7:$D$16),IF(AND(MONTH(E111)=12,F111&gt;DATE(2021,12,31)),(NETWORKDAYS(E111,Lister!$E$19,Lister!$D$7:$D$16)-P111)*O111/NETWORKDAYS(Lister!$D$19,Lister!$E$19,Lister!$D$7:$D$16),IF(E111&gt;DATE(2021,12,31),0)))),0),"")</f>
        <v/>
      </c>
      <c r="T111" s="22" t="str">
        <f>IFERROR(MAX(IF(OR(P111="",Q111="",R111=""),"",IF(AND(MONTH(E111)=1,MONTH(F111)=1),(NETWORKDAYS(E111,F111,Lister!$D$7:$D$16)-Q111)*O111/NETWORKDAYS(Lister!$D$20,Lister!$E$20,Lister!$D$7:$D$16),IF(AND(MONTH(E111)=1,F111&gt;DATE(2022,1,31)),(NETWORKDAYS(E111,Lister!$E$20,Lister!$D$7:$D$16)-Q111)*O111/NETWORKDAYS(Lister!$D$20,Lister!$E$20,Lister!$D$7:$D$16),IF(AND(E111&lt;DATE(2022,1,1),MONTH(F111)=1),(NETWORKDAYS(Lister!$D$20,F111,Lister!$D$7:$D$16)-Q111)*O111/NETWORKDAYS(Lister!$D$20,Lister!$E$20,Lister!$D$7:$D$16),IF(AND(E111&lt;DATE(2022,1,1),F111&gt;DATE(2022,1,31)),(NETWORKDAYS(Lister!$D$20,Lister!$E$20,Lister!$D$7:$D$16)-Q111)*O111/NETWORKDAYS(Lister!$D$20,Lister!$E$20,Lister!$D$7:$D$16),IF(OR(AND(E111&lt;DATE(2022,1,1),F111&lt;DATE(2022,1,1)),E111&gt;DATE(2022,1,31)),0)))))),0),"")</f>
        <v/>
      </c>
      <c r="U111" s="22" t="str">
        <f>IFERROR(MAX(IF(OR(P111="",Q111="",R111=""),"",IF(AND(MONTH(E111)=2,MONTH(F111)=2),(NETWORKDAYS(E111,F111,Lister!$D$7:$D$16)-R111)*O111/NETWORKDAYS(Lister!$D$21,Lister!$E$21,Lister!$D$7:$D$16),IF(AND(MONTH(E111)=2,F111&gt;DATE(2022,2,28)),(NETWORKDAYS(E111,Lister!$E$21,Lister!$D$7:$D$16)-R111)*O111/NETWORKDAYS(Lister!$D$21,Lister!$E$21,Lister!$D$7:$D$16),IF(AND(E111&lt;DATE(2022,2,1),MONTH(F111)=2),(NETWORKDAYS(Lister!$D$21,F111,Lister!$D$7:$D$16)-R111)*O111/NETWORKDAYS(Lister!$D$21,Lister!$E$21,Lister!$D$7:$D$16),IF(AND(E111&lt;DATE(2022,2,1),F111&gt;DATE(2022,2,28)),(NETWORKDAYS(Lister!$D$21,Lister!$E$21,Lister!$D$7:$D$16)-R111)*O111/NETWORKDAYS(Lister!$D$21,Lister!$E$21,Lister!$D$7:$D$16),IF(OR(AND(E111&lt;DATE(2022,2,1),F111&lt;DATE(2022,2,1)),E111&gt;DATE(2022,2,28)),0)))))),0),"")</f>
        <v/>
      </c>
      <c r="V111" s="23" t="str">
        <f t="shared" si="10"/>
        <v/>
      </c>
      <c r="W111" s="23" t="str">
        <f t="shared" si="11"/>
        <v/>
      </c>
      <c r="X111" s="24" t="str">
        <f t="shared" si="12"/>
        <v/>
      </c>
    </row>
    <row r="112" spans="1:24" x14ac:dyDescent="0.3">
      <c r="A112" s="4" t="str">
        <f t="shared" si="13"/>
        <v/>
      </c>
      <c r="B112" s="41"/>
      <c r="C112" s="42"/>
      <c r="D112" s="43"/>
      <c r="E112" s="44"/>
      <c r="F112" s="44"/>
      <c r="G112" s="17" t="str">
        <f>IF(OR(E112="",F112=""),"",NETWORKDAYS(E112,F112,Lister!$D$7:$D$16))</f>
        <v/>
      </c>
      <c r="I112" s="45" t="str">
        <f t="shared" si="7"/>
        <v/>
      </c>
      <c r="J112" s="46"/>
      <c r="K112" s="47">
        <f>IF(ISNUMBER('Opsparede løndele'!I97),J112+'Opsparede løndele'!I97,J112)</f>
        <v>0</v>
      </c>
      <c r="L112" s="48"/>
      <c r="M112" s="49"/>
      <c r="N112" s="23" t="str">
        <f t="shared" si="8"/>
        <v/>
      </c>
      <c r="O112" s="21" t="str">
        <f t="shared" si="9"/>
        <v/>
      </c>
      <c r="P112" s="49"/>
      <c r="Q112" s="49"/>
      <c r="R112" s="49"/>
      <c r="S112" s="22" t="str">
        <f>IFERROR(MAX(IF(OR(P112="",Q112="",R112=""),"",IF(AND(MONTH(E112)=12,MONTH(F112)=12),(NETWORKDAYS(E112,F112,Lister!$D$7:$D$16)-P112)*O112/NETWORKDAYS(Lister!$D$19,Lister!$E$19,Lister!$D$7:$D$16),IF(AND(MONTH(E112)=12,F112&gt;DATE(2021,12,31)),(NETWORKDAYS(E112,Lister!$E$19,Lister!$D$7:$D$16)-P112)*O112/NETWORKDAYS(Lister!$D$19,Lister!$E$19,Lister!$D$7:$D$16),IF(E112&gt;DATE(2021,12,31),0)))),0),"")</f>
        <v/>
      </c>
      <c r="T112" s="22" t="str">
        <f>IFERROR(MAX(IF(OR(P112="",Q112="",R112=""),"",IF(AND(MONTH(E112)=1,MONTH(F112)=1),(NETWORKDAYS(E112,F112,Lister!$D$7:$D$16)-Q112)*O112/NETWORKDAYS(Lister!$D$20,Lister!$E$20,Lister!$D$7:$D$16),IF(AND(MONTH(E112)=1,F112&gt;DATE(2022,1,31)),(NETWORKDAYS(E112,Lister!$E$20,Lister!$D$7:$D$16)-Q112)*O112/NETWORKDAYS(Lister!$D$20,Lister!$E$20,Lister!$D$7:$D$16),IF(AND(E112&lt;DATE(2022,1,1),MONTH(F112)=1),(NETWORKDAYS(Lister!$D$20,F112,Lister!$D$7:$D$16)-Q112)*O112/NETWORKDAYS(Lister!$D$20,Lister!$E$20,Lister!$D$7:$D$16),IF(AND(E112&lt;DATE(2022,1,1),F112&gt;DATE(2022,1,31)),(NETWORKDAYS(Lister!$D$20,Lister!$E$20,Lister!$D$7:$D$16)-Q112)*O112/NETWORKDAYS(Lister!$D$20,Lister!$E$20,Lister!$D$7:$D$16),IF(OR(AND(E112&lt;DATE(2022,1,1),F112&lt;DATE(2022,1,1)),E112&gt;DATE(2022,1,31)),0)))))),0),"")</f>
        <v/>
      </c>
      <c r="U112" s="22" t="str">
        <f>IFERROR(MAX(IF(OR(P112="",Q112="",R112=""),"",IF(AND(MONTH(E112)=2,MONTH(F112)=2),(NETWORKDAYS(E112,F112,Lister!$D$7:$D$16)-R112)*O112/NETWORKDAYS(Lister!$D$21,Lister!$E$21,Lister!$D$7:$D$16),IF(AND(MONTH(E112)=2,F112&gt;DATE(2022,2,28)),(NETWORKDAYS(E112,Lister!$E$21,Lister!$D$7:$D$16)-R112)*O112/NETWORKDAYS(Lister!$D$21,Lister!$E$21,Lister!$D$7:$D$16),IF(AND(E112&lt;DATE(2022,2,1),MONTH(F112)=2),(NETWORKDAYS(Lister!$D$21,F112,Lister!$D$7:$D$16)-R112)*O112/NETWORKDAYS(Lister!$D$21,Lister!$E$21,Lister!$D$7:$D$16),IF(AND(E112&lt;DATE(2022,2,1),F112&gt;DATE(2022,2,28)),(NETWORKDAYS(Lister!$D$21,Lister!$E$21,Lister!$D$7:$D$16)-R112)*O112/NETWORKDAYS(Lister!$D$21,Lister!$E$21,Lister!$D$7:$D$16),IF(OR(AND(E112&lt;DATE(2022,2,1),F112&lt;DATE(2022,2,1)),E112&gt;DATE(2022,2,28)),0)))))),0),"")</f>
        <v/>
      </c>
      <c r="V112" s="23" t="str">
        <f t="shared" si="10"/>
        <v/>
      </c>
      <c r="W112" s="23" t="str">
        <f t="shared" si="11"/>
        <v/>
      </c>
      <c r="X112" s="24" t="str">
        <f t="shared" si="12"/>
        <v/>
      </c>
    </row>
    <row r="113" spans="1:24" x14ac:dyDescent="0.3">
      <c r="A113" s="4" t="str">
        <f t="shared" si="13"/>
        <v/>
      </c>
      <c r="B113" s="41"/>
      <c r="C113" s="42"/>
      <c r="D113" s="43"/>
      <c r="E113" s="44"/>
      <c r="F113" s="44"/>
      <c r="G113" s="17" t="str">
        <f>IF(OR(E113="",F113=""),"",NETWORKDAYS(E113,F113,Lister!$D$7:$D$16))</f>
        <v/>
      </c>
      <c r="I113" s="45" t="str">
        <f t="shared" si="7"/>
        <v/>
      </c>
      <c r="J113" s="46"/>
      <c r="K113" s="47">
        <f>IF(ISNUMBER('Opsparede løndele'!I98),J113+'Opsparede løndele'!I98,J113)</f>
        <v>0</v>
      </c>
      <c r="L113" s="48"/>
      <c r="M113" s="49"/>
      <c r="N113" s="23" t="str">
        <f t="shared" si="8"/>
        <v/>
      </c>
      <c r="O113" s="21" t="str">
        <f t="shared" si="9"/>
        <v/>
      </c>
      <c r="P113" s="49"/>
      <c r="Q113" s="49"/>
      <c r="R113" s="49"/>
      <c r="S113" s="22" t="str">
        <f>IFERROR(MAX(IF(OR(P113="",Q113="",R113=""),"",IF(AND(MONTH(E113)=12,MONTH(F113)=12),(NETWORKDAYS(E113,F113,Lister!$D$7:$D$16)-P113)*O113/NETWORKDAYS(Lister!$D$19,Lister!$E$19,Lister!$D$7:$D$16),IF(AND(MONTH(E113)=12,F113&gt;DATE(2021,12,31)),(NETWORKDAYS(E113,Lister!$E$19,Lister!$D$7:$D$16)-P113)*O113/NETWORKDAYS(Lister!$D$19,Lister!$E$19,Lister!$D$7:$D$16),IF(E113&gt;DATE(2021,12,31),0)))),0),"")</f>
        <v/>
      </c>
      <c r="T113" s="22" t="str">
        <f>IFERROR(MAX(IF(OR(P113="",Q113="",R113=""),"",IF(AND(MONTH(E113)=1,MONTH(F113)=1),(NETWORKDAYS(E113,F113,Lister!$D$7:$D$16)-Q113)*O113/NETWORKDAYS(Lister!$D$20,Lister!$E$20,Lister!$D$7:$D$16),IF(AND(MONTH(E113)=1,F113&gt;DATE(2022,1,31)),(NETWORKDAYS(E113,Lister!$E$20,Lister!$D$7:$D$16)-Q113)*O113/NETWORKDAYS(Lister!$D$20,Lister!$E$20,Lister!$D$7:$D$16),IF(AND(E113&lt;DATE(2022,1,1),MONTH(F113)=1),(NETWORKDAYS(Lister!$D$20,F113,Lister!$D$7:$D$16)-Q113)*O113/NETWORKDAYS(Lister!$D$20,Lister!$E$20,Lister!$D$7:$D$16),IF(AND(E113&lt;DATE(2022,1,1),F113&gt;DATE(2022,1,31)),(NETWORKDAYS(Lister!$D$20,Lister!$E$20,Lister!$D$7:$D$16)-Q113)*O113/NETWORKDAYS(Lister!$D$20,Lister!$E$20,Lister!$D$7:$D$16),IF(OR(AND(E113&lt;DATE(2022,1,1),F113&lt;DATE(2022,1,1)),E113&gt;DATE(2022,1,31)),0)))))),0),"")</f>
        <v/>
      </c>
      <c r="U113" s="22" t="str">
        <f>IFERROR(MAX(IF(OR(P113="",Q113="",R113=""),"",IF(AND(MONTH(E113)=2,MONTH(F113)=2),(NETWORKDAYS(E113,F113,Lister!$D$7:$D$16)-R113)*O113/NETWORKDAYS(Lister!$D$21,Lister!$E$21,Lister!$D$7:$D$16),IF(AND(MONTH(E113)=2,F113&gt;DATE(2022,2,28)),(NETWORKDAYS(E113,Lister!$E$21,Lister!$D$7:$D$16)-R113)*O113/NETWORKDAYS(Lister!$D$21,Lister!$E$21,Lister!$D$7:$D$16),IF(AND(E113&lt;DATE(2022,2,1),MONTH(F113)=2),(NETWORKDAYS(Lister!$D$21,F113,Lister!$D$7:$D$16)-R113)*O113/NETWORKDAYS(Lister!$D$21,Lister!$E$21,Lister!$D$7:$D$16),IF(AND(E113&lt;DATE(2022,2,1),F113&gt;DATE(2022,2,28)),(NETWORKDAYS(Lister!$D$21,Lister!$E$21,Lister!$D$7:$D$16)-R113)*O113/NETWORKDAYS(Lister!$D$21,Lister!$E$21,Lister!$D$7:$D$16),IF(OR(AND(E113&lt;DATE(2022,2,1),F113&lt;DATE(2022,2,1)),E113&gt;DATE(2022,2,28)),0)))))),0),"")</f>
        <v/>
      </c>
      <c r="V113" s="23" t="str">
        <f t="shared" si="10"/>
        <v/>
      </c>
      <c r="W113" s="23" t="str">
        <f t="shared" si="11"/>
        <v/>
      </c>
      <c r="X113" s="24" t="str">
        <f t="shared" si="12"/>
        <v/>
      </c>
    </row>
    <row r="114" spans="1:24" x14ac:dyDescent="0.3">
      <c r="A114" s="4" t="str">
        <f t="shared" si="13"/>
        <v/>
      </c>
      <c r="B114" s="41"/>
      <c r="C114" s="42"/>
      <c r="D114" s="43"/>
      <c r="E114" s="44"/>
      <c r="F114" s="44"/>
      <c r="G114" s="17" t="str">
        <f>IF(OR(E114="",F114=""),"",NETWORKDAYS(E114,F114,Lister!$D$7:$D$16))</f>
        <v/>
      </c>
      <c r="I114" s="45" t="str">
        <f t="shared" si="7"/>
        <v/>
      </c>
      <c r="J114" s="46"/>
      <c r="K114" s="47">
        <f>IF(ISNUMBER('Opsparede løndele'!I99),J114+'Opsparede løndele'!I99,J114)</f>
        <v>0</v>
      </c>
      <c r="L114" s="48"/>
      <c r="M114" s="49"/>
      <c r="N114" s="23" t="str">
        <f t="shared" si="8"/>
        <v/>
      </c>
      <c r="O114" s="21" t="str">
        <f t="shared" si="9"/>
        <v/>
      </c>
      <c r="P114" s="49"/>
      <c r="Q114" s="49"/>
      <c r="R114" s="49"/>
      <c r="S114" s="22" t="str">
        <f>IFERROR(MAX(IF(OR(P114="",Q114="",R114=""),"",IF(AND(MONTH(E114)=12,MONTH(F114)=12),(NETWORKDAYS(E114,F114,Lister!$D$7:$D$16)-P114)*O114/NETWORKDAYS(Lister!$D$19,Lister!$E$19,Lister!$D$7:$D$16),IF(AND(MONTH(E114)=12,F114&gt;DATE(2021,12,31)),(NETWORKDAYS(E114,Lister!$E$19,Lister!$D$7:$D$16)-P114)*O114/NETWORKDAYS(Lister!$D$19,Lister!$E$19,Lister!$D$7:$D$16),IF(E114&gt;DATE(2021,12,31),0)))),0),"")</f>
        <v/>
      </c>
      <c r="T114" s="22" t="str">
        <f>IFERROR(MAX(IF(OR(P114="",Q114="",R114=""),"",IF(AND(MONTH(E114)=1,MONTH(F114)=1),(NETWORKDAYS(E114,F114,Lister!$D$7:$D$16)-Q114)*O114/NETWORKDAYS(Lister!$D$20,Lister!$E$20,Lister!$D$7:$D$16),IF(AND(MONTH(E114)=1,F114&gt;DATE(2022,1,31)),(NETWORKDAYS(E114,Lister!$E$20,Lister!$D$7:$D$16)-Q114)*O114/NETWORKDAYS(Lister!$D$20,Lister!$E$20,Lister!$D$7:$D$16),IF(AND(E114&lt;DATE(2022,1,1),MONTH(F114)=1),(NETWORKDAYS(Lister!$D$20,F114,Lister!$D$7:$D$16)-Q114)*O114/NETWORKDAYS(Lister!$D$20,Lister!$E$20,Lister!$D$7:$D$16),IF(AND(E114&lt;DATE(2022,1,1),F114&gt;DATE(2022,1,31)),(NETWORKDAYS(Lister!$D$20,Lister!$E$20,Lister!$D$7:$D$16)-Q114)*O114/NETWORKDAYS(Lister!$D$20,Lister!$E$20,Lister!$D$7:$D$16),IF(OR(AND(E114&lt;DATE(2022,1,1),F114&lt;DATE(2022,1,1)),E114&gt;DATE(2022,1,31)),0)))))),0),"")</f>
        <v/>
      </c>
      <c r="U114" s="22" t="str">
        <f>IFERROR(MAX(IF(OR(P114="",Q114="",R114=""),"",IF(AND(MONTH(E114)=2,MONTH(F114)=2),(NETWORKDAYS(E114,F114,Lister!$D$7:$D$16)-R114)*O114/NETWORKDAYS(Lister!$D$21,Lister!$E$21,Lister!$D$7:$D$16),IF(AND(MONTH(E114)=2,F114&gt;DATE(2022,2,28)),(NETWORKDAYS(E114,Lister!$E$21,Lister!$D$7:$D$16)-R114)*O114/NETWORKDAYS(Lister!$D$21,Lister!$E$21,Lister!$D$7:$D$16),IF(AND(E114&lt;DATE(2022,2,1),MONTH(F114)=2),(NETWORKDAYS(Lister!$D$21,F114,Lister!$D$7:$D$16)-R114)*O114/NETWORKDAYS(Lister!$D$21,Lister!$E$21,Lister!$D$7:$D$16),IF(AND(E114&lt;DATE(2022,2,1),F114&gt;DATE(2022,2,28)),(NETWORKDAYS(Lister!$D$21,Lister!$E$21,Lister!$D$7:$D$16)-R114)*O114/NETWORKDAYS(Lister!$D$21,Lister!$E$21,Lister!$D$7:$D$16),IF(OR(AND(E114&lt;DATE(2022,2,1),F114&lt;DATE(2022,2,1)),E114&gt;DATE(2022,2,28)),0)))))),0),"")</f>
        <v/>
      </c>
      <c r="V114" s="23" t="str">
        <f t="shared" si="10"/>
        <v/>
      </c>
      <c r="W114" s="23" t="str">
        <f t="shared" si="11"/>
        <v/>
      </c>
      <c r="X114" s="24" t="str">
        <f t="shared" si="12"/>
        <v/>
      </c>
    </row>
    <row r="115" spans="1:24" x14ac:dyDescent="0.3">
      <c r="A115" s="4" t="str">
        <f t="shared" si="13"/>
        <v/>
      </c>
      <c r="B115" s="41"/>
      <c r="C115" s="42"/>
      <c r="D115" s="43"/>
      <c r="E115" s="44"/>
      <c r="F115" s="44"/>
      <c r="G115" s="17" t="str">
        <f>IF(OR(E115="",F115=""),"",NETWORKDAYS(E115,F115,Lister!$D$7:$D$16))</f>
        <v/>
      </c>
      <c r="I115" s="45" t="str">
        <f t="shared" si="7"/>
        <v/>
      </c>
      <c r="J115" s="46"/>
      <c r="K115" s="47">
        <f>IF(ISNUMBER('Opsparede løndele'!I100),J115+'Opsparede løndele'!I100,J115)</f>
        <v>0</v>
      </c>
      <c r="L115" s="48"/>
      <c r="M115" s="49"/>
      <c r="N115" s="23" t="str">
        <f t="shared" si="8"/>
        <v/>
      </c>
      <c r="O115" s="21" t="str">
        <f t="shared" si="9"/>
        <v/>
      </c>
      <c r="P115" s="49"/>
      <c r="Q115" s="49"/>
      <c r="R115" s="49"/>
      <c r="S115" s="22" t="str">
        <f>IFERROR(MAX(IF(OR(P115="",Q115="",R115=""),"",IF(AND(MONTH(E115)=12,MONTH(F115)=12),(NETWORKDAYS(E115,F115,Lister!$D$7:$D$16)-P115)*O115/NETWORKDAYS(Lister!$D$19,Lister!$E$19,Lister!$D$7:$D$16),IF(AND(MONTH(E115)=12,F115&gt;DATE(2021,12,31)),(NETWORKDAYS(E115,Lister!$E$19,Lister!$D$7:$D$16)-P115)*O115/NETWORKDAYS(Lister!$D$19,Lister!$E$19,Lister!$D$7:$D$16),IF(E115&gt;DATE(2021,12,31),0)))),0),"")</f>
        <v/>
      </c>
      <c r="T115" s="22" t="str">
        <f>IFERROR(MAX(IF(OR(P115="",Q115="",R115=""),"",IF(AND(MONTH(E115)=1,MONTH(F115)=1),(NETWORKDAYS(E115,F115,Lister!$D$7:$D$16)-Q115)*O115/NETWORKDAYS(Lister!$D$20,Lister!$E$20,Lister!$D$7:$D$16),IF(AND(MONTH(E115)=1,F115&gt;DATE(2022,1,31)),(NETWORKDAYS(E115,Lister!$E$20,Lister!$D$7:$D$16)-Q115)*O115/NETWORKDAYS(Lister!$D$20,Lister!$E$20,Lister!$D$7:$D$16),IF(AND(E115&lt;DATE(2022,1,1),MONTH(F115)=1),(NETWORKDAYS(Lister!$D$20,F115,Lister!$D$7:$D$16)-Q115)*O115/NETWORKDAYS(Lister!$D$20,Lister!$E$20,Lister!$D$7:$D$16),IF(AND(E115&lt;DATE(2022,1,1),F115&gt;DATE(2022,1,31)),(NETWORKDAYS(Lister!$D$20,Lister!$E$20,Lister!$D$7:$D$16)-Q115)*O115/NETWORKDAYS(Lister!$D$20,Lister!$E$20,Lister!$D$7:$D$16),IF(OR(AND(E115&lt;DATE(2022,1,1),F115&lt;DATE(2022,1,1)),E115&gt;DATE(2022,1,31)),0)))))),0),"")</f>
        <v/>
      </c>
      <c r="U115" s="22" t="str">
        <f>IFERROR(MAX(IF(OR(P115="",Q115="",R115=""),"",IF(AND(MONTH(E115)=2,MONTH(F115)=2),(NETWORKDAYS(E115,F115,Lister!$D$7:$D$16)-R115)*O115/NETWORKDAYS(Lister!$D$21,Lister!$E$21,Lister!$D$7:$D$16),IF(AND(MONTH(E115)=2,F115&gt;DATE(2022,2,28)),(NETWORKDAYS(E115,Lister!$E$21,Lister!$D$7:$D$16)-R115)*O115/NETWORKDAYS(Lister!$D$21,Lister!$E$21,Lister!$D$7:$D$16),IF(AND(E115&lt;DATE(2022,2,1),MONTH(F115)=2),(NETWORKDAYS(Lister!$D$21,F115,Lister!$D$7:$D$16)-R115)*O115/NETWORKDAYS(Lister!$D$21,Lister!$E$21,Lister!$D$7:$D$16),IF(AND(E115&lt;DATE(2022,2,1),F115&gt;DATE(2022,2,28)),(NETWORKDAYS(Lister!$D$21,Lister!$E$21,Lister!$D$7:$D$16)-R115)*O115/NETWORKDAYS(Lister!$D$21,Lister!$E$21,Lister!$D$7:$D$16),IF(OR(AND(E115&lt;DATE(2022,2,1),F115&lt;DATE(2022,2,1)),E115&gt;DATE(2022,2,28)),0)))))),0),"")</f>
        <v/>
      </c>
      <c r="V115" s="23" t="str">
        <f t="shared" si="10"/>
        <v/>
      </c>
      <c r="W115" s="23" t="str">
        <f t="shared" si="11"/>
        <v/>
      </c>
      <c r="X115" s="24" t="str">
        <f t="shared" si="12"/>
        <v/>
      </c>
    </row>
    <row r="116" spans="1:24" x14ac:dyDescent="0.3">
      <c r="A116" s="4" t="str">
        <f t="shared" si="13"/>
        <v/>
      </c>
      <c r="B116" s="41"/>
      <c r="C116" s="42"/>
      <c r="D116" s="43"/>
      <c r="E116" s="44"/>
      <c r="F116" s="44"/>
      <c r="G116" s="17" t="str">
        <f>IF(OR(E116="",F116=""),"",NETWORKDAYS(E116,F116,Lister!$D$7:$D$16))</f>
        <v/>
      </c>
      <c r="I116" s="45" t="str">
        <f t="shared" si="7"/>
        <v/>
      </c>
      <c r="J116" s="46"/>
      <c r="K116" s="47">
        <f>IF(ISNUMBER('Opsparede løndele'!I101),J116+'Opsparede løndele'!I101,J116)</f>
        <v>0</v>
      </c>
      <c r="L116" s="48"/>
      <c r="M116" s="49"/>
      <c r="N116" s="23" t="str">
        <f t="shared" si="8"/>
        <v/>
      </c>
      <c r="O116" s="21" t="str">
        <f t="shared" si="9"/>
        <v/>
      </c>
      <c r="P116" s="49"/>
      <c r="Q116" s="49"/>
      <c r="R116" s="49"/>
      <c r="S116" s="22" t="str">
        <f>IFERROR(MAX(IF(OR(P116="",Q116="",R116=""),"",IF(AND(MONTH(E116)=12,MONTH(F116)=12),(NETWORKDAYS(E116,F116,Lister!$D$7:$D$16)-P116)*O116/NETWORKDAYS(Lister!$D$19,Lister!$E$19,Lister!$D$7:$D$16),IF(AND(MONTH(E116)=12,F116&gt;DATE(2021,12,31)),(NETWORKDAYS(E116,Lister!$E$19,Lister!$D$7:$D$16)-P116)*O116/NETWORKDAYS(Lister!$D$19,Lister!$E$19,Lister!$D$7:$D$16),IF(E116&gt;DATE(2021,12,31),0)))),0),"")</f>
        <v/>
      </c>
      <c r="T116" s="22" t="str">
        <f>IFERROR(MAX(IF(OR(P116="",Q116="",R116=""),"",IF(AND(MONTH(E116)=1,MONTH(F116)=1),(NETWORKDAYS(E116,F116,Lister!$D$7:$D$16)-Q116)*O116/NETWORKDAYS(Lister!$D$20,Lister!$E$20,Lister!$D$7:$D$16),IF(AND(MONTH(E116)=1,F116&gt;DATE(2022,1,31)),(NETWORKDAYS(E116,Lister!$E$20,Lister!$D$7:$D$16)-Q116)*O116/NETWORKDAYS(Lister!$D$20,Lister!$E$20,Lister!$D$7:$D$16),IF(AND(E116&lt;DATE(2022,1,1),MONTH(F116)=1),(NETWORKDAYS(Lister!$D$20,F116,Lister!$D$7:$D$16)-Q116)*O116/NETWORKDAYS(Lister!$D$20,Lister!$E$20,Lister!$D$7:$D$16),IF(AND(E116&lt;DATE(2022,1,1),F116&gt;DATE(2022,1,31)),(NETWORKDAYS(Lister!$D$20,Lister!$E$20,Lister!$D$7:$D$16)-Q116)*O116/NETWORKDAYS(Lister!$D$20,Lister!$E$20,Lister!$D$7:$D$16),IF(OR(AND(E116&lt;DATE(2022,1,1),F116&lt;DATE(2022,1,1)),E116&gt;DATE(2022,1,31)),0)))))),0),"")</f>
        <v/>
      </c>
      <c r="U116" s="22" t="str">
        <f>IFERROR(MAX(IF(OR(P116="",Q116="",R116=""),"",IF(AND(MONTH(E116)=2,MONTH(F116)=2),(NETWORKDAYS(E116,F116,Lister!$D$7:$D$16)-R116)*O116/NETWORKDAYS(Lister!$D$21,Lister!$E$21,Lister!$D$7:$D$16),IF(AND(MONTH(E116)=2,F116&gt;DATE(2022,2,28)),(NETWORKDAYS(E116,Lister!$E$21,Lister!$D$7:$D$16)-R116)*O116/NETWORKDAYS(Lister!$D$21,Lister!$E$21,Lister!$D$7:$D$16),IF(AND(E116&lt;DATE(2022,2,1),MONTH(F116)=2),(NETWORKDAYS(Lister!$D$21,F116,Lister!$D$7:$D$16)-R116)*O116/NETWORKDAYS(Lister!$D$21,Lister!$E$21,Lister!$D$7:$D$16),IF(AND(E116&lt;DATE(2022,2,1),F116&gt;DATE(2022,2,28)),(NETWORKDAYS(Lister!$D$21,Lister!$E$21,Lister!$D$7:$D$16)-R116)*O116/NETWORKDAYS(Lister!$D$21,Lister!$E$21,Lister!$D$7:$D$16),IF(OR(AND(E116&lt;DATE(2022,2,1),F116&lt;DATE(2022,2,1)),E116&gt;DATE(2022,2,28)),0)))))),0),"")</f>
        <v/>
      </c>
      <c r="V116" s="23" t="str">
        <f t="shared" si="10"/>
        <v/>
      </c>
      <c r="W116" s="23" t="str">
        <f t="shared" si="11"/>
        <v/>
      </c>
      <c r="X116" s="24" t="str">
        <f t="shared" si="12"/>
        <v/>
      </c>
    </row>
    <row r="117" spans="1:24" x14ac:dyDescent="0.3">
      <c r="A117" s="4" t="str">
        <f t="shared" si="13"/>
        <v/>
      </c>
      <c r="B117" s="41"/>
      <c r="C117" s="42"/>
      <c r="D117" s="43"/>
      <c r="E117" s="44"/>
      <c r="F117" s="44"/>
      <c r="G117" s="17" t="str">
        <f>IF(OR(E117="",F117=""),"",NETWORKDAYS(E117,F117,Lister!$D$7:$D$16))</f>
        <v/>
      </c>
      <c r="I117" s="45" t="str">
        <f t="shared" si="7"/>
        <v/>
      </c>
      <c r="J117" s="46"/>
      <c r="K117" s="47">
        <f>IF(ISNUMBER('Opsparede løndele'!I102),J117+'Opsparede løndele'!I102,J117)</f>
        <v>0</v>
      </c>
      <c r="L117" s="48"/>
      <c r="M117" s="49"/>
      <c r="N117" s="23" t="str">
        <f t="shared" si="8"/>
        <v/>
      </c>
      <c r="O117" s="21" t="str">
        <f t="shared" si="9"/>
        <v/>
      </c>
      <c r="P117" s="49"/>
      <c r="Q117" s="49"/>
      <c r="R117" s="49"/>
      <c r="S117" s="22" t="str">
        <f>IFERROR(MAX(IF(OR(P117="",Q117="",R117=""),"",IF(AND(MONTH(E117)=12,MONTH(F117)=12),(NETWORKDAYS(E117,F117,Lister!$D$7:$D$16)-P117)*O117/NETWORKDAYS(Lister!$D$19,Lister!$E$19,Lister!$D$7:$D$16),IF(AND(MONTH(E117)=12,F117&gt;DATE(2021,12,31)),(NETWORKDAYS(E117,Lister!$E$19,Lister!$D$7:$D$16)-P117)*O117/NETWORKDAYS(Lister!$D$19,Lister!$E$19,Lister!$D$7:$D$16),IF(E117&gt;DATE(2021,12,31),0)))),0),"")</f>
        <v/>
      </c>
      <c r="T117" s="22" t="str">
        <f>IFERROR(MAX(IF(OR(P117="",Q117="",R117=""),"",IF(AND(MONTH(E117)=1,MONTH(F117)=1),(NETWORKDAYS(E117,F117,Lister!$D$7:$D$16)-Q117)*O117/NETWORKDAYS(Lister!$D$20,Lister!$E$20,Lister!$D$7:$D$16),IF(AND(MONTH(E117)=1,F117&gt;DATE(2022,1,31)),(NETWORKDAYS(E117,Lister!$E$20,Lister!$D$7:$D$16)-Q117)*O117/NETWORKDAYS(Lister!$D$20,Lister!$E$20,Lister!$D$7:$D$16),IF(AND(E117&lt;DATE(2022,1,1),MONTH(F117)=1),(NETWORKDAYS(Lister!$D$20,F117,Lister!$D$7:$D$16)-Q117)*O117/NETWORKDAYS(Lister!$D$20,Lister!$E$20,Lister!$D$7:$D$16),IF(AND(E117&lt;DATE(2022,1,1),F117&gt;DATE(2022,1,31)),(NETWORKDAYS(Lister!$D$20,Lister!$E$20,Lister!$D$7:$D$16)-Q117)*O117/NETWORKDAYS(Lister!$D$20,Lister!$E$20,Lister!$D$7:$D$16),IF(OR(AND(E117&lt;DATE(2022,1,1),F117&lt;DATE(2022,1,1)),E117&gt;DATE(2022,1,31)),0)))))),0),"")</f>
        <v/>
      </c>
      <c r="U117" s="22" t="str">
        <f>IFERROR(MAX(IF(OR(P117="",Q117="",R117=""),"",IF(AND(MONTH(E117)=2,MONTH(F117)=2),(NETWORKDAYS(E117,F117,Lister!$D$7:$D$16)-R117)*O117/NETWORKDAYS(Lister!$D$21,Lister!$E$21,Lister!$D$7:$D$16),IF(AND(MONTH(E117)=2,F117&gt;DATE(2022,2,28)),(NETWORKDAYS(E117,Lister!$E$21,Lister!$D$7:$D$16)-R117)*O117/NETWORKDAYS(Lister!$D$21,Lister!$E$21,Lister!$D$7:$D$16),IF(AND(E117&lt;DATE(2022,2,1),MONTH(F117)=2),(NETWORKDAYS(Lister!$D$21,F117,Lister!$D$7:$D$16)-R117)*O117/NETWORKDAYS(Lister!$D$21,Lister!$E$21,Lister!$D$7:$D$16),IF(AND(E117&lt;DATE(2022,2,1),F117&gt;DATE(2022,2,28)),(NETWORKDAYS(Lister!$D$21,Lister!$E$21,Lister!$D$7:$D$16)-R117)*O117/NETWORKDAYS(Lister!$D$21,Lister!$E$21,Lister!$D$7:$D$16),IF(OR(AND(E117&lt;DATE(2022,2,1),F117&lt;DATE(2022,2,1)),E117&gt;DATE(2022,2,28)),0)))))),0),"")</f>
        <v/>
      </c>
      <c r="V117" s="23" t="str">
        <f t="shared" si="10"/>
        <v/>
      </c>
      <c r="W117" s="23" t="str">
        <f t="shared" si="11"/>
        <v/>
      </c>
      <c r="X117" s="24" t="str">
        <f t="shared" si="12"/>
        <v/>
      </c>
    </row>
    <row r="118" spans="1:24" x14ac:dyDescent="0.3">
      <c r="A118" s="4" t="str">
        <f t="shared" si="13"/>
        <v/>
      </c>
      <c r="B118" s="41"/>
      <c r="C118" s="42"/>
      <c r="D118" s="43"/>
      <c r="E118" s="44"/>
      <c r="F118" s="44"/>
      <c r="G118" s="17" t="str">
        <f>IF(OR(E118="",F118=""),"",NETWORKDAYS(E118,F118,Lister!$D$7:$D$16))</f>
        <v/>
      </c>
      <c r="I118" s="45" t="str">
        <f t="shared" si="7"/>
        <v/>
      </c>
      <c r="J118" s="46"/>
      <c r="K118" s="47">
        <f>IF(ISNUMBER('Opsparede løndele'!I103),J118+'Opsparede løndele'!I103,J118)</f>
        <v>0</v>
      </c>
      <c r="L118" s="48"/>
      <c r="M118" s="49"/>
      <c r="N118" s="23" t="str">
        <f t="shared" si="8"/>
        <v/>
      </c>
      <c r="O118" s="21" t="str">
        <f t="shared" si="9"/>
        <v/>
      </c>
      <c r="P118" s="49"/>
      <c r="Q118" s="49"/>
      <c r="R118" s="49"/>
      <c r="S118" s="22" t="str">
        <f>IFERROR(MAX(IF(OR(P118="",Q118="",R118=""),"",IF(AND(MONTH(E118)=12,MONTH(F118)=12),(NETWORKDAYS(E118,F118,Lister!$D$7:$D$16)-P118)*O118/NETWORKDAYS(Lister!$D$19,Lister!$E$19,Lister!$D$7:$D$16),IF(AND(MONTH(E118)=12,F118&gt;DATE(2021,12,31)),(NETWORKDAYS(E118,Lister!$E$19,Lister!$D$7:$D$16)-P118)*O118/NETWORKDAYS(Lister!$D$19,Lister!$E$19,Lister!$D$7:$D$16),IF(E118&gt;DATE(2021,12,31),0)))),0),"")</f>
        <v/>
      </c>
      <c r="T118" s="22" t="str">
        <f>IFERROR(MAX(IF(OR(P118="",Q118="",R118=""),"",IF(AND(MONTH(E118)=1,MONTH(F118)=1),(NETWORKDAYS(E118,F118,Lister!$D$7:$D$16)-Q118)*O118/NETWORKDAYS(Lister!$D$20,Lister!$E$20,Lister!$D$7:$D$16),IF(AND(MONTH(E118)=1,F118&gt;DATE(2022,1,31)),(NETWORKDAYS(E118,Lister!$E$20,Lister!$D$7:$D$16)-Q118)*O118/NETWORKDAYS(Lister!$D$20,Lister!$E$20,Lister!$D$7:$D$16),IF(AND(E118&lt;DATE(2022,1,1),MONTH(F118)=1),(NETWORKDAYS(Lister!$D$20,F118,Lister!$D$7:$D$16)-Q118)*O118/NETWORKDAYS(Lister!$D$20,Lister!$E$20,Lister!$D$7:$D$16),IF(AND(E118&lt;DATE(2022,1,1),F118&gt;DATE(2022,1,31)),(NETWORKDAYS(Lister!$D$20,Lister!$E$20,Lister!$D$7:$D$16)-Q118)*O118/NETWORKDAYS(Lister!$D$20,Lister!$E$20,Lister!$D$7:$D$16),IF(OR(AND(E118&lt;DATE(2022,1,1),F118&lt;DATE(2022,1,1)),E118&gt;DATE(2022,1,31)),0)))))),0),"")</f>
        <v/>
      </c>
      <c r="U118" s="22" t="str">
        <f>IFERROR(MAX(IF(OR(P118="",Q118="",R118=""),"",IF(AND(MONTH(E118)=2,MONTH(F118)=2),(NETWORKDAYS(E118,F118,Lister!$D$7:$D$16)-R118)*O118/NETWORKDAYS(Lister!$D$21,Lister!$E$21,Lister!$D$7:$D$16),IF(AND(MONTH(E118)=2,F118&gt;DATE(2022,2,28)),(NETWORKDAYS(E118,Lister!$E$21,Lister!$D$7:$D$16)-R118)*O118/NETWORKDAYS(Lister!$D$21,Lister!$E$21,Lister!$D$7:$D$16),IF(AND(E118&lt;DATE(2022,2,1),MONTH(F118)=2),(NETWORKDAYS(Lister!$D$21,F118,Lister!$D$7:$D$16)-R118)*O118/NETWORKDAYS(Lister!$D$21,Lister!$E$21,Lister!$D$7:$D$16),IF(AND(E118&lt;DATE(2022,2,1),F118&gt;DATE(2022,2,28)),(NETWORKDAYS(Lister!$D$21,Lister!$E$21,Lister!$D$7:$D$16)-R118)*O118/NETWORKDAYS(Lister!$D$21,Lister!$E$21,Lister!$D$7:$D$16),IF(OR(AND(E118&lt;DATE(2022,2,1),F118&lt;DATE(2022,2,1)),E118&gt;DATE(2022,2,28)),0)))))),0),"")</f>
        <v/>
      </c>
      <c r="V118" s="23" t="str">
        <f t="shared" si="10"/>
        <v/>
      </c>
      <c r="W118" s="23" t="str">
        <f t="shared" si="11"/>
        <v/>
      </c>
      <c r="X118" s="24" t="str">
        <f t="shared" si="12"/>
        <v/>
      </c>
    </row>
    <row r="119" spans="1:24" x14ac:dyDescent="0.3">
      <c r="A119" s="4" t="str">
        <f t="shared" si="13"/>
        <v/>
      </c>
      <c r="B119" s="41"/>
      <c r="C119" s="42"/>
      <c r="D119" s="43"/>
      <c r="E119" s="44"/>
      <c r="F119" s="44"/>
      <c r="G119" s="17" t="str">
        <f>IF(OR(E119="",F119=""),"",NETWORKDAYS(E119,F119,Lister!$D$7:$D$16))</f>
        <v/>
      </c>
      <c r="I119" s="45" t="str">
        <f t="shared" si="7"/>
        <v/>
      </c>
      <c r="J119" s="46"/>
      <c r="K119" s="47">
        <f>IF(ISNUMBER('Opsparede løndele'!I104),J119+'Opsparede løndele'!I104,J119)</f>
        <v>0</v>
      </c>
      <c r="L119" s="48"/>
      <c r="M119" s="49"/>
      <c r="N119" s="23" t="str">
        <f t="shared" si="8"/>
        <v/>
      </c>
      <c r="O119" s="21" t="str">
        <f t="shared" si="9"/>
        <v/>
      </c>
      <c r="P119" s="49"/>
      <c r="Q119" s="49"/>
      <c r="R119" s="49"/>
      <c r="S119" s="22" t="str">
        <f>IFERROR(MAX(IF(OR(P119="",Q119="",R119=""),"",IF(AND(MONTH(E119)=12,MONTH(F119)=12),(NETWORKDAYS(E119,F119,Lister!$D$7:$D$16)-P119)*O119/NETWORKDAYS(Lister!$D$19,Lister!$E$19,Lister!$D$7:$D$16),IF(AND(MONTH(E119)=12,F119&gt;DATE(2021,12,31)),(NETWORKDAYS(E119,Lister!$E$19,Lister!$D$7:$D$16)-P119)*O119/NETWORKDAYS(Lister!$D$19,Lister!$E$19,Lister!$D$7:$D$16),IF(E119&gt;DATE(2021,12,31),0)))),0),"")</f>
        <v/>
      </c>
      <c r="T119" s="22" t="str">
        <f>IFERROR(MAX(IF(OR(P119="",Q119="",R119=""),"",IF(AND(MONTH(E119)=1,MONTH(F119)=1),(NETWORKDAYS(E119,F119,Lister!$D$7:$D$16)-Q119)*O119/NETWORKDAYS(Lister!$D$20,Lister!$E$20,Lister!$D$7:$D$16),IF(AND(MONTH(E119)=1,F119&gt;DATE(2022,1,31)),(NETWORKDAYS(E119,Lister!$E$20,Lister!$D$7:$D$16)-Q119)*O119/NETWORKDAYS(Lister!$D$20,Lister!$E$20,Lister!$D$7:$D$16),IF(AND(E119&lt;DATE(2022,1,1),MONTH(F119)=1),(NETWORKDAYS(Lister!$D$20,F119,Lister!$D$7:$D$16)-Q119)*O119/NETWORKDAYS(Lister!$D$20,Lister!$E$20,Lister!$D$7:$D$16),IF(AND(E119&lt;DATE(2022,1,1),F119&gt;DATE(2022,1,31)),(NETWORKDAYS(Lister!$D$20,Lister!$E$20,Lister!$D$7:$D$16)-Q119)*O119/NETWORKDAYS(Lister!$D$20,Lister!$E$20,Lister!$D$7:$D$16),IF(OR(AND(E119&lt;DATE(2022,1,1),F119&lt;DATE(2022,1,1)),E119&gt;DATE(2022,1,31)),0)))))),0),"")</f>
        <v/>
      </c>
      <c r="U119" s="22" t="str">
        <f>IFERROR(MAX(IF(OR(P119="",Q119="",R119=""),"",IF(AND(MONTH(E119)=2,MONTH(F119)=2),(NETWORKDAYS(E119,F119,Lister!$D$7:$D$16)-R119)*O119/NETWORKDAYS(Lister!$D$21,Lister!$E$21,Lister!$D$7:$D$16),IF(AND(MONTH(E119)=2,F119&gt;DATE(2022,2,28)),(NETWORKDAYS(E119,Lister!$E$21,Lister!$D$7:$D$16)-R119)*O119/NETWORKDAYS(Lister!$D$21,Lister!$E$21,Lister!$D$7:$D$16),IF(AND(E119&lt;DATE(2022,2,1),MONTH(F119)=2),(NETWORKDAYS(Lister!$D$21,F119,Lister!$D$7:$D$16)-R119)*O119/NETWORKDAYS(Lister!$D$21,Lister!$E$21,Lister!$D$7:$D$16),IF(AND(E119&lt;DATE(2022,2,1),F119&gt;DATE(2022,2,28)),(NETWORKDAYS(Lister!$D$21,Lister!$E$21,Lister!$D$7:$D$16)-R119)*O119/NETWORKDAYS(Lister!$D$21,Lister!$E$21,Lister!$D$7:$D$16),IF(OR(AND(E119&lt;DATE(2022,2,1),F119&lt;DATE(2022,2,1)),E119&gt;DATE(2022,2,28)),0)))))),0),"")</f>
        <v/>
      </c>
      <c r="V119" s="23" t="str">
        <f t="shared" si="10"/>
        <v/>
      </c>
      <c r="W119" s="23" t="str">
        <f t="shared" si="11"/>
        <v/>
      </c>
      <c r="X119" s="24" t="str">
        <f t="shared" si="12"/>
        <v/>
      </c>
    </row>
    <row r="120" spans="1:24" x14ac:dyDescent="0.3">
      <c r="A120" s="4" t="str">
        <f t="shared" si="13"/>
        <v/>
      </c>
      <c r="B120" s="41"/>
      <c r="C120" s="42"/>
      <c r="D120" s="43"/>
      <c r="E120" s="44"/>
      <c r="F120" s="44"/>
      <c r="G120" s="17" t="str">
        <f>IF(OR(E120="",F120=""),"",NETWORKDAYS(E120,F120,Lister!$D$7:$D$16))</f>
        <v/>
      </c>
      <c r="I120" s="45" t="str">
        <f t="shared" si="7"/>
        <v/>
      </c>
      <c r="J120" s="46"/>
      <c r="K120" s="47">
        <f>IF(ISNUMBER('Opsparede løndele'!I105),J120+'Opsparede løndele'!I105,J120)</f>
        <v>0</v>
      </c>
      <c r="L120" s="48"/>
      <c r="M120" s="49"/>
      <c r="N120" s="23" t="str">
        <f t="shared" si="8"/>
        <v/>
      </c>
      <c r="O120" s="21" t="str">
        <f t="shared" si="9"/>
        <v/>
      </c>
      <c r="P120" s="49"/>
      <c r="Q120" s="49"/>
      <c r="R120" s="49"/>
      <c r="S120" s="22" t="str">
        <f>IFERROR(MAX(IF(OR(P120="",Q120="",R120=""),"",IF(AND(MONTH(E120)=12,MONTH(F120)=12),(NETWORKDAYS(E120,F120,Lister!$D$7:$D$16)-P120)*O120/NETWORKDAYS(Lister!$D$19,Lister!$E$19,Lister!$D$7:$D$16),IF(AND(MONTH(E120)=12,F120&gt;DATE(2021,12,31)),(NETWORKDAYS(E120,Lister!$E$19,Lister!$D$7:$D$16)-P120)*O120/NETWORKDAYS(Lister!$D$19,Lister!$E$19,Lister!$D$7:$D$16),IF(E120&gt;DATE(2021,12,31),0)))),0),"")</f>
        <v/>
      </c>
      <c r="T120" s="22" t="str">
        <f>IFERROR(MAX(IF(OR(P120="",Q120="",R120=""),"",IF(AND(MONTH(E120)=1,MONTH(F120)=1),(NETWORKDAYS(E120,F120,Lister!$D$7:$D$16)-Q120)*O120/NETWORKDAYS(Lister!$D$20,Lister!$E$20,Lister!$D$7:$D$16),IF(AND(MONTH(E120)=1,F120&gt;DATE(2022,1,31)),(NETWORKDAYS(E120,Lister!$E$20,Lister!$D$7:$D$16)-Q120)*O120/NETWORKDAYS(Lister!$D$20,Lister!$E$20,Lister!$D$7:$D$16),IF(AND(E120&lt;DATE(2022,1,1),MONTH(F120)=1),(NETWORKDAYS(Lister!$D$20,F120,Lister!$D$7:$D$16)-Q120)*O120/NETWORKDAYS(Lister!$D$20,Lister!$E$20,Lister!$D$7:$D$16),IF(AND(E120&lt;DATE(2022,1,1),F120&gt;DATE(2022,1,31)),(NETWORKDAYS(Lister!$D$20,Lister!$E$20,Lister!$D$7:$D$16)-Q120)*O120/NETWORKDAYS(Lister!$D$20,Lister!$E$20,Lister!$D$7:$D$16),IF(OR(AND(E120&lt;DATE(2022,1,1),F120&lt;DATE(2022,1,1)),E120&gt;DATE(2022,1,31)),0)))))),0),"")</f>
        <v/>
      </c>
      <c r="U120" s="22" t="str">
        <f>IFERROR(MAX(IF(OR(P120="",Q120="",R120=""),"",IF(AND(MONTH(E120)=2,MONTH(F120)=2),(NETWORKDAYS(E120,F120,Lister!$D$7:$D$16)-R120)*O120/NETWORKDAYS(Lister!$D$21,Lister!$E$21,Lister!$D$7:$D$16),IF(AND(MONTH(E120)=2,F120&gt;DATE(2022,2,28)),(NETWORKDAYS(E120,Lister!$E$21,Lister!$D$7:$D$16)-R120)*O120/NETWORKDAYS(Lister!$D$21,Lister!$E$21,Lister!$D$7:$D$16),IF(AND(E120&lt;DATE(2022,2,1),MONTH(F120)=2),(NETWORKDAYS(Lister!$D$21,F120,Lister!$D$7:$D$16)-R120)*O120/NETWORKDAYS(Lister!$D$21,Lister!$E$21,Lister!$D$7:$D$16),IF(AND(E120&lt;DATE(2022,2,1),F120&gt;DATE(2022,2,28)),(NETWORKDAYS(Lister!$D$21,Lister!$E$21,Lister!$D$7:$D$16)-R120)*O120/NETWORKDAYS(Lister!$D$21,Lister!$E$21,Lister!$D$7:$D$16),IF(OR(AND(E120&lt;DATE(2022,2,1),F120&lt;DATE(2022,2,1)),E120&gt;DATE(2022,2,28)),0)))))),0),"")</f>
        <v/>
      </c>
      <c r="V120" s="23" t="str">
        <f t="shared" si="10"/>
        <v/>
      </c>
      <c r="W120" s="23" t="str">
        <f t="shared" si="11"/>
        <v/>
      </c>
      <c r="X120" s="24" t="str">
        <f t="shared" si="12"/>
        <v/>
      </c>
    </row>
    <row r="121" spans="1:24" x14ac:dyDescent="0.3">
      <c r="A121" s="4" t="str">
        <f t="shared" si="13"/>
        <v/>
      </c>
      <c r="B121" s="41"/>
      <c r="C121" s="42"/>
      <c r="D121" s="43"/>
      <c r="E121" s="44"/>
      <c r="F121" s="44"/>
      <c r="G121" s="17" t="str">
        <f>IF(OR(E121="",F121=""),"",NETWORKDAYS(E121,F121,Lister!$D$7:$D$16))</f>
        <v/>
      </c>
      <c r="I121" s="45" t="str">
        <f t="shared" si="7"/>
        <v/>
      </c>
      <c r="J121" s="46"/>
      <c r="K121" s="47">
        <f>IF(ISNUMBER('Opsparede løndele'!I106),J121+'Opsparede løndele'!I106,J121)</f>
        <v>0</v>
      </c>
      <c r="L121" s="48"/>
      <c r="M121" s="49"/>
      <c r="N121" s="23" t="str">
        <f t="shared" si="8"/>
        <v/>
      </c>
      <c r="O121" s="21" t="str">
        <f t="shared" si="9"/>
        <v/>
      </c>
      <c r="P121" s="49"/>
      <c r="Q121" s="49"/>
      <c r="R121" s="49"/>
      <c r="S121" s="22" t="str">
        <f>IFERROR(MAX(IF(OR(P121="",Q121="",R121=""),"",IF(AND(MONTH(E121)=12,MONTH(F121)=12),(NETWORKDAYS(E121,F121,Lister!$D$7:$D$16)-P121)*O121/NETWORKDAYS(Lister!$D$19,Lister!$E$19,Lister!$D$7:$D$16),IF(AND(MONTH(E121)=12,F121&gt;DATE(2021,12,31)),(NETWORKDAYS(E121,Lister!$E$19,Lister!$D$7:$D$16)-P121)*O121/NETWORKDAYS(Lister!$D$19,Lister!$E$19,Lister!$D$7:$D$16),IF(E121&gt;DATE(2021,12,31),0)))),0),"")</f>
        <v/>
      </c>
      <c r="T121" s="22" t="str">
        <f>IFERROR(MAX(IF(OR(P121="",Q121="",R121=""),"",IF(AND(MONTH(E121)=1,MONTH(F121)=1),(NETWORKDAYS(E121,F121,Lister!$D$7:$D$16)-Q121)*O121/NETWORKDAYS(Lister!$D$20,Lister!$E$20,Lister!$D$7:$D$16),IF(AND(MONTH(E121)=1,F121&gt;DATE(2022,1,31)),(NETWORKDAYS(E121,Lister!$E$20,Lister!$D$7:$D$16)-Q121)*O121/NETWORKDAYS(Lister!$D$20,Lister!$E$20,Lister!$D$7:$D$16),IF(AND(E121&lt;DATE(2022,1,1),MONTH(F121)=1),(NETWORKDAYS(Lister!$D$20,F121,Lister!$D$7:$D$16)-Q121)*O121/NETWORKDAYS(Lister!$D$20,Lister!$E$20,Lister!$D$7:$D$16),IF(AND(E121&lt;DATE(2022,1,1),F121&gt;DATE(2022,1,31)),(NETWORKDAYS(Lister!$D$20,Lister!$E$20,Lister!$D$7:$D$16)-Q121)*O121/NETWORKDAYS(Lister!$D$20,Lister!$E$20,Lister!$D$7:$D$16),IF(OR(AND(E121&lt;DATE(2022,1,1),F121&lt;DATE(2022,1,1)),E121&gt;DATE(2022,1,31)),0)))))),0),"")</f>
        <v/>
      </c>
      <c r="U121" s="22" t="str">
        <f>IFERROR(MAX(IF(OR(P121="",Q121="",R121=""),"",IF(AND(MONTH(E121)=2,MONTH(F121)=2),(NETWORKDAYS(E121,F121,Lister!$D$7:$D$16)-R121)*O121/NETWORKDAYS(Lister!$D$21,Lister!$E$21,Lister!$D$7:$D$16),IF(AND(MONTH(E121)=2,F121&gt;DATE(2022,2,28)),(NETWORKDAYS(E121,Lister!$E$21,Lister!$D$7:$D$16)-R121)*O121/NETWORKDAYS(Lister!$D$21,Lister!$E$21,Lister!$D$7:$D$16),IF(AND(E121&lt;DATE(2022,2,1),MONTH(F121)=2),(NETWORKDAYS(Lister!$D$21,F121,Lister!$D$7:$D$16)-R121)*O121/NETWORKDAYS(Lister!$D$21,Lister!$E$21,Lister!$D$7:$D$16),IF(AND(E121&lt;DATE(2022,2,1),F121&gt;DATE(2022,2,28)),(NETWORKDAYS(Lister!$D$21,Lister!$E$21,Lister!$D$7:$D$16)-R121)*O121/NETWORKDAYS(Lister!$D$21,Lister!$E$21,Lister!$D$7:$D$16),IF(OR(AND(E121&lt;DATE(2022,2,1),F121&lt;DATE(2022,2,1)),E121&gt;DATE(2022,2,28)),0)))))),0),"")</f>
        <v/>
      </c>
      <c r="V121" s="23" t="str">
        <f t="shared" si="10"/>
        <v/>
      </c>
      <c r="W121" s="23" t="str">
        <f t="shared" si="11"/>
        <v/>
      </c>
      <c r="X121" s="24" t="str">
        <f t="shared" si="12"/>
        <v/>
      </c>
    </row>
    <row r="122" spans="1:24" x14ac:dyDescent="0.3">
      <c r="A122" s="4" t="str">
        <f t="shared" si="13"/>
        <v/>
      </c>
      <c r="B122" s="41"/>
      <c r="C122" s="42"/>
      <c r="D122" s="43"/>
      <c r="E122" s="44"/>
      <c r="F122" s="44"/>
      <c r="G122" s="17" t="str">
        <f>IF(OR(E122="",F122=""),"",NETWORKDAYS(E122,F122,Lister!$D$7:$D$16))</f>
        <v/>
      </c>
      <c r="I122" s="45" t="str">
        <f t="shared" si="7"/>
        <v/>
      </c>
      <c r="J122" s="46"/>
      <c r="K122" s="47">
        <f>IF(ISNUMBER('Opsparede løndele'!I107),J122+'Opsparede løndele'!I107,J122)</f>
        <v>0</v>
      </c>
      <c r="L122" s="48"/>
      <c r="M122" s="49"/>
      <c r="N122" s="23" t="str">
        <f t="shared" si="8"/>
        <v/>
      </c>
      <c r="O122" s="21" t="str">
        <f t="shared" si="9"/>
        <v/>
      </c>
      <c r="P122" s="49"/>
      <c r="Q122" s="49"/>
      <c r="R122" s="49"/>
      <c r="S122" s="22" t="str">
        <f>IFERROR(MAX(IF(OR(P122="",Q122="",R122=""),"",IF(AND(MONTH(E122)=12,MONTH(F122)=12),(NETWORKDAYS(E122,F122,Lister!$D$7:$D$16)-P122)*O122/NETWORKDAYS(Lister!$D$19,Lister!$E$19,Lister!$D$7:$D$16),IF(AND(MONTH(E122)=12,F122&gt;DATE(2021,12,31)),(NETWORKDAYS(E122,Lister!$E$19,Lister!$D$7:$D$16)-P122)*O122/NETWORKDAYS(Lister!$D$19,Lister!$E$19,Lister!$D$7:$D$16),IF(E122&gt;DATE(2021,12,31),0)))),0),"")</f>
        <v/>
      </c>
      <c r="T122" s="22" t="str">
        <f>IFERROR(MAX(IF(OR(P122="",Q122="",R122=""),"",IF(AND(MONTH(E122)=1,MONTH(F122)=1),(NETWORKDAYS(E122,F122,Lister!$D$7:$D$16)-Q122)*O122/NETWORKDAYS(Lister!$D$20,Lister!$E$20,Lister!$D$7:$D$16),IF(AND(MONTH(E122)=1,F122&gt;DATE(2022,1,31)),(NETWORKDAYS(E122,Lister!$E$20,Lister!$D$7:$D$16)-Q122)*O122/NETWORKDAYS(Lister!$D$20,Lister!$E$20,Lister!$D$7:$D$16),IF(AND(E122&lt;DATE(2022,1,1),MONTH(F122)=1),(NETWORKDAYS(Lister!$D$20,F122,Lister!$D$7:$D$16)-Q122)*O122/NETWORKDAYS(Lister!$D$20,Lister!$E$20,Lister!$D$7:$D$16),IF(AND(E122&lt;DATE(2022,1,1),F122&gt;DATE(2022,1,31)),(NETWORKDAYS(Lister!$D$20,Lister!$E$20,Lister!$D$7:$D$16)-Q122)*O122/NETWORKDAYS(Lister!$D$20,Lister!$E$20,Lister!$D$7:$D$16),IF(OR(AND(E122&lt;DATE(2022,1,1),F122&lt;DATE(2022,1,1)),E122&gt;DATE(2022,1,31)),0)))))),0),"")</f>
        <v/>
      </c>
      <c r="U122" s="22" t="str">
        <f>IFERROR(MAX(IF(OR(P122="",Q122="",R122=""),"",IF(AND(MONTH(E122)=2,MONTH(F122)=2),(NETWORKDAYS(E122,F122,Lister!$D$7:$D$16)-R122)*O122/NETWORKDAYS(Lister!$D$21,Lister!$E$21,Lister!$D$7:$D$16),IF(AND(MONTH(E122)=2,F122&gt;DATE(2022,2,28)),(NETWORKDAYS(E122,Lister!$E$21,Lister!$D$7:$D$16)-R122)*O122/NETWORKDAYS(Lister!$D$21,Lister!$E$21,Lister!$D$7:$D$16),IF(AND(E122&lt;DATE(2022,2,1),MONTH(F122)=2),(NETWORKDAYS(Lister!$D$21,F122,Lister!$D$7:$D$16)-R122)*O122/NETWORKDAYS(Lister!$D$21,Lister!$E$21,Lister!$D$7:$D$16),IF(AND(E122&lt;DATE(2022,2,1),F122&gt;DATE(2022,2,28)),(NETWORKDAYS(Lister!$D$21,Lister!$E$21,Lister!$D$7:$D$16)-R122)*O122/NETWORKDAYS(Lister!$D$21,Lister!$E$21,Lister!$D$7:$D$16),IF(OR(AND(E122&lt;DATE(2022,2,1),F122&lt;DATE(2022,2,1)),E122&gt;DATE(2022,2,28)),0)))))),0),"")</f>
        <v/>
      </c>
      <c r="V122" s="23" t="str">
        <f t="shared" si="10"/>
        <v/>
      </c>
      <c r="W122" s="23" t="str">
        <f t="shared" si="11"/>
        <v/>
      </c>
      <c r="X122" s="24" t="str">
        <f t="shared" si="12"/>
        <v/>
      </c>
    </row>
    <row r="123" spans="1:24" x14ac:dyDescent="0.3">
      <c r="A123" s="4" t="str">
        <f t="shared" si="13"/>
        <v/>
      </c>
      <c r="B123" s="41"/>
      <c r="C123" s="42"/>
      <c r="D123" s="43"/>
      <c r="E123" s="44"/>
      <c r="F123" s="44"/>
      <c r="G123" s="17" t="str">
        <f>IF(OR(E123="",F123=""),"",NETWORKDAYS(E123,F123,Lister!$D$7:$D$16))</f>
        <v/>
      </c>
      <c r="I123" s="45" t="str">
        <f t="shared" si="7"/>
        <v/>
      </c>
      <c r="J123" s="46"/>
      <c r="K123" s="47">
        <f>IF(ISNUMBER('Opsparede løndele'!I108),J123+'Opsparede løndele'!I108,J123)</f>
        <v>0</v>
      </c>
      <c r="L123" s="48"/>
      <c r="M123" s="49"/>
      <c r="N123" s="23" t="str">
        <f t="shared" si="8"/>
        <v/>
      </c>
      <c r="O123" s="21" t="str">
        <f t="shared" si="9"/>
        <v/>
      </c>
      <c r="P123" s="49"/>
      <c r="Q123" s="49"/>
      <c r="R123" s="49"/>
      <c r="S123" s="22" t="str">
        <f>IFERROR(MAX(IF(OR(P123="",Q123="",R123=""),"",IF(AND(MONTH(E123)=12,MONTH(F123)=12),(NETWORKDAYS(E123,F123,Lister!$D$7:$D$16)-P123)*O123/NETWORKDAYS(Lister!$D$19,Lister!$E$19,Lister!$D$7:$D$16),IF(AND(MONTH(E123)=12,F123&gt;DATE(2021,12,31)),(NETWORKDAYS(E123,Lister!$E$19,Lister!$D$7:$D$16)-P123)*O123/NETWORKDAYS(Lister!$D$19,Lister!$E$19,Lister!$D$7:$D$16),IF(E123&gt;DATE(2021,12,31),0)))),0),"")</f>
        <v/>
      </c>
      <c r="T123" s="22" t="str">
        <f>IFERROR(MAX(IF(OR(P123="",Q123="",R123=""),"",IF(AND(MONTH(E123)=1,MONTH(F123)=1),(NETWORKDAYS(E123,F123,Lister!$D$7:$D$16)-Q123)*O123/NETWORKDAYS(Lister!$D$20,Lister!$E$20,Lister!$D$7:$D$16),IF(AND(MONTH(E123)=1,F123&gt;DATE(2022,1,31)),(NETWORKDAYS(E123,Lister!$E$20,Lister!$D$7:$D$16)-Q123)*O123/NETWORKDAYS(Lister!$D$20,Lister!$E$20,Lister!$D$7:$D$16),IF(AND(E123&lt;DATE(2022,1,1),MONTH(F123)=1),(NETWORKDAYS(Lister!$D$20,F123,Lister!$D$7:$D$16)-Q123)*O123/NETWORKDAYS(Lister!$D$20,Lister!$E$20,Lister!$D$7:$D$16),IF(AND(E123&lt;DATE(2022,1,1),F123&gt;DATE(2022,1,31)),(NETWORKDAYS(Lister!$D$20,Lister!$E$20,Lister!$D$7:$D$16)-Q123)*O123/NETWORKDAYS(Lister!$D$20,Lister!$E$20,Lister!$D$7:$D$16),IF(OR(AND(E123&lt;DATE(2022,1,1),F123&lt;DATE(2022,1,1)),E123&gt;DATE(2022,1,31)),0)))))),0),"")</f>
        <v/>
      </c>
      <c r="U123" s="22" t="str">
        <f>IFERROR(MAX(IF(OR(P123="",Q123="",R123=""),"",IF(AND(MONTH(E123)=2,MONTH(F123)=2),(NETWORKDAYS(E123,F123,Lister!$D$7:$D$16)-R123)*O123/NETWORKDAYS(Lister!$D$21,Lister!$E$21,Lister!$D$7:$D$16),IF(AND(MONTH(E123)=2,F123&gt;DATE(2022,2,28)),(NETWORKDAYS(E123,Lister!$E$21,Lister!$D$7:$D$16)-R123)*O123/NETWORKDAYS(Lister!$D$21,Lister!$E$21,Lister!$D$7:$D$16),IF(AND(E123&lt;DATE(2022,2,1),MONTH(F123)=2),(NETWORKDAYS(Lister!$D$21,F123,Lister!$D$7:$D$16)-R123)*O123/NETWORKDAYS(Lister!$D$21,Lister!$E$21,Lister!$D$7:$D$16),IF(AND(E123&lt;DATE(2022,2,1),F123&gt;DATE(2022,2,28)),(NETWORKDAYS(Lister!$D$21,Lister!$E$21,Lister!$D$7:$D$16)-R123)*O123/NETWORKDAYS(Lister!$D$21,Lister!$E$21,Lister!$D$7:$D$16),IF(OR(AND(E123&lt;DATE(2022,2,1),F123&lt;DATE(2022,2,1)),E123&gt;DATE(2022,2,28)),0)))))),0),"")</f>
        <v/>
      </c>
      <c r="V123" s="23" t="str">
        <f t="shared" si="10"/>
        <v/>
      </c>
      <c r="W123" s="23" t="str">
        <f t="shared" si="11"/>
        <v/>
      </c>
      <c r="X123" s="24" t="str">
        <f t="shared" si="12"/>
        <v/>
      </c>
    </row>
    <row r="124" spans="1:24" x14ac:dyDescent="0.3">
      <c r="A124" s="4" t="str">
        <f t="shared" si="13"/>
        <v/>
      </c>
      <c r="B124" s="41"/>
      <c r="C124" s="42"/>
      <c r="D124" s="43"/>
      <c r="E124" s="44"/>
      <c r="F124" s="44"/>
      <c r="G124" s="17" t="str">
        <f>IF(OR(E124="",F124=""),"",NETWORKDAYS(E124,F124,Lister!$D$7:$D$16))</f>
        <v/>
      </c>
      <c r="I124" s="45" t="str">
        <f t="shared" si="7"/>
        <v/>
      </c>
      <c r="J124" s="46"/>
      <c r="K124" s="47">
        <f>IF(ISNUMBER('Opsparede løndele'!I109),J124+'Opsparede løndele'!I109,J124)</f>
        <v>0</v>
      </c>
      <c r="L124" s="48"/>
      <c r="M124" s="49"/>
      <c r="N124" s="23" t="str">
        <f t="shared" si="8"/>
        <v/>
      </c>
      <c r="O124" s="21" t="str">
        <f t="shared" si="9"/>
        <v/>
      </c>
      <c r="P124" s="49"/>
      <c r="Q124" s="49"/>
      <c r="R124" s="49"/>
      <c r="S124" s="22" t="str">
        <f>IFERROR(MAX(IF(OR(P124="",Q124="",R124=""),"",IF(AND(MONTH(E124)=12,MONTH(F124)=12),(NETWORKDAYS(E124,F124,Lister!$D$7:$D$16)-P124)*O124/NETWORKDAYS(Lister!$D$19,Lister!$E$19,Lister!$D$7:$D$16),IF(AND(MONTH(E124)=12,F124&gt;DATE(2021,12,31)),(NETWORKDAYS(E124,Lister!$E$19,Lister!$D$7:$D$16)-P124)*O124/NETWORKDAYS(Lister!$D$19,Lister!$E$19,Lister!$D$7:$D$16),IF(E124&gt;DATE(2021,12,31),0)))),0),"")</f>
        <v/>
      </c>
      <c r="T124" s="22" t="str">
        <f>IFERROR(MAX(IF(OR(P124="",Q124="",R124=""),"",IF(AND(MONTH(E124)=1,MONTH(F124)=1),(NETWORKDAYS(E124,F124,Lister!$D$7:$D$16)-Q124)*O124/NETWORKDAYS(Lister!$D$20,Lister!$E$20,Lister!$D$7:$D$16),IF(AND(MONTH(E124)=1,F124&gt;DATE(2022,1,31)),(NETWORKDAYS(E124,Lister!$E$20,Lister!$D$7:$D$16)-Q124)*O124/NETWORKDAYS(Lister!$D$20,Lister!$E$20,Lister!$D$7:$D$16),IF(AND(E124&lt;DATE(2022,1,1),MONTH(F124)=1),(NETWORKDAYS(Lister!$D$20,F124,Lister!$D$7:$D$16)-Q124)*O124/NETWORKDAYS(Lister!$D$20,Lister!$E$20,Lister!$D$7:$D$16),IF(AND(E124&lt;DATE(2022,1,1),F124&gt;DATE(2022,1,31)),(NETWORKDAYS(Lister!$D$20,Lister!$E$20,Lister!$D$7:$D$16)-Q124)*O124/NETWORKDAYS(Lister!$D$20,Lister!$E$20,Lister!$D$7:$D$16),IF(OR(AND(E124&lt;DATE(2022,1,1),F124&lt;DATE(2022,1,1)),E124&gt;DATE(2022,1,31)),0)))))),0),"")</f>
        <v/>
      </c>
      <c r="U124" s="22" t="str">
        <f>IFERROR(MAX(IF(OR(P124="",Q124="",R124=""),"",IF(AND(MONTH(E124)=2,MONTH(F124)=2),(NETWORKDAYS(E124,F124,Lister!$D$7:$D$16)-R124)*O124/NETWORKDAYS(Lister!$D$21,Lister!$E$21,Lister!$D$7:$D$16),IF(AND(MONTH(E124)=2,F124&gt;DATE(2022,2,28)),(NETWORKDAYS(E124,Lister!$E$21,Lister!$D$7:$D$16)-R124)*O124/NETWORKDAYS(Lister!$D$21,Lister!$E$21,Lister!$D$7:$D$16),IF(AND(E124&lt;DATE(2022,2,1),MONTH(F124)=2),(NETWORKDAYS(Lister!$D$21,F124,Lister!$D$7:$D$16)-R124)*O124/NETWORKDAYS(Lister!$D$21,Lister!$E$21,Lister!$D$7:$D$16),IF(AND(E124&lt;DATE(2022,2,1),F124&gt;DATE(2022,2,28)),(NETWORKDAYS(Lister!$D$21,Lister!$E$21,Lister!$D$7:$D$16)-R124)*O124/NETWORKDAYS(Lister!$D$21,Lister!$E$21,Lister!$D$7:$D$16),IF(OR(AND(E124&lt;DATE(2022,2,1),F124&lt;DATE(2022,2,1)),E124&gt;DATE(2022,2,28)),0)))))),0),"")</f>
        <v/>
      </c>
      <c r="V124" s="23" t="str">
        <f t="shared" si="10"/>
        <v/>
      </c>
      <c r="W124" s="23" t="str">
        <f t="shared" si="11"/>
        <v/>
      </c>
      <c r="X124" s="24" t="str">
        <f t="shared" si="12"/>
        <v/>
      </c>
    </row>
    <row r="125" spans="1:24" x14ac:dyDescent="0.3">
      <c r="A125" s="4" t="str">
        <f t="shared" si="13"/>
        <v/>
      </c>
      <c r="B125" s="41"/>
      <c r="C125" s="42"/>
      <c r="D125" s="43"/>
      <c r="E125" s="44"/>
      <c r="F125" s="44"/>
      <c r="G125" s="17" t="str">
        <f>IF(OR(E125="",F125=""),"",NETWORKDAYS(E125,F125,Lister!$D$7:$D$16))</f>
        <v/>
      </c>
      <c r="I125" s="45" t="str">
        <f t="shared" si="7"/>
        <v/>
      </c>
      <c r="J125" s="46"/>
      <c r="K125" s="47">
        <f>IF(ISNUMBER('Opsparede løndele'!I110),J125+'Opsparede løndele'!I110,J125)</f>
        <v>0</v>
      </c>
      <c r="L125" s="48"/>
      <c r="M125" s="49"/>
      <c r="N125" s="23" t="str">
        <f t="shared" si="8"/>
        <v/>
      </c>
      <c r="O125" s="21" t="str">
        <f t="shared" si="9"/>
        <v/>
      </c>
      <c r="P125" s="49"/>
      <c r="Q125" s="49"/>
      <c r="R125" s="49"/>
      <c r="S125" s="22" t="str">
        <f>IFERROR(MAX(IF(OR(P125="",Q125="",R125=""),"",IF(AND(MONTH(E125)=12,MONTH(F125)=12),(NETWORKDAYS(E125,F125,Lister!$D$7:$D$16)-P125)*O125/NETWORKDAYS(Lister!$D$19,Lister!$E$19,Lister!$D$7:$D$16),IF(AND(MONTH(E125)=12,F125&gt;DATE(2021,12,31)),(NETWORKDAYS(E125,Lister!$E$19,Lister!$D$7:$D$16)-P125)*O125/NETWORKDAYS(Lister!$D$19,Lister!$E$19,Lister!$D$7:$D$16),IF(E125&gt;DATE(2021,12,31),0)))),0),"")</f>
        <v/>
      </c>
      <c r="T125" s="22" t="str">
        <f>IFERROR(MAX(IF(OR(P125="",Q125="",R125=""),"",IF(AND(MONTH(E125)=1,MONTH(F125)=1),(NETWORKDAYS(E125,F125,Lister!$D$7:$D$16)-Q125)*O125/NETWORKDAYS(Lister!$D$20,Lister!$E$20,Lister!$D$7:$D$16),IF(AND(MONTH(E125)=1,F125&gt;DATE(2022,1,31)),(NETWORKDAYS(E125,Lister!$E$20,Lister!$D$7:$D$16)-Q125)*O125/NETWORKDAYS(Lister!$D$20,Lister!$E$20,Lister!$D$7:$D$16),IF(AND(E125&lt;DATE(2022,1,1),MONTH(F125)=1),(NETWORKDAYS(Lister!$D$20,F125,Lister!$D$7:$D$16)-Q125)*O125/NETWORKDAYS(Lister!$D$20,Lister!$E$20,Lister!$D$7:$D$16),IF(AND(E125&lt;DATE(2022,1,1),F125&gt;DATE(2022,1,31)),(NETWORKDAYS(Lister!$D$20,Lister!$E$20,Lister!$D$7:$D$16)-Q125)*O125/NETWORKDAYS(Lister!$D$20,Lister!$E$20,Lister!$D$7:$D$16),IF(OR(AND(E125&lt;DATE(2022,1,1),F125&lt;DATE(2022,1,1)),E125&gt;DATE(2022,1,31)),0)))))),0),"")</f>
        <v/>
      </c>
      <c r="U125" s="22" t="str">
        <f>IFERROR(MAX(IF(OR(P125="",Q125="",R125=""),"",IF(AND(MONTH(E125)=2,MONTH(F125)=2),(NETWORKDAYS(E125,F125,Lister!$D$7:$D$16)-R125)*O125/NETWORKDAYS(Lister!$D$21,Lister!$E$21,Lister!$D$7:$D$16),IF(AND(MONTH(E125)=2,F125&gt;DATE(2022,2,28)),(NETWORKDAYS(E125,Lister!$E$21,Lister!$D$7:$D$16)-R125)*O125/NETWORKDAYS(Lister!$D$21,Lister!$E$21,Lister!$D$7:$D$16),IF(AND(E125&lt;DATE(2022,2,1),MONTH(F125)=2),(NETWORKDAYS(Lister!$D$21,F125,Lister!$D$7:$D$16)-R125)*O125/NETWORKDAYS(Lister!$D$21,Lister!$E$21,Lister!$D$7:$D$16),IF(AND(E125&lt;DATE(2022,2,1),F125&gt;DATE(2022,2,28)),(NETWORKDAYS(Lister!$D$21,Lister!$E$21,Lister!$D$7:$D$16)-R125)*O125/NETWORKDAYS(Lister!$D$21,Lister!$E$21,Lister!$D$7:$D$16),IF(OR(AND(E125&lt;DATE(2022,2,1),F125&lt;DATE(2022,2,1)),E125&gt;DATE(2022,2,28)),0)))))),0),"")</f>
        <v/>
      </c>
      <c r="V125" s="23" t="str">
        <f t="shared" si="10"/>
        <v/>
      </c>
      <c r="W125" s="23" t="str">
        <f t="shared" si="11"/>
        <v/>
      </c>
      <c r="X125" s="24" t="str">
        <f t="shared" si="12"/>
        <v/>
      </c>
    </row>
    <row r="126" spans="1:24" x14ac:dyDescent="0.3">
      <c r="A126" s="4" t="str">
        <f t="shared" si="13"/>
        <v/>
      </c>
      <c r="B126" s="41"/>
      <c r="C126" s="42"/>
      <c r="D126" s="43"/>
      <c r="E126" s="44"/>
      <c r="F126" s="44"/>
      <c r="G126" s="17" t="str">
        <f>IF(OR(E126="",F126=""),"",NETWORKDAYS(E126,F126,Lister!$D$7:$D$16))</f>
        <v/>
      </c>
      <c r="I126" s="45" t="str">
        <f t="shared" si="7"/>
        <v/>
      </c>
      <c r="J126" s="46"/>
      <c r="K126" s="47">
        <f>IF(ISNUMBER('Opsparede løndele'!I111),J126+'Opsparede løndele'!I111,J126)</f>
        <v>0</v>
      </c>
      <c r="L126" s="48"/>
      <c r="M126" s="49"/>
      <c r="N126" s="23" t="str">
        <f t="shared" si="8"/>
        <v/>
      </c>
      <c r="O126" s="21" t="str">
        <f t="shared" si="9"/>
        <v/>
      </c>
      <c r="P126" s="49"/>
      <c r="Q126" s="49"/>
      <c r="R126" s="49"/>
      <c r="S126" s="22" t="str">
        <f>IFERROR(MAX(IF(OR(P126="",Q126="",R126=""),"",IF(AND(MONTH(E126)=12,MONTH(F126)=12),(NETWORKDAYS(E126,F126,Lister!$D$7:$D$16)-P126)*O126/NETWORKDAYS(Lister!$D$19,Lister!$E$19,Lister!$D$7:$D$16),IF(AND(MONTH(E126)=12,F126&gt;DATE(2021,12,31)),(NETWORKDAYS(E126,Lister!$E$19,Lister!$D$7:$D$16)-P126)*O126/NETWORKDAYS(Lister!$D$19,Lister!$E$19,Lister!$D$7:$D$16),IF(E126&gt;DATE(2021,12,31),0)))),0),"")</f>
        <v/>
      </c>
      <c r="T126" s="22" t="str">
        <f>IFERROR(MAX(IF(OR(P126="",Q126="",R126=""),"",IF(AND(MONTH(E126)=1,MONTH(F126)=1),(NETWORKDAYS(E126,F126,Lister!$D$7:$D$16)-Q126)*O126/NETWORKDAYS(Lister!$D$20,Lister!$E$20,Lister!$D$7:$D$16),IF(AND(MONTH(E126)=1,F126&gt;DATE(2022,1,31)),(NETWORKDAYS(E126,Lister!$E$20,Lister!$D$7:$D$16)-Q126)*O126/NETWORKDAYS(Lister!$D$20,Lister!$E$20,Lister!$D$7:$D$16),IF(AND(E126&lt;DATE(2022,1,1),MONTH(F126)=1),(NETWORKDAYS(Lister!$D$20,F126,Lister!$D$7:$D$16)-Q126)*O126/NETWORKDAYS(Lister!$D$20,Lister!$E$20,Lister!$D$7:$D$16),IF(AND(E126&lt;DATE(2022,1,1),F126&gt;DATE(2022,1,31)),(NETWORKDAYS(Lister!$D$20,Lister!$E$20,Lister!$D$7:$D$16)-Q126)*O126/NETWORKDAYS(Lister!$D$20,Lister!$E$20,Lister!$D$7:$D$16),IF(OR(AND(E126&lt;DATE(2022,1,1),F126&lt;DATE(2022,1,1)),E126&gt;DATE(2022,1,31)),0)))))),0),"")</f>
        <v/>
      </c>
      <c r="U126" s="22" t="str">
        <f>IFERROR(MAX(IF(OR(P126="",Q126="",R126=""),"",IF(AND(MONTH(E126)=2,MONTH(F126)=2),(NETWORKDAYS(E126,F126,Lister!$D$7:$D$16)-R126)*O126/NETWORKDAYS(Lister!$D$21,Lister!$E$21,Lister!$D$7:$D$16),IF(AND(MONTH(E126)=2,F126&gt;DATE(2022,2,28)),(NETWORKDAYS(E126,Lister!$E$21,Lister!$D$7:$D$16)-R126)*O126/NETWORKDAYS(Lister!$D$21,Lister!$E$21,Lister!$D$7:$D$16),IF(AND(E126&lt;DATE(2022,2,1),MONTH(F126)=2),(NETWORKDAYS(Lister!$D$21,F126,Lister!$D$7:$D$16)-R126)*O126/NETWORKDAYS(Lister!$D$21,Lister!$E$21,Lister!$D$7:$D$16),IF(AND(E126&lt;DATE(2022,2,1),F126&gt;DATE(2022,2,28)),(NETWORKDAYS(Lister!$D$21,Lister!$E$21,Lister!$D$7:$D$16)-R126)*O126/NETWORKDAYS(Lister!$D$21,Lister!$E$21,Lister!$D$7:$D$16),IF(OR(AND(E126&lt;DATE(2022,2,1),F126&lt;DATE(2022,2,1)),E126&gt;DATE(2022,2,28)),0)))))),0),"")</f>
        <v/>
      </c>
      <c r="V126" s="23" t="str">
        <f t="shared" si="10"/>
        <v/>
      </c>
      <c r="W126" s="23" t="str">
        <f t="shared" si="11"/>
        <v/>
      </c>
      <c r="X126" s="24" t="str">
        <f t="shared" si="12"/>
        <v/>
      </c>
    </row>
    <row r="127" spans="1:24" x14ac:dyDescent="0.3">
      <c r="A127" s="4" t="str">
        <f t="shared" si="13"/>
        <v/>
      </c>
      <c r="B127" s="41"/>
      <c r="C127" s="42"/>
      <c r="D127" s="43"/>
      <c r="E127" s="44"/>
      <c r="F127" s="44"/>
      <c r="G127" s="17" t="str">
        <f>IF(OR(E127="",F127=""),"",NETWORKDAYS(E127,F127,Lister!$D$7:$D$16))</f>
        <v/>
      </c>
      <c r="I127" s="45" t="str">
        <f t="shared" si="7"/>
        <v/>
      </c>
      <c r="J127" s="46"/>
      <c r="K127" s="47">
        <f>IF(ISNUMBER('Opsparede løndele'!I112),J127+'Opsparede løndele'!I112,J127)</f>
        <v>0</v>
      </c>
      <c r="L127" s="48"/>
      <c r="M127" s="49"/>
      <c r="N127" s="23" t="str">
        <f t="shared" si="8"/>
        <v/>
      </c>
      <c r="O127" s="21" t="str">
        <f t="shared" si="9"/>
        <v/>
      </c>
      <c r="P127" s="49"/>
      <c r="Q127" s="49"/>
      <c r="R127" s="49"/>
      <c r="S127" s="22" t="str">
        <f>IFERROR(MAX(IF(OR(P127="",Q127="",R127=""),"",IF(AND(MONTH(E127)=12,MONTH(F127)=12),(NETWORKDAYS(E127,F127,Lister!$D$7:$D$16)-P127)*O127/NETWORKDAYS(Lister!$D$19,Lister!$E$19,Lister!$D$7:$D$16),IF(AND(MONTH(E127)=12,F127&gt;DATE(2021,12,31)),(NETWORKDAYS(E127,Lister!$E$19,Lister!$D$7:$D$16)-P127)*O127/NETWORKDAYS(Lister!$D$19,Lister!$E$19,Lister!$D$7:$D$16),IF(E127&gt;DATE(2021,12,31),0)))),0),"")</f>
        <v/>
      </c>
      <c r="T127" s="22" t="str">
        <f>IFERROR(MAX(IF(OR(P127="",Q127="",R127=""),"",IF(AND(MONTH(E127)=1,MONTH(F127)=1),(NETWORKDAYS(E127,F127,Lister!$D$7:$D$16)-Q127)*O127/NETWORKDAYS(Lister!$D$20,Lister!$E$20,Lister!$D$7:$D$16),IF(AND(MONTH(E127)=1,F127&gt;DATE(2022,1,31)),(NETWORKDAYS(E127,Lister!$E$20,Lister!$D$7:$D$16)-Q127)*O127/NETWORKDAYS(Lister!$D$20,Lister!$E$20,Lister!$D$7:$D$16),IF(AND(E127&lt;DATE(2022,1,1),MONTH(F127)=1),(NETWORKDAYS(Lister!$D$20,F127,Lister!$D$7:$D$16)-Q127)*O127/NETWORKDAYS(Lister!$D$20,Lister!$E$20,Lister!$D$7:$D$16),IF(AND(E127&lt;DATE(2022,1,1),F127&gt;DATE(2022,1,31)),(NETWORKDAYS(Lister!$D$20,Lister!$E$20,Lister!$D$7:$D$16)-Q127)*O127/NETWORKDAYS(Lister!$D$20,Lister!$E$20,Lister!$D$7:$D$16),IF(OR(AND(E127&lt;DATE(2022,1,1),F127&lt;DATE(2022,1,1)),E127&gt;DATE(2022,1,31)),0)))))),0),"")</f>
        <v/>
      </c>
      <c r="U127" s="22" t="str">
        <f>IFERROR(MAX(IF(OR(P127="",Q127="",R127=""),"",IF(AND(MONTH(E127)=2,MONTH(F127)=2),(NETWORKDAYS(E127,F127,Lister!$D$7:$D$16)-R127)*O127/NETWORKDAYS(Lister!$D$21,Lister!$E$21,Lister!$D$7:$D$16),IF(AND(MONTH(E127)=2,F127&gt;DATE(2022,2,28)),(NETWORKDAYS(E127,Lister!$E$21,Lister!$D$7:$D$16)-R127)*O127/NETWORKDAYS(Lister!$D$21,Lister!$E$21,Lister!$D$7:$D$16),IF(AND(E127&lt;DATE(2022,2,1),MONTH(F127)=2),(NETWORKDAYS(Lister!$D$21,F127,Lister!$D$7:$D$16)-R127)*O127/NETWORKDAYS(Lister!$D$21,Lister!$E$21,Lister!$D$7:$D$16),IF(AND(E127&lt;DATE(2022,2,1),F127&gt;DATE(2022,2,28)),(NETWORKDAYS(Lister!$D$21,Lister!$E$21,Lister!$D$7:$D$16)-R127)*O127/NETWORKDAYS(Lister!$D$21,Lister!$E$21,Lister!$D$7:$D$16),IF(OR(AND(E127&lt;DATE(2022,2,1),F127&lt;DATE(2022,2,1)),E127&gt;DATE(2022,2,28)),0)))))),0),"")</f>
        <v/>
      </c>
      <c r="V127" s="23" t="str">
        <f t="shared" si="10"/>
        <v/>
      </c>
      <c r="W127" s="23" t="str">
        <f t="shared" si="11"/>
        <v/>
      </c>
      <c r="X127" s="24" t="str">
        <f t="shared" si="12"/>
        <v/>
      </c>
    </row>
    <row r="128" spans="1:24" x14ac:dyDescent="0.3">
      <c r="A128" s="4" t="str">
        <f t="shared" si="13"/>
        <v/>
      </c>
      <c r="B128" s="41"/>
      <c r="C128" s="42"/>
      <c r="D128" s="43"/>
      <c r="E128" s="44"/>
      <c r="F128" s="44"/>
      <c r="G128" s="17" t="str">
        <f>IF(OR(E128="",F128=""),"",NETWORKDAYS(E128,F128,Lister!$D$7:$D$16))</f>
        <v/>
      </c>
      <c r="I128" s="45" t="str">
        <f t="shared" si="7"/>
        <v/>
      </c>
      <c r="J128" s="46"/>
      <c r="K128" s="47">
        <f>IF(ISNUMBER('Opsparede løndele'!I113),J128+'Opsparede løndele'!I113,J128)</f>
        <v>0</v>
      </c>
      <c r="L128" s="48"/>
      <c r="M128" s="49"/>
      <c r="N128" s="23" t="str">
        <f t="shared" si="8"/>
        <v/>
      </c>
      <c r="O128" s="21" t="str">
        <f t="shared" si="9"/>
        <v/>
      </c>
      <c r="P128" s="49"/>
      <c r="Q128" s="49"/>
      <c r="R128" s="49"/>
      <c r="S128" s="22" t="str">
        <f>IFERROR(MAX(IF(OR(P128="",Q128="",R128=""),"",IF(AND(MONTH(E128)=12,MONTH(F128)=12),(NETWORKDAYS(E128,F128,Lister!$D$7:$D$16)-P128)*O128/NETWORKDAYS(Lister!$D$19,Lister!$E$19,Lister!$D$7:$D$16),IF(AND(MONTH(E128)=12,F128&gt;DATE(2021,12,31)),(NETWORKDAYS(E128,Lister!$E$19,Lister!$D$7:$D$16)-P128)*O128/NETWORKDAYS(Lister!$D$19,Lister!$E$19,Lister!$D$7:$D$16),IF(E128&gt;DATE(2021,12,31),0)))),0),"")</f>
        <v/>
      </c>
      <c r="T128" s="22" t="str">
        <f>IFERROR(MAX(IF(OR(P128="",Q128="",R128=""),"",IF(AND(MONTH(E128)=1,MONTH(F128)=1),(NETWORKDAYS(E128,F128,Lister!$D$7:$D$16)-Q128)*O128/NETWORKDAYS(Lister!$D$20,Lister!$E$20,Lister!$D$7:$D$16),IF(AND(MONTH(E128)=1,F128&gt;DATE(2022,1,31)),(NETWORKDAYS(E128,Lister!$E$20,Lister!$D$7:$D$16)-Q128)*O128/NETWORKDAYS(Lister!$D$20,Lister!$E$20,Lister!$D$7:$D$16),IF(AND(E128&lt;DATE(2022,1,1),MONTH(F128)=1),(NETWORKDAYS(Lister!$D$20,F128,Lister!$D$7:$D$16)-Q128)*O128/NETWORKDAYS(Lister!$D$20,Lister!$E$20,Lister!$D$7:$D$16),IF(AND(E128&lt;DATE(2022,1,1),F128&gt;DATE(2022,1,31)),(NETWORKDAYS(Lister!$D$20,Lister!$E$20,Lister!$D$7:$D$16)-Q128)*O128/NETWORKDAYS(Lister!$D$20,Lister!$E$20,Lister!$D$7:$D$16),IF(OR(AND(E128&lt;DATE(2022,1,1),F128&lt;DATE(2022,1,1)),E128&gt;DATE(2022,1,31)),0)))))),0),"")</f>
        <v/>
      </c>
      <c r="U128" s="22" t="str">
        <f>IFERROR(MAX(IF(OR(P128="",Q128="",R128=""),"",IF(AND(MONTH(E128)=2,MONTH(F128)=2),(NETWORKDAYS(E128,F128,Lister!$D$7:$D$16)-R128)*O128/NETWORKDAYS(Lister!$D$21,Lister!$E$21,Lister!$D$7:$D$16),IF(AND(MONTH(E128)=2,F128&gt;DATE(2022,2,28)),(NETWORKDAYS(E128,Lister!$E$21,Lister!$D$7:$D$16)-R128)*O128/NETWORKDAYS(Lister!$D$21,Lister!$E$21,Lister!$D$7:$D$16),IF(AND(E128&lt;DATE(2022,2,1),MONTH(F128)=2),(NETWORKDAYS(Lister!$D$21,F128,Lister!$D$7:$D$16)-R128)*O128/NETWORKDAYS(Lister!$D$21,Lister!$E$21,Lister!$D$7:$D$16),IF(AND(E128&lt;DATE(2022,2,1),F128&gt;DATE(2022,2,28)),(NETWORKDAYS(Lister!$D$21,Lister!$E$21,Lister!$D$7:$D$16)-R128)*O128/NETWORKDAYS(Lister!$D$21,Lister!$E$21,Lister!$D$7:$D$16),IF(OR(AND(E128&lt;DATE(2022,2,1),F128&lt;DATE(2022,2,1)),E128&gt;DATE(2022,2,28)),0)))))),0),"")</f>
        <v/>
      </c>
      <c r="V128" s="23" t="str">
        <f t="shared" si="10"/>
        <v/>
      </c>
      <c r="W128" s="23" t="str">
        <f t="shared" si="11"/>
        <v/>
      </c>
      <c r="X128" s="24" t="str">
        <f t="shared" si="12"/>
        <v/>
      </c>
    </row>
    <row r="129" spans="1:24" x14ac:dyDescent="0.3">
      <c r="A129" s="4" t="str">
        <f t="shared" si="13"/>
        <v/>
      </c>
      <c r="B129" s="41"/>
      <c r="C129" s="42"/>
      <c r="D129" s="43"/>
      <c r="E129" s="44"/>
      <c r="F129" s="44"/>
      <c r="G129" s="17" t="str">
        <f>IF(OR(E129="",F129=""),"",NETWORKDAYS(E129,F129,Lister!$D$7:$D$16))</f>
        <v/>
      </c>
      <c r="I129" s="45" t="str">
        <f t="shared" si="7"/>
        <v/>
      </c>
      <c r="J129" s="46"/>
      <c r="K129" s="47">
        <f>IF(ISNUMBER('Opsparede løndele'!I114),J129+'Opsparede løndele'!I114,J129)</f>
        <v>0</v>
      </c>
      <c r="L129" s="48"/>
      <c r="M129" s="49"/>
      <c r="N129" s="23" t="str">
        <f t="shared" si="8"/>
        <v/>
      </c>
      <c r="O129" s="21" t="str">
        <f t="shared" si="9"/>
        <v/>
      </c>
      <c r="P129" s="49"/>
      <c r="Q129" s="49"/>
      <c r="R129" s="49"/>
      <c r="S129" s="22" t="str">
        <f>IFERROR(MAX(IF(OR(P129="",Q129="",R129=""),"",IF(AND(MONTH(E129)=12,MONTH(F129)=12),(NETWORKDAYS(E129,F129,Lister!$D$7:$D$16)-P129)*O129/NETWORKDAYS(Lister!$D$19,Lister!$E$19,Lister!$D$7:$D$16),IF(AND(MONTH(E129)=12,F129&gt;DATE(2021,12,31)),(NETWORKDAYS(E129,Lister!$E$19,Lister!$D$7:$D$16)-P129)*O129/NETWORKDAYS(Lister!$D$19,Lister!$E$19,Lister!$D$7:$D$16),IF(E129&gt;DATE(2021,12,31),0)))),0),"")</f>
        <v/>
      </c>
      <c r="T129" s="22" t="str">
        <f>IFERROR(MAX(IF(OR(P129="",Q129="",R129=""),"",IF(AND(MONTH(E129)=1,MONTH(F129)=1),(NETWORKDAYS(E129,F129,Lister!$D$7:$D$16)-Q129)*O129/NETWORKDAYS(Lister!$D$20,Lister!$E$20,Lister!$D$7:$D$16),IF(AND(MONTH(E129)=1,F129&gt;DATE(2022,1,31)),(NETWORKDAYS(E129,Lister!$E$20,Lister!$D$7:$D$16)-Q129)*O129/NETWORKDAYS(Lister!$D$20,Lister!$E$20,Lister!$D$7:$D$16),IF(AND(E129&lt;DATE(2022,1,1),MONTH(F129)=1),(NETWORKDAYS(Lister!$D$20,F129,Lister!$D$7:$D$16)-Q129)*O129/NETWORKDAYS(Lister!$D$20,Lister!$E$20,Lister!$D$7:$D$16),IF(AND(E129&lt;DATE(2022,1,1),F129&gt;DATE(2022,1,31)),(NETWORKDAYS(Lister!$D$20,Lister!$E$20,Lister!$D$7:$D$16)-Q129)*O129/NETWORKDAYS(Lister!$D$20,Lister!$E$20,Lister!$D$7:$D$16),IF(OR(AND(E129&lt;DATE(2022,1,1),F129&lt;DATE(2022,1,1)),E129&gt;DATE(2022,1,31)),0)))))),0),"")</f>
        <v/>
      </c>
      <c r="U129" s="22" t="str">
        <f>IFERROR(MAX(IF(OR(P129="",Q129="",R129=""),"",IF(AND(MONTH(E129)=2,MONTH(F129)=2),(NETWORKDAYS(E129,F129,Lister!$D$7:$D$16)-R129)*O129/NETWORKDAYS(Lister!$D$21,Lister!$E$21,Lister!$D$7:$D$16),IF(AND(MONTH(E129)=2,F129&gt;DATE(2022,2,28)),(NETWORKDAYS(E129,Lister!$E$21,Lister!$D$7:$D$16)-R129)*O129/NETWORKDAYS(Lister!$D$21,Lister!$E$21,Lister!$D$7:$D$16),IF(AND(E129&lt;DATE(2022,2,1),MONTH(F129)=2),(NETWORKDAYS(Lister!$D$21,F129,Lister!$D$7:$D$16)-R129)*O129/NETWORKDAYS(Lister!$D$21,Lister!$E$21,Lister!$D$7:$D$16),IF(AND(E129&lt;DATE(2022,2,1),F129&gt;DATE(2022,2,28)),(NETWORKDAYS(Lister!$D$21,Lister!$E$21,Lister!$D$7:$D$16)-R129)*O129/NETWORKDAYS(Lister!$D$21,Lister!$E$21,Lister!$D$7:$D$16),IF(OR(AND(E129&lt;DATE(2022,2,1),F129&lt;DATE(2022,2,1)),E129&gt;DATE(2022,2,28)),0)))))),0),"")</f>
        <v/>
      </c>
      <c r="V129" s="23" t="str">
        <f t="shared" si="10"/>
        <v/>
      </c>
      <c r="W129" s="23" t="str">
        <f t="shared" si="11"/>
        <v/>
      </c>
      <c r="X129" s="24" t="str">
        <f t="shared" si="12"/>
        <v/>
      </c>
    </row>
    <row r="130" spans="1:24" x14ac:dyDescent="0.3">
      <c r="A130" s="4" t="str">
        <f t="shared" si="13"/>
        <v/>
      </c>
      <c r="B130" s="41"/>
      <c r="C130" s="42"/>
      <c r="D130" s="43"/>
      <c r="E130" s="44"/>
      <c r="F130" s="44"/>
      <c r="G130" s="17" t="str">
        <f>IF(OR(E130="",F130=""),"",NETWORKDAYS(E130,F130,Lister!$D$7:$D$16))</f>
        <v/>
      </c>
      <c r="I130" s="45" t="str">
        <f t="shared" si="7"/>
        <v/>
      </c>
      <c r="J130" s="46"/>
      <c r="K130" s="47">
        <f>IF(ISNUMBER('Opsparede løndele'!I115),J130+'Opsparede løndele'!I115,J130)</f>
        <v>0</v>
      </c>
      <c r="L130" s="48"/>
      <c r="M130" s="49"/>
      <c r="N130" s="23" t="str">
        <f t="shared" si="8"/>
        <v/>
      </c>
      <c r="O130" s="21" t="str">
        <f t="shared" si="9"/>
        <v/>
      </c>
      <c r="P130" s="49"/>
      <c r="Q130" s="49"/>
      <c r="R130" s="49"/>
      <c r="S130" s="22" t="str">
        <f>IFERROR(MAX(IF(OR(P130="",Q130="",R130=""),"",IF(AND(MONTH(E130)=12,MONTH(F130)=12),(NETWORKDAYS(E130,F130,Lister!$D$7:$D$16)-P130)*O130/NETWORKDAYS(Lister!$D$19,Lister!$E$19,Lister!$D$7:$D$16),IF(AND(MONTH(E130)=12,F130&gt;DATE(2021,12,31)),(NETWORKDAYS(E130,Lister!$E$19,Lister!$D$7:$D$16)-P130)*O130/NETWORKDAYS(Lister!$D$19,Lister!$E$19,Lister!$D$7:$D$16),IF(E130&gt;DATE(2021,12,31),0)))),0),"")</f>
        <v/>
      </c>
      <c r="T130" s="22" t="str">
        <f>IFERROR(MAX(IF(OR(P130="",Q130="",R130=""),"",IF(AND(MONTH(E130)=1,MONTH(F130)=1),(NETWORKDAYS(E130,F130,Lister!$D$7:$D$16)-Q130)*O130/NETWORKDAYS(Lister!$D$20,Lister!$E$20,Lister!$D$7:$D$16),IF(AND(MONTH(E130)=1,F130&gt;DATE(2022,1,31)),(NETWORKDAYS(E130,Lister!$E$20,Lister!$D$7:$D$16)-Q130)*O130/NETWORKDAYS(Lister!$D$20,Lister!$E$20,Lister!$D$7:$D$16),IF(AND(E130&lt;DATE(2022,1,1),MONTH(F130)=1),(NETWORKDAYS(Lister!$D$20,F130,Lister!$D$7:$D$16)-Q130)*O130/NETWORKDAYS(Lister!$D$20,Lister!$E$20,Lister!$D$7:$D$16),IF(AND(E130&lt;DATE(2022,1,1),F130&gt;DATE(2022,1,31)),(NETWORKDAYS(Lister!$D$20,Lister!$E$20,Lister!$D$7:$D$16)-Q130)*O130/NETWORKDAYS(Lister!$D$20,Lister!$E$20,Lister!$D$7:$D$16),IF(OR(AND(E130&lt;DATE(2022,1,1),F130&lt;DATE(2022,1,1)),E130&gt;DATE(2022,1,31)),0)))))),0),"")</f>
        <v/>
      </c>
      <c r="U130" s="22" t="str">
        <f>IFERROR(MAX(IF(OR(P130="",Q130="",R130=""),"",IF(AND(MONTH(E130)=2,MONTH(F130)=2),(NETWORKDAYS(E130,F130,Lister!$D$7:$D$16)-R130)*O130/NETWORKDAYS(Lister!$D$21,Lister!$E$21,Lister!$D$7:$D$16),IF(AND(MONTH(E130)=2,F130&gt;DATE(2022,2,28)),(NETWORKDAYS(E130,Lister!$E$21,Lister!$D$7:$D$16)-R130)*O130/NETWORKDAYS(Lister!$D$21,Lister!$E$21,Lister!$D$7:$D$16),IF(AND(E130&lt;DATE(2022,2,1),MONTH(F130)=2),(NETWORKDAYS(Lister!$D$21,F130,Lister!$D$7:$D$16)-R130)*O130/NETWORKDAYS(Lister!$D$21,Lister!$E$21,Lister!$D$7:$D$16),IF(AND(E130&lt;DATE(2022,2,1),F130&gt;DATE(2022,2,28)),(NETWORKDAYS(Lister!$D$21,Lister!$E$21,Lister!$D$7:$D$16)-R130)*O130/NETWORKDAYS(Lister!$D$21,Lister!$E$21,Lister!$D$7:$D$16),IF(OR(AND(E130&lt;DATE(2022,2,1),F130&lt;DATE(2022,2,1)),E130&gt;DATE(2022,2,28)),0)))))),0),"")</f>
        <v/>
      </c>
      <c r="V130" s="23" t="str">
        <f t="shared" si="10"/>
        <v/>
      </c>
      <c r="W130" s="23" t="str">
        <f t="shared" si="11"/>
        <v/>
      </c>
      <c r="X130" s="24" t="str">
        <f t="shared" si="12"/>
        <v/>
      </c>
    </row>
    <row r="131" spans="1:24" x14ac:dyDescent="0.3">
      <c r="A131" s="4" t="str">
        <f t="shared" si="13"/>
        <v/>
      </c>
      <c r="B131" s="41"/>
      <c r="C131" s="42"/>
      <c r="D131" s="43"/>
      <c r="E131" s="44"/>
      <c r="F131" s="44"/>
      <c r="G131" s="17" t="str">
        <f>IF(OR(E131="",F131=""),"",NETWORKDAYS(E131,F131,Lister!$D$7:$D$16))</f>
        <v/>
      </c>
      <c r="I131" s="45" t="str">
        <f t="shared" si="7"/>
        <v/>
      </c>
      <c r="J131" s="46"/>
      <c r="K131" s="47">
        <f>IF(ISNUMBER('Opsparede løndele'!I116),J131+'Opsparede løndele'!I116,J131)</f>
        <v>0</v>
      </c>
      <c r="L131" s="48"/>
      <c r="M131" s="49"/>
      <c r="N131" s="23" t="str">
        <f t="shared" si="8"/>
        <v/>
      </c>
      <c r="O131" s="21" t="str">
        <f t="shared" si="9"/>
        <v/>
      </c>
      <c r="P131" s="49"/>
      <c r="Q131" s="49"/>
      <c r="R131" s="49"/>
      <c r="S131" s="22" t="str">
        <f>IFERROR(MAX(IF(OR(P131="",Q131="",R131=""),"",IF(AND(MONTH(E131)=12,MONTH(F131)=12),(NETWORKDAYS(E131,F131,Lister!$D$7:$D$16)-P131)*O131/NETWORKDAYS(Lister!$D$19,Lister!$E$19,Lister!$D$7:$D$16),IF(AND(MONTH(E131)=12,F131&gt;DATE(2021,12,31)),(NETWORKDAYS(E131,Lister!$E$19,Lister!$D$7:$D$16)-P131)*O131/NETWORKDAYS(Lister!$D$19,Lister!$E$19,Lister!$D$7:$D$16),IF(E131&gt;DATE(2021,12,31),0)))),0),"")</f>
        <v/>
      </c>
      <c r="T131" s="22" t="str">
        <f>IFERROR(MAX(IF(OR(P131="",Q131="",R131=""),"",IF(AND(MONTH(E131)=1,MONTH(F131)=1),(NETWORKDAYS(E131,F131,Lister!$D$7:$D$16)-Q131)*O131/NETWORKDAYS(Lister!$D$20,Lister!$E$20,Lister!$D$7:$D$16),IF(AND(MONTH(E131)=1,F131&gt;DATE(2022,1,31)),(NETWORKDAYS(E131,Lister!$E$20,Lister!$D$7:$D$16)-Q131)*O131/NETWORKDAYS(Lister!$D$20,Lister!$E$20,Lister!$D$7:$D$16),IF(AND(E131&lt;DATE(2022,1,1),MONTH(F131)=1),(NETWORKDAYS(Lister!$D$20,F131,Lister!$D$7:$D$16)-Q131)*O131/NETWORKDAYS(Lister!$D$20,Lister!$E$20,Lister!$D$7:$D$16),IF(AND(E131&lt;DATE(2022,1,1),F131&gt;DATE(2022,1,31)),(NETWORKDAYS(Lister!$D$20,Lister!$E$20,Lister!$D$7:$D$16)-Q131)*O131/NETWORKDAYS(Lister!$D$20,Lister!$E$20,Lister!$D$7:$D$16),IF(OR(AND(E131&lt;DATE(2022,1,1),F131&lt;DATE(2022,1,1)),E131&gt;DATE(2022,1,31)),0)))))),0),"")</f>
        <v/>
      </c>
      <c r="U131" s="22" t="str">
        <f>IFERROR(MAX(IF(OR(P131="",Q131="",R131=""),"",IF(AND(MONTH(E131)=2,MONTH(F131)=2),(NETWORKDAYS(E131,F131,Lister!$D$7:$D$16)-R131)*O131/NETWORKDAYS(Lister!$D$21,Lister!$E$21,Lister!$D$7:$D$16),IF(AND(MONTH(E131)=2,F131&gt;DATE(2022,2,28)),(NETWORKDAYS(E131,Lister!$E$21,Lister!$D$7:$D$16)-R131)*O131/NETWORKDAYS(Lister!$D$21,Lister!$E$21,Lister!$D$7:$D$16),IF(AND(E131&lt;DATE(2022,2,1),MONTH(F131)=2),(NETWORKDAYS(Lister!$D$21,F131,Lister!$D$7:$D$16)-R131)*O131/NETWORKDAYS(Lister!$D$21,Lister!$E$21,Lister!$D$7:$D$16),IF(AND(E131&lt;DATE(2022,2,1),F131&gt;DATE(2022,2,28)),(NETWORKDAYS(Lister!$D$21,Lister!$E$21,Lister!$D$7:$D$16)-R131)*O131/NETWORKDAYS(Lister!$D$21,Lister!$E$21,Lister!$D$7:$D$16),IF(OR(AND(E131&lt;DATE(2022,2,1),F131&lt;DATE(2022,2,1)),E131&gt;DATE(2022,2,28)),0)))))),0),"")</f>
        <v/>
      </c>
      <c r="V131" s="23" t="str">
        <f t="shared" si="10"/>
        <v/>
      </c>
      <c r="W131" s="23" t="str">
        <f t="shared" si="11"/>
        <v/>
      </c>
      <c r="X131" s="24" t="str">
        <f t="shared" si="12"/>
        <v/>
      </c>
    </row>
    <row r="132" spans="1:24" x14ac:dyDescent="0.3">
      <c r="A132" s="4" t="str">
        <f t="shared" si="13"/>
        <v/>
      </c>
      <c r="B132" s="41"/>
      <c r="C132" s="42"/>
      <c r="D132" s="43"/>
      <c r="E132" s="44"/>
      <c r="F132" s="44"/>
      <c r="G132" s="17" t="str">
        <f>IF(OR(E132="",F132=""),"",NETWORKDAYS(E132,F132,Lister!$D$7:$D$16))</f>
        <v/>
      </c>
      <c r="I132" s="45" t="str">
        <f t="shared" si="7"/>
        <v/>
      </c>
      <c r="J132" s="46"/>
      <c r="K132" s="47">
        <f>IF(ISNUMBER('Opsparede løndele'!I117),J132+'Opsparede løndele'!I117,J132)</f>
        <v>0</v>
      </c>
      <c r="L132" s="48"/>
      <c r="M132" s="49"/>
      <c r="N132" s="23" t="str">
        <f t="shared" si="8"/>
        <v/>
      </c>
      <c r="O132" s="21" t="str">
        <f t="shared" si="9"/>
        <v/>
      </c>
      <c r="P132" s="49"/>
      <c r="Q132" s="49"/>
      <c r="R132" s="49"/>
      <c r="S132" s="22" t="str">
        <f>IFERROR(MAX(IF(OR(P132="",Q132="",R132=""),"",IF(AND(MONTH(E132)=12,MONTH(F132)=12),(NETWORKDAYS(E132,F132,Lister!$D$7:$D$16)-P132)*O132/NETWORKDAYS(Lister!$D$19,Lister!$E$19,Lister!$D$7:$D$16),IF(AND(MONTH(E132)=12,F132&gt;DATE(2021,12,31)),(NETWORKDAYS(E132,Lister!$E$19,Lister!$D$7:$D$16)-P132)*O132/NETWORKDAYS(Lister!$D$19,Lister!$E$19,Lister!$D$7:$D$16),IF(E132&gt;DATE(2021,12,31),0)))),0),"")</f>
        <v/>
      </c>
      <c r="T132" s="22" t="str">
        <f>IFERROR(MAX(IF(OR(P132="",Q132="",R132=""),"",IF(AND(MONTH(E132)=1,MONTH(F132)=1),(NETWORKDAYS(E132,F132,Lister!$D$7:$D$16)-Q132)*O132/NETWORKDAYS(Lister!$D$20,Lister!$E$20,Lister!$D$7:$D$16),IF(AND(MONTH(E132)=1,F132&gt;DATE(2022,1,31)),(NETWORKDAYS(E132,Lister!$E$20,Lister!$D$7:$D$16)-Q132)*O132/NETWORKDAYS(Lister!$D$20,Lister!$E$20,Lister!$D$7:$D$16),IF(AND(E132&lt;DATE(2022,1,1),MONTH(F132)=1),(NETWORKDAYS(Lister!$D$20,F132,Lister!$D$7:$D$16)-Q132)*O132/NETWORKDAYS(Lister!$D$20,Lister!$E$20,Lister!$D$7:$D$16),IF(AND(E132&lt;DATE(2022,1,1),F132&gt;DATE(2022,1,31)),(NETWORKDAYS(Lister!$D$20,Lister!$E$20,Lister!$D$7:$D$16)-Q132)*O132/NETWORKDAYS(Lister!$D$20,Lister!$E$20,Lister!$D$7:$D$16),IF(OR(AND(E132&lt;DATE(2022,1,1),F132&lt;DATE(2022,1,1)),E132&gt;DATE(2022,1,31)),0)))))),0),"")</f>
        <v/>
      </c>
      <c r="U132" s="22" t="str">
        <f>IFERROR(MAX(IF(OR(P132="",Q132="",R132=""),"",IF(AND(MONTH(E132)=2,MONTH(F132)=2),(NETWORKDAYS(E132,F132,Lister!$D$7:$D$16)-R132)*O132/NETWORKDAYS(Lister!$D$21,Lister!$E$21,Lister!$D$7:$D$16),IF(AND(MONTH(E132)=2,F132&gt;DATE(2022,2,28)),(NETWORKDAYS(E132,Lister!$E$21,Lister!$D$7:$D$16)-R132)*O132/NETWORKDAYS(Lister!$D$21,Lister!$E$21,Lister!$D$7:$D$16),IF(AND(E132&lt;DATE(2022,2,1),MONTH(F132)=2),(NETWORKDAYS(Lister!$D$21,F132,Lister!$D$7:$D$16)-R132)*O132/NETWORKDAYS(Lister!$D$21,Lister!$E$21,Lister!$D$7:$D$16),IF(AND(E132&lt;DATE(2022,2,1),F132&gt;DATE(2022,2,28)),(NETWORKDAYS(Lister!$D$21,Lister!$E$21,Lister!$D$7:$D$16)-R132)*O132/NETWORKDAYS(Lister!$D$21,Lister!$E$21,Lister!$D$7:$D$16),IF(OR(AND(E132&lt;DATE(2022,2,1),F132&lt;DATE(2022,2,1)),E132&gt;DATE(2022,2,28)),0)))))),0),"")</f>
        <v/>
      </c>
      <c r="V132" s="23" t="str">
        <f t="shared" si="10"/>
        <v/>
      </c>
      <c r="W132" s="23" t="str">
        <f t="shared" si="11"/>
        <v/>
      </c>
      <c r="X132" s="24" t="str">
        <f t="shared" si="12"/>
        <v/>
      </c>
    </row>
    <row r="133" spans="1:24" x14ac:dyDescent="0.3">
      <c r="A133" s="4" t="str">
        <f t="shared" si="13"/>
        <v/>
      </c>
      <c r="B133" s="41"/>
      <c r="C133" s="42"/>
      <c r="D133" s="43"/>
      <c r="E133" s="44"/>
      <c r="F133" s="44"/>
      <c r="G133" s="17" t="str">
        <f>IF(OR(E133="",F133=""),"",NETWORKDAYS(E133,F133,Lister!$D$7:$D$16))</f>
        <v/>
      </c>
      <c r="I133" s="45" t="str">
        <f t="shared" si="7"/>
        <v/>
      </c>
      <c r="J133" s="46"/>
      <c r="K133" s="47">
        <f>IF(ISNUMBER('Opsparede løndele'!I118),J133+'Opsparede løndele'!I118,J133)</f>
        <v>0</v>
      </c>
      <c r="L133" s="48"/>
      <c r="M133" s="49"/>
      <c r="N133" s="23" t="str">
        <f t="shared" si="8"/>
        <v/>
      </c>
      <c r="O133" s="21" t="str">
        <f t="shared" si="9"/>
        <v/>
      </c>
      <c r="P133" s="49"/>
      <c r="Q133" s="49"/>
      <c r="R133" s="49"/>
      <c r="S133" s="22" t="str">
        <f>IFERROR(MAX(IF(OR(P133="",Q133="",R133=""),"",IF(AND(MONTH(E133)=12,MONTH(F133)=12),(NETWORKDAYS(E133,F133,Lister!$D$7:$D$16)-P133)*O133/NETWORKDAYS(Lister!$D$19,Lister!$E$19,Lister!$D$7:$D$16),IF(AND(MONTH(E133)=12,F133&gt;DATE(2021,12,31)),(NETWORKDAYS(E133,Lister!$E$19,Lister!$D$7:$D$16)-P133)*O133/NETWORKDAYS(Lister!$D$19,Lister!$E$19,Lister!$D$7:$D$16),IF(E133&gt;DATE(2021,12,31),0)))),0),"")</f>
        <v/>
      </c>
      <c r="T133" s="22" t="str">
        <f>IFERROR(MAX(IF(OR(P133="",Q133="",R133=""),"",IF(AND(MONTH(E133)=1,MONTH(F133)=1),(NETWORKDAYS(E133,F133,Lister!$D$7:$D$16)-Q133)*O133/NETWORKDAYS(Lister!$D$20,Lister!$E$20,Lister!$D$7:$D$16),IF(AND(MONTH(E133)=1,F133&gt;DATE(2022,1,31)),(NETWORKDAYS(E133,Lister!$E$20,Lister!$D$7:$D$16)-Q133)*O133/NETWORKDAYS(Lister!$D$20,Lister!$E$20,Lister!$D$7:$D$16),IF(AND(E133&lt;DATE(2022,1,1),MONTH(F133)=1),(NETWORKDAYS(Lister!$D$20,F133,Lister!$D$7:$D$16)-Q133)*O133/NETWORKDAYS(Lister!$D$20,Lister!$E$20,Lister!$D$7:$D$16),IF(AND(E133&lt;DATE(2022,1,1),F133&gt;DATE(2022,1,31)),(NETWORKDAYS(Lister!$D$20,Lister!$E$20,Lister!$D$7:$D$16)-Q133)*O133/NETWORKDAYS(Lister!$D$20,Lister!$E$20,Lister!$D$7:$D$16),IF(OR(AND(E133&lt;DATE(2022,1,1),F133&lt;DATE(2022,1,1)),E133&gt;DATE(2022,1,31)),0)))))),0),"")</f>
        <v/>
      </c>
      <c r="U133" s="22" t="str">
        <f>IFERROR(MAX(IF(OR(P133="",Q133="",R133=""),"",IF(AND(MONTH(E133)=2,MONTH(F133)=2),(NETWORKDAYS(E133,F133,Lister!$D$7:$D$16)-R133)*O133/NETWORKDAYS(Lister!$D$21,Lister!$E$21,Lister!$D$7:$D$16),IF(AND(MONTH(E133)=2,F133&gt;DATE(2022,2,28)),(NETWORKDAYS(E133,Lister!$E$21,Lister!$D$7:$D$16)-R133)*O133/NETWORKDAYS(Lister!$D$21,Lister!$E$21,Lister!$D$7:$D$16),IF(AND(E133&lt;DATE(2022,2,1),MONTH(F133)=2),(NETWORKDAYS(Lister!$D$21,F133,Lister!$D$7:$D$16)-R133)*O133/NETWORKDAYS(Lister!$D$21,Lister!$E$21,Lister!$D$7:$D$16),IF(AND(E133&lt;DATE(2022,2,1),F133&gt;DATE(2022,2,28)),(NETWORKDAYS(Lister!$D$21,Lister!$E$21,Lister!$D$7:$D$16)-R133)*O133/NETWORKDAYS(Lister!$D$21,Lister!$E$21,Lister!$D$7:$D$16),IF(OR(AND(E133&lt;DATE(2022,2,1),F133&lt;DATE(2022,2,1)),E133&gt;DATE(2022,2,28)),0)))))),0),"")</f>
        <v/>
      </c>
      <c r="V133" s="23" t="str">
        <f t="shared" si="10"/>
        <v/>
      </c>
      <c r="W133" s="23" t="str">
        <f t="shared" si="11"/>
        <v/>
      </c>
      <c r="X133" s="24" t="str">
        <f t="shared" si="12"/>
        <v/>
      </c>
    </row>
    <row r="134" spans="1:24" x14ac:dyDescent="0.3">
      <c r="A134" s="4" t="str">
        <f t="shared" si="13"/>
        <v/>
      </c>
      <c r="B134" s="41"/>
      <c r="C134" s="42"/>
      <c r="D134" s="43"/>
      <c r="E134" s="44"/>
      <c r="F134" s="44"/>
      <c r="G134" s="17" t="str">
        <f>IF(OR(E134="",F134=""),"",NETWORKDAYS(E134,F134,Lister!$D$7:$D$16))</f>
        <v/>
      </c>
      <c r="I134" s="45" t="str">
        <f t="shared" si="7"/>
        <v/>
      </c>
      <c r="J134" s="46"/>
      <c r="K134" s="47">
        <f>IF(ISNUMBER('Opsparede løndele'!I119),J134+'Opsparede løndele'!I119,J134)</f>
        <v>0</v>
      </c>
      <c r="L134" s="48"/>
      <c r="M134" s="49"/>
      <c r="N134" s="23" t="str">
        <f t="shared" si="8"/>
        <v/>
      </c>
      <c r="O134" s="21" t="str">
        <f t="shared" si="9"/>
        <v/>
      </c>
      <c r="P134" s="49"/>
      <c r="Q134" s="49"/>
      <c r="R134" s="49"/>
      <c r="S134" s="22" t="str">
        <f>IFERROR(MAX(IF(OR(P134="",Q134="",R134=""),"",IF(AND(MONTH(E134)=12,MONTH(F134)=12),(NETWORKDAYS(E134,F134,Lister!$D$7:$D$16)-P134)*O134/NETWORKDAYS(Lister!$D$19,Lister!$E$19,Lister!$D$7:$D$16),IF(AND(MONTH(E134)=12,F134&gt;DATE(2021,12,31)),(NETWORKDAYS(E134,Lister!$E$19,Lister!$D$7:$D$16)-P134)*O134/NETWORKDAYS(Lister!$D$19,Lister!$E$19,Lister!$D$7:$D$16),IF(E134&gt;DATE(2021,12,31),0)))),0),"")</f>
        <v/>
      </c>
      <c r="T134" s="22" t="str">
        <f>IFERROR(MAX(IF(OR(P134="",Q134="",R134=""),"",IF(AND(MONTH(E134)=1,MONTH(F134)=1),(NETWORKDAYS(E134,F134,Lister!$D$7:$D$16)-Q134)*O134/NETWORKDAYS(Lister!$D$20,Lister!$E$20,Lister!$D$7:$D$16),IF(AND(MONTH(E134)=1,F134&gt;DATE(2022,1,31)),(NETWORKDAYS(E134,Lister!$E$20,Lister!$D$7:$D$16)-Q134)*O134/NETWORKDAYS(Lister!$D$20,Lister!$E$20,Lister!$D$7:$D$16),IF(AND(E134&lt;DATE(2022,1,1),MONTH(F134)=1),(NETWORKDAYS(Lister!$D$20,F134,Lister!$D$7:$D$16)-Q134)*O134/NETWORKDAYS(Lister!$D$20,Lister!$E$20,Lister!$D$7:$D$16),IF(AND(E134&lt;DATE(2022,1,1),F134&gt;DATE(2022,1,31)),(NETWORKDAYS(Lister!$D$20,Lister!$E$20,Lister!$D$7:$D$16)-Q134)*O134/NETWORKDAYS(Lister!$D$20,Lister!$E$20,Lister!$D$7:$D$16),IF(OR(AND(E134&lt;DATE(2022,1,1),F134&lt;DATE(2022,1,1)),E134&gt;DATE(2022,1,31)),0)))))),0),"")</f>
        <v/>
      </c>
      <c r="U134" s="22" t="str">
        <f>IFERROR(MAX(IF(OR(P134="",Q134="",R134=""),"",IF(AND(MONTH(E134)=2,MONTH(F134)=2),(NETWORKDAYS(E134,F134,Lister!$D$7:$D$16)-R134)*O134/NETWORKDAYS(Lister!$D$21,Lister!$E$21,Lister!$D$7:$D$16),IF(AND(MONTH(E134)=2,F134&gt;DATE(2022,2,28)),(NETWORKDAYS(E134,Lister!$E$21,Lister!$D$7:$D$16)-R134)*O134/NETWORKDAYS(Lister!$D$21,Lister!$E$21,Lister!$D$7:$D$16),IF(AND(E134&lt;DATE(2022,2,1),MONTH(F134)=2),(NETWORKDAYS(Lister!$D$21,F134,Lister!$D$7:$D$16)-R134)*O134/NETWORKDAYS(Lister!$D$21,Lister!$E$21,Lister!$D$7:$D$16),IF(AND(E134&lt;DATE(2022,2,1),F134&gt;DATE(2022,2,28)),(NETWORKDAYS(Lister!$D$21,Lister!$E$21,Lister!$D$7:$D$16)-R134)*O134/NETWORKDAYS(Lister!$D$21,Lister!$E$21,Lister!$D$7:$D$16),IF(OR(AND(E134&lt;DATE(2022,2,1),F134&lt;DATE(2022,2,1)),E134&gt;DATE(2022,2,28)),0)))))),0),"")</f>
        <v/>
      </c>
      <c r="V134" s="23" t="str">
        <f t="shared" si="10"/>
        <v/>
      </c>
      <c r="W134" s="23" t="str">
        <f t="shared" si="11"/>
        <v/>
      </c>
      <c r="X134" s="24" t="str">
        <f t="shared" si="12"/>
        <v/>
      </c>
    </row>
    <row r="135" spans="1:24" x14ac:dyDescent="0.3">
      <c r="A135" s="4" t="str">
        <f t="shared" si="13"/>
        <v/>
      </c>
      <c r="B135" s="41"/>
      <c r="C135" s="42"/>
      <c r="D135" s="43"/>
      <c r="E135" s="44"/>
      <c r="F135" s="44"/>
      <c r="G135" s="17" t="str">
        <f>IF(OR(E135="",F135=""),"",NETWORKDAYS(E135,F135,Lister!$D$7:$D$16))</f>
        <v/>
      </c>
      <c r="I135" s="45" t="str">
        <f t="shared" si="7"/>
        <v/>
      </c>
      <c r="J135" s="46"/>
      <c r="K135" s="47">
        <f>IF(ISNUMBER('Opsparede løndele'!I120),J135+'Opsparede løndele'!I120,J135)</f>
        <v>0</v>
      </c>
      <c r="L135" s="48"/>
      <c r="M135" s="49"/>
      <c r="N135" s="23" t="str">
        <f t="shared" si="8"/>
        <v/>
      </c>
      <c r="O135" s="21" t="str">
        <f t="shared" si="9"/>
        <v/>
      </c>
      <c r="P135" s="49"/>
      <c r="Q135" s="49"/>
      <c r="R135" s="49"/>
      <c r="S135" s="22" t="str">
        <f>IFERROR(MAX(IF(OR(P135="",Q135="",R135=""),"",IF(AND(MONTH(E135)=12,MONTH(F135)=12),(NETWORKDAYS(E135,F135,Lister!$D$7:$D$16)-P135)*O135/NETWORKDAYS(Lister!$D$19,Lister!$E$19,Lister!$D$7:$D$16),IF(AND(MONTH(E135)=12,F135&gt;DATE(2021,12,31)),(NETWORKDAYS(E135,Lister!$E$19,Lister!$D$7:$D$16)-P135)*O135/NETWORKDAYS(Lister!$D$19,Lister!$E$19,Lister!$D$7:$D$16),IF(E135&gt;DATE(2021,12,31),0)))),0),"")</f>
        <v/>
      </c>
      <c r="T135" s="22" t="str">
        <f>IFERROR(MAX(IF(OR(P135="",Q135="",R135=""),"",IF(AND(MONTH(E135)=1,MONTH(F135)=1),(NETWORKDAYS(E135,F135,Lister!$D$7:$D$16)-Q135)*O135/NETWORKDAYS(Lister!$D$20,Lister!$E$20,Lister!$D$7:$D$16),IF(AND(MONTH(E135)=1,F135&gt;DATE(2022,1,31)),(NETWORKDAYS(E135,Lister!$E$20,Lister!$D$7:$D$16)-Q135)*O135/NETWORKDAYS(Lister!$D$20,Lister!$E$20,Lister!$D$7:$D$16),IF(AND(E135&lt;DATE(2022,1,1),MONTH(F135)=1),(NETWORKDAYS(Lister!$D$20,F135,Lister!$D$7:$D$16)-Q135)*O135/NETWORKDAYS(Lister!$D$20,Lister!$E$20,Lister!$D$7:$D$16),IF(AND(E135&lt;DATE(2022,1,1),F135&gt;DATE(2022,1,31)),(NETWORKDAYS(Lister!$D$20,Lister!$E$20,Lister!$D$7:$D$16)-Q135)*O135/NETWORKDAYS(Lister!$D$20,Lister!$E$20,Lister!$D$7:$D$16),IF(OR(AND(E135&lt;DATE(2022,1,1),F135&lt;DATE(2022,1,1)),E135&gt;DATE(2022,1,31)),0)))))),0),"")</f>
        <v/>
      </c>
      <c r="U135" s="22" t="str">
        <f>IFERROR(MAX(IF(OR(P135="",Q135="",R135=""),"",IF(AND(MONTH(E135)=2,MONTH(F135)=2),(NETWORKDAYS(E135,F135,Lister!$D$7:$D$16)-R135)*O135/NETWORKDAYS(Lister!$D$21,Lister!$E$21,Lister!$D$7:$D$16),IF(AND(MONTH(E135)=2,F135&gt;DATE(2022,2,28)),(NETWORKDAYS(E135,Lister!$E$21,Lister!$D$7:$D$16)-R135)*O135/NETWORKDAYS(Lister!$D$21,Lister!$E$21,Lister!$D$7:$D$16),IF(AND(E135&lt;DATE(2022,2,1),MONTH(F135)=2),(NETWORKDAYS(Lister!$D$21,F135,Lister!$D$7:$D$16)-R135)*O135/NETWORKDAYS(Lister!$D$21,Lister!$E$21,Lister!$D$7:$D$16),IF(AND(E135&lt;DATE(2022,2,1),F135&gt;DATE(2022,2,28)),(NETWORKDAYS(Lister!$D$21,Lister!$E$21,Lister!$D$7:$D$16)-R135)*O135/NETWORKDAYS(Lister!$D$21,Lister!$E$21,Lister!$D$7:$D$16),IF(OR(AND(E135&lt;DATE(2022,2,1),F135&lt;DATE(2022,2,1)),E135&gt;DATE(2022,2,28)),0)))))),0),"")</f>
        <v/>
      </c>
      <c r="V135" s="23" t="str">
        <f t="shared" si="10"/>
        <v/>
      </c>
      <c r="W135" s="23" t="str">
        <f t="shared" si="11"/>
        <v/>
      </c>
      <c r="X135" s="24" t="str">
        <f t="shared" si="12"/>
        <v/>
      </c>
    </row>
    <row r="136" spans="1:24" x14ac:dyDescent="0.3">
      <c r="A136" s="4" t="str">
        <f t="shared" si="13"/>
        <v/>
      </c>
      <c r="B136" s="41"/>
      <c r="C136" s="42"/>
      <c r="D136" s="43"/>
      <c r="E136" s="44"/>
      <c r="F136" s="44"/>
      <c r="G136" s="17" t="str">
        <f>IF(OR(E136="",F136=""),"",NETWORKDAYS(E136,F136,Lister!$D$7:$D$16))</f>
        <v/>
      </c>
      <c r="I136" s="45" t="str">
        <f t="shared" si="7"/>
        <v/>
      </c>
      <c r="J136" s="46"/>
      <c r="K136" s="47">
        <f>IF(ISNUMBER('Opsparede løndele'!I121),J136+'Opsparede løndele'!I121,J136)</f>
        <v>0</v>
      </c>
      <c r="L136" s="48"/>
      <c r="M136" s="49"/>
      <c r="N136" s="23" t="str">
        <f t="shared" si="8"/>
        <v/>
      </c>
      <c r="O136" s="21" t="str">
        <f t="shared" si="9"/>
        <v/>
      </c>
      <c r="P136" s="49"/>
      <c r="Q136" s="49"/>
      <c r="R136" s="49"/>
      <c r="S136" s="22" t="str">
        <f>IFERROR(MAX(IF(OR(P136="",Q136="",R136=""),"",IF(AND(MONTH(E136)=12,MONTH(F136)=12),(NETWORKDAYS(E136,F136,Lister!$D$7:$D$16)-P136)*O136/NETWORKDAYS(Lister!$D$19,Lister!$E$19,Lister!$D$7:$D$16),IF(AND(MONTH(E136)=12,F136&gt;DATE(2021,12,31)),(NETWORKDAYS(E136,Lister!$E$19,Lister!$D$7:$D$16)-P136)*O136/NETWORKDAYS(Lister!$D$19,Lister!$E$19,Lister!$D$7:$D$16),IF(E136&gt;DATE(2021,12,31),0)))),0),"")</f>
        <v/>
      </c>
      <c r="T136" s="22" t="str">
        <f>IFERROR(MAX(IF(OR(P136="",Q136="",R136=""),"",IF(AND(MONTH(E136)=1,MONTH(F136)=1),(NETWORKDAYS(E136,F136,Lister!$D$7:$D$16)-Q136)*O136/NETWORKDAYS(Lister!$D$20,Lister!$E$20,Lister!$D$7:$D$16),IF(AND(MONTH(E136)=1,F136&gt;DATE(2022,1,31)),(NETWORKDAYS(E136,Lister!$E$20,Lister!$D$7:$D$16)-Q136)*O136/NETWORKDAYS(Lister!$D$20,Lister!$E$20,Lister!$D$7:$D$16),IF(AND(E136&lt;DATE(2022,1,1),MONTH(F136)=1),(NETWORKDAYS(Lister!$D$20,F136,Lister!$D$7:$D$16)-Q136)*O136/NETWORKDAYS(Lister!$D$20,Lister!$E$20,Lister!$D$7:$D$16),IF(AND(E136&lt;DATE(2022,1,1),F136&gt;DATE(2022,1,31)),(NETWORKDAYS(Lister!$D$20,Lister!$E$20,Lister!$D$7:$D$16)-Q136)*O136/NETWORKDAYS(Lister!$D$20,Lister!$E$20,Lister!$D$7:$D$16),IF(OR(AND(E136&lt;DATE(2022,1,1),F136&lt;DATE(2022,1,1)),E136&gt;DATE(2022,1,31)),0)))))),0),"")</f>
        <v/>
      </c>
      <c r="U136" s="22" t="str">
        <f>IFERROR(MAX(IF(OR(P136="",Q136="",R136=""),"",IF(AND(MONTH(E136)=2,MONTH(F136)=2),(NETWORKDAYS(E136,F136,Lister!$D$7:$D$16)-R136)*O136/NETWORKDAYS(Lister!$D$21,Lister!$E$21,Lister!$D$7:$D$16),IF(AND(MONTH(E136)=2,F136&gt;DATE(2022,2,28)),(NETWORKDAYS(E136,Lister!$E$21,Lister!$D$7:$D$16)-R136)*O136/NETWORKDAYS(Lister!$D$21,Lister!$E$21,Lister!$D$7:$D$16),IF(AND(E136&lt;DATE(2022,2,1),MONTH(F136)=2),(NETWORKDAYS(Lister!$D$21,F136,Lister!$D$7:$D$16)-R136)*O136/NETWORKDAYS(Lister!$D$21,Lister!$E$21,Lister!$D$7:$D$16),IF(AND(E136&lt;DATE(2022,2,1),F136&gt;DATE(2022,2,28)),(NETWORKDAYS(Lister!$D$21,Lister!$E$21,Lister!$D$7:$D$16)-R136)*O136/NETWORKDAYS(Lister!$D$21,Lister!$E$21,Lister!$D$7:$D$16),IF(OR(AND(E136&lt;DATE(2022,2,1),F136&lt;DATE(2022,2,1)),E136&gt;DATE(2022,2,28)),0)))))),0),"")</f>
        <v/>
      </c>
      <c r="V136" s="23" t="str">
        <f t="shared" si="10"/>
        <v/>
      </c>
      <c r="W136" s="23" t="str">
        <f t="shared" si="11"/>
        <v/>
      </c>
      <c r="X136" s="24" t="str">
        <f t="shared" si="12"/>
        <v/>
      </c>
    </row>
    <row r="137" spans="1:24" x14ac:dyDescent="0.3">
      <c r="A137" s="4" t="str">
        <f t="shared" si="13"/>
        <v/>
      </c>
      <c r="B137" s="41"/>
      <c r="C137" s="42"/>
      <c r="D137" s="43"/>
      <c r="E137" s="44"/>
      <c r="F137" s="44"/>
      <c r="G137" s="17" t="str">
        <f>IF(OR(E137="",F137=""),"",NETWORKDAYS(E137,F137,Lister!$D$7:$D$16))</f>
        <v/>
      </c>
      <c r="I137" s="45" t="str">
        <f t="shared" si="7"/>
        <v/>
      </c>
      <c r="J137" s="46"/>
      <c r="K137" s="47">
        <f>IF(ISNUMBER('Opsparede løndele'!I122),J137+'Opsparede løndele'!I122,J137)</f>
        <v>0</v>
      </c>
      <c r="L137" s="48"/>
      <c r="M137" s="49"/>
      <c r="N137" s="23" t="str">
        <f t="shared" si="8"/>
        <v/>
      </c>
      <c r="O137" s="21" t="str">
        <f t="shared" si="9"/>
        <v/>
      </c>
      <c r="P137" s="49"/>
      <c r="Q137" s="49"/>
      <c r="R137" s="49"/>
      <c r="S137" s="22" t="str">
        <f>IFERROR(MAX(IF(OR(P137="",Q137="",R137=""),"",IF(AND(MONTH(E137)=12,MONTH(F137)=12),(NETWORKDAYS(E137,F137,Lister!$D$7:$D$16)-P137)*O137/NETWORKDAYS(Lister!$D$19,Lister!$E$19,Lister!$D$7:$D$16),IF(AND(MONTH(E137)=12,F137&gt;DATE(2021,12,31)),(NETWORKDAYS(E137,Lister!$E$19,Lister!$D$7:$D$16)-P137)*O137/NETWORKDAYS(Lister!$D$19,Lister!$E$19,Lister!$D$7:$D$16),IF(E137&gt;DATE(2021,12,31),0)))),0),"")</f>
        <v/>
      </c>
      <c r="T137" s="22" t="str">
        <f>IFERROR(MAX(IF(OR(P137="",Q137="",R137=""),"",IF(AND(MONTH(E137)=1,MONTH(F137)=1),(NETWORKDAYS(E137,F137,Lister!$D$7:$D$16)-Q137)*O137/NETWORKDAYS(Lister!$D$20,Lister!$E$20,Lister!$D$7:$D$16),IF(AND(MONTH(E137)=1,F137&gt;DATE(2022,1,31)),(NETWORKDAYS(E137,Lister!$E$20,Lister!$D$7:$D$16)-Q137)*O137/NETWORKDAYS(Lister!$D$20,Lister!$E$20,Lister!$D$7:$D$16),IF(AND(E137&lt;DATE(2022,1,1),MONTH(F137)=1),(NETWORKDAYS(Lister!$D$20,F137,Lister!$D$7:$D$16)-Q137)*O137/NETWORKDAYS(Lister!$D$20,Lister!$E$20,Lister!$D$7:$D$16),IF(AND(E137&lt;DATE(2022,1,1),F137&gt;DATE(2022,1,31)),(NETWORKDAYS(Lister!$D$20,Lister!$E$20,Lister!$D$7:$D$16)-Q137)*O137/NETWORKDAYS(Lister!$D$20,Lister!$E$20,Lister!$D$7:$D$16),IF(OR(AND(E137&lt;DATE(2022,1,1),F137&lt;DATE(2022,1,1)),E137&gt;DATE(2022,1,31)),0)))))),0),"")</f>
        <v/>
      </c>
      <c r="U137" s="22" t="str">
        <f>IFERROR(MAX(IF(OR(P137="",Q137="",R137=""),"",IF(AND(MONTH(E137)=2,MONTH(F137)=2),(NETWORKDAYS(E137,F137,Lister!$D$7:$D$16)-R137)*O137/NETWORKDAYS(Lister!$D$21,Lister!$E$21,Lister!$D$7:$D$16),IF(AND(MONTH(E137)=2,F137&gt;DATE(2022,2,28)),(NETWORKDAYS(E137,Lister!$E$21,Lister!$D$7:$D$16)-R137)*O137/NETWORKDAYS(Lister!$D$21,Lister!$E$21,Lister!$D$7:$D$16),IF(AND(E137&lt;DATE(2022,2,1),MONTH(F137)=2),(NETWORKDAYS(Lister!$D$21,F137,Lister!$D$7:$D$16)-R137)*O137/NETWORKDAYS(Lister!$D$21,Lister!$E$21,Lister!$D$7:$D$16),IF(AND(E137&lt;DATE(2022,2,1),F137&gt;DATE(2022,2,28)),(NETWORKDAYS(Lister!$D$21,Lister!$E$21,Lister!$D$7:$D$16)-R137)*O137/NETWORKDAYS(Lister!$D$21,Lister!$E$21,Lister!$D$7:$D$16),IF(OR(AND(E137&lt;DATE(2022,2,1),F137&lt;DATE(2022,2,1)),E137&gt;DATE(2022,2,28)),0)))))),0),"")</f>
        <v/>
      </c>
      <c r="V137" s="23" t="str">
        <f t="shared" si="10"/>
        <v/>
      </c>
      <c r="W137" s="23" t="str">
        <f t="shared" si="11"/>
        <v/>
      </c>
      <c r="X137" s="24" t="str">
        <f t="shared" si="12"/>
        <v/>
      </c>
    </row>
    <row r="138" spans="1:24" x14ac:dyDescent="0.3">
      <c r="A138" s="4" t="str">
        <f t="shared" si="13"/>
        <v/>
      </c>
      <c r="B138" s="41"/>
      <c r="C138" s="42"/>
      <c r="D138" s="43"/>
      <c r="E138" s="44"/>
      <c r="F138" s="44"/>
      <c r="G138" s="17" t="str">
        <f>IF(OR(E138="",F138=""),"",NETWORKDAYS(E138,F138,Lister!$D$7:$D$16))</f>
        <v/>
      </c>
      <c r="I138" s="45" t="str">
        <f t="shared" si="7"/>
        <v/>
      </c>
      <c r="J138" s="46"/>
      <c r="K138" s="47">
        <f>IF(ISNUMBER('Opsparede løndele'!I123),J138+'Opsparede løndele'!I123,J138)</f>
        <v>0</v>
      </c>
      <c r="L138" s="48"/>
      <c r="M138" s="49"/>
      <c r="N138" s="23" t="str">
        <f t="shared" si="8"/>
        <v/>
      </c>
      <c r="O138" s="21" t="str">
        <f t="shared" si="9"/>
        <v/>
      </c>
      <c r="P138" s="49"/>
      <c r="Q138" s="49"/>
      <c r="R138" s="49"/>
      <c r="S138" s="22" t="str">
        <f>IFERROR(MAX(IF(OR(P138="",Q138="",R138=""),"",IF(AND(MONTH(E138)=12,MONTH(F138)=12),(NETWORKDAYS(E138,F138,Lister!$D$7:$D$16)-P138)*O138/NETWORKDAYS(Lister!$D$19,Lister!$E$19,Lister!$D$7:$D$16),IF(AND(MONTH(E138)=12,F138&gt;DATE(2021,12,31)),(NETWORKDAYS(E138,Lister!$E$19,Lister!$D$7:$D$16)-P138)*O138/NETWORKDAYS(Lister!$D$19,Lister!$E$19,Lister!$D$7:$D$16),IF(E138&gt;DATE(2021,12,31),0)))),0),"")</f>
        <v/>
      </c>
      <c r="T138" s="22" t="str">
        <f>IFERROR(MAX(IF(OR(P138="",Q138="",R138=""),"",IF(AND(MONTH(E138)=1,MONTH(F138)=1),(NETWORKDAYS(E138,F138,Lister!$D$7:$D$16)-Q138)*O138/NETWORKDAYS(Lister!$D$20,Lister!$E$20,Lister!$D$7:$D$16),IF(AND(MONTH(E138)=1,F138&gt;DATE(2022,1,31)),(NETWORKDAYS(E138,Lister!$E$20,Lister!$D$7:$D$16)-Q138)*O138/NETWORKDAYS(Lister!$D$20,Lister!$E$20,Lister!$D$7:$D$16),IF(AND(E138&lt;DATE(2022,1,1),MONTH(F138)=1),(NETWORKDAYS(Lister!$D$20,F138,Lister!$D$7:$D$16)-Q138)*O138/NETWORKDAYS(Lister!$D$20,Lister!$E$20,Lister!$D$7:$D$16),IF(AND(E138&lt;DATE(2022,1,1),F138&gt;DATE(2022,1,31)),(NETWORKDAYS(Lister!$D$20,Lister!$E$20,Lister!$D$7:$D$16)-Q138)*O138/NETWORKDAYS(Lister!$D$20,Lister!$E$20,Lister!$D$7:$D$16),IF(OR(AND(E138&lt;DATE(2022,1,1),F138&lt;DATE(2022,1,1)),E138&gt;DATE(2022,1,31)),0)))))),0),"")</f>
        <v/>
      </c>
      <c r="U138" s="22" t="str">
        <f>IFERROR(MAX(IF(OR(P138="",Q138="",R138=""),"",IF(AND(MONTH(E138)=2,MONTH(F138)=2),(NETWORKDAYS(E138,F138,Lister!$D$7:$D$16)-R138)*O138/NETWORKDAYS(Lister!$D$21,Lister!$E$21,Lister!$D$7:$D$16),IF(AND(MONTH(E138)=2,F138&gt;DATE(2022,2,28)),(NETWORKDAYS(E138,Lister!$E$21,Lister!$D$7:$D$16)-R138)*O138/NETWORKDAYS(Lister!$D$21,Lister!$E$21,Lister!$D$7:$D$16),IF(AND(E138&lt;DATE(2022,2,1),MONTH(F138)=2),(NETWORKDAYS(Lister!$D$21,F138,Lister!$D$7:$D$16)-R138)*O138/NETWORKDAYS(Lister!$D$21,Lister!$E$21,Lister!$D$7:$D$16),IF(AND(E138&lt;DATE(2022,2,1),F138&gt;DATE(2022,2,28)),(NETWORKDAYS(Lister!$D$21,Lister!$E$21,Lister!$D$7:$D$16)-R138)*O138/NETWORKDAYS(Lister!$D$21,Lister!$E$21,Lister!$D$7:$D$16),IF(OR(AND(E138&lt;DATE(2022,2,1),F138&lt;DATE(2022,2,1)),E138&gt;DATE(2022,2,28)),0)))))),0),"")</f>
        <v/>
      </c>
      <c r="V138" s="23" t="str">
        <f t="shared" si="10"/>
        <v/>
      </c>
      <c r="W138" s="23" t="str">
        <f t="shared" si="11"/>
        <v/>
      </c>
      <c r="X138" s="24" t="str">
        <f t="shared" si="12"/>
        <v/>
      </c>
    </row>
    <row r="139" spans="1:24" x14ac:dyDescent="0.3">
      <c r="A139" s="4" t="str">
        <f t="shared" si="13"/>
        <v/>
      </c>
      <c r="B139" s="41"/>
      <c r="C139" s="42"/>
      <c r="D139" s="43"/>
      <c r="E139" s="44"/>
      <c r="F139" s="44"/>
      <c r="G139" s="17" t="str">
        <f>IF(OR(E139="",F139=""),"",NETWORKDAYS(E139,F139,Lister!$D$7:$D$16))</f>
        <v/>
      </c>
      <c r="I139" s="45" t="str">
        <f t="shared" si="7"/>
        <v/>
      </c>
      <c r="J139" s="46"/>
      <c r="K139" s="47">
        <f>IF(ISNUMBER('Opsparede løndele'!I124),J139+'Opsparede løndele'!I124,J139)</f>
        <v>0</v>
      </c>
      <c r="L139" s="48"/>
      <c r="M139" s="49"/>
      <c r="N139" s="23" t="str">
        <f t="shared" si="8"/>
        <v/>
      </c>
      <c r="O139" s="21" t="str">
        <f t="shared" si="9"/>
        <v/>
      </c>
      <c r="P139" s="49"/>
      <c r="Q139" s="49"/>
      <c r="R139" s="49"/>
      <c r="S139" s="22" t="str">
        <f>IFERROR(MAX(IF(OR(P139="",Q139="",R139=""),"",IF(AND(MONTH(E139)=12,MONTH(F139)=12),(NETWORKDAYS(E139,F139,Lister!$D$7:$D$16)-P139)*O139/NETWORKDAYS(Lister!$D$19,Lister!$E$19,Lister!$D$7:$D$16),IF(AND(MONTH(E139)=12,F139&gt;DATE(2021,12,31)),(NETWORKDAYS(E139,Lister!$E$19,Lister!$D$7:$D$16)-P139)*O139/NETWORKDAYS(Lister!$D$19,Lister!$E$19,Lister!$D$7:$D$16),IF(E139&gt;DATE(2021,12,31),0)))),0),"")</f>
        <v/>
      </c>
      <c r="T139" s="22" t="str">
        <f>IFERROR(MAX(IF(OR(P139="",Q139="",R139=""),"",IF(AND(MONTH(E139)=1,MONTH(F139)=1),(NETWORKDAYS(E139,F139,Lister!$D$7:$D$16)-Q139)*O139/NETWORKDAYS(Lister!$D$20,Lister!$E$20,Lister!$D$7:$D$16),IF(AND(MONTH(E139)=1,F139&gt;DATE(2022,1,31)),(NETWORKDAYS(E139,Lister!$E$20,Lister!$D$7:$D$16)-Q139)*O139/NETWORKDAYS(Lister!$D$20,Lister!$E$20,Lister!$D$7:$D$16),IF(AND(E139&lt;DATE(2022,1,1),MONTH(F139)=1),(NETWORKDAYS(Lister!$D$20,F139,Lister!$D$7:$D$16)-Q139)*O139/NETWORKDAYS(Lister!$D$20,Lister!$E$20,Lister!$D$7:$D$16),IF(AND(E139&lt;DATE(2022,1,1),F139&gt;DATE(2022,1,31)),(NETWORKDAYS(Lister!$D$20,Lister!$E$20,Lister!$D$7:$D$16)-Q139)*O139/NETWORKDAYS(Lister!$D$20,Lister!$E$20,Lister!$D$7:$D$16),IF(OR(AND(E139&lt;DATE(2022,1,1),F139&lt;DATE(2022,1,1)),E139&gt;DATE(2022,1,31)),0)))))),0),"")</f>
        <v/>
      </c>
      <c r="U139" s="22" t="str">
        <f>IFERROR(MAX(IF(OR(P139="",Q139="",R139=""),"",IF(AND(MONTH(E139)=2,MONTH(F139)=2),(NETWORKDAYS(E139,F139,Lister!$D$7:$D$16)-R139)*O139/NETWORKDAYS(Lister!$D$21,Lister!$E$21,Lister!$D$7:$D$16),IF(AND(MONTH(E139)=2,F139&gt;DATE(2022,2,28)),(NETWORKDAYS(E139,Lister!$E$21,Lister!$D$7:$D$16)-R139)*O139/NETWORKDAYS(Lister!$D$21,Lister!$E$21,Lister!$D$7:$D$16),IF(AND(E139&lt;DATE(2022,2,1),MONTH(F139)=2),(NETWORKDAYS(Lister!$D$21,F139,Lister!$D$7:$D$16)-R139)*O139/NETWORKDAYS(Lister!$D$21,Lister!$E$21,Lister!$D$7:$D$16),IF(AND(E139&lt;DATE(2022,2,1),F139&gt;DATE(2022,2,28)),(NETWORKDAYS(Lister!$D$21,Lister!$E$21,Lister!$D$7:$D$16)-R139)*O139/NETWORKDAYS(Lister!$D$21,Lister!$E$21,Lister!$D$7:$D$16),IF(OR(AND(E139&lt;DATE(2022,2,1),F139&lt;DATE(2022,2,1)),E139&gt;DATE(2022,2,28)),0)))))),0),"")</f>
        <v/>
      </c>
      <c r="V139" s="23" t="str">
        <f t="shared" si="10"/>
        <v/>
      </c>
      <c r="W139" s="23" t="str">
        <f t="shared" si="11"/>
        <v/>
      </c>
      <c r="X139" s="24" t="str">
        <f t="shared" si="12"/>
        <v/>
      </c>
    </row>
    <row r="140" spans="1:24" x14ac:dyDescent="0.3">
      <c r="A140" s="4" t="str">
        <f t="shared" si="13"/>
        <v/>
      </c>
      <c r="B140" s="41"/>
      <c r="C140" s="42"/>
      <c r="D140" s="43"/>
      <c r="E140" s="44"/>
      <c r="F140" s="44"/>
      <c r="G140" s="17" t="str">
        <f>IF(OR(E140="",F140=""),"",NETWORKDAYS(E140,F140,Lister!$D$7:$D$16))</f>
        <v/>
      </c>
      <c r="I140" s="45" t="str">
        <f t="shared" si="7"/>
        <v/>
      </c>
      <c r="J140" s="46"/>
      <c r="K140" s="47">
        <f>IF(ISNUMBER('Opsparede løndele'!I125),J140+'Opsparede løndele'!I125,J140)</f>
        <v>0</v>
      </c>
      <c r="L140" s="48"/>
      <c r="M140" s="49"/>
      <c r="N140" s="23" t="str">
        <f t="shared" si="8"/>
        <v/>
      </c>
      <c r="O140" s="21" t="str">
        <f t="shared" si="9"/>
        <v/>
      </c>
      <c r="P140" s="49"/>
      <c r="Q140" s="49"/>
      <c r="R140" s="49"/>
      <c r="S140" s="22" t="str">
        <f>IFERROR(MAX(IF(OR(P140="",Q140="",R140=""),"",IF(AND(MONTH(E140)=12,MONTH(F140)=12),(NETWORKDAYS(E140,F140,Lister!$D$7:$D$16)-P140)*O140/NETWORKDAYS(Lister!$D$19,Lister!$E$19,Lister!$D$7:$D$16),IF(AND(MONTH(E140)=12,F140&gt;DATE(2021,12,31)),(NETWORKDAYS(E140,Lister!$E$19,Lister!$D$7:$D$16)-P140)*O140/NETWORKDAYS(Lister!$D$19,Lister!$E$19,Lister!$D$7:$D$16),IF(E140&gt;DATE(2021,12,31),0)))),0),"")</f>
        <v/>
      </c>
      <c r="T140" s="22" t="str">
        <f>IFERROR(MAX(IF(OR(P140="",Q140="",R140=""),"",IF(AND(MONTH(E140)=1,MONTH(F140)=1),(NETWORKDAYS(E140,F140,Lister!$D$7:$D$16)-Q140)*O140/NETWORKDAYS(Lister!$D$20,Lister!$E$20,Lister!$D$7:$D$16),IF(AND(MONTH(E140)=1,F140&gt;DATE(2022,1,31)),(NETWORKDAYS(E140,Lister!$E$20,Lister!$D$7:$D$16)-Q140)*O140/NETWORKDAYS(Lister!$D$20,Lister!$E$20,Lister!$D$7:$D$16),IF(AND(E140&lt;DATE(2022,1,1),MONTH(F140)=1),(NETWORKDAYS(Lister!$D$20,F140,Lister!$D$7:$D$16)-Q140)*O140/NETWORKDAYS(Lister!$D$20,Lister!$E$20,Lister!$D$7:$D$16),IF(AND(E140&lt;DATE(2022,1,1),F140&gt;DATE(2022,1,31)),(NETWORKDAYS(Lister!$D$20,Lister!$E$20,Lister!$D$7:$D$16)-Q140)*O140/NETWORKDAYS(Lister!$D$20,Lister!$E$20,Lister!$D$7:$D$16),IF(OR(AND(E140&lt;DATE(2022,1,1),F140&lt;DATE(2022,1,1)),E140&gt;DATE(2022,1,31)),0)))))),0),"")</f>
        <v/>
      </c>
      <c r="U140" s="22" t="str">
        <f>IFERROR(MAX(IF(OR(P140="",Q140="",R140=""),"",IF(AND(MONTH(E140)=2,MONTH(F140)=2),(NETWORKDAYS(E140,F140,Lister!$D$7:$D$16)-R140)*O140/NETWORKDAYS(Lister!$D$21,Lister!$E$21,Lister!$D$7:$D$16),IF(AND(MONTH(E140)=2,F140&gt;DATE(2022,2,28)),(NETWORKDAYS(E140,Lister!$E$21,Lister!$D$7:$D$16)-R140)*O140/NETWORKDAYS(Lister!$D$21,Lister!$E$21,Lister!$D$7:$D$16),IF(AND(E140&lt;DATE(2022,2,1),MONTH(F140)=2),(NETWORKDAYS(Lister!$D$21,F140,Lister!$D$7:$D$16)-R140)*O140/NETWORKDAYS(Lister!$D$21,Lister!$E$21,Lister!$D$7:$D$16),IF(AND(E140&lt;DATE(2022,2,1),F140&gt;DATE(2022,2,28)),(NETWORKDAYS(Lister!$D$21,Lister!$E$21,Lister!$D$7:$D$16)-R140)*O140/NETWORKDAYS(Lister!$D$21,Lister!$E$21,Lister!$D$7:$D$16),IF(OR(AND(E140&lt;DATE(2022,2,1),F140&lt;DATE(2022,2,1)),E140&gt;DATE(2022,2,28)),0)))))),0),"")</f>
        <v/>
      </c>
      <c r="V140" s="23" t="str">
        <f t="shared" si="10"/>
        <v/>
      </c>
      <c r="W140" s="23" t="str">
        <f t="shared" si="11"/>
        <v/>
      </c>
      <c r="X140" s="24" t="str">
        <f t="shared" si="12"/>
        <v/>
      </c>
    </row>
    <row r="141" spans="1:24" x14ac:dyDescent="0.3">
      <c r="A141" s="4" t="str">
        <f t="shared" si="13"/>
        <v/>
      </c>
      <c r="B141" s="41"/>
      <c r="C141" s="42"/>
      <c r="D141" s="43"/>
      <c r="E141" s="44"/>
      <c r="F141" s="44"/>
      <c r="G141" s="17" t="str">
        <f>IF(OR(E141="",F141=""),"",NETWORKDAYS(E141,F141,Lister!$D$7:$D$16))</f>
        <v/>
      </c>
      <c r="I141" s="45" t="str">
        <f t="shared" si="7"/>
        <v/>
      </c>
      <c r="J141" s="46"/>
      <c r="K141" s="47">
        <f>IF(ISNUMBER('Opsparede løndele'!I126),J141+'Opsparede løndele'!I126,J141)</f>
        <v>0</v>
      </c>
      <c r="L141" s="48"/>
      <c r="M141" s="49"/>
      <c r="N141" s="23" t="str">
        <f t="shared" si="8"/>
        <v/>
      </c>
      <c r="O141" s="21" t="str">
        <f t="shared" si="9"/>
        <v/>
      </c>
      <c r="P141" s="49"/>
      <c r="Q141" s="49"/>
      <c r="R141" s="49"/>
      <c r="S141" s="22" t="str">
        <f>IFERROR(MAX(IF(OR(P141="",Q141="",R141=""),"",IF(AND(MONTH(E141)=12,MONTH(F141)=12),(NETWORKDAYS(E141,F141,Lister!$D$7:$D$16)-P141)*O141/NETWORKDAYS(Lister!$D$19,Lister!$E$19,Lister!$D$7:$D$16),IF(AND(MONTH(E141)=12,F141&gt;DATE(2021,12,31)),(NETWORKDAYS(E141,Lister!$E$19,Lister!$D$7:$D$16)-P141)*O141/NETWORKDAYS(Lister!$D$19,Lister!$E$19,Lister!$D$7:$D$16),IF(E141&gt;DATE(2021,12,31),0)))),0),"")</f>
        <v/>
      </c>
      <c r="T141" s="22" t="str">
        <f>IFERROR(MAX(IF(OR(P141="",Q141="",R141=""),"",IF(AND(MONTH(E141)=1,MONTH(F141)=1),(NETWORKDAYS(E141,F141,Lister!$D$7:$D$16)-Q141)*O141/NETWORKDAYS(Lister!$D$20,Lister!$E$20,Lister!$D$7:$D$16),IF(AND(MONTH(E141)=1,F141&gt;DATE(2022,1,31)),(NETWORKDAYS(E141,Lister!$E$20,Lister!$D$7:$D$16)-Q141)*O141/NETWORKDAYS(Lister!$D$20,Lister!$E$20,Lister!$D$7:$D$16),IF(AND(E141&lt;DATE(2022,1,1),MONTH(F141)=1),(NETWORKDAYS(Lister!$D$20,F141,Lister!$D$7:$D$16)-Q141)*O141/NETWORKDAYS(Lister!$D$20,Lister!$E$20,Lister!$D$7:$D$16),IF(AND(E141&lt;DATE(2022,1,1),F141&gt;DATE(2022,1,31)),(NETWORKDAYS(Lister!$D$20,Lister!$E$20,Lister!$D$7:$D$16)-Q141)*O141/NETWORKDAYS(Lister!$D$20,Lister!$E$20,Lister!$D$7:$D$16),IF(OR(AND(E141&lt;DATE(2022,1,1),F141&lt;DATE(2022,1,1)),E141&gt;DATE(2022,1,31)),0)))))),0),"")</f>
        <v/>
      </c>
      <c r="U141" s="22" t="str">
        <f>IFERROR(MAX(IF(OR(P141="",Q141="",R141=""),"",IF(AND(MONTH(E141)=2,MONTH(F141)=2),(NETWORKDAYS(E141,F141,Lister!$D$7:$D$16)-R141)*O141/NETWORKDAYS(Lister!$D$21,Lister!$E$21,Lister!$D$7:$D$16),IF(AND(MONTH(E141)=2,F141&gt;DATE(2022,2,28)),(NETWORKDAYS(E141,Lister!$E$21,Lister!$D$7:$D$16)-R141)*O141/NETWORKDAYS(Lister!$D$21,Lister!$E$21,Lister!$D$7:$D$16),IF(AND(E141&lt;DATE(2022,2,1),MONTH(F141)=2),(NETWORKDAYS(Lister!$D$21,F141,Lister!$D$7:$D$16)-R141)*O141/NETWORKDAYS(Lister!$D$21,Lister!$E$21,Lister!$D$7:$D$16),IF(AND(E141&lt;DATE(2022,2,1),F141&gt;DATE(2022,2,28)),(NETWORKDAYS(Lister!$D$21,Lister!$E$21,Lister!$D$7:$D$16)-R141)*O141/NETWORKDAYS(Lister!$D$21,Lister!$E$21,Lister!$D$7:$D$16),IF(OR(AND(E141&lt;DATE(2022,2,1),F141&lt;DATE(2022,2,1)),E141&gt;DATE(2022,2,28)),0)))))),0),"")</f>
        <v/>
      </c>
      <c r="V141" s="23" t="str">
        <f t="shared" si="10"/>
        <v/>
      </c>
      <c r="W141" s="23" t="str">
        <f t="shared" si="11"/>
        <v/>
      </c>
      <c r="X141" s="24" t="str">
        <f t="shared" si="12"/>
        <v/>
      </c>
    </row>
    <row r="142" spans="1:24" x14ac:dyDescent="0.3">
      <c r="A142" s="4" t="str">
        <f t="shared" si="13"/>
        <v/>
      </c>
      <c r="B142" s="41"/>
      <c r="C142" s="42"/>
      <c r="D142" s="43"/>
      <c r="E142" s="44"/>
      <c r="F142" s="44"/>
      <c r="G142" s="17" t="str">
        <f>IF(OR(E142="",F142=""),"",NETWORKDAYS(E142,F142,Lister!$D$7:$D$16))</f>
        <v/>
      </c>
      <c r="I142" s="45" t="str">
        <f t="shared" si="7"/>
        <v/>
      </c>
      <c r="J142" s="46"/>
      <c r="K142" s="47">
        <f>IF(ISNUMBER('Opsparede løndele'!I127),J142+'Opsparede løndele'!I127,J142)</f>
        <v>0</v>
      </c>
      <c r="L142" s="48"/>
      <c r="M142" s="49"/>
      <c r="N142" s="23" t="str">
        <f t="shared" si="8"/>
        <v/>
      </c>
      <c r="O142" s="21" t="str">
        <f t="shared" si="9"/>
        <v/>
      </c>
      <c r="P142" s="49"/>
      <c r="Q142" s="49"/>
      <c r="R142" s="49"/>
      <c r="S142" s="22" t="str">
        <f>IFERROR(MAX(IF(OR(P142="",Q142="",R142=""),"",IF(AND(MONTH(E142)=12,MONTH(F142)=12),(NETWORKDAYS(E142,F142,Lister!$D$7:$D$16)-P142)*O142/NETWORKDAYS(Lister!$D$19,Lister!$E$19,Lister!$D$7:$D$16),IF(AND(MONTH(E142)=12,F142&gt;DATE(2021,12,31)),(NETWORKDAYS(E142,Lister!$E$19,Lister!$D$7:$D$16)-P142)*O142/NETWORKDAYS(Lister!$D$19,Lister!$E$19,Lister!$D$7:$D$16),IF(E142&gt;DATE(2021,12,31),0)))),0),"")</f>
        <v/>
      </c>
      <c r="T142" s="22" t="str">
        <f>IFERROR(MAX(IF(OR(P142="",Q142="",R142=""),"",IF(AND(MONTH(E142)=1,MONTH(F142)=1),(NETWORKDAYS(E142,F142,Lister!$D$7:$D$16)-Q142)*O142/NETWORKDAYS(Lister!$D$20,Lister!$E$20,Lister!$D$7:$D$16),IF(AND(MONTH(E142)=1,F142&gt;DATE(2022,1,31)),(NETWORKDAYS(E142,Lister!$E$20,Lister!$D$7:$D$16)-Q142)*O142/NETWORKDAYS(Lister!$D$20,Lister!$E$20,Lister!$D$7:$D$16),IF(AND(E142&lt;DATE(2022,1,1),MONTH(F142)=1),(NETWORKDAYS(Lister!$D$20,F142,Lister!$D$7:$D$16)-Q142)*O142/NETWORKDAYS(Lister!$D$20,Lister!$E$20,Lister!$D$7:$D$16),IF(AND(E142&lt;DATE(2022,1,1),F142&gt;DATE(2022,1,31)),(NETWORKDAYS(Lister!$D$20,Lister!$E$20,Lister!$D$7:$D$16)-Q142)*O142/NETWORKDAYS(Lister!$D$20,Lister!$E$20,Lister!$D$7:$D$16),IF(OR(AND(E142&lt;DATE(2022,1,1),F142&lt;DATE(2022,1,1)),E142&gt;DATE(2022,1,31)),0)))))),0),"")</f>
        <v/>
      </c>
      <c r="U142" s="22" t="str">
        <f>IFERROR(MAX(IF(OR(P142="",Q142="",R142=""),"",IF(AND(MONTH(E142)=2,MONTH(F142)=2),(NETWORKDAYS(E142,F142,Lister!$D$7:$D$16)-R142)*O142/NETWORKDAYS(Lister!$D$21,Lister!$E$21,Lister!$D$7:$D$16),IF(AND(MONTH(E142)=2,F142&gt;DATE(2022,2,28)),(NETWORKDAYS(E142,Lister!$E$21,Lister!$D$7:$D$16)-R142)*O142/NETWORKDAYS(Lister!$D$21,Lister!$E$21,Lister!$D$7:$D$16),IF(AND(E142&lt;DATE(2022,2,1),MONTH(F142)=2),(NETWORKDAYS(Lister!$D$21,F142,Lister!$D$7:$D$16)-R142)*O142/NETWORKDAYS(Lister!$D$21,Lister!$E$21,Lister!$D$7:$D$16),IF(AND(E142&lt;DATE(2022,2,1),F142&gt;DATE(2022,2,28)),(NETWORKDAYS(Lister!$D$21,Lister!$E$21,Lister!$D$7:$D$16)-R142)*O142/NETWORKDAYS(Lister!$D$21,Lister!$E$21,Lister!$D$7:$D$16),IF(OR(AND(E142&lt;DATE(2022,2,1),F142&lt;DATE(2022,2,1)),E142&gt;DATE(2022,2,28)),0)))))),0),"")</f>
        <v/>
      </c>
      <c r="V142" s="23" t="str">
        <f t="shared" si="10"/>
        <v/>
      </c>
      <c r="W142" s="23" t="str">
        <f t="shared" si="11"/>
        <v/>
      </c>
      <c r="X142" s="24" t="str">
        <f t="shared" si="12"/>
        <v/>
      </c>
    </row>
    <row r="143" spans="1:24" x14ac:dyDescent="0.3">
      <c r="A143" s="4" t="str">
        <f t="shared" si="13"/>
        <v/>
      </c>
      <c r="B143" s="41"/>
      <c r="C143" s="42"/>
      <c r="D143" s="43"/>
      <c r="E143" s="44"/>
      <c r="F143" s="44"/>
      <c r="G143" s="17" t="str">
        <f>IF(OR(E143="",F143=""),"",NETWORKDAYS(E143,F143,Lister!$D$7:$D$16))</f>
        <v/>
      </c>
      <c r="I143" s="45" t="str">
        <f t="shared" si="7"/>
        <v/>
      </c>
      <c r="J143" s="46"/>
      <c r="K143" s="47">
        <f>IF(ISNUMBER('Opsparede løndele'!I128),J143+'Opsparede løndele'!I128,J143)</f>
        <v>0</v>
      </c>
      <c r="L143" s="48"/>
      <c r="M143" s="49"/>
      <c r="N143" s="23" t="str">
        <f t="shared" si="8"/>
        <v/>
      </c>
      <c r="O143" s="21" t="str">
        <f t="shared" si="9"/>
        <v/>
      </c>
      <c r="P143" s="49"/>
      <c r="Q143" s="49"/>
      <c r="R143" s="49"/>
      <c r="S143" s="22" t="str">
        <f>IFERROR(MAX(IF(OR(P143="",Q143="",R143=""),"",IF(AND(MONTH(E143)=12,MONTH(F143)=12),(NETWORKDAYS(E143,F143,Lister!$D$7:$D$16)-P143)*O143/NETWORKDAYS(Lister!$D$19,Lister!$E$19,Lister!$D$7:$D$16),IF(AND(MONTH(E143)=12,F143&gt;DATE(2021,12,31)),(NETWORKDAYS(E143,Lister!$E$19,Lister!$D$7:$D$16)-P143)*O143/NETWORKDAYS(Lister!$D$19,Lister!$E$19,Lister!$D$7:$D$16),IF(E143&gt;DATE(2021,12,31),0)))),0),"")</f>
        <v/>
      </c>
      <c r="T143" s="22" t="str">
        <f>IFERROR(MAX(IF(OR(P143="",Q143="",R143=""),"",IF(AND(MONTH(E143)=1,MONTH(F143)=1),(NETWORKDAYS(E143,F143,Lister!$D$7:$D$16)-Q143)*O143/NETWORKDAYS(Lister!$D$20,Lister!$E$20,Lister!$D$7:$D$16),IF(AND(MONTH(E143)=1,F143&gt;DATE(2022,1,31)),(NETWORKDAYS(E143,Lister!$E$20,Lister!$D$7:$D$16)-Q143)*O143/NETWORKDAYS(Lister!$D$20,Lister!$E$20,Lister!$D$7:$D$16),IF(AND(E143&lt;DATE(2022,1,1),MONTH(F143)=1),(NETWORKDAYS(Lister!$D$20,F143,Lister!$D$7:$D$16)-Q143)*O143/NETWORKDAYS(Lister!$D$20,Lister!$E$20,Lister!$D$7:$D$16),IF(AND(E143&lt;DATE(2022,1,1),F143&gt;DATE(2022,1,31)),(NETWORKDAYS(Lister!$D$20,Lister!$E$20,Lister!$D$7:$D$16)-Q143)*O143/NETWORKDAYS(Lister!$D$20,Lister!$E$20,Lister!$D$7:$D$16),IF(OR(AND(E143&lt;DATE(2022,1,1),F143&lt;DATE(2022,1,1)),E143&gt;DATE(2022,1,31)),0)))))),0),"")</f>
        <v/>
      </c>
      <c r="U143" s="22" t="str">
        <f>IFERROR(MAX(IF(OR(P143="",Q143="",R143=""),"",IF(AND(MONTH(E143)=2,MONTH(F143)=2),(NETWORKDAYS(E143,F143,Lister!$D$7:$D$16)-R143)*O143/NETWORKDAYS(Lister!$D$21,Lister!$E$21,Lister!$D$7:$D$16),IF(AND(MONTH(E143)=2,F143&gt;DATE(2022,2,28)),(NETWORKDAYS(E143,Lister!$E$21,Lister!$D$7:$D$16)-R143)*O143/NETWORKDAYS(Lister!$D$21,Lister!$E$21,Lister!$D$7:$D$16),IF(AND(E143&lt;DATE(2022,2,1),MONTH(F143)=2),(NETWORKDAYS(Lister!$D$21,F143,Lister!$D$7:$D$16)-R143)*O143/NETWORKDAYS(Lister!$D$21,Lister!$E$21,Lister!$D$7:$D$16),IF(AND(E143&lt;DATE(2022,2,1),F143&gt;DATE(2022,2,28)),(NETWORKDAYS(Lister!$D$21,Lister!$E$21,Lister!$D$7:$D$16)-R143)*O143/NETWORKDAYS(Lister!$D$21,Lister!$E$21,Lister!$D$7:$D$16),IF(OR(AND(E143&lt;DATE(2022,2,1),F143&lt;DATE(2022,2,1)),E143&gt;DATE(2022,2,28)),0)))))),0),"")</f>
        <v/>
      </c>
      <c r="V143" s="23" t="str">
        <f t="shared" si="10"/>
        <v/>
      </c>
      <c r="W143" s="23" t="str">
        <f t="shared" si="11"/>
        <v/>
      </c>
      <c r="X143" s="24" t="str">
        <f t="shared" si="12"/>
        <v/>
      </c>
    </row>
    <row r="144" spans="1:24" x14ac:dyDescent="0.3">
      <c r="A144" s="4" t="str">
        <f t="shared" si="13"/>
        <v/>
      </c>
      <c r="B144" s="41"/>
      <c r="C144" s="42"/>
      <c r="D144" s="43"/>
      <c r="E144" s="44"/>
      <c r="F144" s="44"/>
      <c r="G144" s="17" t="str">
        <f>IF(OR(E144="",F144=""),"",NETWORKDAYS(E144,F144,Lister!$D$7:$D$16))</f>
        <v/>
      </c>
      <c r="I144" s="45" t="str">
        <f t="shared" si="7"/>
        <v/>
      </c>
      <c r="J144" s="46"/>
      <c r="K144" s="47">
        <f>IF(ISNUMBER('Opsparede løndele'!I129),J144+'Opsparede løndele'!I129,J144)</f>
        <v>0</v>
      </c>
      <c r="L144" s="48"/>
      <c r="M144" s="49"/>
      <c r="N144" s="23" t="str">
        <f t="shared" si="8"/>
        <v/>
      </c>
      <c r="O144" s="21" t="str">
        <f t="shared" si="9"/>
        <v/>
      </c>
      <c r="P144" s="49"/>
      <c r="Q144" s="49"/>
      <c r="R144" s="49"/>
      <c r="S144" s="22" t="str">
        <f>IFERROR(MAX(IF(OR(P144="",Q144="",R144=""),"",IF(AND(MONTH(E144)=12,MONTH(F144)=12),(NETWORKDAYS(E144,F144,Lister!$D$7:$D$16)-P144)*O144/NETWORKDAYS(Lister!$D$19,Lister!$E$19,Lister!$D$7:$D$16),IF(AND(MONTH(E144)=12,F144&gt;DATE(2021,12,31)),(NETWORKDAYS(E144,Lister!$E$19,Lister!$D$7:$D$16)-P144)*O144/NETWORKDAYS(Lister!$D$19,Lister!$E$19,Lister!$D$7:$D$16),IF(E144&gt;DATE(2021,12,31),0)))),0),"")</f>
        <v/>
      </c>
      <c r="T144" s="22" t="str">
        <f>IFERROR(MAX(IF(OR(P144="",Q144="",R144=""),"",IF(AND(MONTH(E144)=1,MONTH(F144)=1),(NETWORKDAYS(E144,F144,Lister!$D$7:$D$16)-Q144)*O144/NETWORKDAYS(Lister!$D$20,Lister!$E$20,Lister!$D$7:$D$16),IF(AND(MONTH(E144)=1,F144&gt;DATE(2022,1,31)),(NETWORKDAYS(E144,Lister!$E$20,Lister!$D$7:$D$16)-Q144)*O144/NETWORKDAYS(Lister!$D$20,Lister!$E$20,Lister!$D$7:$D$16),IF(AND(E144&lt;DATE(2022,1,1),MONTH(F144)=1),(NETWORKDAYS(Lister!$D$20,F144,Lister!$D$7:$D$16)-Q144)*O144/NETWORKDAYS(Lister!$D$20,Lister!$E$20,Lister!$D$7:$D$16),IF(AND(E144&lt;DATE(2022,1,1),F144&gt;DATE(2022,1,31)),(NETWORKDAYS(Lister!$D$20,Lister!$E$20,Lister!$D$7:$D$16)-Q144)*O144/NETWORKDAYS(Lister!$D$20,Lister!$E$20,Lister!$D$7:$D$16),IF(OR(AND(E144&lt;DATE(2022,1,1),F144&lt;DATE(2022,1,1)),E144&gt;DATE(2022,1,31)),0)))))),0),"")</f>
        <v/>
      </c>
      <c r="U144" s="22" t="str">
        <f>IFERROR(MAX(IF(OR(P144="",Q144="",R144=""),"",IF(AND(MONTH(E144)=2,MONTH(F144)=2),(NETWORKDAYS(E144,F144,Lister!$D$7:$D$16)-R144)*O144/NETWORKDAYS(Lister!$D$21,Lister!$E$21,Lister!$D$7:$D$16),IF(AND(MONTH(E144)=2,F144&gt;DATE(2022,2,28)),(NETWORKDAYS(E144,Lister!$E$21,Lister!$D$7:$D$16)-R144)*O144/NETWORKDAYS(Lister!$D$21,Lister!$E$21,Lister!$D$7:$D$16),IF(AND(E144&lt;DATE(2022,2,1),MONTH(F144)=2),(NETWORKDAYS(Lister!$D$21,F144,Lister!$D$7:$D$16)-R144)*O144/NETWORKDAYS(Lister!$D$21,Lister!$E$21,Lister!$D$7:$D$16),IF(AND(E144&lt;DATE(2022,2,1),F144&gt;DATE(2022,2,28)),(NETWORKDAYS(Lister!$D$21,Lister!$E$21,Lister!$D$7:$D$16)-R144)*O144/NETWORKDAYS(Lister!$D$21,Lister!$E$21,Lister!$D$7:$D$16),IF(OR(AND(E144&lt;DATE(2022,2,1),F144&lt;DATE(2022,2,1)),E144&gt;DATE(2022,2,28)),0)))))),0),"")</f>
        <v/>
      </c>
      <c r="V144" s="23" t="str">
        <f t="shared" si="10"/>
        <v/>
      </c>
      <c r="W144" s="23" t="str">
        <f t="shared" si="11"/>
        <v/>
      </c>
      <c r="X144" s="24" t="str">
        <f t="shared" si="12"/>
        <v/>
      </c>
    </row>
    <row r="145" spans="1:24" x14ac:dyDescent="0.3">
      <c r="A145" s="4" t="str">
        <f t="shared" si="13"/>
        <v/>
      </c>
      <c r="B145" s="41"/>
      <c r="C145" s="42"/>
      <c r="D145" s="43"/>
      <c r="E145" s="44"/>
      <c r="F145" s="44"/>
      <c r="G145" s="17" t="str">
        <f>IF(OR(E145="",F145=""),"",NETWORKDAYS(E145,F145,Lister!$D$7:$D$16))</f>
        <v/>
      </c>
      <c r="I145" s="45" t="str">
        <f t="shared" si="7"/>
        <v/>
      </c>
      <c r="J145" s="46"/>
      <c r="K145" s="47">
        <f>IF(ISNUMBER('Opsparede løndele'!I130),J145+'Opsparede løndele'!I130,J145)</f>
        <v>0</v>
      </c>
      <c r="L145" s="48"/>
      <c r="M145" s="49"/>
      <c r="N145" s="23" t="str">
        <f t="shared" si="8"/>
        <v/>
      </c>
      <c r="O145" s="21" t="str">
        <f t="shared" si="9"/>
        <v/>
      </c>
      <c r="P145" s="49"/>
      <c r="Q145" s="49"/>
      <c r="R145" s="49"/>
      <c r="S145" s="22" t="str">
        <f>IFERROR(MAX(IF(OR(P145="",Q145="",R145=""),"",IF(AND(MONTH(E145)=12,MONTH(F145)=12),(NETWORKDAYS(E145,F145,Lister!$D$7:$D$16)-P145)*O145/NETWORKDAYS(Lister!$D$19,Lister!$E$19,Lister!$D$7:$D$16),IF(AND(MONTH(E145)=12,F145&gt;DATE(2021,12,31)),(NETWORKDAYS(E145,Lister!$E$19,Lister!$D$7:$D$16)-P145)*O145/NETWORKDAYS(Lister!$D$19,Lister!$E$19,Lister!$D$7:$D$16),IF(E145&gt;DATE(2021,12,31),0)))),0),"")</f>
        <v/>
      </c>
      <c r="T145" s="22" t="str">
        <f>IFERROR(MAX(IF(OR(P145="",Q145="",R145=""),"",IF(AND(MONTH(E145)=1,MONTH(F145)=1),(NETWORKDAYS(E145,F145,Lister!$D$7:$D$16)-Q145)*O145/NETWORKDAYS(Lister!$D$20,Lister!$E$20,Lister!$D$7:$D$16),IF(AND(MONTH(E145)=1,F145&gt;DATE(2022,1,31)),(NETWORKDAYS(E145,Lister!$E$20,Lister!$D$7:$D$16)-Q145)*O145/NETWORKDAYS(Lister!$D$20,Lister!$E$20,Lister!$D$7:$D$16),IF(AND(E145&lt;DATE(2022,1,1),MONTH(F145)=1),(NETWORKDAYS(Lister!$D$20,F145,Lister!$D$7:$D$16)-Q145)*O145/NETWORKDAYS(Lister!$D$20,Lister!$E$20,Lister!$D$7:$D$16),IF(AND(E145&lt;DATE(2022,1,1),F145&gt;DATE(2022,1,31)),(NETWORKDAYS(Lister!$D$20,Lister!$E$20,Lister!$D$7:$D$16)-Q145)*O145/NETWORKDAYS(Lister!$D$20,Lister!$E$20,Lister!$D$7:$D$16),IF(OR(AND(E145&lt;DATE(2022,1,1),F145&lt;DATE(2022,1,1)),E145&gt;DATE(2022,1,31)),0)))))),0),"")</f>
        <v/>
      </c>
      <c r="U145" s="22" t="str">
        <f>IFERROR(MAX(IF(OR(P145="",Q145="",R145=""),"",IF(AND(MONTH(E145)=2,MONTH(F145)=2),(NETWORKDAYS(E145,F145,Lister!$D$7:$D$16)-R145)*O145/NETWORKDAYS(Lister!$D$21,Lister!$E$21,Lister!$D$7:$D$16),IF(AND(MONTH(E145)=2,F145&gt;DATE(2022,2,28)),(NETWORKDAYS(E145,Lister!$E$21,Lister!$D$7:$D$16)-R145)*O145/NETWORKDAYS(Lister!$D$21,Lister!$E$21,Lister!$D$7:$D$16),IF(AND(E145&lt;DATE(2022,2,1),MONTH(F145)=2),(NETWORKDAYS(Lister!$D$21,F145,Lister!$D$7:$D$16)-R145)*O145/NETWORKDAYS(Lister!$D$21,Lister!$E$21,Lister!$D$7:$D$16),IF(AND(E145&lt;DATE(2022,2,1),F145&gt;DATE(2022,2,28)),(NETWORKDAYS(Lister!$D$21,Lister!$E$21,Lister!$D$7:$D$16)-R145)*O145/NETWORKDAYS(Lister!$D$21,Lister!$E$21,Lister!$D$7:$D$16),IF(OR(AND(E145&lt;DATE(2022,2,1),F145&lt;DATE(2022,2,1)),E145&gt;DATE(2022,2,28)),0)))))),0),"")</f>
        <v/>
      </c>
      <c r="V145" s="23" t="str">
        <f t="shared" si="10"/>
        <v/>
      </c>
      <c r="W145" s="23" t="str">
        <f t="shared" si="11"/>
        <v/>
      </c>
      <c r="X145" s="24" t="str">
        <f t="shared" si="12"/>
        <v/>
      </c>
    </row>
    <row r="146" spans="1:24" x14ac:dyDescent="0.3">
      <c r="A146" s="4" t="str">
        <f t="shared" si="13"/>
        <v/>
      </c>
      <c r="B146" s="41"/>
      <c r="C146" s="42"/>
      <c r="D146" s="43"/>
      <c r="E146" s="44"/>
      <c r="F146" s="44"/>
      <c r="G146" s="17" t="str">
        <f>IF(OR(E146="",F146=""),"",NETWORKDAYS(E146,F146,Lister!$D$7:$D$16))</f>
        <v/>
      </c>
      <c r="I146" s="45" t="str">
        <f t="shared" si="7"/>
        <v/>
      </c>
      <c r="J146" s="46"/>
      <c r="K146" s="47">
        <f>IF(ISNUMBER('Opsparede løndele'!I131),J146+'Opsparede løndele'!I131,J146)</f>
        <v>0</v>
      </c>
      <c r="L146" s="48"/>
      <c r="M146" s="49"/>
      <c r="N146" s="23" t="str">
        <f t="shared" si="8"/>
        <v/>
      </c>
      <c r="O146" s="21" t="str">
        <f t="shared" si="9"/>
        <v/>
      </c>
      <c r="P146" s="49"/>
      <c r="Q146" s="49"/>
      <c r="R146" s="49"/>
      <c r="S146" s="22" t="str">
        <f>IFERROR(MAX(IF(OR(P146="",Q146="",R146=""),"",IF(AND(MONTH(E146)=12,MONTH(F146)=12),(NETWORKDAYS(E146,F146,Lister!$D$7:$D$16)-P146)*O146/NETWORKDAYS(Lister!$D$19,Lister!$E$19,Lister!$D$7:$D$16),IF(AND(MONTH(E146)=12,F146&gt;DATE(2021,12,31)),(NETWORKDAYS(E146,Lister!$E$19,Lister!$D$7:$D$16)-P146)*O146/NETWORKDAYS(Lister!$D$19,Lister!$E$19,Lister!$D$7:$D$16),IF(E146&gt;DATE(2021,12,31),0)))),0),"")</f>
        <v/>
      </c>
      <c r="T146" s="22" t="str">
        <f>IFERROR(MAX(IF(OR(P146="",Q146="",R146=""),"",IF(AND(MONTH(E146)=1,MONTH(F146)=1),(NETWORKDAYS(E146,F146,Lister!$D$7:$D$16)-Q146)*O146/NETWORKDAYS(Lister!$D$20,Lister!$E$20,Lister!$D$7:$D$16),IF(AND(MONTH(E146)=1,F146&gt;DATE(2022,1,31)),(NETWORKDAYS(E146,Lister!$E$20,Lister!$D$7:$D$16)-Q146)*O146/NETWORKDAYS(Lister!$D$20,Lister!$E$20,Lister!$D$7:$D$16),IF(AND(E146&lt;DATE(2022,1,1),MONTH(F146)=1),(NETWORKDAYS(Lister!$D$20,F146,Lister!$D$7:$D$16)-Q146)*O146/NETWORKDAYS(Lister!$D$20,Lister!$E$20,Lister!$D$7:$D$16),IF(AND(E146&lt;DATE(2022,1,1),F146&gt;DATE(2022,1,31)),(NETWORKDAYS(Lister!$D$20,Lister!$E$20,Lister!$D$7:$D$16)-Q146)*O146/NETWORKDAYS(Lister!$D$20,Lister!$E$20,Lister!$D$7:$D$16),IF(OR(AND(E146&lt;DATE(2022,1,1),F146&lt;DATE(2022,1,1)),E146&gt;DATE(2022,1,31)),0)))))),0),"")</f>
        <v/>
      </c>
      <c r="U146" s="22" t="str">
        <f>IFERROR(MAX(IF(OR(P146="",Q146="",R146=""),"",IF(AND(MONTH(E146)=2,MONTH(F146)=2),(NETWORKDAYS(E146,F146,Lister!$D$7:$D$16)-R146)*O146/NETWORKDAYS(Lister!$D$21,Lister!$E$21,Lister!$D$7:$D$16),IF(AND(MONTH(E146)=2,F146&gt;DATE(2022,2,28)),(NETWORKDAYS(E146,Lister!$E$21,Lister!$D$7:$D$16)-R146)*O146/NETWORKDAYS(Lister!$D$21,Lister!$E$21,Lister!$D$7:$D$16),IF(AND(E146&lt;DATE(2022,2,1),MONTH(F146)=2),(NETWORKDAYS(Lister!$D$21,F146,Lister!$D$7:$D$16)-R146)*O146/NETWORKDAYS(Lister!$D$21,Lister!$E$21,Lister!$D$7:$D$16),IF(AND(E146&lt;DATE(2022,2,1),F146&gt;DATE(2022,2,28)),(NETWORKDAYS(Lister!$D$21,Lister!$E$21,Lister!$D$7:$D$16)-R146)*O146/NETWORKDAYS(Lister!$D$21,Lister!$E$21,Lister!$D$7:$D$16),IF(OR(AND(E146&lt;DATE(2022,2,1),F146&lt;DATE(2022,2,1)),E146&gt;DATE(2022,2,28)),0)))))),0),"")</f>
        <v/>
      </c>
      <c r="V146" s="23" t="str">
        <f t="shared" si="10"/>
        <v/>
      </c>
      <c r="W146" s="23" t="str">
        <f t="shared" si="11"/>
        <v/>
      </c>
      <c r="X146" s="24" t="str">
        <f t="shared" si="12"/>
        <v/>
      </c>
    </row>
    <row r="147" spans="1:24" x14ac:dyDescent="0.3">
      <c r="A147" s="4" t="str">
        <f t="shared" si="13"/>
        <v/>
      </c>
      <c r="B147" s="41"/>
      <c r="C147" s="42"/>
      <c r="D147" s="43"/>
      <c r="E147" s="44"/>
      <c r="F147" s="44"/>
      <c r="G147" s="17" t="str">
        <f>IF(OR(E147="",F147=""),"",NETWORKDAYS(E147,F147,Lister!$D$7:$D$16))</f>
        <v/>
      </c>
      <c r="I147" s="45" t="str">
        <f t="shared" si="7"/>
        <v/>
      </c>
      <c r="J147" s="46"/>
      <c r="K147" s="47">
        <f>IF(ISNUMBER('Opsparede løndele'!I132),J147+'Opsparede løndele'!I132,J147)</f>
        <v>0</v>
      </c>
      <c r="L147" s="48"/>
      <c r="M147" s="49"/>
      <c r="N147" s="23" t="str">
        <f t="shared" si="8"/>
        <v/>
      </c>
      <c r="O147" s="21" t="str">
        <f t="shared" si="9"/>
        <v/>
      </c>
      <c r="P147" s="49"/>
      <c r="Q147" s="49"/>
      <c r="R147" s="49"/>
      <c r="S147" s="22" t="str">
        <f>IFERROR(MAX(IF(OR(P147="",Q147="",R147=""),"",IF(AND(MONTH(E147)=12,MONTH(F147)=12),(NETWORKDAYS(E147,F147,Lister!$D$7:$D$16)-P147)*O147/NETWORKDAYS(Lister!$D$19,Lister!$E$19,Lister!$D$7:$D$16),IF(AND(MONTH(E147)=12,F147&gt;DATE(2021,12,31)),(NETWORKDAYS(E147,Lister!$E$19,Lister!$D$7:$D$16)-P147)*O147/NETWORKDAYS(Lister!$D$19,Lister!$E$19,Lister!$D$7:$D$16),IF(E147&gt;DATE(2021,12,31),0)))),0),"")</f>
        <v/>
      </c>
      <c r="T147" s="22" t="str">
        <f>IFERROR(MAX(IF(OR(P147="",Q147="",R147=""),"",IF(AND(MONTH(E147)=1,MONTH(F147)=1),(NETWORKDAYS(E147,F147,Lister!$D$7:$D$16)-Q147)*O147/NETWORKDAYS(Lister!$D$20,Lister!$E$20,Lister!$D$7:$D$16),IF(AND(MONTH(E147)=1,F147&gt;DATE(2022,1,31)),(NETWORKDAYS(E147,Lister!$E$20,Lister!$D$7:$D$16)-Q147)*O147/NETWORKDAYS(Lister!$D$20,Lister!$E$20,Lister!$D$7:$D$16),IF(AND(E147&lt;DATE(2022,1,1),MONTH(F147)=1),(NETWORKDAYS(Lister!$D$20,F147,Lister!$D$7:$D$16)-Q147)*O147/NETWORKDAYS(Lister!$D$20,Lister!$E$20,Lister!$D$7:$D$16),IF(AND(E147&lt;DATE(2022,1,1),F147&gt;DATE(2022,1,31)),(NETWORKDAYS(Lister!$D$20,Lister!$E$20,Lister!$D$7:$D$16)-Q147)*O147/NETWORKDAYS(Lister!$D$20,Lister!$E$20,Lister!$D$7:$D$16),IF(OR(AND(E147&lt;DATE(2022,1,1),F147&lt;DATE(2022,1,1)),E147&gt;DATE(2022,1,31)),0)))))),0),"")</f>
        <v/>
      </c>
      <c r="U147" s="22" t="str">
        <f>IFERROR(MAX(IF(OR(P147="",Q147="",R147=""),"",IF(AND(MONTH(E147)=2,MONTH(F147)=2),(NETWORKDAYS(E147,F147,Lister!$D$7:$D$16)-R147)*O147/NETWORKDAYS(Lister!$D$21,Lister!$E$21,Lister!$D$7:$D$16),IF(AND(MONTH(E147)=2,F147&gt;DATE(2022,2,28)),(NETWORKDAYS(E147,Lister!$E$21,Lister!$D$7:$D$16)-R147)*O147/NETWORKDAYS(Lister!$D$21,Lister!$E$21,Lister!$D$7:$D$16),IF(AND(E147&lt;DATE(2022,2,1),MONTH(F147)=2),(NETWORKDAYS(Lister!$D$21,F147,Lister!$D$7:$D$16)-R147)*O147/NETWORKDAYS(Lister!$D$21,Lister!$E$21,Lister!$D$7:$D$16),IF(AND(E147&lt;DATE(2022,2,1),F147&gt;DATE(2022,2,28)),(NETWORKDAYS(Lister!$D$21,Lister!$E$21,Lister!$D$7:$D$16)-R147)*O147/NETWORKDAYS(Lister!$D$21,Lister!$E$21,Lister!$D$7:$D$16),IF(OR(AND(E147&lt;DATE(2022,2,1),F147&lt;DATE(2022,2,1)),E147&gt;DATE(2022,2,28)),0)))))),0),"")</f>
        <v/>
      </c>
      <c r="V147" s="23" t="str">
        <f t="shared" si="10"/>
        <v/>
      </c>
      <c r="W147" s="23" t="str">
        <f t="shared" si="11"/>
        <v/>
      </c>
      <c r="X147" s="24" t="str">
        <f t="shared" si="12"/>
        <v/>
      </c>
    </row>
    <row r="148" spans="1:24" x14ac:dyDescent="0.3">
      <c r="A148" s="4" t="str">
        <f t="shared" si="13"/>
        <v/>
      </c>
      <c r="B148" s="41"/>
      <c r="C148" s="42"/>
      <c r="D148" s="43"/>
      <c r="E148" s="44"/>
      <c r="F148" s="44"/>
      <c r="G148" s="17" t="str">
        <f>IF(OR(E148="",F148=""),"",NETWORKDAYS(E148,F148,Lister!$D$7:$D$16))</f>
        <v/>
      </c>
      <c r="I148" s="45" t="str">
        <f t="shared" si="7"/>
        <v/>
      </c>
      <c r="J148" s="46"/>
      <c r="K148" s="47">
        <f>IF(ISNUMBER('Opsparede løndele'!I133),J148+'Opsparede løndele'!I133,J148)</f>
        <v>0</v>
      </c>
      <c r="L148" s="48"/>
      <c r="M148" s="49"/>
      <c r="N148" s="23" t="str">
        <f t="shared" si="8"/>
        <v/>
      </c>
      <c r="O148" s="21" t="str">
        <f t="shared" si="9"/>
        <v/>
      </c>
      <c r="P148" s="49"/>
      <c r="Q148" s="49"/>
      <c r="R148" s="49"/>
      <c r="S148" s="22" t="str">
        <f>IFERROR(MAX(IF(OR(P148="",Q148="",R148=""),"",IF(AND(MONTH(E148)=12,MONTH(F148)=12),(NETWORKDAYS(E148,F148,Lister!$D$7:$D$16)-P148)*O148/NETWORKDAYS(Lister!$D$19,Lister!$E$19,Lister!$D$7:$D$16),IF(AND(MONTH(E148)=12,F148&gt;DATE(2021,12,31)),(NETWORKDAYS(E148,Lister!$E$19,Lister!$D$7:$D$16)-P148)*O148/NETWORKDAYS(Lister!$D$19,Lister!$E$19,Lister!$D$7:$D$16),IF(E148&gt;DATE(2021,12,31),0)))),0),"")</f>
        <v/>
      </c>
      <c r="T148" s="22" t="str">
        <f>IFERROR(MAX(IF(OR(P148="",Q148="",R148=""),"",IF(AND(MONTH(E148)=1,MONTH(F148)=1),(NETWORKDAYS(E148,F148,Lister!$D$7:$D$16)-Q148)*O148/NETWORKDAYS(Lister!$D$20,Lister!$E$20,Lister!$D$7:$D$16),IF(AND(MONTH(E148)=1,F148&gt;DATE(2022,1,31)),(NETWORKDAYS(E148,Lister!$E$20,Lister!$D$7:$D$16)-Q148)*O148/NETWORKDAYS(Lister!$D$20,Lister!$E$20,Lister!$D$7:$D$16),IF(AND(E148&lt;DATE(2022,1,1),MONTH(F148)=1),(NETWORKDAYS(Lister!$D$20,F148,Lister!$D$7:$D$16)-Q148)*O148/NETWORKDAYS(Lister!$D$20,Lister!$E$20,Lister!$D$7:$D$16),IF(AND(E148&lt;DATE(2022,1,1),F148&gt;DATE(2022,1,31)),(NETWORKDAYS(Lister!$D$20,Lister!$E$20,Lister!$D$7:$D$16)-Q148)*O148/NETWORKDAYS(Lister!$D$20,Lister!$E$20,Lister!$D$7:$D$16),IF(OR(AND(E148&lt;DATE(2022,1,1),F148&lt;DATE(2022,1,1)),E148&gt;DATE(2022,1,31)),0)))))),0),"")</f>
        <v/>
      </c>
      <c r="U148" s="22" t="str">
        <f>IFERROR(MAX(IF(OR(P148="",Q148="",R148=""),"",IF(AND(MONTH(E148)=2,MONTH(F148)=2),(NETWORKDAYS(E148,F148,Lister!$D$7:$D$16)-R148)*O148/NETWORKDAYS(Lister!$D$21,Lister!$E$21,Lister!$D$7:$D$16),IF(AND(MONTH(E148)=2,F148&gt;DATE(2022,2,28)),(NETWORKDAYS(E148,Lister!$E$21,Lister!$D$7:$D$16)-R148)*O148/NETWORKDAYS(Lister!$D$21,Lister!$E$21,Lister!$D$7:$D$16),IF(AND(E148&lt;DATE(2022,2,1),MONTH(F148)=2),(NETWORKDAYS(Lister!$D$21,F148,Lister!$D$7:$D$16)-R148)*O148/NETWORKDAYS(Lister!$D$21,Lister!$E$21,Lister!$D$7:$D$16),IF(AND(E148&lt;DATE(2022,2,1),F148&gt;DATE(2022,2,28)),(NETWORKDAYS(Lister!$D$21,Lister!$E$21,Lister!$D$7:$D$16)-R148)*O148/NETWORKDAYS(Lister!$D$21,Lister!$E$21,Lister!$D$7:$D$16),IF(OR(AND(E148&lt;DATE(2022,2,1),F148&lt;DATE(2022,2,1)),E148&gt;DATE(2022,2,28)),0)))))),0),"")</f>
        <v/>
      </c>
      <c r="V148" s="23" t="str">
        <f t="shared" si="10"/>
        <v/>
      </c>
      <c r="W148" s="23" t="str">
        <f t="shared" si="11"/>
        <v/>
      </c>
      <c r="X148" s="24" t="str">
        <f t="shared" si="12"/>
        <v/>
      </c>
    </row>
    <row r="149" spans="1:24" x14ac:dyDescent="0.3">
      <c r="A149" s="4" t="str">
        <f t="shared" si="13"/>
        <v/>
      </c>
      <c r="B149" s="41"/>
      <c r="C149" s="42"/>
      <c r="D149" s="43"/>
      <c r="E149" s="44"/>
      <c r="F149" s="44"/>
      <c r="G149" s="17" t="str">
        <f>IF(OR(E149="",F149=""),"",NETWORKDAYS(E149,F149,Lister!$D$7:$D$16))</f>
        <v/>
      </c>
      <c r="I149" s="45" t="str">
        <f t="shared" si="7"/>
        <v/>
      </c>
      <c r="J149" s="46"/>
      <c r="K149" s="47">
        <f>IF(ISNUMBER('Opsparede løndele'!I134),J149+'Opsparede løndele'!I134,J149)</f>
        <v>0</v>
      </c>
      <c r="L149" s="48"/>
      <c r="M149" s="49"/>
      <c r="N149" s="23" t="str">
        <f t="shared" si="8"/>
        <v/>
      </c>
      <c r="O149" s="21" t="str">
        <f t="shared" si="9"/>
        <v/>
      </c>
      <c r="P149" s="49"/>
      <c r="Q149" s="49"/>
      <c r="R149" s="49"/>
      <c r="S149" s="22" t="str">
        <f>IFERROR(MAX(IF(OR(P149="",Q149="",R149=""),"",IF(AND(MONTH(E149)=12,MONTH(F149)=12),(NETWORKDAYS(E149,F149,Lister!$D$7:$D$16)-P149)*O149/NETWORKDAYS(Lister!$D$19,Lister!$E$19,Lister!$D$7:$D$16),IF(AND(MONTH(E149)=12,F149&gt;DATE(2021,12,31)),(NETWORKDAYS(E149,Lister!$E$19,Lister!$D$7:$D$16)-P149)*O149/NETWORKDAYS(Lister!$D$19,Lister!$E$19,Lister!$D$7:$D$16),IF(E149&gt;DATE(2021,12,31),0)))),0),"")</f>
        <v/>
      </c>
      <c r="T149" s="22" t="str">
        <f>IFERROR(MAX(IF(OR(P149="",Q149="",R149=""),"",IF(AND(MONTH(E149)=1,MONTH(F149)=1),(NETWORKDAYS(E149,F149,Lister!$D$7:$D$16)-Q149)*O149/NETWORKDAYS(Lister!$D$20,Lister!$E$20,Lister!$D$7:$D$16),IF(AND(MONTH(E149)=1,F149&gt;DATE(2022,1,31)),(NETWORKDAYS(E149,Lister!$E$20,Lister!$D$7:$D$16)-Q149)*O149/NETWORKDAYS(Lister!$D$20,Lister!$E$20,Lister!$D$7:$D$16),IF(AND(E149&lt;DATE(2022,1,1),MONTH(F149)=1),(NETWORKDAYS(Lister!$D$20,F149,Lister!$D$7:$D$16)-Q149)*O149/NETWORKDAYS(Lister!$D$20,Lister!$E$20,Lister!$D$7:$D$16),IF(AND(E149&lt;DATE(2022,1,1),F149&gt;DATE(2022,1,31)),(NETWORKDAYS(Lister!$D$20,Lister!$E$20,Lister!$D$7:$D$16)-Q149)*O149/NETWORKDAYS(Lister!$D$20,Lister!$E$20,Lister!$D$7:$D$16),IF(OR(AND(E149&lt;DATE(2022,1,1),F149&lt;DATE(2022,1,1)),E149&gt;DATE(2022,1,31)),0)))))),0),"")</f>
        <v/>
      </c>
      <c r="U149" s="22" t="str">
        <f>IFERROR(MAX(IF(OR(P149="",Q149="",R149=""),"",IF(AND(MONTH(E149)=2,MONTH(F149)=2),(NETWORKDAYS(E149,F149,Lister!$D$7:$D$16)-R149)*O149/NETWORKDAYS(Lister!$D$21,Lister!$E$21,Lister!$D$7:$D$16),IF(AND(MONTH(E149)=2,F149&gt;DATE(2022,2,28)),(NETWORKDAYS(E149,Lister!$E$21,Lister!$D$7:$D$16)-R149)*O149/NETWORKDAYS(Lister!$D$21,Lister!$E$21,Lister!$D$7:$D$16),IF(AND(E149&lt;DATE(2022,2,1),MONTH(F149)=2),(NETWORKDAYS(Lister!$D$21,F149,Lister!$D$7:$D$16)-R149)*O149/NETWORKDAYS(Lister!$D$21,Lister!$E$21,Lister!$D$7:$D$16),IF(AND(E149&lt;DATE(2022,2,1),F149&gt;DATE(2022,2,28)),(NETWORKDAYS(Lister!$D$21,Lister!$E$21,Lister!$D$7:$D$16)-R149)*O149/NETWORKDAYS(Lister!$D$21,Lister!$E$21,Lister!$D$7:$D$16),IF(OR(AND(E149&lt;DATE(2022,2,1),F149&lt;DATE(2022,2,1)),E149&gt;DATE(2022,2,28)),0)))))),0),"")</f>
        <v/>
      </c>
      <c r="V149" s="23" t="str">
        <f t="shared" si="10"/>
        <v/>
      </c>
      <c r="W149" s="23" t="str">
        <f t="shared" si="11"/>
        <v/>
      </c>
      <c r="X149" s="24" t="str">
        <f t="shared" si="12"/>
        <v/>
      </c>
    </row>
    <row r="150" spans="1:24" x14ac:dyDescent="0.3">
      <c r="A150" s="4" t="str">
        <f t="shared" si="13"/>
        <v/>
      </c>
      <c r="B150" s="41"/>
      <c r="C150" s="42"/>
      <c r="D150" s="43"/>
      <c r="E150" s="44"/>
      <c r="F150" s="44"/>
      <c r="G150" s="17" t="str">
        <f>IF(OR(E150="",F150=""),"",NETWORKDAYS(E150,F150,Lister!$D$7:$D$16))</f>
        <v/>
      </c>
      <c r="I150" s="45" t="str">
        <f t="shared" ref="I150:I213" si="14">IF(H150="","",IF(H150="Funktionær",0.75,IF(H150="Ikke-funktionær",0.9,IF(H150="Elev/lærling",0.9))))</f>
        <v/>
      </c>
      <c r="J150" s="46"/>
      <c r="K150" s="47">
        <f>IF(ISNUMBER('Opsparede løndele'!I135),J150+'Opsparede løndele'!I135,J150)</f>
        <v>0</v>
      </c>
      <c r="L150" s="48"/>
      <c r="M150" s="49"/>
      <c r="N150" s="23" t="str">
        <f t="shared" ref="N150:N213" si="15">IF(B150="","",IF(K150*I150&gt;30000*IF(M150&gt;37,37,M150)/37,30000*IF(M150&gt;37,37,M150)/37,K150*I150))</f>
        <v/>
      </c>
      <c r="O150" s="21" t="str">
        <f t="shared" ref="O150:O213" si="16">IF(N150="","",IF(N150&lt;=K150-L150,N150,K150-L150))</f>
        <v/>
      </c>
      <c r="P150" s="49"/>
      <c r="Q150" s="49"/>
      <c r="R150" s="49"/>
      <c r="S150" s="22" t="str">
        <f>IFERROR(MAX(IF(OR(P150="",Q150="",R150=""),"",IF(AND(MONTH(E150)=12,MONTH(F150)=12),(NETWORKDAYS(E150,F150,Lister!$D$7:$D$16)-P150)*O150/NETWORKDAYS(Lister!$D$19,Lister!$E$19,Lister!$D$7:$D$16),IF(AND(MONTH(E150)=12,F150&gt;DATE(2021,12,31)),(NETWORKDAYS(E150,Lister!$E$19,Lister!$D$7:$D$16)-P150)*O150/NETWORKDAYS(Lister!$D$19,Lister!$E$19,Lister!$D$7:$D$16),IF(E150&gt;DATE(2021,12,31),0)))),0),"")</f>
        <v/>
      </c>
      <c r="T150" s="22" t="str">
        <f>IFERROR(MAX(IF(OR(P150="",Q150="",R150=""),"",IF(AND(MONTH(E150)=1,MONTH(F150)=1),(NETWORKDAYS(E150,F150,Lister!$D$7:$D$16)-Q150)*O150/NETWORKDAYS(Lister!$D$20,Lister!$E$20,Lister!$D$7:$D$16),IF(AND(MONTH(E150)=1,F150&gt;DATE(2022,1,31)),(NETWORKDAYS(E150,Lister!$E$20,Lister!$D$7:$D$16)-Q150)*O150/NETWORKDAYS(Lister!$D$20,Lister!$E$20,Lister!$D$7:$D$16),IF(AND(E150&lt;DATE(2022,1,1),MONTH(F150)=1),(NETWORKDAYS(Lister!$D$20,F150,Lister!$D$7:$D$16)-Q150)*O150/NETWORKDAYS(Lister!$D$20,Lister!$E$20,Lister!$D$7:$D$16),IF(AND(E150&lt;DATE(2022,1,1),F150&gt;DATE(2022,1,31)),(NETWORKDAYS(Lister!$D$20,Lister!$E$20,Lister!$D$7:$D$16)-Q150)*O150/NETWORKDAYS(Lister!$D$20,Lister!$E$20,Lister!$D$7:$D$16),IF(OR(AND(E150&lt;DATE(2022,1,1),F150&lt;DATE(2022,1,1)),E150&gt;DATE(2022,1,31)),0)))))),0),"")</f>
        <v/>
      </c>
      <c r="U150" s="22" t="str">
        <f>IFERROR(MAX(IF(OR(P150="",Q150="",R150=""),"",IF(AND(MONTH(E150)=2,MONTH(F150)=2),(NETWORKDAYS(E150,F150,Lister!$D$7:$D$16)-R150)*O150/NETWORKDAYS(Lister!$D$21,Lister!$E$21,Lister!$D$7:$D$16),IF(AND(MONTH(E150)=2,F150&gt;DATE(2022,2,28)),(NETWORKDAYS(E150,Lister!$E$21,Lister!$D$7:$D$16)-R150)*O150/NETWORKDAYS(Lister!$D$21,Lister!$E$21,Lister!$D$7:$D$16),IF(AND(E150&lt;DATE(2022,2,1),MONTH(F150)=2),(NETWORKDAYS(Lister!$D$21,F150,Lister!$D$7:$D$16)-R150)*O150/NETWORKDAYS(Lister!$D$21,Lister!$E$21,Lister!$D$7:$D$16),IF(AND(E150&lt;DATE(2022,2,1),F150&gt;DATE(2022,2,28)),(NETWORKDAYS(Lister!$D$21,Lister!$E$21,Lister!$D$7:$D$16)-R150)*O150/NETWORKDAYS(Lister!$D$21,Lister!$E$21,Lister!$D$7:$D$16),IF(OR(AND(E150&lt;DATE(2022,2,1),F150&lt;DATE(2022,2,1)),E150&gt;DATE(2022,2,28)),0)))))),0),"")</f>
        <v/>
      </c>
      <c r="V150" s="23" t="str">
        <f t="shared" ref="V150:V213" si="17">IF(AND(ISNUMBER(S150),ISNUMBER(T150),ISNUMBER(U150)),S150+T150+U150,"")</f>
        <v/>
      </c>
      <c r="W150" s="23" t="str">
        <f t="shared" ref="W150:W213" si="18">IFERROR(IF(E150&gt;=DATE(2021,12,10),3,0)/31*O150,"")</f>
        <v/>
      </c>
      <c r="X150" s="24" t="str">
        <f t="shared" ref="X150:X213" si="19">IFERROR(MAX(IF(AND(ISNUMBER(S150),ISNUMBER(T150),ISNUMBER(U150)),V150-W150,""),0),"")</f>
        <v/>
      </c>
    </row>
    <row r="151" spans="1:24" x14ac:dyDescent="0.3">
      <c r="A151" s="4" t="str">
        <f t="shared" ref="A151:A214" si="20">IF(B151="","",A150+1)</f>
        <v/>
      </c>
      <c r="B151" s="41"/>
      <c r="C151" s="42"/>
      <c r="D151" s="43"/>
      <c r="E151" s="44"/>
      <c r="F151" s="44"/>
      <c r="G151" s="17" t="str">
        <f>IF(OR(E151="",F151=""),"",NETWORKDAYS(E151,F151,Lister!$D$7:$D$16))</f>
        <v/>
      </c>
      <c r="I151" s="45" t="str">
        <f t="shared" si="14"/>
        <v/>
      </c>
      <c r="J151" s="46"/>
      <c r="K151" s="47">
        <f>IF(ISNUMBER('Opsparede løndele'!I136),J151+'Opsparede løndele'!I136,J151)</f>
        <v>0</v>
      </c>
      <c r="L151" s="48"/>
      <c r="M151" s="49"/>
      <c r="N151" s="23" t="str">
        <f t="shared" si="15"/>
        <v/>
      </c>
      <c r="O151" s="21" t="str">
        <f t="shared" si="16"/>
        <v/>
      </c>
      <c r="P151" s="49"/>
      <c r="Q151" s="49"/>
      <c r="R151" s="49"/>
      <c r="S151" s="22" t="str">
        <f>IFERROR(MAX(IF(OR(P151="",Q151="",R151=""),"",IF(AND(MONTH(E151)=12,MONTH(F151)=12),(NETWORKDAYS(E151,F151,Lister!$D$7:$D$16)-P151)*O151/NETWORKDAYS(Lister!$D$19,Lister!$E$19,Lister!$D$7:$D$16),IF(AND(MONTH(E151)=12,F151&gt;DATE(2021,12,31)),(NETWORKDAYS(E151,Lister!$E$19,Lister!$D$7:$D$16)-P151)*O151/NETWORKDAYS(Lister!$D$19,Lister!$E$19,Lister!$D$7:$D$16),IF(E151&gt;DATE(2021,12,31),0)))),0),"")</f>
        <v/>
      </c>
      <c r="T151" s="22" t="str">
        <f>IFERROR(MAX(IF(OR(P151="",Q151="",R151=""),"",IF(AND(MONTH(E151)=1,MONTH(F151)=1),(NETWORKDAYS(E151,F151,Lister!$D$7:$D$16)-Q151)*O151/NETWORKDAYS(Lister!$D$20,Lister!$E$20,Lister!$D$7:$D$16),IF(AND(MONTH(E151)=1,F151&gt;DATE(2022,1,31)),(NETWORKDAYS(E151,Lister!$E$20,Lister!$D$7:$D$16)-Q151)*O151/NETWORKDAYS(Lister!$D$20,Lister!$E$20,Lister!$D$7:$D$16),IF(AND(E151&lt;DATE(2022,1,1),MONTH(F151)=1),(NETWORKDAYS(Lister!$D$20,F151,Lister!$D$7:$D$16)-Q151)*O151/NETWORKDAYS(Lister!$D$20,Lister!$E$20,Lister!$D$7:$D$16),IF(AND(E151&lt;DATE(2022,1,1),F151&gt;DATE(2022,1,31)),(NETWORKDAYS(Lister!$D$20,Lister!$E$20,Lister!$D$7:$D$16)-Q151)*O151/NETWORKDAYS(Lister!$D$20,Lister!$E$20,Lister!$D$7:$D$16),IF(OR(AND(E151&lt;DATE(2022,1,1),F151&lt;DATE(2022,1,1)),E151&gt;DATE(2022,1,31)),0)))))),0),"")</f>
        <v/>
      </c>
      <c r="U151" s="22" t="str">
        <f>IFERROR(MAX(IF(OR(P151="",Q151="",R151=""),"",IF(AND(MONTH(E151)=2,MONTH(F151)=2),(NETWORKDAYS(E151,F151,Lister!$D$7:$D$16)-R151)*O151/NETWORKDAYS(Lister!$D$21,Lister!$E$21,Lister!$D$7:$D$16),IF(AND(MONTH(E151)=2,F151&gt;DATE(2022,2,28)),(NETWORKDAYS(E151,Lister!$E$21,Lister!$D$7:$D$16)-R151)*O151/NETWORKDAYS(Lister!$D$21,Lister!$E$21,Lister!$D$7:$D$16),IF(AND(E151&lt;DATE(2022,2,1),MONTH(F151)=2),(NETWORKDAYS(Lister!$D$21,F151,Lister!$D$7:$D$16)-R151)*O151/NETWORKDAYS(Lister!$D$21,Lister!$E$21,Lister!$D$7:$D$16),IF(AND(E151&lt;DATE(2022,2,1),F151&gt;DATE(2022,2,28)),(NETWORKDAYS(Lister!$D$21,Lister!$E$21,Lister!$D$7:$D$16)-R151)*O151/NETWORKDAYS(Lister!$D$21,Lister!$E$21,Lister!$D$7:$D$16),IF(OR(AND(E151&lt;DATE(2022,2,1),F151&lt;DATE(2022,2,1)),E151&gt;DATE(2022,2,28)),0)))))),0),"")</f>
        <v/>
      </c>
      <c r="V151" s="23" t="str">
        <f t="shared" si="17"/>
        <v/>
      </c>
      <c r="W151" s="23" t="str">
        <f t="shared" si="18"/>
        <v/>
      </c>
      <c r="X151" s="24" t="str">
        <f t="shared" si="19"/>
        <v/>
      </c>
    </row>
    <row r="152" spans="1:24" x14ac:dyDescent="0.3">
      <c r="A152" s="4" t="str">
        <f t="shared" si="20"/>
        <v/>
      </c>
      <c r="B152" s="41"/>
      <c r="C152" s="42"/>
      <c r="D152" s="43"/>
      <c r="E152" s="44"/>
      <c r="F152" s="44"/>
      <c r="G152" s="17" t="str">
        <f>IF(OR(E152="",F152=""),"",NETWORKDAYS(E152,F152,Lister!$D$7:$D$16))</f>
        <v/>
      </c>
      <c r="I152" s="45" t="str">
        <f t="shared" si="14"/>
        <v/>
      </c>
      <c r="J152" s="46"/>
      <c r="K152" s="47">
        <f>IF(ISNUMBER('Opsparede løndele'!I137),J152+'Opsparede løndele'!I137,J152)</f>
        <v>0</v>
      </c>
      <c r="L152" s="48"/>
      <c r="M152" s="49"/>
      <c r="N152" s="23" t="str">
        <f t="shared" si="15"/>
        <v/>
      </c>
      <c r="O152" s="21" t="str">
        <f t="shared" si="16"/>
        <v/>
      </c>
      <c r="P152" s="49"/>
      <c r="Q152" s="49"/>
      <c r="R152" s="49"/>
      <c r="S152" s="22" t="str">
        <f>IFERROR(MAX(IF(OR(P152="",Q152="",R152=""),"",IF(AND(MONTH(E152)=12,MONTH(F152)=12),(NETWORKDAYS(E152,F152,Lister!$D$7:$D$16)-P152)*O152/NETWORKDAYS(Lister!$D$19,Lister!$E$19,Lister!$D$7:$D$16),IF(AND(MONTH(E152)=12,F152&gt;DATE(2021,12,31)),(NETWORKDAYS(E152,Lister!$E$19,Lister!$D$7:$D$16)-P152)*O152/NETWORKDAYS(Lister!$D$19,Lister!$E$19,Lister!$D$7:$D$16),IF(E152&gt;DATE(2021,12,31),0)))),0),"")</f>
        <v/>
      </c>
      <c r="T152" s="22" t="str">
        <f>IFERROR(MAX(IF(OR(P152="",Q152="",R152=""),"",IF(AND(MONTH(E152)=1,MONTH(F152)=1),(NETWORKDAYS(E152,F152,Lister!$D$7:$D$16)-Q152)*O152/NETWORKDAYS(Lister!$D$20,Lister!$E$20,Lister!$D$7:$D$16),IF(AND(MONTH(E152)=1,F152&gt;DATE(2022,1,31)),(NETWORKDAYS(E152,Lister!$E$20,Lister!$D$7:$D$16)-Q152)*O152/NETWORKDAYS(Lister!$D$20,Lister!$E$20,Lister!$D$7:$D$16),IF(AND(E152&lt;DATE(2022,1,1),MONTH(F152)=1),(NETWORKDAYS(Lister!$D$20,F152,Lister!$D$7:$D$16)-Q152)*O152/NETWORKDAYS(Lister!$D$20,Lister!$E$20,Lister!$D$7:$D$16),IF(AND(E152&lt;DATE(2022,1,1),F152&gt;DATE(2022,1,31)),(NETWORKDAYS(Lister!$D$20,Lister!$E$20,Lister!$D$7:$D$16)-Q152)*O152/NETWORKDAYS(Lister!$D$20,Lister!$E$20,Lister!$D$7:$D$16),IF(OR(AND(E152&lt;DATE(2022,1,1),F152&lt;DATE(2022,1,1)),E152&gt;DATE(2022,1,31)),0)))))),0),"")</f>
        <v/>
      </c>
      <c r="U152" s="22" t="str">
        <f>IFERROR(MAX(IF(OR(P152="",Q152="",R152=""),"",IF(AND(MONTH(E152)=2,MONTH(F152)=2),(NETWORKDAYS(E152,F152,Lister!$D$7:$D$16)-R152)*O152/NETWORKDAYS(Lister!$D$21,Lister!$E$21,Lister!$D$7:$D$16),IF(AND(MONTH(E152)=2,F152&gt;DATE(2022,2,28)),(NETWORKDAYS(E152,Lister!$E$21,Lister!$D$7:$D$16)-R152)*O152/NETWORKDAYS(Lister!$D$21,Lister!$E$21,Lister!$D$7:$D$16),IF(AND(E152&lt;DATE(2022,2,1),MONTH(F152)=2),(NETWORKDAYS(Lister!$D$21,F152,Lister!$D$7:$D$16)-R152)*O152/NETWORKDAYS(Lister!$D$21,Lister!$E$21,Lister!$D$7:$D$16),IF(AND(E152&lt;DATE(2022,2,1),F152&gt;DATE(2022,2,28)),(NETWORKDAYS(Lister!$D$21,Lister!$E$21,Lister!$D$7:$D$16)-R152)*O152/NETWORKDAYS(Lister!$D$21,Lister!$E$21,Lister!$D$7:$D$16),IF(OR(AND(E152&lt;DATE(2022,2,1),F152&lt;DATE(2022,2,1)),E152&gt;DATE(2022,2,28)),0)))))),0),"")</f>
        <v/>
      </c>
      <c r="V152" s="23" t="str">
        <f t="shared" si="17"/>
        <v/>
      </c>
      <c r="W152" s="23" t="str">
        <f t="shared" si="18"/>
        <v/>
      </c>
      <c r="X152" s="24" t="str">
        <f t="shared" si="19"/>
        <v/>
      </c>
    </row>
    <row r="153" spans="1:24" x14ac:dyDescent="0.3">
      <c r="A153" s="4" t="str">
        <f t="shared" si="20"/>
        <v/>
      </c>
      <c r="B153" s="41"/>
      <c r="C153" s="42"/>
      <c r="D153" s="43"/>
      <c r="E153" s="44"/>
      <c r="F153" s="44"/>
      <c r="G153" s="17" t="str">
        <f>IF(OR(E153="",F153=""),"",NETWORKDAYS(E153,F153,Lister!$D$7:$D$16))</f>
        <v/>
      </c>
      <c r="I153" s="45" t="str">
        <f t="shared" si="14"/>
        <v/>
      </c>
      <c r="J153" s="46"/>
      <c r="K153" s="47">
        <f>IF(ISNUMBER('Opsparede løndele'!I138),J153+'Opsparede løndele'!I138,J153)</f>
        <v>0</v>
      </c>
      <c r="L153" s="48"/>
      <c r="M153" s="49"/>
      <c r="N153" s="23" t="str">
        <f t="shared" si="15"/>
        <v/>
      </c>
      <c r="O153" s="21" t="str">
        <f t="shared" si="16"/>
        <v/>
      </c>
      <c r="P153" s="49"/>
      <c r="Q153" s="49"/>
      <c r="R153" s="49"/>
      <c r="S153" s="22" t="str">
        <f>IFERROR(MAX(IF(OR(P153="",Q153="",R153=""),"",IF(AND(MONTH(E153)=12,MONTH(F153)=12),(NETWORKDAYS(E153,F153,Lister!$D$7:$D$16)-P153)*O153/NETWORKDAYS(Lister!$D$19,Lister!$E$19,Lister!$D$7:$D$16),IF(AND(MONTH(E153)=12,F153&gt;DATE(2021,12,31)),(NETWORKDAYS(E153,Lister!$E$19,Lister!$D$7:$D$16)-P153)*O153/NETWORKDAYS(Lister!$D$19,Lister!$E$19,Lister!$D$7:$D$16),IF(E153&gt;DATE(2021,12,31),0)))),0),"")</f>
        <v/>
      </c>
      <c r="T153" s="22" t="str">
        <f>IFERROR(MAX(IF(OR(P153="",Q153="",R153=""),"",IF(AND(MONTH(E153)=1,MONTH(F153)=1),(NETWORKDAYS(E153,F153,Lister!$D$7:$D$16)-Q153)*O153/NETWORKDAYS(Lister!$D$20,Lister!$E$20,Lister!$D$7:$D$16),IF(AND(MONTH(E153)=1,F153&gt;DATE(2022,1,31)),(NETWORKDAYS(E153,Lister!$E$20,Lister!$D$7:$D$16)-Q153)*O153/NETWORKDAYS(Lister!$D$20,Lister!$E$20,Lister!$D$7:$D$16),IF(AND(E153&lt;DATE(2022,1,1),MONTH(F153)=1),(NETWORKDAYS(Lister!$D$20,F153,Lister!$D$7:$D$16)-Q153)*O153/NETWORKDAYS(Lister!$D$20,Lister!$E$20,Lister!$D$7:$D$16),IF(AND(E153&lt;DATE(2022,1,1),F153&gt;DATE(2022,1,31)),(NETWORKDAYS(Lister!$D$20,Lister!$E$20,Lister!$D$7:$D$16)-Q153)*O153/NETWORKDAYS(Lister!$D$20,Lister!$E$20,Lister!$D$7:$D$16),IF(OR(AND(E153&lt;DATE(2022,1,1),F153&lt;DATE(2022,1,1)),E153&gt;DATE(2022,1,31)),0)))))),0),"")</f>
        <v/>
      </c>
      <c r="U153" s="22" t="str">
        <f>IFERROR(MAX(IF(OR(P153="",Q153="",R153=""),"",IF(AND(MONTH(E153)=2,MONTH(F153)=2),(NETWORKDAYS(E153,F153,Lister!$D$7:$D$16)-R153)*O153/NETWORKDAYS(Lister!$D$21,Lister!$E$21,Lister!$D$7:$D$16),IF(AND(MONTH(E153)=2,F153&gt;DATE(2022,2,28)),(NETWORKDAYS(E153,Lister!$E$21,Lister!$D$7:$D$16)-R153)*O153/NETWORKDAYS(Lister!$D$21,Lister!$E$21,Lister!$D$7:$D$16),IF(AND(E153&lt;DATE(2022,2,1),MONTH(F153)=2),(NETWORKDAYS(Lister!$D$21,F153,Lister!$D$7:$D$16)-R153)*O153/NETWORKDAYS(Lister!$D$21,Lister!$E$21,Lister!$D$7:$D$16),IF(AND(E153&lt;DATE(2022,2,1),F153&gt;DATE(2022,2,28)),(NETWORKDAYS(Lister!$D$21,Lister!$E$21,Lister!$D$7:$D$16)-R153)*O153/NETWORKDAYS(Lister!$D$21,Lister!$E$21,Lister!$D$7:$D$16),IF(OR(AND(E153&lt;DATE(2022,2,1),F153&lt;DATE(2022,2,1)),E153&gt;DATE(2022,2,28)),0)))))),0),"")</f>
        <v/>
      </c>
      <c r="V153" s="23" t="str">
        <f t="shared" si="17"/>
        <v/>
      </c>
      <c r="W153" s="23" t="str">
        <f t="shared" si="18"/>
        <v/>
      </c>
      <c r="X153" s="24" t="str">
        <f t="shared" si="19"/>
        <v/>
      </c>
    </row>
    <row r="154" spans="1:24" x14ac:dyDescent="0.3">
      <c r="A154" s="4" t="str">
        <f t="shared" si="20"/>
        <v/>
      </c>
      <c r="B154" s="41"/>
      <c r="C154" s="42"/>
      <c r="D154" s="43"/>
      <c r="E154" s="44"/>
      <c r="F154" s="44"/>
      <c r="G154" s="17" t="str">
        <f>IF(OR(E154="",F154=""),"",NETWORKDAYS(E154,F154,Lister!$D$7:$D$16))</f>
        <v/>
      </c>
      <c r="I154" s="45" t="str">
        <f t="shared" si="14"/>
        <v/>
      </c>
      <c r="J154" s="46"/>
      <c r="K154" s="47">
        <f>IF(ISNUMBER('Opsparede løndele'!I139),J154+'Opsparede løndele'!I139,J154)</f>
        <v>0</v>
      </c>
      <c r="L154" s="48"/>
      <c r="M154" s="49"/>
      <c r="N154" s="23" t="str">
        <f t="shared" si="15"/>
        <v/>
      </c>
      <c r="O154" s="21" t="str">
        <f t="shared" si="16"/>
        <v/>
      </c>
      <c r="P154" s="49"/>
      <c r="Q154" s="49"/>
      <c r="R154" s="49"/>
      <c r="S154" s="22" t="str">
        <f>IFERROR(MAX(IF(OR(P154="",Q154="",R154=""),"",IF(AND(MONTH(E154)=12,MONTH(F154)=12),(NETWORKDAYS(E154,F154,Lister!$D$7:$D$16)-P154)*O154/NETWORKDAYS(Lister!$D$19,Lister!$E$19,Lister!$D$7:$D$16),IF(AND(MONTH(E154)=12,F154&gt;DATE(2021,12,31)),(NETWORKDAYS(E154,Lister!$E$19,Lister!$D$7:$D$16)-P154)*O154/NETWORKDAYS(Lister!$D$19,Lister!$E$19,Lister!$D$7:$D$16),IF(E154&gt;DATE(2021,12,31),0)))),0),"")</f>
        <v/>
      </c>
      <c r="T154" s="22" t="str">
        <f>IFERROR(MAX(IF(OR(P154="",Q154="",R154=""),"",IF(AND(MONTH(E154)=1,MONTH(F154)=1),(NETWORKDAYS(E154,F154,Lister!$D$7:$D$16)-Q154)*O154/NETWORKDAYS(Lister!$D$20,Lister!$E$20,Lister!$D$7:$D$16),IF(AND(MONTH(E154)=1,F154&gt;DATE(2022,1,31)),(NETWORKDAYS(E154,Lister!$E$20,Lister!$D$7:$D$16)-Q154)*O154/NETWORKDAYS(Lister!$D$20,Lister!$E$20,Lister!$D$7:$D$16),IF(AND(E154&lt;DATE(2022,1,1),MONTH(F154)=1),(NETWORKDAYS(Lister!$D$20,F154,Lister!$D$7:$D$16)-Q154)*O154/NETWORKDAYS(Lister!$D$20,Lister!$E$20,Lister!$D$7:$D$16),IF(AND(E154&lt;DATE(2022,1,1),F154&gt;DATE(2022,1,31)),(NETWORKDAYS(Lister!$D$20,Lister!$E$20,Lister!$D$7:$D$16)-Q154)*O154/NETWORKDAYS(Lister!$D$20,Lister!$E$20,Lister!$D$7:$D$16),IF(OR(AND(E154&lt;DATE(2022,1,1),F154&lt;DATE(2022,1,1)),E154&gt;DATE(2022,1,31)),0)))))),0),"")</f>
        <v/>
      </c>
      <c r="U154" s="22" t="str">
        <f>IFERROR(MAX(IF(OR(P154="",Q154="",R154=""),"",IF(AND(MONTH(E154)=2,MONTH(F154)=2),(NETWORKDAYS(E154,F154,Lister!$D$7:$D$16)-R154)*O154/NETWORKDAYS(Lister!$D$21,Lister!$E$21,Lister!$D$7:$D$16),IF(AND(MONTH(E154)=2,F154&gt;DATE(2022,2,28)),(NETWORKDAYS(E154,Lister!$E$21,Lister!$D$7:$D$16)-R154)*O154/NETWORKDAYS(Lister!$D$21,Lister!$E$21,Lister!$D$7:$D$16),IF(AND(E154&lt;DATE(2022,2,1),MONTH(F154)=2),(NETWORKDAYS(Lister!$D$21,F154,Lister!$D$7:$D$16)-R154)*O154/NETWORKDAYS(Lister!$D$21,Lister!$E$21,Lister!$D$7:$D$16),IF(AND(E154&lt;DATE(2022,2,1),F154&gt;DATE(2022,2,28)),(NETWORKDAYS(Lister!$D$21,Lister!$E$21,Lister!$D$7:$D$16)-R154)*O154/NETWORKDAYS(Lister!$D$21,Lister!$E$21,Lister!$D$7:$D$16),IF(OR(AND(E154&lt;DATE(2022,2,1),F154&lt;DATE(2022,2,1)),E154&gt;DATE(2022,2,28)),0)))))),0),"")</f>
        <v/>
      </c>
      <c r="V154" s="23" t="str">
        <f t="shared" si="17"/>
        <v/>
      </c>
      <c r="W154" s="23" t="str">
        <f t="shared" si="18"/>
        <v/>
      </c>
      <c r="X154" s="24" t="str">
        <f t="shared" si="19"/>
        <v/>
      </c>
    </row>
    <row r="155" spans="1:24" x14ac:dyDescent="0.3">
      <c r="A155" s="4" t="str">
        <f t="shared" si="20"/>
        <v/>
      </c>
      <c r="B155" s="41"/>
      <c r="C155" s="42"/>
      <c r="D155" s="43"/>
      <c r="E155" s="44"/>
      <c r="F155" s="44"/>
      <c r="G155" s="17" t="str">
        <f>IF(OR(E155="",F155=""),"",NETWORKDAYS(E155,F155,Lister!$D$7:$D$16))</f>
        <v/>
      </c>
      <c r="I155" s="45" t="str">
        <f t="shared" si="14"/>
        <v/>
      </c>
      <c r="J155" s="46"/>
      <c r="K155" s="47">
        <f>IF(ISNUMBER('Opsparede løndele'!I140),J155+'Opsparede løndele'!I140,J155)</f>
        <v>0</v>
      </c>
      <c r="L155" s="48"/>
      <c r="M155" s="49"/>
      <c r="N155" s="23" t="str">
        <f t="shared" si="15"/>
        <v/>
      </c>
      <c r="O155" s="21" t="str">
        <f t="shared" si="16"/>
        <v/>
      </c>
      <c r="P155" s="49"/>
      <c r="Q155" s="49"/>
      <c r="R155" s="49"/>
      <c r="S155" s="22" t="str">
        <f>IFERROR(MAX(IF(OR(P155="",Q155="",R155=""),"",IF(AND(MONTH(E155)=12,MONTH(F155)=12),(NETWORKDAYS(E155,F155,Lister!$D$7:$D$16)-P155)*O155/NETWORKDAYS(Lister!$D$19,Lister!$E$19,Lister!$D$7:$D$16),IF(AND(MONTH(E155)=12,F155&gt;DATE(2021,12,31)),(NETWORKDAYS(E155,Lister!$E$19,Lister!$D$7:$D$16)-P155)*O155/NETWORKDAYS(Lister!$D$19,Lister!$E$19,Lister!$D$7:$D$16),IF(E155&gt;DATE(2021,12,31),0)))),0),"")</f>
        <v/>
      </c>
      <c r="T155" s="22" t="str">
        <f>IFERROR(MAX(IF(OR(P155="",Q155="",R155=""),"",IF(AND(MONTH(E155)=1,MONTH(F155)=1),(NETWORKDAYS(E155,F155,Lister!$D$7:$D$16)-Q155)*O155/NETWORKDAYS(Lister!$D$20,Lister!$E$20,Lister!$D$7:$D$16),IF(AND(MONTH(E155)=1,F155&gt;DATE(2022,1,31)),(NETWORKDAYS(E155,Lister!$E$20,Lister!$D$7:$D$16)-Q155)*O155/NETWORKDAYS(Lister!$D$20,Lister!$E$20,Lister!$D$7:$D$16),IF(AND(E155&lt;DATE(2022,1,1),MONTH(F155)=1),(NETWORKDAYS(Lister!$D$20,F155,Lister!$D$7:$D$16)-Q155)*O155/NETWORKDAYS(Lister!$D$20,Lister!$E$20,Lister!$D$7:$D$16),IF(AND(E155&lt;DATE(2022,1,1),F155&gt;DATE(2022,1,31)),(NETWORKDAYS(Lister!$D$20,Lister!$E$20,Lister!$D$7:$D$16)-Q155)*O155/NETWORKDAYS(Lister!$D$20,Lister!$E$20,Lister!$D$7:$D$16),IF(OR(AND(E155&lt;DATE(2022,1,1),F155&lt;DATE(2022,1,1)),E155&gt;DATE(2022,1,31)),0)))))),0),"")</f>
        <v/>
      </c>
      <c r="U155" s="22" t="str">
        <f>IFERROR(MAX(IF(OR(P155="",Q155="",R155=""),"",IF(AND(MONTH(E155)=2,MONTH(F155)=2),(NETWORKDAYS(E155,F155,Lister!$D$7:$D$16)-R155)*O155/NETWORKDAYS(Lister!$D$21,Lister!$E$21,Lister!$D$7:$D$16),IF(AND(MONTH(E155)=2,F155&gt;DATE(2022,2,28)),(NETWORKDAYS(E155,Lister!$E$21,Lister!$D$7:$D$16)-R155)*O155/NETWORKDAYS(Lister!$D$21,Lister!$E$21,Lister!$D$7:$D$16),IF(AND(E155&lt;DATE(2022,2,1),MONTH(F155)=2),(NETWORKDAYS(Lister!$D$21,F155,Lister!$D$7:$D$16)-R155)*O155/NETWORKDAYS(Lister!$D$21,Lister!$E$21,Lister!$D$7:$D$16),IF(AND(E155&lt;DATE(2022,2,1),F155&gt;DATE(2022,2,28)),(NETWORKDAYS(Lister!$D$21,Lister!$E$21,Lister!$D$7:$D$16)-R155)*O155/NETWORKDAYS(Lister!$D$21,Lister!$E$21,Lister!$D$7:$D$16),IF(OR(AND(E155&lt;DATE(2022,2,1),F155&lt;DATE(2022,2,1)),E155&gt;DATE(2022,2,28)),0)))))),0),"")</f>
        <v/>
      </c>
      <c r="V155" s="23" t="str">
        <f t="shared" si="17"/>
        <v/>
      </c>
      <c r="W155" s="23" t="str">
        <f t="shared" si="18"/>
        <v/>
      </c>
      <c r="X155" s="24" t="str">
        <f t="shared" si="19"/>
        <v/>
      </c>
    </row>
    <row r="156" spans="1:24" x14ac:dyDescent="0.3">
      <c r="A156" s="4" t="str">
        <f t="shared" si="20"/>
        <v/>
      </c>
      <c r="B156" s="41"/>
      <c r="C156" s="42"/>
      <c r="D156" s="43"/>
      <c r="E156" s="44"/>
      <c r="F156" s="44"/>
      <c r="G156" s="17" t="str">
        <f>IF(OR(E156="",F156=""),"",NETWORKDAYS(E156,F156,Lister!$D$7:$D$16))</f>
        <v/>
      </c>
      <c r="I156" s="45" t="str">
        <f t="shared" si="14"/>
        <v/>
      </c>
      <c r="J156" s="46"/>
      <c r="K156" s="47">
        <f>IF(ISNUMBER('Opsparede løndele'!I141),J156+'Opsparede løndele'!I141,J156)</f>
        <v>0</v>
      </c>
      <c r="L156" s="48"/>
      <c r="M156" s="49"/>
      <c r="N156" s="23" t="str">
        <f t="shared" si="15"/>
        <v/>
      </c>
      <c r="O156" s="21" t="str">
        <f t="shared" si="16"/>
        <v/>
      </c>
      <c r="P156" s="49"/>
      <c r="Q156" s="49"/>
      <c r="R156" s="49"/>
      <c r="S156" s="22" t="str">
        <f>IFERROR(MAX(IF(OR(P156="",Q156="",R156=""),"",IF(AND(MONTH(E156)=12,MONTH(F156)=12),(NETWORKDAYS(E156,F156,Lister!$D$7:$D$16)-P156)*O156/NETWORKDAYS(Lister!$D$19,Lister!$E$19,Lister!$D$7:$D$16),IF(AND(MONTH(E156)=12,F156&gt;DATE(2021,12,31)),(NETWORKDAYS(E156,Lister!$E$19,Lister!$D$7:$D$16)-P156)*O156/NETWORKDAYS(Lister!$D$19,Lister!$E$19,Lister!$D$7:$D$16),IF(E156&gt;DATE(2021,12,31),0)))),0),"")</f>
        <v/>
      </c>
      <c r="T156" s="22" t="str">
        <f>IFERROR(MAX(IF(OR(P156="",Q156="",R156=""),"",IF(AND(MONTH(E156)=1,MONTH(F156)=1),(NETWORKDAYS(E156,F156,Lister!$D$7:$D$16)-Q156)*O156/NETWORKDAYS(Lister!$D$20,Lister!$E$20,Lister!$D$7:$D$16),IF(AND(MONTH(E156)=1,F156&gt;DATE(2022,1,31)),(NETWORKDAYS(E156,Lister!$E$20,Lister!$D$7:$D$16)-Q156)*O156/NETWORKDAYS(Lister!$D$20,Lister!$E$20,Lister!$D$7:$D$16),IF(AND(E156&lt;DATE(2022,1,1),MONTH(F156)=1),(NETWORKDAYS(Lister!$D$20,F156,Lister!$D$7:$D$16)-Q156)*O156/NETWORKDAYS(Lister!$D$20,Lister!$E$20,Lister!$D$7:$D$16),IF(AND(E156&lt;DATE(2022,1,1),F156&gt;DATE(2022,1,31)),(NETWORKDAYS(Lister!$D$20,Lister!$E$20,Lister!$D$7:$D$16)-Q156)*O156/NETWORKDAYS(Lister!$D$20,Lister!$E$20,Lister!$D$7:$D$16),IF(OR(AND(E156&lt;DATE(2022,1,1),F156&lt;DATE(2022,1,1)),E156&gt;DATE(2022,1,31)),0)))))),0),"")</f>
        <v/>
      </c>
      <c r="U156" s="22" t="str">
        <f>IFERROR(MAX(IF(OR(P156="",Q156="",R156=""),"",IF(AND(MONTH(E156)=2,MONTH(F156)=2),(NETWORKDAYS(E156,F156,Lister!$D$7:$D$16)-R156)*O156/NETWORKDAYS(Lister!$D$21,Lister!$E$21,Lister!$D$7:$D$16),IF(AND(MONTH(E156)=2,F156&gt;DATE(2022,2,28)),(NETWORKDAYS(E156,Lister!$E$21,Lister!$D$7:$D$16)-R156)*O156/NETWORKDAYS(Lister!$D$21,Lister!$E$21,Lister!$D$7:$D$16),IF(AND(E156&lt;DATE(2022,2,1),MONTH(F156)=2),(NETWORKDAYS(Lister!$D$21,F156,Lister!$D$7:$D$16)-R156)*O156/NETWORKDAYS(Lister!$D$21,Lister!$E$21,Lister!$D$7:$D$16),IF(AND(E156&lt;DATE(2022,2,1),F156&gt;DATE(2022,2,28)),(NETWORKDAYS(Lister!$D$21,Lister!$E$21,Lister!$D$7:$D$16)-R156)*O156/NETWORKDAYS(Lister!$D$21,Lister!$E$21,Lister!$D$7:$D$16),IF(OR(AND(E156&lt;DATE(2022,2,1),F156&lt;DATE(2022,2,1)),E156&gt;DATE(2022,2,28)),0)))))),0),"")</f>
        <v/>
      </c>
      <c r="V156" s="23" t="str">
        <f t="shared" si="17"/>
        <v/>
      </c>
      <c r="W156" s="23" t="str">
        <f t="shared" si="18"/>
        <v/>
      </c>
      <c r="X156" s="24" t="str">
        <f t="shared" si="19"/>
        <v/>
      </c>
    </row>
    <row r="157" spans="1:24" x14ac:dyDescent="0.3">
      <c r="A157" s="4" t="str">
        <f t="shared" si="20"/>
        <v/>
      </c>
      <c r="B157" s="41"/>
      <c r="C157" s="42"/>
      <c r="D157" s="43"/>
      <c r="E157" s="44"/>
      <c r="F157" s="44"/>
      <c r="G157" s="17" t="str">
        <f>IF(OR(E157="",F157=""),"",NETWORKDAYS(E157,F157,Lister!$D$7:$D$16))</f>
        <v/>
      </c>
      <c r="I157" s="45" t="str">
        <f t="shared" si="14"/>
        <v/>
      </c>
      <c r="J157" s="46"/>
      <c r="K157" s="47">
        <f>IF(ISNUMBER('Opsparede løndele'!I142),J157+'Opsparede løndele'!I142,J157)</f>
        <v>0</v>
      </c>
      <c r="L157" s="48"/>
      <c r="M157" s="49"/>
      <c r="N157" s="23" t="str">
        <f t="shared" si="15"/>
        <v/>
      </c>
      <c r="O157" s="21" t="str">
        <f t="shared" si="16"/>
        <v/>
      </c>
      <c r="P157" s="49"/>
      <c r="Q157" s="49"/>
      <c r="R157" s="49"/>
      <c r="S157" s="22" t="str">
        <f>IFERROR(MAX(IF(OR(P157="",Q157="",R157=""),"",IF(AND(MONTH(E157)=12,MONTH(F157)=12),(NETWORKDAYS(E157,F157,Lister!$D$7:$D$16)-P157)*O157/NETWORKDAYS(Lister!$D$19,Lister!$E$19,Lister!$D$7:$D$16),IF(AND(MONTH(E157)=12,F157&gt;DATE(2021,12,31)),(NETWORKDAYS(E157,Lister!$E$19,Lister!$D$7:$D$16)-P157)*O157/NETWORKDAYS(Lister!$D$19,Lister!$E$19,Lister!$D$7:$D$16),IF(E157&gt;DATE(2021,12,31),0)))),0),"")</f>
        <v/>
      </c>
      <c r="T157" s="22" t="str">
        <f>IFERROR(MAX(IF(OR(P157="",Q157="",R157=""),"",IF(AND(MONTH(E157)=1,MONTH(F157)=1),(NETWORKDAYS(E157,F157,Lister!$D$7:$D$16)-Q157)*O157/NETWORKDAYS(Lister!$D$20,Lister!$E$20,Lister!$D$7:$D$16),IF(AND(MONTH(E157)=1,F157&gt;DATE(2022,1,31)),(NETWORKDAYS(E157,Lister!$E$20,Lister!$D$7:$D$16)-Q157)*O157/NETWORKDAYS(Lister!$D$20,Lister!$E$20,Lister!$D$7:$D$16),IF(AND(E157&lt;DATE(2022,1,1),MONTH(F157)=1),(NETWORKDAYS(Lister!$D$20,F157,Lister!$D$7:$D$16)-Q157)*O157/NETWORKDAYS(Lister!$D$20,Lister!$E$20,Lister!$D$7:$D$16),IF(AND(E157&lt;DATE(2022,1,1),F157&gt;DATE(2022,1,31)),(NETWORKDAYS(Lister!$D$20,Lister!$E$20,Lister!$D$7:$D$16)-Q157)*O157/NETWORKDAYS(Lister!$D$20,Lister!$E$20,Lister!$D$7:$D$16),IF(OR(AND(E157&lt;DATE(2022,1,1),F157&lt;DATE(2022,1,1)),E157&gt;DATE(2022,1,31)),0)))))),0),"")</f>
        <v/>
      </c>
      <c r="U157" s="22" t="str">
        <f>IFERROR(MAX(IF(OR(P157="",Q157="",R157=""),"",IF(AND(MONTH(E157)=2,MONTH(F157)=2),(NETWORKDAYS(E157,F157,Lister!$D$7:$D$16)-R157)*O157/NETWORKDAYS(Lister!$D$21,Lister!$E$21,Lister!$D$7:$D$16),IF(AND(MONTH(E157)=2,F157&gt;DATE(2022,2,28)),(NETWORKDAYS(E157,Lister!$E$21,Lister!$D$7:$D$16)-R157)*O157/NETWORKDAYS(Lister!$D$21,Lister!$E$21,Lister!$D$7:$D$16),IF(AND(E157&lt;DATE(2022,2,1),MONTH(F157)=2),(NETWORKDAYS(Lister!$D$21,F157,Lister!$D$7:$D$16)-R157)*O157/NETWORKDAYS(Lister!$D$21,Lister!$E$21,Lister!$D$7:$D$16),IF(AND(E157&lt;DATE(2022,2,1),F157&gt;DATE(2022,2,28)),(NETWORKDAYS(Lister!$D$21,Lister!$E$21,Lister!$D$7:$D$16)-R157)*O157/NETWORKDAYS(Lister!$D$21,Lister!$E$21,Lister!$D$7:$D$16),IF(OR(AND(E157&lt;DATE(2022,2,1),F157&lt;DATE(2022,2,1)),E157&gt;DATE(2022,2,28)),0)))))),0),"")</f>
        <v/>
      </c>
      <c r="V157" s="23" t="str">
        <f t="shared" si="17"/>
        <v/>
      </c>
      <c r="W157" s="23" t="str">
        <f t="shared" si="18"/>
        <v/>
      </c>
      <c r="X157" s="24" t="str">
        <f t="shared" si="19"/>
        <v/>
      </c>
    </row>
    <row r="158" spans="1:24" x14ac:dyDescent="0.3">
      <c r="A158" s="4" t="str">
        <f t="shared" si="20"/>
        <v/>
      </c>
      <c r="B158" s="41"/>
      <c r="C158" s="42"/>
      <c r="D158" s="43"/>
      <c r="E158" s="44"/>
      <c r="F158" s="44"/>
      <c r="G158" s="17" t="str">
        <f>IF(OR(E158="",F158=""),"",NETWORKDAYS(E158,F158,Lister!$D$7:$D$16))</f>
        <v/>
      </c>
      <c r="I158" s="45" t="str">
        <f t="shared" si="14"/>
        <v/>
      </c>
      <c r="J158" s="46"/>
      <c r="K158" s="47">
        <f>IF(ISNUMBER('Opsparede løndele'!I143),J158+'Opsparede løndele'!I143,J158)</f>
        <v>0</v>
      </c>
      <c r="L158" s="48"/>
      <c r="M158" s="49"/>
      <c r="N158" s="23" t="str">
        <f t="shared" si="15"/>
        <v/>
      </c>
      <c r="O158" s="21" t="str">
        <f t="shared" si="16"/>
        <v/>
      </c>
      <c r="P158" s="49"/>
      <c r="Q158" s="49"/>
      <c r="R158" s="49"/>
      <c r="S158" s="22" t="str">
        <f>IFERROR(MAX(IF(OR(P158="",Q158="",R158=""),"",IF(AND(MONTH(E158)=12,MONTH(F158)=12),(NETWORKDAYS(E158,F158,Lister!$D$7:$D$16)-P158)*O158/NETWORKDAYS(Lister!$D$19,Lister!$E$19,Lister!$D$7:$D$16),IF(AND(MONTH(E158)=12,F158&gt;DATE(2021,12,31)),(NETWORKDAYS(E158,Lister!$E$19,Lister!$D$7:$D$16)-P158)*O158/NETWORKDAYS(Lister!$D$19,Lister!$E$19,Lister!$D$7:$D$16),IF(E158&gt;DATE(2021,12,31),0)))),0),"")</f>
        <v/>
      </c>
      <c r="T158" s="22" t="str">
        <f>IFERROR(MAX(IF(OR(P158="",Q158="",R158=""),"",IF(AND(MONTH(E158)=1,MONTH(F158)=1),(NETWORKDAYS(E158,F158,Lister!$D$7:$D$16)-Q158)*O158/NETWORKDAYS(Lister!$D$20,Lister!$E$20,Lister!$D$7:$D$16),IF(AND(MONTH(E158)=1,F158&gt;DATE(2022,1,31)),(NETWORKDAYS(E158,Lister!$E$20,Lister!$D$7:$D$16)-Q158)*O158/NETWORKDAYS(Lister!$D$20,Lister!$E$20,Lister!$D$7:$D$16),IF(AND(E158&lt;DATE(2022,1,1),MONTH(F158)=1),(NETWORKDAYS(Lister!$D$20,F158,Lister!$D$7:$D$16)-Q158)*O158/NETWORKDAYS(Lister!$D$20,Lister!$E$20,Lister!$D$7:$D$16),IF(AND(E158&lt;DATE(2022,1,1),F158&gt;DATE(2022,1,31)),(NETWORKDAYS(Lister!$D$20,Lister!$E$20,Lister!$D$7:$D$16)-Q158)*O158/NETWORKDAYS(Lister!$D$20,Lister!$E$20,Lister!$D$7:$D$16),IF(OR(AND(E158&lt;DATE(2022,1,1),F158&lt;DATE(2022,1,1)),E158&gt;DATE(2022,1,31)),0)))))),0),"")</f>
        <v/>
      </c>
      <c r="U158" s="22" t="str">
        <f>IFERROR(MAX(IF(OR(P158="",Q158="",R158=""),"",IF(AND(MONTH(E158)=2,MONTH(F158)=2),(NETWORKDAYS(E158,F158,Lister!$D$7:$D$16)-R158)*O158/NETWORKDAYS(Lister!$D$21,Lister!$E$21,Lister!$D$7:$D$16),IF(AND(MONTH(E158)=2,F158&gt;DATE(2022,2,28)),(NETWORKDAYS(E158,Lister!$E$21,Lister!$D$7:$D$16)-R158)*O158/NETWORKDAYS(Lister!$D$21,Lister!$E$21,Lister!$D$7:$D$16),IF(AND(E158&lt;DATE(2022,2,1),MONTH(F158)=2),(NETWORKDAYS(Lister!$D$21,F158,Lister!$D$7:$D$16)-R158)*O158/NETWORKDAYS(Lister!$D$21,Lister!$E$21,Lister!$D$7:$D$16),IF(AND(E158&lt;DATE(2022,2,1),F158&gt;DATE(2022,2,28)),(NETWORKDAYS(Lister!$D$21,Lister!$E$21,Lister!$D$7:$D$16)-R158)*O158/NETWORKDAYS(Lister!$D$21,Lister!$E$21,Lister!$D$7:$D$16),IF(OR(AND(E158&lt;DATE(2022,2,1),F158&lt;DATE(2022,2,1)),E158&gt;DATE(2022,2,28)),0)))))),0),"")</f>
        <v/>
      </c>
      <c r="V158" s="23" t="str">
        <f t="shared" si="17"/>
        <v/>
      </c>
      <c r="W158" s="23" t="str">
        <f t="shared" si="18"/>
        <v/>
      </c>
      <c r="X158" s="24" t="str">
        <f t="shared" si="19"/>
        <v/>
      </c>
    </row>
    <row r="159" spans="1:24" x14ac:dyDescent="0.3">
      <c r="A159" s="4" t="str">
        <f t="shared" si="20"/>
        <v/>
      </c>
      <c r="B159" s="41"/>
      <c r="C159" s="42"/>
      <c r="D159" s="43"/>
      <c r="E159" s="44"/>
      <c r="F159" s="44"/>
      <c r="G159" s="17" t="str">
        <f>IF(OR(E159="",F159=""),"",NETWORKDAYS(E159,F159,Lister!$D$7:$D$16))</f>
        <v/>
      </c>
      <c r="I159" s="45" t="str">
        <f t="shared" si="14"/>
        <v/>
      </c>
      <c r="J159" s="46"/>
      <c r="K159" s="47">
        <f>IF(ISNUMBER('Opsparede løndele'!I144),J159+'Opsparede løndele'!I144,J159)</f>
        <v>0</v>
      </c>
      <c r="L159" s="48"/>
      <c r="M159" s="49"/>
      <c r="N159" s="23" t="str">
        <f t="shared" si="15"/>
        <v/>
      </c>
      <c r="O159" s="21" t="str">
        <f t="shared" si="16"/>
        <v/>
      </c>
      <c r="P159" s="49"/>
      <c r="Q159" s="49"/>
      <c r="R159" s="49"/>
      <c r="S159" s="22" t="str">
        <f>IFERROR(MAX(IF(OR(P159="",Q159="",R159=""),"",IF(AND(MONTH(E159)=12,MONTH(F159)=12),(NETWORKDAYS(E159,F159,Lister!$D$7:$D$16)-P159)*O159/NETWORKDAYS(Lister!$D$19,Lister!$E$19,Lister!$D$7:$D$16),IF(AND(MONTH(E159)=12,F159&gt;DATE(2021,12,31)),(NETWORKDAYS(E159,Lister!$E$19,Lister!$D$7:$D$16)-P159)*O159/NETWORKDAYS(Lister!$D$19,Lister!$E$19,Lister!$D$7:$D$16),IF(E159&gt;DATE(2021,12,31),0)))),0),"")</f>
        <v/>
      </c>
      <c r="T159" s="22" t="str">
        <f>IFERROR(MAX(IF(OR(P159="",Q159="",R159=""),"",IF(AND(MONTH(E159)=1,MONTH(F159)=1),(NETWORKDAYS(E159,F159,Lister!$D$7:$D$16)-Q159)*O159/NETWORKDAYS(Lister!$D$20,Lister!$E$20,Lister!$D$7:$D$16),IF(AND(MONTH(E159)=1,F159&gt;DATE(2022,1,31)),(NETWORKDAYS(E159,Lister!$E$20,Lister!$D$7:$D$16)-Q159)*O159/NETWORKDAYS(Lister!$D$20,Lister!$E$20,Lister!$D$7:$D$16),IF(AND(E159&lt;DATE(2022,1,1),MONTH(F159)=1),(NETWORKDAYS(Lister!$D$20,F159,Lister!$D$7:$D$16)-Q159)*O159/NETWORKDAYS(Lister!$D$20,Lister!$E$20,Lister!$D$7:$D$16),IF(AND(E159&lt;DATE(2022,1,1),F159&gt;DATE(2022,1,31)),(NETWORKDAYS(Lister!$D$20,Lister!$E$20,Lister!$D$7:$D$16)-Q159)*O159/NETWORKDAYS(Lister!$D$20,Lister!$E$20,Lister!$D$7:$D$16),IF(OR(AND(E159&lt;DATE(2022,1,1),F159&lt;DATE(2022,1,1)),E159&gt;DATE(2022,1,31)),0)))))),0),"")</f>
        <v/>
      </c>
      <c r="U159" s="22" t="str">
        <f>IFERROR(MAX(IF(OR(P159="",Q159="",R159=""),"",IF(AND(MONTH(E159)=2,MONTH(F159)=2),(NETWORKDAYS(E159,F159,Lister!$D$7:$D$16)-R159)*O159/NETWORKDAYS(Lister!$D$21,Lister!$E$21,Lister!$D$7:$D$16),IF(AND(MONTH(E159)=2,F159&gt;DATE(2022,2,28)),(NETWORKDAYS(E159,Lister!$E$21,Lister!$D$7:$D$16)-R159)*O159/NETWORKDAYS(Lister!$D$21,Lister!$E$21,Lister!$D$7:$D$16),IF(AND(E159&lt;DATE(2022,2,1),MONTH(F159)=2),(NETWORKDAYS(Lister!$D$21,F159,Lister!$D$7:$D$16)-R159)*O159/NETWORKDAYS(Lister!$D$21,Lister!$E$21,Lister!$D$7:$D$16),IF(AND(E159&lt;DATE(2022,2,1),F159&gt;DATE(2022,2,28)),(NETWORKDAYS(Lister!$D$21,Lister!$E$21,Lister!$D$7:$D$16)-R159)*O159/NETWORKDAYS(Lister!$D$21,Lister!$E$21,Lister!$D$7:$D$16),IF(OR(AND(E159&lt;DATE(2022,2,1),F159&lt;DATE(2022,2,1)),E159&gt;DATE(2022,2,28)),0)))))),0),"")</f>
        <v/>
      </c>
      <c r="V159" s="23" t="str">
        <f t="shared" si="17"/>
        <v/>
      </c>
      <c r="W159" s="23" t="str">
        <f t="shared" si="18"/>
        <v/>
      </c>
      <c r="X159" s="24" t="str">
        <f t="shared" si="19"/>
        <v/>
      </c>
    </row>
    <row r="160" spans="1:24" x14ac:dyDescent="0.3">
      <c r="A160" s="4" t="str">
        <f t="shared" si="20"/>
        <v/>
      </c>
      <c r="B160" s="41"/>
      <c r="C160" s="42"/>
      <c r="D160" s="43"/>
      <c r="E160" s="44"/>
      <c r="F160" s="44"/>
      <c r="G160" s="17" t="str">
        <f>IF(OR(E160="",F160=""),"",NETWORKDAYS(E160,F160,Lister!$D$7:$D$16))</f>
        <v/>
      </c>
      <c r="I160" s="45" t="str">
        <f t="shared" si="14"/>
        <v/>
      </c>
      <c r="J160" s="46"/>
      <c r="K160" s="47">
        <f>IF(ISNUMBER('Opsparede løndele'!I145),J160+'Opsparede løndele'!I145,J160)</f>
        <v>0</v>
      </c>
      <c r="L160" s="48"/>
      <c r="M160" s="49"/>
      <c r="N160" s="23" t="str">
        <f t="shared" si="15"/>
        <v/>
      </c>
      <c r="O160" s="21" t="str">
        <f t="shared" si="16"/>
        <v/>
      </c>
      <c r="P160" s="49"/>
      <c r="Q160" s="49"/>
      <c r="R160" s="49"/>
      <c r="S160" s="22" t="str">
        <f>IFERROR(MAX(IF(OR(P160="",Q160="",R160=""),"",IF(AND(MONTH(E160)=12,MONTH(F160)=12),(NETWORKDAYS(E160,F160,Lister!$D$7:$D$16)-P160)*O160/NETWORKDAYS(Lister!$D$19,Lister!$E$19,Lister!$D$7:$D$16),IF(AND(MONTH(E160)=12,F160&gt;DATE(2021,12,31)),(NETWORKDAYS(E160,Lister!$E$19,Lister!$D$7:$D$16)-P160)*O160/NETWORKDAYS(Lister!$D$19,Lister!$E$19,Lister!$D$7:$D$16),IF(E160&gt;DATE(2021,12,31),0)))),0),"")</f>
        <v/>
      </c>
      <c r="T160" s="22" t="str">
        <f>IFERROR(MAX(IF(OR(P160="",Q160="",R160=""),"",IF(AND(MONTH(E160)=1,MONTH(F160)=1),(NETWORKDAYS(E160,F160,Lister!$D$7:$D$16)-Q160)*O160/NETWORKDAYS(Lister!$D$20,Lister!$E$20,Lister!$D$7:$D$16),IF(AND(MONTH(E160)=1,F160&gt;DATE(2022,1,31)),(NETWORKDAYS(E160,Lister!$E$20,Lister!$D$7:$D$16)-Q160)*O160/NETWORKDAYS(Lister!$D$20,Lister!$E$20,Lister!$D$7:$D$16),IF(AND(E160&lt;DATE(2022,1,1),MONTH(F160)=1),(NETWORKDAYS(Lister!$D$20,F160,Lister!$D$7:$D$16)-Q160)*O160/NETWORKDAYS(Lister!$D$20,Lister!$E$20,Lister!$D$7:$D$16),IF(AND(E160&lt;DATE(2022,1,1),F160&gt;DATE(2022,1,31)),(NETWORKDAYS(Lister!$D$20,Lister!$E$20,Lister!$D$7:$D$16)-Q160)*O160/NETWORKDAYS(Lister!$D$20,Lister!$E$20,Lister!$D$7:$D$16),IF(OR(AND(E160&lt;DATE(2022,1,1),F160&lt;DATE(2022,1,1)),E160&gt;DATE(2022,1,31)),0)))))),0),"")</f>
        <v/>
      </c>
      <c r="U160" s="22" t="str">
        <f>IFERROR(MAX(IF(OR(P160="",Q160="",R160=""),"",IF(AND(MONTH(E160)=2,MONTH(F160)=2),(NETWORKDAYS(E160,F160,Lister!$D$7:$D$16)-R160)*O160/NETWORKDAYS(Lister!$D$21,Lister!$E$21,Lister!$D$7:$D$16),IF(AND(MONTH(E160)=2,F160&gt;DATE(2022,2,28)),(NETWORKDAYS(E160,Lister!$E$21,Lister!$D$7:$D$16)-R160)*O160/NETWORKDAYS(Lister!$D$21,Lister!$E$21,Lister!$D$7:$D$16),IF(AND(E160&lt;DATE(2022,2,1),MONTH(F160)=2),(NETWORKDAYS(Lister!$D$21,F160,Lister!$D$7:$D$16)-R160)*O160/NETWORKDAYS(Lister!$D$21,Lister!$E$21,Lister!$D$7:$D$16),IF(AND(E160&lt;DATE(2022,2,1),F160&gt;DATE(2022,2,28)),(NETWORKDAYS(Lister!$D$21,Lister!$E$21,Lister!$D$7:$D$16)-R160)*O160/NETWORKDAYS(Lister!$D$21,Lister!$E$21,Lister!$D$7:$D$16),IF(OR(AND(E160&lt;DATE(2022,2,1),F160&lt;DATE(2022,2,1)),E160&gt;DATE(2022,2,28)),0)))))),0),"")</f>
        <v/>
      </c>
      <c r="V160" s="23" t="str">
        <f t="shared" si="17"/>
        <v/>
      </c>
      <c r="W160" s="23" t="str">
        <f t="shared" si="18"/>
        <v/>
      </c>
      <c r="X160" s="24" t="str">
        <f t="shared" si="19"/>
        <v/>
      </c>
    </row>
    <row r="161" spans="1:24" x14ac:dyDescent="0.3">
      <c r="A161" s="4" t="str">
        <f t="shared" si="20"/>
        <v/>
      </c>
      <c r="B161" s="41"/>
      <c r="C161" s="42"/>
      <c r="D161" s="43"/>
      <c r="E161" s="44"/>
      <c r="F161" s="44"/>
      <c r="G161" s="17" t="str">
        <f>IF(OR(E161="",F161=""),"",NETWORKDAYS(E161,F161,Lister!$D$7:$D$16))</f>
        <v/>
      </c>
      <c r="I161" s="45" t="str">
        <f t="shared" si="14"/>
        <v/>
      </c>
      <c r="J161" s="46"/>
      <c r="K161" s="47">
        <f>IF(ISNUMBER('Opsparede løndele'!I146),J161+'Opsparede løndele'!I146,J161)</f>
        <v>0</v>
      </c>
      <c r="L161" s="48"/>
      <c r="M161" s="49"/>
      <c r="N161" s="23" t="str">
        <f t="shared" si="15"/>
        <v/>
      </c>
      <c r="O161" s="21" t="str">
        <f t="shared" si="16"/>
        <v/>
      </c>
      <c r="P161" s="49"/>
      <c r="Q161" s="49"/>
      <c r="R161" s="49"/>
      <c r="S161" s="22" t="str">
        <f>IFERROR(MAX(IF(OR(P161="",Q161="",R161=""),"",IF(AND(MONTH(E161)=12,MONTH(F161)=12),(NETWORKDAYS(E161,F161,Lister!$D$7:$D$16)-P161)*O161/NETWORKDAYS(Lister!$D$19,Lister!$E$19,Lister!$D$7:$D$16),IF(AND(MONTH(E161)=12,F161&gt;DATE(2021,12,31)),(NETWORKDAYS(E161,Lister!$E$19,Lister!$D$7:$D$16)-P161)*O161/NETWORKDAYS(Lister!$D$19,Lister!$E$19,Lister!$D$7:$D$16),IF(E161&gt;DATE(2021,12,31),0)))),0),"")</f>
        <v/>
      </c>
      <c r="T161" s="22" t="str">
        <f>IFERROR(MAX(IF(OR(P161="",Q161="",R161=""),"",IF(AND(MONTH(E161)=1,MONTH(F161)=1),(NETWORKDAYS(E161,F161,Lister!$D$7:$D$16)-Q161)*O161/NETWORKDAYS(Lister!$D$20,Lister!$E$20,Lister!$D$7:$D$16),IF(AND(MONTH(E161)=1,F161&gt;DATE(2022,1,31)),(NETWORKDAYS(E161,Lister!$E$20,Lister!$D$7:$D$16)-Q161)*O161/NETWORKDAYS(Lister!$D$20,Lister!$E$20,Lister!$D$7:$D$16),IF(AND(E161&lt;DATE(2022,1,1),MONTH(F161)=1),(NETWORKDAYS(Lister!$D$20,F161,Lister!$D$7:$D$16)-Q161)*O161/NETWORKDAYS(Lister!$D$20,Lister!$E$20,Lister!$D$7:$D$16),IF(AND(E161&lt;DATE(2022,1,1),F161&gt;DATE(2022,1,31)),(NETWORKDAYS(Lister!$D$20,Lister!$E$20,Lister!$D$7:$D$16)-Q161)*O161/NETWORKDAYS(Lister!$D$20,Lister!$E$20,Lister!$D$7:$D$16),IF(OR(AND(E161&lt;DATE(2022,1,1),F161&lt;DATE(2022,1,1)),E161&gt;DATE(2022,1,31)),0)))))),0),"")</f>
        <v/>
      </c>
      <c r="U161" s="22" t="str">
        <f>IFERROR(MAX(IF(OR(P161="",Q161="",R161=""),"",IF(AND(MONTH(E161)=2,MONTH(F161)=2),(NETWORKDAYS(E161,F161,Lister!$D$7:$D$16)-R161)*O161/NETWORKDAYS(Lister!$D$21,Lister!$E$21,Lister!$D$7:$D$16),IF(AND(MONTH(E161)=2,F161&gt;DATE(2022,2,28)),(NETWORKDAYS(E161,Lister!$E$21,Lister!$D$7:$D$16)-R161)*O161/NETWORKDAYS(Lister!$D$21,Lister!$E$21,Lister!$D$7:$D$16),IF(AND(E161&lt;DATE(2022,2,1),MONTH(F161)=2),(NETWORKDAYS(Lister!$D$21,F161,Lister!$D$7:$D$16)-R161)*O161/NETWORKDAYS(Lister!$D$21,Lister!$E$21,Lister!$D$7:$D$16),IF(AND(E161&lt;DATE(2022,2,1),F161&gt;DATE(2022,2,28)),(NETWORKDAYS(Lister!$D$21,Lister!$E$21,Lister!$D$7:$D$16)-R161)*O161/NETWORKDAYS(Lister!$D$21,Lister!$E$21,Lister!$D$7:$D$16),IF(OR(AND(E161&lt;DATE(2022,2,1),F161&lt;DATE(2022,2,1)),E161&gt;DATE(2022,2,28)),0)))))),0),"")</f>
        <v/>
      </c>
      <c r="V161" s="23" t="str">
        <f t="shared" si="17"/>
        <v/>
      </c>
      <c r="W161" s="23" t="str">
        <f t="shared" si="18"/>
        <v/>
      </c>
      <c r="X161" s="24" t="str">
        <f t="shared" si="19"/>
        <v/>
      </c>
    </row>
    <row r="162" spans="1:24" x14ac:dyDescent="0.3">
      <c r="A162" s="4" t="str">
        <f t="shared" si="20"/>
        <v/>
      </c>
      <c r="B162" s="41"/>
      <c r="C162" s="42"/>
      <c r="D162" s="43"/>
      <c r="E162" s="44"/>
      <c r="F162" s="44"/>
      <c r="G162" s="17" t="str">
        <f>IF(OR(E162="",F162=""),"",NETWORKDAYS(E162,F162,Lister!$D$7:$D$16))</f>
        <v/>
      </c>
      <c r="I162" s="45" t="str">
        <f t="shared" si="14"/>
        <v/>
      </c>
      <c r="J162" s="46"/>
      <c r="K162" s="47">
        <f>IF(ISNUMBER('Opsparede løndele'!I147),J162+'Opsparede løndele'!I147,J162)</f>
        <v>0</v>
      </c>
      <c r="L162" s="48"/>
      <c r="M162" s="49"/>
      <c r="N162" s="23" t="str">
        <f t="shared" si="15"/>
        <v/>
      </c>
      <c r="O162" s="21" t="str">
        <f t="shared" si="16"/>
        <v/>
      </c>
      <c r="P162" s="49"/>
      <c r="Q162" s="49"/>
      <c r="R162" s="49"/>
      <c r="S162" s="22" t="str">
        <f>IFERROR(MAX(IF(OR(P162="",Q162="",R162=""),"",IF(AND(MONTH(E162)=12,MONTH(F162)=12),(NETWORKDAYS(E162,F162,Lister!$D$7:$D$16)-P162)*O162/NETWORKDAYS(Lister!$D$19,Lister!$E$19,Lister!$D$7:$D$16),IF(AND(MONTH(E162)=12,F162&gt;DATE(2021,12,31)),(NETWORKDAYS(E162,Lister!$E$19,Lister!$D$7:$D$16)-P162)*O162/NETWORKDAYS(Lister!$D$19,Lister!$E$19,Lister!$D$7:$D$16),IF(E162&gt;DATE(2021,12,31),0)))),0),"")</f>
        <v/>
      </c>
      <c r="T162" s="22" t="str">
        <f>IFERROR(MAX(IF(OR(P162="",Q162="",R162=""),"",IF(AND(MONTH(E162)=1,MONTH(F162)=1),(NETWORKDAYS(E162,F162,Lister!$D$7:$D$16)-Q162)*O162/NETWORKDAYS(Lister!$D$20,Lister!$E$20,Lister!$D$7:$D$16),IF(AND(MONTH(E162)=1,F162&gt;DATE(2022,1,31)),(NETWORKDAYS(E162,Lister!$E$20,Lister!$D$7:$D$16)-Q162)*O162/NETWORKDAYS(Lister!$D$20,Lister!$E$20,Lister!$D$7:$D$16),IF(AND(E162&lt;DATE(2022,1,1),MONTH(F162)=1),(NETWORKDAYS(Lister!$D$20,F162,Lister!$D$7:$D$16)-Q162)*O162/NETWORKDAYS(Lister!$D$20,Lister!$E$20,Lister!$D$7:$D$16),IF(AND(E162&lt;DATE(2022,1,1),F162&gt;DATE(2022,1,31)),(NETWORKDAYS(Lister!$D$20,Lister!$E$20,Lister!$D$7:$D$16)-Q162)*O162/NETWORKDAYS(Lister!$D$20,Lister!$E$20,Lister!$D$7:$D$16),IF(OR(AND(E162&lt;DATE(2022,1,1),F162&lt;DATE(2022,1,1)),E162&gt;DATE(2022,1,31)),0)))))),0),"")</f>
        <v/>
      </c>
      <c r="U162" s="22" t="str">
        <f>IFERROR(MAX(IF(OR(P162="",Q162="",R162=""),"",IF(AND(MONTH(E162)=2,MONTH(F162)=2),(NETWORKDAYS(E162,F162,Lister!$D$7:$D$16)-R162)*O162/NETWORKDAYS(Lister!$D$21,Lister!$E$21,Lister!$D$7:$D$16),IF(AND(MONTH(E162)=2,F162&gt;DATE(2022,2,28)),(NETWORKDAYS(E162,Lister!$E$21,Lister!$D$7:$D$16)-R162)*O162/NETWORKDAYS(Lister!$D$21,Lister!$E$21,Lister!$D$7:$D$16),IF(AND(E162&lt;DATE(2022,2,1),MONTH(F162)=2),(NETWORKDAYS(Lister!$D$21,F162,Lister!$D$7:$D$16)-R162)*O162/NETWORKDAYS(Lister!$D$21,Lister!$E$21,Lister!$D$7:$D$16),IF(AND(E162&lt;DATE(2022,2,1),F162&gt;DATE(2022,2,28)),(NETWORKDAYS(Lister!$D$21,Lister!$E$21,Lister!$D$7:$D$16)-R162)*O162/NETWORKDAYS(Lister!$D$21,Lister!$E$21,Lister!$D$7:$D$16),IF(OR(AND(E162&lt;DATE(2022,2,1),F162&lt;DATE(2022,2,1)),E162&gt;DATE(2022,2,28)),0)))))),0),"")</f>
        <v/>
      </c>
      <c r="V162" s="23" t="str">
        <f t="shared" si="17"/>
        <v/>
      </c>
      <c r="W162" s="23" t="str">
        <f t="shared" si="18"/>
        <v/>
      </c>
      <c r="X162" s="24" t="str">
        <f t="shared" si="19"/>
        <v/>
      </c>
    </row>
    <row r="163" spans="1:24" x14ac:dyDescent="0.3">
      <c r="A163" s="4" t="str">
        <f t="shared" si="20"/>
        <v/>
      </c>
      <c r="B163" s="41"/>
      <c r="C163" s="42"/>
      <c r="D163" s="43"/>
      <c r="E163" s="44"/>
      <c r="F163" s="44"/>
      <c r="G163" s="17" t="str">
        <f>IF(OR(E163="",F163=""),"",NETWORKDAYS(E163,F163,Lister!$D$7:$D$16))</f>
        <v/>
      </c>
      <c r="I163" s="45" t="str">
        <f t="shared" si="14"/>
        <v/>
      </c>
      <c r="J163" s="46"/>
      <c r="K163" s="47">
        <f>IF(ISNUMBER('Opsparede løndele'!I148),J163+'Opsparede løndele'!I148,J163)</f>
        <v>0</v>
      </c>
      <c r="L163" s="48"/>
      <c r="M163" s="49"/>
      <c r="N163" s="23" t="str">
        <f t="shared" si="15"/>
        <v/>
      </c>
      <c r="O163" s="21" t="str">
        <f t="shared" si="16"/>
        <v/>
      </c>
      <c r="P163" s="49"/>
      <c r="Q163" s="49"/>
      <c r="R163" s="49"/>
      <c r="S163" s="22" t="str">
        <f>IFERROR(MAX(IF(OR(P163="",Q163="",R163=""),"",IF(AND(MONTH(E163)=12,MONTH(F163)=12),(NETWORKDAYS(E163,F163,Lister!$D$7:$D$16)-P163)*O163/NETWORKDAYS(Lister!$D$19,Lister!$E$19,Lister!$D$7:$D$16),IF(AND(MONTH(E163)=12,F163&gt;DATE(2021,12,31)),(NETWORKDAYS(E163,Lister!$E$19,Lister!$D$7:$D$16)-P163)*O163/NETWORKDAYS(Lister!$D$19,Lister!$E$19,Lister!$D$7:$D$16),IF(E163&gt;DATE(2021,12,31),0)))),0),"")</f>
        <v/>
      </c>
      <c r="T163" s="22" t="str">
        <f>IFERROR(MAX(IF(OR(P163="",Q163="",R163=""),"",IF(AND(MONTH(E163)=1,MONTH(F163)=1),(NETWORKDAYS(E163,F163,Lister!$D$7:$D$16)-Q163)*O163/NETWORKDAYS(Lister!$D$20,Lister!$E$20,Lister!$D$7:$D$16),IF(AND(MONTH(E163)=1,F163&gt;DATE(2022,1,31)),(NETWORKDAYS(E163,Lister!$E$20,Lister!$D$7:$D$16)-Q163)*O163/NETWORKDAYS(Lister!$D$20,Lister!$E$20,Lister!$D$7:$D$16),IF(AND(E163&lt;DATE(2022,1,1),MONTH(F163)=1),(NETWORKDAYS(Lister!$D$20,F163,Lister!$D$7:$D$16)-Q163)*O163/NETWORKDAYS(Lister!$D$20,Lister!$E$20,Lister!$D$7:$D$16),IF(AND(E163&lt;DATE(2022,1,1),F163&gt;DATE(2022,1,31)),(NETWORKDAYS(Lister!$D$20,Lister!$E$20,Lister!$D$7:$D$16)-Q163)*O163/NETWORKDAYS(Lister!$D$20,Lister!$E$20,Lister!$D$7:$D$16),IF(OR(AND(E163&lt;DATE(2022,1,1),F163&lt;DATE(2022,1,1)),E163&gt;DATE(2022,1,31)),0)))))),0),"")</f>
        <v/>
      </c>
      <c r="U163" s="22" t="str">
        <f>IFERROR(MAX(IF(OR(P163="",Q163="",R163=""),"",IF(AND(MONTH(E163)=2,MONTH(F163)=2),(NETWORKDAYS(E163,F163,Lister!$D$7:$D$16)-R163)*O163/NETWORKDAYS(Lister!$D$21,Lister!$E$21,Lister!$D$7:$D$16),IF(AND(MONTH(E163)=2,F163&gt;DATE(2022,2,28)),(NETWORKDAYS(E163,Lister!$E$21,Lister!$D$7:$D$16)-R163)*O163/NETWORKDAYS(Lister!$D$21,Lister!$E$21,Lister!$D$7:$D$16),IF(AND(E163&lt;DATE(2022,2,1),MONTH(F163)=2),(NETWORKDAYS(Lister!$D$21,F163,Lister!$D$7:$D$16)-R163)*O163/NETWORKDAYS(Lister!$D$21,Lister!$E$21,Lister!$D$7:$D$16),IF(AND(E163&lt;DATE(2022,2,1),F163&gt;DATE(2022,2,28)),(NETWORKDAYS(Lister!$D$21,Lister!$E$21,Lister!$D$7:$D$16)-R163)*O163/NETWORKDAYS(Lister!$D$21,Lister!$E$21,Lister!$D$7:$D$16),IF(OR(AND(E163&lt;DATE(2022,2,1),F163&lt;DATE(2022,2,1)),E163&gt;DATE(2022,2,28)),0)))))),0),"")</f>
        <v/>
      </c>
      <c r="V163" s="23" t="str">
        <f t="shared" si="17"/>
        <v/>
      </c>
      <c r="W163" s="23" t="str">
        <f t="shared" si="18"/>
        <v/>
      </c>
      <c r="X163" s="24" t="str">
        <f t="shared" si="19"/>
        <v/>
      </c>
    </row>
    <row r="164" spans="1:24" x14ac:dyDescent="0.3">
      <c r="A164" s="4" t="str">
        <f t="shared" si="20"/>
        <v/>
      </c>
      <c r="B164" s="41"/>
      <c r="C164" s="42"/>
      <c r="D164" s="43"/>
      <c r="E164" s="44"/>
      <c r="F164" s="44"/>
      <c r="G164" s="17" t="str">
        <f>IF(OR(E164="",F164=""),"",NETWORKDAYS(E164,F164,Lister!$D$7:$D$16))</f>
        <v/>
      </c>
      <c r="I164" s="45" t="str">
        <f t="shared" si="14"/>
        <v/>
      </c>
      <c r="J164" s="46"/>
      <c r="K164" s="47">
        <f>IF(ISNUMBER('Opsparede løndele'!I149),J164+'Opsparede løndele'!I149,J164)</f>
        <v>0</v>
      </c>
      <c r="L164" s="48"/>
      <c r="M164" s="49"/>
      <c r="N164" s="23" t="str">
        <f t="shared" si="15"/>
        <v/>
      </c>
      <c r="O164" s="21" t="str">
        <f t="shared" si="16"/>
        <v/>
      </c>
      <c r="P164" s="49"/>
      <c r="Q164" s="49"/>
      <c r="R164" s="49"/>
      <c r="S164" s="22" t="str">
        <f>IFERROR(MAX(IF(OR(P164="",Q164="",R164=""),"",IF(AND(MONTH(E164)=12,MONTH(F164)=12),(NETWORKDAYS(E164,F164,Lister!$D$7:$D$16)-P164)*O164/NETWORKDAYS(Lister!$D$19,Lister!$E$19,Lister!$D$7:$D$16),IF(AND(MONTH(E164)=12,F164&gt;DATE(2021,12,31)),(NETWORKDAYS(E164,Lister!$E$19,Lister!$D$7:$D$16)-P164)*O164/NETWORKDAYS(Lister!$D$19,Lister!$E$19,Lister!$D$7:$D$16),IF(E164&gt;DATE(2021,12,31),0)))),0),"")</f>
        <v/>
      </c>
      <c r="T164" s="22" t="str">
        <f>IFERROR(MAX(IF(OR(P164="",Q164="",R164=""),"",IF(AND(MONTH(E164)=1,MONTH(F164)=1),(NETWORKDAYS(E164,F164,Lister!$D$7:$D$16)-Q164)*O164/NETWORKDAYS(Lister!$D$20,Lister!$E$20,Lister!$D$7:$D$16),IF(AND(MONTH(E164)=1,F164&gt;DATE(2022,1,31)),(NETWORKDAYS(E164,Lister!$E$20,Lister!$D$7:$D$16)-Q164)*O164/NETWORKDAYS(Lister!$D$20,Lister!$E$20,Lister!$D$7:$D$16),IF(AND(E164&lt;DATE(2022,1,1),MONTH(F164)=1),(NETWORKDAYS(Lister!$D$20,F164,Lister!$D$7:$D$16)-Q164)*O164/NETWORKDAYS(Lister!$D$20,Lister!$E$20,Lister!$D$7:$D$16),IF(AND(E164&lt;DATE(2022,1,1),F164&gt;DATE(2022,1,31)),(NETWORKDAYS(Lister!$D$20,Lister!$E$20,Lister!$D$7:$D$16)-Q164)*O164/NETWORKDAYS(Lister!$D$20,Lister!$E$20,Lister!$D$7:$D$16),IF(OR(AND(E164&lt;DATE(2022,1,1),F164&lt;DATE(2022,1,1)),E164&gt;DATE(2022,1,31)),0)))))),0),"")</f>
        <v/>
      </c>
      <c r="U164" s="22" t="str">
        <f>IFERROR(MAX(IF(OR(P164="",Q164="",R164=""),"",IF(AND(MONTH(E164)=2,MONTH(F164)=2),(NETWORKDAYS(E164,F164,Lister!$D$7:$D$16)-R164)*O164/NETWORKDAYS(Lister!$D$21,Lister!$E$21,Lister!$D$7:$D$16),IF(AND(MONTH(E164)=2,F164&gt;DATE(2022,2,28)),(NETWORKDAYS(E164,Lister!$E$21,Lister!$D$7:$D$16)-R164)*O164/NETWORKDAYS(Lister!$D$21,Lister!$E$21,Lister!$D$7:$D$16),IF(AND(E164&lt;DATE(2022,2,1),MONTH(F164)=2),(NETWORKDAYS(Lister!$D$21,F164,Lister!$D$7:$D$16)-R164)*O164/NETWORKDAYS(Lister!$D$21,Lister!$E$21,Lister!$D$7:$D$16),IF(AND(E164&lt;DATE(2022,2,1),F164&gt;DATE(2022,2,28)),(NETWORKDAYS(Lister!$D$21,Lister!$E$21,Lister!$D$7:$D$16)-R164)*O164/NETWORKDAYS(Lister!$D$21,Lister!$E$21,Lister!$D$7:$D$16),IF(OR(AND(E164&lt;DATE(2022,2,1),F164&lt;DATE(2022,2,1)),E164&gt;DATE(2022,2,28)),0)))))),0),"")</f>
        <v/>
      </c>
      <c r="V164" s="23" t="str">
        <f t="shared" si="17"/>
        <v/>
      </c>
      <c r="W164" s="23" t="str">
        <f t="shared" si="18"/>
        <v/>
      </c>
      <c r="X164" s="24" t="str">
        <f t="shared" si="19"/>
        <v/>
      </c>
    </row>
    <row r="165" spans="1:24" x14ac:dyDescent="0.3">
      <c r="A165" s="4" t="str">
        <f t="shared" si="20"/>
        <v/>
      </c>
      <c r="B165" s="41"/>
      <c r="C165" s="42"/>
      <c r="D165" s="43"/>
      <c r="E165" s="44"/>
      <c r="F165" s="44"/>
      <c r="G165" s="17" t="str">
        <f>IF(OR(E165="",F165=""),"",NETWORKDAYS(E165,F165,Lister!$D$7:$D$16))</f>
        <v/>
      </c>
      <c r="I165" s="45" t="str">
        <f t="shared" si="14"/>
        <v/>
      </c>
      <c r="J165" s="46"/>
      <c r="K165" s="47">
        <f>IF(ISNUMBER('Opsparede løndele'!I150),J165+'Opsparede løndele'!I150,J165)</f>
        <v>0</v>
      </c>
      <c r="L165" s="48"/>
      <c r="M165" s="49"/>
      <c r="N165" s="23" t="str">
        <f t="shared" si="15"/>
        <v/>
      </c>
      <c r="O165" s="21" t="str">
        <f t="shared" si="16"/>
        <v/>
      </c>
      <c r="P165" s="49"/>
      <c r="Q165" s="49"/>
      <c r="R165" s="49"/>
      <c r="S165" s="22" t="str">
        <f>IFERROR(MAX(IF(OR(P165="",Q165="",R165=""),"",IF(AND(MONTH(E165)=12,MONTH(F165)=12),(NETWORKDAYS(E165,F165,Lister!$D$7:$D$16)-P165)*O165/NETWORKDAYS(Lister!$D$19,Lister!$E$19,Lister!$D$7:$D$16),IF(AND(MONTH(E165)=12,F165&gt;DATE(2021,12,31)),(NETWORKDAYS(E165,Lister!$E$19,Lister!$D$7:$D$16)-P165)*O165/NETWORKDAYS(Lister!$D$19,Lister!$E$19,Lister!$D$7:$D$16),IF(E165&gt;DATE(2021,12,31),0)))),0),"")</f>
        <v/>
      </c>
      <c r="T165" s="22" t="str">
        <f>IFERROR(MAX(IF(OR(P165="",Q165="",R165=""),"",IF(AND(MONTH(E165)=1,MONTH(F165)=1),(NETWORKDAYS(E165,F165,Lister!$D$7:$D$16)-Q165)*O165/NETWORKDAYS(Lister!$D$20,Lister!$E$20,Lister!$D$7:$D$16),IF(AND(MONTH(E165)=1,F165&gt;DATE(2022,1,31)),(NETWORKDAYS(E165,Lister!$E$20,Lister!$D$7:$D$16)-Q165)*O165/NETWORKDAYS(Lister!$D$20,Lister!$E$20,Lister!$D$7:$D$16),IF(AND(E165&lt;DATE(2022,1,1),MONTH(F165)=1),(NETWORKDAYS(Lister!$D$20,F165,Lister!$D$7:$D$16)-Q165)*O165/NETWORKDAYS(Lister!$D$20,Lister!$E$20,Lister!$D$7:$D$16),IF(AND(E165&lt;DATE(2022,1,1),F165&gt;DATE(2022,1,31)),(NETWORKDAYS(Lister!$D$20,Lister!$E$20,Lister!$D$7:$D$16)-Q165)*O165/NETWORKDAYS(Lister!$D$20,Lister!$E$20,Lister!$D$7:$D$16),IF(OR(AND(E165&lt;DATE(2022,1,1),F165&lt;DATE(2022,1,1)),E165&gt;DATE(2022,1,31)),0)))))),0),"")</f>
        <v/>
      </c>
      <c r="U165" s="22" t="str">
        <f>IFERROR(MAX(IF(OR(P165="",Q165="",R165=""),"",IF(AND(MONTH(E165)=2,MONTH(F165)=2),(NETWORKDAYS(E165,F165,Lister!$D$7:$D$16)-R165)*O165/NETWORKDAYS(Lister!$D$21,Lister!$E$21,Lister!$D$7:$D$16),IF(AND(MONTH(E165)=2,F165&gt;DATE(2022,2,28)),(NETWORKDAYS(E165,Lister!$E$21,Lister!$D$7:$D$16)-R165)*O165/NETWORKDAYS(Lister!$D$21,Lister!$E$21,Lister!$D$7:$D$16),IF(AND(E165&lt;DATE(2022,2,1),MONTH(F165)=2),(NETWORKDAYS(Lister!$D$21,F165,Lister!$D$7:$D$16)-R165)*O165/NETWORKDAYS(Lister!$D$21,Lister!$E$21,Lister!$D$7:$D$16),IF(AND(E165&lt;DATE(2022,2,1),F165&gt;DATE(2022,2,28)),(NETWORKDAYS(Lister!$D$21,Lister!$E$21,Lister!$D$7:$D$16)-R165)*O165/NETWORKDAYS(Lister!$D$21,Lister!$E$21,Lister!$D$7:$D$16),IF(OR(AND(E165&lt;DATE(2022,2,1),F165&lt;DATE(2022,2,1)),E165&gt;DATE(2022,2,28)),0)))))),0),"")</f>
        <v/>
      </c>
      <c r="V165" s="23" t="str">
        <f t="shared" si="17"/>
        <v/>
      </c>
      <c r="W165" s="23" t="str">
        <f t="shared" si="18"/>
        <v/>
      </c>
      <c r="X165" s="24" t="str">
        <f t="shared" si="19"/>
        <v/>
      </c>
    </row>
    <row r="166" spans="1:24" x14ac:dyDescent="0.3">
      <c r="A166" s="4" t="str">
        <f t="shared" si="20"/>
        <v/>
      </c>
      <c r="B166" s="41"/>
      <c r="C166" s="42"/>
      <c r="D166" s="43"/>
      <c r="E166" s="44"/>
      <c r="F166" s="44"/>
      <c r="G166" s="17" t="str">
        <f>IF(OR(E166="",F166=""),"",NETWORKDAYS(E166,F166,Lister!$D$7:$D$16))</f>
        <v/>
      </c>
      <c r="I166" s="45" t="str">
        <f t="shared" si="14"/>
        <v/>
      </c>
      <c r="J166" s="46"/>
      <c r="K166" s="47">
        <f>IF(ISNUMBER('Opsparede løndele'!I151),J166+'Opsparede løndele'!I151,J166)</f>
        <v>0</v>
      </c>
      <c r="L166" s="48"/>
      <c r="M166" s="49"/>
      <c r="N166" s="23" t="str">
        <f t="shared" si="15"/>
        <v/>
      </c>
      <c r="O166" s="21" t="str">
        <f t="shared" si="16"/>
        <v/>
      </c>
      <c r="P166" s="49"/>
      <c r="Q166" s="49"/>
      <c r="R166" s="49"/>
      <c r="S166" s="22" t="str">
        <f>IFERROR(MAX(IF(OR(P166="",Q166="",R166=""),"",IF(AND(MONTH(E166)=12,MONTH(F166)=12),(NETWORKDAYS(E166,F166,Lister!$D$7:$D$16)-P166)*O166/NETWORKDAYS(Lister!$D$19,Lister!$E$19,Lister!$D$7:$D$16),IF(AND(MONTH(E166)=12,F166&gt;DATE(2021,12,31)),(NETWORKDAYS(E166,Lister!$E$19,Lister!$D$7:$D$16)-P166)*O166/NETWORKDAYS(Lister!$D$19,Lister!$E$19,Lister!$D$7:$D$16),IF(E166&gt;DATE(2021,12,31),0)))),0),"")</f>
        <v/>
      </c>
      <c r="T166" s="22" t="str">
        <f>IFERROR(MAX(IF(OR(P166="",Q166="",R166=""),"",IF(AND(MONTH(E166)=1,MONTH(F166)=1),(NETWORKDAYS(E166,F166,Lister!$D$7:$D$16)-Q166)*O166/NETWORKDAYS(Lister!$D$20,Lister!$E$20,Lister!$D$7:$D$16),IF(AND(MONTH(E166)=1,F166&gt;DATE(2022,1,31)),(NETWORKDAYS(E166,Lister!$E$20,Lister!$D$7:$D$16)-Q166)*O166/NETWORKDAYS(Lister!$D$20,Lister!$E$20,Lister!$D$7:$D$16),IF(AND(E166&lt;DATE(2022,1,1),MONTH(F166)=1),(NETWORKDAYS(Lister!$D$20,F166,Lister!$D$7:$D$16)-Q166)*O166/NETWORKDAYS(Lister!$D$20,Lister!$E$20,Lister!$D$7:$D$16),IF(AND(E166&lt;DATE(2022,1,1),F166&gt;DATE(2022,1,31)),(NETWORKDAYS(Lister!$D$20,Lister!$E$20,Lister!$D$7:$D$16)-Q166)*O166/NETWORKDAYS(Lister!$D$20,Lister!$E$20,Lister!$D$7:$D$16),IF(OR(AND(E166&lt;DATE(2022,1,1),F166&lt;DATE(2022,1,1)),E166&gt;DATE(2022,1,31)),0)))))),0),"")</f>
        <v/>
      </c>
      <c r="U166" s="22" t="str">
        <f>IFERROR(MAX(IF(OR(P166="",Q166="",R166=""),"",IF(AND(MONTH(E166)=2,MONTH(F166)=2),(NETWORKDAYS(E166,F166,Lister!$D$7:$D$16)-R166)*O166/NETWORKDAYS(Lister!$D$21,Lister!$E$21,Lister!$D$7:$D$16),IF(AND(MONTH(E166)=2,F166&gt;DATE(2022,2,28)),(NETWORKDAYS(E166,Lister!$E$21,Lister!$D$7:$D$16)-R166)*O166/NETWORKDAYS(Lister!$D$21,Lister!$E$21,Lister!$D$7:$D$16),IF(AND(E166&lt;DATE(2022,2,1),MONTH(F166)=2),(NETWORKDAYS(Lister!$D$21,F166,Lister!$D$7:$D$16)-R166)*O166/NETWORKDAYS(Lister!$D$21,Lister!$E$21,Lister!$D$7:$D$16),IF(AND(E166&lt;DATE(2022,2,1),F166&gt;DATE(2022,2,28)),(NETWORKDAYS(Lister!$D$21,Lister!$E$21,Lister!$D$7:$D$16)-R166)*O166/NETWORKDAYS(Lister!$D$21,Lister!$E$21,Lister!$D$7:$D$16),IF(OR(AND(E166&lt;DATE(2022,2,1),F166&lt;DATE(2022,2,1)),E166&gt;DATE(2022,2,28)),0)))))),0),"")</f>
        <v/>
      </c>
      <c r="V166" s="23" t="str">
        <f t="shared" si="17"/>
        <v/>
      </c>
      <c r="W166" s="23" t="str">
        <f t="shared" si="18"/>
        <v/>
      </c>
      <c r="X166" s="24" t="str">
        <f t="shared" si="19"/>
        <v/>
      </c>
    </row>
    <row r="167" spans="1:24" x14ac:dyDescent="0.3">
      <c r="A167" s="4" t="str">
        <f t="shared" si="20"/>
        <v/>
      </c>
      <c r="B167" s="41"/>
      <c r="C167" s="42"/>
      <c r="D167" s="43"/>
      <c r="E167" s="44"/>
      <c r="F167" s="44"/>
      <c r="G167" s="17" t="str">
        <f>IF(OR(E167="",F167=""),"",NETWORKDAYS(E167,F167,Lister!$D$7:$D$16))</f>
        <v/>
      </c>
      <c r="I167" s="45" t="str">
        <f t="shared" si="14"/>
        <v/>
      </c>
      <c r="J167" s="46"/>
      <c r="K167" s="47">
        <f>IF(ISNUMBER('Opsparede løndele'!I152),J167+'Opsparede løndele'!I152,J167)</f>
        <v>0</v>
      </c>
      <c r="L167" s="48"/>
      <c r="M167" s="49"/>
      <c r="N167" s="23" t="str">
        <f t="shared" si="15"/>
        <v/>
      </c>
      <c r="O167" s="21" t="str">
        <f t="shared" si="16"/>
        <v/>
      </c>
      <c r="P167" s="49"/>
      <c r="Q167" s="49"/>
      <c r="R167" s="49"/>
      <c r="S167" s="22" t="str">
        <f>IFERROR(MAX(IF(OR(P167="",Q167="",R167=""),"",IF(AND(MONTH(E167)=12,MONTH(F167)=12),(NETWORKDAYS(E167,F167,Lister!$D$7:$D$16)-P167)*O167/NETWORKDAYS(Lister!$D$19,Lister!$E$19,Lister!$D$7:$D$16),IF(AND(MONTH(E167)=12,F167&gt;DATE(2021,12,31)),(NETWORKDAYS(E167,Lister!$E$19,Lister!$D$7:$D$16)-P167)*O167/NETWORKDAYS(Lister!$D$19,Lister!$E$19,Lister!$D$7:$D$16),IF(E167&gt;DATE(2021,12,31),0)))),0),"")</f>
        <v/>
      </c>
      <c r="T167" s="22" t="str">
        <f>IFERROR(MAX(IF(OR(P167="",Q167="",R167=""),"",IF(AND(MONTH(E167)=1,MONTH(F167)=1),(NETWORKDAYS(E167,F167,Lister!$D$7:$D$16)-Q167)*O167/NETWORKDAYS(Lister!$D$20,Lister!$E$20,Lister!$D$7:$D$16),IF(AND(MONTH(E167)=1,F167&gt;DATE(2022,1,31)),(NETWORKDAYS(E167,Lister!$E$20,Lister!$D$7:$D$16)-Q167)*O167/NETWORKDAYS(Lister!$D$20,Lister!$E$20,Lister!$D$7:$D$16),IF(AND(E167&lt;DATE(2022,1,1),MONTH(F167)=1),(NETWORKDAYS(Lister!$D$20,F167,Lister!$D$7:$D$16)-Q167)*O167/NETWORKDAYS(Lister!$D$20,Lister!$E$20,Lister!$D$7:$D$16),IF(AND(E167&lt;DATE(2022,1,1),F167&gt;DATE(2022,1,31)),(NETWORKDAYS(Lister!$D$20,Lister!$E$20,Lister!$D$7:$D$16)-Q167)*O167/NETWORKDAYS(Lister!$D$20,Lister!$E$20,Lister!$D$7:$D$16),IF(OR(AND(E167&lt;DATE(2022,1,1),F167&lt;DATE(2022,1,1)),E167&gt;DATE(2022,1,31)),0)))))),0),"")</f>
        <v/>
      </c>
      <c r="U167" s="22" t="str">
        <f>IFERROR(MAX(IF(OR(P167="",Q167="",R167=""),"",IF(AND(MONTH(E167)=2,MONTH(F167)=2),(NETWORKDAYS(E167,F167,Lister!$D$7:$D$16)-R167)*O167/NETWORKDAYS(Lister!$D$21,Lister!$E$21,Lister!$D$7:$D$16),IF(AND(MONTH(E167)=2,F167&gt;DATE(2022,2,28)),(NETWORKDAYS(E167,Lister!$E$21,Lister!$D$7:$D$16)-R167)*O167/NETWORKDAYS(Lister!$D$21,Lister!$E$21,Lister!$D$7:$D$16),IF(AND(E167&lt;DATE(2022,2,1),MONTH(F167)=2),(NETWORKDAYS(Lister!$D$21,F167,Lister!$D$7:$D$16)-R167)*O167/NETWORKDAYS(Lister!$D$21,Lister!$E$21,Lister!$D$7:$D$16),IF(AND(E167&lt;DATE(2022,2,1),F167&gt;DATE(2022,2,28)),(NETWORKDAYS(Lister!$D$21,Lister!$E$21,Lister!$D$7:$D$16)-R167)*O167/NETWORKDAYS(Lister!$D$21,Lister!$E$21,Lister!$D$7:$D$16),IF(OR(AND(E167&lt;DATE(2022,2,1),F167&lt;DATE(2022,2,1)),E167&gt;DATE(2022,2,28)),0)))))),0),"")</f>
        <v/>
      </c>
      <c r="V167" s="23" t="str">
        <f t="shared" si="17"/>
        <v/>
      </c>
      <c r="W167" s="23" t="str">
        <f t="shared" si="18"/>
        <v/>
      </c>
      <c r="X167" s="24" t="str">
        <f t="shared" si="19"/>
        <v/>
      </c>
    </row>
    <row r="168" spans="1:24" x14ac:dyDescent="0.3">
      <c r="A168" s="4" t="str">
        <f t="shared" si="20"/>
        <v/>
      </c>
      <c r="B168" s="41"/>
      <c r="C168" s="42"/>
      <c r="D168" s="43"/>
      <c r="E168" s="44"/>
      <c r="F168" s="44"/>
      <c r="G168" s="17" t="str">
        <f>IF(OR(E168="",F168=""),"",NETWORKDAYS(E168,F168,Lister!$D$7:$D$16))</f>
        <v/>
      </c>
      <c r="I168" s="45" t="str">
        <f t="shared" si="14"/>
        <v/>
      </c>
      <c r="J168" s="46"/>
      <c r="K168" s="47">
        <f>IF(ISNUMBER('Opsparede løndele'!I153),J168+'Opsparede løndele'!I153,J168)</f>
        <v>0</v>
      </c>
      <c r="L168" s="48"/>
      <c r="M168" s="49"/>
      <c r="N168" s="23" t="str">
        <f t="shared" si="15"/>
        <v/>
      </c>
      <c r="O168" s="21" t="str">
        <f t="shared" si="16"/>
        <v/>
      </c>
      <c r="P168" s="49"/>
      <c r="Q168" s="49"/>
      <c r="R168" s="49"/>
      <c r="S168" s="22" t="str">
        <f>IFERROR(MAX(IF(OR(P168="",Q168="",R168=""),"",IF(AND(MONTH(E168)=12,MONTH(F168)=12),(NETWORKDAYS(E168,F168,Lister!$D$7:$D$16)-P168)*O168/NETWORKDAYS(Lister!$D$19,Lister!$E$19,Lister!$D$7:$D$16),IF(AND(MONTH(E168)=12,F168&gt;DATE(2021,12,31)),(NETWORKDAYS(E168,Lister!$E$19,Lister!$D$7:$D$16)-P168)*O168/NETWORKDAYS(Lister!$D$19,Lister!$E$19,Lister!$D$7:$D$16),IF(E168&gt;DATE(2021,12,31),0)))),0),"")</f>
        <v/>
      </c>
      <c r="T168" s="22" t="str">
        <f>IFERROR(MAX(IF(OR(P168="",Q168="",R168=""),"",IF(AND(MONTH(E168)=1,MONTH(F168)=1),(NETWORKDAYS(E168,F168,Lister!$D$7:$D$16)-Q168)*O168/NETWORKDAYS(Lister!$D$20,Lister!$E$20,Lister!$D$7:$D$16),IF(AND(MONTH(E168)=1,F168&gt;DATE(2022,1,31)),(NETWORKDAYS(E168,Lister!$E$20,Lister!$D$7:$D$16)-Q168)*O168/NETWORKDAYS(Lister!$D$20,Lister!$E$20,Lister!$D$7:$D$16),IF(AND(E168&lt;DATE(2022,1,1),MONTH(F168)=1),(NETWORKDAYS(Lister!$D$20,F168,Lister!$D$7:$D$16)-Q168)*O168/NETWORKDAYS(Lister!$D$20,Lister!$E$20,Lister!$D$7:$D$16),IF(AND(E168&lt;DATE(2022,1,1),F168&gt;DATE(2022,1,31)),(NETWORKDAYS(Lister!$D$20,Lister!$E$20,Lister!$D$7:$D$16)-Q168)*O168/NETWORKDAYS(Lister!$D$20,Lister!$E$20,Lister!$D$7:$D$16),IF(OR(AND(E168&lt;DATE(2022,1,1),F168&lt;DATE(2022,1,1)),E168&gt;DATE(2022,1,31)),0)))))),0),"")</f>
        <v/>
      </c>
      <c r="U168" s="22" t="str">
        <f>IFERROR(MAX(IF(OR(P168="",Q168="",R168=""),"",IF(AND(MONTH(E168)=2,MONTH(F168)=2),(NETWORKDAYS(E168,F168,Lister!$D$7:$D$16)-R168)*O168/NETWORKDAYS(Lister!$D$21,Lister!$E$21,Lister!$D$7:$D$16),IF(AND(MONTH(E168)=2,F168&gt;DATE(2022,2,28)),(NETWORKDAYS(E168,Lister!$E$21,Lister!$D$7:$D$16)-R168)*O168/NETWORKDAYS(Lister!$D$21,Lister!$E$21,Lister!$D$7:$D$16),IF(AND(E168&lt;DATE(2022,2,1),MONTH(F168)=2),(NETWORKDAYS(Lister!$D$21,F168,Lister!$D$7:$D$16)-R168)*O168/NETWORKDAYS(Lister!$D$21,Lister!$E$21,Lister!$D$7:$D$16),IF(AND(E168&lt;DATE(2022,2,1),F168&gt;DATE(2022,2,28)),(NETWORKDAYS(Lister!$D$21,Lister!$E$21,Lister!$D$7:$D$16)-R168)*O168/NETWORKDAYS(Lister!$D$21,Lister!$E$21,Lister!$D$7:$D$16),IF(OR(AND(E168&lt;DATE(2022,2,1),F168&lt;DATE(2022,2,1)),E168&gt;DATE(2022,2,28)),0)))))),0),"")</f>
        <v/>
      </c>
      <c r="V168" s="23" t="str">
        <f t="shared" si="17"/>
        <v/>
      </c>
      <c r="W168" s="23" t="str">
        <f t="shared" si="18"/>
        <v/>
      </c>
      <c r="X168" s="24" t="str">
        <f t="shared" si="19"/>
        <v/>
      </c>
    </row>
    <row r="169" spans="1:24" x14ac:dyDescent="0.3">
      <c r="A169" s="4" t="str">
        <f t="shared" si="20"/>
        <v/>
      </c>
      <c r="B169" s="41"/>
      <c r="C169" s="42"/>
      <c r="D169" s="43"/>
      <c r="E169" s="44"/>
      <c r="F169" s="44"/>
      <c r="G169" s="17" t="str">
        <f>IF(OR(E169="",F169=""),"",NETWORKDAYS(E169,F169,Lister!$D$7:$D$16))</f>
        <v/>
      </c>
      <c r="I169" s="45" t="str">
        <f t="shared" si="14"/>
        <v/>
      </c>
      <c r="J169" s="46"/>
      <c r="K169" s="47">
        <f>IF(ISNUMBER('Opsparede løndele'!I154),J169+'Opsparede løndele'!I154,J169)</f>
        <v>0</v>
      </c>
      <c r="L169" s="48"/>
      <c r="M169" s="49"/>
      <c r="N169" s="23" t="str">
        <f t="shared" si="15"/>
        <v/>
      </c>
      <c r="O169" s="21" t="str">
        <f t="shared" si="16"/>
        <v/>
      </c>
      <c r="P169" s="49"/>
      <c r="Q169" s="49"/>
      <c r="R169" s="49"/>
      <c r="S169" s="22" t="str">
        <f>IFERROR(MAX(IF(OR(P169="",Q169="",R169=""),"",IF(AND(MONTH(E169)=12,MONTH(F169)=12),(NETWORKDAYS(E169,F169,Lister!$D$7:$D$16)-P169)*O169/NETWORKDAYS(Lister!$D$19,Lister!$E$19,Lister!$D$7:$D$16),IF(AND(MONTH(E169)=12,F169&gt;DATE(2021,12,31)),(NETWORKDAYS(E169,Lister!$E$19,Lister!$D$7:$D$16)-P169)*O169/NETWORKDAYS(Lister!$D$19,Lister!$E$19,Lister!$D$7:$D$16),IF(E169&gt;DATE(2021,12,31),0)))),0),"")</f>
        <v/>
      </c>
      <c r="T169" s="22" t="str">
        <f>IFERROR(MAX(IF(OR(P169="",Q169="",R169=""),"",IF(AND(MONTH(E169)=1,MONTH(F169)=1),(NETWORKDAYS(E169,F169,Lister!$D$7:$D$16)-Q169)*O169/NETWORKDAYS(Lister!$D$20,Lister!$E$20,Lister!$D$7:$D$16),IF(AND(MONTH(E169)=1,F169&gt;DATE(2022,1,31)),(NETWORKDAYS(E169,Lister!$E$20,Lister!$D$7:$D$16)-Q169)*O169/NETWORKDAYS(Lister!$D$20,Lister!$E$20,Lister!$D$7:$D$16),IF(AND(E169&lt;DATE(2022,1,1),MONTH(F169)=1),(NETWORKDAYS(Lister!$D$20,F169,Lister!$D$7:$D$16)-Q169)*O169/NETWORKDAYS(Lister!$D$20,Lister!$E$20,Lister!$D$7:$D$16),IF(AND(E169&lt;DATE(2022,1,1),F169&gt;DATE(2022,1,31)),(NETWORKDAYS(Lister!$D$20,Lister!$E$20,Lister!$D$7:$D$16)-Q169)*O169/NETWORKDAYS(Lister!$D$20,Lister!$E$20,Lister!$D$7:$D$16),IF(OR(AND(E169&lt;DATE(2022,1,1),F169&lt;DATE(2022,1,1)),E169&gt;DATE(2022,1,31)),0)))))),0),"")</f>
        <v/>
      </c>
      <c r="U169" s="22" t="str">
        <f>IFERROR(MAX(IF(OR(P169="",Q169="",R169=""),"",IF(AND(MONTH(E169)=2,MONTH(F169)=2),(NETWORKDAYS(E169,F169,Lister!$D$7:$D$16)-R169)*O169/NETWORKDAYS(Lister!$D$21,Lister!$E$21,Lister!$D$7:$D$16),IF(AND(MONTH(E169)=2,F169&gt;DATE(2022,2,28)),(NETWORKDAYS(E169,Lister!$E$21,Lister!$D$7:$D$16)-R169)*O169/NETWORKDAYS(Lister!$D$21,Lister!$E$21,Lister!$D$7:$D$16),IF(AND(E169&lt;DATE(2022,2,1),MONTH(F169)=2),(NETWORKDAYS(Lister!$D$21,F169,Lister!$D$7:$D$16)-R169)*O169/NETWORKDAYS(Lister!$D$21,Lister!$E$21,Lister!$D$7:$D$16),IF(AND(E169&lt;DATE(2022,2,1),F169&gt;DATE(2022,2,28)),(NETWORKDAYS(Lister!$D$21,Lister!$E$21,Lister!$D$7:$D$16)-R169)*O169/NETWORKDAYS(Lister!$D$21,Lister!$E$21,Lister!$D$7:$D$16),IF(OR(AND(E169&lt;DATE(2022,2,1),F169&lt;DATE(2022,2,1)),E169&gt;DATE(2022,2,28)),0)))))),0),"")</f>
        <v/>
      </c>
      <c r="V169" s="23" t="str">
        <f t="shared" si="17"/>
        <v/>
      </c>
      <c r="W169" s="23" t="str">
        <f t="shared" si="18"/>
        <v/>
      </c>
      <c r="X169" s="24" t="str">
        <f t="shared" si="19"/>
        <v/>
      </c>
    </row>
    <row r="170" spans="1:24" x14ac:dyDescent="0.3">
      <c r="A170" s="4" t="str">
        <f t="shared" si="20"/>
        <v/>
      </c>
      <c r="B170" s="41"/>
      <c r="C170" s="42"/>
      <c r="D170" s="43"/>
      <c r="E170" s="44"/>
      <c r="F170" s="44"/>
      <c r="G170" s="17" t="str">
        <f>IF(OR(E170="",F170=""),"",NETWORKDAYS(E170,F170,Lister!$D$7:$D$16))</f>
        <v/>
      </c>
      <c r="I170" s="45" t="str">
        <f t="shared" si="14"/>
        <v/>
      </c>
      <c r="J170" s="46"/>
      <c r="K170" s="47">
        <f>IF(ISNUMBER('Opsparede løndele'!I155),J170+'Opsparede løndele'!I155,J170)</f>
        <v>0</v>
      </c>
      <c r="L170" s="48"/>
      <c r="M170" s="49"/>
      <c r="N170" s="23" t="str">
        <f t="shared" si="15"/>
        <v/>
      </c>
      <c r="O170" s="21" t="str">
        <f t="shared" si="16"/>
        <v/>
      </c>
      <c r="P170" s="49"/>
      <c r="Q170" s="49"/>
      <c r="R170" s="49"/>
      <c r="S170" s="22" t="str">
        <f>IFERROR(MAX(IF(OR(P170="",Q170="",R170=""),"",IF(AND(MONTH(E170)=12,MONTH(F170)=12),(NETWORKDAYS(E170,F170,Lister!$D$7:$D$16)-P170)*O170/NETWORKDAYS(Lister!$D$19,Lister!$E$19,Lister!$D$7:$D$16),IF(AND(MONTH(E170)=12,F170&gt;DATE(2021,12,31)),(NETWORKDAYS(E170,Lister!$E$19,Lister!$D$7:$D$16)-P170)*O170/NETWORKDAYS(Lister!$D$19,Lister!$E$19,Lister!$D$7:$D$16),IF(E170&gt;DATE(2021,12,31),0)))),0),"")</f>
        <v/>
      </c>
      <c r="T170" s="22" t="str">
        <f>IFERROR(MAX(IF(OR(P170="",Q170="",R170=""),"",IF(AND(MONTH(E170)=1,MONTH(F170)=1),(NETWORKDAYS(E170,F170,Lister!$D$7:$D$16)-Q170)*O170/NETWORKDAYS(Lister!$D$20,Lister!$E$20,Lister!$D$7:$D$16),IF(AND(MONTH(E170)=1,F170&gt;DATE(2022,1,31)),(NETWORKDAYS(E170,Lister!$E$20,Lister!$D$7:$D$16)-Q170)*O170/NETWORKDAYS(Lister!$D$20,Lister!$E$20,Lister!$D$7:$D$16),IF(AND(E170&lt;DATE(2022,1,1),MONTH(F170)=1),(NETWORKDAYS(Lister!$D$20,F170,Lister!$D$7:$D$16)-Q170)*O170/NETWORKDAYS(Lister!$D$20,Lister!$E$20,Lister!$D$7:$D$16),IF(AND(E170&lt;DATE(2022,1,1),F170&gt;DATE(2022,1,31)),(NETWORKDAYS(Lister!$D$20,Lister!$E$20,Lister!$D$7:$D$16)-Q170)*O170/NETWORKDAYS(Lister!$D$20,Lister!$E$20,Lister!$D$7:$D$16),IF(OR(AND(E170&lt;DATE(2022,1,1),F170&lt;DATE(2022,1,1)),E170&gt;DATE(2022,1,31)),0)))))),0),"")</f>
        <v/>
      </c>
      <c r="U170" s="22" t="str">
        <f>IFERROR(MAX(IF(OR(P170="",Q170="",R170=""),"",IF(AND(MONTH(E170)=2,MONTH(F170)=2),(NETWORKDAYS(E170,F170,Lister!$D$7:$D$16)-R170)*O170/NETWORKDAYS(Lister!$D$21,Lister!$E$21,Lister!$D$7:$D$16),IF(AND(MONTH(E170)=2,F170&gt;DATE(2022,2,28)),(NETWORKDAYS(E170,Lister!$E$21,Lister!$D$7:$D$16)-R170)*O170/NETWORKDAYS(Lister!$D$21,Lister!$E$21,Lister!$D$7:$D$16),IF(AND(E170&lt;DATE(2022,2,1),MONTH(F170)=2),(NETWORKDAYS(Lister!$D$21,F170,Lister!$D$7:$D$16)-R170)*O170/NETWORKDAYS(Lister!$D$21,Lister!$E$21,Lister!$D$7:$D$16),IF(AND(E170&lt;DATE(2022,2,1),F170&gt;DATE(2022,2,28)),(NETWORKDAYS(Lister!$D$21,Lister!$E$21,Lister!$D$7:$D$16)-R170)*O170/NETWORKDAYS(Lister!$D$21,Lister!$E$21,Lister!$D$7:$D$16),IF(OR(AND(E170&lt;DATE(2022,2,1),F170&lt;DATE(2022,2,1)),E170&gt;DATE(2022,2,28)),0)))))),0),"")</f>
        <v/>
      </c>
      <c r="V170" s="23" t="str">
        <f t="shared" si="17"/>
        <v/>
      </c>
      <c r="W170" s="23" t="str">
        <f t="shared" si="18"/>
        <v/>
      </c>
      <c r="X170" s="24" t="str">
        <f t="shared" si="19"/>
        <v/>
      </c>
    </row>
    <row r="171" spans="1:24" x14ac:dyDescent="0.3">
      <c r="A171" s="4" t="str">
        <f t="shared" si="20"/>
        <v/>
      </c>
      <c r="B171" s="41"/>
      <c r="C171" s="42"/>
      <c r="D171" s="43"/>
      <c r="E171" s="44"/>
      <c r="F171" s="44"/>
      <c r="G171" s="17" t="str">
        <f>IF(OR(E171="",F171=""),"",NETWORKDAYS(E171,F171,Lister!$D$7:$D$16))</f>
        <v/>
      </c>
      <c r="I171" s="45" t="str">
        <f t="shared" si="14"/>
        <v/>
      </c>
      <c r="J171" s="46"/>
      <c r="K171" s="47">
        <f>IF(ISNUMBER('Opsparede løndele'!I156),J171+'Opsparede løndele'!I156,J171)</f>
        <v>0</v>
      </c>
      <c r="L171" s="48"/>
      <c r="M171" s="49"/>
      <c r="N171" s="23" t="str">
        <f t="shared" si="15"/>
        <v/>
      </c>
      <c r="O171" s="21" t="str">
        <f t="shared" si="16"/>
        <v/>
      </c>
      <c r="P171" s="49"/>
      <c r="Q171" s="49"/>
      <c r="R171" s="49"/>
      <c r="S171" s="22" t="str">
        <f>IFERROR(MAX(IF(OR(P171="",Q171="",R171=""),"",IF(AND(MONTH(E171)=12,MONTH(F171)=12),(NETWORKDAYS(E171,F171,Lister!$D$7:$D$16)-P171)*O171/NETWORKDAYS(Lister!$D$19,Lister!$E$19,Lister!$D$7:$D$16),IF(AND(MONTH(E171)=12,F171&gt;DATE(2021,12,31)),(NETWORKDAYS(E171,Lister!$E$19,Lister!$D$7:$D$16)-P171)*O171/NETWORKDAYS(Lister!$D$19,Lister!$E$19,Lister!$D$7:$D$16),IF(E171&gt;DATE(2021,12,31),0)))),0),"")</f>
        <v/>
      </c>
      <c r="T171" s="22" t="str">
        <f>IFERROR(MAX(IF(OR(P171="",Q171="",R171=""),"",IF(AND(MONTH(E171)=1,MONTH(F171)=1),(NETWORKDAYS(E171,F171,Lister!$D$7:$D$16)-Q171)*O171/NETWORKDAYS(Lister!$D$20,Lister!$E$20,Lister!$D$7:$D$16),IF(AND(MONTH(E171)=1,F171&gt;DATE(2022,1,31)),(NETWORKDAYS(E171,Lister!$E$20,Lister!$D$7:$D$16)-Q171)*O171/NETWORKDAYS(Lister!$D$20,Lister!$E$20,Lister!$D$7:$D$16),IF(AND(E171&lt;DATE(2022,1,1),MONTH(F171)=1),(NETWORKDAYS(Lister!$D$20,F171,Lister!$D$7:$D$16)-Q171)*O171/NETWORKDAYS(Lister!$D$20,Lister!$E$20,Lister!$D$7:$D$16),IF(AND(E171&lt;DATE(2022,1,1),F171&gt;DATE(2022,1,31)),(NETWORKDAYS(Lister!$D$20,Lister!$E$20,Lister!$D$7:$D$16)-Q171)*O171/NETWORKDAYS(Lister!$D$20,Lister!$E$20,Lister!$D$7:$D$16),IF(OR(AND(E171&lt;DATE(2022,1,1),F171&lt;DATE(2022,1,1)),E171&gt;DATE(2022,1,31)),0)))))),0),"")</f>
        <v/>
      </c>
      <c r="U171" s="22" t="str">
        <f>IFERROR(MAX(IF(OR(P171="",Q171="",R171=""),"",IF(AND(MONTH(E171)=2,MONTH(F171)=2),(NETWORKDAYS(E171,F171,Lister!$D$7:$D$16)-R171)*O171/NETWORKDAYS(Lister!$D$21,Lister!$E$21,Lister!$D$7:$D$16),IF(AND(MONTH(E171)=2,F171&gt;DATE(2022,2,28)),(NETWORKDAYS(E171,Lister!$E$21,Lister!$D$7:$D$16)-R171)*O171/NETWORKDAYS(Lister!$D$21,Lister!$E$21,Lister!$D$7:$D$16),IF(AND(E171&lt;DATE(2022,2,1),MONTH(F171)=2),(NETWORKDAYS(Lister!$D$21,F171,Lister!$D$7:$D$16)-R171)*O171/NETWORKDAYS(Lister!$D$21,Lister!$E$21,Lister!$D$7:$D$16),IF(AND(E171&lt;DATE(2022,2,1),F171&gt;DATE(2022,2,28)),(NETWORKDAYS(Lister!$D$21,Lister!$E$21,Lister!$D$7:$D$16)-R171)*O171/NETWORKDAYS(Lister!$D$21,Lister!$E$21,Lister!$D$7:$D$16),IF(OR(AND(E171&lt;DATE(2022,2,1),F171&lt;DATE(2022,2,1)),E171&gt;DATE(2022,2,28)),0)))))),0),"")</f>
        <v/>
      </c>
      <c r="V171" s="23" t="str">
        <f t="shared" si="17"/>
        <v/>
      </c>
      <c r="W171" s="23" t="str">
        <f t="shared" si="18"/>
        <v/>
      </c>
      <c r="X171" s="24" t="str">
        <f t="shared" si="19"/>
        <v/>
      </c>
    </row>
    <row r="172" spans="1:24" x14ac:dyDescent="0.3">
      <c r="A172" s="4" t="str">
        <f t="shared" si="20"/>
        <v/>
      </c>
      <c r="B172" s="41"/>
      <c r="C172" s="42"/>
      <c r="D172" s="43"/>
      <c r="E172" s="44"/>
      <c r="F172" s="44"/>
      <c r="G172" s="17" t="str">
        <f>IF(OR(E172="",F172=""),"",NETWORKDAYS(E172,F172,Lister!$D$7:$D$16))</f>
        <v/>
      </c>
      <c r="I172" s="45" t="str">
        <f t="shared" si="14"/>
        <v/>
      </c>
      <c r="J172" s="46"/>
      <c r="K172" s="47">
        <f>IF(ISNUMBER('Opsparede løndele'!I157),J172+'Opsparede løndele'!I157,J172)</f>
        <v>0</v>
      </c>
      <c r="L172" s="48"/>
      <c r="M172" s="49"/>
      <c r="N172" s="23" t="str">
        <f t="shared" si="15"/>
        <v/>
      </c>
      <c r="O172" s="21" t="str">
        <f t="shared" si="16"/>
        <v/>
      </c>
      <c r="P172" s="49"/>
      <c r="Q172" s="49"/>
      <c r="R172" s="49"/>
      <c r="S172" s="22" t="str">
        <f>IFERROR(MAX(IF(OR(P172="",Q172="",R172=""),"",IF(AND(MONTH(E172)=12,MONTH(F172)=12),(NETWORKDAYS(E172,F172,Lister!$D$7:$D$16)-P172)*O172/NETWORKDAYS(Lister!$D$19,Lister!$E$19,Lister!$D$7:$D$16),IF(AND(MONTH(E172)=12,F172&gt;DATE(2021,12,31)),(NETWORKDAYS(E172,Lister!$E$19,Lister!$D$7:$D$16)-P172)*O172/NETWORKDAYS(Lister!$D$19,Lister!$E$19,Lister!$D$7:$D$16),IF(E172&gt;DATE(2021,12,31),0)))),0),"")</f>
        <v/>
      </c>
      <c r="T172" s="22" t="str">
        <f>IFERROR(MAX(IF(OR(P172="",Q172="",R172=""),"",IF(AND(MONTH(E172)=1,MONTH(F172)=1),(NETWORKDAYS(E172,F172,Lister!$D$7:$D$16)-Q172)*O172/NETWORKDAYS(Lister!$D$20,Lister!$E$20,Lister!$D$7:$D$16),IF(AND(MONTH(E172)=1,F172&gt;DATE(2022,1,31)),(NETWORKDAYS(E172,Lister!$E$20,Lister!$D$7:$D$16)-Q172)*O172/NETWORKDAYS(Lister!$D$20,Lister!$E$20,Lister!$D$7:$D$16),IF(AND(E172&lt;DATE(2022,1,1),MONTH(F172)=1),(NETWORKDAYS(Lister!$D$20,F172,Lister!$D$7:$D$16)-Q172)*O172/NETWORKDAYS(Lister!$D$20,Lister!$E$20,Lister!$D$7:$D$16),IF(AND(E172&lt;DATE(2022,1,1),F172&gt;DATE(2022,1,31)),(NETWORKDAYS(Lister!$D$20,Lister!$E$20,Lister!$D$7:$D$16)-Q172)*O172/NETWORKDAYS(Lister!$D$20,Lister!$E$20,Lister!$D$7:$D$16),IF(OR(AND(E172&lt;DATE(2022,1,1),F172&lt;DATE(2022,1,1)),E172&gt;DATE(2022,1,31)),0)))))),0),"")</f>
        <v/>
      </c>
      <c r="U172" s="22" t="str">
        <f>IFERROR(MAX(IF(OR(P172="",Q172="",R172=""),"",IF(AND(MONTH(E172)=2,MONTH(F172)=2),(NETWORKDAYS(E172,F172,Lister!$D$7:$D$16)-R172)*O172/NETWORKDAYS(Lister!$D$21,Lister!$E$21,Lister!$D$7:$D$16),IF(AND(MONTH(E172)=2,F172&gt;DATE(2022,2,28)),(NETWORKDAYS(E172,Lister!$E$21,Lister!$D$7:$D$16)-R172)*O172/NETWORKDAYS(Lister!$D$21,Lister!$E$21,Lister!$D$7:$D$16),IF(AND(E172&lt;DATE(2022,2,1),MONTH(F172)=2),(NETWORKDAYS(Lister!$D$21,F172,Lister!$D$7:$D$16)-R172)*O172/NETWORKDAYS(Lister!$D$21,Lister!$E$21,Lister!$D$7:$D$16),IF(AND(E172&lt;DATE(2022,2,1),F172&gt;DATE(2022,2,28)),(NETWORKDAYS(Lister!$D$21,Lister!$E$21,Lister!$D$7:$D$16)-R172)*O172/NETWORKDAYS(Lister!$D$21,Lister!$E$21,Lister!$D$7:$D$16),IF(OR(AND(E172&lt;DATE(2022,2,1),F172&lt;DATE(2022,2,1)),E172&gt;DATE(2022,2,28)),0)))))),0),"")</f>
        <v/>
      </c>
      <c r="V172" s="23" t="str">
        <f t="shared" si="17"/>
        <v/>
      </c>
      <c r="W172" s="23" t="str">
        <f t="shared" si="18"/>
        <v/>
      </c>
      <c r="X172" s="24" t="str">
        <f t="shared" si="19"/>
        <v/>
      </c>
    </row>
    <row r="173" spans="1:24" x14ac:dyDescent="0.3">
      <c r="A173" s="4" t="str">
        <f t="shared" si="20"/>
        <v/>
      </c>
      <c r="B173" s="41"/>
      <c r="C173" s="42"/>
      <c r="D173" s="43"/>
      <c r="E173" s="44"/>
      <c r="F173" s="44"/>
      <c r="G173" s="17" t="str">
        <f>IF(OR(E173="",F173=""),"",NETWORKDAYS(E173,F173,Lister!$D$7:$D$16))</f>
        <v/>
      </c>
      <c r="I173" s="45" t="str">
        <f t="shared" si="14"/>
        <v/>
      </c>
      <c r="J173" s="46"/>
      <c r="K173" s="47">
        <f>IF(ISNUMBER('Opsparede løndele'!I158),J173+'Opsparede løndele'!I158,J173)</f>
        <v>0</v>
      </c>
      <c r="L173" s="48"/>
      <c r="M173" s="49"/>
      <c r="N173" s="23" t="str">
        <f t="shared" si="15"/>
        <v/>
      </c>
      <c r="O173" s="21" t="str">
        <f t="shared" si="16"/>
        <v/>
      </c>
      <c r="P173" s="49"/>
      <c r="Q173" s="49"/>
      <c r="R173" s="49"/>
      <c r="S173" s="22" t="str">
        <f>IFERROR(MAX(IF(OR(P173="",Q173="",R173=""),"",IF(AND(MONTH(E173)=12,MONTH(F173)=12),(NETWORKDAYS(E173,F173,Lister!$D$7:$D$16)-P173)*O173/NETWORKDAYS(Lister!$D$19,Lister!$E$19,Lister!$D$7:$D$16),IF(AND(MONTH(E173)=12,F173&gt;DATE(2021,12,31)),(NETWORKDAYS(E173,Lister!$E$19,Lister!$D$7:$D$16)-P173)*O173/NETWORKDAYS(Lister!$D$19,Lister!$E$19,Lister!$D$7:$D$16),IF(E173&gt;DATE(2021,12,31),0)))),0),"")</f>
        <v/>
      </c>
      <c r="T173" s="22" t="str">
        <f>IFERROR(MAX(IF(OR(P173="",Q173="",R173=""),"",IF(AND(MONTH(E173)=1,MONTH(F173)=1),(NETWORKDAYS(E173,F173,Lister!$D$7:$D$16)-Q173)*O173/NETWORKDAYS(Lister!$D$20,Lister!$E$20,Lister!$D$7:$D$16),IF(AND(MONTH(E173)=1,F173&gt;DATE(2022,1,31)),(NETWORKDAYS(E173,Lister!$E$20,Lister!$D$7:$D$16)-Q173)*O173/NETWORKDAYS(Lister!$D$20,Lister!$E$20,Lister!$D$7:$D$16),IF(AND(E173&lt;DATE(2022,1,1),MONTH(F173)=1),(NETWORKDAYS(Lister!$D$20,F173,Lister!$D$7:$D$16)-Q173)*O173/NETWORKDAYS(Lister!$D$20,Lister!$E$20,Lister!$D$7:$D$16),IF(AND(E173&lt;DATE(2022,1,1),F173&gt;DATE(2022,1,31)),(NETWORKDAYS(Lister!$D$20,Lister!$E$20,Lister!$D$7:$D$16)-Q173)*O173/NETWORKDAYS(Lister!$D$20,Lister!$E$20,Lister!$D$7:$D$16),IF(OR(AND(E173&lt;DATE(2022,1,1),F173&lt;DATE(2022,1,1)),E173&gt;DATE(2022,1,31)),0)))))),0),"")</f>
        <v/>
      </c>
      <c r="U173" s="22" t="str">
        <f>IFERROR(MAX(IF(OR(P173="",Q173="",R173=""),"",IF(AND(MONTH(E173)=2,MONTH(F173)=2),(NETWORKDAYS(E173,F173,Lister!$D$7:$D$16)-R173)*O173/NETWORKDAYS(Lister!$D$21,Lister!$E$21,Lister!$D$7:$D$16),IF(AND(MONTH(E173)=2,F173&gt;DATE(2022,2,28)),(NETWORKDAYS(E173,Lister!$E$21,Lister!$D$7:$D$16)-R173)*O173/NETWORKDAYS(Lister!$D$21,Lister!$E$21,Lister!$D$7:$D$16),IF(AND(E173&lt;DATE(2022,2,1),MONTH(F173)=2),(NETWORKDAYS(Lister!$D$21,F173,Lister!$D$7:$D$16)-R173)*O173/NETWORKDAYS(Lister!$D$21,Lister!$E$21,Lister!$D$7:$D$16),IF(AND(E173&lt;DATE(2022,2,1),F173&gt;DATE(2022,2,28)),(NETWORKDAYS(Lister!$D$21,Lister!$E$21,Lister!$D$7:$D$16)-R173)*O173/NETWORKDAYS(Lister!$D$21,Lister!$E$21,Lister!$D$7:$D$16),IF(OR(AND(E173&lt;DATE(2022,2,1),F173&lt;DATE(2022,2,1)),E173&gt;DATE(2022,2,28)),0)))))),0),"")</f>
        <v/>
      </c>
      <c r="V173" s="23" t="str">
        <f t="shared" si="17"/>
        <v/>
      </c>
      <c r="W173" s="23" t="str">
        <f t="shared" si="18"/>
        <v/>
      </c>
      <c r="X173" s="24" t="str">
        <f t="shared" si="19"/>
        <v/>
      </c>
    </row>
    <row r="174" spans="1:24" x14ac:dyDescent="0.3">
      <c r="A174" s="4" t="str">
        <f t="shared" si="20"/>
        <v/>
      </c>
      <c r="B174" s="41"/>
      <c r="C174" s="42"/>
      <c r="D174" s="43"/>
      <c r="E174" s="44"/>
      <c r="F174" s="44"/>
      <c r="G174" s="17" t="str">
        <f>IF(OR(E174="",F174=""),"",NETWORKDAYS(E174,F174,Lister!$D$7:$D$16))</f>
        <v/>
      </c>
      <c r="I174" s="45" t="str">
        <f t="shared" si="14"/>
        <v/>
      </c>
      <c r="J174" s="46"/>
      <c r="K174" s="47">
        <f>IF(ISNUMBER('Opsparede løndele'!I159),J174+'Opsparede løndele'!I159,J174)</f>
        <v>0</v>
      </c>
      <c r="L174" s="48"/>
      <c r="M174" s="49"/>
      <c r="N174" s="23" t="str">
        <f t="shared" si="15"/>
        <v/>
      </c>
      <c r="O174" s="21" t="str">
        <f t="shared" si="16"/>
        <v/>
      </c>
      <c r="P174" s="49"/>
      <c r="Q174" s="49"/>
      <c r="R174" s="49"/>
      <c r="S174" s="22" t="str">
        <f>IFERROR(MAX(IF(OR(P174="",Q174="",R174=""),"",IF(AND(MONTH(E174)=12,MONTH(F174)=12),(NETWORKDAYS(E174,F174,Lister!$D$7:$D$16)-P174)*O174/NETWORKDAYS(Lister!$D$19,Lister!$E$19,Lister!$D$7:$D$16),IF(AND(MONTH(E174)=12,F174&gt;DATE(2021,12,31)),(NETWORKDAYS(E174,Lister!$E$19,Lister!$D$7:$D$16)-P174)*O174/NETWORKDAYS(Lister!$D$19,Lister!$E$19,Lister!$D$7:$D$16),IF(E174&gt;DATE(2021,12,31),0)))),0),"")</f>
        <v/>
      </c>
      <c r="T174" s="22" t="str">
        <f>IFERROR(MAX(IF(OR(P174="",Q174="",R174=""),"",IF(AND(MONTH(E174)=1,MONTH(F174)=1),(NETWORKDAYS(E174,F174,Lister!$D$7:$D$16)-Q174)*O174/NETWORKDAYS(Lister!$D$20,Lister!$E$20,Lister!$D$7:$D$16),IF(AND(MONTH(E174)=1,F174&gt;DATE(2022,1,31)),(NETWORKDAYS(E174,Lister!$E$20,Lister!$D$7:$D$16)-Q174)*O174/NETWORKDAYS(Lister!$D$20,Lister!$E$20,Lister!$D$7:$D$16),IF(AND(E174&lt;DATE(2022,1,1),MONTH(F174)=1),(NETWORKDAYS(Lister!$D$20,F174,Lister!$D$7:$D$16)-Q174)*O174/NETWORKDAYS(Lister!$D$20,Lister!$E$20,Lister!$D$7:$D$16),IF(AND(E174&lt;DATE(2022,1,1),F174&gt;DATE(2022,1,31)),(NETWORKDAYS(Lister!$D$20,Lister!$E$20,Lister!$D$7:$D$16)-Q174)*O174/NETWORKDAYS(Lister!$D$20,Lister!$E$20,Lister!$D$7:$D$16),IF(OR(AND(E174&lt;DATE(2022,1,1),F174&lt;DATE(2022,1,1)),E174&gt;DATE(2022,1,31)),0)))))),0),"")</f>
        <v/>
      </c>
      <c r="U174" s="22" t="str">
        <f>IFERROR(MAX(IF(OR(P174="",Q174="",R174=""),"",IF(AND(MONTH(E174)=2,MONTH(F174)=2),(NETWORKDAYS(E174,F174,Lister!$D$7:$D$16)-R174)*O174/NETWORKDAYS(Lister!$D$21,Lister!$E$21,Lister!$D$7:$D$16),IF(AND(MONTH(E174)=2,F174&gt;DATE(2022,2,28)),(NETWORKDAYS(E174,Lister!$E$21,Lister!$D$7:$D$16)-R174)*O174/NETWORKDAYS(Lister!$D$21,Lister!$E$21,Lister!$D$7:$D$16),IF(AND(E174&lt;DATE(2022,2,1),MONTH(F174)=2),(NETWORKDAYS(Lister!$D$21,F174,Lister!$D$7:$D$16)-R174)*O174/NETWORKDAYS(Lister!$D$21,Lister!$E$21,Lister!$D$7:$D$16),IF(AND(E174&lt;DATE(2022,2,1),F174&gt;DATE(2022,2,28)),(NETWORKDAYS(Lister!$D$21,Lister!$E$21,Lister!$D$7:$D$16)-R174)*O174/NETWORKDAYS(Lister!$D$21,Lister!$E$21,Lister!$D$7:$D$16),IF(OR(AND(E174&lt;DATE(2022,2,1),F174&lt;DATE(2022,2,1)),E174&gt;DATE(2022,2,28)),0)))))),0),"")</f>
        <v/>
      </c>
      <c r="V174" s="23" t="str">
        <f t="shared" si="17"/>
        <v/>
      </c>
      <c r="W174" s="23" t="str">
        <f t="shared" si="18"/>
        <v/>
      </c>
      <c r="X174" s="24" t="str">
        <f t="shared" si="19"/>
        <v/>
      </c>
    </row>
    <row r="175" spans="1:24" x14ac:dyDescent="0.3">
      <c r="A175" s="4" t="str">
        <f t="shared" si="20"/>
        <v/>
      </c>
      <c r="B175" s="41"/>
      <c r="C175" s="42"/>
      <c r="D175" s="43"/>
      <c r="E175" s="44"/>
      <c r="F175" s="44"/>
      <c r="G175" s="17" t="str">
        <f>IF(OR(E175="",F175=""),"",NETWORKDAYS(E175,F175,Lister!$D$7:$D$16))</f>
        <v/>
      </c>
      <c r="I175" s="45" t="str">
        <f t="shared" si="14"/>
        <v/>
      </c>
      <c r="J175" s="46"/>
      <c r="K175" s="47">
        <f>IF(ISNUMBER('Opsparede løndele'!I160),J175+'Opsparede løndele'!I160,J175)</f>
        <v>0</v>
      </c>
      <c r="L175" s="48"/>
      <c r="M175" s="49"/>
      <c r="N175" s="23" t="str">
        <f t="shared" si="15"/>
        <v/>
      </c>
      <c r="O175" s="21" t="str">
        <f t="shared" si="16"/>
        <v/>
      </c>
      <c r="P175" s="49"/>
      <c r="Q175" s="49"/>
      <c r="R175" s="49"/>
      <c r="S175" s="22" t="str">
        <f>IFERROR(MAX(IF(OR(P175="",Q175="",R175=""),"",IF(AND(MONTH(E175)=12,MONTH(F175)=12),(NETWORKDAYS(E175,F175,Lister!$D$7:$D$16)-P175)*O175/NETWORKDAYS(Lister!$D$19,Lister!$E$19,Lister!$D$7:$D$16),IF(AND(MONTH(E175)=12,F175&gt;DATE(2021,12,31)),(NETWORKDAYS(E175,Lister!$E$19,Lister!$D$7:$D$16)-P175)*O175/NETWORKDAYS(Lister!$D$19,Lister!$E$19,Lister!$D$7:$D$16),IF(E175&gt;DATE(2021,12,31),0)))),0),"")</f>
        <v/>
      </c>
      <c r="T175" s="22" t="str">
        <f>IFERROR(MAX(IF(OR(P175="",Q175="",R175=""),"",IF(AND(MONTH(E175)=1,MONTH(F175)=1),(NETWORKDAYS(E175,F175,Lister!$D$7:$D$16)-Q175)*O175/NETWORKDAYS(Lister!$D$20,Lister!$E$20,Lister!$D$7:$D$16),IF(AND(MONTH(E175)=1,F175&gt;DATE(2022,1,31)),(NETWORKDAYS(E175,Lister!$E$20,Lister!$D$7:$D$16)-Q175)*O175/NETWORKDAYS(Lister!$D$20,Lister!$E$20,Lister!$D$7:$D$16),IF(AND(E175&lt;DATE(2022,1,1),MONTH(F175)=1),(NETWORKDAYS(Lister!$D$20,F175,Lister!$D$7:$D$16)-Q175)*O175/NETWORKDAYS(Lister!$D$20,Lister!$E$20,Lister!$D$7:$D$16),IF(AND(E175&lt;DATE(2022,1,1),F175&gt;DATE(2022,1,31)),(NETWORKDAYS(Lister!$D$20,Lister!$E$20,Lister!$D$7:$D$16)-Q175)*O175/NETWORKDAYS(Lister!$D$20,Lister!$E$20,Lister!$D$7:$D$16),IF(OR(AND(E175&lt;DATE(2022,1,1),F175&lt;DATE(2022,1,1)),E175&gt;DATE(2022,1,31)),0)))))),0),"")</f>
        <v/>
      </c>
      <c r="U175" s="22" t="str">
        <f>IFERROR(MAX(IF(OR(P175="",Q175="",R175=""),"",IF(AND(MONTH(E175)=2,MONTH(F175)=2),(NETWORKDAYS(E175,F175,Lister!$D$7:$D$16)-R175)*O175/NETWORKDAYS(Lister!$D$21,Lister!$E$21,Lister!$D$7:$D$16),IF(AND(MONTH(E175)=2,F175&gt;DATE(2022,2,28)),(NETWORKDAYS(E175,Lister!$E$21,Lister!$D$7:$D$16)-R175)*O175/NETWORKDAYS(Lister!$D$21,Lister!$E$21,Lister!$D$7:$D$16),IF(AND(E175&lt;DATE(2022,2,1),MONTH(F175)=2),(NETWORKDAYS(Lister!$D$21,F175,Lister!$D$7:$D$16)-R175)*O175/NETWORKDAYS(Lister!$D$21,Lister!$E$21,Lister!$D$7:$D$16),IF(AND(E175&lt;DATE(2022,2,1),F175&gt;DATE(2022,2,28)),(NETWORKDAYS(Lister!$D$21,Lister!$E$21,Lister!$D$7:$D$16)-R175)*O175/NETWORKDAYS(Lister!$D$21,Lister!$E$21,Lister!$D$7:$D$16),IF(OR(AND(E175&lt;DATE(2022,2,1),F175&lt;DATE(2022,2,1)),E175&gt;DATE(2022,2,28)),0)))))),0),"")</f>
        <v/>
      </c>
      <c r="V175" s="23" t="str">
        <f t="shared" si="17"/>
        <v/>
      </c>
      <c r="W175" s="23" t="str">
        <f t="shared" si="18"/>
        <v/>
      </c>
      <c r="X175" s="24" t="str">
        <f t="shared" si="19"/>
        <v/>
      </c>
    </row>
    <row r="176" spans="1:24" x14ac:dyDescent="0.3">
      <c r="A176" s="4" t="str">
        <f t="shared" si="20"/>
        <v/>
      </c>
      <c r="B176" s="41"/>
      <c r="C176" s="42"/>
      <c r="D176" s="43"/>
      <c r="E176" s="44"/>
      <c r="F176" s="44"/>
      <c r="G176" s="17" t="str">
        <f>IF(OR(E176="",F176=""),"",NETWORKDAYS(E176,F176,Lister!$D$7:$D$16))</f>
        <v/>
      </c>
      <c r="I176" s="45" t="str">
        <f t="shared" si="14"/>
        <v/>
      </c>
      <c r="J176" s="46"/>
      <c r="K176" s="47">
        <f>IF(ISNUMBER('Opsparede løndele'!I161),J176+'Opsparede løndele'!I161,J176)</f>
        <v>0</v>
      </c>
      <c r="L176" s="48"/>
      <c r="M176" s="49"/>
      <c r="N176" s="23" t="str">
        <f t="shared" si="15"/>
        <v/>
      </c>
      <c r="O176" s="21" t="str">
        <f t="shared" si="16"/>
        <v/>
      </c>
      <c r="P176" s="49"/>
      <c r="Q176" s="49"/>
      <c r="R176" s="49"/>
      <c r="S176" s="22" t="str">
        <f>IFERROR(MAX(IF(OR(P176="",Q176="",R176=""),"",IF(AND(MONTH(E176)=12,MONTH(F176)=12),(NETWORKDAYS(E176,F176,Lister!$D$7:$D$16)-P176)*O176/NETWORKDAYS(Lister!$D$19,Lister!$E$19,Lister!$D$7:$D$16),IF(AND(MONTH(E176)=12,F176&gt;DATE(2021,12,31)),(NETWORKDAYS(E176,Lister!$E$19,Lister!$D$7:$D$16)-P176)*O176/NETWORKDAYS(Lister!$D$19,Lister!$E$19,Lister!$D$7:$D$16),IF(E176&gt;DATE(2021,12,31),0)))),0),"")</f>
        <v/>
      </c>
      <c r="T176" s="22" t="str">
        <f>IFERROR(MAX(IF(OR(P176="",Q176="",R176=""),"",IF(AND(MONTH(E176)=1,MONTH(F176)=1),(NETWORKDAYS(E176,F176,Lister!$D$7:$D$16)-Q176)*O176/NETWORKDAYS(Lister!$D$20,Lister!$E$20,Lister!$D$7:$D$16),IF(AND(MONTH(E176)=1,F176&gt;DATE(2022,1,31)),(NETWORKDAYS(E176,Lister!$E$20,Lister!$D$7:$D$16)-Q176)*O176/NETWORKDAYS(Lister!$D$20,Lister!$E$20,Lister!$D$7:$D$16),IF(AND(E176&lt;DATE(2022,1,1),MONTH(F176)=1),(NETWORKDAYS(Lister!$D$20,F176,Lister!$D$7:$D$16)-Q176)*O176/NETWORKDAYS(Lister!$D$20,Lister!$E$20,Lister!$D$7:$D$16),IF(AND(E176&lt;DATE(2022,1,1),F176&gt;DATE(2022,1,31)),(NETWORKDAYS(Lister!$D$20,Lister!$E$20,Lister!$D$7:$D$16)-Q176)*O176/NETWORKDAYS(Lister!$D$20,Lister!$E$20,Lister!$D$7:$D$16),IF(OR(AND(E176&lt;DATE(2022,1,1),F176&lt;DATE(2022,1,1)),E176&gt;DATE(2022,1,31)),0)))))),0),"")</f>
        <v/>
      </c>
      <c r="U176" s="22" t="str">
        <f>IFERROR(MAX(IF(OR(P176="",Q176="",R176=""),"",IF(AND(MONTH(E176)=2,MONTH(F176)=2),(NETWORKDAYS(E176,F176,Lister!$D$7:$D$16)-R176)*O176/NETWORKDAYS(Lister!$D$21,Lister!$E$21,Lister!$D$7:$D$16),IF(AND(MONTH(E176)=2,F176&gt;DATE(2022,2,28)),(NETWORKDAYS(E176,Lister!$E$21,Lister!$D$7:$D$16)-R176)*O176/NETWORKDAYS(Lister!$D$21,Lister!$E$21,Lister!$D$7:$D$16),IF(AND(E176&lt;DATE(2022,2,1),MONTH(F176)=2),(NETWORKDAYS(Lister!$D$21,F176,Lister!$D$7:$D$16)-R176)*O176/NETWORKDAYS(Lister!$D$21,Lister!$E$21,Lister!$D$7:$D$16),IF(AND(E176&lt;DATE(2022,2,1),F176&gt;DATE(2022,2,28)),(NETWORKDAYS(Lister!$D$21,Lister!$E$21,Lister!$D$7:$D$16)-R176)*O176/NETWORKDAYS(Lister!$D$21,Lister!$E$21,Lister!$D$7:$D$16),IF(OR(AND(E176&lt;DATE(2022,2,1),F176&lt;DATE(2022,2,1)),E176&gt;DATE(2022,2,28)),0)))))),0),"")</f>
        <v/>
      </c>
      <c r="V176" s="23" t="str">
        <f t="shared" si="17"/>
        <v/>
      </c>
      <c r="W176" s="23" t="str">
        <f t="shared" si="18"/>
        <v/>
      </c>
      <c r="X176" s="24" t="str">
        <f t="shared" si="19"/>
        <v/>
      </c>
    </row>
    <row r="177" spans="1:24" x14ac:dyDescent="0.3">
      <c r="A177" s="4" t="str">
        <f t="shared" si="20"/>
        <v/>
      </c>
      <c r="B177" s="41"/>
      <c r="C177" s="42"/>
      <c r="D177" s="43"/>
      <c r="E177" s="44"/>
      <c r="F177" s="44"/>
      <c r="G177" s="17" t="str">
        <f>IF(OR(E177="",F177=""),"",NETWORKDAYS(E177,F177,Lister!$D$7:$D$16))</f>
        <v/>
      </c>
      <c r="I177" s="45" t="str">
        <f t="shared" si="14"/>
        <v/>
      </c>
      <c r="J177" s="46"/>
      <c r="K177" s="47">
        <f>IF(ISNUMBER('Opsparede løndele'!I162),J177+'Opsparede løndele'!I162,J177)</f>
        <v>0</v>
      </c>
      <c r="L177" s="48"/>
      <c r="M177" s="49"/>
      <c r="N177" s="23" t="str">
        <f t="shared" si="15"/>
        <v/>
      </c>
      <c r="O177" s="21" t="str">
        <f t="shared" si="16"/>
        <v/>
      </c>
      <c r="P177" s="49"/>
      <c r="Q177" s="49"/>
      <c r="R177" s="49"/>
      <c r="S177" s="22" t="str">
        <f>IFERROR(MAX(IF(OR(P177="",Q177="",R177=""),"",IF(AND(MONTH(E177)=12,MONTH(F177)=12),(NETWORKDAYS(E177,F177,Lister!$D$7:$D$16)-P177)*O177/NETWORKDAYS(Lister!$D$19,Lister!$E$19,Lister!$D$7:$D$16),IF(AND(MONTH(E177)=12,F177&gt;DATE(2021,12,31)),(NETWORKDAYS(E177,Lister!$E$19,Lister!$D$7:$D$16)-P177)*O177/NETWORKDAYS(Lister!$D$19,Lister!$E$19,Lister!$D$7:$D$16),IF(E177&gt;DATE(2021,12,31),0)))),0),"")</f>
        <v/>
      </c>
      <c r="T177" s="22" t="str">
        <f>IFERROR(MAX(IF(OR(P177="",Q177="",R177=""),"",IF(AND(MONTH(E177)=1,MONTH(F177)=1),(NETWORKDAYS(E177,F177,Lister!$D$7:$D$16)-Q177)*O177/NETWORKDAYS(Lister!$D$20,Lister!$E$20,Lister!$D$7:$D$16),IF(AND(MONTH(E177)=1,F177&gt;DATE(2022,1,31)),(NETWORKDAYS(E177,Lister!$E$20,Lister!$D$7:$D$16)-Q177)*O177/NETWORKDAYS(Lister!$D$20,Lister!$E$20,Lister!$D$7:$D$16),IF(AND(E177&lt;DATE(2022,1,1),MONTH(F177)=1),(NETWORKDAYS(Lister!$D$20,F177,Lister!$D$7:$D$16)-Q177)*O177/NETWORKDAYS(Lister!$D$20,Lister!$E$20,Lister!$D$7:$D$16),IF(AND(E177&lt;DATE(2022,1,1),F177&gt;DATE(2022,1,31)),(NETWORKDAYS(Lister!$D$20,Lister!$E$20,Lister!$D$7:$D$16)-Q177)*O177/NETWORKDAYS(Lister!$D$20,Lister!$E$20,Lister!$D$7:$D$16),IF(OR(AND(E177&lt;DATE(2022,1,1),F177&lt;DATE(2022,1,1)),E177&gt;DATE(2022,1,31)),0)))))),0),"")</f>
        <v/>
      </c>
      <c r="U177" s="22" t="str">
        <f>IFERROR(MAX(IF(OR(P177="",Q177="",R177=""),"",IF(AND(MONTH(E177)=2,MONTH(F177)=2),(NETWORKDAYS(E177,F177,Lister!$D$7:$D$16)-R177)*O177/NETWORKDAYS(Lister!$D$21,Lister!$E$21,Lister!$D$7:$D$16),IF(AND(MONTH(E177)=2,F177&gt;DATE(2022,2,28)),(NETWORKDAYS(E177,Lister!$E$21,Lister!$D$7:$D$16)-R177)*O177/NETWORKDAYS(Lister!$D$21,Lister!$E$21,Lister!$D$7:$D$16),IF(AND(E177&lt;DATE(2022,2,1),MONTH(F177)=2),(NETWORKDAYS(Lister!$D$21,F177,Lister!$D$7:$D$16)-R177)*O177/NETWORKDAYS(Lister!$D$21,Lister!$E$21,Lister!$D$7:$D$16),IF(AND(E177&lt;DATE(2022,2,1),F177&gt;DATE(2022,2,28)),(NETWORKDAYS(Lister!$D$21,Lister!$E$21,Lister!$D$7:$D$16)-R177)*O177/NETWORKDAYS(Lister!$D$21,Lister!$E$21,Lister!$D$7:$D$16),IF(OR(AND(E177&lt;DATE(2022,2,1),F177&lt;DATE(2022,2,1)),E177&gt;DATE(2022,2,28)),0)))))),0),"")</f>
        <v/>
      </c>
      <c r="V177" s="23" t="str">
        <f t="shared" si="17"/>
        <v/>
      </c>
      <c r="W177" s="23" t="str">
        <f t="shared" si="18"/>
        <v/>
      </c>
      <c r="X177" s="24" t="str">
        <f t="shared" si="19"/>
        <v/>
      </c>
    </row>
    <row r="178" spans="1:24" x14ac:dyDescent="0.3">
      <c r="A178" s="4" t="str">
        <f t="shared" si="20"/>
        <v/>
      </c>
      <c r="B178" s="41"/>
      <c r="C178" s="42"/>
      <c r="D178" s="43"/>
      <c r="E178" s="44"/>
      <c r="F178" s="44"/>
      <c r="G178" s="17" t="str">
        <f>IF(OR(E178="",F178=""),"",NETWORKDAYS(E178,F178,Lister!$D$7:$D$16))</f>
        <v/>
      </c>
      <c r="I178" s="45" t="str">
        <f t="shared" si="14"/>
        <v/>
      </c>
      <c r="J178" s="46"/>
      <c r="K178" s="47">
        <f>IF(ISNUMBER('Opsparede løndele'!I163),J178+'Opsparede løndele'!I163,J178)</f>
        <v>0</v>
      </c>
      <c r="L178" s="48"/>
      <c r="M178" s="49"/>
      <c r="N178" s="23" t="str">
        <f t="shared" si="15"/>
        <v/>
      </c>
      <c r="O178" s="21" t="str">
        <f t="shared" si="16"/>
        <v/>
      </c>
      <c r="P178" s="49"/>
      <c r="Q178" s="49"/>
      <c r="R178" s="49"/>
      <c r="S178" s="22" t="str">
        <f>IFERROR(MAX(IF(OR(P178="",Q178="",R178=""),"",IF(AND(MONTH(E178)=12,MONTH(F178)=12),(NETWORKDAYS(E178,F178,Lister!$D$7:$D$16)-P178)*O178/NETWORKDAYS(Lister!$D$19,Lister!$E$19,Lister!$D$7:$D$16),IF(AND(MONTH(E178)=12,F178&gt;DATE(2021,12,31)),(NETWORKDAYS(E178,Lister!$E$19,Lister!$D$7:$D$16)-P178)*O178/NETWORKDAYS(Lister!$D$19,Lister!$E$19,Lister!$D$7:$D$16),IF(E178&gt;DATE(2021,12,31),0)))),0),"")</f>
        <v/>
      </c>
      <c r="T178" s="22" t="str">
        <f>IFERROR(MAX(IF(OR(P178="",Q178="",R178=""),"",IF(AND(MONTH(E178)=1,MONTH(F178)=1),(NETWORKDAYS(E178,F178,Lister!$D$7:$D$16)-Q178)*O178/NETWORKDAYS(Lister!$D$20,Lister!$E$20,Lister!$D$7:$D$16),IF(AND(MONTH(E178)=1,F178&gt;DATE(2022,1,31)),(NETWORKDAYS(E178,Lister!$E$20,Lister!$D$7:$D$16)-Q178)*O178/NETWORKDAYS(Lister!$D$20,Lister!$E$20,Lister!$D$7:$D$16),IF(AND(E178&lt;DATE(2022,1,1),MONTH(F178)=1),(NETWORKDAYS(Lister!$D$20,F178,Lister!$D$7:$D$16)-Q178)*O178/NETWORKDAYS(Lister!$D$20,Lister!$E$20,Lister!$D$7:$D$16),IF(AND(E178&lt;DATE(2022,1,1),F178&gt;DATE(2022,1,31)),(NETWORKDAYS(Lister!$D$20,Lister!$E$20,Lister!$D$7:$D$16)-Q178)*O178/NETWORKDAYS(Lister!$D$20,Lister!$E$20,Lister!$D$7:$D$16),IF(OR(AND(E178&lt;DATE(2022,1,1),F178&lt;DATE(2022,1,1)),E178&gt;DATE(2022,1,31)),0)))))),0),"")</f>
        <v/>
      </c>
      <c r="U178" s="22" t="str">
        <f>IFERROR(MAX(IF(OR(P178="",Q178="",R178=""),"",IF(AND(MONTH(E178)=2,MONTH(F178)=2),(NETWORKDAYS(E178,F178,Lister!$D$7:$D$16)-R178)*O178/NETWORKDAYS(Lister!$D$21,Lister!$E$21,Lister!$D$7:$D$16),IF(AND(MONTH(E178)=2,F178&gt;DATE(2022,2,28)),(NETWORKDAYS(E178,Lister!$E$21,Lister!$D$7:$D$16)-R178)*O178/NETWORKDAYS(Lister!$D$21,Lister!$E$21,Lister!$D$7:$D$16),IF(AND(E178&lt;DATE(2022,2,1),MONTH(F178)=2),(NETWORKDAYS(Lister!$D$21,F178,Lister!$D$7:$D$16)-R178)*O178/NETWORKDAYS(Lister!$D$21,Lister!$E$21,Lister!$D$7:$D$16),IF(AND(E178&lt;DATE(2022,2,1),F178&gt;DATE(2022,2,28)),(NETWORKDAYS(Lister!$D$21,Lister!$E$21,Lister!$D$7:$D$16)-R178)*O178/NETWORKDAYS(Lister!$D$21,Lister!$E$21,Lister!$D$7:$D$16),IF(OR(AND(E178&lt;DATE(2022,2,1),F178&lt;DATE(2022,2,1)),E178&gt;DATE(2022,2,28)),0)))))),0),"")</f>
        <v/>
      </c>
      <c r="V178" s="23" t="str">
        <f t="shared" si="17"/>
        <v/>
      </c>
      <c r="W178" s="23" t="str">
        <f t="shared" si="18"/>
        <v/>
      </c>
      <c r="X178" s="24" t="str">
        <f t="shared" si="19"/>
        <v/>
      </c>
    </row>
    <row r="179" spans="1:24" x14ac:dyDescent="0.3">
      <c r="A179" s="4" t="str">
        <f t="shared" si="20"/>
        <v/>
      </c>
      <c r="B179" s="41"/>
      <c r="C179" s="42"/>
      <c r="D179" s="43"/>
      <c r="E179" s="44"/>
      <c r="F179" s="44"/>
      <c r="G179" s="17" t="str">
        <f>IF(OR(E179="",F179=""),"",NETWORKDAYS(E179,F179,Lister!$D$7:$D$16))</f>
        <v/>
      </c>
      <c r="I179" s="45" t="str">
        <f t="shared" si="14"/>
        <v/>
      </c>
      <c r="J179" s="46"/>
      <c r="K179" s="47">
        <f>IF(ISNUMBER('Opsparede løndele'!I164),J179+'Opsparede løndele'!I164,J179)</f>
        <v>0</v>
      </c>
      <c r="L179" s="48"/>
      <c r="M179" s="49"/>
      <c r="N179" s="23" t="str">
        <f t="shared" si="15"/>
        <v/>
      </c>
      <c r="O179" s="21" t="str">
        <f t="shared" si="16"/>
        <v/>
      </c>
      <c r="P179" s="49"/>
      <c r="Q179" s="49"/>
      <c r="R179" s="49"/>
      <c r="S179" s="22" t="str">
        <f>IFERROR(MAX(IF(OR(P179="",Q179="",R179=""),"",IF(AND(MONTH(E179)=12,MONTH(F179)=12),(NETWORKDAYS(E179,F179,Lister!$D$7:$D$16)-P179)*O179/NETWORKDAYS(Lister!$D$19,Lister!$E$19,Lister!$D$7:$D$16),IF(AND(MONTH(E179)=12,F179&gt;DATE(2021,12,31)),(NETWORKDAYS(E179,Lister!$E$19,Lister!$D$7:$D$16)-P179)*O179/NETWORKDAYS(Lister!$D$19,Lister!$E$19,Lister!$D$7:$D$16),IF(E179&gt;DATE(2021,12,31),0)))),0),"")</f>
        <v/>
      </c>
      <c r="T179" s="22" t="str">
        <f>IFERROR(MAX(IF(OR(P179="",Q179="",R179=""),"",IF(AND(MONTH(E179)=1,MONTH(F179)=1),(NETWORKDAYS(E179,F179,Lister!$D$7:$D$16)-Q179)*O179/NETWORKDAYS(Lister!$D$20,Lister!$E$20,Lister!$D$7:$D$16),IF(AND(MONTH(E179)=1,F179&gt;DATE(2022,1,31)),(NETWORKDAYS(E179,Lister!$E$20,Lister!$D$7:$D$16)-Q179)*O179/NETWORKDAYS(Lister!$D$20,Lister!$E$20,Lister!$D$7:$D$16),IF(AND(E179&lt;DATE(2022,1,1),MONTH(F179)=1),(NETWORKDAYS(Lister!$D$20,F179,Lister!$D$7:$D$16)-Q179)*O179/NETWORKDAYS(Lister!$D$20,Lister!$E$20,Lister!$D$7:$D$16),IF(AND(E179&lt;DATE(2022,1,1),F179&gt;DATE(2022,1,31)),(NETWORKDAYS(Lister!$D$20,Lister!$E$20,Lister!$D$7:$D$16)-Q179)*O179/NETWORKDAYS(Lister!$D$20,Lister!$E$20,Lister!$D$7:$D$16),IF(OR(AND(E179&lt;DATE(2022,1,1),F179&lt;DATE(2022,1,1)),E179&gt;DATE(2022,1,31)),0)))))),0),"")</f>
        <v/>
      </c>
      <c r="U179" s="22" t="str">
        <f>IFERROR(MAX(IF(OR(P179="",Q179="",R179=""),"",IF(AND(MONTH(E179)=2,MONTH(F179)=2),(NETWORKDAYS(E179,F179,Lister!$D$7:$D$16)-R179)*O179/NETWORKDAYS(Lister!$D$21,Lister!$E$21,Lister!$D$7:$D$16),IF(AND(MONTH(E179)=2,F179&gt;DATE(2022,2,28)),(NETWORKDAYS(E179,Lister!$E$21,Lister!$D$7:$D$16)-R179)*O179/NETWORKDAYS(Lister!$D$21,Lister!$E$21,Lister!$D$7:$D$16),IF(AND(E179&lt;DATE(2022,2,1),MONTH(F179)=2),(NETWORKDAYS(Lister!$D$21,F179,Lister!$D$7:$D$16)-R179)*O179/NETWORKDAYS(Lister!$D$21,Lister!$E$21,Lister!$D$7:$D$16),IF(AND(E179&lt;DATE(2022,2,1),F179&gt;DATE(2022,2,28)),(NETWORKDAYS(Lister!$D$21,Lister!$E$21,Lister!$D$7:$D$16)-R179)*O179/NETWORKDAYS(Lister!$D$21,Lister!$E$21,Lister!$D$7:$D$16),IF(OR(AND(E179&lt;DATE(2022,2,1),F179&lt;DATE(2022,2,1)),E179&gt;DATE(2022,2,28)),0)))))),0),"")</f>
        <v/>
      </c>
      <c r="V179" s="23" t="str">
        <f t="shared" si="17"/>
        <v/>
      </c>
      <c r="W179" s="23" t="str">
        <f t="shared" si="18"/>
        <v/>
      </c>
      <c r="X179" s="24" t="str">
        <f t="shared" si="19"/>
        <v/>
      </c>
    </row>
    <row r="180" spans="1:24" x14ac:dyDescent="0.3">
      <c r="A180" s="4" t="str">
        <f t="shared" si="20"/>
        <v/>
      </c>
      <c r="B180" s="41"/>
      <c r="C180" s="42"/>
      <c r="D180" s="43"/>
      <c r="E180" s="44"/>
      <c r="F180" s="44"/>
      <c r="G180" s="17" t="str">
        <f>IF(OR(E180="",F180=""),"",NETWORKDAYS(E180,F180,Lister!$D$7:$D$16))</f>
        <v/>
      </c>
      <c r="I180" s="45" t="str">
        <f t="shared" si="14"/>
        <v/>
      </c>
      <c r="J180" s="46"/>
      <c r="K180" s="47">
        <f>IF(ISNUMBER('Opsparede løndele'!I165),J180+'Opsparede løndele'!I165,J180)</f>
        <v>0</v>
      </c>
      <c r="L180" s="48"/>
      <c r="M180" s="49"/>
      <c r="N180" s="23" t="str">
        <f t="shared" si="15"/>
        <v/>
      </c>
      <c r="O180" s="21" t="str">
        <f t="shared" si="16"/>
        <v/>
      </c>
      <c r="P180" s="49"/>
      <c r="Q180" s="49"/>
      <c r="R180" s="49"/>
      <c r="S180" s="22" t="str">
        <f>IFERROR(MAX(IF(OR(P180="",Q180="",R180=""),"",IF(AND(MONTH(E180)=12,MONTH(F180)=12),(NETWORKDAYS(E180,F180,Lister!$D$7:$D$16)-P180)*O180/NETWORKDAYS(Lister!$D$19,Lister!$E$19,Lister!$D$7:$D$16),IF(AND(MONTH(E180)=12,F180&gt;DATE(2021,12,31)),(NETWORKDAYS(E180,Lister!$E$19,Lister!$D$7:$D$16)-P180)*O180/NETWORKDAYS(Lister!$D$19,Lister!$E$19,Lister!$D$7:$D$16),IF(E180&gt;DATE(2021,12,31),0)))),0),"")</f>
        <v/>
      </c>
      <c r="T180" s="22" t="str">
        <f>IFERROR(MAX(IF(OR(P180="",Q180="",R180=""),"",IF(AND(MONTH(E180)=1,MONTH(F180)=1),(NETWORKDAYS(E180,F180,Lister!$D$7:$D$16)-Q180)*O180/NETWORKDAYS(Lister!$D$20,Lister!$E$20,Lister!$D$7:$D$16),IF(AND(MONTH(E180)=1,F180&gt;DATE(2022,1,31)),(NETWORKDAYS(E180,Lister!$E$20,Lister!$D$7:$D$16)-Q180)*O180/NETWORKDAYS(Lister!$D$20,Lister!$E$20,Lister!$D$7:$D$16),IF(AND(E180&lt;DATE(2022,1,1),MONTH(F180)=1),(NETWORKDAYS(Lister!$D$20,F180,Lister!$D$7:$D$16)-Q180)*O180/NETWORKDAYS(Lister!$D$20,Lister!$E$20,Lister!$D$7:$D$16),IF(AND(E180&lt;DATE(2022,1,1),F180&gt;DATE(2022,1,31)),(NETWORKDAYS(Lister!$D$20,Lister!$E$20,Lister!$D$7:$D$16)-Q180)*O180/NETWORKDAYS(Lister!$D$20,Lister!$E$20,Lister!$D$7:$D$16),IF(OR(AND(E180&lt;DATE(2022,1,1),F180&lt;DATE(2022,1,1)),E180&gt;DATE(2022,1,31)),0)))))),0),"")</f>
        <v/>
      </c>
      <c r="U180" s="22" t="str">
        <f>IFERROR(MAX(IF(OR(P180="",Q180="",R180=""),"",IF(AND(MONTH(E180)=2,MONTH(F180)=2),(NETWORKDAYS(E180,F180,Lister!$D$7:$D$16)-R180)*O180/NETWORKDAYS(Lister!$D$21,Lister!$E$21,Lister!$D$7:$D$16),IF(AND(MONTH(E180)=2,F180&gt;DATE(2022,2,28)),(NETWORKDAYS(E180,Lister!$E$21,Lister!$D$7:$D$16)-R180)*O180/NETWORKDAYS(Lister!$D$21,Lister!$E$21,Lister!$D$7:$D$16),IF(AND(E180&lt;DATE(2022,2,1),MONTH(F180)=2),(NETWORKDAYS(Lister!$D$21,F180,Lister!$D$7:$D$16)-R180)*O180/NETWORKDAYS(Lister!$D$21,Lister!$E$21,Lister!$D$7:$D$16),IF(AND(E180&lt;DATE(2022,2,1),F180&gt;DATE(2022,2,28)),(NETWORKDAYS(Lister!$D$21,Lister!$E$21,Lister!$D$7:$D$16)-R180)*O180/NETWORKDAYS(Lister!$D$21,Lister!$E$21,Lister!$D$7:$D$16),IF(OR(AND(E180&lt;DATE(2022,2,1),F180&lt;DATE(2022,2,1)),E180&gt;DATE(2022,2,28)),0)))))),0),"")</f>
        <v/>
      </c>
      <c r="V180" s="23" t="str">
        <f t="shared" si="17"/>
        <v/>
      </c>
      <c r="W180" s="23" t="str">
        <f t="shared" si="18"/>
        <v/>
      </c>
      <c r="X180" s="24" t="str">
        <f t="shared" si="19"/>
        <v/>
      </c>
    </row>
    <row r="181" spans="1:24" x14ac:dyDescent="0.3">
      <c r="A181" s="4" t="str">
        <f t="shared" si="20"/>
        <v/>
      </c>
      <c r="B181" s="41"/>
      <c r="C181" s="42"/>
      <c r="D181" s="43"/>
      <c r="E181" s="44"/>
      <c r="F181" s="44"/>
      <c r="G181" s="17" t="str">
        <f>IF(OR(E181="",F181=""),"",NETWORKDAYS(E181,F181,Lister!$D$7:$D$16))</f>
        <v/>
      </c>
      <c r="I181" s="45" t="str">
        <f t="shared" si="14"/>
        <v/>
      </c>
      <c r="J181" s="46"/>
      <c r="K181" s="47">
        <f>IF(ISNUMBER('Opsparede løndele'!I166),J181+'Opsparede løndele'!I166,J181)</f>
        <v>0</v>
      </c>
      <c r="L181" s="48"/>
      <c r="M181" s="49"/>
      <c r="N181" s="23" t="str">
        <f t="shared" si="15"/>
        <v/>
      </c>
      <c r="O181" s="21" t="str">
        <f t="shared" si="16"/>
        <v/>
      </c>
      <c r="P181" s="49"/>
      <c r="Q181" s="49"/>
      <c r="R181" s="49"/>
      <c r="S181" s="22" t="str">
        <f>IFERROR(MAX(IF(OR(P181="",Q181="",R181=""),"",IF(AND(MONTH(E181)=12,MONTH(F181)=12),(NETWORKDAYS(E181,F181,Lister!$D$7:$D$16)-P181)*O181/NETWORKDAYS(Lister!$D$19,Lister!$E$19,Lister!$D$7:$D$16),IF(AND(MONTH(E181)=12,F181&gt;DATE(2021,12,31)),(NETWORKDAYS(E181,Lister!$E$19,Lister!$D$7:$D$16)-P181)*O181/NETWORKDAYS(Lister!$D$19,Lister!$E$19,Lister!$D$7:$D$16),IF(E181&gt;DATE(2021,12,31),0)))),0),"")</f>
        <v/>
      </c>
      <c r="T181" s="22" t="str">
        <f>IFERROR(MAX(IF(OR(P181="",Q181="",R181=""),"",IF(AND(MONTH(E181)=1,MONTH(F181)=1),(NETWORKDAYS(E181,F181,Lister!$D$7:$D$16)-Q181)*O181/NETWORKDAYS(Lister!$D$20,Lister!$E$20,Lister!$D$7:$D$16),IF(AND(MONTH(E181)=1,F181&gt;DATE(2022,1,31)),(NETWORKDAYS(E181,Lister!$E$20,Lister!$D$7:$D$16)-Q181)*O181/NETWORKDAYS(Lister!$D$20,Lister!$E$20,Lister!$D$7:$D$16),IF(AND(E181&lt;DATE(2022,1,1),MONTH(F181)=1),(NETWORKDAYS(Lister!$D$20,F181,Lister!$D$7:$D$16)-Q181)*O181/NETWORKDAYS(Lister!$D$20,Lister!$E$20,Lister!$D$7:$D$16),IF(AND(E181&lt;DATE(2022,1,1),F181&gt;DATE(2022,1,31)),(NETWORKDAYS(Lister!$D$20,Lister!$E$20,Lister!$D$7:$D$16)-Q181)*O181/NETWORKDAYS(Lister!$D$20,Lister!$E$20,Lister!$D$7:$D$16),IF(OR(AND(E181&lt;DATE(2022,1,1),F181&lt;DATE(2022,1,1)),E181&gt;DATE(2022,1,31)),0)))))),0),"")</f>
        <v/>
      </c>
      <c r="U181" s="22" t="str">
        <f>IFERROR(MAX(IF(OR(P181="",Q181="",R181=""),"",IF(AND(MONTH(E181)=2,MONTH(F181)=2),(NETWORKDAYS(E181,F181,Lister!$D$7:$D$16)-R181)*O181/NETWORKDAYS(Lister!$D$21,Lister!$E$21,Lister!$D$7:$D$16),IF(AND(MONTH(E181)=2,F181&gt;DATE(2022,2,28)),(NETWORKDAYS(E181,Lister!$E$21,Lister!$D$7:$D$16)-R181)*O181/NETWORKDAYS(Lister!$D$21,Lister!$E$21,Lister!$D$7:$D$16),IF(AND(E181&lt;DATE(2022,2,1),MONTH(F181)=2),(NETWORKDAYS(Lister!$D$21,F181,Lister!$D$7:$D$16)-R181)*O181/NETWORKDAYS(Lister!$D$21,Lister!$E$21,Lister!$D$7:$D$16),IF(AND(E181&lt;DATE(2022,2,1),F181&gt;DATE(2022,2,28)),(NETWORKDAYS(Lister!$D$21,Lister!$E$21,Lister!$D$7:$D$16)-R181)*O181/NETWORKDAYS(Lister!$D$21,Lister!$E$21,Lister!$D$7:$D$16),IF(OR(AND(E181&lt;DATE(2022,2,1),F181&lt;DATE(2022,2,1)),E181&gt;DATE(2022,2,28)),0)))))),0),"")</f>
        <v/>
      </c>
      <c r="V181" s="23" t="str">
        <f t="shared" si="17"/>
        <v/>
      </c>
      <c r="W181" s="23" t="str">
        <f t="shared" si="18"/>
        <v/>
      </c>
      <c r="X181" s="24" t="str">
        <f t="shared" si="19"/>
        <v/>
      </c>
    </row>
    <row r="182" spans="1:24" x14ac:dyDescent="0.3">
      <c r="A182" s="4" t="str">
        <f t="shared" si="20"/>
        <v/>
      </c>
      <c r="B182" s="41"/>
      <c r="C182" s="42"/>
      <c r="D182" s="43"/>
      <c r="E182" s="44"/>
      <c r="F182" s="44"/>
      <c r="G182" s="17" t="str">
        <f>IF(OR(E182="",F182=""),"",NETWORKDAYS(E182,F182,Lister!$D$7:$D$16))</f>
        <v/>
      </c>
      <c r="I182" s="45" t="str">
        <f t="shared" si="14"/>
        <v/>
      </c>
      <c r="J182" s="46"/>
      <c r="K182" s="47">
        <f>IF(ISNUMBER('Opsparede løndele'!I167),J182+'Opsparede løndele'!I167,J182)</f>
        <v>0</v>
      </c>
      <c r="L182" s="48"/>
      <c r="M182" s="49"/>
      <c r="N182" s="23" t="str">
        <f t="shared" si="15"/>
        <v/>
      </c>
      <c r="O182" s="21" t="str">
        <f t="shared" si="16"/>
        <v/>
      </c>
      <c r="P182" s="49"/>
      <c r="Q182" s="49"/>
      <c r="R182" s="49"/>
      <c r="S182" s="22" t="str">
        <f>IFERROR(MAX(IF(OR(P182="",Q182="",R182=""),"",IF(AND(MONTH(E182)=12,MONTH(F182)=12),(NETWORKDAYS(E182,F182,Lister!$D$7:$D$16)-P182)*O182/NETWORKDAYS(Lister!$D$19,Lister!$E$19,Lister!$D$7:$D$16),IF(AND(MONTH(E182)=12,F182&gt;DATE(2021,12,31)),(NETWORKDAYS(E182,Lister!$E$19,Lister!$D$7:$D$16)-P182)*O182/NETWORKDAYS(Lister!$D$19,Lister!$E$19,Lister!$D$7:$D$16),IF(E182&gt;DATE(2021,12,31),0)))),0),"")</f>
        <v/>
      </c>
      <c r="T182" s="22" t="str">
        <f>IFERROR(MAX(IF(OR(P182="",Q182="",R182=""),"",IF(AND(MONTH(E182)=1,MONTH(F182)=1),(NETWORKDAYS(E182,F182,Lister!$D$7:$D$16)-Q182)*O182/NETWORKDAYS(Lister!$D$20,Lister!$E$20,Lister!$D$7:$D$16),IF(AND(MONTH(E182)=1,F182&gt;DATE(2022,1,31)),(NETWORKDAYS(E182,Lister!$E$20,Lister!$D$7:$D$16)-Q182)*O182/NETWORKDAYS(Lister!$D$20,Lister!$E$20,Lister!$D$7:$D$16),IF(AND(E182&lt;DATE(2022,1,1),MONTH(F182)=1),(NETWORKDAYS(Lister!$D$20,F182,Lister!$D$7:$D$16)-Q182)*O182/NETWORKDAYS(Lister!$D$20,Lister!$E$20,Lister!$D$7:$D$16),IF(AND(E182&lt;DATE(2022,1,1),F182&gt;DATE(2022,1,31)),(NETWORKDAYS(Lister!$D$20,Lister!$E$20,Lister!$D$7:$D$16)-Q182)*O182/NETWORKDAYS(Lister!$D$20,Lister!$E$20,Lister!$D$7:$D$16),IF(OR(AND(E182&lt;DATE(2022,1,1),F182&lt;DATE(2022,1,1)),E182&gt;DATE(2022,1,31)),0)))))),0),"")</f>
        <v/>
      </c>
      <c r="U182" s="22" t="str">
        <f>IFERROR(MAX(IF(OR(P182="",Q182="",R182=""),"",IF(AND(MONTH(E182)=2,MONTH(F182)=2),(NETWORKDAYS(E182,F182,Lister!$D$7:$D$16)-R182)*O182/NETWORKDAYS(Lister!$D$21,Lister!$E$21,Lister!$D$7:$D$16),IF(AND(MONTH(E182)=2,F182&gt;DATE(2022,2,28)),(NETWORKDAYS(E182,Lister!$E$21,Lister!$D$7:$D$16)-R182)*O182/NETWORKDAYS(Lister!$D$21,Lister!$E$21,Lister!$D$7:$D$16),IF(AND(E182&lt;DATE(2022,2,1),MONTH(F182)=2),(NETWORKDAYS(Lister!$D$21,F182,Lister!$D$7:$D$16)-R182)*O182/NETWORKDAYS(Lister!$D$21,Lister!$E$21,Lister!$D$7:$D$16),IF(AND(E182&lt;DATE(2022,2,1),F182&gt;DATE(2022,2,28)),(NETWORKDAYS(Lister!$D$21,Lister!$E$21,Lister!$D$7:$D$16)-R182)*O182/NETWORKDAYS(Lister!$D$21,Lister!$E$21,Lister!$D$7:$D$16),IF(OR(AND(E182&lt;DATE(2022,2,1),F182&lt;DATE(2022,2,1)),E182&gt;DATE(2022,2,28)),0)))))),0),"")</f>
        <v/>
      </c>
      <c r="V182" s="23" t="str">
        <f t="shared" si="17"/>
        <v/>
      </c>
      <c r="W182" s="23" t="str">
        <f t="shared" si="18"/>
        <v/>
      </c>
      <c r="X182" s="24" t="str">
        <f t="shared" si="19"/>
        <v/>
      </c>
    </row>
    <row r="183" spans="1:24" x14ac:dyDescent="0.3">
      <c r="A183" s="4" t="str">
        <f t="shared" si="20"/>
        <v/>
      </c>
      <c r="B183" s="41"/>
      <c r="C183" s="42"/>
      <c r="D183" s="43"/>
      <c r="E183" s="44"/>
      <c r="F183" s="44"/>
      <c r="G183" s="17" t="str">
        <f>IF(OR(E183="",F183=""),"",NETWORKDAYS(E183,F183,Lister!$D$7:$D$16))</f>
        <v/>
      </c>
      <c r="I183" s="45" t="str">
        <f t="shared" si="14"/>
        <v/>
      </c>
      <c r="J183" s="46"/>
      <c r="K183" s="47">
        <f>IF(ISNUMBER('Opsparede løndele'!I168),J183+'Opsparede løndele'!I168,J183)</f>
        <v>0</v>
      </c>
      <c r="L183" s="48"/>
      <c r="M183" s="49"/>
      <c r="N183" s="23" t="str">
        <f t="shared" si="15"/>
        <v/>
      </c>
      <c r="O183" s="21" t="str">
        <f t="shared" si="16"/>
        <v/>
      </c>
      <c r="P183" s="49"/>
      <c r="Q183" s="49"/>
      <c r="R183" s="49"/>
      <c r="S183" s="22" t="str">
        <f>IFERROR(MAX(IF(OR(P183="",Q183="",R183=""),"",IF(AND(MONTH(E183)=12,MONTH(F183)=12),(NETWORKDAYS(E183,F183,Lister!$D$7:$D$16)-P183)*O183/NETWORKDAYS(Lister!$D$19,Lister!$E$19,Lister!$D$7:$D$16),IF(AND(MONTH(E183)=12,F183&gt;DATE(2021,12,31)),(NETWORKDAYS(E183,Lister!$E$19,Lister!$D$7:$D$16)-P183)*O183/NETWORKDAYS(Lister!$D$19,Lister!$E$19,Lister!$D$7:$D$16),IF(E183&gt;DATE(2021,12,31),0)))),0),"")</f>
        <v/>
      </c>
      <c r="T183" s="22" t="str">
        <f>IFERROR(MAX(IF(OR(P183="",Q183="",R183=""),"",IF(AND(MONTH(E183)=1,MONTH(F183)=1),(NETWORKDAYS(E183,F183,Lister!$D$7:$D$16)-Q183)*O183/NETWORKDAYS(Lister!$D$20,Lister!$E$20,Lister!$D$7:$D$16),IF(AND(MONTH(E183)=1,F183&gt;DATE(2022,1,31)),(NETWORKDAYS(E183,Lister!$E$20,Lister!$D$7:$D$16)-Q183)*O183/NETWORKDAYS(Lister!$D$20,Lister!$E$20,Lister!$D$7:$D$16),IF(AND(E183&lt;DATE(2022,1,1),MONTH(F183)=1),(NETWORKDAYS(Lister!$D$20,F183,Lister!$D$7:$D$16)-Q183)*O183/NETWORKDAYS(Lister!$D$20,Lister!$E$20,Lister!$D$7:$D$16),IF(AND(E183&lt;DATE(2022,1,1),F183&gt;DATE(2022,1,31)),(NETWORKDAYS(Lister!$D$20,Lister!$E$20,Lister!$D$7:$D$16)-Q183)*O183/NETWORKDAYS(Lister!$D$20,Lister!$E$20,Lister!$D$7:$D$16),IF(OR(AND(E183&lt;DATE(2022,1,1),F183&lt;DATE(2022,1,1)),E183&gt;DATE(2022,1,31)),0)))))),0),"")</f>
        <v/>
      </c>
      <c r="U183" s="22" t="str">
        <f>IFERROR(MAX(IF(OR(P183="",Q183="",R183=""),"",IF(AND(MONTH(E183)=2,MONTH(F183)=2),(NETWORKDAYS(E183,F183,Lister!$D$7:$D$16)-R183)*O183/NETWORKDAYS(Lister!$D$21,Lister!$E$21,Lister!$D$7:$D$16),IF(AND(MONTH(E183)=2,F183&gt;DATE(2022,2,28)),(NETWORKDAYS(E183,Lister!$E$21,Lister!$D$7:$D$16)-R183)*O183/NETWORKDAYS(Lister!$D$21,Lister!$E$21,Lister!$D$7:$D$16),IF(AND(E183&lt;DATE(2022,2,1),MONTH(F183)=2),(NETWORKDAYS(Lister!$D$21,F183,Lister!$D$7:$D$16)-R183)*O183/NETWORKDAYS(Lister!$D$21,Lister!$E$21,Lister!$D$7:$D$16),IF(AND(E183&lt;DATE(2022,2,1),F183&gt;DATE(2022,2,28)),(NETWORKDAYS(Lister!$D$21,Lister!$E$21,Lister!$D$7:$D$16)-R183)*O183/NETWORKDAYS(Lister!$D$21,Lister!$E$21,Lister!$D$7:$D$16),IF(OR(AND(E183&lt;DATE(2022,2,1),F183&lt;DATE(2022,2,1)),E183&gt;DATE(2022,2,28)),0)))))),0),"")</f>
        <v/>
      </c>
      <c r="V183" s="23" t="str">
        <f t="shared" si="17"/>
        <v/>
      </c>
      <c r="W183" s="23" t="str">
        <f t="shared" si="18"/>
        <v/>
      </c>
      <c r="X183" s="24" t="str">
        <f t="shared" si="19"/>
        <v/>
      </c>
    </row>
    <row r="184" spans="1:24" x14ac:dyDescent="0.3">
      <c r="A184" s="4" t="str">
        <f t="shared" si="20"/>
        <v/>
      </c>
      <c r="B184" s="41"/>
      <c r="C184" s="42"/>
      <c r="D184" s="43"/>
      <c r="E184" s="44"/>
      <c r="F184" s="44"/>
      <c r="G184" s="17" t="str">
        <f>IF(OR(E184="",F184=""),"",NETWORKDAYS(E184,F184,Lister!$D$7:$D$16))</f>
        <v/>
      </c>
      <c r="I184" s="45" t="str">
        <f t="shared" si="14"/>
        <v/>
      </c>
      <c r="J184" s="46"/>
      <c r="K184" s="47">
        <f>IF(ISNUMBER('Opsparede løndele'!I169),J184+'Opsparede løndele'!I169,J184)</f>
        <v>0</v>
      </c>
      <c r="L184" s="48"/>
      <c r="M184" s="49"/>
      <c r="N184" s="23" t="str">
        <f t="shared" si="15"/>
        <v/>
      </c>
      <c r="O184" s="21" t="str">
        <f t="shared" si="16"/>
        <v/>
      </c>
      <c r="P184" s="49"/>
      <c r="Q184" s="49"/>
      <c r="R184" s="49"/>
      <c r="S184" s="22" t="str">
        <f>IFERROR(MAX(IF(OR(P184="",Q184="",R184=""),"",IF(AND(MONTH(E184)=12,MONTH(F184)=12),(NETWORKDAYS(E184,F184,Lister!$D$7:$D$16)-P184)*O184/NETWORKDAYS(Lister!$D$19,Lister!$E$19,Lister!$D$7:$D$16),IF(AND(MONTH(E184)=12,F184&gt;DATE(2021,12,31)),(NETWORKDAYS(E184,Lister!$E$19,Lister!$D$7:$D$16)-P184)*O184/NETWORKDAYS(Lister!$D$19,Lister!$E$19,Lister!$D$7:$D$16),IF(E184&gt;DATE(2021,12,31),0)))),0),"")</f>
        <v/>
      </c>
      <c r="T184" s="22" t="str">
        <f>IFERROR(MAX(IF(OR(P184="",Q184="",R184=""),"",IF(AND(MONTH(E184)=1,MONTH(F184)=1),(NETWORKDAYS(E184,F184,Lister!$D$7:$D$16)-Q184)*O184/NETWORKDAYS(Lister!$D$20,Lister!$E$20,Lister!$D$7:$D$16),IF(AND(MONTH(E184)=1,F184&gt;DATE(2022,1,31)),(NETWORKDAYS(E184,Lister!$E$20,Lister!$D$7:$D$16)-Q184)*O184/NETWORKDAYS(Lister!$D$20,Lister!$E$20,Lister!$D$7:$D$16),IF(AND(E184&lt;DATE(2022,1,1),MONTH(F184)=1),(NETWORKDAYS(Lister!$D$20,F184,Lister!$D$7:$D$16)-Q184)*O184/NETWORKDAYS(Lister!$D$20,Lister!$E$20,Lister!$D$7:$D$16),IF(AND(E184&lt;DATE(2022,1,1),F184&gt;DATE(2022,1,31)),(NETWORKDAYS(Lister!$D$20,Lister!$E$20,Lister!$D$7:$D$16)-Q184)*O184/NETWORKDAYS(Lister!$D$20,Lister!$E$20,Lister!$D$7:$D$16),IF(OR(AND(E184&lt;DATE(2022,1,1),F184&lt;DATE(2022,1,1)),E184&gt;DATE(2022,1,31)),0)))))),0),"")</f>
        <v/>
      </c>
      <c r="U184" s="22" t="str">
        <f>IFERROR(MAX(IF(OR(P184="",Q184="",R184=""),"",IF(AND(MONTH(E184)=2,MONTH(F184)=2),(NETWORKDAYS(E184,F184,Lister!$D$7:$D$16)-R184)*O184/NETWORKDAYS(Lister!$D$21,Lister!$E$21,Lister!$D$7:$D$16),IF(AND(MONTH(E184)=2,F184&gt;DATE(2022,2,28)),(NETWORKDAYS(E184,Lister!$E$21,Lister!$D$7:$D$16)-R184)*O184/NETWORKDAYS(Lister!$D$21,Lister!$E$21,Lister!$D$7:$D$16),IF(AND(E184&lt;DATE(2022,2,1),MONTH(F184)=2),(NETWORKDAYS(Lister!$D$21,F184,Lister!$D$7:$D$16)-R184)*O184/NETWORKDAYS(Lister!$D$21,Lister!$E$21,Lister!$D$7:$D$16),IF(AND(E184&lt;DATE(2022,2,1),F184&gt;DATE(2022,2,28)),(NETWORKDAYS(Lister!$D$21,Lister!$E$21,Lister!$D$7:$D$16)-R184)*O184/NETWORKDAYS(Lister!$D$21,Lister!$E$21,Lister!$D$7:$D$16),IF(OR(AND(E184&lt;DATE(2022,2,1),F184&lt;DATE(2022,2,1)),E184&gt;DATE(2022,2,28)),0)))))),0),"")</f>
        <v/>
      </c>
      <c r="V184" s="23" t="str">
        <f t="shared" si="17"/>
        <v/>
      </c>
      <c r="W184" s="23" t="str">
        <f t="shared" si="18"/>
        <v/>
      </c>
      <c r="X184" s="24" t="str">
        <f t="shared" si="19"/>
        <v/>
      </c>
    </row>
    <row r="185" spans="1:24" x14ac:dyDescent="0.3">
      <c r="A185" s="4" t="str">
        <f t="shared" si="20"/>
        <v/>
      </c>
      <c r="B185" s="41"/>
      <c r="C185" s="42"/>
      <c r="D185" s="43"/>
      <c r="E185" s="44"/>
      <c r="F185" s="44"/>
      <c r="G185" s="17" t="str">
        <f>IF(OR(E185="",F185=""),"",NETWORKDAYS(E185,F185,Lister!$D$7:$D$16))</f>
        <v/>
      </c>
      <c r="I185" s="45" t="str">
        <f t="shared" si="14"/>
        <v/>
      </c>
      <c r="J185" s="46"/>
      <c r="K185" s="47">
        <f>IF(ISNUMBER('Opsparede løndele'!I170),J185+'Opsparede løndele'!I170,J185)</f>
        <v>0</v>
      </c>
      <c r="L185" s="48"/>
      <c r="M185" s="49"/>
      <c r="N185" s="23" t="str">
        <f t="shared" si="15"/>
        <v/>
      </c>
      <c r="O185" s="21" t="str">
        <f t="shared" si="16"/>
        <v/>
      </c>
      <c r="P185" s="49"/>
      <c r="Q185" s="49"/>
      <c r="R185" s="49"/>
      <c r="S185" s="22" t="str">
        <f>IFERROR(MAX(IF(OR(P185="",Q185="",R185=""),"",IF(AND(MONTH(E185)=12,MONTH(F185)=12),(NETWORKDAYS(E185,F185,Lister!$D$7:$D$16)-P185)*O185/NETWORKDAYS(Lister!$D$19,Lister!$E$19,Lister!$D$7:$D$16),IF(AND(MONTH(E185)=12,F185&gt;DATE(2021,12,31)),(NETWORKDAYS(E185,Lister!$E$19,Lister!$D$7:$D$16)-P185)*O185/NETWORKDAYS(Lister!$D$19,Lister!$E$19,Lister!$D$7:$D$16),IF(E185&gt;DATE(2021,12,31),0)))),0),"")</f>
        <v/>
      </c>
      <c r="T185" s="22" t="str">
        <f>IFERROR(MAX(IF(OR(P185="",Q185="",R185=""),"",IF(AND(MONTH(E185)=1,MONTH(F185)=1),(NETWORKDAYS(E185,F185,Lister!$D$7:$D$16)-Q185)*O185/NETWORKDAYS(Lister!$D$20,Lister!$E$20,Lister!$D$7:$D$16),IF(AND(MONTH(E185)=1,F185&gt;DATE(2022,1,31)),(NETWORKDAYS(E185,Lister!$E$20,Lister!$D$7:$D$16)-Q185)*O185/NETWORKDAYS(Lister!$D$20,Lister!$E$20,Lister!$D$7:$D$16),IF(AND(E185&lt;DATE(2022,1,1),MONTH(F185)=1),(NETWORKDAYS(Lister!$D$20,F185,Lister!$D$7:$D$16)-Q185)*O185/NETWORKDAYS(Lister!$D$20,Lister!$E$20,Lister!$D$7:$D$16),IF(AND(E185&lt;DATE(2022,1,1),F185&gt;DATE(2022,1,31)),(NETWORKDAYS(Lister!$D$20,Lister!$E$20,Lister!$D$7:$D$16)-Q185)*O185/NETWORKDAYS(Lister!$D$20,Lister!$E$20,Lister!$D$7:$D$16),IF(OR(AND(E185&lt;DATE(2022,1,1),F185&lt;DATE(2022,1,1)),E185&gt;DATE(2022,1,31)),0)))))),0),"")</f>
        <v/>
      </c>
      <c r="U185" s="22" t="str">
        <f>IFERROR(MAX(IF(OR(P185="",Q185="",R185=""),"",IF(AND(MONTH(E185)=2,MONTH(F185)=2),(NETWORKDAYS(E185,F185,Lister!$D$7:$D$16)-R185)*O185/NETWORKDAYS(Lister!$D$21,Lister!$E$21,Lister!$D$7:$D$16),IF(AND(MONTH(E185)=2,F185&gt;DATE(2022,2,28)),(NETWORKDAYS(E185,Lister!$E$21,Lister!$D$7:$D$16)-R185)*O185/NETWORKDAYS(Lister!$D$21,Lister!$E$21,Lister!$D$7:$D$16),IF(AND(E185&lt;DATE(2022,2,1),MONTH(F185)=2),(NETWORKDAYS(Lister!$D$21,F185,Lister!$D$7:$D$16)-R185)*O185/NETWORKDAYS(Lister!$D$21,Lister!$E$21,Lister!$D$7:$D$16),IF(AND(E185&lt;DATE(2022,2,1),F185&gt;DATE(2022,2,28)),(NETWORKDAYS(Lister!$D$21,Lister!$E$21,Lister!$D$7:$D$16)-R185)*O185/NETWORKDAYS(Lister!$D$21,Lister!$E$21,Lister!$D$7:$D$16),IF(OR(AND(E185&lt;DATE(2022,2,1),F185&lt;DATE(2022,2,1)),E185&gt;DATE(2022,2,28)),0)))))),0),"")</f>
        <v/>
      </c>
      <c r="V185" s="23" t="str">
        <f t="shared" si="17"/>
        <v/>
      </c>
      <c r="W185" s="23" t="str">
        <f t="shared" si="18"/>
        <v/>
      </c>
      <c r="X185" s="24" t="str">
        <f t="shared" si="19"/>
        <v/>
      </c>
    </row>
    <row r="186" spans="1:24" x14ac:dyDescent="0.3">
      <c r="A186" s="4" t="str">
        <f t="shared" si="20"/>
        <v/>
      </c>
      <c r="B186" s="41"/>
      <c r="C186" s="42"/>
      <c r="D186" s="43"/>
      <c r="E186" s="44"/>
      <c r="F186" s="44"/>
      <c r="G186" s="17" t="str">
        <f>IF(OR(E186="",F186=""),"",NETWORKDAYS(E186,F186,Lister!$D$7:$D$16))</f>
        <v/>
      </c>
      <c r="I186" s="45" t="str">
        <f t="shared" si="14"/>
        <v/>
      </c>
      <c r="J186" s="46"/>
      <c r="K186" s="47">
        <f>IF(ISNUMBER('Opsparede løndele'!I171),J186+'Opsparede løndele'!I171,J186)</f>
        <v>0</v>
      </c>
      <c r="L186" s="48"/>
      <c r="M186" s="49"/>
      <c r="N186" s="23" t="str">
        <f t="shared" si="15"/>
        <v/>
      </c>
      <c r="O186" s="21" t="str">
        <f t="shared" si="16"/>
        <v/>
      </c>
      <c r="P186" s="49"/>
      <c r="Q186" s="49"/>
      <c r="R186" s="49"/>
      <c r="S186" s="22" t="str">
        <f>IFERROR(MAX(IF(OR(P186="",Q186="",R186=""),"",IF(AND(MONTH(E186)=12,MONTH(F186)=12),(NETWORKDAYS(E186,F186,Lister!$D$7:$D$16)-P186)*O186/NETWORKDAYS(Lister!$D$19,Lister!$E$19,Lister!$D$7:$D$16),IF(AND(MONTH(E186)=12,F186&gt;DATE(2021,12,31)),(NETWORKDAYS(E186,Lister!$E$19,Lister!$D$7:$D$16)-P186)*O186/NETWORKDAYS(Lister!$D$19,Lister!$E$19,Lister!$D$7:$D$16),IF(E186&gt;DATE(2021,12,31),0)))),0),"")</f>
        <v/>
      </c>
      <c r="T186" s="22" t="str">
        <f>IFERROR(MAX(IF(OR(P186="",Q186="",R186=""),"",IF(AND(MONTH(E186)=1,MONTH(F186)=1),(NETWORKDAYS(E186,F186,Lister!$D$7:$D$16)-Q186)*O186/NETWORKDAYS(Lister!$D$20,Lister!$E$20,Lister!$D$7:$D$16),IF(AND(MONTH(E186)=1,F186&gt;DATE(2022,1,31)),(NETWORKDAYS(E186,Lister!$E$20,Lister!$D$7:$D$16)-Q186)*O186/NETWORKDAYS(Lister!$D$20,Lister!$E$20,Lister!$D$7:$D$16),IF(AND(E186&lt;DATE(2022,1,1),MONTH(F186)=1),(NETWORKDAYS(Lister!$D$20,F186,Lister!$D$7:$D$16)-Q186)*O186/NETWORKDAYS(Lister!$D$20,Lister!$E$20,Lister!$D$7:$D$16),IF(AND(E186&lt;DATE(2022,1,1),F186&gt;DATE(2022,1,31)),(NETWORKDAYS(Lister!$D$20,Lister!$E$20,Lister!$D$7:$D$16)-Q186)*O186/NETWORKDAYS(Lister!$D$20,Lister!$E$20,Lister!$D$7:$D$16),IF(OR(AND(E186&lt;DATE(2022,1,1),F186&lt;DATE(2022,1,1)),E186&gt;DATE(2022,1,31)),0)))))),0),"")</f>
        <v/>
      </c>
      <c r="U186" s="22" t="str">
        <f>IFERROR(MAX(IF(OR(P186="",Q186="",R186=""),"",IF(AND(MONTH(E186)=2,MONTH(F186)=2),(NETWORKDAYS(E186,F186,Lister!$D$7:$D$16)-R186)*O186/NETWORKDAYS(Lister!$D$21,Lister!$E$21,Lister!$D$7:$D$16),IF(AND(MONTH(E186)=2,F186&gt;DATE(2022,2,28)),(NETWORKDAYS(E186,Lister!$E$21,Lister!$D$7:$D$16)-R186)*O186/NETWORKDAYS(Lister!$D$21,Lister!$E$21,Lister!$D$7:$D$16),IF(AND(E186&lt;DATE(2022,2,1),MONTH(F186)=2),(NETWORKDAYS(Lister!$D$21,F186,Lister!$D$7:$D$16)-R186)*O186/NETWORKDAYS(Lister!$D$21,Lister!$E$21,Lister!$D$7:$D$16),IF(AND(E186&lt;DATE(2022,2,1),F186&gt;DATE(2022,2,28)),(NETWORKDAYS(Lister!$D$21,Lister!$E$21,Lister!$D$7:$D$16)-R186)*O186/NETWORKDAYS(Lister!$D$21,Lister!$E$21,Lister!$D$7:$D$16),IF(OR(AND(E186&lt;DATE(2022,2,1),F186&lt;DATE(2022,2,1)),E186&gt;DATE(2022,2,28)),0)))))),0),"")</f>
        <v/>
      </c>
      <c r="V186" s="23" t="str">
        <f t="shared" si="17"/>
        <v/>
      </c>
      <c r="W186" s="23" t="str">
        <f t="shared" si="18"/>
        <v/>
      </c>
      <c r="X186" s="24" t="str">
        <f t="shared" si="19"/>
        <v/>
      </c>
    </row>
    <row r="187" spans="1:24" x14ac:dyDescent="0.3">
      <c r="A187" s="4" t="str">
        <f t="shared" si="20"/>
        <v/>
      </c>
      <c r="B187" s="41"/>
      <c r="C187" s="42"/>
      <c r="D187" s="43"/>
      <c r="E187" s="44"/>
      <c r="F187" s="44"/>
      <c r="G187" s="17" t="str">
        <f>IF(OR(E187="",F187=""),"",NETWORKDAYS(E187,F187,Lister!$D$7:$D$16))</f>
        <v/>
      </c>
      <c r="I187" s="45" t="str">
        <f t="shared" si="14"/>
        <v/>
      </c>
      <c r="J187" s="46"/>
      <c r="K187" s="47">
        <f>IF(ISNUMBER('Opsparede løndele'!I172),J187+'Opsparede løndele'!I172,J187)</f>
        <v>0</v>
      </c>
      <c r="L187" s="48"/>
      <c r="M187" s="49"/>
      <c r="N187" s="23" t="str">
        <f t="shared" si="15"/>
        <v/>
      </c>
      <c r="O187" s="21" t="str">
        <f t="shared" si="16"/>
        <v/>
      </c>
      <c r="P187" s="49"/>
      <c r="Q187" s="49"/>
      <c r="R187" s="49"/>
      <c r="S187" s="22" t="str">
        <f>IFERROR(MAX(IF(OR(P187="",Q187="",R187=""),"",IF(AND(MONTH(E187)=12,MONTH(F187)=12),(NETWORKDAYS(E187,F187,Lister!$D$7:$D$16)-P187)*O187/NETWORKDAYS(Lister!$D$19,Lister!$E$19,Lister!$D$7:$D$16),IF(AND(MONTH(E187)=12,F187&gt;DATE(2021,12,31)),(NETWORKDAYS(E187,Lister!$E$19,Lister!$D$7:$D$16)-P187)*O187/NETWORKDAYS(Lister!$D$19,Lister!$E$19,Lister!$D$7:$D$16),IF(E187&gt;DATE(2021,12,31),0)))),0),"")</f>
        <v/>
      </c>
      <c r="T187" s="22" t="str">
        <f>IFERROR(MAX(IF(OR(P187="",Q187="",R187=""),"",IF(AND(MONTH(E187)=1,MONTH(F187)=1),(NETWORKDAYS(E187,F187,Lister!$D$7:$D$16)-Q187)*O187/NETWORKDAYS(Lister!$D$20,Lister!$E$20,Lister!$D$7:$D$16),IF(AND(MONTH(E187)=1,F187&gt;DATE(2022,1,31)),(NETWORKDAYS(E187,Lister!$E$20,Lister!$D$7:$D$16)-Q187)*O187/NETWORKDAYS(Lister!$D$20,Lister!$E$20,Lister!$D$7:$D$16),IF(AND(E187&lt;DATE(2022,1,1),MONTH(F187)=1),(NETWORKDAYS(Lister!$D$20,F187,Lister!$D$7:$D$16)-Q187)*O187/NETWORKDAYS(Lister!$D$20,Lister!$E$20,Lister!$D$7:$D$16),IF(AND(E187&lt;DATE(2022,1,1),F187&gt;DATE(2022,1,31)),(NETWORKDAYS(Lister!$D$20,Lister!$E$20,Lister!$D$7:$D$16)-Q187)*O187/NETWORKDAYS(Lister!$D$20,Lister!$E$20,Lister!$D$7:$D$16),IF(OR(AND(E187&lt;DATE(2022,1,1),F187&lt;DATE(2022,1,1)),E187&gt;DATE(2022,1,31)),0)))))),0),"")</f>
        <v/>
      </c>
      <c r="U187" s="22" t="str">
        <f>IFERROR(MAX(IF(OR(P187="",Q187="",R187=""),"",IF(AND(MONTH(E187)=2,MONTH(F187)=2),(NETWORKDAYS(E187,F187,Lister!$D$7:$D$16)-R187)*O187/NETWORKDAYS(Lister!$D$21,Lister!$E$21,Lister!$D$7:$D$16),IF(AND(MONTH(E187)=2,F187&gt;DATE(2022,2,28)),(NETWORKDAYS(E187,Lister!$E$21,Lister!$D$7:$D$16)-R187)*O187/NETWORKDAYS(Lister!$D$21,Lister!$E$21,Lister!$D$7:$D$16),IF(AND(E187&lt;DATE(2022,2,1),MONTH(F187)=2),(NETWORKDAYS(Lister!$D$21,F187,Lister!$D$7:$D$16)-R187)*O187/NETWORKDAYS(Lister!$D$21,Lister!$E$21,Lister!$D$7:$D$16),IF(AND(E187&lt;DATE(2022,2,1),F187&gt;DATE(2022,2,28)),(NETWORKDAYS(Lister!$D$21,Lister!$E$21,Lister!$D$7:$D$16)-R187)*O187/NETWORKDAYS(Lister!$D$21,Lister!$E$21,Lister!$D$7:$D$16),IF(OR(AND(E187&lt;DATE(2022,2,1),F187&lt;DATE(2022,2,1)),E187&gt;DATE(2022,2,28)),0)))))),0),"")</f>
        <v/>
      </c>
      <c r="V187" s="23" t="str">
        <f t="shared" si="17"/>
        <v/>
      </c>
      <c r="W187" s="23" t="str">
        <f t="shared" si="18"/>
        <v/>
      </c>
      <c r="X187" s="24" t="str">
        <f t="shared" si="19"/>
        <v/>
      </c>
    </row>
    <row r="188" spans="1:24" x14ac:dyDescent="0.3">
      <c r="A188" s="4" t="str">
        <f t="shared" si="20"/>
        <v/>
      </c>
      <c r="B188" s="41"/>
      <c r="C188" s="42"/>
      <c r="D188" s="43"/>
      <c r="E188" s="44"/>
      <c r="F188" s="44"/>
      <c r="G188" s="17" t="str">
        <f>IF(OR(E188="",F188=""),"",NETWORKDAYS(E188,F188,Lister!$D$7:$D$16))</f>
        <v/>
      </c>
      <c r="I188" s="45" t="str">
        <f t="shared" si="14"/>
        <v/>
      </c>
      <c r="J188" s="46"/>
      <c r="K188" s="47">
        <f>IF(ISNUMBER('Opsparede løndele'!I173),J188+'Opsparede løndele'!I173,J188)</f>
        <v>0</v>
      </c>
      <c r="L188" s="48"/>
      <c r="M188" s="49"/>
      <c r="N188" s="23" t="str">
        <f t="shared" si="15"/>
        <v/>
      </c>
      <c r="O188" s="21" t="str">
        <f t="shared" si="16"/>
        <v/>
      </c>
      <c r="P188" s="49"/>
      <c r="Q188" s="49"/>
      <c r="R188" s="49"/>
      <c r="S188" s="22" t="str">
        <f>IFERROR(MAX(IF(OR(P188="",Q188="",R188=""),"",IF(AND(MONTH(E188)=12,MONTH(F188)=12),(NETWORKDAYS(E188,F188,Lister!$D$7:$D$16)-P188)*O188/NETWORKDAYS(Lister!$D$19,Lister!$E$19,Lister!$D$7:$D$16),IF(AND(MONTH(E188)=12,F188&gt;DATE(2021,12,31)),(NETWORKDAYS(E188,Lister!$E$19,Lister!$D$7:$D$16)-P188)*O188/NETWORKDAYS(Lister!$D$19,Lister!$E$19,Lister!$D$7:$D$16),IF(E188&gt;DATE(2021,12,31),0)))),0),"")</f>
        <v/>
      </c>
      <c r="T188" s="22" t="str">
        <f>IFERROR(MAX(IF(OR(P188="",Q188="",R188=""),"",IF(AND(MONTH(E188)=1,MONTH(F188)=1),(NETWORKDAYS(E188,F188,Lister!$D$7:$D$16)-Q188)*O188/NETWORKDAYS(Lister!$D$20,Lister!$E$20,Lister!$D$7:$D$16),IF(AND(MONTH(E188)=1,F188&gt;DATE(2022,1,31)),(NETWORKDAYS(E188,Lister!$E$20,Lister!$D$7:$D$16)-Q188)*O188/NETWORKDAYS(Lister!$D$20,Lister!$E$20,Lister!$D$7:$D$16),IF(AND(E188&lt;DATE(2022,1,1),MONTH(F188)=1),(NETWORKDAYS(Lister!$D$20,F188,Lister!$D$7:$D$16)-Q188)*O188/NETWORKDAYS(Lister!$D$20,Lister!$E$20,Lister!$D$7:$D$16),IF(AND(E188&lt;DATE(2022,1,1),F188&gt;DATE(2022,1,31)),(NETWORKDAYS(Lister!$D$20,Lister!$E$20,Lister!$D$7:$D$16)-Q188)*O188/NETWORKDAYS(Lister!$D$20,Lister!$E$20,Lister!$D$7:$D$16),IF(OR(AND(E188&lt;DATE(2022,1,1),F188&lt;DATE(2022,1,1)),E188&gt;DATE(2022,1,31)),0)))))),0),"")</f>
        <v/>
      </c>
      <c r="U188" s="22" t="str">
        <f>IFERROR(MAX(IF(OR(P188="",Q188="",R188=""),"",IF(AND(MONTH(E188)=2,MONTH(F188)=2),(NETWORKDAYS(E188,F188,Lister!$D$7:$D$16)-R188)*O188/NETWORKDAYS(Lister!$D$21,Lister!$E$21,Lister!$D$7:$D$16),IF(AND(MONTH(E188)=2,F188&gt;DATE(2022,2,28)),(NETWORKDAYS(E188,Lister!$E$21,Lister!$D$7:$D$16)-R188)*O188/NETWORKDAYS(Lister!$D$21,Lister!$E$21,Lister!$D$7:$D$16),IF(AND(E188&lt;DATE(2022,2,1),MONTH(F188)=2),(NETWORKDAYS(Lister!$D$21,F188,Lister!$D$7:$D$16)-R188)*O188/NETWORKDAYS(Lister!$D$21,Lister!$E$21,Lister!$D$7:$D$16),IF(AND(E188&lt;DATE(2022,2,1),F188&gt;DATE(2022,2,28)),(NETWORKDAYS(Lister!$D$21,Lister!$E$21,Lister!$D$7:$D$16)-R188)*O188/NETWORKDAYS(Lister!$D$21,Lister!$E$21,Lister!$D$7:$D$16),IF(OR(AND(E188&lt;DATE(2022,2,1),F188&lt;DATE(2022,2,1)),E188&gt;DATE(2022,2,28)),0)))))),0),"")</f>
        <v/>
      </c>
      <c r="V188" s="23" t="str">
        <f t="shared" si="17"/>
        <v/>
      </c>
      <c r="W188" s="23" t="str">
        <f t="shared" si="18"/>
        <v/>
      </c>
      <c r="X188" s="24" t="str">
        <f t="shared" si="19"/>
        <v/>
      </c>
    </row>
    <row r="189" spans="1:24" x14ac:dyDescent="0.3">
      <c r="A189" s="4" t="str">
        <f t="shared" si="20"/>
        <v/>
      </c>
      <c r="B189" s="41"/>
      <c r="C189" s="42"/>
      <c r="D189" s="43"/>
      <c r="E189" s="44"/>
      <c r="F189" s="44"/>
      <c r="G189" s="17" t="str">
        <f>IF(OR(E189="",F189=""),"",NETWORKDAYS(E189,F189,Lister!$D$7:$D$16))</f>
        <v/>
      </c>
      <c r="I189" s="45" t="str">
        <f t="shared" si="14"/>
        <v/>
      </c>
      <c r="J189" s="46"/>
      <c r="K189" s="47">
        <f>IF(ISNUMBER('Opsparede løndele'!I174),J189+'Opsparede løndele'!I174,J189)</f>
        <v>0</v>
      </c>
      <c r="L189" s="48"/>
      <c r="M189" s="49"/>
      <c r="N189" s="23" t="str">
        <f t="shared" si="15"/>
        <v/>
      </c>
      <c r="O189" s="21" t="str">
        <f t="shared" si="16"/>
        <v/>
      </c>
      <c r="P189" s="49"/>
      <c r="Q189" s="49"/>
      <c r="R189" s="49"/>
      <c r="S189" s="22" t="str">
        <f>IFERROR(MAX(IF(OR(P189="",Q189="",R189=""),"",IF(AND(MONTH(E189)=12,MONTH(F189)=12),(NETWORKDAYS(E189,F189,Lister!$D$7:$D$16)-P189)*O189/NETWORKDAYS(Lister!$D$19,Lister!$E$19,Lister!$D$7:$D$16),IF(AND(MONTH(E189)=12,F189&gt;DATE(2021,12,31)),(NETWORKDAYS(E189,Lister!$E$19,Lister!$D$7:$D$16)-P189)*O189/NETWORKDAYS(Lister!$D$19,Lister!$E$19,Lister!$D$7:$D$16),IF(E189&gt;DATE(2021,12,31),0)))),0),"")</f>
        <v/>
      </c>
      <c r="T189" s="22" t="str">
        <f>IFERROR(MAX(IF(OR(P189="",Q189="",R189=""),"",IF(AND(MONTH(E189)=1,MONTH(F189)=1),(NETWORKDAYS(E189,F189,Lister!$D$7:$D$16)-Q189)*O189/NETWORKDAYS(Lister!$D$20,Lister!$E$20,Lister!$D$7:$D$16),IF(AND(MONTH(E189)=1,F189&gt;DATE(2022,1,31)),(NETWORKDAYS(E189,Lister!$E$20,Lister!$D$7:$D$16)-Q189)*O189/NETWORKDAYS(Lister!$D$20,Lister!$E$20,Lister!$D$7:$D$16),IF(AND(E189&lt;DATE(2022,1,1),MONTH(F189)=1),(NETWORKDAYS(Lister!$D$20,F189,Lister!$D$7:$D$16)-Q189)*O189/NETWORKDAYS(Lister!$D$20,Lister!$E$20,Lister!$D$7:$D$16),IF(AND(E189&lt;DATE(2022,1,1),F189&gt;DATE(2022,1,31)),(NETWORKDAYS(Lister!$D$20,Lister!$E$20,Lister!$D$7:$D$16)-Q189)*O189/NETWORKDAYS(Lister!$D$20,Lister!$E$20,Lister!$D$7:$D$16),IF(OR(AND(E189&lt;DATE(2022,1,1),F189&lt;DATE(2022,1,1)),E189&gt;DATE(2022,1,31)),0)))))),0),"")</f>
        <v/>
      </c>
      <c r="U189" s="22" t="str">
        <f>IFERROR(MAX(IF(OR(P189="",Q189="",R189=""),"",IF(AND(MONTH(E189)=2,MONTH(F189)=2),(NETWORKDAYS(E189,F189,Lister!$D$7:$D$16)-R189)*O189/NETWORKDAYS(Lister!$D$21,Lister!$E$21,Lister!$D$7:$D$16),IF(AND(MONTH(E189)=2,F189&gt;DATE(2022,2,28)),(NETWORKDAYS(E189,Lister!$E$21,Lister!$D$7:$D$16)-R189)*O189/NETWORKDAYS(Lister!$D$21,Lister!$E$21,Lister!$D$7:$D$16),IF(AND(E189&lt;DATE(2022,2,1),MONTH(F189)=2),(NETWORKDAYS(Lister!$D$21,F189,Lister!$D$7:$D$16)-R189)*O189/NETWORKDAYS(Lister!$D$21,Lister!$E$21,Lister!$D$7:$D$16),IF(AND(E189&lt;DATE(2022,2,1),F189&gt;DATE(2022,2,28)),(NETWORKDAYS(Lister!$D$21,Lister!$E$21,Lister!$D$7:$D$16)-R189)*O189/NETWORKDAYS(Lister!$D$21,Lister!$E$21,Lister!$D$7:$D$16),IF(OR(AND(E189&lt;DATE(2022,2,1),F189&lt;DATE(2022,2,1)),E189&gt;DATE(2022,2,28)),0)))))),0),"")</f>
        <v/>
      </c>
      <c r="V189" s="23" t="str">
        <f t="shared" si="17"/>
        <v/>
      </c>
      <c r="W189" s="23" t="str">
        <f t="shared" si="18"/>
        <v/>
      </c>
      <c r="X189" s="24" t="str">
        <f t="shared" si="19"/>
        <v/>
      </c>
    </row>
    <row r="190" spans="1:24" x14ac:dyDescent="0.3">
      <c r="A190" s="4" t="str">
        <f t="shared" si="20"/>
        <v/>
      </c>
      <c r="B190" s="41"/>
      <c r="C190" s="42"/>
      <c r="D190" s="43"/>
      <c r="E190" s="44"/>
      <c r="F190" s="44"/>
      <c r="G190" s="17" t="str">
        <f>IF(OR(E190="",F190=""),"",NETWORKDAYS(E190,F190,Lister!$D$7:$D$16))</f>
        <v/>
      </c>
      <c r="I190" s="45" t="str">
        <f t="shared" si="14"/>
        <v/>
      </c>
      <c r="J190" s="46"/>
      <c r="K190" s="47">
        <f>IF(ISNUMBER('Opsparede løndele'!I175),J190+'Opsparede løndele'!I175,J190)</f>
        <v>0</v>
      </c>
      <c r="L190" s="48"/>
      <c r="M190" s="49"/>
      <c r="N190" s="23" t="str">
        <f t="shared" si="15"/>
        <v/>
      </c>
      <c r="O190" s="21" t="str">
        <f t="shared" si="16"/>
        <v/>
      </c>
      <c r="P190" s="49"/>
      <c r="Q190" s="49"/>
      <c r="R190" s="49"/>
      <c r="S190" s="22" t="str">
        <f>IFERROR(MAX(IF(OR(P190="",Q190="",R190=""),"",IF(AND(MONTH(E190)=12,MONTH(F190)=12),(NETWORKDAYS(E190,F190,Lister!$D$7:$D$16)-P190)*O190/NETWORKDAYS(Lister!$D$19,Lister!$E$19,Lister!$D$7:$D$16),IF(AND(MONTH(E190)=12,F190&gt;DATE(2021,12,31)),(NETWORKDAYS(E190,Lister!$E$19,Lister!$D$7:$D$16)-P190)*O190/NETWORKDAYS(Lister!$D$19,Lister!$E$19,Lister!$D$7:$D$16),IF(E190&gt;DATE(2021,12,31),0)))),0),"")</f>
        <v/>
      </c>
      <c r="T190" s="22" t="str">
        <f>IFERROR(MAX(IF(OR(P190="",Q190="",R190=""),"",IF(AND(MONTH(E190)=1,MONTH(F190)=1),(NETWORKDAYS(E190,F190,Lister!$D$7:$D$16)-Q190)*O190/NETWORKDAYS(Lister!$D$20,Lister!$E$20,Lister!$D$7:$D$16),IF(AND(MONTH(E190)=1,F190&gt;DATE(2022,1,31)),(NETWORKDAYS(E190,Lister!$E$20,Lister!$D$7:$D$16)-Q190)*O190/NETWORKDAYS(Lister!$D$20,Lister!$E$20,Lister!$D$7:$D$16),IF(AND(E190&lt;DATE(2022,1,1),MONTH(F190)=1),(NETWORKDAYS(Lister!$D$20,F190,Lister!$D$7:$D$16)-Q190)*O190/NETWORKDAYS(Lister!$D$20,Lister!$E$20,Lister!$D$7:$D$16),IF(AND(E190&lt;DATE(2022,1,1),F190&gt;DATE(2022,1,31)),(NETWORKDAYS(Lister!$D$20,Lister!$E$20,Lister!$D$7:$D$16)-Q190)*O190/NETWORKDAYS(Lister!$D$20,Lister!$E$20,Lister!$D$7:$D$16),IF(OR(AND(E190&lt;DATE(2022,1,1),F190&lt;DATE(2022,1,1)),E190&gt;DATE(2022,1,31)),0)))))),0),"")</f>
        <v/>
      </c>
      <c r="U190" s="22" t="str">
        <f>IFERROR(MAX(IF(OR(P190="",Q190="",R190=""),"",IF(AND(MONTH(E190)=2,MONTH(F190)=2),(NETWORKDAYS(E190,F190,Lister!$D$7:$D$16)-R190)*O190/NETWORKDAYS(Lister!$D$21,Lister!$E$21,Lister!$D$7:$D$16),IF(AND(MONTH(E190)=2,F190&gt;DATE(2022,2,28)),(NETWORKDAYS(E190,Lister!$E$21,Lister!$D$7:$D$16)-R190)*O190/NETWORKDAYS(Lister!$D$21,Lister!$E$21,Lister!$D$7:$D$16),IF(AND(E190&lt;DATE(2022,2,1),MONTH(F190)=2),(NETWORKDAYS(Lister!$D$21,F190,Lister!$D$7:$D$16)-R190)*O190/NETWORKDAYS(Lister!$D$21,Lister!$E$21,Lister!$D$7:$D$16),IF(AND(E190&lt;DATE(2022,2,1),F190&gt;DATE(2022,2,28)),(NETWORKDAYS(Lister!$D$21,Lister!$E$21,Lister!$D$7:$D$16)-R190)*O190/NETWORKDAYS(Lister!$D$21,Lister!$E$21,Lister!$D$7:$D$16),IF(OR(AND(E190&lt;DATE(2022,2,1),F190&lt;DATE(2022,2,1)),E190&gt;DATE(2022,2,28)),0)))))),0),"")</f>
        <v/>
      </c>
      <c r="V190" s="23" t="str">
        <f t="shared" si="17"/>
        <v/>
      </c>
      <c r="W190" s="23" t="str">
        <f t="shared" si="18"/>
        <v/>
      </c>
      <c r="X190" s="24" t="str">
        <f t="shared" si="19"/>
        <v/>
      </c>
    </row>
    <row r="191" spans="1:24" x14ac:dyDescent="0.3">
      <c r="A191" s="4" t="str">
        <f t="shared" si="20"/>
        <v/>
      </c>
      <c r="B191" s="41"/>
      <c r="C191" s="42"/>
      <c r="D191" s="43"/>
      <c r="E191" s="44"/>
      <c r="F191" s="44"/>
      <c r="G191" s="17" t="str">
        <f>IF(OR(E191="",F191=""),"",NETWORKDAYS(E191,F191,Lister!$D$7:$D$16))</f>
        <v/>
      </c>
      <c r="I191" s="45" t="str">
        <f t="shared" si="14"/>
        <v/>
      </c>
      <c r="J191" s="46"/>
      <c r="K191" s="47">
        <f>IF(ISNUMBER('Opsparede løndele'!I176),J191+'Opsparede løndele'!I176,J191)</f>
        <v>0</v>
      </c>
      <c r="L191" s="48"/>
      <c r="M191" s="49"/>
      <c r="N191" s="23" t="str">
        <f t="shared" si="15"/>
        <v/>
      </c>
      <c r="O191" s="21" t="str">
        <f t="shared" si="16"/>
        <v/>
      </c>
      <c r="P191" s="49"/>
      <c r="Q191" s="49"/>
      <c r="R191" s="49"/>
      <c r="S191" s="22" t="str">
        <f>IFERROR(MAX(IF(OR(P191="",Q191="",R191=""),"",IF(AND(MONTH(E191)=12,MONTH(F191)=12),(NETWORKDAYS(E191,F191,Lister!$D$7:$D$16)-P191)*O191/NETWORKDAYS(Lister!$D$19,Lister!$E$19,Lister!$D$7:$D$16),IF(AND(MONTH(E191)=12,F191&gt;DATE(2021,12,31)),(NETWORKDAYS(E191,Lister!$E$19,Lister!$D$7:$D$16)-P191)*O191/NETWORKDAYS(Lister!$D$19,Lister!$E$19,Lister!$D$7:$D$16),IF(E191&gt;DATE(2021,12,31),0)))),0),"")</f>
        <v/>
      </c>
      <c r="T191" s="22" t="str">
        <f>IFERROR(MAX(IF(OR(P191="",Q191="",R191=""),"",IF(AND(MONTH(E191)=1,MONTH(F191)=1),(NETWORKDAYS(E191,F191,Lister!$D$7:$D$16)-Q191)*O191/NETWORKDAYS(Lister!$D$20,Lister!$E$20,Lister!$D$7:$D$16),IF(AND(MONTH(E191)=1,F191&gt;DATE(2022,1,31)),(NETWORKDAYS(E191,Lister!$E$20,Lister!$D$7:$D$16)-Q191)*O191/NETWORKDAYS(Lister!$D$20,Lister!$E$20,Lister!$D$7:$D$16),IF(AND(E191&lt;DATE(2022,1,1),MONTH(F191)=1),(NETWORKDAYS(Lister!$D$20,F191,Lister!$D$7:$D$16)-Q191)*O191/NETWORKDAYS(Lister!$D$20,Lister!$E$20,Lister!$D$7:$D$16),IF(AND(E191&lt;DATE(2022,1,1),F191&gt;DATE(2022,1,31)),(NETWORKDAYS(Lister!$D$20,Lister!$E$20,Lister!$D$7:$D$16)-Q191)*O191/NETWORKDAYS(Lister!$D$20,Lister!$E$20,Lister!$D$7:$D$16),IF(OR(AND(E191&lt;DATE(2022,1,1),F191&lt;DATE(2022,1,1)),E191&gt;DATE(2022,1,31)),0)))))),0),"")</f>
        <v/>
      </c>
      <c r="U191" s="22" t="str">
        <f>IFERROR(MAX(IF(OR(P191="",Q191="",R191=""),"",IF(AND(MONTH(E191)=2,MONTH(F191)=2),(NETWORKDAYS(E191,F191,Lister!$D$7:$D$16)-R191)*O191/NETWORKDAYS(Lister!$D$21,Lister!$E$21,Lister!$D$7:$D$16),IF(AND(MONTH(E191)=2,F191&gt;DATE(2022,2,28)),(NETWORKDAYS(E191,Lister!$E$21,Lister!$D$7:$D$16)-R191)*O191/NETWORKDAYS(Lister!$D$21,Lister!$E$21,Lister!$D$7:$D$16),IF(AND(E191&lt;DATE(2022,2,1),MONTH(F191)=2),(NETWORKDAYS(Lister!$D$21,F191,Lister!$D$7:$D$16)-R191)*O191/NETWORKDAYS(Lister!$D$21,Lister!$E$21,Lister!$D$7:$D$16),IF(AND(E191&lt;DATE(2022,2,1),F191&gt;DATE(2022,2,28)),(NETWORKDAYS(Lister!$D$21,Lister!$E$21,Lister!$D$7:$D$16)-R191)*O191/NETWORKDAYS(Lister!$D$21,Lister!$E$21,Lister!$D$7:$D$16),IF(OR(AND(E191&lt;DATE(2022,2,1),F191&lt;DATE(2022,2,1)),E191&gt;DATE(2022,2,28)),0)))))),0),"")</f>
        <v/>
      </c>
      <c r="V191" s="23" t="str">
        <f t="shared" si="17"/>
        <v/>
      </c>
      <c r="W191" s="23" t="str">
        <f t="shared" si="18"/>
        <v/>
      </c>
      <c r="X191" s="24" t="str">
        <f t="shared" si="19"/>
        <v/>
      </c>
    </row>
    <row r="192" spans="1:24" x14ac:dyDescent="0.3">
      <c r="A192" s="4" t="str">
        <f t="shared" si="20"/>
        <v/>
      </c>
      <c r="B192" s="41"/>
      <c r="C192" s="42"/>
      <c r="D192" s="43"/>
      <c r="E192" s="44"/>
      <c r="F192" s="44"/>
      <c r="G192" s="17" t="str">
        <f>IF(OR(E192="",F192=""),"",NETWORKDAYS(E192,F192,Lister!$D$7:$D$16))</f>
        <v/>
      </c>
      <c r="I192" s="45" t="str">
        <f t="shared" si="14"/>
        <v/>
      </c>
      <c r="J192" s="46"/>
      <c r="K192" s="47">
        <f>IF(ISNUMBER('Opsparede løndele'!I177),J192+'Opsparede løndele'!I177,J192)</f>
        <v>0</v>
      </c>
      <c r="L192" s="48"/>
      <c r="M192" s="49"/>
      <c r="N192" s="23" t="str">
        <f t="shared" si="15"/>
        <v/>
      </c>
      <c r="O192" s="21" t="str">
        <f t="shared" si="16"/>
        <v/>
      </c>
      <c r="P192" s="49"/>
      <c r="Q192" s="49"/>
      <c r="R192" s="49"/>
      <c r="S192" s="22" t="str">
        <f>IFERROR(MAX(IF(OR(P192="",Q192="",R192=""),"",IF(AND(MONTH(E192)=12,MONTH(F192)=12),(NETWORKDAYS(E192,F192,Lister!$D$7:$D$16)-P192)*O192/NETWORKDAYS(Lister!$D$19,Lister!$E$19,Lister!$D$7:$D$16),IF(AND(MONTH(E192)=12,F192&gt;DATE(2021,12,31)),(NETWORKDAYS(E192,Lister!$E$19,Lister!$D$7:$D$16)-P192)*O192/NETWORKDAYS(Lister!$D$19,Lister!$E$19,Lister!$D$7:$D$16),IF(E192&gt;DATE(2021,12,31),0)))),0),"")</f>
        <v/>
      </c>
      <c r="T192" s="22" t="str">
        <f>IFERROR(MAX(IF(OR(P192="",Q192="",R192=""),"",IF(AND(MONTH(E192)=1,MONTH(F192)=1),(NETWORKDAYS(E192,F192,Lister!$D$7:$D$16)-Q192)*O192/NETWORKDAYS(Lister!$D$20,Lister!$E$20,Lister!$D$7:$D$16),IF(AND(MONTH(E192)=1,F192&gt;DATE(2022,1,31)),(NETWORKDAYS(E192,Lister!$E$20,Lister!$D$7:$D$16)-Q192)*O192/NETWORKDAYS(Lister!$D$20,Lister!$E$20,Lister!$D$7:$D$16),IF(AND(E192&lt;DATE(2022,1,1),MONTH(F192)=1),(NETWORKDAYS(Lister!$D$20,F192,Lister!$D$7:$D$16)-Q192)*O192/NETWORKDAYS(Lister!$D$20,Lister!$E$20,Lister!$D$7:$D$16),IF(AND(E192&lt;DATE(2022,1,1),F192&gt;DATE(2022,1,31)),(NETWORKDAYS(Lister!$D$20,Lister!$E$20,Lister!$D$7:$D$16)-Q192)*O192/NETWORKDAYS(Lister!$D$20,Lister!$E$20,Lister!$D$7:$D$16),IF(OR(AND(E192&lt;DATE(2022,1,1),F192&lt;DATE(2022,1,1)),E192&gt;DATE(2022,1,31)),0)))))),0),"")</f>
        <v/>
      </c>
      <c r="U192" s="22" t="str">
        <f>IFERROR(MAX(IF(OR(P192="",Q192="",R192=""),"",IF(AND(MONTH(E192)=2,MONTH(F192)=2),(NETWORKDAYS(E192,F192,Lister!$D$7:$D$16)-R192)*O192/NETWORKDAYS(Lister!$D$21,Lister!$E$21,Lister!$D$7:$D$16),IF(AND(MONTH(E192)=2,F192&gt;DATE(2022,2,28)),(NETWORKDAYS(E192,Lister!$E$21,Lister!$D$7:$D$16)-R192)*O192/NETWORKDAYS(Lister!$D$21,Lister!$E$21,Lister!$D$7:$D$16),IF(AND(E192&lt;DATE(2022,2,1),MONTH(F192)=2),(NETWORKDAYS(Lister!$D$21,F192,Lister!$D$7:$D$16)-R192)*O192/NETWORKDAYS(Lister!$D$21,Lister!$E$21,Lister!$D$7:$D$16),IF(AND(E192&lt;DATE(2022,2,1),F192&gt;DATE(2022,2,28)),(NETWORKDAYS(Lister!$D$21,Lister!$E$21,Lister!$D$7:$D$16)-R192)*O192/NETWORKDAYS(Lister!$D$21,Lister!$E$21,Lister!$D$7:$D$16),IF(OR(AND(E192&lt;DATE(2022,2,1),F192&lt;DATE(2022,2,1)),E192&gt;DATE(2022,2,28)),0)))))),0),"")</f>
        <v/>
      </c>
      <c r="V192" s="23" t="str">
        <f t="shared" si="17"/>
        <v/>
      </c>
      <c r="W192" s="23" t="str">
        <f t="shared" si="18"/>
        <v/>
      </c>
      <c r="X192" s="24" t="str">
        <f t="shared" si="19"/>
        <v/>
      </c>
    </row>
    <row r="193" spans="1:24" x14ac:dyDescent="0.3">
      <c r="A193" s="4" t="str">
        <f t="shared" si="20"/>
        <v/>
      </c>
      <c r="B193" s="41"/>
      <c r="C193" s="42"/>
      <c r="D193" s="43"/>
      <c r="E193" s="44"/>
      <c r="F193" s="44"/>
      <c r="G193" s="17" t="str">
        <f>IF(OR(E193="",F193=""),"",NETWORKDAYS(E193,F193,Lister!$D$7:$D$16))</f>
        <v/>
      </c>
      <c r="I193" s="45" t="str">
        <f t="shared" si="14"/>
        <v/>
      </c>
      <c r="J193" s="46"/>
      <c r="K193" s="47">
        <f>IF(ISNUMBER('Opsparede løndele'!I178),J193+'Opsparede løndele'!I178,J193)</f>
        <v>0</v>
      </c>
      <c r="L193" s="48"/>
      <c r="M193" s="49"/>
      <c r="N193" s="23" t="str">
        <f t="shared" si="15"/>
        <v/>
      </c>
      <c r="O193" s="21" t="str">
        <f t="shared" si="16"/>
        <v/>
      </c>
      <c r="P193" s="49"/>
      <c r="Q193" s="49"/>
      <c r="R193" s="49"/>
      <c r="S193" s="22" t="str">
        <f>IFERROR(MAX(IF(OR(P193="",Q193="",R193=""),"",IF(AND(MONTH(E193)=12,MONTH(F193)=12),(NETWORKDAYS(E193,F193,Lister!$D$7:$D$16)-P193)*O193/NETWORKDAYS(Lister!$D$19,Lister!$E$19,Lister!$D$7:$D$16),IF(AND(MONTH(E193)=12,F193&gt;DATE(2021,12,31)),(NETWORKDAYS(E193,Lister!$E$19,Lister!$D$7:$D$16)-P193)*O193/NETWORKDAYS(Lister!$D$19,Lister!$E$19,Lister!$D$7:$D$16),IF(E193&gt;DATE(2021,12,31),0)))),0),"")</f>
        <v/>
      </c>
      <c r="T193" s="22" t="str">
        <f>IFERROR(MAX(IF(OR(P193="",Q193="",R193=""),"",IF(AND(MONTH(E193)=1,MONTH(F193)=1),(NETWORKDAYS(E193,F193,Lister!$D$7:$D$16)-Q193)*O193/NETWORKDAYS(Lister!$D$20,Lister!$E$20,Lister!$D$7:$D$16),IF(AND(MONTH(E193)=1,F193&gt;DATE(2022,1,31)),(NETWORKDAYS(E193,Lister!$E$20,Lister!$D$7:$D$16)-Q193)*O193/NETWORKDAYS(Lister!$D$20,Lister!$E$20,Lister!$D$7:$D$16),IF(AND(E193&lt;DATE(2022,1,1),MONTH(F193)=1),(NETWORKDAYS(Lister!$D$20,F193,Lister!$D$7:$D$16)-Q193)*O193/NETWORKDAYS(Lister!$D$20,Lister!$E$20,Lister!$D$7:$D$16),IF(AND(E193&lt;DATE(2022,1,1),F193&gt;DATE(2022,1,31)),(NETWORKDAYS(Lister!$D$20,Lister!$E$20,Lister!$D$7:$D$16)-Q193)*O193/NETWORKDAYS(Lister!$D$20,Lister!$E$20,Lister!$D$7:$D$16),IF(OR(AND(E193&lt;DATE(2022,1,1),F193&lt;DATE(2022,1,1)),E193&gt;DATE(2022,1,31)),0)))))),0),"")</f>
        <v/>
      </c>
      <c r="U193" s="22" t="str">
        <f>IFERROR(MAX(IF(OR(P193="",Q193="",R193=""),"",IF(AND(MONTH(E193)=2,MONTH(F193)=2),(NETWORKDAYS(E193,F193,Lister!$D$7:$D$16)-R193)*O193/NETWORKDAYS(Lister!$D$21,Lister!$E$21,Lister!$D$7:$D$16),IF(AND(MONTH(E193)=2,F193&gt;DATE(2022,2,28)),(NETWORKDAYS(E193,Lister!$E$21,Lister!$D$7:$D$16)-R193)*O193/NETWORKDAYS(Lister!$D$21,Lister!$E$21,Lister!$D$7:$D$16),IF(AND(E193&lt;DATE(2022,2,1),MONTH(F193)=2),(NETWORKDAYS(Lister!$D$21,F193,Lister!$D$7:$D$16)-R193)*O193/NETWORKDAYS(Lister!$D$21,Lister!$E$21,Lister!$D$7:$D$16),IF(AND(E193&lt;DATE(2022,2,1),F193&gt;DATE(2022,2,28)),(NETWORKDAYS(Lister!$D$21,Lister!$E$21,Lister!$D$7:$D$16)-R193)*O193/NETWORKDAYS(Lister!$D$21,Lister!$E$21,Lister!$D$7:$D$16),IF(OR(AND(E193&lt;DATE(2022,2,1),F193&lt;DATE(2022,2,1)),E193&gt;DATE(2022,2,28)),0)))))),0),"")</f>
        <v/>
      </c>
      <c r="V193" s="23" t="str">
        <f t="shared" si="17"/>
        <v/>
      </c>
      <c r="W193" s="23" t="str">
        <f t="shared" si="18"/>
        <v/>
      </c>
      <c r="X193" s="24" t="str">
        <f t="shared" si="19"/>
        <v/>
      </c>
    </row>
    <row r="194" spans="1:24" x14ac:dyDescent="0.3">
      <c r="A194" s="4" t="str">
        <f t="shared" si="20"/>
        <v/>
      </c>
      <c r="B194" s="41"/>
      <c r="C194" s="42"/>
      <c r="D194" s="43"/>
      <c r="E194" s="44"/>
      <c r="F194" s="44"/>
      <c r="G194" s="17" t="str">
        <f>IF(OR(E194="",F194=""),"",NETWORKDAYS(E194,F194,Lister!$D$7:$D$16))</f>
        <v/>
      </c>
      <c r="I194" s="45" t="str">
        <f t="shared" si="14"/>
        <v/>
      </c>
      <c r="J194" s="46"/>
      <c r="K194" s="47">
        <f>IF(ISNUMBER('Opsparede løndele'!I179),J194+'Opsparede løndele'!I179,J194)</f>
        <v>0</v>
      </c>
      <c r="L194" s="48"/>
      <c r="M194" s="49"/>
      <c r="N194" s="23" t="str">
        <f t="shared" si="15"/>
        <v/>
      </c>
      <c r="O194" s="21" t="str">
        <f t="shared" si="16"/>
        <v/>
      </c>
      <c r="P194" s="49"/>
      <c r="Q194" s="49"/>
      <c r="R194" s="49"/>
      <c r="S194" s="22" t="str">
        <f>IFERROR(MAX(IF(OR(P194="",Q194="",R194=""),"",IF(AND(MONTH(E194)=12,MONTH(F194)=12),(NETWORKDAYS(E194,F194,Lister!$D$7:$D$16)-P194)*O194/NETWORKDAYS(Lister!$D$19,Lister!$E$19,Lister!$D$7:$D$16),IF(AND(MONTH(E194)=12,F194&gt;DATE(2021,12,31)),(NETWORKDAYS(E194,Lister!$E$19,Lister!$D$7:$D$16)-P194)*O194/NETWORKDAYS(Lister!$D$19,Lister!$E$19,Lister!$D$7:$D$16),IF(E194&gt;DATE(2021,12,31),0)))),0),"")</f>
        <v/>
      </c>
      <c r="T194" s="22" t="str">
        <f>IFERROR(MAX(IF(OR(P194="",Q194="",R194=""),"",IF(AND(MONTH(E194)=1,MONTH(F194)=1),(NETWORKDAYS(E194,F194,Lister!$D$7:$D$16)-Q194)*O194/NETWORKDAYS(Lister!$D$20,Lister!$E$20,Lister!$D$7:$D$16),IF(AND(MONTH(E194)=1,F194&gt;DATE(2022,1,31)),(NETWORKDAYS(E194,Lister!$E$20,Lister!$D$7:$D$16)-Q194)*O194/NETWORKDAYS(Lister!$D$20,Lister!$E$20,Lister!$D$7:$D$16),IF(AND(E194&lt;DATE(2022,1,1),MONTH(F194)=1),(NETWORKDAYS(Lister!$D$20,F194,Lister!$D$7:$D$16)-Q194)*O194/NETWORKDAYS(Lister!$D$20,Lister!$E$20,Lister!$D$7:$D$16),IF(AND(E194&lt;DATE(2022,1,1),F194&gt;DATE(2022,1,31)),(NETWORKDAYS(Lister!$D$20,Lister!$E$20,Lister!$D$7:$D$16)-Q194)*O194/NETWORKDAYS(Lister!$D$20,Lister!$E$20,Lister!$D$7:$D$16),IF(OR(AND(E194&lt;DATE(2022,1,1),F194&lt;DATE(2022,1,1)),E194&gt;DATE(2022,1,31)),0)))))),0),"")</f>
        <v/>
      </c>
      <c r="U194" s="22" t="str">
        <f>IFERROR(MAX(IF(OR(P194="",Q194="",R194=""),"",IF(AND(MONTH(E194)=2,MONTH(F194)=2),(NETWORKDAYS(E194,F194,Lister!$D$7:$D$16)-R194)*O194/NETWORKDAYS(Lister!$D$21,Lister!$E$21,Lister!$D$7:$D$16),IF(AND(MONTH(E194)=2,F194&gt;DATE(2022,2,28)),(NETWORKDAYS(E194,Lister!$E$21,Lister!$D$7:$D$16)-R194)*O194/NETWORKDAYS(Lister!$D$21,Lister!$E$21,Lister!$D$7:$D$16),IF(AND(E194&lt;DATE(2022,2,1),MONTH(F194)=2),(NETWORKDAYS(Lister!$D$21,F194,Lister!$D$7:$D$16)-R194)*O194/NETWORKDAYS(Lister!$D$21,Lister!$E$21,Lister!$D$7:$D$16),IF(AND(E194&lt;DATE(2022,2,1),F194&gt;DATE(2022,2,28)),(NETWORKDAYS(Lister!$D$21,Lister!$E$21,Lister!$D$7:$D$16)-R194)*O194/NETWORKDAYS(Lister!$D$21,Lister!$E$21,Lister!$D$7:$D$16),IF(OR(AND(E194&lt;DATE(2022,2,1),F194&lt;DATE(2022,2,1)),E194&gt;DATE(2022,2,28)),0)))))),0),"")</f>
        <v/>
      </c>
      <c r="V194" s="23" t="str">
        <f t="shared" si="17"/>
        <v/>
      </c>
      <c r="W194" s="23" t="str">
        <f t="shared" si="18"/>
        <v/>
      </c>
      <c r="X194" s="24" t="str">
        <f t="shared" si="19"/>
        <v/>
      </c>
    </row>
    <row r="195" spans="1:24" x14ac:dyDescent="0.3">
      <c r="A195" s="4" t="str">
        <f t="shared" si="20"/>
        <v/>
      </c>
      <c r="B195" s="41"/>
      <c r="C195" s="42"/>
      <c r="D195" s="43"/>
      <c r="E195" s="44"/>
      <c r="F195" s="44"/>
      <c r="G195" s="17" t="str">
        <f>IF(OR(E195="",F195=""),"",NETWORKDAYS(E195,F195,Lister!$D$7:$D$16))</f>
        <v/>
      </c>
      <c r="I195" s="45" t="str">
        <f t="shared" si="14"/>
        <v/>
      </c>
      <c r="J195" s="46"/>
      <c r="K195" s="47">
        <f>IF(ISNUMBER('Opsparede løndele'!I180),J195+'Opsparede løndele'!I180,J195)</f>
        <v>0</v>
      </c>
      <c r="L195" s="48"/>
      <c r="M195" s="49"/>
      <c r="N195" s="23" t="str">
        <f t="shared" si="15"/>
        <v/>
      </c>
      <c r="O195" s="21" t="str">
        <f t="shared" si="16"/>
        <v/>
      </c>
      <c r="P195" s="49"/>
      <c r="Q195" s="49"/>
      <c r="R195" s="49"/>
      <c r="S195" s="22" t="str">
        <f>IFERROR(MAX(IF(OR(P195="",Q195="",R195=""),"",IF(AND(MONTH(E195)=12,MONTH(F195)=12),(NETWORKDAYS(E195,F195,Lister!$D$7:$D$16)-P195)*O195/NETWORKDAYS(Lister!$D$19,Lister!$E$19,Lister!$D$7:$D$16),IF(AND(MONTH(E195)=12,F195&gt;DATE(2021,12,31)),(NETWORKDAYS(E195,Lister!$E$19,Lister!$D$7:$D$16)-P195)*O195/NETWORKDAYS(Lister!$D$19,Lister!$E$19,Lister!$D$7:$D$16),IF(E195&gt;DATE(2021,12,31),0)))),0),"")</f>
        <v/>
      </c>
      <c r="T195" s="22" t="str">
        <f>IFERROR(MAX(IF(OR(P195="",Q195="",R195=""),"",IF(AND(MONTH(E195)=1,MONTH(F195)=1),(NETWORKDAYS(E195,F195,Lister!$D$7:$D$16)-Q195)*O195/NETWORKDAYS(Lister!$D$20,Lister!$E$20,Lister!$D$7:$D$16),IF(AND(MONTH(E195)=1,F195&gt;DATE(2022,1,31)),(NETWORKDAYS(E195,Lister!$E$20,Lister!$D$7:$D$16)-Q195)*O195/NETWORKDAYS(Lister!$D$20,Lister!$E$20,Lister!$D$7:$D$16),IF(AND(E195&lt;DATE(2022,1,1),MONTH(F195)=1),(NETWORKDAYS(Lister!$D$20,F195,Lister!$D$7:$D$16)-Q195)*O195/NETWORKDAYS(Lister!$D$20,Lister!$E$20,Lister!$D$7:$D$16),IF(AND(E195&lt;DATE(2022,1,1),F195&gt;DATE(2022,1,31)),(NETWORKDAYS(Lister!$D$20,Lister!$E$20,Lister!$D$7:$D$16)-Q195)*O195/NETWORKDAYS(Lister!$D$20,Lister!$E$20,Lister!$D$7:$D$16),IF(OR(AND(E195&lt;DATE(2022,1,1),F195&lt;DATE(2022,1,1)),E195&gt;DATE(2022,1,31)),0)))))),0),"")</f>
        <v/>
      </c>
      <c r="U195" s="22" t="str">
        <f>IFERROR(MAX(IF(OR(P195="",Q195="",R195=""),"",IF(AND(MONTH(E195)=2,MONTH(F195)=2),(NETWORKDAYS(E195,F195,Lister!$D$7:$D$16)-R195)*O195/NETWORKDAYS(Lister!$D$21,Lister!$E$21,Lister!$D$7:$D$16),IF(AND(MONTH(E195)=2,F195&gt;DATE(2022,2,28)),(NETWORKDAYS(E195,Lister!$E$21,Lister!$D$7:$D$16)-R195)*O195/NETWORKDAYS(Lister!$D$21,Lister!$E$21,Lister!$D$7:$D$16),IF(AND(E195&lt;DATE(2022,2,1),MONTH(F195)=2),(NETWORKDAYS(Lister!$D$21,F195,Lister!$D$7:$D$16)-R195)*O195/NETWORKDAYS(Lister!$D$21,Lister!$E$21,Lister!$D$7:$D$16),IF(AND(E195&lt;DATE(2022,2,1),F195&gt;DATE(2022,2,28)),(NETWORKDAYS(Lister!$D$21,Lister!$E$21,Lister!$D$7:$D$16)-R195)*O195/NETWORKDAYS(Lister!$D$21,Lister!$E$21,Lister!$D$7:$D$16),IF(OR(AND(E195&lt;DATE(2022,2,1),F195&lt;DATE(2022,2,1)),E195&gt;DATE(2022,2,28)),0)))))),0),"")</f>
        <v/>
      </c>
      <c r="V195" s="23" t="str">
        <f t="shared" si="17"/>
        <v/>
      </c>
      <c r="W195" s="23" t="str">
        <f t="shared" si="18"/>
        <v/>
      </c>
      <c r="X195" s="24" t="str">
        <f t="shared" si="19"/>
        <v/>
      </c>
    </row>
    <row r="196" spans="1:24" x14ac:dyDescent="0.3">
      <c r="A196" s="4" t="str">
        <f t="shared" si="20"/>
        <v/>
      </c>
      <c r="B196" s="41"/>
      <c r="C196" s="42"/>
      <c r="D196" s="43"/>
      <c r="E196" s="44"/>
      <c r="F196" s="44"/>
      <c r="G196" s="17" t="str">
        <f>IF(OR(E196="",F196=""),"",NETWORKDAYS(E196,F196,Lister!$D$7:$D$16))</f>
        <v/>
      </c>
      <c r="I196" s="45" t="str">
        <f t="shared" si="14"/>
        <v/>
      </c>
      <c r="J196" s="46"/>
      <c r="K196" s="47">
        <f>IF(ISNUMBER('Opsparede løndele'!I181),J196+'Opsparede løndele'!I181,J196)</f>
        <v>0</v>
      </c>
      <c r="L196" s="48"/>
      <c r="M196" s="49"/>
      <c r="N196" s="23" t="str">
        <f t="shared" si="15"/>
        <v/>
      </c>
      <c r="O196" s="21" t="str">
        <f t="shared" si="16"/>
        <v/>
      </c>
      <c r="P196" s="49"/>
      <c r="Q196" s="49"/>
      <c r="R196" s="49"/>
      <c r="S196" s="22" t="str">
        <f>IFERROR(MAX(IF(OR(P196="",Q196="",R196=""),"",IF(AND(MONTH(E196)=12,MONTH(F196)=12),(NETWORKDAYS(E196,F196,Lister!$D$7:$D$16)-P196)*O196/NETWORKDAYS(Lister!$D$19,Lister!$E$19,Lister!$D$7:$D$16),IF(AND(MONTH(E196)=12,F196&gt;DATE(2021,12,31)),(NETWORKDAYS(E196,Lister!$E$19,Lister!$D$7:$D$16)-P196)*O196/NETWORKDAYS(Lister!$D$19,Lister!$E$19,Lister!$D$7:$D$16),IF(E196&gt;DATE(2021,12,31),0)))),0),"")</f>
        <v/>
      </c>
      <c r="T196" s="22" t="str">
        <f>IFERROR(MAX(IF(OR(P196="",Q196="",R196=""),"",IF(AND(MONTH(E196)=1,MONTH(F196)=1),(NETWORKDAYS(E196,F196,Lister!$D$7:$D$16)-Q196)*O196/NETWORKDAYS(Lister!$D$20,Lister!$E$20,Lister!$D$7:$D$16),IF(AND(MONTH(E196)=1,F196&gt;DATE(2022,1,31)),(NETWORKDAYS(E196,Lister!$E$20,Lister!$D$7:$D$16)-Q196)*O196/NETWORKDAYS(Lister!$D$20,Lister!$E$20,Lister!$D$7:$D$16),IF(AND(E196&lt;DATE(2022,1,1),MONTH(F196)=1),(NETWORKDAYS(Lister!$D$20,F196,Lister!$D$7:$D$16)-Q196)*O196/NETWORKDAYS(Lister!$D$20,Lister!$E$20,Lister!$D$7:$D$16),IF(AND(E196&lt;DATE(2022,1,1),F196&gt;DATE(2022,1,31)),(NETWORKDAYS(Lister!$D$20,Lister!$E$20,Lister!$D$7:$D$16)-Q196)*O196/NETWORKDAYS(Lister!$D$20,Lister!$E$20,Lister!$D$7:$D$16),IF(OR(AND(E196&lt;DATE(2022,1,1),F196&lt;DATE(2022,1,1)),E196&gt;DATE(2022,1,31)),0)))))),0),"")</f>
        <v/>
      </c>
      <c r="U196" s="22" t="str">
        <f>IFERROR(MAX(IF(OR(P196="",Q196="",R196=""),"",IF(AND(MONTH(E196)=2,MONTH(F196)=2),(NETWORKDAYS(E196,F196,Lister!$D$7:$D$16)-R196)*O196/NETWORKDAYS(Lister!$D$21,Lister!$E$21,Lister!$D$7:$D$16),IF(AND(MONTH(E196)=2,F196&gt;DATE(2022,2,28)),(NETWORKDAYS(E196,Lister!$E$21,Lister!$D$7:$D$16)-R196)*O196/NETWORKDAYS(Lister!$D$21,Lister!$E$21,Lister!$D$7:$D$16),IF(AND(E196&lt;DATE(2022,2,1),MONTH(F196)=2),(NETWORKDAYS(Lister!$D$21,F196,Lister!$D$7:$D$16)-R196)*O196/NETWORKDAYS(Lister!$D$21,Lister!$E$21,Lister!$D$7:$D$16),IF(AND(E196&lt;DATE(2022,2,1),F196&gt;DATE(2022,2,28)),(NETWORKDAYS(Lister!$D$21,Lister!$E$21,Lister!$D$7:$D$16)-R196)*O196/NETWORKDAYS(Lister!$D$21,Lister!$E$21,Lister!$D$7:$D$16),IF(OR(AND(E196&lt;DATE(2022,2,1),F196&lt;DATE(2022,2,1)),E196&gt;DATE(2022,2,28)),0)))))),0),"")</f>
        <v/>
      </c>
      <c r="V196" s="23" t="str">
        <f t="shared" si="17"/>
        <v/>
      </c>
      <c r="W196" s="23" t="str">
        <f t="shared" si="18"/>
        <v/>
      </c>
      <c r="X196" s="24" t="str">
        <f t="shared" si="19"/>
        <v/>
      </c>
    </row>
    <row r="197" spans="1:24" x14ac:dyDescent="0.3">
      <c r="A197" s="4" t="str">
        <f t="shared" si="20"/>
        <v/>
      </c>
      <c r="B197" s="41"/>
      <c r="C197" s="42"/>
      <c r="D197" s="43"/>
      <c r="E197" s="44"/>
      <c r="F197" s="44"/>
      <c r="G197" s="17" t="str">
        <f>IF(OR(E197="",F197=""),"",NETWORKDAYS(E197,F197,Lister!$D$7:$D$16))</f>
        <v/>
      </c>
      <c r="I197" s="45" t="str">
        <f t="shared" si="14"/>
        <v/>
      </c>
      <c r="J197" s="46"/>
      <c r="K197" s="47">
        <f>IF(ISNUMBER('Opsparede løndele'!I182),J197+'Opsparede løndele'!I182,J197)</f>
        <v>0</v>
      </c>
      <c r="L197" s="48"/>
      <c r="M197" s="49"/>
      <c r="N197" s="23" t="str">
        <f t="shared" si="15"/>
        <v/>
      </c>
      <c r="O197" s="21" t="str">
        <f t="shared" si="16"/>
        <v/>
      </c>
      <c r="P197" s="49"/>
      <c r="Q197" s="49"/>
      <c r="R197" s="49"/>
      <c r="S197" s="22" t="str">
        <f>IFERROR(MAX(IF(OR(P197="",Q197="",R197=""),"",IF(AND(MONTH(E197)=12,MONTH(F197)=12),(NETWORKDAYS(E197,F197,Lister!$D$7:$D$16)-P197)*O197/NETWORKDAYS(Lister!$D$19,Lister!$E$19,Lister!$D$7:$D$16),IF(AND(MONTH(E197)=12,F197&gt;DATE(2021,12,31)),(NETWORKDAYS(E197,Lister!$E$19,Lister!$D$7:$D$16)-P197)*O197/NETWORKDAYS(Lister!$D$19,Lister!$E$19,Lister!$D$7:$D$16),IF(E197&gt;DATE(2021,12,31),0)))),0),"")</f>
        <v/>
      </c>
      <c r="T197" s="22" t="str">
        <f>IFERROR(MAX(IF(OR(P197="",Q197="",R197=""),"",IF(AND(MONTH(E197)=1,MONTH(F197)=1),(NETWORKDAYS(E197,F197,Lister!$D$7:$D$16)-Q197)*O197/NETWORKDAYS(Lister!$D$20,Lister!$E$20,Lister!$D$7:$D$16),IF(AND(MONTH(E197)=1,F197&gt;DATE(2022,1,31)),(NETWORKDAYS(E197,Lister!$E$20,Lister!$D$7:$D$16)-Q197)*O197/NETWORKDAYS(Lister!$D$20,Lister!$E$20,Lister!$D$7:$D$16),IF(AND(E197&lt;DATE(2022,1,1),MONTH(F197)=1),(NETWORKDAYS(Lister!$D$20,F197,Lister!$D$7:$D$16)-Q197)*O197/NETWORKDAYS(Lister!$D$20,Lister!$E$20,Lister!$D$7:$D$16),IF(AND(E197&lt;DATE(2022,1,1),F197&gt;DATE(2022,1,31)),(NETWORKDAYS(Lister!$D$20,Lister!$E$20,Lister!$D$7:$D$16)-Q197)*O197/NETWORKDAYS(Lister!$D$20,Lister!$E$20,Lister!$D$7:$D$16),IF(OR(AND(E197&lt;DATE(2022,1,1),F197&lt;DATE(2022,1,1)),E197&gt;DATE(2022,1,31)),0)))))),0),"")</f>
        <v/>
      </c>
      <c r="U197" s="22" t="str">
        <f>IFERROR(MAX(IF(OR(P197="",Q197="",R197=""),"",IF(AND(MONTH(E197)=2,MONTH(F197)=2),(NETWORKDAYS(E197,F197,Lister!$D$7:$D$16)-R197)*O197/NETWORKDAYS(Lister!$D$21,Lister!$E$21,Lister!$D$7:$D$16),IF(AND(MONTH(E197)=2,F197&gt;DATE(2022,2,28)),(NETWORKDAYS(E197,Lister!$E$21,Lister!$D$7:$D$16)-R197)*O197/NETWORKDAYS(Lister!$D$21,Lister!$E$21,Lister!$D$7:$D$16),IF(AND(E197&lt;DATE(2022,2,1),MONTH(F197)=2),(NETWORKDAYS(Lister!$D$21,F197,Lister!$D$7:$D$16)-R197)*O197/NETWORKDAYS(Lister!$D$21,Lister!$E$21,Lister!$D$7:$D$16),IF(AND(E197&lt;DATE(2022,2,1),F197&gt;DATE(2022,2,28)),(NETWORKDAYS(Lister!$D$21,Lister!$E$21,Lister!$D$7:$D$16)-R197)*O197/NETWORKDAYS(Lister!$D$21,Lister!$E$21,Lister!$D$7:$D$16),IF(OR(AND(E197&lt;DATE(2022,2,1),F197&lt;DATE(2022,2,1)),E197&gt;DATE(2022,2,28)),0)))))),0),"")</f>
        <v/>
      </c>
      <c r="V197" s="23" t="str">
        <f t="shared" si="17"/>
        <v/>
      </c>
      <c r="W197" s="23" t="str">
        <f t="shared" si="18"/>
        <v/>
      </c>
      <c r="X197" s="24" t="str">
        <f t="shared" si="19"/>
        <v/>
      </c>
    </row>
    <row r="198" spans="1:24" x14ac:dyDescent="0.3">
      <c r="A198" s="4" t="str">
        <f t="shared" si="20"/>
        <v/>
      </c>
      <c r="B198" s="41"/>
      <c r="C198" s="42"/>
      <c r="D198" s="43"/>
      <c r="E198" s="44"/>
      <c r="F198" s="44"/>
      <c r="G198" s="17" t="str">
        <f>IF(OR(E198="",F198=""),"",NETWORKDAYS(E198,F198,Lister!$D$7:$D$16))</f>
        <v/>
      </c>
      <c r="I198" s="45" t="str">
        <f t="shared" si="14"/>
        <v/>
      </c>
      <c r="J198" s="46"/>
      <c r="K198" s="47">
        <f>IF(ISNUMBER('Opsparede løndele'!I183),J198+'Opsparede løndele'!I183,J198)</f>
        <v>0</v>
      </c>
      <c r="L198" s="48"/>
      <c r="M198" s="49"/>
      <c r="N198" s="23" t="str">
        <f t="shared" si="15"/>
        <v/>
      </c>
      <c r="O198" s="21" t="str">
        <f t="shared" si="16"/>
        <v/>
      </c>
      <c r="P198" s="49"/>
      <c r="Q198" s="49"/>
      <c r="R198" s="49"/>
      <c r="S198" s="22" t="str">
        <f>IFERROR(MAX(IF(OR(P198="",Q198="",R198=""),"",IF(AND(MONTH(E198)=12,MONTH(F198)=12),(NETWORKDAYS(E198,F198,Lister!$D$7:$D$16)-P198)*O198/NETWORKDAYS(Lister!$D$19,Lister!$E$19,Lister!$D$7:$D$16),IF(AND(MONTH(E198)=12,F198&gt;DATE(2021,12,31)),(NETWORKDAYS(E198,Lister!$E$19,Lister!$D$7:$D$16)-P198)*O198/NETWORKDAYS(Lister!$D$19,Lister!$E$19,Lister!$D$7:$D$16),IF(E198&gt;DATE(2021,12,31),0)))),0),"")</f>
        <v/>
      </c>
      <c r="T198" s="22" t="str">
        <f>IFERROR(MAX(IF(OR(P198="",Q198="",R198=""),"",IF(AND(MONTH(E198)=1,MONTH(F198)=1),(NETWORKDAYS(E198,F198,Lister!$D$7:$D$16)-Q198)*O198/NETWORKDAYS(Lister!$D$20,Lister!$E$20,Lister!$D$7:$D$16),IF(AND(MONTH(E198)=1,F198&gt;DATE(2022,1,31)),(NETWORKDAYS(E198,Lister!$E$20,Lister!$D$7:$D$16)-Q198)*O198/NETWORKDAYS(Lister!$D$20,Lister!$E$20,Lister!$D$7:$D$16),IF(AND(E198&lt;DATE(2022,1,1),MONTH(F198)=1),(NETWORKDAYS(Lister!$D$20,F198,Lister!$D$7:$D$16)-Q198)*O198/NETWORKDAYS(Lister!$D$20,Lister!$E$20,Lister!$D$7:$D$16),IF(AND(E198&lt;DATE(2022,1,1),F198&gt;DATE(2022,1,31)),(NETWORKDAYS(Lister!$D$20,Lister!$E$20,Lister!$D$7:$D$16)-Q198)*O198/NETWORKDAYS(Lister!$D$20,Lister!$E$20,Lister!$D$7:$D$16),IF(OR(AND(E198&lt;DATE(2022,1,1),F198&lt;DATE(2022,1,1)),E198&gt;DATE(2022,1,31)),0)))))),0),"")</f>
        <v/>
      </c>
      <c r="U198" s="22" t="str">
        <f>IFERROR(MAX(IF(OR(P198="",Q198="",R198=""),"",IF(AND(MONTH(E198)=2,MONTH(F198)=2),(NETWORKDAYS(E198,F198,Lister!$D$7:$D$16)-R198)*O198/NETWORKDAYS(Lister!$D$21,Lister!$E$21,Lister!$D$7:$D$16),IF(AND(MONTH(E198)=2,F198&gt;DATE(2022,2,28)),(NETWORKDAYS(E198,Lister!$E$21,Lister!$D$7:$D$16)-R198)*O198/NETWORKDAYS(Lister!$D$21,Lister!$E$21,Lister!$D$7:$D$16),IF(AND(E198&lt;DATE(2022,2,1),MONTH(F198)=2),(NETWORKDAYS(Lister!$D$21,F198,Lister!$D$7:$D$16)-R198)*O198/NETWORKDAYS(Lister!$D$21,Lister!$E$21,Lister!$D$7:$D$16),IF(AND(E198&lt;DATE(2022,2,1),F198&gt;DATE(2022,2,28)),(NETWORKDAYS(Lister!$D$21,Lister!$E$21,Lister!$D$7:$D$16)-R198)*O198/NETWORKDAYS(Lister!$D$21,Lister!$E$21,Lister!$D$7:$D$16),IF(OR(AND(E198&lt;DATE(2022,2,1),F198&lt;DATE(2022,2,1)),E198&gt;DATE(2022,2,28)),0)))))),0),"")</f>
        <v/>
      </c>
      <c r="V198" s="23" t="str">
        <f t="shared" si="17"/>
        <v/>
      </c>
      <c r="W198" s="23" t="str">
        <f t="shared" si="18"/>
        <v/>
      </c>
      <c r="X198" s="24" t="str">
        <f t="shared" si="19"/>
        <v/>
      </c>
    </row>
    <row r="199" spans="1:24" x14ac:dyDescent="0.3">
      <c r="A199" s="4" t="str">
        <f t="shared" si="20"/>
        <v/>
      </c>
      <c r="B199" s="41"/>
      <c r="C199" s="42"/>
      <c r="D199" s="43"/>
      <c r="E199" s="44"/>
      <c r="F199" s="44"/>
      <c r="G199" s="17" t="str">
        <f>IF(OR(E199="",F199=""),"",NETWORKDAYS(E199,F199,Lister!$D$7:$D$16))</f>
        <v/>
      </c>
      <c r="I199" s="45" t="str">
        <f t="shared" si="14"/>
        <v/>
      </c>
      <c r="J199" s="46"/>
      <c r="K199" s="47">
        <f>IF(ISNUMBER('Opsparede løndele'!I184),J199+'Opsparede løndele'!I184,J199)</f>
        <v>0</v>
      </c>
      <c r="L199" s="48"/>
      <c r="M199" s="49"/>
      <c r="N199" s="23" t="str">
        <f t="shared" si="15"/>
        <v/>
      </c>
      <c r="O199" s="21" t="str">
        <f t="shared" si="16"/>
        <v/>
      </c>
      <c r="P199" s="49"/>
      <c r="Q199" s="49"/>
      <c r="R199" s="49"/>
      <c r="S199" s="22" t="str">
        <f>IFERROR(MAX(IF(OR(P199="",Q199="",R199=""),"",IF(AND(MONTH(E199)=12,MONTH(F199)=12),(NETWORKDAYS(E199,F199,Lister!$D$7:$D$16)-P199)*O199/NETWORKDAYS(Lister!$D$19,Lister!$E$19,Lister!$D$7:$D$16),IF(AND(MONTH(E199)=12,F199&gt;DATE(2021,12,31)),(NETWORKDAYS(E199,Lister!$E$19,Lister!$D$7:$D$16)-P199)*O199/NETWORKDAYS(Lister!$D$19,Lister!$E$19,Lister!$D$7:$D$16),IF(E199&gt;DATE(2021,12,31),0)))),0),"")</f>
        <v/>
      </c>
      <c r="T199" s="22" t="str">
        <f>IFERROR(MAX(IF(OR(P199="",Q199="",R199=""),"",IF(AND(MONTH(E199)=1,MONTH(F199)=1),(NETWORKDAYS(E199,F199,Lister!$D$7:$D$16)-Q199)*O199/NETWORKDAYS(Lister!$D$20,Lister!$E$20,Lister!$D$7:$D$16),IF(AND(MONTH(E199)=1,F199&gt;DATE(2022,1,31)),(NETWORKDAYS(E199,Lister!$E$20,Lister!$D$7:$D$16)-Q199)*O199/NETWORKDAYS(Lister!$D$20,Lister!$E$20,Lister!$D$7:$D$16),IF(AND(E199&lt;DATE(2022,1,1),MONTH(F199)=1),(NETWORKDAYS(Lister!$D$20,F199,Lister!$D$7:$D$16)-Q199)*O199/NETWORKDAYS(Lister!$D$20,Lister!$E$20,Lister!$D$7:$D$16),IF(AND(E199&lt;DATE(2022,1,1),F199&gt;DATE(2022,1,31)),(NETWORKDAYS(Lister!$D$20,Lister!$E$20,Lister!$D$7:$D$16)-Q199)*O199/NETWORKDAYS(Lister!$D$20,Lister!$E$20,Lister!$D$7:$D$16),IF(OR(AND(E199&lt;DATE(2022,1,1),F199&lt;DATE(2022,1,1)),E199&gt;DATE(2022,1,31)),0)))))),0),"")</f>
        <v/>
      </c>
      <c r="U199" s="22" t="str">
        <f>IFERROR(MAX(IF(OR(P199="",Q199="",R199=""),"",IF(AND(MONTH(E199)=2,MONTH(F199)=2),(NETWORKDAYS(E199,F199,Lister!$D$7:$D$16)-R199)*O199/NETWORKDAYS(Lister!$D$21,Lister!$E$21,Lister!$D$7:$D$16),IF(AND(MONTH(E199)=2,F199&gt;DATE(2022,2,28)),(NETWORKDAYS(E199,Lister!$E$21,Lister!$D$7:$D$16)-R199)*O199/NETWORKDAYS(Lister!$D$21,Lister!$E$21,Lister!$D$7:$D$16),IF(AND(E199&lt;DATE(2022,2,1),MONTH(F199)=2),(NETWORKDAYS(Lister!$D$21,F199,Lister!$D$7:$D$16)-R199)*O199/NETWORKDAYS(Lister!$D$21,Lister!$E$21,Lister!$D$7:$D$16),IF(AND(E199&lt;DATE(2022,2,1),F199&gt;DATE(2022,2,28)),(NETWORKDAYS(Lister!$D$21,Lister!$E$21,Lister!$D$7:$D$16)-R199)*O199/NETWORKDAYS(Lister!$D$21,Lister!$E$21,Lister!$D$7:$D$16),IF(OR(AND(E199&lt;DATE(2022,2,1),F199&lt;DATE(2022,2,1)),E199&gt;DATE(2022,2,28)),0)))))),0),"")</f>
        <v/>
      </c>
      <c r="V199" s="23" t="str">
        <f t="shared" si="17"/>
        <v/>
      </c>
      <c r="W199" s="23" t="str">
        <f t="shared" si="18"/>
        <v/>
      </c>
      <c r="X199" s="24" t="str">
        <f t="shared" si="19"/>
        <v/>
      </c>
    </row>
    <row r="200" spans="1:24" x14ac:dyDescent="0.3">
      <c r="A200" s="4" t="str">
        <f t="shared" si="20"/>
        <v/>
      </c>
      <c r="B200" s="41"/>
      <c r="C200" s="42"/>
      <c r="D200" s="43"/>
      <c r="E200" s="44"/>
      <c r="F200" s="44"/>
      <c r="G200" s="17" t="str">
        <f>IF(OR(E200="",F200=""),"",NETWORKDAYS(E200,F200,Lister!$D$7:$D$16))</f>
        <v/>
      </c>
      <c r="I200" s="45" t="str">
        <f t="shared" si="14"/>
        <v/>
      </c>
      <c r="J200" s="46"/>
      <c r="K200" s="47">
        <f>IF(ISNUMBER('Opsparede løndele'!I185),J200+'Opsparede løndele'!I185,J200)</f>
        <v>0</v>
      </c>
      <c r="L200" s="48"/>
      <c r="M200" s="49"/>
      <c r="N200" s="23" t="str">
        <f t="shared" si="15"/>
        <v/>
      </c>
      <c r="O200" s="21" t="str">
        <f t="shared" si="16"/>
        <v/>
      </c>
      <c r="P200" s="49"/>
      <c r="Q200" s="49"/>
      <c r="R200" s="49"/>
      <c r="S200" s="22" t="str">
        <f>IFERROR(MAX(IF(OR(P200="",Q200="",R200=""),"",IF(AND(MONTH(E200)=12,MONTH(F200)=12),(NETWORKDAYS(E200,F200,Lister!$D$7:$D$16)-P200)*O200/NETWORKDAYS(Lister!$D$19,Lister!$E$19,Lister!$D$7:$D$16),IF(AND(MONTH(E200)=12,F200&gt;DATE(2021,12,31)),(NETWORKDAYS(E200,Lister!$E$19,Lister!$D$7:$D$16)-P200)*O200/NETWORKDAYS(Lister!$D$19,Lister!$E$19,Lister!$D$7:$D$16),IF(E200&gt;DATE(2021,12,31),0)))),0),"")</f>
        <v/>
      </c>
      <c r="T200" s="22" t="str">
        <f>IFERROR(MAX(IF(OR(P200="",Q200="",R200=""),"",IF(AND(MONTH(E200)=1,MONTH(F200)=1),(NETWORKDAYS(E200,F200,Lister!$D$7:$D$16)-Q200)*O200/NETWORKDAYS(Lister!$D$20,Lister!$E$20,Lister!$D$7:$D$16),IF(AND(MONTH(E200)=1,F200&gt;DATE(2022,1,31)),(NETWORKDAYS(E200,Lister!$E$20,Lister!$D$7:$D$16)-Q200)*O200/NETWORKDAYS(Lister!$D$20,Lister!$E$20,Lister!$D$7:$D$16),IF(AND(E200&lt;DATE(2022,1,1),MONTH(F200)=1),(NETWORKDAYS(Lister!$D$20,F200,Lister!$D$7:$D$16)-Q200)*O200/NETWORKDAYS(Lister!$D$20,Lister!$E$20,Lister!$D$7:$D$16),IF(AND(E200&lt;DATE(2022,1,1),F200&gt;DATE(2022,1,31)),(NETWORKDAYS(Lister!$D$20,Lister!$E$20,Lister!$D$7:$D$16)-Q200)*O200/NETWORKDAYS(Lister!$D$20,Lister!$E$20,Lister!$D$7:$D$16),IF(OR(AND(E200&lt;DATE(2022,1,1),F200&lt;DATE(2022,1,1)),E200&gt;DATE(2022,1,31)),0)))))),0),"")</f>
        <v/>
      </c>
      <c r="U200" s="22" t="str">
        <f>IFERROR(MAX(IF(OR(P200="",Q200="",R200=""),"",IF(AND(MONTH(E200)=2,MONTH(F200)=2),(NETWORKDAYS(E200,F200,Lister!$D$7:$D$16)-R200)*O200/NETWORKDAYS(Lister!$D$21,Lister!$E$21,Lister!$D$7:$D$16),IF(AND(MONTH(E200)=2,F200&gt;DATE(2022,2,28)),(NETWORKDAYS(E200,Lister!$E$21,Lister!$D$7:$D$16)-R200)*O200/NETWORKDAYS(Lister!$D$21,Lister!$E$21,Lister!$D$7:$D$16),IF(AND(E200&lt;DATE(2022,2,1),MONTH(F200)=2),(NETWORKDAYS(Lister!$D$21,F200,Lister!$D$7:$D$16)-R200)*O200/NETWORKDAYS(Lister!$D$21,Lister!$E$21,Lister!$D$7:$D$16),IF(AND(E200&lt;DATE(2022,2,1),F200&gt;DATE(2022,2,28)),(NETWORKDAYS(Lister!$D$21,Lister!$E$21,Lister!$D$7:$D$16)-R200)*O200/NETWORKDAYS(Lister!$D$21,Lister!$E$21,Lister!$D$7:$D$16),IF(OR(AND(E200&lt;DATE(2022,2,1),F200&lt;DATE(2022,2,1)),E200&gt;DATE(2022,2,28)),0)))))),0),"")</f>
        <v/>
      </c>
      <c r="V200" s="23" t="str">
        <f t="shared" si="17"/>
        <v/>
      </c>
      <c r="W200" s="23" t="str">
        <f t="shared" si="18"/>
        <v/>
      </c>
      <c r="X200" s="24" t="str">
        <f t="shared" si="19"/>
        <v/>
      </c>
    </row>
    <row r="201" spans="1:24" x14ac:dyDescent="0.3">
      <c r="A201" s="4" t="str">
        <f t="shared" si="20"/>
        <v/>
      </c>
      <c r="B201" s="41"/>
      <c r="C201" s="42"/>
      <c r="D201" s="43"/>
      <c r="E201" s="44"/>
      <c r="F201" s="44"/>
      <c r="G201" s="17" t="str">
        <f>IF(OR(E201="",F201=""),"",NETWORKDAYS(E201,F201,Lister!$D$7:$D$16))</f>
        <v/>
      </c>
      <c r="I201" s="45" t="str">
        <f t="shared" si="14"/>
        <v/>
      </c>
      <c r="J201" s="46"/>
      <c r="K201" s="47">
        <f>IF(ISNUMBER('Opsparede løndele'!I186),J201+'Opsparede løndele'!I186,J201)</f>
        <v>0</v>
      </c>
      <c r="L201" s="48"/>
      <c r="M201" s="49"/>
      <c r="N201" s="23" t="str">
        <f t="shared" si="15"/>
        <v/>
      </c>
      <c r="O201" s="21" t="str">
        <f t="shared" si="16"/>
        <v/>
      </c>
      <c r="P201" s="49"/>
      <c r="Q201" s="49"/>
      <c r="R201" s="49"/>
      <c r="S201" s="22" t="str">
        <f>IFERROR(MAX(IF(OR(P201="",Q201="",R201=""),"",IF(AND(MONTH(E201)=12,MONTH(F201)=12),(NETWORKDAYS(E201,F201,Lister!$D$7:$D$16)-P201)*O201/NETWORKDAYS(Lister!$D$19,Lister!$E$19,Lister!$D$7:$D$16),IF(AND(MONTH(E201)=12,F201&gt;DATE(2021,12,31)),(NETWORKDAYS(E201,Lister!$E$19,Lister!$D$7:$D$16)-P201)*O201/NETWORKDAYS(Lister!$D$19,Lister!$E$19,Lister!$D$7:$D$16),IF(E201&gt;DATE(2021,12,31),0)))),0),"")</f>
        <v/>
      </c>
      <c r="T201" s="22" t="str">
        <f>IFERROR(MAX(IF(OR(P201="",Q201="",R201=""),"",IF(AND(MONTH(E201)=1,MONTH(F201)=1),(NETWORKDAYS(E201,F201,Lister!$D$7:$D$16)-Q201)*O201/NETWORKDAYS(Lister!$D$20,Lister!$E$20,Lister!$D$7:$D$16),IF(AND(MONTH(E201)=1,F201&gt;DATE(2022,1,31)),(NETWORKDAYS(E201,Lister!$E$20,Lister!$D$7:$D$16)-Q201)*O201/NETWORKDAYS(Lister!$D$20,Lister!$E$20,Lister!$D$7:$D$16),IF(AND(E201&lt;DATE(2022,1,1),MONTH(F201)=1),(NETWORKDAYS(Lister!$D$20,F201,Lister!$D$7:$D$16)-Q201)*O201/NETWORKDAYS(Lister!$D$20,Lister!$E$20,Lister!$D$7:$D$16),IF(AND(E201&lt;DATE(2022,1,1),F201&gt;DATE(2022,1,31)),(NETWORKDAYS(Lister!$D$20,Lister!$E$20,Lister!$D$7:$D$16)-Q201)*O201/NETWORKDAYS(Lister!$D$20,Lister!$E$20,Lister!$D$7:$D$16),IF(OR(AND(E201&lt;DATE(2022,1,1),F201&lt;DATE(2022,1,1)),E201&gt;DATE(2022,1,31)),0)))))),0),"")</f>
        <v/>
      </c>
      <c r="U201" s="22" t="str">
        <f>IFERROR(MAX(IF(OR(P201="",Q201="",R201=""),"",IF(AND(MONTH(E201)=2,MONTH(F201)=2),(NETWORKDAYS(E201,F201,Lister!$D$7:$D$16)-R201)*O201/NETWORKDAYS(Lister!$D$21,Lister!$E$21,Lister!$D$7:$D$16),IF(AND(MONTH(E201)=2,F201&gt;DATE(2022,2,28)),(NETWORKDAYS(E201,Lister!$E$21,Lister!$D$7:$D$16)-R201)*O201/NETWORKDAYS(Lister!$D$21,Lister!$E$21,Lister!$D$7:$D$16),IF(AND(E201&lt;DATE(2022,2,1),MONTH(F201)=2),(NETWORKDAYS(Lister!$D$21,F201,Lister!$D$7:$D$16)-R201)*O201/NETWORKDAYS(Lister!$D$21,Lister!$E$21,Lister!$D$7:$D$16),IF(AND(E201&lt;DATE(2022,2,1),F201&gt;DATE(2022,2,28)),(NETWORKDAYS(Lister!$D$21,Lister!$E$21,Lister!$D$7:$D$16)-R201)*O201/NETWORKDAYS(Lister!$D$21,Lister!$E$21,Lister!$D$7:$D$16),IF(OR(AND(E201&lt;DATE(2022,2,1),F201&lt;DATE(2022,2,1)),E201&gt;DATE(2022,2,28)),0)))))),0),"")</f>
        <v/>
      </c>
      <c r="V201" s="23" t="str">
        <f t="shared" si="17"/>
        <v/>
      </c>
      <c r="W201" s="23" t="str">
        <f t="shared" si="18"/>
        <v/>
      </c>
      <c r="X201" s="24" t="str">
        <f t="shared" si="19"/>
        <v/>
      </c>
    </row>
    <row r="202" spans="1:24" x14ac:dyDescent="0.3">
      <c r="A202" s="4" t="str">
        <f t="shared" si="20"/>
        <v/>
      </c>
      <c r="B202" s="41"/>
      <c r="C202" s="42"/>
      <c r="D202" s="43"/>
      <c r="E202" s="44"/>
      <c r="F202" s="44"/>
      <c r="G202" s="17" t="str">
        <f>IF(OR(E202="",F202=""),"",NETWORKDAYS(E202,F202,Lister!$D$7:$D$16))</f>
        <v/>
      </c>
      <c r="I202" s="45" t="str">
        <f t="shared" si="14"/>
        <v/>
      </c>
      <c r="J202" s="46"/>
      <c r="K202" s="47">
        <f>IF(ISNUMBER('Opsparede løndele'!I187),J202+'Opsparede løndele'!I187,J202)</f>
        <v>0</v>
      </c>
      <c r="L202" s="48"/>
      <c r="M202" s="49"/>
      <c r="N202" s="23" t="str">
        <f t="shared" si="15"/>
        <v/>
      </c>
      <c r="O202" s="21" t="str">
        <f t="shared" si="16"/>
        <v/>
      </c>
      <c r="P202" s="49"/>
      <c r="Q202" s="49"/>
      <c r="R202" s="49"/>
      <c r="S202" s="22" t="str">
        <f>IFERROR(MAX(IF(OR(P202="",Q202="",R202=""),"",IF(AND(MONTH(E202)=12,MONTH(F202)=12),(NETWORKDAYS(E202,F202,Lister!$D$7:$D$16)-P202)*O202/NETWORKDAYS(Lister!$D$19,Lister!$E$19,Lister!$D$7:$D$16),IF(AND(MONTH(E202)=12,F202&gt;DATE(2021,12,31)),(NETWORKDAYS(E202,Lister!$E$19,Lister!$D$7:$D$16)-P202)*O202/NETWORKDAYS(Lister!$D$19,Lister!$E$19,Lister!$D$7:$D$16),IF(E202&gt;DATE(2021,12,31),0)))),0),"")</f>
        <v/>
      </c>
      <c r="T202" s="22" t="str">
        <f>IFERROR(MAX(IF(OR(P202="",Q202="",R202=""),"",IF(AND(MONTH(E202)=1,MONTH(F202)=1),(NETWORKDAYS(E202,F202,Lister!$D$7:$D$16)-Q202)*O202/NETWORKDAYS(Lister!$D$20,Lister!$E$20,Lister!$D$7:$D$16),IF(AND(MONTH(E202)=1,F202&gt;DATE(2022,1,31)),(NETWORKDAYS(E202,Lister!$E$20,Lister!$D$7:$D$16)-Q202)*O202/NETWORKDAYS(Lister!$D$20,Lister!$E$20,Lister!$D$7:$D$16),IF(AND(E202&lt;DATE(2022,1,1),MONTH(F202)=1),(NETWORKDAYS(Lister!$D$20,F202,Lister!$D$7:$D$16)-Q202)*O202/NETWORKDAYS(Lister!$D$20,Lister!$E$20,Lister!$D$7:$D$16),IF(AND(E202&lt;DATE(2022,1,1),F202&gt;DATE(2022,1,31)),(NETWORKDAYS(Lister!$D$20,Lister!$E$20,Lister!$D$7:$D$16)-Q202)*O202/NETWORKDAYS(Lister!$D$20,Lister!$E$20,Lister!$D$7:$D$16),IF(OR(AND(E202&lt;DATE(2022,1,1),F202&lt;DATE(2022,1,1)),E202&gt;DATE(2022,1,31)),0)))))),0),"")</f>
        <v/>
      </c>
      <c r="U202" s="22" t="str">
        <f>IFERROR(MAX(IF(OR(P202="",Q202="",R202=""),"",IF(AND(MONTH(E202)=2,MONTH(F202)=2),(NETWORKDAYS(E202,F202,Lister!$D$7:$D$16)-R202)*O202/NETWORKDAYS(Lister!$D$21,Lister!$E$21,Lister!$D$7:$D$16),IF(AND(MONTH(E202)=2,F202&gt;DATE(2022,2,28)),(NETWORKDAYS(E202,Lister!$E$21,Lister!$D$7:$D$16)-R202)*O202/NETWORKDAYS(Lister!$D$21,Lister!$E$21,Lister!$D$7:$D$16),IF(AND(E202&lt;DATE(2022,2,1),MONTH(F202)=2),(NETWORKDAYS(Lister!$D$21,F202,Lister!$D$7:$D$16)-R202)*O202/NETWORKDAYS(Lister!$D$21,Lister!$E$21,Lister!$D$7:$D$16),IF(AND(E202&lt;DATE(2022,2,1),F202&gt;DATE(2022,2,28)),(NETWORKDAYS(Lister!$D$21,Lister!$E$21,Lister!$D$7:$D$16)-R202)*O202/NETWORKDAYS(Lister!$D$21,Lister!$E$21,Lister!$D$7:$D$16),IF(OR(AND(E202&lt;DATE(2022,2,1),F202&lt;DATE(2022,2,1)),E202&gt;DATE(2022,2,28)),0)))))),0),"")</f>
        <v/>
      </c>
      <c r="V202" s="23" t="str">
        <f t="shared" si="17"/>
        <v/>
      </c>
      <c r="W202" s="23" t="str">
        <f t="shared" si="18"/>
        <v/>
      </c>
      <c r="X202" s="24" t="str">
        <f t="shared" si="19"/>
        <v/>
      </c>
    </row>
    <row r="203" spans="1:24" x14ac:dyDescent="0.3">
      <c r="A203" s="4" t="str">
        <f t="shared" si="20"/>
        <v/>
      </c>
      <c r="B203" s="41"/>
      <c r="C203" s="42"/>
      <c r="D203" s="43"/>
      <c r="E203" s="44"/>
      <c r="F203" s="44"/>
      <c r="G203" s="17" t="str">
        <f>IF(OR(E203="",F203=""),"",NETWORKDAYS(E203,F203,Lister!$D$7:$D$16))</f>
        <v/>
      </c>
      <c r="I203" s="45" t="str">
        <f t="shared" si="14"/>
        <v/>
      </c>
      <c r="J203" s="46"/>
      <c r="K203" s="47">
        <f>IF(ISNUMBER('Opsparede løndele'!I188),J203+'Opsparede løndele'!I188,J203)</f>
        <v>0</v>
      </c>
      <c r="L203" s="48"/>
      <c r="M203" s="49"/>
      <c r="N203" s="23" t="str">
        <f t="shared" si="15"/>
        <v/>
      </c>
      <c r="O203" s="21" t="str">
        <f t="shared" si="16"/>
        <v/>
      </c>
      <c r="P203" s="49"/>
      <c r="Q203" s="49"/>
      <c r="R203" s="49"/>
      <c r="S203" s="22" t="str">
        <f>IFERROR(MAX(IF(OR(P203="",Q203="",R203=""),"",IF(AND(MONTH(E203)=12,MONTH(F203)=12),(NETWORKDAYS(E203,F203,Lister!$D$7:$D$16)-P203)*O203/NETWORKDAYS(Lister!$D$19,Lister!$E$19,Lister!$D$7:$D$16),IF(AND(MONTH(E203)=12,F203&gt;DATE(2021,12,31)),(NETWORKDAYS(E203,Lister!$E$19,Lister!$D$7:$D$16)-P203)*O203/NETWORKDAYS(Lister!$D$19,Lister!$E$19,Lister!$D$7:$D$16),IF(E203&gt;DATE(2021,12,31),0)))),0),"")</f>
        <v/>
      </c>
      <c r="T203" s="22" t="str">
        <f>IFERROR(MAX(IF(OR(P203="",Q203="",R203=""),"",IF(AND(MONTH(E203)=1,MONTH(F203)=1),(NETWORKDAYS(E203,F203,Lister!$D$7:$D$16)-Q203)*O203/NETWORKDAYS(Lister!$D$20,Lister!$E$20,Lister!$D$7:$D$16),IF(AND(MONTH(E203)=1,F203&gt;DATE(2022,1,31)),(NETWORKDAYS(E203,Lister!$E$20,Lister!$D$7:$D$16)-Q203)*O203/NETWORKDAYS(Lister!$D$20,Lister!$E$20,Lister!$D$7:$D$16),IF(AND(E203&lt;DATE(2022,1,1),MONTH(F203)=1),(NETWORKDAYS(Lister!$D$20,F203,Lister!$D$7:$D$16)-Q203)*O203/NETWORKDAYS(Lister!$D$20,Lister!$E$20,Lister!$D$7:$D$16),IF(AND(E203&lt;DATE(2022,1,1),F203&gt;DATE(2022,1,31)),(NETWORKDAYS(Lister!$D$20,Lister!$E$20,Lister!$D$7:$D$16)-Q203)*O203/NETWORKDAYS(Lister!$D$20,Lister!$E$20,Lister!$D$7:$D$16),IF(OR(AND(E203&lt;DATE(2022,1,1),F203&lt;DATE(2022,1,1)),E203&gt;DATE(2022,1,31)),0)))))),0),"")</f>
        <v/>
      </c>
      <c r="U203" s="22" t="str">
        <f>IFERROR(MAX(IF(OR(P203="",Q203="",R203=""),"",IF(AND(MONTH(E203)=2,MONTH(F203)=2),(NETWORKDAYS(E203,F203,Lister!$D$7:$D$16)-R203)*O203/NETWORKDAYS(Lister!$D$21,Lister!$E$21,Lister!$D$7:$D$16),IF(AND(MONTH(E203)=2,F203&gt;DATE(2022,2,28)),(NETWORKDAYS(E203,Lister!$E$21,Lister!$D$7:$D$16)-R203)*O203/NETWORKDAYS(Lister!$D$21,Lister!$E$21,Lister!$D$7:$D$16),IF(AND(E203&lt;DATE(2022,2,1),MONTH(F203)=2),(NETWORKDAYS(Lister!$D$21,F203,Lister!$D$7:$D$16)-R203)*O203/NETWORKDAYS(Lister!$D$21,Lister!$E$21,Lister!$D$7:$D$16),IF(AND(E203&lt;DATE(2022,2,1),F203&gt;DATE(2022,2,28)),(NETWORKDAYS(Lister!$D$21,Lister!$E$21,Lister!$D$7:$D$16)-R203)*O203/NETWORKDAYS(Lister!$D$21,Lister!$E$21,Lister!$D$7:$D$16),IF(OR(AND(E203&lt;DATE(2022,2,1),F203&lt;DATE(2022,2,1)),E203&gt;DATE(2022,2,28)),0)))))),0),"")</f>
        <v/>
      </c>
      <c r="V203" s="23" t="str">
        <f t="shared" si="17"/>
        <v/>
      </c>
      <c r="W203" s="23" t="str">
        <f t="shared" si="18"/>
        <v/>
      </c>
      <c r="X203" s="24" t="str">
        <f t="shared" si="19"/>
        <v/>
      </c>
    </row>
    <row r="204" spans="1:24" x14ac:dyDescent="0.3">
      <c r="A204" s="4" t="str">
        <f t="shared" si="20"/>
        <v/>
      </c>
      <c r="B204" s="41"/>
      <c r="C204" s="42"/>
      <c r="D204" s="43"/>
      <c r="E204" s="44"/>
      <c r="F204" s="44"/>
      <c r="G204" s="17" t="str">
        <f>IF(OR(E204="",F204=""),"",NETWORKDAYS(E204,F204,Lister!$D$7:$D$16))</f>
        <v/>
      </c>
      <c r="I204" s="45" t="str">
        <f t="shared" si="14"/>
        <v/>
      </c>
      <c r="J204" s="46"/>
      <c r="K204" s="47">
        <f>IF(ISNUMBER('Opsparede løndele'!I189),J204+'Opsparede løndele'!I189,J204)</f>
        <v>0</v>
      </c>
      <c r="L204" s="48"/>
      <c r="M204" s="49"/>
      <c r="N204" s="23" t="str">
        <f t="shared" si="15"/>
        <v/>
      </c>
      <c r="O204" s="21" t="str">
        <f t="shared" si="16"/>
        <v/>
      </c>
      <c r="P204" s="49"/>
      <c r="Q204" s="49"/>
      <c r="R204" s="49"/>
      <c r="S204" s="22" t="str">
        <f>IFERROR(MAX(IF(OR(P204="",Q204="",R204=""),"",IF(AND(MONTH(E204)=12,MONTH(F204)=12),(NETWORKDAYS(E204,F204,Lister!$D$7:$D$16)-P204)*O204/NETWORKDAYS(Lister!$D$19,Lister!$E$19,Lister!$D$7:$D$16),IF(AND(MONTH(E204)=12,F204&gt;DATE(2021,12,31)),(NETWORKDAYS(E204,Lister!$E$19,Lister!$D$7:$D$16)-P204)*O204/NETWORKDAYS(Lister!$D$19,Lister!$E$19,Lister!$D$7:$D$16),IF(E204&gt;DATE(2021,12,31),0)))),0),"")</f>
        <v/>
      </c>
      <c r="T204" s="22" t="str">
        <f>IFERROR(MAX(IF(OR(P204="",Q204="",R204=""),"",IF(AND(MONTH(E204)=1,MONTH(F204)=1),(NETWORKDAYS(E204,F204,Lister!$D$7:$D$16)-Q204)*O204/NETWORKDAYS(Lister!$D$20,Lister!$E$20,Lister!$D$7:$D$16),IF(AND(MONTH(E204)=1,F204&gt;DATE(2022,1,31)),(NETWORKDAYS(E204,Lister!$E$20,Lister!$D$7:$D$16)-Q204)*O204/NETWORKDAYS(Lister!$D$20,Lister!$E$20,Lister!$D$7:$D$16),IF(AND(E204&lt;DATE(2022,1,1),MONTH(F204)=1),(NETWORKDAYS(Lister!$D$20,F204,Lister!$D$7:$D$16)-Q204)*O204/NETWORKDAYS(Lister!$D$20,Lister!$E$20,Lister!$D$7:$D$16),IF(AND(E204&lt;DATE(2022,1,1),F204&gt;DATE(2022,1,31)),(NETWORKDAYS(Lister!$D$20,Lister!$E$20,Lister!$D$7:$D$16)-Q204)*O204/NETWORKDAYS(Lister!$D$20,Lister!$E$20,Lister!$D$7:$D$16),IF(OR(AND(E204&lt;DATE(2022,1,1),F204&lt;DATE(2022,1,1)),E204&gt;DATE(2022,1,31)),0)))))),0),"")</f>
        <v/>
      </c>
      <c r="U204" s="22" t="str">
        <f>IFERROR(MAX(IF(OR(P204="",Q204="",R204=""),"",IF(AND(MONTH(E204)=2,MONTH(F204)=2),(NETWORKDAYS(E204,F204,Lister!$D$7:$D$16)-R204)*O204/NETWORKDAYS(Lister!$D$21,Lister!$E$21,Lister!$D$7:$D$16),IF(AND(MONTH(E204)=2,F204&gt;DATE(2022,2,28)),(NETWORKDAYS(E204,Lister!$E$21,Lister!$D$7:$D$16)-R204)*O204/NETWORKDAYS(Lister!$D$21,Lister!$E$21,Lister!$D$7:$D$16),IF(AND(E204&lt;DATE(2022,2,1),MONTH(F204)=2),(NETWORKDAYS(Lister!$D$21,F204,Lister!$D$7:$D$16)-R204)*O204/NETWORKDAYS(Lister!$D$21,Lister!$E$21,Lister!$D$7:$D$16),IF(AND(E204&lt;DATE(2022,2,1),F204&gt;DATE(2022,2,28)),(NETWORKDAYS(Lister!$D$21,Lister!$E$21,Lister!$D$7:$D$16)-R204)*O204/NETWORKDAYS(Lister!$D$21,Lister!$E$21,Lister!$D$7:$D$16),IF(OR(AND(E204&lt;DATE(2022,2,1),F204&lt;DATE(2022,2,1)),E204&gt;DATE(2022,2,28)),0)))))),0),"")</f>
        <v/>
      </c>
      <c r="V204" s="23" t="str">
        <f t="shared" si="17"/>
        <v/>
      </c>
      <c r="W204" s="23" t="str">
        <f t="shared" si="18"/>
        <v/>
      </c>
      <c r="X204" s="24" t="str">
        <f t="shared" si="19"/>
        <v/>
      </c>
    </row>
    <row r="205" spans="1:24" x14ac:dyDescent="0.3">
      <c r="A205" s="4" t="str">
        <f t="shared" si="20"/>
        <v/>
      </c>
      <c r="B205" s="41"/>
      <c r="C205" s="42"/>
      <c r="D205" s="43"/>
      <c r="E205" s="44"/>
      <c r="F205" s="44"/>
      <c r="G205" s="17" t="str">
        <f>IF(OR(E205="",F205=""),"",NETWORKDAYS(E205,F205,Lister!$D$7:$D$16))</f>
        <v/>
      </c>
      <c r="I205" s="45" t="str">
        <f t="shared" si="14"/>
        <v/>
      </c>
      <c r="J205" s="46"/>
      <c r="K205" s="47">
        <f>IF(ISNUMBER('Opsparede løndele'!I190),J205+'Opsparede løndele'!I190,J205)</f>
        <v>0</v>
      </c>
      <c r="L205" s="48"/>
      <c r="M205" s="49"/>
      <c r="N205" s="23" t="str">
        <f t="shared" si="15"/>
        <v/>
      </c>
      <c r="O205" s="21" t="str">
        <f t="shared" si="16"/>
        <v/>
      </c>
      <c r="P205" s="49"/>
      <c r="Q205" s="49"/>
      <c r="R205" s="49"/>
      <c r="S205" s="22" t="str">
        <f>IFERROR(MAX(IF(OR(P205="",Q205="",R205=""),"",IF(AND(MONTH(E205)=12,MONTH(F205)=12),(NETWORKDAYS(E205,F205,Lister!$D$7:$D$16)-P205)*O205/NETWORKDAYS(Lister!$D$19,Lister!$E$19,Lister!$D$7:$D$16),IF(AND(MONTH(E205)=12,F205&gt;DATE(2021,12,31)),(NETWORKDAYS(E205,Lister!$E$19,Lister!$D$7:$D$16)-P205)*O205/NETWORKDAYS(Lister!$D$19,Lister!$E$19,Lister!$D$7:$D$16),IF(E205&gt;DATE(2021,12,31),0)))),0),"")</f>
        <v/>
      </c>
      <c r="T205" s="22" t="str">
        <f>IFERROR(MAX(IF(OR(P205="",Q205="",R205=""),"",IF(AND(MONTH(E205)=1,MONTH(F205)=1),(NETWORKDAYS(E205,F205,Lister!$D$7:$D$16)-Q205)*O205/NETWORKDAYS(Lister!$D$20,Lister!$E$20,Lister!$D$7:$D$16),IF(AND(MONTH(E205)=1,F205&gt;DATE(2022,1,31)),(NETWORKDAYS(E205,Lister!$E$20,Lister!$D$7:$D$16)-Q205)*O205/NETWORKDAYS(Lister!$D$20,Lister!$E$20,Lister!$D$7:$D$16),IF(AND(E205&lt;DATE(2022,1,1),MONTH(F205)=1),(NETWORKDAYS(Lister!$D$20,F205,Lister!$D$7:$D$16)-Q205)*O205/NETWORKDAYS(Lister!$D$20,Lister!$E$20,Lister!$D$7:$D$16),IF(AND(E205&lt;DATE(2022,1,1),F205&gt;DATE(2022,1,31)),(NETWORKDAYS(Lister!$D$20,Lister!$E$20,Lister!$D$7:$D$16)-Q205)*O205/NETWORKDAYS(Lister!$D$20,Lister!$E$20,Lister!$D$7:$D$16),IF(OR(AND(E205&lt;DATE(2022,1,1),F205&lt;DATE(2022,1,1)),E205&gt;DATE(2022,1,31)),0)))))),0),"")</f>
        <v/>
      </c>
      <c r="U205" s="22" t="str">
        <f>IFERROR(MAX(IF(OR(P205="",Q205="",R205=""),"",IF(AND(MONTH(E205)=2,MONTH(F205)=2),(NETWORKDAYS(E205,F205,Lister!$D$7:$D$16)-R205)*O205/NETWORKDAYS(Lister!$D$21,Lister!$E$21,Lister!$D$7:$D$16),IF(AND(MONTH(E205)=2,F205&gt;DATE(2022,2,28)),(NETWORKDAYS(E205,Lister!$E$21,Lister!$D$7:$D$16)-R205)*O205/NETWORKDAYS(Lister!$D$21,Lister!$E$21,Lister!$D$7:$D$16),IF(AND(E205&lt;DATE(2022,2,1),MONTH(F205)=2),(NETWORKDAYS(Lister!$D$21,F205,Lister!$D$7:$D$16)-R205)*O205/NETWORKDAYS(Lister!$D$21,Lister!$E$21,Lister!$D$7:$D$16),IF(AND(E205&lt;DATE(2022,2,1),F205&gt;DATE(2022,2,28)),(NETWORKDAYS(Lister!$D$21,Lister!$E$21,Lister!$D$7:$D$16)-R205)*O205/NETWORKDAYS(Lister!$D$21,Lister!$E$21,Lister!$D$7:$D$16),IF(OR(AND(E205&lt;DATE(2022,2,1),F205&lt;DATE(2022,2,1)),E205&gt;DATE(2022,2,28)),0)))))),0),"")</f>
        <v/>
      </c>
      <c r="V205" s="23" t="str">
        <f t="shared" si="17"/>
        <v/>
      </c>
      <c r="W205" s="23" t="str">
        <f t="shared" si="18"/>
        <v/>
      </c>
      <c r="X205" s="24" t="str">
        <f t="shared" si="19"/>
        <v/>
      </c>
    </row>
    <row r="206" spans="1:24" x14ac:dyDescent="0.3">
      <c r="A206" s="4" t="str">
        <f t="shared" si="20"/>
        <v/>
      </c>
      <c r="B206" s="41"/>
      <c r="C206" s="42"/>
      <c r="D206" s="43"/>
      <c r="E206" s="44"/>
      <c r="F206" s="44"/>
      <c r="G206" s="17" t="str">
        <f>IF(OR(E206="",F206=""),"",NETWORKDAYS(E206,F206,Lister!$D$7:$D$16))</f>
        <v/>
      </c>
      <c r="I206" s="45" t="str">
        <f t="shared" si="14"/>
        <v/>
      </c>
      <c r="J206" s="46"/>
      <c r="K206" s="47">
        <f>IF(ISNUMBER('Opsparede løndele'!I191),J206+'Opsparede løndele'!I191,J206)</f>
        <v>0</v>
      </c>
      <c r="L206" s="48"/>
      <c r="M206" s="49"/>
      <c r="N206" s="23" t="str">
        <f t="shared" si="15"/>
        <v/>
      </c>
      <c r="O206" s="21" t="str">
        <f t="shared" si="16"/>
        <v/>
      </c>
      <c r="P206" s="49"/>
      <c r="Q206" s="49"/>
      <c r="R206" s="49"/>
      <c r="S206" s="22" t="str">
        <f>IFERROR(MAX(IF(OR(P206="",Q206="",R206=""),"",IF(AND(MONTH(E206)=12,MONTH(F206)=12),(NETWORKDAYS(E206,F206,Lister!$D$7:$D$16)-P206)*O206/NETWORKDAYS(Lister!$D$19,Lister!$E$19,Lister!$D$7:$D$16),IF(AND(MONTH(E206)=12,F206&gt;DATE(2021,12,31)),(NETWORKDAYS(E206,Lister!$E$19,Lister!$D$7:$D$16)-P206)*O206/NETWORKDAYS(Lister!$D$19,Lister!$E$19,Lister!$D$7:$D$16),IF(E206&gt;DATE(2021,12,31),0)))),0),"")</f>
        <v/>
      </c>
      <c r="T206" s="22" t="str">
        <f>IFERROR(MAX(IF(OR(P206="",Q206="",R206=""),"",IF(AND(MONTH(E206)=1,MONTH(F206)=1),(NETWORKDAYS(E206,F206,Lister!$D$7:$D$16)-Q206)*O206/NETWORKDAYS(Lister!$D$20,Lister!$E$20,Lister!$D$7:$D$16),IF(AND(MONTH(E206)=1,F206&gt;DATE(2022,1,31)),(NETWORKDAYS(E206,Lister!$E$20,Lister!$D$7:$D$16)-Q206)*O206/NETWORKDAYS(Lister!$D$20,Lister!$E$20,Lister!$D$7:$D$16),IF(AND(E206&lt;DATE(2022,1,1),MONTH(F206)=1),(NETWORKDAYS(Lister!$D$20,F206,Lister!$D$7:$D$16)-Q206)*O206/NETWORKDAYS(Lister!$D$20,Lister!$E$20,Lister!$D$7:$D$16),IF(AND(E206&lt;DATE(2022,1,1),F206&gt;DATE(2022,1,31)),(NETWORKDAYS(Lister!$D$20,Lister!$E$20,Lister!$D$7:$D$16)-Q206)*O206/NETWORKDAYS(Lister!$D$20,Lister!$E$20,Lister!$D$7:$D$16),IF(OR(AND(E206&lt;DATE(2022,1,1),F206&lt;DATE(2022,1,1)),E206&gt;DATE(2022,1,31)),0)))))),0),"")</f>
        <v/>
      </c>
      <c r="U206" s="22" t="str">
        <f>IFERROR(MAX(IF(OR(P206="",Q206="",R206=""),"",IF(AND(MONTH(E206)=2,MONTH(F206)=2),(NETWORKDAYS(E206,F206,Lister!$D$7:$D$16)-R206)*O206/NETWORKDAYS(Lister!$D$21,Lister!$E$21,Lister!$D$7:$D$16),IF(AND(MONTH(E206)=2,F206&gt;DATE(2022,2,28)),(NETWORKDAYS(E206,Lister!$E$21,Lister!$D$7:$D$16)-R206)*O206/NETWORKDAYS(Lister!$D$21,Lister!$E$21,Lister!$D$7:$D$16),IF(AND(E206&lt;DATE(2022,2,1),MONTH(F206)=2),(NETWORKDAYS(Lister!$D$21,F206,Lister!$D$7:$D$16)-R206)*O206/NETWORKDAYS(Lister!$D$21,Lister!$E$21,Lister!$D$7:$D$16),IF(AND(E206&lt;DATE(2022,2,1),F206&gt;DATE(2022,2,28)),(NETWORKDAYS(Lister!$D$21,Lister!$E$21,Lister!$D$7:$D$16)-R206)*O206/NETWORKDAYS(Lister!$D$21,Lister!$E$21,Lister!$D$7:$D$16),IF(OR(AND(E206&lt;DATE(2022,2,1),F206&lt;DATE(2022,2,1)),E206&gt;DATE(2022,2,28)),0)))))),0),"")</f>
        <v/>
      </c>
      <c r="V206" s="23" t="str">
        <f t="shared" si="17"/>
        <v/>
      </c>
      <c r="W206" s="23" t="str">
        <f t="shared" si="18"/>
        <v/>
      </c>
      <c r="X206" s="24" t="str">
        <f t="shared" si="19"/>
        <v/>
      </c>
    </row>
    <row r="207" spans="1:24" x14ac:dyDescent="0.3">
      <c r="A207" s="4" t="str">
        <f t="shared" si="20"/>
        <v/>
      </c>
      <c r="B207" s="41"/>
      <c r="C207" s="42"/>
      <c r="D207" s="43"/>
      <c r="E207" s="44"/>
      <c r="F207" s="44"/>
      <c r="G207" s="17" t="str">
        <f>IF(OR(E207="",F207=""),"",NETWORKDAYS(E207,F207,Lister!$D$7:$D$16))</f>
        <v/>
      </c>
      <c r="I207" s="45" t="str">
        <f t="shared" si="14"/>
        <v/>
      </c>
      <c r="J207" s="46"/>
      <c r="K207" s="47">
        <f>IF(ISNUMBER('Opsparede løndele'!I192),J207+'Opsparede løndele'!I192,J207)</f>
        <v>0</v>
      </c>
      <c r="L207" s="48"/>
      <c r="M207" s="49"/>
      <c r="N207" s="23" t="str">
        <f t="shared" si="15"/>
        <v/>
      </c>
      <c r="O207" s="21" t="str">
        <f t="shared" si="16"/>
        <v/>
      </c>
      <c r="P207" s="49"/>
      <c r="Q207" s="49"/>
      <c r="R207" s="49"/>
      <c r="S207" s="22" t="str">
        <f>IFERROR(MAX(IF(OR(P207="",Q207="",R207=""),"",IF(AND(MONTH(E207)=12,MONTH(F207)=12),(NETWORKDAYS(E207,F207,Lister!$D$7:$D$16)-P207)*O207/NETWORKDAYS(Lister!$D$19,Lister!$E$19,Lister!$D$7:$D$16),IF(AND(MONTH(E207)=12,F207&gt;DATE(2021,12,31)),(NETWORKDAYS(E207,Lister!$E$19,Lister!$D$7:$D$16)-P207)*O207/NETWORKDAYS(Lister!$D$19,Lister!$E$19,Lister!$D$7:$D$16),IF(E207&gt;DATE(2021,12,31),0)))),0),"")</f>
        <v/>
      </c>
      <c r="T207" s="22" t="str">
        <f>IFERROR(MAX(IF(OR(P207="",Q207="",R207=""),"",IF(AND(MONTH(E207)=1,MONTH(F207)=1),(NETWORKDAYS(E207,F207,Lister!$D$7:$D$16)-Q207)*O207/NETWORKDAYS(Lister!$D$20,Lister!$E$20,Lister!$D$7:$D$16),IF(AND(MONTH(E207)=1,F207&gt;DATE(2022,1,31)),(NETWORKDAYS(E207,Lister!$E$20,Lister!$D$7:$D$16)-Q207)*O207/NETWORKDAYS(Lister!$D$20,Lister!$E$20,Lister!$D$7:$D$16),IF(AND(E207&lt;DATE(2022,1,1),MONTH(F207)=1),(NETWORKDAYS(Lister!$D$20,F207,Lister!$D$7:$D$16)-Q207)*O207/NETWORKDAYS(Lister!$D$20,Lister!$E$20,Lister!$D$7:$D$16),IF(AND(E207&lt;DATE(2022,1,1),F207&gt;DATE(2022,1,31)),(NETWORKDAYS(Lister!$D$20,Lister!$E$20,Lister!$D$7:$D$16)-Q207)*O207/NETWORKDAYS(Lister!$D$20,Lister!$E$20,Lister!$D$7:$D$16),IF(OR(AND(E207&lt;DATE(2022,1,1),F207&lt;DATE(2022,1,1)),E207&gt;DATE(2022,1,31)),0)))))),0),"")</f>
        <v/>
      </c>
      <c r="U207" s="22" t="str">
        <f>IFERROR(MAX(IF(OR(P207="",Q207="",R207=""),"",IF(AND(MONTH(E207)=2,MONTH(F207)=2),(NETWORKDAYS(E207,F207,Lister!$D$7:$D$16)-R207)*O207/NETWORKDAYS(Lister!$D$21,Lister!$E$21,Lister!$D$7:$D$16),IF(AND(MONTH(E207)=2,F207&gt;DATE(2022,2,28)),(NETWORKDAYS(E207,Lister!$E$21,Lister!$D$7:$D$16)-R207)*O207/NETWORKDAYS(Lister!$D$21,Lister!$E$21,Lister!$D$7:$D$16),IF(AND(E207&lt;DATE(2022,2,1),MONTH(F207)=2),(NETWORKDAYS(Lister!$D$21,F207,Lister!$D$7:$D$16)-R207)*O207/NETWORKDAYS(Lister!$D$21,Lister!$E$21,Lister!$D$7:$D$16),IF(AND(E207&lt;DATE(2022,2,1),F207&gt;DATE(2022,2,28)),(NETWORKDAYS(Lister!$D$21,Lister!$E$21,Lister!$D$7:$D$16)-R207)*O207/NETWORKDAYS(Lister!$D$21,Lister!$E$21,Lister!$D$7:$D$16),IF(OR(AND(E207&lt;DATE(2022,2,1),F207&lt;DATE(2022,2,1)),E207&gt;DATE(2022,2,28)),0)))))),0),"")</f>
        <v/>
      </c>
      <c r="V207" s="23" t="str">
        <f t="shared" si="17"/>
        <v/>
      </c>
      <c r="W207" s="23" t="str">
        <f t="shared" si="18"/>
        <v/>
      </c>
      <c r="X207" s="24" t="str">
        <f t="shared" si="19"/>
        <v/>
      </c>
    </row>
    <row r="208" spans="1:24" x14ac:dyDescent="0.3">
      <c r="A208" s="4" t="str">
        <f t="shared" si="20"/>
        <v/>
      </c>
      <c r="B208" s="41"/>
      <c r="C208" s="42"/>
      <c r="D208" s="43"/>
      <c r="E208" s="44"/>
      <c r="F208" s="44"/>
      <c r="G208" s="17" t="str">
        <f>IF(OR(E208="",F208=""),"",NETWORKDAYS(E208,F208,Lister!$D$7:$D$16))</f>
        <v/>
      </c>
      <c r="I208" s="45" t="str">
        <f t="shared" si="14"/>
        <v/>
      </c>
      <c r="J208" s="46"/>
      <c r="K208" s="47">
        <f>IF(ISNUMBER('Opsparede løndele'!I193),J208+'Opsparede løndele'!I193,J208)</f>
        <v>0</v>
      </c>
      <c r="L208" s="48"/>
      <c r="M208" s="49"/>
      <c r="N208" s="23" t="str">
        <f t="shared" si="15"/>
        <v/>
      </c>
      <c r="O208" s="21" t="str">
        <f t="shared" si="16"/>
        <v/>
      </c>
      <c r="P208" s="49"/>
      <c r="Q208" s="49"/>
      <c r="R208" s="49"/>
      <c r="S208" s="22" t="str">
        <f>IFERROR(MAX(IF(OR(P208="",Q208="",R208=""),"",IF(AND(MONTH(E208)=12,MONTH(F208)=12),(NETWORKDAYS(E208,F208,Lister!$D$7:$D$16)-P208)*O208/NETWORKDAYS(Lister!$D$19,Lister!$E$19,Lister!$D$7:$D$16),IF(AND(MONTH(E208)=12,F208&gt;DATE(2021,12,31)),(NETWORKDAYS(E208,Lister!$E$19,Lister!$D$7:$D$16)-P208)*O208/NETWORKDAYS(Lister!$D$19,Lister!$E$19,Lister!$D$7:$D$16),IF(E208&gt;DATE(2021,12,31),0)))),0),"")</f>
        <v/>
      </c>
      <c r="T208" s="22" t="str">
        <f>IFERROR(MAX(IF(OR(P208="",Q208="",R208=""),"",IF(AND(MONTH(E208)=1,MONTH(F208)=1),(NETWORKDAYS(E208,F208,Lister!$D$7:$D$16)-Q208)*O208/NETWORKDAYS(Lister!$D$20,Lister!$E$20,Lister!$D$7:$D$16),IF(AND(MONTH(E208)=1,F208&gt;DATE(2022,1,31)),(NETWORKDAYS(E208,Lister!$E$20,Lister!$D$7:$D$16)-Q208)*O208/NETWORKDAYS(Lister!$D$20,Lister!$E$20,Lister!$D$7:$D$16),IF(AND(E208&lt;DATE(2022,1,1),MONTH(F208)=1),(NETWORKDAYS(Lister!$D$20,F208,Lister!$D$7:$D$16)-Q208)*O208/NETWORKDAYS(Lister!$D$20,Lister!$E$20,Lister!$D$7:$D$16),IF(AND(E208&lt;DATE(2022,1,1),F208&gt;DATE(2022,1,31)),(NETWORKDAYS(Lister!$D$20,Lister!$E$20,Lister!$D$7:$D$16)-Q208)*O208/NETWORKDAYS(Lister!$D$20,Lister!$E$20,Lister!$D$7:$D$16),IF(OR(AND(E208&lt;DATE(2022,1,1),F208&lt;DATE(2022,1,1)),E208&gt;DATE(2022,1,31)),0)))))),0),"")</f>
        <v/>
      </c>
      <c r="U208" s="22" t="str">
        <f>IFERROR(MAX(IF(OR(P208="",Q208="",R208=""),"",IF(AND(MONTH(E208)=2,MONTH(F208)=2),(NETWORKDAYS(E208,F208,Lister!$D$7:$D$16)-R208)*O208/NETWORKDAYS(Lister!$D$21,Lister!$E$21,Lister!$D$7:$D$16),IF(AND(MONTH(E208)=2,F208&gt;DATE(2022,2,28)),(NETWORKDAYS(E208,Lister!$E$21,Lister!$D$7:$D$16)-R208)*O208/NETWORKDAYS(Lister!$D$21,Lister!$E$21,Lister!$D$7:$D$16),IF(AND(E208&lt;DATE(2022,2,1),MONTH(F208)=2),(NETWORKDAYS(Lister!$D$21,F208,Lister!$D$7:$D$16)-R208)*O208/NETWORKDAYS(Lister!$D$21,Lister!$E$21,Lister!$D$7:$D$16),IF(AND(E208&lt;DATE(2022,2,1),F208&gt;DATE(2022,2,28)),(NETWORKDAYS(Lister!$D$21,Lister!$E$21,Lister!$D$7:$D$16)-R208)*O208/NETWORKDAYS(Lister!$D$21,Lister!$E$21,Lister!$D$7:$D$16),IF(OR(AND(E208&lt;DATE(2022,2,1),F208&lt;DATE(2022,2,1)),E208&gt;DATE(2022,2,28)),0)))))),0),"")</f>
        <v/>
      </c>
      <c r="V208" s="23" t="str">
        <f t="shared" si="17"/>
        <v/>
      </c>
      <c r="W208" s="23" t="str">
        <f t="shared" si="18"/>
        <v/>
      </c>
      <c r="X208" s="24" t="str">
        <f t="shared" si="19"/>
        <v/>
      </c>
    </row>
    <row r="209" spans="1:24" x14ac:dyDescent="0.3">
      <c r="A209" s="4" t="str">
        <f t="shared" si="20"/>
        <v/>
      </c>
      <c r="B209" s="41"/>
      <c r="C209" s="42"/>
      <c r="D209" s="43"/>
      <c r="E209" s="44"/>
      <c r="F209" s="44"/>
      <c r="G209" s="17" t="str">
        <f>IF(OR(E209="",F209=""),"",NETWORKDAYS(E209,F209,Lister!$D$7:$D$16))</f>
        <v/>
      </c>
      <c r="I209" s="45" t="str">
        <f t="shared" si="14"/>
        <v/>
      </c>
      <c r="J209" s="46"/>
      <c r="K209" s="47">
        <f>IF(ISNUMBER('Opsparede løndele'!I194),J209+'Opsparede løndele'!I194,J209)</f>
        <v>0</v>
      </c>
      <c r="L209" s="48"/>
      <c r="M209" s="49"/>
      <c r="N209" s="23" t="str">
        <f t="shared" si="15"/>
        <v/>
      </c>
      <c r="O209" s="21" t="str">
        <f t="shared" si="16"/>
        <v/>
      </c>
      <c r="P209" s="49"/>
      <c r="Q209" s="49"/>
      <c r="R209" s="49"/>
      <c r="S209" s="22" t="str">
        <f>IFERROR(MAX(IF(OR(P209="",Q209="",R209=""),"",IF(AND(MONTH(E209)=12,MONTH(F209)=12),(NETWORKDAYS(E209,F209,Lister!$D$7:$D$16)-P209)*O209/NETWORKDAYS(Lister!$D$19,Lister!$E$19,Lister!$D$7:$D$16),IF(AND(MONTH(E209)=12,F209&gt;DATE(2021,12,31)),(NETWORKDAYS(E209,Lister!$E$19,Lister!$D$7:$D$16)-P209)*O209/NETWORKDAYS(Lister!$D$19,Lister!$E$19,Lister!$D$7:$D$16),IF(E209&gt;DATE(2021,12,31),0)))),0),"")</f>
        <v/>
      </c>
      <c r="T209" s="22" t="str">
        <f>IFERROR(MAX(IF(OR(P209="",Q209="",R209=""),"",IF(AND(MONTH(E209)=1,MONTH(F209)=1),(NETWORKDAYS(E209,F209,Lister!$D$7:$D$16)-Q209)*O209/NETWORKDAYS(Lister!$D$20,Lister!$E$20,Lister!$D$7:$D$16),IF(AND(MONTH(E209)=1,F209&gt;DATE(2022,1,31)),(NETWORKDAYS(E209,Lister!$E$20,Lister!$D$7:$D$16)-Q209)*O209/NETWORKDAYS(Lister!$D$20,Lister!$E$20,Lister!$D$7:$D$16),IF(AND(E209&lt;DATE(2022,1,1),MONTH(F209)=1),(NETWORKDAYS(Lister!$D$20,F209,Lister!$D$7:$D$16)-Q209)*O209/NETWORKDAYS(Lister!$D$20,Lister!$E$20,Lister!$D$7:$D$16),IF(AND(E209&lt;DATE(2022,1,1),F209&gt;DATE(2022,1,31)),(NETWORKDAYS(Lister!$D$20,Lister!$E$20,Lister!$D$7:$D$16)-Q209)*O209/NETWORKDAYS(Lister!$D$20,Lister!$E$20,Lister!$D$7:$D$16),IF(OR(AND(E209&lt;DATE(2022,1,1),F209&lt;DATE(2022,1,1)),E209&gt;DATE(2022,1,31)),0)))))),0),"")</f>
        <v/>
      </c>
      <c r="U209" s="22" t="str">
        <f>IFERROR(MAX(IF(OR(P209="",Q209="",R209=""),"",IF(AND(MONTH(E209)=2,MONTH(F209)=2),(NETWORKDAYS(E209,F209,Lister!$D$7:$D$16)-R209)*O209/NETWORKDAYS(Lister!$D$21,Lister!$E$21,Lister!$D$7:$D$16),IF(AND(MONTH(E209)=2,F209&gt;DATE(2022,2,28)),(NETWORKDAYS(E209,Lister!$E$21,Lister!$D$7:$D$16)-R209)*O209/NETWORKDAYS(Lister!$D$21,Lister!$E$21,Lister!$D$7:$D$16),IF(AND(E209&lt;DATE(2022,2,1),MONTH(F209)=2),(NETWORKDAYS(Lister!$D$21,F209,Lister!$D$7:$D$16)-R209)*O209/NETWORKDAYS(Lister!$D$21,Lister!$E$21,Lister!$D$7:$D$16),IF(AND(E209&lt;DATE(2022,2,1),F209&gt;DATE(2022,2,28)),(NETWORKDAYS(Lister!$D$21,Lister!$E$21,Lister!$D$7:$D$16)-R209)*O209/NETWORKDAYS(Lister!$D$21,Lister!$E$21,Lister!$D$7:$D$16),IF(OR(AND(E209&lt;DATE(2022,2,1),F209&lt;DATE(2022,2,1)),E209&gt;DATE(2022,2,28)),0)))))),0),"")</f>
        <v/>
      </c>
      <c r="V209" s="23" t="str">
        <f t="shared" si="17"/>
        <v/>
      </c>
      <c r="W209" s="23" t="str">
        <f t="shared" si="18"/>
        <v/>
      </c>
      <c r="X209" s="24" t="str">
        <f t="shared" si="19"/>
        <v/>
      </c>
    </row>
    <row r="210" spans="1:24" x14ac:dyDescent="0.3">
      <c r="A210" s="4" t="str">
        <f t="shared" si="20"/>
        <v/>
      </c>
      <c r="B210" s="41"/>
      <c r="C210" s="42"/>
      <c r="D210" s="43"/>
      <c r="E210" s="44"/>
      <c r="F210" s="44"/>
      <c r="G210" s="17" t="str">
        <f>IF(OR(E210="",F210=""),"",NETWORKDAYS(E210,F210,Lister!$D$7:$D$16))</f>
        <v/>
      </c>
      <c r="I210" s="45" t="str">
        <f t="shared" si="14"/>
        <v/>
      </c>
      <c r="J210" s="46"/>
      <c r="K210" s="47">
        <f>IF(ISNUMBER('Opsparede løndele'!I195),J210+'Opsparede løndele'!I195,J210)</f>
        <v>0</v>
      </c>
      <c r="L210" s="48"/>
      <c r="M210" s="49"/>
      <c r="N210" s="23" t="str">
        <f t="shared" si="15"/>
        <v/>
      </c>
      <c r="O210" s="21" t="str">
        <f t="shared" si="16"/>
        <v/>
      </c>
      <c r="P210" s="49"/>
      <c r="Q210" s="49"/>
      <c r="R210" s="49"/>
      <c r="S210" s="22" t="str">
        <f>IFERROR(MAX(IF(OR(P210="",Q210="",R210=""),"",IF(AND(MONTH(E210)=12,MONTH(F210)=12),(NETWORKDAYS(E210,F210,Lister!$D$7:$D$16)-P210)*O210/NETWORKDAYS(Lister!$D$19,Lister!$E$19,Lister!$D$7:$D$16),IF(AND(MONTH(E210)=12,F210&gt;DATE(2021,12,31)),(NETWORKDAYS(E210,Lister!$E$19,Lister!$D$7:$D$16)-P210)*O210/NETWORKDAYS(Lister!$D$19,Lister!$E$19,Lister!$D$7:$D$16),IF(E210&gt;DATE(2021,12,31),0)))),0),"")</f>
        <v/>
      </c>
      <c r="T210" s="22" t="str">
        <f>IFERROR(MAX(IF(OR(P210="",Q210="",R210=""),"",IF(AND(MONTH(E210)=1,MONTH(F210)=1),(NETWORKDAYS(E210,F210,Lister!$D$7:$D$16)-Q210)*O210/NETWORKDAYS(Lister!$D$20,Lister!$E$20,Lister!$D$7:$D$16),IF(AND(MONTH(E210)=1,F210&gt;DATE(2022,1,31)),(NETWORKDAYS(E210,Lister!$E$20,Lister!$D$7:$D$16)-Q210)*O210/NETWORKDAYS(Lister!$D$20,Lister!$E$20,Lister!$D$7:$D$16),IF(AND(E210&lt;DATE(2022,1,1),MONTH(F210)=1),(NETWORKDAYS(Lister!$D$20,F210,Lister!$D$7:$D$16)-Q210)*O210/NETWORKDAYS(Lister!$D$20,Lister!$E$20,Lister!$D$7:$D$16),IF(AND(E210&lt;DATE(2022,1,1),F210&gt;DATE(2022,1,31)),(NETWORKDAYS(Lister!$D$20,Lister!$E$20,Lister!$D$7:$D$16)-Q210)*O210/NETWORKDAYS(Lister!$D$20,Lister!$E$20,Lister!$D$7:$D$16),IF(OR(AND(E210&lt;DATE(2022,1,1),F210&lt;DATE(2022,1,1)),E210&gt;DATE(2022,1,31)),0)))))),0),"")</f>
        <v/>
      </c>
      <c r="U210" s="22" t="str">
        <f>IFERROR(MAX(IF(OR(P210="",Q210="",R210=""),"",IF(AND(MONTH(E210)=2,MONTH(F210)=2),(NETWORKDAYS(E210,F210,Lister!$D$7:$D$16)-R210)*O210/NETWORKDAYS(Lister!$D$21,Lister!$E$21,Lister!$D$7:$D$16),IF(AND(MONTH(E210)=2,F210&gt;DATE(2022,2,28)),(NETWORKDAYS(E210,Lister!$E$21,Lister!$D$7:$D$16)-R210)*O210/NETWORKDAYS(Lister!$D$21,Lister!$E$21,Lister!$D$7:$D$16),IF(AND(E210&lt;DATE(2022,2,1),MONTH(F210)=2),(NETWORKDAYS(Lister!$D$21,F210,Lister!$D$7:$D$16)-R210)*O210/NETWORKDAYS(Lister!$D$21,Lister!$E$21,Lister!$D$7:$D$16),IF(AND(E210&lt;DATE(2022,2,1),F210&gt;DATE(2022,2,28)),(NETWORKDAYS(Lister!$D$21,Lister!$E$21,Lister!$D$7:$D$16)-R210)*O210/NETWORKDAYS(Lister!$D$21,Lister!$E$21,Lister!$D$7:$D$16),IF(OR(AND(E210&lt;DATE(2022,2,1),F210&lt;DATE(2022,2,1)),E210&gt;DATE(2022,2,28)),0)))))),0),"")</f>
        <v/>
      </c>
      <c r="V210" s="23" t="str">
        <f t="shared" si="17"/>
        <v/>
      </c>
      <c r="W210" s="23" t="str">
        <f t="shared" si="18"/>
        <v/>
      </c>
      <c r="X210" s="24" t="str">
        <f t="shared" si="19"/>
        <v/>
      </c>
    </row>
    <row r="211" spans="1:24" x14ac:dyDescent="0.3">
      <c r="A211" s="4" t="str">
        <f t="shared" si="20"/>
        <v/>
      </c>
      <c r="B211" s="41"/>
      <c r="C211" s="42"/>
      <c r="D211" s="43"/>
      <c r="E211" s="44"/>
      <c r="F211" s="44"/>
      <c r="G211" s="17" t="str">
        <f>IF(OR(E211="",F211=""),"",NETWORKDAYS(E211,F211,Lister!$D$7:$D$16))</f>
        <v/>
      </c>
      <c r="I211" s="45" t="str">
        <f t="shared" si="14"/>
        <v/>
      </c>
      <c r="J211" s="46"/>
      <c r="K211" s="47">
        <f>IF(ISNUMBER('Opsparede løndele'!I196),J211+'Opsparede løndele'!I196,J211)</f>
        <v>0</v>
      </c>
      <c r="L211" s="48"/>
      <c r="M211" s="49"/>
      <c r="N211" s="23" t="str">
        <f t="shared" si="15"/>
        <v/>
      </c>
      <c r="O211" s="21" t="str">
        <f t="shared" si="16"/>
        <v/>
      </c>
      <c r="P211" s="49"/>
      <c r="Q211" s="49"/>
      <c r="R211" s="49"/>
      <c r="S211" s="22" t="str">
        <f>IFERROR(MAX(IF(OR(P211="",Q211="",R211=""),"",IF(AND(MONTH(E211)=12,MONTH(F211)=12),(NETWORKDAYS(E211,F211,Lister!$D$7:$D$16)-P211)*O211/NETWORKDAYS(Lister!$D$19,Lister!$E$19,Lister!$D$7:$D$16),IF(AND(MONTH(E211)=12,F211&gt;DATE(2021,12,31)),(NETWORKDAYS(E211,Lister!$E$19,Lister!$D$7:$D$16)-P211)*O211/NETWORKDAYS(Lister!$D$19,Lister!$E$19,Lister!$D$7:$D$16),IF(E211&gt;DATE(2021,12,31),0)))),0),"")</f>
        <v/>
      </c>
      <c r="T211" s="22" t="str">
        <f>IFERROR(MAX(IF(OR(P211="",Q211="",R211=""),"",IF(AND(MONTH(E211)=1,MONTH(F211)=1),(NETWORKDAYS(E211,F211,Lister!$D$7:$D$16)-Q211)*O211/NETWORKDAYS(Lister!$D$20,Lister!$E$20,Lister!$D$7:$D$16),IF(AND(MONTH(E211)=1,F211&gt;DATE(2022,1,31)),(NETWORKDAYS(E211,Lister!$E$20,Lister!$D$7:$D$16)-Q211)*O211/NETWORKDAYS(Lister!$D$20,Lister!$E$20,Lister!$D$7:$D$16),IF(AND(E211&lt;DATE(2022,1,1),MONTH(F211)=1),(NETWORKDAYS(Lister!$D$20,F211,Lister!$D$7:$D$16)-Q211)*O211/NETWORKDAYS(Lister!$D$20,Lister!$E$20,Lister!$D$7:$D$16),IF(AND(E211&lt;DATE(2022,1,1),F211&gt;DATE(2022,1,31)),(NETWORKDAYS(Lister!$D$20,Lister!$E$20,Lister!$D$7:$D$16)-Q211)*O211/NETWORKDAYS(Lister!$D$20,Lister!$E$20,Lister!$D$7:$D$16),IF(OR(AND(E211&lt;DATE(2022,1,1),F211&lt;DATE(2022,1,1)),E211&gt;DATE(2022,1,31)),0)))))),0),"")</f>
        <v/>
      </c>
      <c r="U211" s="22" t="str">
        <f>IFERROR(MAX(IF(OR(P211="",Q211="",R211=""),"",IF(AND(MONTH(E211)=2,MONTH(F211)=2),(NETWORKDAYS(E211,F211,Lister!$D$7:$D$16)-R211)*O211/NETWORKDAYS(Lister!$D$21,Lister!$E$21,Lister!$D$7:$D$16),IF(AND(MONTH(E211)=2,F211&gt;DATE(2022,2,28)),(NETWORKDAYS(E211,Lister!$E$21,Lister!$D$7:$D$16)-R211)*O211/NETWORKDAYS(Lister!$D$21,Lister!$E$21,Lister!$D$7:$D$16),IF(AND(E211&lt;DATE(2022,2,1),MONTH(F211)=2),(NETWORKDAYS(Lister!$D$21,F211,Lister!$D$7:$D$16)-R211)*O211/NETWORKDAYS(Lister!$D$21,Lister!$E$21,Lister!$D$7:$D$16),IF(AND(E211&lt;DATE(2022,2,1),F211&gt;DATE(2022,2,28)),(NETWORKDAYS(Lister!$D$21,Lister!$E$21,Lister!$D$7:$D$16)-R211)*O211/NETWORKDAYS(Lister!$D$21,Lister!$E$21,Lister!$D$7:$D$16),IF(OR(AND(E211&lt;DATE(2022,2,1),F211&lt;DATE(2022,2,1)),E211&gt;DATE(2022,2,28)),0)))))),0),"")</f>
        <v/>
      </c>
      <c r="V211" s="23" t="str">
        <f t="shared" si="17"/>
        <v/>
      </c>
      <c r="W211" s="23" t="str">
        <f t="shared" si="18"/>
        <v/>
      </c>
      <c r="X211" s="24" t="str">
        <f t="shared" si="19"/>
        <v/>
      </c>
    </row>
    <row r="212" spans="1:24" x14ac:dyDescent="0.3">
      <c r="A212" s="4" t="str">
        <f t="shared" si="20"/>
        <v/>
      </c>
      <c r="B212" s="41"/>
      <c r="C212" s="42"/>
      <c r="D212" s="43"/>
      <c r="E212" s="44"/>
      <c r="F212" s="44"/>
      <c r="G212" s="17" t="str">
        <f>IF(OR(E212="",F212=""),"",NETWORKDAYS(E212,F212,Lister!$D$7:$D$16))</f>
        <v/>
      </c>
      <c r="I212" s="45" t="str">
        <f t="shared" si="14"/>
        <v/>
      </c>
      <c r="J212" s="46"/>
      <c r="K212" s="47">
        <f>IF(ISNUMBER('Opsparede løndele'!I197),J212+'Opsparede løndele'!I197,J212)</f>
        <v>0</v>
      </c>
      <c r="L212" s="48"/>
      <c r="M212" s="49"/>
      <c r="N212" s="23" t="str">
        <f t="shared" si="15"/>
        <v/>
      </c>
      <c r="O212" s="21" t="str">
        <f t="shared" si="16"/>
        <v/>
      </c>
      <c r="P212" s="49"/>
      <c r="Q212" s="49"/>
      <c r="R212" s="49"/>
      <c r="S212" s="22" t="str">
        <f>IFERROR(MAX(IF(OR(P212="",Q212="",R212=""),"",IF(AND(MONTH(E212)=12,MONTH(F212)=12),(NETWORKDAYS(E212,F212,Lister!$D$7:$D$16)-P212)*O212/NETWORKDAYS(Lister!$D$19,Lister!$E$19,Lister!$D$7:$D$16),IF(AND(MONTH(E212)=12,F212&gt;DATE(2021,12,31)),(NETWORKDAYS(E212,Lister!$E$19,Lister!$D$7:$D$16)-P212)*O212/NETWORKDAYS(Lister!$D$19,Lister!$E$19,Lister!$D$7:$D$16),IF(E212&gt;DATE(2021,12,31),0)))),0),"")</f>
        <v/>
      </c>
      <c r="T212" s="22" t="str">
        <f>IFERROR(MAX(IF(OR(P212="",Q212="",R212=""),"",IF(AND(MONTH(E212)=1,MONTH(F212)=1),(NETWORKDAYS(E212,F212,Lister!$D$7:$D$16)-Q212)*O212/NETWORKDAYS(Lister!$D$20,Lister!$E$20,Lister!$D$7:$D$16),IF(AND(MONTH(E212)=1,F212&gt;DATE(2022,1,31)),(NETWORKDAYS(E212,Lister!$E$20,Lister!$D$7:$D$16)-Q212)*O212/NETWORKDAYS(Lister!$D$20,Lister!$E$20,Lister!$D$7:$D$16),IF(AND(E212&lt;DATE(2022,1,1),MONTH(F212)=1),(NETWORKDAYS(Lister!$D$20,F212,Lister!$D$7:$D$16)-Q212)*O212/NETWORKDAYS(Lister!$D$20,Lister!$E$20,Lister!$D$7:$D$16),IF(AND(E212&lt;DATE(2022,1,1),F212&gt;DATE(2022,1,31)),(NETWORKDAYS(Lister!$D$20,Lister!$E$20,Lister!$D$7:$D$16)-Q212)*O212/NETWORKDAYS(Lister!$D$20,Lister!$E$20,Lister!$D$7:$D$16),IF(OR(AND(E212&lt;DATE(2022,1,1),F212&lt;DATE(2022,1,1)),E212&gt;DATE(2022,1,31)),0)))))),0),"")</f>
        <v/>
      </c>
      <c r="U212" s="22" t="str">
        <f>IFERROR(MAX(IF(OR(P212="",Q212="",R212=""),"",IF(AND(MONTH(E212)=2,MONTH(F212)=2),(NETWORKDAYS(E212,F212,Lister!$D$7:$D$16)-R212)*O212/NETWORKDAYS(Lister!$D$21,Lister!$E$21,Lister!$D$7:$D$16),IF(AND(MONTH(E212)=2,F212&gt;DATE(2022,2,28)),(NETWORKDAYS(E212,Lister!$E$21,Lister!$D$7:$D$16)-R212)*O212/NETWORKDAYS(Lister!$D$21,Lister!$E$21,Lister!$D$7:$D$16),IF(AND(E212&lt;DATE(2022,2,1),MONTH(F212)=2),(NETWORKDAYS(Lister!$D$21,F212,Lister!$D$7:$D$16)-R212)*O212/NETWORKDAYS(Lister!$D$21,Lister!$E$21,Lister!$D$7:$D$16),IF(AND(E212&lt;DATE(2022,2,1),F212&gt;DATE(2022,2,28)),(NETWORKDAYS(Lister!$D$21,Lister!$E$21,Lister!$D$7:$D$16)-R212)*O212/NETWORKDAYS(Lister!$D$21,Lister!$E$21,Lister!$D$7:$D$16),IF(OR(AND(E212&lt;DATE(2022,2,1),F212&lt;DATE(2022,2,1)),E212&gt;DATE(2022,2,28)),0)))))),0),"")</f>
        <v/>
      </c>
      <c r="V212" s="23" t="str">
        <f t="shared" si="17"/>
        <v/>
      </c>
      <c r="W212" s="23" t="str">
        <f t="shared" si="18"/>
        <v/>
      </c>
      <c r="X212" s="24" t="str">
        <f t="shared" si="19"/>
        <v/>
      </c>
    </row>
    <row r="213" spans="1:24" x14ac:dyDescent="0.3">
      <c r="A213" s="4" t="str">
        <f t="shared" si="20"/>
        <v/>
      </c>
      <c r="B213" s="41"/>
      <c r="C213" s="42"/>
      <c r="D213" s="43"/>
      <c r="E213" s="44"/>
      <c r="F213" s="44"/>
      <c r="G213" s="17" t="str">
        <f>IF(OR(E213="",F213=""),"",NETWORKDAYS(E213,F213,Lister!$D$7:$D$16))</f>
        <v/>
      </c>
      <c r="I213" s="45" t="str">
        <f t="shared" si="14"/>
        <v/>
      </c>
      <c r="J213" s="46"/>
      <c r="K213" s="47">
        <f>IF(ISNUMBER('Opsparede løndele'!I198),J213+'Opsparede løndele'!I198,J213)</f>
        <v>0</v>
      </c>
      <c r="L213" s="48"/>
      <c r="M213" s="49"/>
      <c r="N213" s="23" t="str">
        <f t="shared" si="15"/>
        <v/>
      </c>
      <c r="O213" s="21" t="str">
        <f t="shared" si="16"/>
        <v/>
      </c>
      <c r="P213" s="49"/>
      <c r="Q213" s="49"/>
      <c r="R213" s="49"/>
      <c r="S213" s="22" t="str">
        <f>IFERROR(MAX(IF(OR(P213="",Q213="",R213=""),"",IF(AND(MONTH(E213)=12,MONTH(F213)=12),(NETWORKDAYS(E213,F213,Lister!$D$7:$D$16)-P213)*O213/NETWORKDAYS(Lister!$D$19,Lister!$E$19,Lister!$D$7:$D$16),IF(AND(MONTH(E213)=12,F213&gt;DATE(2021,12,31)),(NETWORKDAYS(E213,Lister!$E$19,Lister!$D$7:$D$16)-P213)*O213/NETWORKDAYS(Lister!$D$19,Lister!$E$19,Lister!$D$7:$D$16),IF(E213&gt;DATE(2021,12,31),0)))),0),"")</f>
        <v/>
      </c>
      <c r="T213" s="22" t="str">
        <f>IFERROR(MAX(IF(OR(P213="",Q213="",R213=""),"",IF(AND(MONTH(E213)=1,MONTH(F213)=1),(NETWORKDAYS(E213,F213,Lister!$D$7:$D$16)-Q213)*O213/NETWORKDAYS(Lister!$D$20,Lister!$E$20,Lister!$D$7:$D$16),IF(AND(MONTH(E213)=1,F213&gt;DATE(2022,1,31)),(NETWORKDAYS(E213,Lister!$E$20,Lister!$D$7:$D$16)-Q213)*O213/NETWORKDAYS(Lister!$D$20,Lister!$E$20,Lister!$D$7:$D$16),IF(AND(E213&lt;DATE(2022,1,1),MONTH(F213)=1),(NETWORKDAYS(Lister!$D$20,F213,Lister!$D$7:$D$16)-Q213)*O213/NETWORKDAYS(Lister!$D$20,Lister!$E$20,Lister!$D$7:$D$16),IF(AND(E213&lt;DATE(2022,1,1),F213&gt;DATE(2022,1,31)),(NETWORKDAYS(Lister!$D$20,Lister!$E$20,Lister!$D$7:$D$16)-Q213)*O213/NETWORKDAYS(Lister!$D$20,Lister!$E$20,Lister!$D$7:$D$16),IF(OR(AND(E213&lt;DATE(2022,1,1),F213&lt;DATE(2022,1,1)),E213&gt;DATE(2022,1,31)),0)))))),0),"")</f>
        <v/>
      </c>
      <c r="U213" s="22" t="str">
        <f>IFERROR(MAX(IF(OR(P213="",Q213="",R213=""),"",IF(AND(MONTH(E213)=2,MONTH(F213)=2),(NETWORKDAYS(E213,F213,Lister!$D$7:$D$16)-R213)*O213/NETWORKDAYS(Lister!$D$21,Lister!$E$21,Lister!$D$7:$D$16),IF(AND(MONTH(E213)=2,F213&gt;DATE(2022,2,28)),(NETWORKDAYS(E213,Lister!$E$21,Lister!$D$7:$D$16)-R213)*O213/NETWORKDAYS(Lister!$D$21,Lister!$E$21,Lister!$D$7:$D$16),IF(AND(E213&lt;DATE(2022,2,1),MONTH(F213)=2),(NETWORKDAYS(Lister!$D$21,F213,Lister!$D$7:$D$16)-R213)*O213/NETWORKDAYS(Lister!$D$21,Lister!$E$21,Lister!$D$7:$D$16),IF(AND(E213&lt;DATE(2022,2,1),F213&gt;DATE(2022,2,28)),(NETWORKDAYS(Lister!$D$21,Lister!$E$21,Lister!$D$7:$D$16)-R213)*O213/NETWORKDAYS(Lister!$D$21,Lister!$E$21,Lister!$D$7:$D$16),IF(OR(AND(E213&lt;DATE(2022,2,1),F213&lt;DATE(2022,2,1)),E213&gt;DATE(2022,2,28)),0)))))),0),"")</f>
        <v/>
      </c>
      <c r="V213" s="23" t="str">
        <f t="shared" si="17"/>
        <v/>
      </c>
      <c r="W213" s="23" t="str">
        <f t="shared" si="18"/>
        <v/>
      </c>
      <c r="X213" s="24" t="str">
        <f t="shared" si="19"/>
        <v/>
      </c>
    </row>
    <row r="214" spans="1:24" x14ac:dyDescent="0.3">
      <c r="A214" s="4" t="str">
        <f t="shared" si="20"/>
        <v/>
      </c>
      <c r="B214" s="41"/>
      <c r="C214" s="42"/>
      <c r="D214" s="43"/>
      <c r="E214" s="44"/>
      <c r="F214" s="44"/>
      <c r="G214" s="17" t="str">
        <f>IF(OR(E214="",F214=""),"",NETWORKDAYS(E214,F214,Lister!$D$7:$D$16))</f>
        <v/>
      </c>
      <c r="I214" s="45" t="str">
        <f t="shared" ref="I214:I277" si="21">IF(H214="","",IF(H214="Funktionær",0.75,IF(H214="Ikke-funktionær",0.9,IF(H214="Elev/lærling",0.9))))</f>
        <v/>
      </c>
      <c r="J214" s="46"/>
      <c r="K214" s="47">
        <f>IF(ISNUMBER('Opsparede løndele'!I199),J214+'Opsparede løndele'!I199,J214)</f>
        <v>0</v>
      </c>
      <c r="L214" s="48"/>
      <c r="M214" s="49"/>
      <c r="N214" s="23" t="str">
        <f t="shared" ref="N214:N277" si="22">IF(B214="","",IF(K214*I214&gt;30000*IF(M214&gt;37,37,M214)/37,30000*IF(M214&gt;37,37,M214)/37,K214*I214))</f>
        <v/>
      </c>
      <c r="O214" s="21" t="str">
        <f t="shared" ref="O214:O277" si="23">IF(N214="","",IF(N214&lt;=K214-L214,N214,K214-L214))</f>
        <v/>
      </c>
      <c r="P214" s="49"/>
      <c r="Q214" s="49"/>
      <c r="R214" s="49"/>
      <c r="S214" s="22" t="str">
        <f>IFERROR(MAX(IF(OR(P214="",Q214="",R214=""),"",IF(AND(MONTH(E214)=12,MONTH(F214)=12),(NETWORKDAYS(E214,F214,Lister!$D$7:$D$16)-P214)*O214/NETWORKDAYS(Lister!$D$19,Lister!$E$19,Lister!$D$7:$D$16),IF(AND(MONTH(E214)=12,F214&gt;DATE(2021,12,31)),(NETWORKDAYS(E214,Lister!$E$19,Lister!$D$7:$D$16)-P214)*O214/NETWORKDAYS(Lister!$D$19,Lister!$E$19,Lister!$D$7:$D$16),IF(E214&gt;DATE(2021,12,31),0)))),0),"")</f>
        <v/>
      </c>
      <c r="T214" s="22" t="str">
        <f>IFERROR(MAX(IF(OR(P214="",Q214="",R214=""),"",IF(AND(MONTH(E214)=1,MONTH(F214)=1),(NETWORKDAYS(E214,F214,Lister!$D$7:$D$16)-Q214)*O214/NETWORKDAYS(Lister!$D$20,Lister!$E$20,Lister!$D$7:$D$16),IF(AND(MONTH(E214)=1,F214&gt;DATE(2022,1,31)),(NETWORKDAYS(E214,Lister!$E$20,Lister!$D$7:$D$16)-Q214)*O214/NETWORKDAYS(Lister!$D$20,Lister!$E$20,Lister!$D$7:$D$16),IF(AND(E214&lt;DATE(2022,1,1),MONTH(F214)=1),(NETWORKDAYS(Lister!$D$20,F214,Lister!$D$7:$D$16)-Q214)*O214/NETWORKDAYS(Lister!$D$20,Lister!$E$20,Lister!$D$7:$D$16),IF(AND(E214&lt;DATE(2022,1,1),F214&gt;DATE(2022,1,31)),(NETWORKDAYS(Lister!$D$20,Lister!$E$20,Lister!$D$7:$D$16)-Q214)*O214/NETWORKDAYS(Lister!$D$20,Lister!$E$20,Lister!$D$7:$D$16),IF(OR(AND(E214&lt;DATE(2022,1,1),F214&lt;DATE(2022,1,1)),E214&gt;DATE(2022,1,31)),0)))))),0),"")</f>
        <v/>
      </c>
      <c r="U214" s="22" t="str">
        <f>IFERROR(MAX(IF(OR(P214="",Q214="",R214=""),"",IF(AND(MONTH(E214)=2,MONTH(F214)=2),(NETWORKDAYS(E214,F214,Lister!$D$7:$D$16)-R214)*O214/NETWORKDAYS(Lister!$D$21,Lister!$E$21,Lister!$D$7:$D$16),IF(AND(MONTH(E214)=2,F214&gt;DATE(2022,2,28)),(NETWORKDAYS(E214,Lister!$E$21,Lister!$D$7:$D$16)-R214)*O214/NETWORKDAYS(Lister!$D$21,Lister!$E$21,Lister!$D$7:$D$16),IF(AND(E214&lt;DATE(2022,2,1),MONTH(F214)=2),(NETWORKDAYS(Lister!$D$21,F214,Lister!$D$7:$D$16)-R214)*O214/NETWORKDAYS(Lister!$D$21,Lister!$E$21,Lister!$D$7:$D$16),IF(AND(E214&lt;DATE(2022,2,1),F214&gt;DATE(2022,2,28)),(NETWORKDAYS(Lister!$D$21,Lister!$E$21,Lister!$D$7:$D$16)-R214)*O214/NETWORKDAYS(Lister!$D$21,Lister!$E$21,Lister!$D$7:$D$16),IF(OR(AND(E214&lt;DATE(2022,2,1),F214&lt;DATE(2022,2,1)),E214&gt;DATE(2022,2,28)),0)))))),0),"")</f>
        <v/>
      </c>
      <c r="V214" s="23" t="str">
        <f t="shared" ref="V214:V277" si="24">IF(AND(ISNUMBER(S214),ISNUMBER(T214),ISNUMBER(U214)),S214+T214+U214,"")</f>
        <v/>
      </c>
      <c r="W214" s="23" t="str">
        <f t="shared" ref="W214:W277" si="25">IFERROR(IF(E214&gt;=DATE(2021,12,10),3,0)/31*O214,"")</f>
        <v/>
      </c>
      <c r="X214" s="24" t="str">
        <f t="shared" ref="X214:X277" si="26">IFERROR(MAX(IF(AND(ISNUMBER(S214),ISNUMBER(T214),ISNUMBER(U214)),V214-W214,""),0),"")</f>
        <v/>
      </c>
    </row>
    <row r="215" spans="1:24" x14ac:dyDescent="0.3">
      <c r="A215" s="4" t="str">
        <f t="shared" ref="A215:A278" si="27">IF(B215="","",A214+1)</f>
        <v/>
      </c>
      <c r="B215" s="41"/>
      <c r="C215" s="42"/>
      <c r="D215" s="43"/>
      <c r="E215" s="44"/>
      <c r="F215" s="44"/>
      <c r="G215" s="17" t="str">
        <f>IF(OR(E215="",F215=""),"",NETWORKDAYS(E215,F215,Lister!$D$7:$D$16))</f>
        <v/>
      </c>
      <c r="I215" s="45" t="str">
        <f t="shared" si="21"/>
        <v/>
      </c>
      <c r="J215" s="46"/>
      <c r="K215" s="47">
        <f>IF(ISNUMBER('Opsparede løndele'!I200),J215+'Opsparede løndele'!I200,J215)</f>
        <v>0</v>
      </c>
      <c r="L215" s="48"/>
      <c r="M215" s="49"/>
      <c r="N215" s="23" t="str">
        <f t="shared" si="22"/>
        <v/>
      </c>
      <c r="O215" s="21" t="str">
        <f t="shared" si="23"/>
        <v/>
      </c>
      <c r="P215" s="49"/>
      <c r="Q215" s="49"/>
      <c r="R215" s="49"/>
      <c r="S215" s="22" t="str">
        <f>IFERROR(MAX(IF(OR(P215="",Q215="",R215=""),"",IF(AND(MONTH(E215)=12,MONTH(F215)=12),(NETWORKDAYS(E215,F215,Lister!$D$7:$D$16)-P215)*O215/NETWORKDAYS(Lister!$D$19,Lister!$E$19,Lister!$D$7:$D$16),IF(AND(MONTH(E215)=12,F215&gt;DATE(2021,12,31)),(NETWORKDAYS(E215,Lister!$E$19,Lister!$D$7:$D$16)-P215)*O215/NETWORKDAYS(Lister!$D$19,Lister!$E$19,Lister!$D$7:$D$16),IF(E215&gt;DATE(2021,12,31),0)))),0),"")</f>
        <v/>
      </c>
      <c r="T215" s="22" t="str">
        <f>IFERROR(MAX(IF(OR(P215="",Q215="",R215=""),"",IF(AND(MONTH(E215)=1,MONTH(F215)=1),(NETWORKDAYS(E215,F215,Lister!$D$7:$D$16)-Q215)*O215/NETWORKDAYS(Lister!$D$20,Lister!$E$20,Lister!$D$7:$D$16),IF(AND(MONTH(E215)=1,F215&gt;DATE(2022,1,31)),(NETWORKDAYS(E215,Lister!$E$20,Lister!$D$7:$D$16)-Q215)*O215/NETWORKDAYS(Lister!$D$20,Lister!$E$20,Lister!$D$7:$D$16),IF(AND(E215&lt;DATE(2022,1,1),MONTH(F215)=1),(NETWORKDAYS(Lister!$D$20,F215,Lister!$D$7:$D$16)-Q215)*O215/NETWORKDAYS(Lister!$D$20,Lister!$E$20,Lister!$D$7:$D$16),IF(AND(E215&lt;DATE(2022,1,1),F215&gt;DATE(2022,1,31)),(NETWORKDAYS(Lister!$D$20,Lister!$E$20,Lister!$D$7:$D$16)-Q215)*O215/NETWORKDAYS(Lister!$D$20,Lister!$E$20,Lister!$D$7:$D$16),IF(OR(AND(E215&lt;DATE(2022,1,1),F215&lt;DATE(2022,1,1)),E215&gt;DATE(2022,1,31)),0)))))),0),"")</f>
        <v/>
      </c>
      <c r="U215" s="22" t="str">
        <f>IFERROR(MAX(IF(OR(P215="",Q215="",R215=""),"",IF(AND(MONTH(E215)=2,MONTH(F215)=2),(NETWORKDAYS(E215,F215,Lister!$D$7:$D$16)-R215)*O215/NETWORKDAYS(Lister!$D$21,Lister!$E$21,Lister!$D$7:$D$16),IF(AND(MONTH(E215)=2,F215&gt;DATE(2022,2,28)),(NETWORKDAYS(E215,Lister!$E$21,Lister!$D$7:$D$16)-R215)*O215/NETWORKDAYS(Lister!$D$21,Lister!$E$21,Lister!$D$7:$D$16),IF(AND(E215&lt;DATE(2022,2,1),MONTH(F215)=2),(NETWORKDAYS(Lister!$D$21,F215,Lister!$D$7:$D$16)-R215)*O215/NETWORKDAYS(Lister!$D$21,Lister!$E$21,Lister!$D$7:$D$16),IF(AND(E215&lt;DATE(2022,2,1),F215&gt;DATE(2022,2,28)),(NETWORKDAYS(Lister!$D$21,Lister!$E$21,Lister!$D$7:$D$16)-R215)*O215/NETWORKDAYS(Lister!$D$21,Lister!$E$21,Lister!$D$7:$D$16),IF(OR(AND(E215&lt;DATE(2022,2,1),F215&lt;DATE(2022,2,1)),E215&gt;DATE(2022,2,28)),0)))))),0),"")</f>
        <v/>
      </c>
      <c r="V215" s="23" t="str">
        <f t="shared" si="24"/>
        <v/>
      </c>
      <c r="W215" s="23" t="str">
        <f t="shared" si="25"/>
        <v/>
      </c>
      <c r="X215" s="24" t="str">
        <f t="shared" si="26"/>
        <v/>
      </c>
    </row>
    <row r="216" spans="1:24" x14ac:dyDescent="0.3">
      <c r="A216" s="4" t="str">
        <f t="shared" si="27"/>
        <v/>
      </c>
      <c r="B216" s="41"/>
      <c r="C216" s="42"/>
      <c r="D216" s="43"/>
      <c r="E216" s="44"/>
      <c r="F216" s="44"/>
      <c r="G216" s="17" t="str">
        <f>IF(OR(E216="",F216=""),"",NETWORKDAYS(E216,F216,Lister!$D$7:$D$16))</f>
        <v/>
      </c>
      <c r="I216" s="45" t="str">
        <f t="shared" si="21"/>
        <v/>
      </c>
      <c r="J216" s="46"/>
      <c r="K216" s="47">
        <f>IF(ISNUMBER('Opsparede løndele'!I201),J216+'Opsparede løndele'!I201,J216)</f>
        <v>0</v>
      </c>
      <c r="L216" s="48"/>
      <c r="M216" s="49"/>
      <c r="N216" s="23" t="str">
        <f t="shared" si="22"/>
        <v/>
      </c>
      <c r="O216" s="21" t="str">
        <f t="shared" si="23"/>
        <v/>
      </c>
      <c r="P216" s="49"/>
      <c r="Q216" s="49"/>
      <c r="R216" s="49"/>
      <c r="S216" s="22" t="str">
        <f>IFERROR(MAX(IF(OR(P216="",Q216="",R216=""),"",IF(AND(MONTH(E216)=12,MONTH(F216)=12),(NETWORKDAYS(E216,F216,Lister!$D$7:$D$16)-P216)*O216/NETWORKDAYS(Lister!$D$19,Lister!$E$19,Lister!$D$7:$D$16),IF(AND(MONTH(E216)=12,F216&gt;DATE(2021,12,31)),(NETWORKDAYS(E216,Lister!$E$19,Lister!$D$7:$D$16)-P216)*O216/NETWORKDAYS(Lister!$D$19,Lister!$E$19,Lister!$D$7:$D$16),IF(E216&gt;DATE(2021,12,31),0)))),0),"")</f>
        <v/>
      </c>
      <c r="T216" s="22" t="str">
        <f>IFERROR(MAX(IF(OR(P216="",Q216="",R216=""),"",IF(AND(MONTH(E216)=1,MONTH(F216)=1),(NETWORKDAYS(E216,F216,Lister!$D$7:$D$16)-Q216)*O216/NETWORKDAYS(Lister!$D$20,Lister!$E$20,Lister!$D$7:$D$16),IF(AND(MONTH(E216)=1,F216&gt;DATE(2022,1,31)),(NETWORKDAYS(E216,Lister!$E$20,Lister!$D$7:$D$16)-Q216)*O216/NETWORKDAYS(Lister!$D$20,Lister!$E$20,Lister!$D$7:$D$16),IF(AND(E216&lt;DATE(2022,1,1),MONTH(F216)=1),(NETWORKDAYS(Lister!$D$20,F216,Lister!$D$7:$D$16)-Q216)*O216/NETWORKDAYS(Lister!$D$20,Lister!$E$20,Lister!$D$7:$D$16),IF(AND(E216&lt;DATE(2022,1,1),F216&gt;DATE(2022,1,31)),(NETWORKDAYS(Lister!$D$20,Lister!$E$20,Lister!$D$7:$D$16)-Q216)*O216/NETWORKDAYS(Lister!$D$20,Lister!$E$20,Lister!$D$7:$D$16),IF(OR(AND(E216&lt;DATE(2022,1,1),F216&lt;DATE(2022,1,1)),E216&gt;DATE(2022,1,31)),0)))))),0),"")</f>
        <v/>
      </c>
      <c r="U216" s="22" t="str">
        <f>IFERROR(MAX(IF(OR(P216="",Q216="",R216=""),"",IF(AND(MONTH(E216)=2,MONTH(F216)=2),(NETWORKDAYS(E216,F216,Lister!$D$7:$D$16)-R216)*O216/NETWORKDAYS(Lister!$D$21,Lister!$E$21,Lister!$D$7:$D$16),IF(AND(MONTH(E216)=2,F216&gt;DATE(2022,2,28)),(NETWORKDAYS(E216,Lister!$E$21,Lister!$D$7:$D$16)-R216)*O216/NETWORKDAYS(Lister!$D$21,Lister!$E$21,Lister!$D$7:$D$16),IF(AND(E216&lt;DATE(2022,2,1),MONTH(F216)=2),(NETWORKDAYS(Lister!$D$21,F216,Lister!$D$7:$D$16)-R216)*O216/NETWORKDAYS(Lister!$D$21,Lister!$E$21,Lister!$D$7:$D$16),IF(AND(E216&lt;DATE(2022,2,1),F216&gt;DATE(2022,2,28)),(NETWORKDAYS(Lister!$D$21,Lister!$E$21,Lister!$D$7:$D$16)-R216)*O216/NETWORKDAYS(Lister!$D$21,Lister!$E$21,Lister!$D$7:$D$16),IF(OR(AND(E216&lt;DATE(2022,2,1),F216&lt;DATE(2022,2,1)),E216&gt;DATE(2022,2,28)),0)))))),0),"")</f>
        <v/>
      </c>
      <c r="V216" s="23" t="str">
        <f t="shared" si="24"/>
        <v/>
      </c>
      <c r="W216" s="23" t="str">
        <f t="shared" si="25"/>
        <v/>
      </c>
      <c r="X216" s="24" t="str">
        <f t="shared" si="26"/>
        <v/>
      </c>
    </row>
    <row r="217" spans="1:24" x14ac:dyDescent="0.3">
      <c r="A217" s="4" t="str">
        <f t="shared" si="27"/>
        <v/>
      </c>
      <c r="B217" s="41"/>
      <c r="C217" s="42"/>
      <c r="D217" s="43"/>
      <c r="E217" s="44"/>
      <c r="F217" s="44"/>
      <c r="G217" s="17" t="str">
        <f>IF(OR(E217="",F217=""),"",NETWORKDAYS(E217,F217,Lister!$D$7:$D$16))</f>
        <v/>
      </c>
      <c r="I217" s="45" t="str">
        <f t="shared" si="21"/>
        <v/>
      </c>
      <c r="J217" s="46"/>
      <c r="K217" s="47">
        <f>IF(ISNUMBER('Opsparede løndele'!I202),J217+'Opsparede løndele'!I202,J217)</f>
        <v>0</v>
      </c>
      <c r="L217" s="48"/>
      <c r="M217" s="49"/>
      <c r="N217" s="23" t="str">
        <f t="shared" si="22"/>
        <v/>
      </c>
      <c r="O217" s="21" t="str">
        <f t="shared" si="23"/>
        <v/>
      </c>
      <c r="P217" s="49"/>
      <c r="Q217" s="49"/>
      <c r="R217" s="49"/>
      <c r="S217" s="22" t="str">
        <f>IFERROR(MAX(IF(OR(P217="",Q217="",R217=""),"",IF(AND(MONTH(E217)=12,MONTH(F217)=12),(NETWORKDAYS(E217,F217,Lister!$D$7:$D$16)-P217)*O217/NETWORKDAYS(Lister!$D$19,Lister!$E$19,Lister!$D$7:$D$16),IF(AND(MONTH(E217)=12,F217&gt;DATE(2021,12,31)),(NETWORKDAYS(E217,Lister!$E$19,Lister!$D$7:$D$16)-P217)*O217/NETWORKDAYS(Lister!$D$19,Lister!$E$19,Lister!$D$7:$D$16),IF(E217&gt;DATE(2021,12,31),0)))),0),"")</f>
        <v/>
      </c>
      <c r="T217" s="22" t="str">
        <f>IFERROR(MAX(IF(OR(P217="",Q217="",R217=""),"",IF(AND(MONTH(E217)=1,MONTH(F217)=1),(NETWORKDAYS(E217,F217,Lister!$D$7:$D$16)-Q217)*O217/NETWORKDAYS(Lister!$D$20,Lister!$E$20,Lister!$D$7:$D$16),IF(AND(MONTH(E217)=1,F217&gt;DATE(2022,1,31)),(NETWORKDAYS(E217,Lister!$E$20,Lister!$D$7:$D$16)-Q217)*O217/NETWORKDAYS(Lister!$D$20,Lister!$E$20,Lister!$D$7:$D$16),IF(AND(E217&lt;DATE(2022,1,1),MONTH(F217)=1),(NETWORKDAYS(Lister!$D$20,F217,Lister!$D$7:$D$16)-Q217)*O217/NETWORKDAYS(Lister!$D$20,Lister!$E$20,Lister!$D$7:$D$16),IF(AND(E217&lt;DATE(2022,1,1),F217&gt;DATE(2022,1,31)),(NETWORKDAYS(Lister!$D$20,Lister!$E$20,Lister!$D$7:$D$16)-Q217)*O217/NETWORKDAYS(Lister!$D$20,Lister!$E$20,Lister!$D$7:$D$16),IF(OR(AND(E217&lt;DATE(2022,1,1),F217&lt;DATE(2022,1,1)),E217&gt;DATE(2022,1,31)),0)))))),0),"")</f>
        <v/>
      </c>
      <c r="U217" s="22" t="str">
        <f>IFERROR(MAX(IF(OR(P217="",Q217="",R217=""),"",IF(AND(MONTH(E217)=2,MONTH(F217)=2),(NETWORKDAYS(E217,F217,Lister!$D$7:$D$16)-R217)*O217/NETWORKDAYS(Lister!$D$21,Lister!$E$21,Lister!$D$7:$D$16),IF(AND(MONTH(E217)=2,F217&gt;DATE(2022,2,28)),(NETWORKDAYS(E217,Lister!$E$21,Lister!$D$7:$D$16)-R217)*O217/NETWORKDAYS(Lister!$D$21,Lister!$E$21,Lister!$D$7:$D$16),IF(AND(E217&lt;DATE(2022,2,1),MONTH(F217)=2),(NETWORKDAYS(Lister!$D$21,F217,Lister!$D$7:$D$16)-R217)*O217/NETWORKDAYS(Lister!$D$21,Lister!$E$21,Lister!$D$7:$D$16),IF(AND(E217&lt;DATE(2022,2,1),F217&gt;DATE(2022,2,28)),(NETWORKDAYS(Lister!$D$21,Lister!$E$21,Lister!$D$7:$D$16)-R217)*O217/NETWORKDAYS(Lister!$D$21,Lister!$E$21,Lister!$D$7:$D$16),IF(OR(AND(E217&lt;DATE(2022,2,1),F217&lt;DATE(2022,2,1)),E217&gt;DATE(2022,2,28)),0)))))),0),"")</f>
        <v/>
      </c>
      <c r="V217" s="23" t="str">
        <f t="shared" si="24"/>
        <v/>
      </c>
      <c r="W217" s="23" t="str">
        <f t="shared" si="25"/>
        <v/>
      </c>
      <c r="X217" s="24" t="str">
        <f t="shared" si="26"/>
        <v/>
      </c>
    </row>
    <row r="218" spans="1:24" x14ac:dyDescent="0.3">
      <c r="A218" s="4" t="str">
        <f t="shared" si="27"/>
        <v/>
      </c>
      <c r="B218" s="41"/>
      <c r="C218" s="42"/>
      <c r="D218" s="43"/>
      <c r="E218" s="44"/>
      <c r="F218" s="44"/>
      <c r="G218" s="17" t="str">
        <f>IF(OR(E218="",F218=""),"",NETWORKDAYS(E218,F218,Lister!$D$7:$D$16))</f>
        <v/>
      </c>
      <c r="I218" s="45" t="str">
        <f t="shared" si="21"/>
        <v/>
      </c>
      <c r="J218" s="46"/>
      <c r="K218" s="47">
        <f>IF(ISNUMBER('Opsparede løndele'!I203),J218+'Opsparede løndele'!I203,J218)</f>
        <v>0</v>
      </c>
      <c r="L218" s="48"/>
      <c r="M218" s="49"/>
      <c r="N218" s="23" t="str">
        <f t="shared" si="22"/>
        <v/>
      </c>
      <c r="O218" s="21" t="str">
        <f t="shared" si="23"/>
        <v/>
      </c>
      <c r="P218" s="49"/>
      <c r="Q218" s="49"/>
      <c r="R218" s="49"/>
      <c r="S218" s="22" t="str">
        <f>IFERROR(MAX(IF(OR(P218="",Q218="",R218=""),"",IF(AND(MONTH(E218)=12,MONTH(F218)=12),(NETWORKDAYS(E218,F218,Lister!$D$7:$D$16)-P218)*O218/NETWORKDAYS(Lister!$D$19,Lister!$E$19,Lister!$D$7:$D$16),IF(AND(MONTH(E218)=12,F218&gt;DATE(2021,12,31)),(NETWORKDAYS(E218,Lister!$E$19,Lister!$D$7:$D$16)-P218)*O218/NETWORKDAYS(Lister!$D$19,Lister!$E$19,Lister!$D$7:$D$16),IF(E218&gt;DATE(2021,12,31),0)))),0),"")</f>
        <v/>
      </c>
      <c r="T218" s="22" t="str">
        <f>IFERROR(MAX(IF(OR(P218="",Q218="",R218=""),"",IF(AND(MONTH(E218)=1,MONTH(F218)=1),(NETWORKDAYS(E218,F218,Lister!$D$7:$D$16)-Q218)*O218/NETWORKDAYS(Lister!$D$20,Lister!$E$20,Lister!$D$7:$D$16),IF(AND(MONTH(E218)=1,F218&gt;DATE(2022,1,31)),(NETWORKDAYS(E218,Lister!$E$20,Lister!$D$7:$D$16)-Q218)*O218/NETWORKDAYS(Lister!$D$20,Lister!$E$20,Lister!$D$7:$D$16),IF(AND(E218&lt;DATE(2022,1,1),MONTH(F218)=1),(NETWORKDAYS(Lister!$D$20,F218,Lister!$D$7:$D$16)-Q218)*O218/NETWORKDAYS(Lister!$D$20,Lister!$E$20,Lister!$D$7:$D$16),IF(AND(E218&lt;DATE(2022,1,1),F218&gt;DATE(2022,1,31)),(NETWORKDAYS(Lister!$D$20,Lister!$E$20,Lister!$D$7:$D$16)-Q218)*O218/NETWORKDAYS(Lister!$D$20,Lister!$E$20,Lister!$D$7:$D$16),IF(OR(AND(E218&lt;DATE(2022,1,1),F218&lt;DATE(2022,1,1)),E218&gt;DATE(2022,1,31)),0)))))),0),"")</f>
        <v/>
      </c>
      <c r="U218" s="22" t="str">
        <f>IFERROR(MAX(IF(OR(P218="",Q218="",R218=""),"",IF(AND(MONTH(E218)=2,MONTH(F218)=2),(NETWORKDAYS(E218,F218,Lister!$D$7:$D$16)-R218)*O218/NETWORKDAYS(Lister!$D$21,Lister!$E$21,Lister!$D$7:$D$16),IF(AND(MONTH(E218)=2,F218&gt;DATE(2022,2,28)),(NETWORKDAYS(E218,Lister!$E$21,Lister!$D$7:$D$16)-R218)*O218/NETWORKDAYS(Lister!$D$21,Lister!$E$21,Lister!$D$7:$D$16),IF(AND(E218&lt;DATE(2022,2,1),MONTH(F218)=2),(NETWORKDAYS(Lister!$D$21,F218,Lister!$D$7:$D$16)-R218)*O218/NETWORKDAYS(Lister!$D$21,Lister!$E$21,Lister!$D$7:$D$16),IF(AND(E218&lt;DATE(2022,2,1),F218&gt;DATE(2022,2,28)),(NETWORKDAYS(Lister!$D$21,Lister!$E$21,Lister!$D$7:$D$16)-R218)*O218/NETWORKDAYS(Lister!$D$21,Lister!$E$21,Lister!$D$7:$D$16),IF(OR(AND(E218&lt;DATE(2022,2,1),F218&lt;DATE(2022,2,1)),E218&gt;DATE(2022,2,28)),0)))))),0),"")</f>
        <v/>
      </c>
      <c r="V218" s="23" t="str">
        <f t="shared" si="24"/>
        <v/>
      </c>
      <c r="W218" s="23" t="str">
        <f t="shared" si="25"/>
        <v/>
      </c>
      <c r="X218" s="24" t="str">
        <f t="shared" si="26"/>
        <v/>
      </c>
    </row>
    <row r="219" spans="1:24" x14ac:dyDescent="0.3">
      <c r="A219" s="4" t="str">
        <f t="shared" si="27"/>
        <v/>
      </c>
      <c r="B219" s="41"/>
      <c r="C219" s="42"/>
      <c r="D219" s="43"/>
      <c r="E219" s="44"/>
      <c r="F219" s="44"/>
      <c r="G219" s="17" t="str">
        <f>IF(OR(E219="",F219=""),"",NETWORKDAYS(E219,F219,Lister!$D$7:$D$16))</f>
        <v/>
      </c>
      <c r="I219" s="45" t="str">
        <f t="shared" si="21"/>
        <v/>
      </c>
      <c r="J219" s="46"/>
      <c r="K219" s="47">
        <f>IF(ISNUMBER('Opsparede løndele'!I204),J219+'Opsparede løndele'!I204,J219)</f>
        <v>0</v>
      </c>
      <c r="L219" s="48"/>
      <c r="M219" s="49"/>
      <c r="N219" s="23" t="str">
        <f t="shared" si="22"/>
        <v/>
      </c>
      <c r="O219" s="21" t="str">
        <f t="shared" si="23"/>
        <v/>
      </c>
      <c r="P219" s="49"/>
      <c r="Q219" s="49"/>
      <c r="R219" s="49"/>
      <c r="S219" s="22" t="str">
        <f>IFERROR(MAX(IF(OR(P219="",Q219="",R219=""),"",IF(AND(MONTH(E219)=12,MONTH(F219)=12),(NETWORKDAYS(E219,F219,Lister!$D$7:$D$16)-P219)*O219/NETWORKDAYS(Lister!$D$19,Lister!$E$19,Lister!$D$7:$D$16),IF(AND(MONTH(E219)=12,F219&gt;DATE(2021,12,31)),(NETWORKDAYS(E219,Lister!$E$19,Lister!$D$7:$D$16)-P219)*O219/NETWORKDAYS(Lister!$D$19,Lister!$E$19,Lister!$D$7:$D$16),IF(E219&gt;DATE(2021,12,31),0)))),0),"")</f>
        <v/>
      </c>
      <c r="T219" s="22" t="str">
        <f>IFERROR(MAX(IF(OR(P219="",Q219="",R219=""),"",IF(AND(MONTH(E219)=1,MONTH(F219)=1),(NETWORKDAYS(E219,F219,Lister!$D$7:$D$16)-Q219)*O219/NETWORKDAYS(Lister!$D$20,Lister!$E$20,Lister!$D$7:$D$16),IF(AND(MONTH(E219)=1,F219&gt;DATE(2022,1,31)),(NETWORKDAYS(E219,Lister!$E$20,Lister!$D$7:$D$16)-Q219)*O219/NETWORKDAYS(Lister!$D$20,Lister!$E$20,Lister!$D$7:$D$16),IF(AND(E219&lt;DATE(2022,1,1),MONTH(F219)=1),(NETWORKDAYS(Lister!$D$20,F219,Lister!$D$7:$D$16)-Q219)*O219/NETWORKDAYS(Lister!$D$20,Lister!$E$20,Lister!$D$7:$D$16),IF(AND(E219&lt;DATE(2022,1,1),F219&gt;DATE(2022,1,31)),(NETWORKDAYS(Lister!$D$20,Lister!$E$20,Lister!$D$7:$D$16)-Q219)*O219/NETWORKDAYS(Lister!$D$20,Lister!$E$20,Lister!$D$7:$D$16),IF(OR(AND(E219&lt;DATE(2022,1,1),F219&lt;DATE(2022,1,1)),E219&gt;DATE(2022,1,31)),0)))))),0),"")</f>
        <v/>
      </c>
      <c r="U219" s="22" t="str">
        <f>IFERROR(MAX(IF(OR(P219="",Q219="",R219=""),"",IF(AND(MONTH(E219)=2,MONTH(F219)=2),(NETWORKDAYS(E219,F219,Lister!$D$7:$D$16)-R219)*O219/NETWORKDAYS(Lister!$D$21,Lister!$E$21,Lister!$D$7:$D$16),IF(AND(MONTH(E219)=2,F219&gt;DATE(2022,2,28)),(NETWORKDAYS(E219,Lister!$E$21,Lister!$D$7:$D$16)-R219)*O219/NETWORKDAYS(Lister!$D$21,Lister!$E$21,Lister!$D$7:$D$16),IF(AND(E219&lt;DATE(2022,2,1),MONTH(F219)=2),(NETWORKDAYS(Lister!$D$21,F219,Lister!$D$7:$D$16)-R219)*O219/NETWORKDAYS(Lister!$D$21,Lister!$E$21,Lister!$D$7:$D$16),IF(AND(E219&lt;DATE(2022,2,1),F219&gt;DATE(2022,2,28)),(NETWORKDAYS(Lister!$D$21,Lister!$E$21,Lister!$D$7:$D$16)-R219)*O219/NETWORKDAYS(Lister!$D$21,Lister!$E$21,Lister!$D$7:$D$16),IF(OR(AND(E219&lt;DATE(2022,2,1),F219&lt;DATE(2022,2,1)),E219&gt;DATE(2022,2,28)),0)))))),0),"")</f>
        <v/>
      </c>
      <c r="V219" s="23" t="str">
        <f t="shared" si="24"/>
        <v/>
      </c>
      <c r="W219" s="23" t="str">
        <f t="shared" si="25"/>
        <v/>
      </c>
      <c r="X219" s="24" t="str">
        <f t="shared" si="26"/>
        <v/>
      </c>
    </row>
    <row r="220" spans="1:24" x14ac:dyDescent="0.3">
      <c r="A220" s="4" t="str">
        <f t="shared" si="27"/>
        <v/>
      </c>
      <c r="B220" s="41"/>
      <c r="C220" s="42"/>
      <c r="D220" s="43"/>
      <c r="E220" s="44"/>
      <c r="F220" s="44"/>
      <c r="G220" s="17" t="str">
        <f>IF(OR(E220="",F220=""),"",NETWORKDAYS(E220,F220,Lister!$D$7:$D$16))</f>
        <v/>
      </c>
      <c r="I220" s="45" t="str">
        <f t="shared" si="21"/>
        <v/>
      </c>
      <c r="J220" s="46"/>
      <c r="K220" s="47">
        <f>IF(ISNUMBER('Opsparede løndele'!I205),J220+'Opsparede løndele'!I205,J220)</f>
        <v>0</v>
      </c>
      <c r="L220" s="48"/>
      <c r="M220" s="49"/>
      <c r="N220" s="23" t="str">
        <f t="shared" si="22"/>
        <v/>
      </c>
      <c r="O220" s="21" t="str">
        <f t="shared" si="23"/>
        <v/>
      </c>
      <c r="P220" s="49"/>
      <c r="Q220" s="49"/>
      <c r="R220" s="49"/>
      <c r="S220" s="22" t="str">
        <f>IFERROR(MAX(IF(OR(P220="",Q220="",R220=""),"",IF(AND(MONTH(E220)=12,MONTH(F220)=12),(NETWORKDAYS(E220,F220,Lister!$D$7:$D$16)-P220)*O220/NETWORKDAYS(Lister!$D$19,Lister!$E$19,Lister!$D$7:$D$16),IF(AND(MONTH(E220)=12,F220&gt;DATE(2021,12,31)),(NETWORKDAYS(E220,Lister!$E$19,Lister!$D$7:$D$16)-P220)*O220/NETWORKDAYS(Lister!$D$19,Lister!$E$19,Lister!$D$7:$D$16),IF(E220&gt;DATE(2021,12,31),0)))),0),"")</f>
        <v/>
      </c>
      <c r="T220" s="22" t="str">
        <f>IFERROR(MAX(IF(OR(P220="",Q220="",R220=""),"",IF(AND(MONTH(E220)=1,MONTH(F220)=1),(NETWORKDAYS(E220,F220,Lister!$D$7:$D$16)-Q220)*O220/NETWORKDAYS(Lister!$D$20,Lister!$E$20,Lister!$D$7:$D$16),IF(AND(MONTH(E220)=1,F220&gt;DATE(2022,1,31)),(NETWORKDAYS(E220,Lister!$E$20,Lister!$D$7:$D$16)-Q220)*O220/NETWORKDAYS(Lister!$D$20,Lister!$E$20,Lister!$D$7:$D$16),IF(AND(E220&lt;DATE(2022,1,1),MONTH(F220)=1),(NETWORKDAYS(Lister!$D$20,F220,Lister!$D$7:$D$16)-Q220)*O220/NETWORKDAYS(Lister!$D$20,Lister!$E$20,Lister!$D$7:$D$16),IF(AND(E220&lt;DATE(2022,1,1),F220&gt;DATE(2022,1,31)),(NETWORKDAYS(Lister!$D$20,Lister!$E$20,Lister!$D$7:$D$16)-Q220)*O220/NETWORKDAYS(Lister!$D$20,Lister!$E$20,Lister!$D$7:$D$16),IF(OR(AND(E220&lt;DATE(2022,1,1),F220&lt;DATE(2022,1,1)),E220&gt;DATE(2022,1,31)),0)))))),0),"")</f>
        <v/>
      </c>
      <c r="U220" s="22" t="str">
        <f>IFERROR(MAX(IF(OR(P220="",Q220="",R220=""),"",IF(AND(MONTH(E220)=2,MONTH(F220)=2),(NETWORKDAYS(E220,F220,Lister!$D$7:$D$16)-R220)*O220/NETWORKDAYS(Lister!$D$21,Lister!$E$21,Lister!$D$7:$D$16),IF(AND(MONTH(E220)=2,F220&gt;DATE(2022,2,28)),(NETWORKDAYS(E220,Lister!$E$21,Lister!$D$7:$D$16)-R220)*O220/NETWORKDAYS(Lister!$D$21,Lister!$E$21,Lister!$D$7:$D$16),IF(AND(E220&lt;DATE(2022,2,1),MONTH(F220)=2),(NETWORKDAYS(Lister!$D$21,F220,Lister!$D$7:$D$16)-R220)*O220/NETWORKDAYS(Lister!$D$21,Lister!$E$21,Lister!$D$7:$D$16),IF(AND(E220&lt;DATE(2022,2,1),F220&gt;DATE(2022,2,28)),(NETWORKDAYS(Lister!$D$21,Lister!$E$21,Lister!$D$7:$D$16)-R220)*O220/NETWORKDAYS(Lister!$D$21,Lister!$E$21,Lister!$D$7:$D$16),IF(OR(AND(E220&lt;DATE(2022,2,1),F220&lt;DATE(2022,2,1)),E220&gt;DATE(2022,2,28)),0)))))),0),"")</f>
        <v/>
      </c>
      <c r="V220" s="23" t="str">
        <f t="shared" si="24"/>
        <v/>
      </c>
      <c r="W220" s="23" t="str">
        <f t="shared" si="25"/>
        <v/>
      </c>
      <c r="X220" s="24" t="str">
        <f t="shared" si="26"/>
        <v/>
      </c>
    </row>
    <row r="221" spans="1:24" x14ac:dyDescent="0.3">
      <c r="A221" s="4" t="str">
        <f t="shared" si="27"/>
        <v/>
      </c>
      <c r="B221" s="41"/>
      <c r="C221" s="42"/>
      <c r="D221" s="43"/>
      <c r="E221" s="44"/>
      <c r="F221" s="44"/>
      <c r="G221" s="17" t="str">
        <f>IF(OR(E221="",F221=""),"",NETWORKDAYS(E221,F221,Lister!$D$7:$D$16))</f>
        <v/>
      </c>
      <c r="I221" s="45" t="str">
        <f t="shared" si="21"/>
        <v/>
      </c>
      <c r="J221" s="46"/>
      <c r="K221" s="47">
        <f>IF(ISNUMBER('Opsparede løndele'!I206),J221+'Opsparede løndele'!I206,J221)</f>
        <v>0</v>
      </c>
      <c r="L221" s="48"/>
      <c r="M221" s="49"/>
      <c r="N221" s="23" t="str">
        <f t="shared" si="22"/>
        <v/>
      </c>
      <c r="O221" s="21" t="str">
        <f t="shared" si="23"/>
        <v/>
      </c>
      <c r="P221" s="49"/>
      <c r="Q221" s="49"/>
      <c r="R221" s="49"/>
      <c r="S221" s="22" t="str">
        <f>IFERROR(MAX(IF(OR(P221="",Q221="",R221=""),"",IF(AND(MONTH(E221)=12,MONTH(F221)=12),(NETWORKDAYS(E221,F221,Lister!$D$7:$D$16)-P221)*O221/NETWORKDAYS(Lister!$D$19,Lister!$E$19,Lister!$D$7:$D$16),IF(AND(MONTH(E221)=12,F221&gt;DATE(2021,12,31)),(NETWORKDAYS(E221,Lister!$E$19,Lister!$D$7:$D$16)-P221)*O221/NETWORKDAYS(Lister!$D$19,Lister!$E$19,Lister!$D$7:$D$16),IF(E221&gt;DATE(2021,12,31),0)))),0),"")</f>
        <v/>
      </c>
      <c r="T221" s="22" t="str">
        <f>IFERROR(MAX(IF(OR(P221="",Q221="",R221=""),"",IF(AND(MONTH(E221)=1,MONTH(F221)=1),(NETWORKDAYS(E221,F221,Lister!$D$7:$D$16)-Q221)*O221/NETWORKDAYS(Lister!$D$20,Lister!$E$20,Lister!$D$7:$D$16),IF(AND(MONTH(E221)=1,F221&gt;DATE(2022,1,31)),(NETWORKDAYS(E221,Lister!$E$20,Lister!$D$7:$D$16)-Q221)*O221/NETWORKDAYS(Lister!$D$20,Lister!$E$20,Lister!$D$7:$D$16),IF(AND(E221&lt;DATE(2022,1,1),MONTH(F221)=1),(NETWORKDAYS(Lister!$D$20,F221,Lister!$D$7:$D$16)-Q221)*O221/NETWORKDAYS(Lister!$D$20,Lister!$E$20,Lister!$D$7:$D$16),IF(AND(E221&lt;DATE(2022,1,1),F221&gt;DATE(2022,1,31)),(NETWORKDAYS(Lister!$D$20,Lister!$E$20,Lister!$D$7:$D$16)-Q221)*O221/NETWORKDAYS(Lister!$D$20,Lister!$E$20,Lister!$D$7:$D$16),IF(OR(AND(E221&lt;DATE(2022,1,1),F221&lt;DATE(2022,1,1)),E221&gt;DATE(2022,1,31)),0)))))),0),"")</f>
        <v/>
      </c>
      <c r="U221" s="22" t="str">
        <f>IFERROR(MAX(IF(OR(P221="",Q221="",R221=""),"",IF(AND(MONTH(E221)=2,MONTH(F221)=2),(NETWORKDAYS(E221,F221,Lister!$D$7:$D$16)-R221)*O221/NETWORKDAYS(Lister!$D$21,Lister!$E$21,Lister!$D$7:$D$16),IF(AND(MONTH(E221)=2,F221&gt;DATE(2022,2,28)),(NETWORKDAYS(E221,Lister!$E$21,Lister!$D$7:$D$16)-R221)*O221/NETWORKDAYS(Lister!$D$21,Lister!$E$21,Lister!$D$7:$D$16),IF(AND(E221&lt;DATE(2022,2,1),MONTH(F221)=2),(NETWORKDAYS(Lister!$D$21,F221,Lister!$D$7:$D$16)-R221)*O221/NETWORKDAYS(Lister!$D$21,Lister!$E$21,Lister!$D$7:$D$16),IF(AND(E221&lt;DATE(2022,2,1),F221&gt;DATE(2022,2,28)),(NETWORKDAYS(Lister!$D$21,Lister!$E$21,Lister!$D$7:$D$16)-R221)*O221/NETWORKDAYS(Lister!$D$21,Lister!$E$21,Lister!$D$7:$D$16),IF(OR(AND(E221&lt;DATE(2022,2,1),F221&lt;DATE(2022,2,1)),E221&gt;DATE(2022,2,28)),0)))))),0),"")</f>
        <v/>
      </c>
      <c r="V221" s="23" t="str">
        <f t="shared" si="24"/>
        <v/>
      </c>
      <c r="W221" s="23" t="str">
        <f t="shared" si="25"/>
        <v/>
      </c>
      <c r="X221" s="24" t="str">
        <f t="shared" si="26"/>
        <v/>
      </c>
    </row>
    <row r="222" spans="1:24" x14ac:dyDescent="0.3">
      <c r="A222" s="4" t="str">
        <f t="shared" si="27"/>
        <v/>
      </c>
      <c r="B222" s="41"/>
      <c r="C222" s="42"/>
      <c r="D222" s="43"/>
      <c r="E222" s="44"/>
      <c r="F222" s="44"/>
      <c r="G222" s="17" t="str">
        <f>IF(OR(E222="",F222=""),"",NETWORKDAYS(E222,F222,Lister!$D$7:$D$16))</f>
        <v/>
      </c>
      <c r="I222" s="45" t="str">
        <f t="shared" si="21"/>
        <v/>
      </c>
      <c r="J222" s="46"/>
      <c r="K222" s="47">
        <f>IF(ISNUMBER('Opsparede løndele'!I207),J222+'Opsparede løndele'!I207,J222)</f>
        <v>0</v>
      </c>
      <c r="L222" s="48"/>
      <c r="M222" s="49"/>
      <c r="N222" s="23" t="str">
        <f t="shared" si="22"/>
        <v/>
      </c>
      <c r="O222" s="21" t="str">
        <f t="shared" si="23"/>
        <v/>
      </c>
      <c r="P222" s="49"/>
      <c r="Q222" s="49"/>
      <c r="R222" s="49"/>
      <c r="S222" s="22" t="str">
        <f>IFERROR(MAX(IF(OR(P222="",Q222="",R222=""),"",IF(AND(MONTH(E222)=12,MONTH(F222)=12),(NETWORKDAYS(E222,F222,Lister!$D$7:$D$16)-P222)*O222/NETWORKDAYS(Lister!$D$19,Lister!$E$19,Lister!$D$7:$D$16),IF(AND(MONTH(E222)=12,F222&gt;DATE(2021,12,31)),(NETWORKDAYS(E222,Lister!$E$19,Lister!$D$7:$D$16)-P222)*O222/NETWORKDAYS(Lister!$D$19,Lister!$E$19,Lister!$D$7:$D$16),IF(E222&gt;DATE(2021,12,31),0)))),0),"")</f>
        <v/>
      </c>
      <c r="T222" s="22" t="str">
        <f>IFERROR(MAX(IF(OR(P222="",Q222="",R222=""),"",IF(AND(MONTH(E222)=1,MONTH(F222)=1),(NETWORKDAYS(E222,F222,Lister!$D$7:$D$16)-Q222)*O222/NETWORKDAYS(Lister!$D$20,Lister!$E$20,Lister!$D$7:$D$16),IF(AND(MONTH(E222)=1,F222&gt;DATE(2022,1,31)),(NETWORKDAYS(E222,Lister!$E$20,Lister!$D$7:$D$16)-Q222)*O222/NETWORKDAYS(Lister!$D$20,Lister!$E$20,Lister!$D$7:$D$16),IF(AND(E222&lt;DATE(2022,1,1),MONTH(F222)=1),(NETWORKDAYS(Lister!$D$20,F222,Lister!$D$7:$D$16)-Q222)*O222/NETWORKDAYS(Lister!$D$20,Lister!$E$20,Lister!$D$7:$D$16),IF(AND(E222&lt;DATE(2022,1,1),F222&gt;DATE(2022,1,31)),(NETWORKDAYS(Lister!$D$20,Lister!$E$20,Lister!$D$7:$D$16)-Q222)*O222/NETWORKDAYS(Lister!$D$20,Lister!$E$20,Lister!$D$7:$D$16),IF(OR(AND(E222&lt;DATE(2022,1,1),F222&lt;DATE(2022,1,1)),E222&gt;DATE(2022,1,31)),0)))))),0),"")</f>
        <v/>
      </c>
      <c r="U222" s="22" t="str">
        <f>IFERROR(MAX(IF(OR(P222="",Q222="",R222=""),"",IF(AND(MONTH(E222)=2,MONTH(F222)=2),(NETWORKDAYS(E222,F222,Lister!$D$7:$D$16)-R222)*O222/NETWORKDAYS(Lister!$D$21,Lister!$E$21,Lister!$D$7:$D$16),IF(AND(MONTH(E222)=2,F222&gt;DATE(2022,2,28)),(NETWORKDAYS(E222,Lister!$E$21,Lister!$D$7:$D$16)-R222)*O222/NETWORKDAYS(Lister!$D$21,Lister!$E$21,Lister!$D$7:$D$16),IF(AND(E222&lt;DATE(2022,2,1),MONTH(F222)=2),(NETWORKDAYS(Lister!$D$21,F222,Lister!$D$7:$D$16)-R222)*O222/NETWORKDAYS(Lister!$D$21,Lister!$E$21,Lister!$D$7:$D$16),IF(AND(E222&lt;DATE(2022,2,1),F222&gt;DATE(2022,2,28)),(NETWORKDAYS(Lister!$D$21,Lister!$E$21,Lister!$D$7:$D$16)-R222)*O222/NETWORKDAYS(Lister!$D$21,Lister!$E$21,Lister!$D$7:$D$16),IF(OR(AND(E222&lt;DATE(2022,2,1),F222&lt;DATE(2022,2,1)),E222&gt;DATE(2022,2,28)),0)))))),0),"")</f>
        <v/>
      </c>
      <c r="V222" s="23" t="str">
        <f t="shared" si="24"/>
        <v/>
      </c>
      <c r="W222" s="23" t="str">
        <f t="shared" si="25"/>
        <v/>
      </c>
      <c r="X222" s="24" t="str">
        <f t="shared" si="26"/>
        <v/>
      </c>
    </row>
    <row r="223" spans="1:24" x14ac:dyDescent="0.3">
      <c r="A223" s="4" t="str">
        <f t="shared" si="27"/>
        <v/>
      </c>
      <c r="B223" s="41"/>
      <c r="C223" s="42"/>
      <c r="D223" s="43"/>
      <c r="E223" s="44"/>
      <c r="F223" s="44"/>
      <c r="G223" s="17" t="str">
        <f>IF(OR(E223="",F223=""),"",NETWORKDAYS(E223,F223,Lister!$D$7:$D$16))</f>
        <v/>
      </c>
      <c r="I223" s="45" t="str">
        <f t="shared" si="21"/>
        <v/>
      </c>
      <c r="J223" s="46"/>
      <c r="K223" s="47">
        <f>IF(ISNUMBER('Opsparede løndele'!I208),J223+'Opsparede løndele'!I208,J223)</f>
        <v>0</v>
      </c>
      <c r="L223" s="48"/>
      <c r="M223" s="49"/>
      <c r="N223" s="23" t="str">
        <f t="shared" si="22"/>
        <v/>
      </c>
      <c r="O223" s="21" t="str">
        <f t="shared" si="23"/>
        <v/>
      </c>
      <c r="P223" s="49"/>
      <c r="Q223" s="49"/>
      <c r="R223" s="49"/>
      <c r="S223" s="22" t="str">
        <f>IFERROR(MAX(IF(OR(P223="",Q223="",R223=""),"",IF(AND(MONTH(E223)=12,MONTH(F223)=12),(NETWORKDAYS(E223,F223,Lister!$D$7:$D$16)-P223)*O223/NETWORKDAYS(Lister!$D$19,Lister!$E$19,Lister!$D$7:$D$16),IF(AND(MONTH(E223)=12,F223&gt;DATE(2021,12,31)),(NETWORKDAYS(E223,Lister!$E$19,Lister!$D$7:$D$16)-P223)*O223/NETWORKDAYS(Lister!$D$19,Lister!$E$19,Lister!$D$7:$D$16),IF(E223&gt;DATE(2021,12,31),0)))),0),"")</f>
        <v/>
      </c>
      <c r="T223" s="22" t="str">
        <f>IFERROR(MAX(IF(OR(P223="",Q223="",R223=""),"",IF(AND(MONTH(E223)=1,MONTH(F223)=1),(NETWORKDAYS(E223,F223,Lister!$D$7:$D$16)-Q223)*O223/NETWORKDAYS(Lister!$D$20,Lister!$E$20,Lister!$D$7:$D$16),IF(AND(MONTH(E223)=1,F223&gt;DATE(2022,1,31)),(NETWORKDAYS(E223,Lister!$E$20,Lister!$D$7:$D$16)-Q223)*O223/NETWORKDAYS(Lister!$D$20,Lister!$E$20,Lister!$D$7:$D$16),IF(AND(E223&lt;DATE(2022,1,1),MONTH(F223)=1),(NETWORKDAYS(Lister!$D$20,F223,Lister!$D$7:$D$16)-Q223)*O223/NETWORKDAYS(Lister!$D$20,Lister!$E$20,Lister!$D$7:$D$16),IF(AND(E223&lt;DATE(2022,1,1),F223&gt;DATE(2022,1,31)),(NETWORKDAYS(Lister!$D$20,Lister!$E$20,Lister!$D$7:$D$16)-Q223)*O223/NETWORKDAYS(Lister!$D$20,Lister!$E$20,Lister!$D$7:$D$16),IF(OR(AND(E223&lt;DATE(2022,1,1),F223&lt;DATE(2022,1,1)),E223&gt;DATE(2022,1,31)),0)))))),0),"")</f>
        <v/>
      </c>
      <c r="U223" s="22" t="str">
        <f>IFERROR(MAX(IF(OR(P223="",Q223="",R223=""),"",IF(AND(MONTH(E223)=2,MONTH(F223)=2),(NETWORKDAYS(E223,F223,Lister!$D$7:$D$16)-R223)*O223/NETWORKDAYS(Lister!$D$21,Lister!$E$21,Lister!$D$7:$D$16),IF(AND(MONTH(E223)=2,F223&gt;DATE(2022,2,28)),(NETWORKDAYS(E223,Lister!$E$21,Lister!$D$7:$D$16)-R223)*O223/NETWORKDAYS(Lister!$D$21,Lister!$E$21,Lister!$D$7:$D$16),IF(AND(E223&lt;DATE(2022,2,1),MONTH(F223)=2),(NETWORKDAYS(Lister!$D$21,F223,Lister!$D$7:$D$16)-R223)*O223/NETWORKDAYS(Lister!$D$21,Lister!$E$21,Lister!$D$7:$D$16),IF(AND(E223&lt;DATE(2022,2,1),F223&gt;DATE(2022,2,28)),(NETWORKDAYS(Lister!$D$21,Lister!$E$21,Lister!$D$7:$D$16)-R223)*O223/NETWORKDAYS(Lister!$D$21,Lister!$E$21,Lister!$D$7:$D$16),IF(OR(AND(E223&lt;DATE(2022,2,1),F223&lt;DATE(2022,2,1)),E223&gt;DATE(2022,2,28)),0)))))),0),"")</f>
        <v/>
      </c>
      <c r="V223" s="23" t="str">
        <f t="shared" si="24"/>
        <v/>
      </c>
      <c r="W223" s="23" t="str">
        <f t="shared" si="25"/>
        <v/>
      </c>
      <c r="X223" s="24" t="str">
        <f t="shared" si="26"/>
        <v/>
      </c>
    </row>
    <row r="224" spans="1:24" x14ac:dyDescent="0.3">
      <c r="A224" s="4" t="str">
        <f t="shared" si="27"/>
        <v/>
      </c>
      <c r="B224" s="41"/>
      <c r="C224" s="42"/>
      <c r="D224" s="43"/>
      <c r="E224" s="44"/>
      <c r="F224" s="44"/>
      <c r="G224" s="17" t="str">
        <f>IF(OR(E224="",F224=""),"",NETWORKDAYS(E224,F224,Lister!$D$7:$D$16))</f>
        <v/>
      </c>
      <c r="I224" s="45" t="str">
        <f t="shared" si="21"/>
        <v/>
      </c>
      <c r="J224" s="46"/>
      <c r="K224" s="47">
        <f>IF(ISNUMBER('Opsparede løndele'!I209),J224+'Opsparede løndele'!I209,J224)</f>
        <v>0</v>
      </c>
      <c r="L224" s="48"/>
      <c r="M224" s="49"/>
      <c r="N224" s="23" t="str">
        <f t="shared" si="22"/>
        <v/>
      </c>
      <c r="O224" s="21" t="str">
        <f t="shared" si="23"/>
        <v/>
      </c>
      <c r="P224" s="49"/>
      <c r="Q224" s="49"/>
      <c r="R224" s="49"/>
      <c r="S224" s="22" t="str">
        <f>IFERROR(MAX(IF(OR(P224="",Q224="",R224=""),"",IF(AND(MONTH(E224)=12,MONTH(F224)=12),(NETWORKDAYS(E224,F224,Lister!$D$7:$D$16)-P224)*O224/NETWORKDAYS(Lister!$D$19,Lister!$E$19,Lister!$D$7:$D$16),IF(AND(MONTH(E224)=12,F224&gt;DATE(2021,12,31)),(NETWORKDAYS(E224,Lister!$E$19,Lister!$D$7:$D$16)-P224)*O224/NETWORKDAYS(Lister!$D$19,Lister!$E$19,Lister!$D$7:$D$16),IF(E224&gt;DATE(2021,12,31),0)))),0),"")</f>
        <v/>
      </c>
      <c r="T224" s="22" t="str">
        <f>IFERROR(MAX(IF(OR(P224="",Q224="",R224=""),"",IF(AND(MONTH(E224)=1,MONTH(F224)=1),(NETWORKDAYS(E224,F224,Lister!$D$7:$D$16)-Q224)*O224/NETWORKDAYS(Lister!$D$20,Lister!$E$20,Lister!$D$7:$D$16),IF(AND(MONTH(E224)=1,F224&gt;DATE(2022,1,31)),(NETWORKDAYS(E224,Lister!$E$20,Lister!$D$7:$D$16)-Q224)*O224/NETWORKDAYS(Lister!$D$20,Lister!$E$20,Lister!$D$7:$D$16),IF(AND(E224&lt;DATE(2022,1,1),MONTH(F224)=1),(NETWORKDAYS(Lister!$D$20,F224,Lister!$D$7:$D$16)-Q224)*O224/NETWORKDAYS(Lister!$D$20,Lister!$E$20,Lister!$D$7:$D$16),IF(AND(E224&lt;DATE(2022,1,1),F224&gt;DATE(2022,1,31)),(NETWORKDAYS(Lister!$D$20,Lister!$E$20,Lister!$D$7:$D$16)-Q224)*O224/NETWORKDAYS(Lister!$D$20,Lister!$E$20,Lister!$D$7:$D$16),IF(OR(AND(E224&lt;DATE(2022,1,1),F224&lt;DATE(2022,1,1)),E224&gt;DATE(2022,1,31)),0)))))),0),"")</f>
        <v/>
      </c>
      <c r="U224" s="22" t="str">
        <f>IFERROR(MAX(IF(OR(P224="",Q224="",R224=""),"",IF(AND(MONTH(E224)=2,MONTH(F224)=2),(NETWORKDAYS(E224,F224,Lister!$D$7:$D$16)-R224)*O224/NETWORKDAYS(Lister!$D$21,Lister!$E$21,Lister!$D$7:$D$16),IF(AND(MONTH(E224)=2,F224&gt;DATE(2022,2,28)),(NETWORKDAYS(E224,Lister!$E$21,Lister!$D$7:$D$16)-R224)*O224/NETWORKDAYS(Lister!$D$21,Lister!$E$21,Lister!$D$7:$D$16),IF(AND(E224&lt;DATE(2022,2,1),MONTH(F224)=2),(NETWORKDAYS(Lister!$D$21,F224,Lister!$D$7:$D$16)-R224)*O224/NETWORKDAYS(Lister!$D$21,Lister!$E$21,Lister!$D$7:$D$16),IF(AND(E224&lt;DATE(2022,2,1),F224&gt;DATE(2022,2,28)),(NETWORKDAYS(Lister!$D$21,Lister!$E$21,Lister!$D$7:$D$16)-R224)*O224/NETWORKDAYS(Lister!$D$21,Lister!$E$21,Lister!$D$7:$D$16),IF(OR(AND(E224&lt;DATE(2022,2,1),F224&lt;DATE(2022,2,1)),E224&gt;DATE(2022,2,28)),0)))))),0),"")</f>
        <v/>
      </c>
      <c r="V224" s="23" t="str">
        <f t="shared" si="24"/>
        <v/>
      </c>
      <c r="W224" s="23" t="str">
        <f t="shared" si="25"/>
        <v/>
      </c>
      <c r="X224" s="24" t="str">
        <f t="shared" si="26"/>
        <v/>
      </c>
    </row>
    <row r="225" spans="1:24" x14ac:dyDescent="0.3">
      <c r="A225" s="4" t="str">
        <f t="shared" si="27"/>
        <v/>
      </c>
      <c r="B225" s="41"/>
      <c r="C225" s="42"/>
      <c r="D225" s="43"/>
      <c r="E225" s="44"/>
      <c r="F225" s="44"/>
      <c r="G225" s="17" t="str">
        <f>IF(OR(E225="",F225=""),"",NETWORKDAYS(E225,F225,Lister!$D$7:$D$16))</f>
        <v/>
      </c>
      <c r="I225" s="45" t="str">
        <f t="shared" si="21"/>
        <v/>
      </c>
      <c r="J225" s="46"/>
      <c r="K225" s="47">
        <f>IF(ISNUMBER('Opsparede løndele'!I210),J225+'Opsparede løndele'!I210,J225)</f>
        <v>0</v>
      </c>
      <c r="L225" s="48"/>
      <c r="M225" s="49"/>
      <c r="N225" s="23" t="str">
        <f t="shared" si="22"/>
        <v/>
      </c>
      <c r="O225" s="21" t="str">
        <f t="shared" si="23"/>
        <v/>
      </c>
      <c r="P225" s="49"/>
      <c r="Q225" s="49"/>
      <c r="R225" s="49"/>
      <c r="S225" s="22" t="str">
        <f>IFERROR(MAX(IF(OR(P225="",Q225="",R225=""),"",IF(AND(MONTH(E225)=12,MONTH(F225)=12),(NETWORKDAYS(E225,F225,Lister!$D$7:$D$16)-P225)*O225/NETWORKDAYS(Lister!$D$19,Lister!$E$19,Lister!$D$7:$D$16),IF(AND(MONTH(E225)=12,F225&gt;DATE(2021,12,31)),(NETWORKDAYS(E225,Lister!$E$19,Lister!$D$7:$D$16)-P225)*O225/NETWORKDAYS(Lister!$D$19,Lister!$E$19,Lister!$D$7:$D$16),IF(E225&gt;DATE(2021,12,31),0)))),0),"")</f>
        <v/>
      </c>
      <c r="T225" s="22" t="str">
        <f>IFERROR(MAX(IF(OR(P225="",Q225="",R225=""),"",IF(AND(MONTH(E225)=1,MONTH(F225)=1),(NETWORKDAYS(E225,F225,Lister!$D$7:$D$16)-Q225)*O225/NETWORKDAYS(Lister!$D$20,Lister!$E$20,Lister!$D$7:$D$16),IF(AND(MONTH(E225)=1,F225&gt;DATE(2022,1,31)),(NETWORKDAYS(E225,Lister!$E$20,Lister!$D$7:$D$16)-Q225)*O225/NETWORKDAYS(Lister!$D$20,Lister!$E$20,Lister!$D$7:$D$16),IF(AND(E225&lt;DATE(2022,1,1),MONTH(F225)=1),(NETWORKDAYS(Lister!$D$20,F225,Lister!$D$7:$D$16)-Q225)*O225/NETWORKDAYS(Lister!$D$20,Lister!$E$20,Lister!$D$7:$D$16),IF(AND(E225&lt;DATE(2022,1,1),F225&gt;DATE(2022,1,31)),(NETWORKDAYS(Lister!$D$20,Lister!$E$20,Lister!$D$7:$D$16)-Q225)*O225/NETWORKDAYS(Lister!$D$20,Lister!$E$20,Lister!$D$7:$D$16),IF(OR(AND(E225&lt;DATE(2022,1,1),F225&lt;DATE(2022,1,1)),E225&gt;DATE(2022,1,31)),0)))))),0),"")</f>
        <v/>
      </c>
      <c r="U225" s="22" t="str">
        <f>IFERROR(MAX(IF(OR(P225="",Q225="",R225=""),"",IF(AND(MONTH(E225)=2,MONTH(F225)=2),(NETWORKDAYS(E225,F225,Lister!$D$7:$D$16)-R225)*O225/NETWORKDAYS(Lister!$D$21,Lister!$E$21,Lister!$D$7:$D$16),IF(AND(MONTH(E225)=2,F225&gt;DATE(2022,2,28)),(NETWORKDAYS(E225,Lister!$E$21,Lister!$D$7:$D$16)-R225)*O225/NETWORKDAYS(Lister!$D$21,Lister!$E$21,Lister!$D$7:$D$16),IF(AND(E225&lt;DATE(2022,2,1),MONTH(F225)=2),(NETWORKDAYS(Lister!$D$21,F225,Lister!$D$7:$D$16)-R225)*O225/NETWORKDAYS(Lister!$D$21,Lister!$E$21,Lister!$D$7:$D$16),IF(AND(E225&lt;DATE(2022,2,1),F225&gt;DATE(2022,2,28)),(NETWORKDAYS(Lister!$D$21,Lister!$E$21,Lister!$D$7:$D$16)-R225)*O225/NETWORKDAYS(Lister!$D$21,Lister!$E$21,Lister!$D$7:$D$16),IF(OR(AND(E225&lt;DATE(2022,2,1),F225&lt;DATE(2022,2,1)),E225&gt;DATE(2022,2,28)),0)))))),0),"")</f>
        <v/>
      </c>
      <c r="V225" s="23" t="str">
        <f t="shared" si="24"/>
        <v/>
      </c>
      <c r="W225" s="23" t="str">
        <f t="shared" si="25"/>
        <v/>
      </c>
      <c r="X225" s="24" t="str">
        <f t="shared" si="26"/>
        <v/>
      </c>
    </row>
    <row r="226" spans="1:24" x14ac:dyDescent="0.3">
      <c r="A226" s="4" t="str">
        <f t="shared" si="27"/>
        <v/>
      </c>
      <c r="B226" s="41"/>
      <c r="C226" s="42"/>
      <c r="D226" s="43"/>
      <c r="E226" s="44"/>
      <c r="F226" s="44"/>
      <c r="G226" s="17" t="str">
        <f>IF(OR(E226="",F226=""),"",NETWORKDAYS(E226,F226,Lister!$D$7:$D$16))</f>
        <v/>
      </c>
      <c r="I226" s="45" t="str">
        <f t="shared" si="21"/>
        <v/>
      </c>
      <c r="J226" s="46"/>
      <c r="K226" s="47">
        <f>IF(ISNUMBER('Opsparede løndele'!I211),J226+'Opsparede løndele'!I211,J226)</f>
        <v>0</v>
      </c>
      <c r="L226" s="48"/>
      <c r="M226" s="49"/>
      <c r="N226" s="23" t="str">
        <f t="shared" si="22"/>
        <v/>
      </c>
      <c r="O226" s="21" t="str">
        <f t="shared" si="23"/>
        <v/>
      </c>
      <c r="P226" s="49"/>
      <c r="Q226" s="49"/>
      <c r="R226" s="49"/>
      <c r="S226" s="22" t="str">
        <f>IFERROR(MAX(IF(OR(P226="",Q226="",R226=""),"",IF(AND(MONTH(E226)=12,MONTH(F226)=12),(NETWORKDAYS(E226,F226,Lister!$D$7:$D$16)-P226)*O226/NETWORKDAYS(Lister!$D$19,Lister!$E$19,Lister!$D$7:$D$16),IF(AND(MONTH(E226)=12,F226&gt;DATE(2021,12,31)),(NETWORKDAYS(E226,Lister!$E$19,Lister!$D$7:$D$16)-P226)*O226/NETWORKDAYS(Lister!$D$19,Lister!$E$19,Lister!$D$7:$D$16),IF(E226&gt;DATE(2021,12,31),0)))),0),"")</f>
        <v/>
      </c>
      <c r="T226" s="22" t="str">
        <f>IFERROR(MAX(IF(OR(P226="",Q226="",R226=""),"",IF(AND(MONTH(E226)=1,MONTH(F226)=1),(NETWORKDAYS(E226,F226,Lister!$D$7:$D$16)-Q226)*O226/NETWORKDAYS(Lister!$D$20,Lister!$E$20,Lister!$D$7:$D$16),IF(AND(MONTH(E226)=1,F226&gt;DATE(2022,1,31)),(NETWORKDAYS(E226,Lister!$E$20,Lister!$D$7:$D$16)-Q226)*O226/NETWORKDAYS(Lister!$D$20,Lister!$E$20,Lister!$D$7:$D$16),IF(AND(E226&lt;DATE(2022,1,1),MONTH(F226)=1),(NETWORKDAYS(Lister!$D$20,F226,Lister!$D$7:$D$16)-Q226)*O226/NETWORKDAYS(Lister!$D$20,Lister!$E$20,Lister!$D$7:$D$16),IF(AND(E226&lt;DATE(2022,1,1),F226&gt;DATE(2022,1,31)),(NETWORKDAYS(Lister!$D$20,Lister!$E$20,Lister!$D$7:$D$16)-Q226)*O226/NETWORKDAYS(Lister!$D$20,Lister!$E$20,Lister!$D$7:$D$16),IF(OR(AND(E226&lt;DATE(2022,1,1),F226&lt;DATE(2022,1,1)),E226&gt;DATE(2022,1,31)),0)))))),0),"")</f>
        <v/>
      </c>
      <c r="U226" s="22" t="str">
        <f>IFERROR(MAX(IF(OR(P226="",Q226="",R226=""),"",IF(AND(MONTH(E226)=2,MONTH(F226)=2),(NETWORKDAYS(E226,F226,Lister!$D$7:$D$16)-R226)*O226/NETWORKDAYS(Lister!$D$21,Lister!$E$21,Lister!$D$7:$D$16),IF(AND(MONTH(E226)=2,F226&gt;DATE(2022,2,28)),(NETWORKDAYS(E226,Lister!$E$21,Lister!$D$7:$D$16)-R226)*O226/NETWORKDAYS(Lister!$D$21,Lister!$E$21,Lister!$D$7:$D$16),IF(AND(E226&lt;DATE(2022,2,1),MONTH(F226)=2),(NETWORKDAYS(Lister!$D$21,F226,Lister!$D$7:$D$16)-R226)*O226/NETWORKDAYS(Lister!$D$21,Lister!$E$21,Lister!$D$7:$D$16),IF(AND(E226&lt;DATE(2022,2,1),F226&gt;DATE(2022,2,28)),(NETWORKDAYS(Lister!$D$21,Lister!$E$21,Lister!$D$7:$D$16)-R226)*O226/NETWORKDAYS(Lister!$D$21,Lister!$E$21,Lister!$D$7:$D$16),IF(OR(AND(E226&lt;DATE(2022,2,1),F226&lt;DATE(2022,2,1)),E226&gt;DATE(2022,2,28)),0)))))),0),"")</f>
        <v/>
      </c>
      <c r="V226" s="23" t="str">
        <f t="shared" si="24"/>
        <v/>
      </c>
      <c r="W226" s="23" t="str">
        <f t="shared" si="25"/>
        <v/>
      </c>
      <c r="X226" s="24" t="str">
        <f t="shared" si="26"/>
        <v/>
      </c>
    </row>
    <row r="227" spans="1:24" x14ac:dyDescent="0.3">
      <c r="A227" s="4" t="str">
        <f t="shared" si="27"/>
        <v/>
      </c>
      <c r="B227" s="41"/>
      <c r="C227" s="42"/>
      <c r="D227" s="43"/>
      <c r="E227" s="44"/>
      <c r="F227" s="44"/>
      <c r="G227" s="17" t="str">
        <f>IF(OR(E227="",F227=""),"",NETWORKDAYS(E227,F227,Lister!$D$7:$D$16))</f>
        <v/>
      </c>
      <c r="I227" s="45" t="str">
        <f t="shared" si="21"/>
        <v/>
      </c>
      <c r="J227" s="46"/>
      <c r="K227" s="47">
        <f>IF(ISNUMBER('Opsparede løndele'!I212),J227+'Opsparede løndele'!I212,J227)</f>
        <v>0</v>
      </c>
      <c r="L227" s="48"/>
      <c r="M227" s="49"/>
      <c r="N227" s="23" t="str">
        <f t="shared" si="22"/>
        <v/>
      </c>
      <c r="O227" s="21" t="str">
        <f t="shared" si="23"/>
        <v/>
      </c>
      <c r="P227" s="49"/>
      <c r="Q227" s="49"/>
      <c r="R227" s="49"/>
      <c r="S227" s="22" t="str">
        <f>IFERROR(MAX(IF(OR(P227="",Q227="",R227=""),"",IF(AND(MONTH(E227)=12,MONTH(F227)=12),(NETWORKDAYS(E227,F227,Lister!$D$7:$D$16)-P227)*O227/NETWORKDAYS(Lister!$D$19,Lister!$E$19,Lister!$D$7:$D$16),IF(AND(MONTH(E227)=12,F227&gt;DATE(2021,12,31)),(NETWORKDAYS(E227,Lister!$E$19,Lister!$D$7:$D$16)-P227)*O227/NETWORKDAYS(Lister!$D$19,Lister!$E$19,Lister!$D$7:$D$16),IF(E227&gt;DATE(2021,12,31),0)))),0),"")</f>
        <v/>
      </c>
      <c r="T227" s="22" t="str">
        <f>IFERROR(MAX(IF(OR(P227="",Q227="",R227=""),"",IF(AND(MONTH(E227)=1,MONTH(F227)=1),(NETWORKDAYS(E227,F227,Lister!$D$7:$D$16)-Q227)*O227/NETWORKDAYS(Lister!$D$20,Lister!$E$20,Lister!$D$7:$D$16),IF(AND(MONTH(E227)=1,F227&gt;DATE(2022,1,31)),(NETWORKDAYS(E227,Lister!$E$20,Lister!$D$7:$D$16)-Q227)*O227/NETWORKDAYS(Lister!$D$20,Lister!$E$20,Lister!$D$7:$D$16),IF(AND(E227&lt;DATE(2022,1,1),MONTH(F227)=1),(NETWORKDAYS(Lister!$D$20,F227,Lister!$D$7:$D$16)-Q227)*O227/NETWORKDAYS(Lister!$D$20,Lister!$E$20,Lister!$D$7:$D$16),IF(AND(E227&lt;DATE(2022,1,1),F227&gt;DATE(2022,1,31)),(NETWORKDAYS(Lister!$D$20,Lister!$E$20,Lister!$D$7:$D$16)-Q227)*O227/NETWORKDAYS(Lister!$D$20,Lister!$E$20,Lister!$D$7:$D$16),IF(OR(AND(E227&lt;DATE(2022,1,1),F227&lt;DATE(2022,1,1)),E227&gt;DATE(2022,1,31)),0)))))),0),"")</f>
        <v/>
      </c>
      <c r="U227" s="22" t="str">
        <f>IFERROR(MAX(IF(OR(P227="",Q227="",R227=""),"",IF(AND(MONTH(E227)=2,MONTH(F227)=2),(NETWORKDAYS(E227,F227,Lister!$D$7:$D$16)-R227)*O227/NETWORKDAYS(Lister!$D$21,Lister!$E$21,Lister!$D$7:$D$16),IF(AND(MONTH(E227)=2,F227&gt;DATE(2022,2,28)),(NETWORKDAYS(E227,Lister!$E$21,Lister!$D$7:$D$16)-R227)*O227/NETWORKDAYS(Lister!$D$21,Lister!$E$21,Lister!$D$7:$D$16),IF(AND(E227&lt;DATE(2022,2,1),MONTH(F227)=2),(NETWORKDAYS(Lister!$D$21,F227,Lister!$D$7:$D$16)-R227)*O227/NETWORKDAYS(Lister!$D$21,Lister!$E$21,Lister!$D$7:$D$16),IF(AND(E227&lt;DATE(2022,2,1),F227&gt;DATE(2022,2,28)),(NETWORKDAYS(Lister!$D$21,Lister!$E$21,Lister!$D$7:$D$16)-R227)*O227/NETWORKDAYS(Lister!$D$21,Lister!$E$21,Lister!$D$7:$D$16),IF(OR(AND(E227&lt;DATE(2022,2,1),F227&lt;DATE(2022,2,1)),E227&gt;DATE(2022,2,28)),0)))))),0),"")</f>
        <v/>
      </c>
      <c r="V227" s="23" t="str">
        <f t="shared" si="24"/>
        <v/>
      </c>
      <c r="W227" s="23" t="str">
        <f t="shared" si="25"/>
        <v/>
      </c>
      <c r="X227" s="24" t="str">
        <f t="shared" si="26"/>
        <v/>
      </c>
    </row>
    <row r="228" spans="1:24" x14ac:dyDescent="0.3">
      <c r="A228" s="4" t="str">
        <f t="shared" si="27"/>
        <v/>
      </c>
      <c r="B228" s="41"/>
      <c r="C228" s="42"/>
      <c r="D228" s="43"/>
      <c r="E228" s="44"/>
      <c r="F228" s="44"/>
      <c r="G228" s="17" t="str">
        <f>IF(OR(E228="",F228=""),"",NETWORKDAYS(E228,F228,Lister!$D$7:$D$16))</f>
        <v/>
      </c>
      <c r="I228" s="45" t="str">
        <f t="shared" si="21"/>
        <v/>
      </c>
      <c r="J228" s="46"/>
      <c r="K228" s="47">
        <f>IF(ISNUMBER('Opsparede løndele'!I213),J228+'Opsparede løndele'!I213,J228)</f>
        <v>0</v>
      </c>
      <c r="L228" s="48"/>
      <c r="M228" s="49"/>
      <c r="N228" s="23" t="str">
        <f t="shared" si="22"/>
        <v/>
      </c>
      <c r="O228" s="21" t="str">
        <f t="shared" si="23"/>
        <v/>
      </c>
      <c r="P228" s="49"/>
      <c r="Q228" s="49"/>
      <c r="R228" s="49"/>
      <c r="S228" s="22" t="str">
        <f>IFERROR(MAX(IF(OR(P228="",Q228="",R228=""),"",IF(AND(MONTH(E228)=12,MONTH(F228)=12),(NETWORKDAYS(E228,F228,Lister!$D$7:$D$16)-P228)*O228/NETWORKDAYS(Lister!$D$19,Lister!$E$19,Lister!$D$7:$D$16),IF(AND(MONTH(E228)=12,F228&gt;DATE(2021,12,31)),(NETWORKDAYS(E228,Lister!$E$19,Lister!$D$7:$D$16)-P228)*O228/NETWORKDAYS(Lister!$D$19,Lister!$E$19,Lister!$D$7:$D$16),IF(E228&gt;DATE(2021,12,31),0)))),0),"")</f>
        <v/>
      </c>
      <c r="T228" s="22" t="str">
        <f>IFERROR(MAX(IF(OR(P228="",Q228="",R228=""),"",IF(AND(MONTH(E228)=1,MONTH(F228)=1),(NETWORKDAYS(E228,F228,Lister!$D$7:$D$16)-Q228)*O228/NETWORKDAYS(Lister!$D$20,Lister!$E$20,Lister!$D$7:$D$16),IF(AND(MONTH(E228)=1,F228&gt;DATE(2022,1,31)),(NETWORKDAYS(E228,Lister!$E$20,Lister!$D$7:$D$16)-Q228)*O228/NETWORKDAYS(Lister!$D$20,Lister!$E$20,Lister!$D$7:$D$16),IF(AND(E228&lt;DATE(2022,1,1),MONTH(F228)=1),(NETWORKDAYS(Lister!$D$20,F228,Lister!$D$7:$D$16)-Q228)*O228/NETWORKDAYS(Lister!$D$20,Lister!$E$20,Lister!$D$7:$D$16),IF(AND(E228&lt;DATE(2022,1,1),F228&gt;DATE(2022,1,31)),(NETWORKDAYS(Lister!$D$20,Lister!$E$20,Lister!$D$7:$D$16)-Q228)*O228/NETWORKDAYS(Lister!$D$20,Lister!$E$20,Lister!$D$7:$D$16),IF(OR(AND(E228&lt;DATE(2022,1,1),F228&lt;DATE(2022,1,1)),E228&gt;DATE(2022,1,31)),0)))))),0),"")</f>
        <v/>
      </c>
      <c r="U228" s="22" t="str">
        <f>IFERROR(MAX(IF(OR(P228="",Q228="",R228=""),"",IF(AND(MONTH(E228)=2,MONTH(F228)=2),(NETWORKDAYS(E228,F228,Lister!$D$7:$D$16)-R228)*O228/NETWORKDAYS(Lister!$D$21,Lister!$E$21,Lister!$D$7:$D$16),IF(AND(MONTH(E228)=2,F228&gt;DATE(2022,2,28)),(NETWORKDAYS(E228,Lister!$E$21,Lister!$D$7:$D$16)-R228)*O228/NETWORKDAYS(Lister!$D$21,Lister!$E$21,Lister!$D$7:$D$16),IF(AND(E228&lt;DATE(2022,2,1),MONTH(F228)=2),(NETWORKDAYS(Lister!$D$21,F228,Lister!$D$7:$D$16)-R228)*O228/NETWORKDAYS(Lister!$D$21,Lister!$E$21,Lister!$D$7:$D$16),IF(AND(E228&lt;DATE(2022,2,1),F228&gt;DATE(2022,2,28)),(NETWORKDAYS(Lister!$D$21,Lister!$E$21,Lister!$D$7:$D$16)-R228)*O228/NETWORKDAYS(Lister!$D$21,Lister!$E$21,Lister!$D$7:$D$16),IF(OR(AND(E228&lt;DATE(2022,2,1),F228&lt;DATE(2022,2,1)),E228&gt;DATE(2022,2,28)),0)))))),0),"")</f>
        <v/>
      </c>
      <c r="V228" s="23" t="str">
        <f t="shared" si="24"/>
        <v/>
      </c>
      <c r="W228" s="23" t="str">
        <f t="shared" si="25"/>
        <v/>
      </c>
      <c r="X228" s="24" t="str">
        <f t="shared" si="26"/>
        <v/>
      </c>
    </row>
    <row r="229" spans="1:24" x14ac:dyDescent="0.3">
      <c r="A229" s="4" t="str">
        <f t="shared" si="27"/>
        <v/>
      </c>
      <c r="B229" s="41"/>
      <c r="C229" s="42"/>
      <c r="D229" s="43"/>
      <c r="E229" s="44"/>
      <c r="F229" s="44"/>
      <c r="G229" s="17" t="str">
        <f>IF(OR(E229="",F229=""),"",NETWORKDAYS(E229,F229,Lister!$D$7:$D$16))</f>
        <v/>
      </c>
      <c r="I229" s="45" t="str">
        <f t="shared" si="21"/>
        <v/>
      </c>
      <c r="J229" s="46"/>
      <c r="K229" s="47">
        <f>IF(ISNUMBER('Opsparede løndele'!I214),J229+'Opsparede løndele'!I214,J229)</f>
        <v>0</v>
      </c>
      <c r="L229" s="48"/>
      <c r="M229" s="49"/>
      <c r="N229" s="23" t="str">
        <f t="shared" si="22"/>
        <v/>
      </c>
      <c r="O229" s="21" t="str">
        <f t="shared" si="23"/>
        <v/>
      </c>
      <c r="P229" s="49"/>
      <c r="Q229" s="49"/>
      <c r="R229" s="49"/>
      <c r="S229" s="22" t="str">
        <f>IFERROR(MAX(IF(OR(P229="",Q229="",R229=""),"",IF(AND(MONTH(E229)=12,MONTH(F229)=12),(NETWORKDAYS(E229,F229,Lister!$D$7:$D$16)-P229)*O229/NETWORKDAYS(Lister!$D$19,Lister!$E$19,Lister!$D$7:$D$16),IF(AND(MONTH(E229)=12,F229&gt;DATE(2021,12,31)),(NETWORKDAYS(E229,Lister!$E$19,Lister!$D$7:$D$16)-P229)*O229/NETWORKDAYS(Lister!$D$19,Lister!$E$19,Lister!$D$7:$D$16),IF(E229&gt;DATE(2021,12,31),0)))),0),"")</f>
        <v/>
      </c>
      <c r="T229" s="22" t="str">
        <f>IFERROR(MAX(IF(OR(P229="",Q229="",R229=""),"",IF(AND(MONTH(E229)=1,MONTH(F229)=1),(NETWORKDAYS(E229,F229,Lister!$D$7:$D$16)-Q229)*O229/NETWORKDAYS(Lister!$D$20,Lister!$E$20,Lister!$D$7:$D$16),IF(AND(MONTH(E229)=1,F229&gt;DATE(2022,1,31)),(NETWORKDAYS(E229,Lister!$E$20,Lister!$D$7:$D$16)-Q229)*O229/NETWORKDAYS(Lister!$D$20,Lister!$E$20,Lister!$D$7:$D$16),IF(AND(E229&lt;DATE(2022,1,1),MONTH(F229)=1),(NETWORKDAYS(Lister!$D$20,F229,Lister!$D$7:$D$16)-Q229)*O229/NETWORKDAYS(Lister!$D$20,Lister!$E$20,Lister!$D$7:$D$16),IF(AND(E229&lt;DATE(2022,1,1),F229&gt;DATE(2022,1,31)),(NETWORKDAYS(Lister!$D$20,Lister!$E$20,Lister!$D$7:$D$16)-Q229)*O229/NETWORKDAYS(Lister!$D$20,Lister!$E$20,Lister!$D$7:$D$16),IF(OR(AND(E229&lt;DATE(2022,1,1),F229&lt;DATE(2022,1,1)),E229&gt;DATE(2022,1,31)),0)))))),0),"")</f>
        <v/>
      </c>
      <c r="U229" s="22" t="str">
        <f>IFERROR(MAX(IF(OR(P229="",Q229="",R229=""),"",IF(AND(MONTH(E229)=2,MONTH(F229)=2),(NETWORKDAYS(E229,F229,Lister!$D$7:$D$16)-R229)*O229/NETWORKDAYS(Lister!$D$21,Lister!$E$21,Lister!$D$7:$D$16),IF(AND(MONTH(E229)=2,F229&gt;DATE(2022,2,28)),(NETWORKDAYS(E229,Lister!$E$21,Lister!$D$7:$D$16)-R229)*O229/NETWORKDAYS(Lister!$D$21,Lister!$E$21,Lister!$D$7:$D$16),IF(AND(E229&lt;DATE(2022,2,1),MONTH(F229)=2),(NETWORKDAYS(Lister!$D$21,F229,Lister!$D$7:$D$16)-R229)*O229/NETWORKDAYS(Lister!$D$21,Lister!$E$21,Lister!$D$7:$D$16),IF(AND(E229&lt;DATE(2022,2,1),F229&gt;DATE(2022,2,28)),(NETWORKDAYS(Lister!$D$21,Lister!$E$21,Lister!$D$7:$D$16)-R229)*O229/NETWORKDAYS(Lister!$D$21,Lister!$E$21,Lister!$D$7:$D$16),IF(OR(AND(E229&lt;DATE(2022,2,1),F229&lt;DATE(2022,2,1)),E229&gt;DATE(2022,2,28)),0)))))),0),"")</f>
        <v/>
      </c>
      <c r="V229" s="23" t="str">
        <f t="shared" si="24"/>
        <v/>
      </c>
      <c r="W229" s="23" t="str">
        <f t="shared" si="25"/>
        <v/>
      </c>
      <c r="X229" s="24" t="str">
        <f t="shared" si="26"/>
        <v/>
      </c>
    </row>
    <row r="230" spans="1:24" x14ac:dyDescent="0.3">
      <c r="A230" s="4" t="str">
        <f t="shared" si="27"/>
        <v/>
      </c>
      <c r="B230" s="41"/>
      <c r="C230" s="42"/>
      <c r="D230" s="43"/>
      <c r="E230" s="44"/>
      <c r="F230" s="44"/>
      <c r="G230" s="17" t="str">
        <f>IF(OR(E230="",F230=""),"",NETWORKDAYS(E230,F230,Lister!$D$7:$D$16))</f>
        <v/>
      </c>
      <c r="I230" s="45" t="str">
        <f t="shared" si="21"/>
        <v/>
      </c>
      <c r="J230" s="46"/>
      <c r="K230" s="47">
        <f>IF(ISNUMBER('Opsparede løndele'!I215),J230+'Opsparede løndele'!I215,J230)</f>
        <v>0</v>
      </c>
      <c r="L230" s="48"/>
      <c r="M230" s="49"/>
      <c r="N230" s="23" t="str">
        <f t="shared" si="22"/>
        <v/>
      </c>
      <c r="O230" s="21" t="str">
        <f t="shared" si="23"/>
        <v/>
      </c>
      <c r="P230" s="49"/>
      <c r="Q230" s="49"/>
      <c r="R230" s="49"/>
      <c r="S230" s="22" t="str">
        <f>IFERROR(MAX(IF(OR(P230="",Q230="",R230=""),"",IF(AND(MONTH(E230)=12,MONTH(F230)=12),(NETWORKDAYS(E230,F230,Lister!$D$7:$D$16)-P230)*O230/NETWORKDAYS(Lister!$D$19,Lister!$E$19,Lister!$D$7:$D$16),IF(AND(MONTH(E230)=12,F230&gt;DATE(2021,12,31)),(NETWORKDAYS(E230,Lister!$E$19,Lister!$D$7:$D$16)-P230)*O230/NETWORKDAYS(Lister!$D$19,Lister!$E$19,Lister!$D$7:$D$16),IF(E230&gt;DATE(2021,12,31),0)))),0),"")</f>
        <v/>
      </c>
      <c r="T230" s="22" t="str">
        <f>IFERROR(MAX(IF(OR(P230="",Q230="",R230=""),"",IF(AND(MONTH(E230)=1,MONTH(F230)=1),(NETWORKDAYS(E230,F230,Lister!$D$7:$D$16)-Q230)*O230/NETWORKDAYS(Lister!$D$20,Lister!$E$20,Lister!$D$7:$D$16),IF(AND(MONTH(E230)=1,F230&gt;DATE(2022,1,31)),(NETWORKDAYS(E230,Lister!$E$20,Lister!$D$7:$D$16)-Q230)*O230/NETWORKDAYS(Lister!$D$20,Lister!$E$20,Lister!$D$7:$D$16),IF(AND(E230&lt;DATE(2022,1,1),MONTH(F230)=1),(NETWORKDAYS(Lister!$D$20,F230,Lister!$D$7:$D$16)-Q230)*O230/NETWORKDAYS(Lister!$D$20,Lister!$E$20,Lister!$D$7:$D$16),IF(AND(E230&lt;DATE(2022,1,1),F230&gt;DATE(2022,1,31)),(NETWORKDAYS(Lister!$D$20,Lister!$E$20,Lister!$D$7:$D$16)-Q230)*O230/NETWORKDAYS(Lister!$D$20,Lister!$E$20,Lister!$D$7:$D$16),IF(OR(AND(E230&lt;DATE(2022,1,1),F230&lt;DATE(2022,1,1)),E230&gt;DATE(2022,1,31)),0)))))),0),"")</f>
        <v/>
      </c>
      <c r="U230" s="22" t="str">
        <f>IFERROR(MAX(IF(OR(P230="",Q230="",R230=""),"",IF(AND(MONTH(E230)=2,MONTH(F230)=2),(NETWORKDAYS(E230,F230,Lister!$D$7:$D$16)-R230)*O230/NETWORKDAYS(Lister!$D$21,Lister!$E$21,Lister!$D$7:$D$16),IF(AND(MONTH(E230)=2,F230&gt;DATE(2022,2,28)),(NETWORKDAYS(E230,Lister!$E$21,Lister!$D$7:$D$16)-R230)*O230/NETWORKDAYS(Lister!$D$21,Lister!$E$21,Lister!$D$7:$D$16),IF(AND(E230&lt;DATE(2022,2,1),MONTH(F230)=2),(NETWORKDAYS(Lister!$D$21,F230,Lister!$D$7:$D$16)-R230)*O230/NETWORKDAYS(Lister!$D$21,Lister!$E$21,Lister!$D$7:$D$16),IF(AND(E230&lt;DATE(2022,2,1),F230&gt;DATE(2022,2,28)),(NETWORKDAYS(Lister!$D$21,Lister!$E$21,Lister!$D$7:$D$16)-R230)*O230/NETWORKDAYS(Lister!$D$21,Lister!$E$21,Lister!$D$7:$D$16),IF(OR(AND(E230&lt;DATE(2022,2,1),F230&lt;DATE(2022,2,1)),E230&gt;DATE(2022,2,28)),0)))))),0),"")</f>
        <v/>
      </c>
      <c r="V230" s="23" t="str">
        <f t="shared" si="24"/>
        <v/>
      </c>
      <c r="W230" s="23" t="str">
        <f t="shared" si="25"/>
        <v/>
      </c>
      <c r="X230" s="24" t="str">
        <f t="shared" si="26"/>
        <v/>
      </c>
    </row>
    <row r="231" spans="1:24" x14ac:dyDescent="0.3">
      <c r="A231" s="4" t="str">
        <f t="shared" si="27"/>
        <v/>
      </c>
      <c r="B231" s="41"/>
      <c r="C231" s="42"/>
      <c r="D231" s="43"/>
      <c r="E231" s="44"/>
      <c r="F231" s="44"/>
      <c r="G231" s="17" t="str">
        <f>IF(OR(E231="",F231=""),"",NETWORKDAYS(E231,F231,Lister!$D$7:$D$16))</f>
        <v/>
      </c>
      <c r="I231" s="45" t="str">
        <f t="shared" si="21"/>
        <v/>
      </c>
      <c r="J231" s="46"/>
      <c r="K231" s="47">
        <f>IF(ISNUMBER('Opsparede løndele'!I216),J231+'Opsparede løndele'!I216,J231)</f>
        <v>0</v>
      </c>
      <c r="L231" s="48"/>
      <c r="M231" s="49"/>
      <c r="N231" s="23" t="str">
        <f t="shared" si="22"/>
        <v/>
      </c>
      <c r="O231" s="21" t="str">
        <f t="shared" si="23"/>
        <v/>
      </c>
      <c r="P231" s="49"/>
      <c r="Q231" s="49"/>
      <c r="R231" s="49"/>
      <c r="S231" s="22" t="str">
        <f>IFERROR(MAX(IF(OR(P231="",Q231="",R231=""),"",IF(AND(MONTH(E231)=12,MONTH(F231)=12),(NETWORKDAYS(E231,F231,Lister!$D$7:$D$16)-P231)*O231/NETWORKDAYS(Lister!$D$19,Lister!$E$19,Lister!$D$7:$D$16),IF(AND(MONTH(E231)=12,F231&gt;DATE(2021,12,31)),(NETWORKDAYS(E231,Lister!$E$19,Lister!$D$7:$D$16)-P231)*O231/NETWORKDAYS(Lister!$D$19,Lister!$E$19,Lister!$D$7:$D$16),IF(E231&gt;DATE(2021,12,31),0)))),0),"")</f>
        <v/>
      </c>
      <c r="T231" s="22" t="str">
        <f>IFERROR(MAX(IF(OR(P231="",Q231="",R231=""),"",IF(AND(MONTH(E231)=1,MONTH(F231)=1),(NETWORKDAYS(E231,F231,Lister!$D$7:$D$16)-Q231)*O231/NETWORKDAYS(Lister!$D$20,Lister!$E$20,Lister!$D$7:$D$16),IF(AND(MONTH(E231)=1,F231&gt;DATE(2022,1,31)),(NETWORKDAYS(E231,Lister!$E$20,Lister!$D$7:$D$16)-Q231)*O231/NETWORKDAYS(Lister!$D$20,Lister!$E$20,Lister!$D$7:$D$16),IF(AND(E231&lt;DATE(2022,1,1),MONTH(F231)=1),(NETWORKDAYS(Lister!$D$20,F231,Lister!$D$7:$D$16)-Q231)*O231/NETWORKDAYS(Lister!$D$20,Lister!$E$20,Lister!$D$7:$D$16),IF(AND(E231&lt;DATE(2022,1,1),F231&gt;DATE(2022,1,31)),(NETWORKDAYS(Lister!$D$20,Lister!$E$20,Lister!$D$7:$D$16)-Q231)*O231/NETWORKDAYS(Lister!$D$20,Lister!$E$20,Lister!$D$7:$D$16),IF(OR(AND(E231&lt;DATE(2022,1,1),F231&lt;DATE(2022,1,1)),E231&gt;DATE(2022,1,31)),0)))))),0),"")</f>
        <v/>
      </c>
      <c r="U231" s="22" t="str">
        <f>IFERROR(MAX(IF(OR(P231="",Q231="",R231=""),"",IF(AND(MONTH(E231)=2,MONTH(F231)=2),(NETWORKDAYS(E231,F231,Lister!$D$7:$D$16)-R231)*O231/NETWORKDAYS(Lister!$D$21,Lister!$E$21,Lister!$D$7:$D$16),IF(AND(MONTH(E231)=2,F231&gt;DATE(2022,2,28)),(NETWORKDAYS(E231,Lister!$E$21,Lister!$D$7:$D$16)-R231)*O231/NETWORKDAYS(Lister!$D$21,Lister!$E$21,Lister!$D$7:$D$16),IF(AND(E231&lt;DATE(2022,2,1),MONTH(F231)=2),(NETWORKDAYS(Lister!$D$21,F231,Lister!$D$7:$D$16)-R231)*O231/NETWORKDAYS(Lister!$D$21,Lister!$E$21,Lister!$D$7:$D$16),IF(AND(E231&lt;DATE(2022,2,1),F231&gt;DATE(2022,2,28)),(NETWORKDAYS(Lister!$D$21,Lister!$E$21,Lister!$D$7:$D$16)-R231)*O231/NETWORKDAYS(Lister!$D$21,Lister!$E$21,Lister!$D$7:$D$16),IF(OR(AND(E231&lt;DATE(2022,2,1),F231&lt;DATE(2022,2,1)),E231&gt;DATE(2022,2,28)),0)))))),0),"")</f>
        <v/>
      </c>
      <c r="V231" s="23" t="str">
        <f t="shared" si="24"/>
        <v/>
      </c>
      <c r="W231" s="23" t="str">
        <f t="shared" si="25"/>
        <v/>
      </c>
      <c r="X231" s="24" t="str">
        <f t="shared" si="26"/>
        <v/>
      </c>
    </row>
    <row r="232" spans="1:24" x14ac:dyDescent="0.3">
      <c r="A232" s="4" t="str">
        <f t="shared" si="27"/>
        <v/>
      </c>
      <c r="B232" s="41"/>
      <c r="C232" s="42"/>
      <c r="D232" s="43"/>
      <c r="E232" s="44"/>
      <c r="F232" s="44"/>
      <c r="G232" s="17" t="str">
        <f>IF(OR(E232="",F232=""),"",NETWORKDAYS(E232,F232,Lister!$D$7:$D$16))</f>
        <v/>
      </c>
      <c r="I232" s="45" t="str">
        <f t="shared" si="21"/>
        <v/>
      </c>
      <c r="J232" s="46"/>
      <c r="K232" s="47">
        <f>IF(ISNUMBER('Opsparede løndele'!I217),J232+'Opsparede løndele'!I217,J232)</f>
        <v>0</v>
      </c>
      <c r="L232" s="48"/>
      <c r="M232" s="49"/>
      <c r="N232" s="23" t="str">
        <f t="shared" si="22"/>
        <v/>
      </c>
      <c r="O232" s="21" t="str">
        <f t="shared" si="23"/>
        <v/>
      </c>
      <c r="P232" s="49"/>
      <c r="Q232" s="49"/>
      <c r="R232" s="49"/>
      <c r="S232" s="22" t="str">
        <f>IFERROR(MAX(IF(OR(P232="",Q232="",R232=""),"",IF(AND(MONTH(E232)=12,MONTH(F232)=12),(NETWORKDAYS(E232,F232,Lister!$D$7:$D$16)-P232)*O232/NETWORKDAYS(Lister!$D$19,Lister!$E$19,Lister!$D$7:$D$16),IF(AND(MONTH(E232)=12,F232&gt;DATE(2021,12,31)),(NETWORKDAYS(E232,Lister!$E$19,Lister!$D$7:$D$16)-P232)*O232/NETWORKDAYS(Lister!$D$19,Lister!$E$19,Lister!$D$7:$D$16),IF(E232&gt;DATE(2021,12,31),0)))),0),"")</f>
        <v/>
      </c>
      <c r="T232" s="22" t="str">
        <f>IFERROR(MAX(IF(OR(P232="",Q232="",R232=""),"",IF(AND(MONTH(E232)=1,MONTH(F232)=1),(NETWORKDAYS(E232,F232,Lister!$D$7:$D$16)-Q232)*O232/NETWORKDAYS(Lister!$D$20,Lister!$E$20,Lister!$D$7:$D$16),IF(AND(MONTH(E232)=1,F232&gt;DATE(2022,1,31)),(NETWORKDAYS(E232,Lister!$E$20,Lister!$D$7:$D$16)-Q232)*O232/NETWORKDAYS(Lister!$D$20,Lister!$E$20,Lister!$D$7:$D$16),IF(AND(E232&lt;DATE(2022,1,1),MONTH(F232)=1),(NETWORKDAYS(Lister!$D$20,F232,Lister!$D$7:$D$16)-Q232)*O232/NETWORKDAYS(Lister!$D$20,Lister!$E$20,Lister!$D$7:$D$16),IF(AND(E232&lt;DATE(2022,1,1),F232&gt;DATE(2022,1,31)),(NETWORKDAYS(Lister!$D$20,Lister!$E$20,Lister!$D$7:$D$16)-Q232)*O232/NETWORKDAYS(Lister!$D$20,Lister!$E$20,Lister!$D$7:$D$16),IF(OR(AND(E232&lt;DATE(2022,1,1),F232&lt;DATE(2022,1,1)),E232&gt;DATE(2022,1,31)),0)))))),0),"")</f>
        <v/>
      </c>
      <c r="U232" s="22" t="str">
        <f>IFERROR(MAX(IF(OR(P232="",Q232="",R232=""),"",IF(AND(MONTH(E232)=2,MONTH(F232)=2),(NETWORKDAYS(E232,F232,Lister!$D$7:$D$16)-R232)*O232/NETWORKDAYS(Lister!$D$21,Lister!$E$21,Lister!$D$7:$D$16),IF(AND(MONTH(E232)=2,F232&gt;DATE(2022,2,28)),(NETWORKDAYS(E232,Lister!$E$21,Lister!$D$7:$D$16)-R232)*O232/NETWORKDAYS(Lister!$D$21,Lister!$E$21,Lister!$D$7:$D$16),IF(AND(E232&lt;DATE(2022,2,1),MONTH(F232)=2),(NETWORKDAYS(Lister!$D$21,F232,Lister!$D$7:$D$16)-R232)*O232/NETWORKDAYS(Lister!$D$21,Lister!$E$21,Lister!$D$7:$D$16),IF(AND(E232&lt;DATE(2022,2,1),F232&gt;DATE(2022,2,28)),(NETWORKDAYS(Lister!$D$21,Lister!$E$21,Lister!$D$7:$D$16)-R232)*O232/NETWORKDAYS(Lister!$D$21,Lister!$E$21,Lister!$D$7:$D$16),IF(OR(AND(E232&lt;DATE(2022,2,1),F232&lt;DATE(2022,2,1)),E232&gt;DATE(2022,2,28)),0)))))),0),"")</f>
        <v/>
      </c>
      <c r="V232" s="23" t="str">
        <f t="shared" si="24"/>
        <v/>
      </c>
      <c r="W232" s="23" t="str">
        <f t="shared" si="25"/>
        <v/>
      </c>
      <c r="X232" s="24" t="str">
        <f t="shared" si="26"/>
        <v/>
      </c>
    </row>
    <row r="233" spans="1:24" x14ac:dyDescent="0.3">
      <c r="A233" s="4" t="str">
        <f t="shared" si="27"/>
        <v/>
      </c>
      <c r="B233" s="41"/>
      <c r="C233" s="42"/>
      <c r="D233" s="43"/>
      <c r="E233" s="44"/>
      <c r="F233" s="44"/>
      <c r="G233" s="17" t="str">
        <f>IF(OR(E233="",F233=""),"",NETWORKDAYS(E233,F233,Lister!$D$7:$D$16))</f>
        <v/>
      </c>
      <c r="I233" s="45" t="str">
        <f t="shared" si="21"/>
        <v/>
      </c>
      <c r="J233" s="46"/>
      <c r="K233" s="47">
        <f>IF(ISNUMBER('Opsparede løndele'!I218),J233+'Opsparede løndele'!I218,J233)</f>
        <v>0</v>
      </c>
      <c r="L233" s="48"/>
      <c r="M233" s="49"/>
      <c r="N233" s="23" t="str">
        <f t="shared" si="22"/>
        <v/>
      </c>
      <c r="O233" s="21" t="str">
        <f t="shared" si="23"/>
        <v/>
      </c>
      <c r="P233" s="49"/>
      <c r="Q233" s="49"/>
      <c r="R233" s="49"/>
      <c r="S233" s="22" t="str">
        <f>IFERROR(MAX(IF(OR(P233="",Q233="",R233=""),"",IF(AND(MONTH(E233)=12,MONTH(F233)=12),(NETWORKDAYS(E233,F233,Lister!$D$7:$D$16)-P233)*O233/NETWORKDAYS(Lister!$D$19,Lister!$E$19,Lister!$D$7:$D$16),IF(AND(MONTH(E233)=12,F233&gt;DATE(2021,12,31)),(NETWORKDAYS(E233,Lister!$E$19,Lister!$D$7:$D$16)-P233)*O233/NETWORKDAYS(Lister!$D$19,Lister!$E$19,Lister!$D$7:$D$16),IF(E233&gt;DATE(2021,12,31),0)))),0),"")</f>
        <v/>
      </c>
      <c r="T233" s="22" t="str">
        <f>IFERROR(MAX(IF(OR(P233="",Q233="",R233=""),"",IF(AND(MONTH(E233)=1,MONTH(F233)=1),(NETWORKDAYS(E233,F233,Lister!$D$7:$D$16)-Q233)*O233/NETWORKDAYS(Lister!$D$20,Lister!$E$20,Lister!$D$7:$D$16),IF(AND(MONTH(E233)=1,F233&gt;DATE(2022,1,31)),(NETWORKDAYS(E233,Lister!$E$20,Lister!$D$7:$D$16)-Q233)*O233/NETWORKDAYS(Lister!$D$20,Lister!$E$20,Lister!$D$7:$D$16),IF(AND(E233&lt;DATE(2022,1,1),MONTH(F233)=1),(NETWORKDAYS(Lister!$D$20,F233,Lister!$D$7:$D$16)-Q233)*O233/NETWORKDAYS(Lister!$D$20,Lister!$E$20,Lister!$D$7:$D$16),IF(AND(E233&lt;DATE(2022,1,1),F233&gt;DATE(2022,1,31)),(NETWORKDAYS(Lister!$D$20,Lister!$E$20,Lister!$D$7:$D$16)-Q233)*O233/NETWORKDAYS(Lister!$D$20,Lister!$E$20,Lister!$D$7:$D$16),IF(OR(AND(E233&lt;DATE(2022,1,1),F233&lt;DATE(2022,1,1)),E233&gt;DATE(2022,1,31)),0)))))),0),"")</f>
        <v/>
      </c>
      <c r="U233" s="22" t="str">
        <f>IFERROR(MAX(IF(OR(P233="",Q233="",R233=""),"",IF(AND(MONTH(E233)=2,MONTH(F233)=2),(NETWORKDAYS(E233,F233,Lister!$D$7:$D$16)-R233)*O233/NETWORKDAYS(Lister!$D$21,Lister!$E$21,Lister!$D$7:$D$16),IF(AND(MONTH(E233)=2,F233&gt;DATE(2022,2,28)),(NETWORKDAYS(E233,Lister!$E$21,Lister!$D$7:$D$16)-R233)*O233/NETWORKDAYS(Lister!$D$21,Lister!$E$21,Lister!$D$7:$D$16),IF(AND(E233&lt;DATE(2022,2,1),MONTH(F233)=2),(NETWORKDAYS(Lister!$D$21,F233,Lister!$D$7:$D$16)-R233)*O233/NETWORKDAYS(Lister!$D$21,Lister!$E$21,Lister!$D$7:$D$16),IF(AND(E233&lt;DATE(2022,2,1),F233&gt;DATE(2022,2,28)),(NETWORKDAYS(Lister!$D$21,Lister!$E$21,Lister!$D$7:$D$16)-R233)*O233/NETWORKDAYS(Lister!$D$21,Lister!$E$21,Lister!$D$7:$D$16),IF(OR(AND(E233&lt;DATE(2022,2,1),F233&lt;DATE(2022,2,1)),E233&gt;DATE(2022,2,28)),0)))))),0),"")</f>
        <v/>
      </c>
      <c r="V233" s="23" t="str">
        <f t="shared" si="24"/>
        <v/>
      </c>
      <c r="W233" s="23" t="str">
        <f t="shared" si="25"/>
        <v/>
      </c>
      <c r="X233" s="24" t="str">
        <f t="shared" si="26"/>
        <v/>
      </c>
    </row>
    <row r="234" spans="1:24" x14ac:dyDescent="0.3">
      <c r="A234" s="4" t="str">
        <f t="shared" si="27"/>
        <v/>
      </c>
      <c r="B234" s="41"/>
      <c r="C234" s="42"/>
      <c r="D234" s="43"/>
      <c r="E234" s="44"/>
      <c r="F234" s="44"/>
      <c r="G234" s="17" t="str">
        <f>IF(OR(E234="",F234=""),"",NETWORKDAYS(E234,F234,Lister!$D$7:$D$16))</f>
        <v/>
      </c>
      <c r="I234" s="45" t="str">
        <f t="shared" si="21"/>
        <v/>
      </c>
      <c r="J234" s="46"/>
      <c r="K234" s="47">
        <f>IF(ISNUMBER('Opsparede løndele'!I219),J234+'Opsparede løndele'!I219,J234)</f>
        <v>0</v>
      </c>
      <c r="L234" s="48"/>
      <c r="M234" s="49"/>
      <c r="N234" s="23" t="str">
        <f t="shared" si="22"/>
        <v/>
      </c>
      <c r="O234" s="21" t="str">
        <f t="shared" si="23"/>
        <v/>
      </c>
      <c r="P234" s="49"/>
      <c r="Q234" s="49"/>
      <c r="R234" s="49"/>
      <c r="S234" s="22" t="str">
        <f>IFERROR(MAX(IF(OR(P234="",Q234="",R234=""),"",IF(AND(MONTH(E234)=12,MONTH(F234)=12),(NETWORKDAYS(E234,F234,Lister!$D$7:$D$16)-P234)*O234/NETWORKDAYS(Lister!$D$19,Lister!$E$19,Lister!$D$7:$D$16),IF(AND(MONTH(E234)=12,F234&gt;DATE(2021,12,31)),(NETWORKDAYS(E234,Lister!$E$19,Lister!$D$7:$D$16)-P234)*O234/NETWORKDAYS(Lister!$D$19,Lister!$E$19,Lister!$D$7:$D$16),IF(E234&gt;DATE(2021,12,31),0)))),0),"")</f>
        <v/>
      </c>
      <c r="T234" s="22" t="str">
        <f>IFERROR(MAX(IF(OR(P234="",Q234="",R234=""),"",IF(AND(MONTH(E234)=1,MONTH(F234)=1),(NETWORKDAYS(E234,F234,Lister!$D$7:$D$16)-Q234)*O234/NETWORKDAYS(Lister!$D$20,Lister!$E$20,Lister!$D$7:$D$16),IF(AND(MONTH(E234)=1,F234&gt;DATE(2022,1,31)),(NETWORKDAYS(E234,Lister!$E$20,Lister!$D$7:$D$16)-Q234)*O234/NETWORKDAYS(Lister!$D$20,Lister!$E$20,Lister!$D$7:$D$16),IF(AND(E234&lt;DATE(2022,1,1),MONTH(F234)=1),(NETWORKDAYS(Lister!$D$20,F234,Lister!$D$7:$D$16)-Q234)*O234/NETWORKDAYS(Lister!$D$20,Lister!$E$20,Lister!$D$7:$D$16),IF(AND(E234&lt;DATE(2022,1,1),F234&gt;DATE(2022,1,31)),(NETWORKDAYS(Lister!$D$20,Lister!$E$20,Lister!$D$7:$D$16)-Q234)*O234/NETWORKDAYS(Lister!$D$20,Lister!$E$20,Lister!$D$7:$D$16),IF(OR(AND(E234&lt;DATE(2022,1,1),F234&lt;DATE(2022,1,1)),E234&gt;DATE(2022,1,31)),0)))))),0),"")</f>
        <v/>
      </c>
      <c r="U234" s="22" t="str">
        <f>IFERROR(MAX(IF(OR(P234="",Q234="",R234=""),"",IF(AND(MONTH(E234)=2,MONTH(F234)=2),(NETWORKDAYS(E234,F234,Lister!$D$7:$D$16)-R234)*O234/NETWORKDAYS(Lister!$D$21,Lister!$E$21,Lister!$D$7:$D$16),IF(AND(MONTH(E234)=2,F234&gt;DATE(2022,2,28)),(NETWORKDAYS(E234,Lister!$E$21,Lister!$D$7:$D$16)-R234)*O234/NETWORKDAYS(Lister!$D$21,Lister!$E$21,Lister!$D$7:$D$16),IF(AND(E234&lt;DATE(2022,2,1),MONTH(F234)=2),(NETWORKDAYS(Lister!$D$21,F234,Lister!$D$7:$D$16)-R234)*O234/NETWORKDAYS(Lister!$D$21,Lister!$E$21,Lister!$D$7:$D$16),IF(AND(E234&lt;DATE(2022,2,1),F234&gt;DATE(2022,2,28)),(NETWORKDAYS(Lister!$D$21,Lister!$E$21,Lister!$D$7:$D$16)-R234)*O234/NETWORKDAYS(Lister!$D$21,Lister!$E$21,Lister!$D$7:$D$16),IF(OR(AND(E234&lt;DATE(2022,2,1),F234&lt;DATE(2022,2,1)),E234&gt;DATE(2022,2,28)),0)))))),0),"")</f>
        <v/>
      </c>
      <c r="V234" s="23" t="str">
        <f t="shared" si="24"/>
        <v/>
      </c>
      <c r="W234" s="23" t="str">
        <f t="shared" si="25"/>
        <v/>
      </c>
      <c r="X234" s="24" t="str">
        <f t="shared" si="26"/>
        <v/>
      </c>
    </row>
    <row r="235" spans="1:24" x14ac:dyDescent="0.3">
      <c r="A235" s="4" t="str">
        <f t="shared" si="27"/>
        <v/>
      </c>
      <c r="B235" s="41"/>
      <c r="C235" s="42"/>
      <c r="D235" s="43"/>
      <c r="E235" s="44"/>
      <c r="F235" s="44"/>
      <c r="G235" s="17" t="str">
        <f>IF(OR(E235="",F235=""),"",NETWORKDAYS(E235,F235,Lister!$D$7:$D$16))</f>
        <v/>
      </c>
      <c r="I235" s="45" t="str">
        <f t="shared" si="21"/>
        <v/>
      </c>
      <c r="J235" s="46"/>
      <c r="K235" s="47">
        <f>IF(ISNUMBER('Opsparede løndele'!I220),J235+'Opsparede løndele'!I220,J235)</f>
        <v>0</v>
      </c>
      <c r="L235" s="48"/>
      <c r="M235" s="49"/>
      <c r="N235" s="23" t="str">
        <f t="shared" si="22"/>
        <v/>
      </c>
      <c r="O235" s="21" t="str">
        <f t="shared" si="23"/>
        <v/>
      </c>
      <c r="P235" s="49"/>
      <c r="Q235" s="49"/>
      <c r="R235" s="49"/>
      <c r="S235" s="22" t="str">
        <f>IFERROR(MAX(IF(OR(P235="",Q235="",R235=""),"",IF(AND(MONTH(E235)=12,MONTH(F235)=12),(NETWORKDAYS(E235,F235,Lister!$D$7:$D$16)-P235)*O235/NETWORKDAYS(Lister!$D$19,Lister!$E$19,Lister!$D$7:$D$16),IF(AND(MONTH(E235)=12,F235&gt;DATE(2021,12,31)),(NETWORKDAYS(E235,Lister!$E$19,Lister!$D$7:$D$16)-P235)*O235/NETWORKDAYS(Lister!$D$19,Lister!$E$19,Lister!$D$7:$D$16),IF(E235&gt;DATE(2021,12,31),0)))),0),"")</f>
        <v/>
      </c>
      <c r="T235" s="22" t="str">
        <f>IFERROR(MAX(IF(OR(P235="",Q235="",R235=""),"",IF(AND(MONTH(E235)=1,MONTH(F235)=1),(NETWORKDAYS(E235,F235,Lister!$D$7:$D$16)-Q235)*O235/NETWORKDAYS(Lister!$D$20,Lister!$E$20,Lister!$D$7:$D$16),IF(AND(MONTH(E235)=1,F235&gt;DATE(2022,1,31)),(NETWORKDAYS(E235,Lister!$E$20,Lister!$D$7:$D$16)-Q235)*O235/NETWORKDAYS(Lister!$D$20,Lister!$E$20,Lister!$D$7:$D$16),IF(AND(E235&lt;DATE(2022,1,1),MONTH(F235)=1),(NETWORKDAYS(Lister!$D$20,F235,Lister!$D$7:$D$16)-Q235)*O235/NETWORKDAYS(Lister!$D$20,Lister!$E$20,Lister!$D$7:$D$16),IF(AND(E235&lt;DATE(2022,1,1),F235&gt;DATE(2022,1,31)),(NETWORKDAYS(Lister!$D$20,Lister!$E$20,Lister!$D$7:$D$16)-Q235)*O235/NETWORKDAYS(Lister!$D$20,Lister!$E$20,Lister!$D$7:$D$16),IF(OR(AND(E235&lt;DATE(2022,1,1),F235&lt;DATE(2022,1,1)),E235&gt;DATE(2022,1,31)),0)))))),0),"")</f>
        <v/>
      </c>
      <c r="U235" s="22" t="str">
        <f>IFERROR(MAX(IF(OR(P235="",Q235="",R235=""),"",IF(AND(MONTH(E235)=2,MONTH(F235)=2),(NETWORKDAYS(E235,F235,Lister!$D$7:$D$16)-R235)*O235/NETWORKDAYS(Lister!$D$21,Lister!$E$21,Lister!$D$7:$D$16),IF(AND(MONTH(E235)=2,F235&gt;DATE(2022,2,28)),(NETWORKDAYS(E235,Lister!$E$21,Lister!$D$7:$D$16)-R235)*O235/NETWORKDAYS(Lister!$D$21,Lister!$E$21,Lister!$D$7:$D$16),IF(AND(E235&lt;DATE(2022,2,1),MONTH(F235)=2),(NETWORKDAYS(Lister!$D$21,F235,Lister!$D$7:$D$16)-R235)*O235/NETWORKDAYS(Lister!$D$21,Lister!$E$21,Lister!$D$7:$D$16),IF(AND(E235&lt;DATE(2022,2,1),F235&gt;DATE(2022,2,28)),(NETWORKDAYS(Lister!$D$21,Lister!$E$21,Lister!$D$7:$D$16)-R235)*O235/NETWORKDAYS(Lister!$D$21,Lister!$E$21,Lister!$D$7:$D$16),IF(OR(AND(E235&lt;DATE(2022,2,1),F235&lt;DATE(2022,2,1)),E235&gt;DATE(2022,2,28)),0)))))),0),"")</f>
        <v/>
      </c>
      <c r="V235" s="23" t="str">
        <f t="shared" si="24"/>
        <v/>
      </c>
      <c r="W235" s="23" t="str">
        <f t="shared" si="25"/>
        <v/>
      </c>
      <c r="X235" s="24" t="str">
        <f t="shared" si="26"/>
        <v/>
      </c>
    </row>
    <row r="236" spans="1:24" x14ac:dyDescent="0.3">
      <c r="A236" s="4" t="str">
        <f t="shared" si="27"/>
        <v/>
      </c>
      <c r="B236" s="41"/>
      <c r="C236" s="42"/>
      <c r="D236" s="43"/>
      <c r="E236" s="44"/>
      <c r="F236" s="44"/>
      <c r="G236" s="17" t="str">
        <f>IF(OR(E236="",F236=""),"",NETWORKDAYS(E236,F236,Lister!$D$7:$D$16))</f>
        <v/>
      </c>
      <c r="I236" s="45" t="str">
        <f t="shared" si="21"/>
        <v/>
      </c>
      <c r="J236" s="46"/>
      <c r="K236" s="47">
        <f>IF(ISNUMBER('Opsparede løndele'!I221),J236+'Opsparede løndele'!I221,J236)</f>
        <v>0</v>
      </c>
      <c r="L236" s="48"/>
      <c r="M236" s="49"/>
      <c r="N236" s="23" t="str">
        <f t="shared" si="22"/>
        <v/>
      </c>
      <c r="O236" s="21" t="str">
        <f t="shared" si="23"/>
        <v/>
      </c>
      <c r="P236" s="49"/>
      <c r="Q236" s="49"/>
      <c r="R236" s="49"/>
      <c r="S236" s="22" t="str">
        <f>IFERROR(MAX(IF(OR(P236="",Q236="",R236=""),"",IF(AND(MONTH(E236)=12,MONTH(F236)=12),(NETWORKDAYS(E236,F236,Lister!$D$7:$D$16)-P236)*O236/NETWORKDAYS(Lister!$D$19,Lister!$E$19,Lister!$D$7:$D$16),IF(AND(MONTH(E236)=12,F236&gt;DATE(2021,12,31)),(NETWORKDAYS(E236,Lister!$E$19,Lister!$D$7:$D$16)-P236)*O236/NETWORKDAYS(Lister!$D$19,Lister!$E$19,Lister!$D$7:$D$16),IF(E236&gt;DATE(2021,12,31),0)))),0),"")</f>
        <v/>
      </c>
      <c r="T236" s="22" t="str">
        <f>IFERROR(MAX(IF(OR(P236="",Q236="",R236=""),"",IF(AND(MONTH(E236)=1,MONTH(F236)=1),(NETWORKDAYS(E236,F236,Lister!$D$7:$D$16)-Q236)*O236/NETWORKDAYS(Lister!$D$20,Lister!$E$20,Lister!$D$7:$D$16),IF(AND(MONTH(E236)=1,F236&gt;DATE(2022,1,31)),(NETWORKDAYS(E236,Lister!$E$20,Lister!$D$7:$D$16)-Q236)*O236/NETWORKDAYS(Lister!$D$20,Lister!$E$20,Lister!$D$7:$D$16),IF(AND(E236&lt;DATE(2022,1,1),MONTH(F236)=1),(NETWORKDAYS(Lister!$D$20,F236,Lister!$D$7:$D$16)-Q236)*O236/NETWORKDAYS(Lister!$D$20,Lister!$E$20,Lister!$D$7:$D$16),IF(AND(E236&lt;DATE(2022,1,1),F236&gt;DATE(2022,1,31)),(NETWORKDAYS(Lister!$D$20,Lister!$E$20,Lister!$D$7:$D$16)-Q236)*O236/NETWORKDAYS(Lister!$D$20,Lister!$E$20,Lister!$D$7:$D$16),IF(OR(AND(E236&lt;DATE(2022,1,1),F236&lt;DATE(2022,1,1)),E236&gt;DATE(2022,1,31)),0)))))),0),"")</f>
        <v/>
      </c>
      <c r="U236" s="22" t="str">
        <f>IFERROR(MAX(IF(OR(P236="",Q236="",R236=""),"",IF(AND(MONTH(E236)=2,MONTH(F236)=2),(NETWORKDAYS(E236,F236,Lister!$D$7:$D$16)-R236)*O236/NETWORKDAYS(Lister!$D$21,Lister!$E$21,Lister!$D$7:$D$16),IF(AND(MONTH(E236)=2,F236&gt;DATE(2022,2,28)),(NETWORKDAYS(E236,Lister!$E$21,Lister!$D$7:$D$16)-R236)*O236/NETWORKDAYS(Lister!$D$21,Lister!$E$21,Lister!$D$7:$D$16),IF(AND(E236&lt;DATE(2022,2,1),MONTH(F236)=2),(NETWORKDAYS(Lister!$D$21,F236,Lister!$D$7:$D$16)-R236)*O236/NETWORKDAYS(Lister!$D$21,Lister!$E$21,Lister!$D$7:$D$16),IF(AND(E236&lt;DATE(2022,2,1),F236&gt;DATE(2022,2,28)),(NETWORKDAYS(Lister!$D$21,Lister!$E$21,Lister!$D$7:$D$16)-R236)*O236/NETWORKDAYS(Lister!$D$21,Lister!$E$21,Lister!$D$7:$D$16),IF(OR(AND(E236&lt;DATE(2022,2,1),F236&lt;DATE(2022,2,1)),E236&gt;DATE(2022,2,28)),0)))))),0),"")</f>
        <v/>
      </c>
      <c r="V236" s="23" t="str">
        <f t="shared" si="24"/>
        <v/>
      </c>
      <c r="W236" s="23" t="str">
        <f t="shared" si="25"/>
        <v/>
      </c>
      <c r="X236" s="24" t="str">
        <f t="shared" si="26"/>
        <v/>
      </c>
    </row>
    <row r="237" spans="1:24" x14ac:dyDescent="0.3">
      <c r="A237" s="4" t="str">
        <f t="shared" si="27"/>
        <v/>
      </c>
      <c r="B237" s="41"/>
      <c r="C237" s="42"/>
      <c r="D237" s="43"/>
      <c r="E237" s="44"/>
      <c r="F237" s="44"/>
      <c r="G237" s="17" t="str">
        <f>IF(OR(E237="",F237=""),"",NETWORKDAYS(E237,F237,Lister!$D$7:$D$16))</f>
        <v/>
      </c>
      <c r="I237" s="45" t="str">
        <f t="shared" si="21"/>
        <v/>
      </c>
      <c r="J237" s="46"/>
      <c r="K237" s="47">
        <f>IF(ISNUMBER('Opsparede løndele'!I222),J237+'Opsparede løndele'!I222,J237)</f>
        <v>0</v>
      </c>
      <c r="L237" s="48"/>
      <c r="M237" s="49"/>
      <c r="N237" s="23" t="str">
        <f t="shared" si="22"/>
        <v/>
      </c>
      <c r="O237" s="21" t="str">
        <f t="shared" si="23"/>
        <v/>
      </c>
      <c r="P237" s="49"/>
      <c r="Q237" s="49"/>
      <c r="R237" s="49"/>
      <c r="S237" s="22" t="str">
        <f>IFERROR(MAX(IF(OR(P237="",Q237="",R237=""),"",IF(AND(MONTH(E237)=12,MONTH(F237)=12),(NETWORKDAYS(E237,F237,Lister!$D$7:$D$16)-P237)*O237/NETWORKDAYS(Lister!$D$19,Lister!$E$19,Lister!$D$7:$D$16),IF(AND(MONTH(E237)=12,F237&gt;DATE(2021,12,31)),(NETWORKDAYS(E237,Lister!$E$19,Lister!$D$7:$D$16)-P237)*O237/NETWORKDAYS(Lister!$D$19,Lister!$E$19,Lister!$D$7:$D$16),IF(E237&gt;DATE(2021,12,31),0)))),0),"")</f>
        <v/>
      </c>
      <c r="T237" s="22" t="str">
        <f>IFERROR(MAX(IF(OR(P237="",Q237="",R237=""),"",IF(AND(MONTH(E237)=1,MONTH(F237)=1),(NETWORKDAYS(E237,F237,Lister!$D$7:$D$16)-Q237)*O237/NETWORKDAYS(Lister!$D$20,Lister!$E$20,Lister!$D$7:$D$16),IF(AND(MONTH(E237)=1,F237&gt;DATE(2022,1,31)),(NETWORKDAYS(E237,Lister!$E$20,Lister!$D$7:$D$16)-Q237)*O237/NETWORKDAYS(Lister!$D$20,Lister!$E$20,Lister!$D$7:$D$16),IF(AND(E237&lt;DATE(2022,1,1),MONTH(F237)=1),(NETWORKDAYS(Lister!$D$20,F237,Lister!$D$7:$D$16)-Q237)*O237/NETWORKDAYS(Lister!$D$20,Lister!$E$20,Lister!$D$7:$D$16),IF(AND(E237&lt;DATE(2022,1,1),F237&gt;DATE(2022,1,31)),(NETWORKDAYS(Lister!$D$20,Lister!$E$20,Lister!$D$7:$D$16)-Q237)*O237/NETWORKDAYS(Lister!$D$20,Lister!$E$20,Lister!$D$7:$D$16),IF(OR(AND(E237&lt;DATE(2022,1,1),F237&lt;DATE(2022,1,1)),E237&gt;DATE(2022,1,31)),0)))))),0),"")</f>
        <v/>
      </c>
      <c r="U237" s="22" t="str">
        <f>IFERROR(MAX(IF(OR(P237="",Q237="",R237=""),"",IF(AND(MONTH(E237)=2,MONTH(F237)=2),(NETWORKDAYS(E237,F237,Lister!$D$7:$D$16)-R237)*O237/NETWORKDAYS(Lister!$D$21,Lister!$E$21,Lister!$D$7:$D$16),IF(AND(MONTH(E237)=2,F237&gt;DATE(2022,2,28)),(NETWORKDAYS(E237,Lister!$E$21,Lister!$D$7:$D$16)-R237)*O237/NETWORKDAYS(Lister!$D$21,Lister!$E$21,Lister!$D$7:$D$16),IF(AND(E237&lt;DATE(2022,2,1),MONTH(F237)=2),(NETWORKDAYS(Lister!$D$21,F237,Lister!$D$7:$D$16)-R237)*O237/NETWORKDAYS(Lister!$D$21,Lister!$E$21,Lister!$D$7:$D$16),IF(AND(E237&lt;DATE(2022,2,1),F237&gt;DATE(2022,2,28)),(NETWORKDAYS(Lister!$D$21,Lister!$E$21,Lister!$D$7:$D$16)-R237)*O237/NETWORKDAYS(Lister!$D$21,Lister!$E$21,Lister!$D$7:$D$16),IF(OR(AND(E237&lt;DATE(2022,2,1),F237&lt;DATE(2022,2,1)),E237&gt;DATE(2022,2,28)),0)))))),0),"")</f>
        <v/>
      </c>
      <c r="V237" s="23" t="str">
        <f t="shared" si="24"/>
        <v/>
      </c>
      <c r="W237" s="23" t="str">
        <f t="shared" si="25"/>
        <v/>
      </c>
      <c r="X237" s="24" t="str">
        <f t="shared" si="26"/>
        <v/>
      </c>
    </row>
    <row r="238" spans="1:24" x14ac:dyDescent="0.3">
      <c r="A238" s="4" t="str">
        <f t="shared" si="27"/>
        <v/>
      </c>
      <c r="B238" s="41"/>
      <c r="C238" s="42"/>
      <c r="D238" s="43"/>
      <c r="E238" s="44"/>
      <c r="F238" s="44"/>
      <c r="G238" s="17" t="str">
        <f>IF(OR(E238="",F238=""),"",NETWORKDAYS(E238,F238,Lister!$D$7:$D$16))</f>
        <v/>
      </c>
      <c r="I238" s="45" t="str">
        <f t="shared" si="21"/>
        <v/>
      </c>
      <c r="J238" s="46"/>
      <c r="K238" s="47">
        <f>IF(ISNUMBER('Opsparede løndele'!I223),J238+'Opsparede løndele'!I223,J238)</f>
        <v>0</v>
      </c>
      <c r="L238" s="48"/>
      <c r="M238" s="49"/>
      <c r="N238" s="23" t="str">
        <f t="shared" si="22"/>
        <v/>
      </c>
      <c r="O238" s="21" t="str">
        <f t="shared" si="23"/>
        <v/>
      </c>
      <c r="P238" s="49"/>
      <c r="Q238" s="49"/>
      <c r="R238" s="49"/>
      <c r="S238" s="22" t="str">
        <f>IFERROR(MAX(IF(OR(P238="",Q238="",R238=""),"",IF(AND(MONTH(E238)=12,MONTH(F238)=12),(NETWORKDAYS(E238,F238,Lister!$D$7:$D$16)-P238)*O238/NETWORKDAYS(Lister!$D$19,Lister!$E$19,Lister!$D$7:$D$16),IF(AND(MONTH(E238)=12,F238&gt;DATE(2021,12,31)),(NETWORKDAYS(E238,Lister!$E$19,Lister!$D$7:$D$16)-P238)*O238/NETWORKDAYS(Lister!$D$19,Lister!$E$19,Lister!$D$7:$D$16),IF(E238&gt;DATE(2021,12,31),0)))),0),"")</f>
        <v/>
      </c>
      <c r="T238" s="22" t="str">
        <f>IFERROR(MAX(IF(OR(P238="",Q238="",R238=""),"",IF(AND(MONTH(E238)=1,MONTH(F238)=1),(NETWORKDAYS(E238,F238,Lister!$D$7:$D$16)-Q238)*O238/NETWORKDAYS(Lister!$D$20,Lister!$E$20,Lister!$D$7:$D$16),IF(AND(MONTH(E238)=1,F238&gt;DATE(2022,1,31)),(NETWORKDAYS(E238,Lister!$E$20,Lister!$D$7:$D$16)-Q238)*O238/NETWORKDAYS(Lister!$D$20,Lister!$E$20,Lister!$D$7:$D$16),IF(AND(E238&lt;DATE(2022,1,1),MONTH(F238)=1),(NETWORKDAYS(Lister!$D$20,F238,Lister!$D$7:$D$16)-Q238)*O238/NETWORKDAYS(Lister!$D$20,Lister!$E$20,Lister!$D$7:$D$16),IF(AND(E238&lt;DATE(2022,1,1),F238&gt;DATE(2022,1,31)),(NETWORKDAYS(Lister!$D$20,Lister!$E$20,Lister!$D$7:$D$16)-Q238)*O238/NETWORKDAYS(Lister!$D$20,Lister!$E$20,Lister!$D$7:$D$16),IF(OR(AND(E238&lt;DATE(2022,1,1),F238&lt;DATE(2022,1,1)),E238&gt;DATE(2022,1,31)),0)))))),0),"")</f>
        <v/>
      </c>
      <c r="U238" s="22" t="str">
        <f>IFERROR(MAX(IF(OR(P238="",Q238="",R238=""),"",IF(AND(MONTH(E238)=2,MONTH(F238)=2),(NETWORKDAYS(E238,F238,Lister!$D$7:$D$16)-R238)*O238/NETWORKDAYS(Lister!$D$21,Lister!$E$21,Lister!$D$7:$D$16),IF(AND(MONTH(E238)=2,F238&gt;DATE(2022,2,28)),(NETWORKDAYS(E238,Lister!$E$21,Lister!$D$7:$D$16)-R238)*O238/NETWORKDAYS(Lister!$D$21,Lister!$E$21,Lister!$D$7:$D$16),IF(AND(E238&lt;DATE(2022,2,1),MONTH(F238)=2),(NETWORKDAYS(Lister!$D$21,F238,Lister!$D$7:$D$16)-R238)*O238/NETWORKDAYS(Lister!$D$21,Lister!$E$21,Lister!$D$7:$D$16),IF(AND(E238&lt;DATE(2022,2,1),F238&gt;DATE(2022,2,28)),(NETWORKDAYS(Lister!$D$21,Lister!$E$21,Lister!$D$7:$D$16)-R238)*O238/NETWORKDAYS(Lister!$D$21,Lister!$E$21,Lister!$D$7:$D$16),IF(OR(AND(E238&lt;DATE(2022,2,1),F238&lt;DATE(2022,2,1)),E238&gt;DATE(2022,2,28)),0)))))),0),"")</f>
        <v/>
      </c>
      <c r="V238" s="23" t="str">
        <f t="shared" si="24"/>
        <v/>
      </c>
      <c r="W238" s="23" t="str">
        <f t="shared" si="25"/>
        <v/>
      </c>
      <c r="X238" s="24" t="str">
        <f t="shared" si="26"/>
        <v/>
      </c>
    </row>
    <row r="239" spans="1:24" x14ac:dyDescent="0.3">
      <c r="A239" s="4" t="str">
        <f t="shared" si="27"/>
        <v/>
      </c>
      <c r="B239" s="41"/>
      <c r="C239" s="42"/>
      <c r="D239" s="43"/>
      <c r="E239" s="44"/>
      <c r="F239" s="44"/>
      <c r="G239" s="17" t="str">
        <f>IF(OR(E239="",F239=""),"",NETWORKDAYS(E239,F239,Lister!$D$7:$D$16))</f>
        <v/>
      </c>
      <c r="I239" s="45" t="str">
        <f t="shared" si="21"/>
        <v/>
      </c>
      <c r="J239" s="46"/>
      <c r="K239" s="47">
        <f>IF(ISNUMBER('Opsparede løndele'!I224),J239+'Opsparede løndele'!I224,J239)</f>
        <v>0</v>
      </c>
      <c r="L239" s="48"/>
      <c r="M239" s="49"/>
      <c r="N239" s="23" t="str">
        <f t="shared" si="22"/>
        <v/>
      </c>
      <c r="O239" s="21" t="str">
        <f t="shared" si="23"/>
        <v/>
      </c>
      <c r="P239" s="49"/>
      <c r="Q239" s="49"/>
      <c r="R239" s="49"/>
      <c r="S239" s="22" t="str">
        <f>IFERROR(MAX(IF(OR(P239="",Q239="",R239=""),"",IF(AND(MONTH(E239)=12,MONTH(F239)=12),(NETWORKDAYS(E239,F239,Lister!$D$7:$D$16)-P239)*O239/NETWORKDAYS(Lister!$D$19,Lister!$E$19,Lister!$D$7:$D$16),IF(AND(MONTH(E239)=12,F239&gt;DATE(2021,12,31)),(NETWORKDAYS(E239,Lister!$E$19,Lister!$D$7:$D$16)-P239)*O239/NETWORKDAYS(Lister!$D$19,Lister!$E$19,Lister!$D$7:$D$16),IF(E239&gt;DATE(2021,12,31),0)))),0),"")</f>
        <v/>
      </c>
      <c r="T239" s="22" t="str">
        <f>IFERROR(MAX(IF(OR(P239="",Q239="",R239=""),"",IF(AND(MONTH(E239)=1,MONTH(F239)=1),(NETWORKDAYS(E239,F239,Lister!$D$7:$D$16)-Q239)*O239/NETWORKDAYS(Lister!$D$20,Lister!$E$20,Lister!$D$7:$D$16),IF(AND(MONTH(E239)=1,F239&gt;DATE(2022,1,31)),(NETWORKDAYS(E239,Lister!$E$20,Lister!$D$7:$D$16)-Q239)*O239/NETWORKDAYS(Lister!$D$20,Lister!$E$20,Lister!$D$7:$D$16),IF(AND(E239&lt;DATE(2022,1,1),MONTH(F239)=1),(NETWORKDAYS(Lister!$D$20,F239,Lister!$D$7:$D$16)-Q239)*O239/NETWORKDAYS(Lister!$D$20,Lister!$E$20,Lister!$D$7:$D$16),IF(AND(E239&lt;DATE(2022,1,1),F239&gt;DATE(2022,1,31)),(NETWORKDAYS(Lister!$D$20,Lister!$E$20,Lister!$D$7:$D$16)-Q239)*O239/NETWORKDAYS(Lister!$D$20,Lister!$E$20,Lister!$D$7:$D$16),IF(OR(AND(E239&lt;DATE(2022,1,1),F239&lt;DATE(2022,1,1)),E239&gt;DATE(2022,1,31)),0)))))),0),"")</f>
        <v/>
      </c>
      <c r="U239" s="22" t="str">
        <f>IFERROR(MAX(IF(OR(P239="",Q239="",R239=""),"",IF(AND(MONTH(E239)=2,MONTH(F239)=2),(NETWORKDAYS(E239,F239,Lister!$D$7:$D$16)-R239)*O239/NETWORKDAYS(Lister!$D$21,Lister!$E$21,Lister!$D$7:$D$16),IF(AND(MONTH(E239)=2,F239&gt;DATE(2022,2,28)),(NETWORKDAYS(E239,Lister!$E$21,Lister!$D$7:$D$16)-R239)*O239/NETWORKDAYS(Lister!$D$21,Lister!$E$21,Lister!$D$7:$D$16),IF(AND(E239&lt;DATE(2022,2,1),MONTH(F239)=2),(NETWORKDAYS(Lister!$D$21,F239,Lister!$D$7:$D$16)-R239)*O239/NETWORKDAYS(Lister!$D$21,Lister!$E$21,Lister!$D$7:$D$16),IF(AND(E239&lt;DATE(2022,2,1),F239&gt;DATE(2022,2,28)),(NETWORKDAYS(Lister!$D$21,Lister!$E$21,Lister!$D$7:$D$16)-R239)*O239/NETWORKDAYS(Lister!$D$21,Lister!$E$21,Lister!$D$7:$D$16),IF(OR(AND(E239&lt;DATE(2022,2,1),F239&lt;DATE(2022,2,1)),E239&gt;DATE(2022,2,28)),0)))))),0),"")</f>
        <v/>
      </c>
      <c r="V239" s="23" t="str">
        <f t="shared" si="24"/>
        <v/>
      </c>
      <c r="W239" s="23" t="str">
        <f t="shared" si="25"/>
        <v/>
      </c>
      <c r="X239" s="24" t="str">
        <f t="shared" si="26"/>
        <v/>
      </c>
    </row>
    <row r="240" spans="1:24" x14ac:dyDescent="0.3">
      <c r="A240" s="4" t="str">
        <f t="shared" si="27"/>
        <v/>
      </c>
      <c r="B240" s="41"/>
      <c r="C240" s="42"/>
      <c r="D240" s="43"/>
      <c r="E240" s="44"/>
      <c r="F240" s="44"/>
      <c r="G240" s="17" t="str">
        <f>IF(OR(E240="",F240=""),"",NETWORKDAYS(E240,F240,Lister!$D$7:$D$16))</f>
        <v/>
      </c>
      <c r="I240" s="45" t="str">
        <f t="shared" si="21"/>
        <v/>
      </c>
      <c r="J240" s="46"/>
      <c r="K240" s="47">
        <f>IF(ISNUMBER('Opsparede løndele'!I225),J240+'Opsparede løndele'!I225,J240)</f>
        <v>0</v>
      </c>
      <c r="L240" s="48"/>
      <c r="M240" s="49"/>
      <c r="N240" s="23" t="str">
        <f t="shared" si="22"/>
        <v/>
      </c>
      <c r="O240" s="21" t="str">
        <f t="shared" si="23"/>
        <v/>
      </c>
      <c r="P240" s="49"/>
      <c r="Q240" s="49"/>
      <c r="R240" s="49"/>
      <c r="S240" s="22" t="str">
        <f>IFERROR(MAX(IF(OR(P240="",Q240="",R240=""),"",IF(AND(MONTH(E240)=12,MONTH(F240)=12),(NETWORKDAYS(E240,F240,Lister!$D$7:$D$16)-P240)*O240/NETWORKDAYS(Lister!$D$19,Lister!$E$19,Lister!$D$7:$D$16),IF(AND(MONTH(E240)=12,F240&gt;DATE(2021,12,31)),(NETWORKDAYS(E240,Lister!$E$19,Lister!$D$7:$D$16)-P240)*O240/NETWORKDAYS(Lister!$D$19,Lister!$E$19,Lister!$D$7:$D$16),IF(E240&gt;DATE(2021,12,31),0)))),0),"")</f>
        <v/>
      </c>
      <c r="T240" s="22" t="str">
        <f>IFERROR(MAX(IF(OR(P240="",Q240="",R240=""),"",IF(AND(MONTH(E240)=1,MONTH(F240)=1),(NETWORKDAYS(E240,F240,Lister!$D$7:$D$16)-Q240)*O240/NETWORKDAYS(Lister!$D$20,Lister!$E$20,Lister!$D$7:$D$16),IF(AND(MONTH(E240)=1,F240&gt;DATE(2022,1,31)),(NETWORKDAYS(E240,Lister!$E$20,Lister!$D$7:$D$16)-Q240)*O240/NETWORKDAYS(Lister!$D$20,Lister!$E$20,Lister!$D$7:$D$16),IF(AND(E240&lt;DATE(2022,1,1),MONTH(F240)=1),(NETWORKDAYS(Lister!$D$20,F240,Lister!$D$7:$D$16)-Q240)*O240/NETWORKDAYS(Lister!$D$20,Lister!$E$20,Lister!$D$7:$D$16),IF(AND(E240&lt;DATE(2022,1,1),F240&gt;DATE(2022,1,31)),(NETWORKDAYS(Lister!$D$20,Lister!$E$20,Lister!$D$7:$D$16)-Q240)*O240/NETWORKDAYS(Lister!$D$20,Lister!$E$20,Lister!$D$7:$D$16),IF(OR(AND(E240&lt;DATE(2022,1,1),F240&lt;DATE(2022,1,1)),E240&gt;DATE(2022,1,31)),0)))))),0),"")</f>
        <v/>
      </c>
      <c r="U240" s="22" t="str">
        <f>IFERROR(MAX(IF(OR(P240="",Q240="",R240=""),"",IF(AND(MONTH(E240)=2,MONTH(F240)=2),(NETWORKDAYS(E240,F240,Lister!$D$7:$D$16)-R240)*O240/NETWORKDAYS(Lister!$D$21,Lister!$E$21,Lister!$D$7:$D$16),IF(AND(MONTH(E240)=2,F240&gt;DATE(2022,2,28)),(NETWORKDAYS(E240,Lister!$E$21,Lister!$D$7:$D$16)-R240)*O240/NETWORKDAYS(Lister!$D$21,Lister!$E$21,Lister!$D$7:$D$16),IF(AND(E240&lt;DATE(2022,2,1),MONTH(F240)=2),(NETWORKDAYS(Lister!$D$21,F240,Lister!$D$7:$D$16)-R240)*O240/NETWORKDAYS(Lister!$D$21,Lister!$E$21,Lister!$D$7:$D$16),IF(AND(E240&lt;DATE(2022,2,1),F240&gt;DATE(2022,2,28)),(NETWORKDAYS(Lister!$D$21,Lister!$E$21,Lister!$D$7:$D$16)-R240)*O240/NETWORKDAYS(Lister!$D$21,Lister!$E$21,Lister!$D$7:$D$16),IF(OR(AND(E240&lt;DATE(2022,2,1),F240&lt;DATE(2022,2,1)),E240&gt;DATE(2022,2,28)),0)))))),0),"")</f>
        <v/>
      </c>
      <c r="V240" s="23" t="str">
        <f t="shared" si="24"/>
        <v/>
      </c>
      <c r="W240" s="23" t="str">
        <f t="shared" si="25"/>
        <v/>
      </c>
      <c r="X240" s="24" t="str">
        <f t="shared" si="26"/>
        <v/>
      </c>
    </row>
    <row r="241" spans="1:24" x14ac:dyDescent="0.3">
      <c r="A241" s="4" t="str">
        <f t="shared" si="27"/>
        <v/>
      </c>
      <c r="B241" s="41"/>
      <c r="C241" s="42"/>
      <c r="D241" s="43"/>
      <c r="E241" s="44"/>
      <c r="F241" s="44"/>
      <c r="G241" s="17" t="str">
        <f>IF(OR(E241="",F241=""),"",NETWORKDAYS(E241,F241,Lister!$D$7:$D$16))</f>
        <v/>
      </c>
      <c r="I241" s="45" t="str">
        <f t="shared" si="21"/>
        <v/>
      </c>
      <c r="J241" s="46"/>
      <c r="K241" s="47">
        <f>IF(ISNUMBER('Opsparede løndele'!I226),J241+'Opsparede løndele'!I226,J241)</f>
        <v>0</v>
      </c>
      <c r="L241" s="48"/>
      <c r="M241" s="49"/>
      <c r="N241" s="23" t="str">
        <f t="shared" si="22"/>
        <v/>
      </c>
      <c r="O241" s="21" t="str">
        <f t="shared" si="23"/>
        <v/>
      </c>
      <c r="P241" s="49"/>
      <c r="Q241" s="49"/>
      <c r="R241" s="49"/>
      <c r="S241" s="22" t="str">
        <f>IFERROR(MAX(IF(OR(P241="",Q241="",R241=""),"",IF(AND(MONTH(E241)=12,MONTH(F241)=12),(NETWORKDAYS(E241,F241,Lister!$D$7:$D$16)-P241)*O241/NETWORKDAYS(Lister!$D$19,Lister!$E$19,Lister!$D$7:$D$16),IF(AND(MONTH(E241)=12,F241&gt;DATE(2021,12,31)),(NETWORKDAYS(E241,Lister!$E$19,Lister!$D$7:$D$16)-P241)*O241/NETWORKDAYS(Lister!$D$19,Lister!$E$19,Lister!$D$7:$D$16),IF(E241&gt;DATE(2021,12,31),0)))),0),"")</f>
        <v/>
      </c>
      <c r="T241" s="22" t="str">
        <f>IFERROR(MAX(IF(OR(P241="",Q241="",R241=""),"",IF(AND(MONTH(E241)=1,MONTH(F241)=1),(NETWORKDAYS(E241,F241,Lister!$D$7:$D$16)-Q241)*O241/NETWORKDAYS(Lister!$D$20,Lister!$E$20,Lister!$D$7:$D$16),IF(AND(MONTH(E241)=1,F241&gt;DATE(2022,1,31)),(NETWORKDAYS(E241,Lister!$E$20,Lister!$D$7:$D$16)-Q241)*O241/NETWORKDAYS(Lister!$D$20,Lister!$E$20,Lister!$D$7:$D$16),IF(AND(E241&lt;DATE(2022,1,1),MONTH(F241)=1),(NETWORKDAYS(Lister!$D$20,F241,Lister!$D$7:$D$16)-Q241)*O241/NETWORKDAYS(Lister!$D$20,Lister!$E$20,Lister!$D$7:$D$16),IF(AND(E241&lt;DATE(2022,1,1),F241&gt;DATE(2022,1,31)),(NETWORKDAYS(Lister!$D$20,Lister!$E$20,Lister!$D$7:$D$16)-Q241)*O241/NETWORKDAYS(Lister!$D$20,Lister!$E$20,Lister!$D$7:$D$16),IF(OR(AND(E241&lt;DATE(2022,1,1),F241&lt;DATE(2022,1,1)),E241&gt;DATE(2022,1,31)),0)))))),0),"")</f>
        <v/>
      </c>
      <c r="U241" s="22" t="str">
        <f>IFERROR(MAX(IF(OR(P241="",Q241="",R241=""),"",IF(AND(MONTH(E241)=2,MONTH(F241)=2),(NETWORKDAYS(E241,F241,Lister!$D$7:$D$16)-R241)*O241/NETWORKDAYS(Lister!$D$21,Lister!$E$21,Lister!$D$7:$D$16),IF(AND(MONTH(E241)=2,F241&gt;DATE(2022,2,28)),(NETWORKDAYS(E241,Lister!$E$21,Lister!$D$7:$D$16)-R241)*O241/NETWORKDAYS(Lister!$D$21,Lister!$E$21,Lister!$D$7:$D$16),IF(AND(E241&lt;DATE(2022,2,1),MONTH(F241)=2),(NETWORKDAYS(Lister!$D$21,F241,Lister!$D$7:$D$16)-R241)*O241/NETWORKDAYS(Lister!$D$21,Lister!$E$21,Lister!$D$7:$D$16),IF(AND(E241&lt;DATE(2022,2,1),F241&gt;DATE(2022,2,28)),(NETWORKDAYS(Lister!$D$21,Lister!$E$21,Lister!$D$7:$D$16)-R241)*O241/NETWORKDAYS(Lister!$D$21,Lister!$E$21,Lister!$D$7:$D$16),IF(OR(AND(E241&lt;DATE(2022,2,1),F241&lt;DATE(2022,2,1)),E241&gt;DATE(2022,2,28)),0)))))),0),"")</f>
        <v/>
      </c>
      <c r="V241" s="23" t="str">
        <f t="shared" si="24"/>
        <v/>
      </c>
      <c r="W241" s="23" t="str">
        <f t="shared" si="25"/>
        <v/>
      </c>
      <c r="X241" s="24" t="str">
        <f t="shared" si="26"/>
        <v/>
      </c>
    </row>
    <row r="242" spans="1:24" x14ac:dyDescent="0.3">
      <c r="A242" s="4" t="str">
        <f t="shared" si="27"/>
        <v/>
      </c>
      <c r="B242" s="41"/>
      <c r="C242" s="42"/>
      <c r="D242" s="43"/>
      <c r="E242" s="44"/>
      <c r="F242" s="44"/>
      <c r="G242" s="17" t="str">
        <f>IF(OR(E242="",F242=""),"",NETWORKDAYS(E242,F242,Lister!$D$7:$D$16))</f>
        <v/>
      </c>
      <c r="I242" s="45" t="str">
        <f t="shared" si="21"/>
        <v/>
      </c>
      <c r="J242" s="46"/>
      <c r="K242" s="47">
        <f>IF(ISNUMBER('Opsparede løndele'!I227),J242+'Opsparede løndele'!I227,J242)</f>
        <v>0</v>
      </c>
      <c r="L242" s="48"/>
      <c r="M242" s="49"/>
      <c r="N242" s="23" t="str">
        <f t="shared" si="22"/>
        <v/>
      </c>
      <c r="O242" s="21" t="str">
        <f t="shared" si="23"/>
        <v/>
      </c>
      <c r="P242" s="49"/>
      <c r="Q242" s="49"/>
      <c r="R242" s="49"/>
      <c r="S242" s="22" t="str">
        <f>IFERROR(MAX(IF(OR(P242="",Q242="",R242=""),"",IF(AND(MONTH(E242)=12,MONTH(F242)=12),(NETWORKDAYS(E242,F242,Lister!$D$7:$D$16)-P242)*O242/NETWORKDAYS(Lister!$D$19,Lister!$E$19,Lister!$D$7:$D$16),IF(AND(MONTH(E242)=12,F242&gt;DATE(2021,12,31)),(NETWORKDAYS(E242,Lister!$E$19,Lister!$D$7:$D$16)-P242)*O242/NETWORKDAYS(Lister!$D$19,Lister!$E$19,Lister!$D$7:$D$16),IF(E242&gt;DATE(2021,12,31),0)))),0),"")</f>
        <v/>
      </c>
      <c r="T242" s="22" t="str">
        <f>IFERROR(MAX(IF(OR(P242="",Q242="",R242=""),"",IF(AND(MONTH(E242)=1,MONTH(F242)=1),(NETWORKDAYS(E242,F242,Lister!$D$7:$D$16)-Q242)*O242/NETWORKDAYS(Lister!$D$20,Lister!$E$20,Lister!$D$7:$D$16),IF(AND(MONTH(E242)=1,F242&gt;DATE(2022,1,31)),(NETWORKDAYS(E242,Lister!$E$20,Lister!$D$7:$D$16)-Q242)*O242/NETWORKDAYS(Lister!$D$20,Lister!$E$20,Lister!$D$7:$D$16),IF(AND(E242&lt;DATE(2022,1,1),MONTH(F242)=1),(NETWORKDAYS(Lister!$D$20,F242,Lister!$D$7:$D$16)-Q242)*O242/NETWORKDAYS(Lister!$D$20,Lister!$E$20,Lister!$D$7:$D$16),IF(AND(E242&lt;DATE(2022,1,1),F242&gt;DATE(2022,1,31)),(NETWORKDAYS(Lister!$D$20,Lister!$E$20,Lister!$D$7:$D$16)-Q242)*O242/NETWORKDAYS(Lister!$D$20,Lister!$E$20,Lister!$D$7:$D$16),IF(OR(AND(E242&lt;DATE(2022,1,1),F242&lt;DATE(2022,1,1)),E242&gt;DATE(2022,1,31)),0)))))),0),"")</f>
        <v/>
      </c>
      <c r="U242" s="22" t="str">
        <f>IFERROR(MAX(IF(OR(P242="",Q242="",R242=""),"",IF(AND(MONTH(E242)=2,MONTH(F242)=2),(NETWORKDAYS(E242,F242,Lister!$D$7:$D$16)-R242)*O242/NETWORKDAYS(Lister!$D$21,Lister!$E$21,Lister!$D$7:$D$16),IF(AND(MONTH(E242)=2,F242&gt;DATE(2022,2,28)),(NETWORKDAYS(E242,Lister!$E$21,Lister!$D$7:$D$16)-R242)*O242/NETWORKDAYS(Lister!$D$21,Lister!$E$21,Lister!$D$7:$D$16),IF(AND(E242&lt;DATE(2022,2,1),MONTH(F242)=2),(NETWORKDAYS(Lister!$D$21,F242,Lister!$D$7:$D$16)-R242)*O242/NETWORKDAYS(Lister!$D$21,Lister!$E$21,Lister!$D$7:$D$16),IF(AND(E242&lt;DATE(2022,2,1),F242&gt;DATE(2022,2,28)),(NETWORKDAYS(Lister!$D$21,Lister!$E$21,Lister!$D$7:$D$16)-R242)*O242/NETWORKDAYS(Lister!$D$21,Lister!$E$21,Lister!$D$7:$D$16),IF(OR(AND(E242&lt;DATE(2022,2,1),F242&lt;DATE(2022,2,1)),E242&gt;DATE(2022,2,28)),0)))))),0),"")</f>
        <v/>
      </c>
      <c r="V242" s="23" t="str">
        <f t="shared" si="24"/>
        <v/>
      </c>
      <c r="W242" s="23" t="str">
        <f t="shared" si="25"/>
        <v/>
      </c>
      <c r="X242" s="24" t="str">
        <f t="shared" si="26"/>
        <v/>
      </c>
    </row>
    <row r="243" spans="1:24" x14ac:dyDescent="0.3">
      <c r="A243" s="4" t="str">
        <f t="shared" si="27"/>
        <v/>
      </c>
      <c r="B243" s="41"/>
      <c r="C243" s="42"/>
      <c r="D243" s="43"/>
      <c r="E243" s="44"/>
      <c r="F243" s="44"/>
      <c r="G243" s="17" t="str">
        <f>IF(OR(E243="",F243=""),"",NETWORKDAYS(E243,F243,Lister!$D$7:$D$16))</f>
        <v/>
      </c>
      <c r="I243" s="45" t="str">
        <f t="shared" si="21"/>
        <v/>
      </c>
      <c r="J243" s="46"/>
      <c r="K243" s="47">
        <f>IF(ISNUMBER('Opsparede løndele'!I228),J243+'Opsparede løndele'!I228,J243)</f>
        <v>0</v>
      </c>
      <c r="L243" s="48"/>
      <c r="M243" s="49"/>
      <c r="N243" s="23" t="str">
        <f t="shared" si="22"/>
        <v/>
      </c>
      <c r="O243" s="21" t="str">
        <f t="shared" si="23"/>
        <v/>
      </c>
      <c r="P243" s="49"/>
      <c r="Q243" s="49"/>
      <c r="R243" s="49"/>
      <c r="S243" s="22" t="str">
        <f>IFERROR(MAX(IF(OR(P243="",Q243="",R243=""),"",IF(AND(MONTH(E243)=12,MONTH(F243)=12),(NETWORKDAYS(E243,F243,Lister!$D$7:$D$16)-P243)*O243/NETWORKDAYS(Lister!$D$19,Lister!$E$19,Lister!$D$7:$D$16),IF(AND(MONTH(E243)=12,F243&gt;DATE(2021,12,31)),(NETWORKDAYS(E243,Lister!$E$19,Lister!$D$7:$D$16)-P243)*O243/NETWORKDAYS(Lister!$D$19,Lister!$E$19,Lister!$D$7:$D$16),IF(E243&gt;DATE(2021,12,31),0)))),0),"")</f>
        <v/>
      </c>
      <c r="T243" s="22" t="str">
        <f>IFERROR(MAX(IF(OR(P243="",Q243="",R243=""),"",IF(AND(MONTH(E243)=1,MONTH(F243)=1),(NETWORKDAYS(E243,F243,Lister!$D$7:$D$16)-Q243)*O243/NETWORKDAYS(Lister!$D$20,Lister!$E$20,Lister!$D$7:$D$16),IF(AND(MONTH(E243)=1,F243&gt;DATE(2022,1,31)),(NETWORKDAYS(E243,Lister!$E$20,Lister!$D$7:$D$16)-Q243)*O243/NETWORKDAYS(Lister!$D$20,Lister!$E$20,Lister!$D$7:$D$16),IF(AND(E243&lt;DATE(2022,1,1),MONTH(F243)=1),(NETWORKDAYS(Lister!$D$20,F243,Lister!$D$7:$D$16)-Q243)*O243/NETWORKDAYS(Lister!$D$20,Lister!$E$20,Lister!$D$7:$D$16),IF(AND(E243&lt;DATE(2022,1,1),F243&gt;DATE(2022,1,31)),(NETWORKDAYS(Lister!$D$20,Lister!$E$20,Lister!$D$7:$D$16)-Q243)*O243/NETWORKDAYS(Lister!$D$20,Lister!$E$20,Lister!$D$7:$D$16),IF(OR(AND(E243&lt;DATE(2022,1,1),F243&lt;DATE(2022,1,1)),E243&gt;DATE(2022,1,31)),0)))))),0),"")</f>
        <v/>
      </c>
      <c r="U243" s="22" t="str">
        <f>IFERROR(MAX(IF(OR(P243="",Q243="",R243=""),"",IF(AND(MONTH(E243)=2,MONTH(F243)=2),(NETWORKDAYS(E243,F243,Lister!$D$7:$D$16)-R243)*O243/NETWORKDAYS(Lister!$D$21,Lister!$E$21,Lister!$D$7:$D$16),IF(AND(MONTH(E243)=2,F243&gt;DATE(2022,2,28)),(NETWORKDAYS(E243,Lister!$E$21,Lister!$D$7:$D$16)-R243)*O243/NETWORKDAYS(Lister!$D$21,Lister!$E$21,Lister!$D$7:$D$16),IF(AND(E243&lt;DATE(2022,2,1),MONTH(F243)=2),(NETWORKDAYS(Lister!$D$21,F243,Lister!$D$7:$D$16)-R243)*O243/NETWORKDAYS(Lister!$D$21,Lister!$E$21,Lister!$D$7:$D$16),IF(AND(E243&lt;DATE(2022,2,1),F243&gt;DATE(2022,2,28)),(NETWORKDAYS(Lister!$D$21,Lister!$E$21,Lister!$D$7:$D$16)-R243)*O243/NETWORKDAYS(Lister!$D$21,Lister!$E$21,Lister!$D$7:$D$16),IF(OR(AND(E243&lt;DATE(2022,2,1),F243&lt;DATE(2022,2,1)),E243&gt;DATE(2022,2,28)),0)))))),0),"")</f>
        <v/>
      </c>
      <c r="V243" s="23" t="str">
        <f t="shared" si="24"/>
        <v/>
      </c>
      <c r="W243" s="23" t="str">
        <f t="shared" si="25"/>
        <v/>
      </c>
      <c r="X243" s="24" t="str">
        <f t="shared" si="26"/>
        <v/>
      </c>
    </row>
    <row r="244" spans="1:24" x14ac:dyDescent="0.3">
      <c r="A244" s="4" t="str">
        <f t="shared" si="27"/>
        <v/>
      </c>
      <c r="B244" s="41"/>
      <c r="C244" s="42"/>
      <c r="D244" s="43"/>
      <c r="E244" s="44"/>
      <c r="F244" s="44"/>
      <c r="G244" s="17" t="str">
        <f>IF(OR(E244="",F244=""),"",NETWORKDAYS(E244,F244,Lister!$D$7:$D$16))</f>
        <v/>
      </c>
      <c r="I244" s="45" t="str">
        <f t="shared" si="21"/>
        <v/>
      </c>
      <c r="J244" s="46"/>
      <c r="K244" s="47">
        <f>IF(ISNUMBER('Opsparede løndele'!I229),J244+'Opsparede løndele'!I229,J244)</f>
        <v>0</v>
      </c>
      <c r="L244" s="48"/>
      <c r="M244" s="49"/>
      <c r="N244" s="23" t="str">
        <f t="shared" si="22"/>
        <v/>
      </c>
      <c r="O244" s="21" t="str">
        <f t="shared" si="23"/>
        <v/>
      </c>
      <c r="P244" s="49"/>
      <c r="Q244" s="49"/>
      <c r="R244" s="49"/>
      <c r="S244" s="22" t="str">
        <f>IFERROR(MAX(IF(OR(P244="",Q244="",R244=""),"",IF(AND(MONTH(E244)=12,MONTH(F244)=12),(NETWORKDAYS(E244,F244,Lister!$D$7:$D$16)-P244)*O244/NETWORKDAYS(Lister!$D$19,Lister!$E$19,Lister!$D$7:$D$16),IF(AND(MONTH(E244)=12,F244&gt;DATE(2021,12,31)),(NETWORKDAYS(E244,Lister!$E$19,Lister!$D$7:$D$16)-P244)*O244/NETWORKDAYS(Lister!$D$19,Lister!$E$19,Lister!$D$7:$D$16),IF(E244&gt;DATE(2021,12,31),0)))),0),"")</f>
        <v/>
      </c>
      <c r="T244" s="22" t="str">
        <f>IFERROR(MAX(IF(OR(P244="",Q244="",R244=""),"",IF(AND(MONTH(E244)=1,MONTH(F244)=1),(NETWORKDAYS(E244,F244,Lister!$D$7:$D$16)-Q244)*O244/NETWORKDAYS(Lister!$D$20,Lister!$E$20,Lister!$D$7:$D$16),IF(AND(MONTH(E244)=1,F244&gt;DATE(2022,1,31)),(NETWORKDAYS(E244,Lister!$E$20,Lister!$D$7:$D$16)-Q244)*O244/NETWORKDAYS(Lister!$D$20,Lister!$E$20,Lister!$D$7:$D$16),IF(AND(E244&lt;DATE(2022,1,1),MONTH(F244)=1),(NETWORKDAYS(Lister!$D$20,F244,Lister!$D$7:$D$16)-Q244)*O244/NETWORKDAYS(Lister!$D$20,Lister!$E$20,Lister!$D$7:$D$16),IF(AND(E244&lt;DATE(2022,1,1),F244&gt;DATE(2022,1,31)),(NETWORKDAYS(Lister!$D$20,Lister!$E$20,Lister!$D$7:$D$16)-Q244)*O244/NETWORKDAYS(Lister!$D$20,Lister!$E$20,Lister!$D$7:$D$16),IF(OR(AND(E244&lt;DATE(2022,1,1),F244&lt;DATE(2022,1,1)),E244&gt;DATE(2022,1,31)),0)))))),0),"")</f>
        <v/>
      </c>
      <c r="U244" s="22" t="str">
        <f>IFERROR(MAX(IF(OR(P244="",Q244="",R244=""),"",IF(AND(MONTH(E244)=2,MONTH(F244)=2),(NETWORKDAYS(E244,F244,Lister!$D$7:$D$16)-R244)*O244/NETWORKDAYS(Lister!$D$21,Lister!$E$21,Lister!$D$7:$D$16),IF(AND(MONTH(E244)=2,F244&gt;DATE(2022,2,28)),(NETWORKDAYS(E244,Lister!$E$21,Lister!$D$7:$D$16)-R244)*O244/NETWORKDAYS(Lister!$D$21,Lister!$E$21,Lister!$D$7:$D$16),IF(AND(E244&lt;DATE(2022,2,1),MONTH(F244)=2),(NETWORKDAYS(Lister!$D$21,F244,Lister!$D$7:$D$16)-R244)*O244/NETWORKDAYS(Lister!$D$21,Lister!$E$21,Lister!$D$7:$D$16),IF(AND(E244&lt;DATE(2022,2,1),F244&gt;DATE(2022,2,28)),(NETWORKDAYS(Lister!$D$21,Lister!$E$21,Lister!$D$7:$D$16)-R244)*O244/NETWORKDAYS(Lister!$D$21,Lister!$E$21,Lister!$D$7:$D$16),IF(OR(AND(E244&lt;DATE(2022,2,1),F244&lt;DATE(2022,2,1)),E244&gt;DATE(2022,2,28)),0)))))),0),"")</f>
        <v/>
      </c>
      <c r="V244" s="23" t="str">
        <f t="shared" si="24"/>
        <v/>
      </c>
      <c r="W244" s="23" t="str">
        <f t="shared" si="25"/>
        <v/>
      </c>
      <c r="X244" s="24" t="str">
        <f t="shared" si="26"/>
        <v/>
      </c>
    </row>
    <row r="245" spans="1:24" x14ac:dyDescent="0.3">
      <c r="A245" s="4" t="str">
        <f t="shared" si="27"/>
        <v/>
      </c>
      <c r="B245" s="41"/>
      <c r="C245" s="42"/>
      <c r="D245" s="43"/>
      <c r="E245" s="44"/>
      <c r="F245" s="44"/>
      <c r="G245" s="17" t="str">
        <f>IF(OR(E245="",F245=""),"",NETWORKDAYS(E245,F245,Lister!$D$7:$D$16))</f>
        <v/>
      </c>
      <c r="I245" s="45" t="str">
        <f t="shared" si="21"/>
        <v/>
      </c>
      <c r="J245" s="46"/>
      <c r="K245" s="47">
        <f>IF(ISNUMBER('Opsparede løndele'!I230),J245+'Opsparede løndele'!I230,J245)</f>
        <v>0</v>
      </c>
      <c r="L245" s="48"/>
      <c r="M245" s="49"/>
      <c r="N245" s="23" t="str">
        <f t="shared" si="22"/>
        <v/>
      </c>
      <c r="O245" s="21" t="str">
        <f t="shared" si="23"/>
        <v/>
      </c>
      <c r="P245" s="49"/>
      <c r="Q245" s="49"/>
      <c r="R245" s="49"/>
      <c r="S245" s="22" t="str">
        <f>IFERROR(MAX(IF(OR(P245="",Q245="",R245=""),"",IF(AND(MONTH(E245)=12,MONTH(F245)=12),(NETWORKDAYS(E245,F245,Lister!$D$7:$D$16)-P245)*O245/NETWORKDAYS(Lister!$D$19,Lister!$E$19,Lister!$D$7:$D$16),IF(AND(MONTH(E245)=12,F245&gt;DATE(2021,12,31)),(NETWORKDAYS(E245,Lister!$E$19,Lister!$D$7:$D$16)-P245)*O245/NETWORKDAYS(Lister!$D$19,Lister!$E$19,Lister!$D$7:$D$16),IF(E245&gt;DATE(2021,12,31),0)))),0),"")</f>
        <v/>
      </c>
      <c r="T245" s="22" t="str">
        <f>IFERROR(MAX(IF(OR(P245="",Q245="",R245=""),"",IF(AND(MONTH(E245)=1,MONTH(F245)=1),(NETWORKDAYS(E245,F245,Lister!$D$7:$D$16)-Q245)*O245/NETWORKDAYS(Lister!$D$20,Lister!$E$20,Lister!$D$7:$D$16),IF(AND(MONTH(E245)=1,F245&gt;DATE(2022,1,31)),(NETWORKDAYS(E245,Lister!$E$20,Lister!$D$7:$D$16)-Q245)*O245/NETWORKDAYS(Lister!$D$20,Lister!$E$20,Lister!$D$7:$D$16),IF(AND(E245&lt;DATE(2022,1,1),MONTH(F245)=1),(NETWORKDAYS(Lister!$D$20,F245,Lister!$D$7:$D$16)-Q245)*O245/NETWORKDAYS(Lister!$D$20,Lister!$E$20,Lister!$D$7:$D$16),IF(AND(E245&lt;DATE(2022,1,1),F245&gt;DATE(2022,1,31)),(NETWORKDAYS(Lister!$D$20,Lister!$E$20,Lister!$D$7:$D$16)-Q245)*O245/NETWORKDAYS(Lister!$D$20,Lister!$E$20,Lister!$D$7:$D$16),IF(OR(AND(E245&lt;DATE(2022,1,1),F245&lt;DATE(2022,1,1)),E245&gt;DATE(2022,1,31)),0)))))),0),"")</f>
        <v/>
      </c>
      <c r="U245" s="22" t="str">
        <f>IFERROR(MAX(IF(OR(P245="",Q245="",R245=""),"",IF(AND(MONTH(E245)=2,MONTH(F245)=2),(NETWORKDAYS(E245,F245,Lister!$D$7:$D$16)-R245)*O245/NETWORKDAYS(Lister!$D$21,Lister!$E$21,Lister!$D$7:$D$16),IF(AND(MONTH(E245)=2,F245&gt;DATE(2022,2,28)),(NETWORKDAYS(E245,Lister!$E$21,Lister!$D$7:$D$16)-R245)*O245/NETWORKDAYS(Lister!$D$21,Lister!$E$21,Lister!$D$7:$D$16),IF(AND(E245&lt;DATE(2022,2,1),MONTH(F245)=2),(NETWORKDAYS(Lister!$D$21,F245,Lister!$D$7:$D$16)-R245)*O245/NETWORKDAYS(Lister!$D$21,Lister!$E$21,Lister!$D$7:$D$16),IF(AND(E245&lt;DATE(2022,2,1),F245&gt;DATE(2022,2,28)),(NETWORKDAYS(Lister!$D$21,Lister!$E$21,Lister!$D$7:$D$16)-R245)*O245/NETWORKDAYS(Lister!$D$21,Lister!$E$21,Lister!$D$7:$D$16),IF(OR(AND(E245&lt;DATE(2022,2,1),F245&lt;DATE(2022,2,1)),E245&gt;DATE(2022,2,28)),0)))))),0),"")</f>
        <v/>
      </c>
      <c r="V245" s="23" t="str">
        <f t="shared" si="24"/>
        <v/>
      </c>
      <c r="W245" s="23" t="str">
        <f t="shared" si="25"/>
        <v/>
      </c>
      <c r="X245" s="24" t="str">
        <f t="shared" si="26"/>
        <v/>
      </c>
    </row>
    <row r="246" spans="1:24" x14ac:dyDescent="0.3">
      <c r="A246" s="4" t="str">
        <f t="shared" si="27"/>
        <v/>
      </c>
      <c r="B246" s="41"/>
      <c r="C246" s="42"/>
      <c r="D246" s="43"/>
      <c r="E246" s="44"/>
      <c r="F246" s="44"/>
      <c r="G246" s="17" t="str">
        <f>IF(OR(E246="",F246=""),"",NETWORKDAYS(E246,F246,Lister!$D$7:$D$16))</f>
        <v/>
      </c>
      <c r="I246" s="45" t="str">
        <f t="shared" si="21"/>
        <v/>
      </c>
      <c r="J246" s="46"/>
      <c r="K246" s="47">
        <f>IF(ISNUMBER('Opsparede løndele'!I231),J246+'Opsparede løndele'!I231,J246)</f>
        <v>0</v>
      </c>
      <c r="L246" s="48"/>
      <c r="M246" s="49"/>
      <c r="N246" s="23" t="str">
        <f t="shared" si="22"/>
        <v/>
      </c>
      <c r="O246" s="21" t="str">
        <f t="shared" si="23"/>
        <v/>
      </c>
      <c r="P246" s="49"/>
      <c r="Q246" s="49"/>
      <c r="R246" s="49"/>
      <c r="S246" s="22" t="str">
        <f>IFERROR(MAX(IF(OR(P246="",Q246="",R246=""),"",IF(AND(MONTH(E246)=12,MONTH(F246)=12),(NETWORKDAYS(E246,F246,Lister!$D$7:$D$16)-P246)*O246/NETWORKDAYS(Lister!$D$19,Lister!$E$19,Lister!$D$7:$D$16),IF(AND(MONTH(E246)=12,F246&gt;DATE(2021,12,31)),(NETWORKDAYS(E246,Lister!$E$19,Lister!$D$7:$D$16)-P246)*O246/NETWORKDAYS(Lister!$D$19,Lister!$E$19,Lister!$D$7:$D$16),IF(E246&gt;DATE(2021,12,31),0)))),0),"")</f>
        <v/>
      </c>
      <c r="T246" s="22" t="str">
        <f>IFERROR(MAX(IF(OR(P246="",Q246="",R246=""),"",IF(AND(MONTH(E246)=1,MONTH(F246)=1),(NETWORKDAYS(E246,F246,Lister!$D$7:$D$16)-Q246)*O246/NETWORKDAYS(Lister!$D$20,Lister!$E$20,Lister!$D$7:$D$16),IF(AND(MONTH(E246)=1,F246&gt;DATE(2022,1,31)),(NETWORKDAYS(E246,Lister!$E$20,Lister!$D$7:$D$16)-Q246)*O246/NETWORKDAYS(Lister!$D$20,Lister!$E$20,Lister!$D$7:$D$16),IF(AND(E246&lt;DATE(2022,1,1),MONTH(F246)=1),(NETWORKDAYS(Lister!$D$20,F246,Lister!$D$7:$D$16)-Q246)*O246/NETWORKDAYS(Lister!$D$20,Lister!$E$20,Lister!$D$7:$D$16),IF(AND(E246&lt;DATE(2022,1,1),F246&gt;DATE(2022,1,31)),(NETWORKDAYS(Lister!$D$20,Lister!$E$20,Lister!$D$7:$D$16)-Q246)*O246/NETWORKDAYS(Lister!$D$20,Lister!$E$20,Lister!$D$7:$D$16),IF(OR(AND(E246&lt;DATE(2022,1,1),F246&lt;DATE(2022,1,1)),E246&gt;DATE(2022,1,31)),0)))))),0),"")</f>
        <v/>
      </c>
      <c r="U246" s="22" t="str">
        <f>IFERROR(MAX(IF(OR(P246="",Q246="",R246=""),"",IF(AND(MONTH(E246)=2,MONTH(F246)=2),(NETWORKDAYS(E246,F246,Lister!$D$7:$D$16)-R246)*O246/NETWORKDAYS(Lister!$D$21,Lister!$E$21,Lister!$D$7:$D$16),IF(AND(MONTH(E246)=2,F246&gt;DATE(2022,2,28)),(NETWORKDAYS(E246,Lister!$E$21,Lister!$D$7:$D$16)-R246)*O246/NETWORKDAYS(Lister!$D$21,Lister!$E$21,Lister!$D$7:$D$16),IF(AND(E246&lt;DATE(2022,2,1),MONTH(F246)=2),(NETWORKDAYS(Lister!$D$21,F246,Lister!$D$7:$D$16)-R246)*O246/NETWORKDAYS(Lister!$D$21,Lister!$E$21,Lister!$D$7:$D$16),IF(AND(E246&lt;DATE(2022,2,1),F246&gt;DATE(2022,2,28)),(NETWORKDAYS(Lister!$D$21,Lister!$E$21,Lister!$D$7:$D$16)-R246)*O246/NETWORKDAYS(Lister!$D$21,Lister!$E$21,Lister!$D$7:$D$16),IF(OR(AND(E246&lt;DATE(2022,2,1),F246&lt;DATE(2022,2,1)),E246&gt;DATE(2022,2,28)),0)))))),0),"")</f>
        <v/>
      </c>
      <c r="V246" s="23" t="str">
        <f t="shared" si="24"/>
        <v/>
      </c>
      <c r="W246" s="23" t="str">
        <f t="shared" si="25"/>
        <v/>
      </c>
      <c r="X246" s="24" t="str">
        <f t="shared" si="26"/>
        <v/>
      </c>
    </row>
    <row r="247" spans="1:24" x14ac:dyDescent="0.3">
      <c r="A247" s="4" t="str">
        <f t="shared" si="27"/>
        <v/>
      </c>
      <c r="B247" s="41"/>
      <c r="C247" s="42"/>
      <c r="D247" s="43"/>
      <c r="E247" s="44"/>
      <c r="F247" s="44"/>
      <c r="G247" s="17" t="str">
        <f>IF(OR(E247="",F247=""),"",NETWORKDAYS(E247,F247,Lister!$D$7:$D$16))</f>
        <v/>
      </c>
      <c r="I247" s="45" t="str">
        <f t="shared" si="21"/>
        <v/>
      </c>
      <c r="J247" s="46"/>
      <c r="K247" s="47">
        <f>IF(ISNUMBER('Opsparede løndele'!I232),J247+'Opsparede løndele'!I232,J247)</f>
        <v>0</v>
      </c>
      <c r="L247" s="48"/>
      <c r="M247" s="49"/>
      <c r="N247" s="23" t="str">
        <f t="shared" si="22"/>
        <v/>
      </c>
      <c r="O247" s="21" t="str">
        <f t="shared" si="23"/>
        <v/>
      </c>
      <c r="P247" s="49"/>
      <c r="Q247" s="49"/>
      <c r="R247" s="49"/>
      <c r="S247" s="22" t="str">
        <f>IFERROR(MAX(IF(OR(P247="",Q247="",R247=""),"",IF(AND(MONTH(E247)=12,MONTH(F247)=12),(NETWORKDAYS(E247,F247,Lister!$D$7:$D$16)-P247)*O247/NETWORKDAYS(Lister!$D$19,Lister!$E$19,Lister!$D$7:$D$16),IF(AND(MONTH(E247)=12,F247&gt;DATE(2021,12,31)),(NETWORKDAYS(E247,Lister!$E$19,Lister!$D$7:$D$16)-P247)*O247/NETWORKDAYS(Lister!$D$19,Lister!$E$19,Lister!$D$7:$D$16),IF(E247&gt;DATE(2021,12,31),0)))),0),"")</f>
        <v/>
      </c>
      <c r="T247" s="22" t="str">
        <f>IFERROR(MAX(IF(OR(P247="",Q247="",R247=""),"",IF(AND(MONTH(E247)=1,MONTH(F247)=1),(NETWORKDAYS(E247,F247,Lister!$D$7:$D$16)-Q247)*O247/NETWORKDAYS(Lister!$D$20,Lister!$E$20,Lister!$D$7:$D$16),IF(AND(MONTH(E247)=1,F247&gt;DATE(2022,1,31)),(NETWORKDAYS(E247,Lister!$E$20,Lister!$D$7:$D$16)-Q247)*O247/NETWORKDAYS(Lister!$D$20,Lister!$E$20,Lister!$D$7:$D$16),IF(AND(E247&lt;DATE(2022,1,1),MONTH(F247)=1),(NETWORKDAYS(Lister!$D$20,F247,Lister!$D$7:$D$16)-Q247)*O247/NETWORKDAYS(Lister!$D$20,Lister!$E$20,Lister!$D$7:$D$16),IF(AND(E247&lt;DATE(2022,1,1),F247&gt;DATE(2022,1,31)),(NETWORKDAYS(Lister!$D$20,Lister!$E$20,Lister!$D$7:$D$16)-Q247)*O247/NETWORKDAYS(Lister!$D$20,Lister!$E$20,Lister!$D$7:$D$16),IF(OR(AND(E247&lt;DATE(2022,1,1),F247&lt;DATE(2022,1,1)),E247&gt;DATE(2022,1,31)),0)))))),0),"")</f>
        <v/>
      </c>
      <c r="U247" s="22" t="str">
        <f>IFERROR(MAX(IF(OR(P247="",Q247="",R247=""),"",IF(AND(MONTH(E247)=2,MONTH(F247)=2),(NETWORKDAYS(E247,F247,Lister!$D$7:$D$16)-R247)*O247/NETWORKDAYS(Lister!$D$21,Lister!$E$21,Lister!$D$7:$D$16),IF(AND(MONTH(E247)=2,F247&gt;DATE(2022,2,28)),(NETWORKDAYS(E247,Lister!$E$21,Lister!$D$7:$D$16)-R247)*O247/NETWORKDAYS(Lister!$D$21,Lister!$E$21,Lister!$D$7:$D$16),IF(AND(E247&lt;DATE(2022,2,1),MONTH(F247)=2),(NETWORKDAYS(Lister!$D$21,F247,Lister!$D$7:$D$16)-R247)*O247/NETWORKDAYS(Lister!$D$21,Lister!$E$21,Lister!$D$7:$D$16),IF(AND(E247&lt;DATE(2022,2,1),F247&gt;DATE(2022,2,28)),(NETWORKDAYS(Lister!$D$21,Lister!$E$21,Lister!$D$7:$D$16)-R247)*O247/NETWORKDAYS(Lister!$D$21,Lister!$E$21,Lister!$D$7:$D$16),IF(OR(AND(E247&lt;DATE(2022,2,1),F247&lt;DATE(2022,2,1)),E247&gt;DATE(2022,2,28)),0)))))),0),"")</f>
        <v/>
      </c>
      <c r="V247" s="23" t="str">
        <f t="shared" si="24"/>
        <v/>
      </c>
      <c r="W247" s="23" t="str">
        <f t="shared" si="25"/>
        <v/>
      </c>
      <c r="X247" s="24" t="str">
        <f t="shared" si="26"/>
        <v/>
      </c>
    </row>
    <row r="248" spans="1:24" x14ac:dyDescent="0.3">
      <c r="A248" s="4" t="str">
        <f t="shared" si="27"/>
        <v/>
      </c>
      <c r="B248" s="41"/>
      <c r="C248" s="42"/>
      <c r="D248" s="43"/>
      <c r="E248" s="44"/>
      <c r="F248" s="44"/>
      <c r="G248" s="17" t="str">
        <f>IF(OR(E248="",F248=""),"",NETWORKDAYS(E248,F248,Lister!$D$7:$D$16))</f>
        <v/>
      </c>
      <c r="I248" s="45" t="str">
        <f t="shared" si="21"/>
        <v/>
      </c>
      <c r="J248" s="46"/>
      <c r="K248" s="47">
        <f>IF(ISNUMBER('Opsparede løndele'!I233),J248+'Opsparede løndele'!I233,J248)</f>
        <v>0</v>
      </c>
      <c r="L248" s="48"/>
      <c r="M248" s="49"/>
      <c r="N248" s="23" t="str">
        <f t="shared" si="22"/>
        <v/>
      </c>
      <c r="O248" s="21" t="str">
        <f t="shared" si="23"/>
        <v/>
      </c>
      <c r="P248" s="49"/>
      <c r="Q248" s="49"/>
      <c r="R248" s="49"/>
      <c r="S248" s="22" t="str">
        <f>IFERROR(MAX(IF(OR(P248="",Q248="",R248=""),"",IF(AND(MONTH(E248)=12,MONTH(F248)=12),(NETWORKDAYS(E248,F248,Lister!$D$7:$D$16)-P248)*O248/NETWORKDAYS(Lister!$D$19,Lister!$E$19,Lister!$D$7:$D$16),IF(AND(MONTH(E248)=12,F248&gt;DATE(2021,12,31)),(NETWORKDAYS(E248,Lister!$E$19,Lister!$D$7:$D$16)-P248)*O248/NETWORKDAYS(Lister!$D$19,Lister!$E$19,Lister!$D$7:$D$16),IF(E248&gt;DATE(2021,12,31),0)))),0),"")</f>
        <v/>
      </c>
      <c r="T248" s="22" t="str">
        <f>IFERROR(MAX(IF(OR(P248="",Q248="",R248=""),"",IF(AND(MONTH(E248)=1,MONTH(F248)=1),(NETWORKDAYS(E248,F248,Lister!$D$7:$D$16)-Q248)*O248/NETWORKDAYS(Lister!$D$20,Lister!$E$20,Lister!$D$7:$D$16),IF(AND(MONTH(E248)=1,F248&gt;DATE(2022,1,31)),(NETWORKDAYS(E248,Lister!$E$20,Lister!$D$7:$D$16)-Q248)*O248/NETWORKDAYS(Lister!$D$20,Lister!$E$20,Lister!$D$7:$D$16),IF(AND(E248&lt;DATE(2022,1,1),MONTH(F248)=1),(NETWORKDAYS(Lister!$D$20,F248,Lister!$D$7:$D$16)-Q248)*O248/NETWORKDAYS(Lister!$D$20,Lister!$E$20,Lister!$D$7:$D$16),IF(AND(E248&lt;DATE(2022,1,1),F248&gt;DATE(2022,1,31)),(NETWORKDAYS(Lister!$D$20,Lister!$E$20,Lister!$D$7:$D$16)-Q248)*O248/NETWORKDAYS(Lister!$D$20,Lister!$E$20,Lister!$D$7:$D$16),IF(OR(AND(E248&lt;DATE(2022,1,1),F248&lt;DATE(2022,1,1)),E248&gt;DATE(2022,1,31)),0)))))),0),"")</f>
        <v/>
      </c>
      <c r="U248" s="22" t="str">
        <f>IFERROR(MAX(IF(OR(P248="",Q248="",R248=""),"",IF(AND(MONTH(E248)=2,MONTH(F248)=2),(NETWORKDAYS(E248,F248,Lister!$D$7:$D$16)-R248)*O248/NETWORKDAYS(Lister!$D$21,Lister!$E$21,Lister!$D$7:$D$16),IF(AND(MONTH(E248)=2,F248&gt;DATE(2022,2,28)),(NETWORKDAYS(E248,Lister!$E$21,Lister!$D$7:$D$16)-R248)*O248/NETWORKDAYS(Lister!$D$21,Lister!$E$21,Lister!$D$7:$D$16),IF(AND(E248&lt;DATE(2022,2,1),MONTH(F248)=2),(NETWORKDAYS(Lister!$D$21,F248,Lister!$D$7:$D$16)-R248)*O248/NETWORKDAYS(Lister!$D$21,Lister!$E$21,Lister!$D$7:$D$16),IF(AND(E248&lt;DATE(2022,2,1),F248&gt;DATE(2022,2,28)),(NETWORKDAYS(Lister!$D$21,Lister!$E$21,Lister!$D$7:$D$16)-R248)*O248/NETWORKDAYS(Lister!$D$21,Lister!$E$21,Lister!$D$7:$D$16),IF(OR(AND(E248&lt;DATE(2022,2,1),F248&lt;DATE(2022,2,1)),E248&gt;DATE(2022,2,28)),0)))))),0),"")</f>
        <v/>
      </c>
      <c r="V248" s="23" t="str">
        <f t="shared" si="24"/>
        <v/>
      </c>
      <c r="W248" s="23" t="str">
        <f t="shared" si="25"/>
        <v/>
      </c>
      <c r="X248" s="24" t="str">
        <f t="shared" si="26"/>
        <v/>
      </c>
    </row>
    <row r="249" spans="1:24" x14ac:dyDescent="0.3">
      <c r="A249" s="4" t="str">
        <f t="shared" si="27"/>
        <v/>
      </c>
      <c r="B249" s="41"/>
      <c r="C249" s="42"/>
      <c r="D249" s="43"/>
      <c r="E249" s="44"/>
      <c r="F249" s="44"/>
      <c r="G249" s="17" t="str">
        <f>IF(OR(E249="",F249=""),"",NETWORKDAYS(E249,F249,Lister!$D$7:$D$16))</f>
        <v/>
      </c>
      <c r="I249" s="45" t="str">
        <f t="shared" si="21"/>
        <v/>
      </c>
      <c r="J249" s="46"/>
      <c r="K249" s="47">
        <f>IF(ISNUMBER('Opsparede løndele'!I234),J249+'Opsparede løndele'!I234,J249)</f>
        <v>0</v>
      </c>
      <c r="L249" s="48"/>
      <c r="M249" s="49"/>
      <c r="N249" s="23" t="str">
        <f t="shared" si="22"/>
        <v/>
      </c>
      <c r="O249" s="21" t="str">
        <f t="shared" si="23"/>
        <v/>
      </c>
      <c r="P249" s="49"/>
      <c r="Q249" s="49"/>
      <c r="R249" s="49"/>
      <c r="S249" s="22" t="str">
        <f>IFERROR(MAX(IF(OR(P249="",Q249="",R249=""),"",IF(AND(MONTH(E249)=12,MONTH(F249)=12),(NETWORKDAYS(E249,F249,Lister!$D$7:$D$16)-P249)*O249/NETWORKDAYS(Lister!$D$19,Lister!$E$19,Lister!$D$7:$D$16),IF(AND(MONTH(E249)=12,F249&gt;DATE(2021,12,31)),(NETWORKDAYS(E249,Lister!$E$19,Lister!$D$7:$D$16)-P249)*O249/NETWORKDAYS(Lister!$D$19,Lister!$E$19,Lister!$D$7:$D$16),IF(E249&gt;DATE(2021,12,31),0)))),0),"")</f>
        <v/>
      </c>
      <c r="T249" s="22" t="str">
        <f>IFERROR(MAX(IF(OR(P249="",Q249="",R249=""),"",IF(AND(MONTH(E249)=1,MONTH(F249)=1),(NETWORKDAYS(E249,F249,Lister!$D$7:$D$16)-Q249)*O249/NETWORKDAYS(Lister!$D$20,Lister!$E$20,Lister!$D$7:$D$16),IF(AND(MONTH(E249)=1,F249&gt;DATE(2022,1,31)),(NETWORKDAYS(E249,Lister!$E$20,Lister!$D$7:$D$16)-Q249)*O249/NETWORKDAYS(Lister!$D$20,Lister!$E$20,Lister!$D$7:$D$16),IF(AND(E249&lt;DATE(2022,1,1),MONTH(F249)=1),(NETWORKDAYS(Lister!$D$20,F249,Lister!$D$7:$D$16)-Q249)*O249/NETWORKDAYS(Lister!$D$20,Lister!$E$20,Lister!$D$7:$D$16),IF(AND(E249&lt;DATE(2022,1,1),F249&gt;DATE(2022,1,31)),(NETWORKDAYS(Lister!$D$20,Lister!$E$20,Lister!$D$7:$D$16)-Q249)*O249/NETWORKDAYS(Lister!$D$20,Lister!$E$20,Lister!$D$7:$D$16),IF(OR(AND(E249&lt;DATE(2022,1,1),F249&lt;DATE(2022,1,1)),E249&gt;DATE(2022,1,31)),0)))))),0),"")</f>
        <v/>
      </c>
      <c r="U249" s="22" t="str">
        <f>IFERROR(MAX(IF(OR(P249="",Q249="",R249=""),"",IF(AND(MONTH(E249)=2,MONTH(F249)=2),(NETWORKDAYS(E249,F249,Lister!$D$7:$D$16)-R249)*O249/NETWORKDAYS(Lister!$D$21,Lister!$E$21,Lister!$D$7:$D$16),IF(AND(MONTH(E249)=2,F249&gt;DATE(2022,2,28)),(NETWORKDAYS(E249,Lister!$E$21,Lister!$D$7:$D$16)-R249)*O249/NETWORKDAYS(Lister!$D$21,Lister!$E$21,Lister!$D$7:$D$16),IF(AND(E249&lt;DATE(2022,2,1),MONTH(F249)=2),(NETWORKDAYS(Lister!$D$21,F249,Lister!$D$7:$D$16)-R249)*O249/NETWORKDAYS(Lister!$D$21,Lister!$E$21,Lister!$D$7:$D$16),IF(AND(E249&lt;DATE(2022,2,1),F249&gt;DATE(2022,2,28)),(NETWORKDAYS(Lister!$D$21,Lister!$E$21,Lister!$D$7:$D$16)-R249)*O249/NETWORKDAYS(Lister!$D$21,Lister!$E$21,Lister!$D$7:$D$16),IF(OR(AND(E249&lt;DATE(2022,2,1),F249&lt;DATE(2022,2,1)),E249&gt;DATE(2022,2,28)),0)))))),0),"")</f>
        <v/>
      </c>
      <c r="V249" s="23" t="str">
        <f t="shared" si="24"/>
        <v/>
      </c>
      <c r="W249" s="23" t="str">
        <f t="shared" si="25"/>
        <v/>
      </c>
      <c r="X249" s="24" t="str">
        <f t="shared" si="26"/>
        <v/>
      </c>
    </row>
    <row r="250" spans="1:24" x14ac:dyDescent="0.3">
      <c r="A250" s="4" t="str">
        <f t="shared" si="27"/>
        <v/>
      </c>
      <c r="B250" s="41"/>
      <c r="C250" s="42"/>
      <c r="D250" s="43"/>
      <c r="E250" s="44"/>
      <c r="F250" s="44"/>
      <c r="G250" s="17" t="str">
        <f>IF(OR(E250="",F250=""),"",NETWORKDAYS(E250,F250,Lister!$D$7:$D$16))</f>
        <v/>
      </c>
      <c r="I250" s="45" t="str">
        <f t="shared" si="21"/>
        <v/>
      </c>
      <c r="J250" s="46"/>
      <c r="K250" s="47">
        <f>IF(ISNUMBER('Opsparede løndele'!I235),J250+'Opsparede løndele'!I235,J250)</f>
        <v>0</v>
      </c>
      <c r="L250" s="48"/>
      <c r="M250" s="49"/>
      <c r="N250" s="23" t="str">
        <f t="shared" si="22"/>
        <v/>
      </c>
      <c r="O250" s="21" t="str">
        <f t="shared" si="23"/>
        <v/>
      </c>
      <c r="P250" s="49"/>
      <c r="Q250" s="49"/>
      <c r="R250" s="49"/>
      <c r="S250" s="22" t="str">
        <f>IFERROR(MAX(IF(OR(P250="",Q250="",R250=""),"",IF(AND(MONTH(E250)=12,MONTH(F250)=12),(NETWORKDAYS(E250,F250,Lister!$D$7:$D$16)-P250)*O250/NETWORKDAYS(Lister!$D$19,Lister!$E$19,Lister!$D$7:$D$16),IF(AND(MONTH(E250)=12,F250&gt;DATE(2021,12,31)),(NETWORKDAYS(E250,Lister!$E$19,Lister!$D$7:$D$16)-P250)*O250/NETWORKDAYS(Lister!$D$19,Lister!$E$19,Lister!$D$7:$D$16),IF(E250&gt;DATE(2021,12,31),0)))),0),"")</f>
        <v/>
      </c>
      <c r="T250" s="22" t="str">
        <f>IFERROR(MAX(IF(OR(P250="",Q250="",R250=""),"",IF(AND(MONTH(E250)=1,MONTH(F250)=1),(NETWORKDAYS(E250,F250,Lister!$D$7:$D$16)-Q250)*O250/NETWORKDAYS(Lister!$D$20,Lister!$E$20,Lister!$D$7:$D$16),IF(AND(MONTH(E250)=1,F250&gt;DATE(2022,1,31)),(NETWORKDAYS(E250,Lister!$E$20,Lister!$D$7:$D$16)-Q250)*O250/NETWORKDAYS(Lister!$D$20,Lister!$E$20,Lister!$D$7:$D$16),IF(AND(E250&lt;DATE(2022,1,1),MONTH(F250)=1),(NETWORKDAYS(Lister!$D$20,F250,Lister!$D$7:$D$16)-Q250)*O250/NETWORKDAYS(Lister!$D$20,Lister!$E$20,Lister!$D$7:$D$16),IF(AND(E250&lt;DATE(2022,1,1),F250&gt;DATE(2022,1,31)),(NETWORKDAYS(Lister!$D$20,Lister!$E$20,Lister!$D$7:$D$16)-Q250)*O250/NETWORKDAYS(Lister!$D$20,Lister!$E$20,Lister!$D$7:$D$16),IF(OR(AND(E250&lt;DATE(2022,1,1),F250&lt;DATE(2022,1,1)),E250&gt;DATE(2022,1,31)),0)))))),0),"")</f>
        <v/>
      </c>
      <c r="U250" s="22" t="str">
        <f>IFERROR(MAX(IF(OR(P250="",Q250="",R250=""),"",IF(AND(MONTH(E250)=2,MONTH(F250)=2),(NETWORKDAYS(E250,F250,Lister!$D$7:$D$16)-R250)*O250/NETWORKDAYS(Lister!$D$21,Lister!$E$21,Lister!$D$7:$D$16),IF(AND(MONTH(E250)=2,F250&gt;DATE(2022,2,28)),(NETWORKDAYS(E250,Lister!$E$21,Lister!$D$7:$D$16)-R250)*O250/NETWORKDAYS(Lister!$D$21,Lister!$E$21,Lister!$D$7:$D$16),IF(AND(E250&lt;DATE(2022,2,1),MONTH(F250)=2),(NETWORKDAYS(Lister!$D$21,F250,Lister!$D$7:$D$16)-R250)*O250/NETWORKDAYS(Lister!$D$21,Lister!$E$21,Lister!$D$7:$D$16),IF(AND(E250&lt;DATE(2022,2,1),F250&gt;DATE(2022,2,28)),(NETWORKDAYS(Lister!$D$21,Lister!$E$21,Lister!$D$7:$D$16)-R250)*O250/NETWORKDAYS(Lister!$D$21,Lister!$E$21,Lister!$D$7:$D$16),IF(OR(AND(E250&lt;DATE(2022,2,1),F250&lt;DATE(2022,2,1)),E250&gt;DATE(2022,2,28)),0)))))),0),"")</f>
        <v/>
      </c>
      <c r="V250" s="23" t="str">
        <f t="shared" si="24"/>
        <v/>
      </c>
      <c r="W250" s="23" t="str">
        <f t="shared" si="25"/>
        <v/>
      </c>
      <c r="X250" s="24" t="str">
        <f t="shared" si="26"/>
        <v/>
      </c>
    </row>
    <row r="251" spans="1:24" x14ac:dyDescent="0.3">
      <c r="A251" s="4" t="str">
        <f t="shared" si="27"/>
        <v/>
      </c>
      <c r="B251" s="41"/>
      <c r="C251" s="42"/>
      <c r="D251" s="43"/>
      <c r="E251" s="44"/>
      <c r="F251" s="44"/>
      <c r="G251" s="17" t="str">
        <f>IF(OR(E251="",F251=""),"",NETWORKDAYS(E251,F251,Lister!$D$7:$D$16))</f>
        <v/>
      </c>
      <c r="I251" s="45" t="str">
        <f t="shared" si="21"/>
        <v/>
      </c>
      <c r="J251" s="46"/>
      <c r="K251" s="47">
        <f>IF(ISNUMBER('Opsparede løndele'!I236),J251+'Opsparede løndele'!I236,J251)</f>
        <v>0</v>
      </c>
      <c r="L251" s="48"/>
      <c r="M251" s="49"/>
      <c r="N251" s="23" t="str">
        <f t="shared" si="22"/>
        <v/>
      </c>
      <c r="O251" s="21" t="str">
        <f t="shared" si="23"/>
        <v/>
      </c>
      <c r="P251" s="49"/>
      <c r="Q251" s="49"/>
      <c r="R251" s="49"/>
      <c r="S251" s="22" t="str">
        <f>IFERROR(MAX(IF(OR(P251="",Q251="",R251=""),"",IF(AND(MONTH(E251)=12,MONTH(F251)=12),(NETWORKDAYS(E251,F251,Lister!$D$7:$D$16)-P251)*O251/NETWORKDAYS(Lister!$D$19,Lister!$E$19,Lister!$D$7:$D$16),IF(AND(MONTH(E251)=12,F251&gt;DATE(2021,12,31)),(NETWORKDAYS(E251,Lister!$E$19,Lister!$D$7:$D$16)-P251)*O251/NETWORKDAYS(Lister!$D$19,Lister!$E$19,Lister!$D$7:$D$16),IF(E251&gt;DATE(2021,12,31),0)))),0),"")</f>
        <v/>
      </c>
      <c r="T251" s="22" t="str">
        <f>IFERROR(MAX(IF(OR(P251="",Q251="",R251=""),"",IF(AND(MONTH(E251)=1,MONTH(F251)=1),(NETWORKDAYS(E251,F251,Lister!$D$7:$D$16)-Q251)*O251/NETWORKDAYS(Lister!$D$20,Lister!$E$20,Lister!$D$7:$D$16),IF(AND(MONTH(E251)=1,F251&gt;DATE(2022,1,31)),(NETWORKDAYS(E251,Lister!$E$20,Lister!$D$7:$D$16)-Q251)*O251/NETWORKDAYS(Lister!$D$20,Lister!$E$20,Lister!$D$7:$D$16),IF(AND(E251&lt;DATE(2022,1,1),MONTH(F251)=1),(NETWORKDAYS(Lister!$D$20,F251,Lister!$D$7:$D$16)-Q251)*O251/NETWORKDAYS(Lister!$D$20,Lister!$E$20,Lister!$D$7:$D$16),IF(AND(E251&lt;DATE(2022,1,1),F251&gt;DATE(2022,1,31)),(NETWORKDAYS(Lister!$D$20,Lister!$E$20,Lister!$D$7:$D$16)-Q251)*O251/NETWORKDAYS(Lister!$D$20,Lister!$E$20,Lister!$D$7:$D$16),IF(OR(AND(E251&lt;DATE(2022,1,1),F251&lt;DATE(2022,1,1)),E251&gt;DATE(2022,1,31)),0)))))),0),"")</f>
        <v/>
      </c>
      <c r="U251" s="22" t="str">
        <f>IFERROR(MAX(IF(OR(P251="",Q251="",R251=""),"",IF(AND(MONTH(E251)=2,MONTH(F251)=2),(NETWORKDAYS(E251,F251,Lister!$D$7:$D$16)-R251)*O251/NETWORKDAYS(Lister!$D$21,Lister!$E$21,Lister!$D$7:$D$16),IF(AND(MONTH(E251)=2,F251&gt;DATE(2022,2,28)),(NETWORKDAYS(E251,Lister!$E$21,Lister!$D$7:$D$16)-R251)*O251/NETWORKDAYS(Lister!$D$21,Lister!$E$21,Lister!$D$7:$D$16),IF(AND(E251&lt;DATE(2022,2,1),MONTH(F251)=2),(NETWORKDAYS(Lister!$D$21,F251,Lister!$D$7:$D$16)-R251)*O251/NETWORKDAYS(Lister!$D$21,Lister!$E$21,Lister!$D$7:$D$16),IF(AND(E251&lt;DATE(2022,2,1),F251&gt;DATE(2022,2,28)),(NETWORKDAYS(Lister!$D$21,Lister!$E$21,Lister!$D$7:$D$16)-R251)*O251/NETWORKDAYS(Lister!$D$21,Lister!$E$21,Lister!$D$7:$D$16),IF(OR(AND(E251&lt;DATE(2022,2,1),F251&lt;DATE(2022,2,1)),E251&gt;DATE(2022,2,28)),0)))))),0),"")</f>
        <v/>
      </c>
      <c r="V251" s="23" t="str">
        <f t="shared" si="24"/>
        <v/>
      </c>
      <c r="W251" s="23" t="str">
        <f t="shared" si="25"/>
        <v/>
      </c>
      <c r="X251" s="24" t="str">
        <f t="shared" si="26"/>
        <v/>
      </c>
    </row>
    <row r="252" spans="1:24" x14ac:dyDescent="0.3">
      <c r="A252" s="4" t="str">
        <f t="shared" si="27"/>
        <v/>
      </c>
      <c r="B252" s="41"/>
      <c r="C252" s="42"/>
      <c r="D252" s="43"/>
      <c r="E252" s="44"/>
      <c r="F252" s="44"/>
      <c r="G252" s="17" t="str">
        <f>IF(OR(E252="",F252=""),"",NETWORKDAYS(E252,F252,Lister!$D$7:$D$16))</f>
        <v/>
      </c>
      <c r="I252" s="45" t="str">
        <f t="shared" si="21"/>
        <v/>
      </c>
      <c r="J252" s="46"/>
      <c r="K252" s="47">
        <f>IF(ISNUMBER('Opsparede løndele'!I237),J252+'Opsparede løndele'!I237,J252)</f>
        <v>0</v>
      </c>
      <c r="L252" s="48"/>
      <c r="M252" s="49"/>
      <c r="N252" s="23" t="str">
        <f t="shared" si="22"/>
        <v/>
      </c>
      <c r="O252" s="21" t="str">
        <f t="shared" si="23"/>
        <v/>
      </c>
      <c r="P252" s="49"/>
      <c r="Q252" s="49"/>
      <c r="R252" s="49"/>
      <c r="S252" s="22" t="str">
        <f>IFERROR(MAX(IF(OR(P252="",Q252="",R252=""),"",IF(AND(MONTH(E252)=12,MONTH(F252)=12),(NETWORKDAYS(E252,F252,Lister!$D$7:$D$16)-P252)*O252/NETWORKDAYS(Lister!$D$19,Lister!$E$19,Lister!$D$7:$D$16),IF(AND(MONTH(E252)=12,F252&gt;DATE(2021,12,31)),(NETWORKDAYS(E252,Lister!$E$19,Lister!$D$7:$D$16)-P252)*O252/NETWORKDAYS(Lister!$D$19,Lister!$E$19,Lister!$D$7:$D$16),IF(E252&gt;DATE(2021,12,31),0)))),0),"")</f>
        <v/>
      </c>
      <c r="T252" s="22" t="str">
        <f>IFERROR(MAX(IF(OR(P252="",Q252="",R252=""),"",IF(AND(MONTH(E252)=1,MONTH(F252)=1),(NETWORKDAYS(E252,F252,Lister!$D$7:$D$16)-Q252)*O252/NETWORKDAYS(Lister!$D$20,Lister!$E$20,Lister!$D$7:$D$16),IF(AND(MONTH(E252)=1,F252&gt;DATE(2022,1,31)),(NETWORKDAYS(E252,Lister!$E$20,Lister!$D$7:$D$16)-Q252)*O252/NETWORKDAYS(Lister!$D$20,Lister!$E$20,Lister!$D$7:$D$16),IF(AND(E252&lt;DATE(2022,1,1),MONTH(F252)=1),(NETWORKDAYS(Lister!$D$20,F252,Lister!$D$7:$D$16)-Q252)*O252/NETWORKDAYS(Lister!$D$20,Lister!$E$20,Lister!$D$7:$D$16),IF(AND(E252&lt;DATE(2022,1,1),F252&gt;DATE(2022,1,31)),(NETWORKDAYS(Lister!$D$20,Lister!$E$20,Lister!$D$7:$D$16)-Q252)*O252/NETWORKDAYS(Lister!$D$20,Lister!$E$20,Lister!$D$7:$D$16),IF(OR(AND(E252&lt;DATE(2022,1,1),F252&lt;DATE(2022,1,1)),E252&gt;DATE(2022,1,31)),0)))))),0),"")</f>
        <v/>
      </c>
      <c r="U252" s="22" t="str">
        <f>IFERROR(MAX(IF(OR(P252="",Q252="",R252=""),"",IF(AND(MONTH(E252)=2,MONTH(F252)=2),(NETWORKDAYS(E252,F252,Lister!$D$7:$D$16)-R252)*O252/NETWORKDAYS(Lister!$D$21,Lister!$E$21,Lister!$D$7:$D$16),IF(AND(MONTH(E252)=2,F252&gt;DATE(2022,2,28)),(NETWORKDAYS(E252,Lister!$E$21,Lister!$D$7:$D$16)-R252)*O252/NETWORKDAYS(Lister!$D$21,Lister!$E$21,Lister!$D$7:$D$16),IF(AND(E252&lt;DATE(2022,2,1),MONTH(F252)=2),(NETWORKDAYS(Lister!$D$21,F252,Lister!$D$7:$D$16)-R252)*O252/NETWORKDAYS(Lister!$D$21,Lister!$E$21,Lister!$D$7:$D$16),IF(AND(E252&lt;DATE(2022,2,1),F252&gt;DATE(2022,2,28)),(NETWORKDAYS(Lister!$D$21,Lister!$E$21,Lister!$D$7:$D$16)-R252)*O252/NETWORKDAYS(Lister!$D$21,Lister!$E$21,Lister!$D$7:$D$16),IF(OR(AND(E252&lt;DATE(2022,2,1),F252&lt;DATE(2022,2,1)),E252&gt;DATE(2022,2,28)),0)))))),0),"")</f>
        <v/>
      </c>
      <c r="V252" s="23" t="str">
        <f t="shared" si="24"/>
        <v/>
      </c>
      <c r="W252" s="23" t="str">
        <f t="shared" si="25"/>
        <v/>
      </c>
      <c r="X252" s="24" t="str">
        <f t="shared" si="26"/>
        <v/>
      </c>
    </row>
    <row r="253" spans="1:24" x14ac:dyDescent="0.3">
      <c r="A253" s="4" t="str">
        <f t="shared" si="27"/>
        <v/>
      </c>
      <c r="B253" s="41"/>
      <c r="C253" s="42"/>
      <c r="D253" s="43"/>
      <c r="E253" s="44"/>
      <c r="F253" s="44"/>
      <c r="G253" s="17" t="str">
        <f>IF(OR(E253="",F253=""),"",NETWORKDAYS(E253,F253,Lister!$D$7:$D$16))</f>
        <v/>
      </c>
      <c r="I253" s="45" t="str">
        <f t="shared" si="21"/>
        <v/>
      </c>
      <c r="J253" s="46"/>
      <c r="K253" s="47">
        <f>IF(ISNUMBER('Opsparede løndele'!I238),J253+'Opsparede løndele'!I238,J253)</f>
        <v>0</v>
      </c>
      <c r="L253" s="48"/>
      <c r="M253" s="49"/>
      <c r="N253" s="23" t="str">
        <f t="shared" si="22"/>
        <v/>
      </c>
      <c r="O253" s="21" t="str">
        <f t="shared" si="23"/>
        <v/>
      </c>
      <c r="P253" s="49"/>
      <c r="Q253" s="49"/>
      <c r="R253" s="49"/>
      <c r="S253" s="22" t="str">
        <f>IFERROR(MAX(IF(OR(P253="",Q253="",R253=""),"",IF(AND(MONTH(E253)=12,MONTH(F253)=12),(NETWORKDAYS(E253,F253,Lister!$D$7:$D$16)-P253)*O253/NETWORKDAYS(Lister!$D$19,Lister!$E$19,Lister!$D$7:$D$16),IF(AND(MONTH(E253)=12,F253&gt;DATE(2021,12,31)),(NETWORKDAYS(E253,Lister!$E$19,Lister!$D$7:$D$16)-P253)*O253/NETWORKDAYS(Lister!$D$19,Lister!$E$19,Lister!$D$7:$D$16),IF(E253&gt;DATE(2021,12,31),0)))),0),"")</f>
        <v/>
      </c>
      <c r="T253" s="22" t="str">
        <f>IFERROR(MAX(IF(OR(P253="",Q253="",R253=""),"",IF(AND(MONTH(E253)=1,MONTH(F253)=1),(NETWORKDAYS(E253,F253,Lister!$D$7:$D$16)-Q253)*O253/NETWORKDAYS(Lister!$D$20,Lister!$E$20,Lister!$D$7:$D$16),IF(AND(MONTH(E253)=1,F253&gt;DATE(2022,1,31)),(NETWORKDAYS(E253,Lister!$E$20,Lister!$D$7:$D$16)-Q253)*O253/NETWORKDAYS(Lister!$D$20,Lister!$E$20,Lister!$D$7:$D$16),IF(AND(E253&lt;DATE(2022,1,1),MONTH(F253)=1),(NETWORKDAYS(Lister!$D$20,F253,Lister!$D$7:$D$16)-Q253)*O253/NETWORKDAYS(Lister!$D$20,Lister!$E$20,Lister!$D$7:$D$16),IF(AND(E253&lt;DATE(2022,1,1),F253&gt;DATE(2022,1,31)),(NETWORKDAYS(Lister!$D$20,Lister!$E$20,Lister!$D$7:$D$16)-Q253)*O253/NETWORKDAYS(Lister!$D$20,Lister!$E$20,Lister!$D$7:$D$16),IF(OR(AND(E253&lt;DATE(2022,1,1),F253&lt;DATE(2022,1,1)),E253&gt;DATE(2022,1,31)),0)))))),0),"")</f>
        <v/>
      </c>
      <c r="U253" s="22" t="str">
        <f>IFERROR(MAX(IF(OR(P253="",Q253="",R253=""),"",IF(AND(MONTH(E253)=2,MONTH(F253)=2),(NETWORKDAYS(E253,F253,Lister!$D$7:$D$16)-R253)*O253/NETWORKDAYS(Lister!$D$21,Lister!$E$21,Lister!$D$7:$D$16),IF(AND(MONTH(E253)=2,F253&gt;DATE(2022,2,28)),(NETWORKDAYS(E253,Lister!$E$21,Lister!$D$7:$D$16)-R253)*O253/NETWORKDAYS(Lister!$D$21,Lister!$E$21,Lister!$D$7:$D$16),IF(AND(E253&lt;DATE(2022,2,1),MONTH(F253)=2),(NETWORKDAYS(Lister!$D$21,F253,Lister!$D$7:$D$16)-R253)*O253/NETWORKDAYS(Lister!$D$21,Lister!$E$21,Lister!$D$7:$D$16),IF(AND(E253&lt;DATE(2022,2,1),F253&gt;DATE(2022,2,28)),(NETWORKDAYS(Lister!$D$21,Lister!$E$21,Lister!$D$7:$D$16)-R253)*O253/NETWORKDAYS(Lister!$D$21,Lister!$E$21,Lister!$D$7:$D$16),IF(OR(AND(E253&lt;DATE(2022,2,1),F253&lt;DATE(2022,2,1)),E253&gt;DATE(2022,2,28)),0)))))),0),"")</f>
        <v/>
      </c>
      <c r="V253" s="23" t="str">
        <f t="shared" si="24"/>
        <v/>
      </c>
      <c r="W253" s="23" t="str">
        <f t="shared" si="25"/>
        <v/>
      </c>
      <c r="X253" s="24" t="str">
        <f t="shared" si="26"/>
        <v/>
      </c>
    </row>
    <row r="254" spans="1:24" x14ac:dyDescent="0.3">
      <c r="A254" s="4" t="str">
        <f t="shared" si="27"/>
        <v/>
      </c>
      <c r="B254" s="41"/>
      <c r="C254" s="42"/>
      <c r="D254" s="43"/>
      <c r="E254" s="44"/>
      <c r="F254" s="44"/>
      <c r="G254" s="17" t="str">
        <f>IF(OR(E254="",F254=""),"",NETWORKDAYS(E254,F254,Lister!$D$7:$D$16))</f>
        <v/>
      </c>
      <c r="I254" s="45" t="str">
        <f t="shared" si="21"/>
        <v/>
      </c>
      <c r="J254" s="46"/>
      <c r="K254" s="47">
        <f>IF(ISNUMBER('Opsparede løndele'!I239),J254+'Opsparede løndele'!I239,J254)</f>
        <v>0</v>
      </c>
      <c r="L254" s="48"/>
      <c r="M254" s="49"/>
      <c r="N254" s="23" t="str">
        <f t="shared" si="22"/>
        <v/>
      </c>
      <c r="O254" s="21" t="str">
        <f t="shared" si="23"/>
        <v/>
      </c>
      <c r="P254" s="49"/>
      <c r="Q254" s="49"/>
      <c r="R254" s="49"/>
      <c r="S254" s="22" t="str">
        <f>IFERROR(MAX(IF(OR(P254="",Q254="",R254=""),"",IF(AND(MONTH(E254)=12,MONTH(F254)=12),(NETWORKDAYS(E254,F254,Lister!$D$7:$D$16)-P254)*O254/NETWORKDAYS(Lister!$D$19,Lister!$E$19,Lister!$D$7:$D$16),IF(AND(MONTH(E254)=12,F254&gt;DATE(2021,12,31)),(NETWORKDAYS(E254,Lister!$E$19,Lister!$D$7:$D$16)-P254)*O254/NETWORKDAYS(Lister!$D$19,Lister!$E$19,Lister!$D$7:$D$16),IF(E254&gt;DATE(2021,12,31),0)))),0),"")</f>
        <v/>
      </c>
      <c r="T254" s="22" t="str">
        <f>IFERROR(MAX(IF(OR(P254="",Q254="",R254=""),"",IF(AND(MONTH(E254)=1,MONTH(F254)=1),(NETWORKDAYS(E254,F254,Lister!$D$7:$D$16)-Q254)*O254/NETWORKDAYS(Lister!$D$20,Lister!$E$20,Lister!$D$7:$D$16),IF(AND(MONTH(E254)=1,F254&gt;DATE(2022,1,31)),(NETWORKDAYS(E254,Lister!$E$20,Lister!$D$7:$D$16)-Q254)*O254/NETWORKDAYS(Lister!$D$20,Lister!$E$20,Lister!$D$7:$D$16),IF(AND(E254&lt;DATE(2022,1,1),MONTH(F254)=1),(NETWORKDAYS(Lister!$D$20,F254,Lister!$D$7:$D$16)-Q254)*O254/NETWORKDAYS(Lister!$D$20,Lister!$E$20,Lister!$D$7:$D$16),IF(AND(E254&lt;DATE(2022,1,1),F254&gt;DATE(2022,1,31)),(NETWORKDAYS(Lister!$D$20,Lister!$E$20,Lister!$D$7:$D$16)-Q254)*O254/NETWORKDAYS(Lister!$D$20,Lister!$E$20,Lister!$D$7:$D$16),IF(OR(AND(E254&lt;DATE(2022,1,1),F254&lt;DATE(2022,1,1)),E254&gt;DATE(2022,1,31)),0)))))),0),"")</f>
        <v/>
      </c>
      <c r="U254" s="22" t="str">
        <f>IFERROR(MAX(IF(OR(P254="",Q254="",R254=""),"",IF(AND(MONTH(E254)=2,MONTH(F254)=2),(NETWORKDAYS(E254,F254,Lister!$D$7:$D$16)-R254)*O254/NETWORKDAYS(Lister!$D$21,Lister!$E$21,Lister!$D$7:$D$16),IF(AND(MONTH(E254)=2,F254&gt;DATE(2022,2,28)),(NETWORKDAYS(E254,Lister!$E$21,Lister!$D$7:$D$16)-R254)*O254/NETWORKDAYS(Lister!$D$21,Lister!$E$21,Lister!$D$7:$D$16),IF(AND(E254&lt;DATE(2022,2,1),MONTH(F254)=2),(NETWORKDAYS(Lister!$D$21,F254,Lister!$D$7:$D$16)-R254)*O254/NETWORKDAYS(Lister!$D$21,Lister!$E$21,Lister!$D$7:$D$16),IF(AND(E254&lt;DATE(2022,2,1),F254&gt;DATE(2022,2,28)),(NETWORKDAYS(Lister!$D$21,Lister!$E$21,Lister!$D$7:$D$16)-R254)*O254/NETWORKDAYS(Lister!$D$21,Lister!$E$21,Lister!$D$7:$D$16),IF(OR(AND(E254&lt;DATE(2022,2,1),F254&lt;DATE(2022,2,1)),E254&gt;DATE(2022,2,28)),0)))))),0),"")</f>
        <v/>
      </c>
      <c r="V254" s="23" t="str">
        <f t="shared" si="24"/>
        <v/>
      </c>
      <c r="W254" s="23" t="str">
        <f t="shared" si="25"/>
        <v/>
      </c>
      <c r="X254" s="24" t="str">
        <f t="shared" si="26"/>
        <v/>
      </c>
    </row>
    <row r="255" spans="1:24" x14ac:dyDescent="0.3">
      <c r="A255" s="4" t="str">
        <f t="shared" si="27"/>
        <v/>
      </c>
      <c r="B255" s="41"/>
      <c r="C255" s="42"/>
      <c r="D255" s="43"/>
      <c r="E255" s="44"/>
      <c r="F255" s="44"/>
      <c r="G255" s="17" t="str">
        <f>IF(OR(E255="",F255=""),"",NETWORKDAYS(E255,F255,Lister!$D$7:$D$16))</f>
        <v/>
      </c>
      <c r="I255" s="45" t="str">
        <f t="shared" si="21"/>
        <v/>
      </c>
      <c r="J255" s="46"/>
      <c r="K255" s="47">
        <f>IF(ISNUMBER('Opsparede løndele'!I240),J255+'Opsparede løndele'!I240,J255)</f>
        <v>0</v>
      </c>
      <c r="L255" s="48"/>
      <c r="M255" s="49"/>
      <c r="N255" s="23" t="str">
        <f t="shared" si="22"/>
        <v/>
      </c>
      <c r="O255" s="21" t="str">
        <f t="shared" si="23"/>
        <v/>
      </c>
      <c r="P255" s="49"/>
      <c r="Q255" s="49"/>
      <c r="R255" s="49"/>
      <c r="S255" s="22" t="str">
        <f>IFERROR(MAX(IF(OR(P255="",Q255="",R255=""),"",IF(AND(MONTH(E255)=12,MONTH(F255)=12),(NETWORKDAYS(E255,F255,Lister!$D$7:$D$16)-P255)*O255/NETWORKDAYS(Lister!$D$19,Lister!$E$19,Lister!$D$7:$D$16),IF(AND(MONTH(E255)=12,F255&gt;DATE(2021,12,31)),(NETWORKDAYS(E255,Lister!$E$19,Lister!$D$7:$D$16)-P255)*O255/NETWORKDAYS(Lister!$D$19,Lister!$E$19,Lister!$D$7:$D$16),IF(E255&gt;DATE(2021,12,31),0)))),0),"")</f>
        <v/>
      </c>
      <c r="T255" s="22" t="str">
        <f>IFERROR(MAX(IF(OR(P255="",Q255="",R255=""),"",IF(AND(MONTH(E255)=1,MONTH(F255)=1),(NETWORKDAYS(E255,F255,Lister!$D$7:$D$16)-Q255)*O255/NETWORKDAYS(Lister!$D$20,Lister!$E$20,Lister!$D$7:$D$16),IF(AND(MONTH(E255)=1,F255&gt;DATE(2022,1,31)),(NETWORKDAYS(E255,Lister!$E$20,Lister!$D$7:$D$16)-Q255)*O255/NETWORKDAYS(Lister!$D$20,Lister!$E$20,Lister!$D$7:$D$16),IF(AND(E255&lt;DATE(2022,1,1),MONTH(F255)=1),(NETWORKDAYS(Lister!$D$20,F255,Lister!$D$7:$D$16)-Q255)*O255/NETWORKDAYS(Lister!$D$20,Lister!$E$20,Lister!$D$7:$D$16),IF(AND(E255&lt;DATE(2022,1,1),F255&gt;DATE(2022,1,31)),(NETWORKDAYS(Lister!$D$20,Lister!$E$20,Lister!$D$7:$D$16)-Q255)*O255/NETWORKDAYS(Lister!$D$20,Lister!$E$20,Lister!$D$7:$D$16),IF(OR(AND(E255&lt;DATE(2022,1,1),F255&lt;DATE(2022,1,1)),E255&gt;DATE(2022,1,31)),0)))))),0),"")</f>
        <v/>
      </c>
      <c r="U255" s="22" t="str">
        <f>IFERROR(MAX(IF(OR(P255="",Q255="",R255=""),"",IF(AND(MONTH(E255)=2,MONTH(F255)=2),(NETWORKDAYS(E255,F255,Lister!$D$7:$D$16)-R255)*O255/NETWORKDAYS(Lister!$D$21,Lister!$E$21,Lister!$D$7:$D$16),IF(AND(MONTH(E255)=2,F255&gt;DATE(2022,2,28)),(NETWORKDAYS(E255,Lister!$E$21,Lister!$D$7:$D$16)-R255)*O255/NETWORKDAYS(Lister!$D$21,Lister!$E$21,Lister!$D$7:$D$16),IF(AND(E255&lt;DATE(2022,2,1),MONTH(F255)=2),(NETWORKDAYS(Lister!$D$21,F255,Lister!$D$7:$D$16)-R255)*O255/NETWORKDAYS(Lister!$D$21,Lister!$E$21,Lister!$D$7:$D$16),IF(AND(E255&lt;DATE(2022,2,1),F255&gt;DATE(2022,2,28)),(NETWORKDAYS(Lister!$D$21,Lister!$E$21,Lister!$D$7:$D$16)-R255)*O255/NETWORKDAYS(Lister!$D$21,Lister!$E$21,Lister!$D$7:$D$16),IF(OR(AND(E255&lt;DATE(2022,2,1),F255&lt;DATE(2022,2,1)),E255&gt;DATE(2022,2,28)),0)))))),0),"")</f>
        <v/>
      </c>
      <c r="V255" s="23" t="str">
        <f t="shared" si="24"/>
        <v/>
      </c>
      <c r="W255" s="23" t="str">
        <f t="shared" si="25"/>
        <v/>
      </c>
      <c r="X255" s="24" t="str">
        <f t="shared" si="26"/>
        <v/>
      </c>
    </row>
    <row r="256" spans="1:24" x14ac:dyDescent="0.3">
      <c r="A256" s="4" t="str">
        <f t="shared" si="27"/>
        <v/>
      </c>
      <c r="B256" s="41"/>
      <c r="C256" s="42"/>
      <c r="D256" s="43"/>
      <c r="E256" s="44"/>
      <c r="F256" s="44"/>
      <c r="G256" s="17" t="str">
        <f>IF(OR(E256="",F256=""),"",NETWORKDAYS(E256,F256,Lister!$D$7:$D$16))</f>
        <v/>
      </c>
      <c r="I256" s="45" t="str">
        <f t="shared" si="21"/>
        <v/>
      </c>
      <c r="J256" s="46"/>
      <c r="K256" s="47">
        <f>IF(ISNUMBER('Opsparede løndele'!I241),J256+'Opsparede løndele'!I241,J256)</f>
        <v>0</v>
      </c>
      <c r="L256" s="48"/>
      <c r="M256" s="49"/>
      <c r="N256" s="23" t="str">
        <f t="shared" si="22"/>
        <v/>
      </c>
      <c r="O256" s="21" t="str">
        <f t="shared" si="23"/>
        <v/>
      </c>
      <c r="P256" s="49"/>
      <c r="Q256" s="49"/>
      <c r="R256" s="49"/>
      <c r="S256" s="22" t="str">
        <f>IFERROR(MAX(IF(OR(P256="",Q256="",R256=""),"",IF(AND(MONTH(E256)=12,MONTH(F256)=12),(NETWORKDAYS(E256,F256,Lister!$D$7:$D$16)-P256)*O256/NETWORKDAYS(Lister!$D$19,Lister!$E$19,Lister!$D$7:$D$16),IF(AND(MONTH(E256)=12,F256&gt;DATE(2021,12,31)),(NETWORKDAYS(E256,Lister!$E$19,Lister!$D$7:$D$16)-P256)*O256/NETWORKDAYS(Lister!$D$19,Lister!$E$19,Lister!$D$7:$D$16),IF(E256&gt;DATE(2021,12,31),0)))),0),"")</f>
        <v/>
      </c>
      <c r="T256" s="22" t="str">
        <f>IFERROR(MAX(IF(OR(P256="",Q256="",R256=""),"",IF(AND(MONTH(E256)=1,MONTH(F256)=1),(NETWORKDAYS(E256,F256,Lister!$D$7:$D$16)-Q256)*O256/NETWORKDAYS(Lister!$D$20,Lister!$E$20,Lister!$D$7:$D$16),IF(AND(MONTH(E256)=1,F256&gt;DATE(2022,1,31)),(NETWORKDAYS(E256,Lister!$E$20,Lister!$D$7:$D$16)-Q256)*O256/NETWORKDAYS(Lister!$D$20,Lister!$E$20,Lister!$D$7:$D$16),IF(AND(E256&lt;DATE(2022,1,1),MONTH(F256)=1),(NETWORKDAYS(Lister!$D$20,F256,Lister!$D$7:$D$16)-Q256)*O256/NETWORKDAYS(Lister!$D$20,Lister!$E$20,Lister!$D$7:$D$16),IF(AND(E256&lt;DATE(2022,1,1),F256&gt;DATE(2022,1,31)),(NETWORKDAYS(Lister!$D$20,Lister!$E$20,Lister!$D$7:$D$16)-Q256)*O256/NETWORKDAYS(Lister!$D$20,Lister!$E$20,Lister!$D$7:$D$16),IF(OR(AND(E256&lt;DATE(2022,1,1),F256&lt;DATE(2022,1,1)),E256&gt;DATE(2022,1,31)),0)))))),0),"")</f>
        <v/>
      </c>
      <c r="U256" s="22" t="str">
        <f>IFERROR(MAX(IF(OR(P256="",Q256="",R256=""),"",IF(AND(MONTH(E256)=2,MONTH(F256)=2),(NETWORKDAYS(E256,F256,Lister!$D$7:$D$16)-R256)*O256/NETWORKDAYS(Lister!$D$21,Lister!$E$21,Lister!$D$7:$D$16),IF(AND(MONTH(E256)=2,F256&gt;DATE(2022,2,28)),(NETWORKDAYS(E256,Lister!$E$21,Lister!$D$7:$D$16)-R256)*O256/NETWORKDAYS(Lister!$D$21,Lister!$E$21,Lister!$D$7:$D$16),IF(AND(E256&lt;DATE(2022,2,1),MONTH(F256)=2),(NETWORKDAYS(Lister!$D$21,F256,Lister!$D$7:$D$16)-R256)*O256/NETWORKDAYS(Lister!$D$21,Lister!$E$21,Lister!$D$7:$D$16),IF(AND(E256&lt;DATE(2022,2,1),F256&gt;DATE(2022,2,28)),(NETWORKDAYS(Lister!$D$21,Lister!$E$21,Lister!$D$7:$D$16)-R256)*O256/NETWORKDAYS(Lister!$D$21,Lister!$E$21,Lister!$D$7:$D$16),IF(OR(AND(E256&lt;DATE(2022,2,1),F256&lt;DATE(2022,2,1)),E256&gt;DATE(2022,2,28)),0)))))),0),"")</f>
        <v/>
      </c>
      <c r="V256" s="23" t="str">
        <f t="shared" si="24"/>
        <v/>
      </c>
      <c r="W256" s="23" t="str">
        <f t="shared" si="25"/>
        <v/>
      </c>
      <c r="X256" s="24" t="str">
        <f t="shared" si="26"/>
        <v/>
      </c>
    </row>
    <row r="257" spans="1:24" x14ac:dyDescent="0.3">
      <c r="A257" s="4" t="str">
        <f t="shared" si="27"/>
        <v/>
      </c>
      <c r="B257" s="41"/>
      <c r="C257" s="42"/>
      <c r="D257" s="43"/>
      <c r="E257" s="44"/>
      <c r="F257" s="44"/>
      <c r="G257" s="17" t="str">
        <f>IF(OR(E257="",F257=""),"",NETWORKDAYS(E257,F257,Lister!$D$7:$D$16))</f>
        <v/>
      </c>
      <c r="I257" s="45" t="str">
        <f t="shared" si="21"/>
        <v/>
      </c>
      <c r="J257" s="46"/>
      <c r="K257" s="47">
        <f>IF(ISNUMBER('Opsparede løndele'!I242),J257+'Opsparede løndele'!I242,J257)</f>
        <v>0</v>
      </c>
      <c r="L257" s="48"/>
      <c r="M257" s="49"/>
      <c r="N257" s="23" t="str">
        <f t="shared" si="22"/>
        <v/>
      </c>
      <c r="O257" s="21" t="str">
        <f t="shared" si="23"/>
        <v/>
      </c>
      <c r="P257" s="49"/>
      <c r="Q257" s="49"/>
      <c r="R257" s="49"/>
      <c r="S257" s="22" t="str">
        <f>IFERROR(MAX(IF(OR(P257="",Q257="",R257=""),"",IF(AND(MONTH(E257)=12,MONTH(F257)=12),(NETWORKDAYS(E257,F257,Lister!$D$7:$D$16)-P257)*O257/NETWORKDAYS(Lister!$D$19,Lister!$E$19,Lister!$D$7:$D$16),IF(AND(MONTH(E257)=12,F257&gt;DATE(2021,12,31)),(NETWORKDAYS(E257,Lister!$E$19,Lister!$D$7:$D$16)-P257)*O257/NETWORKDAYS(Lister!$D$19,Lister!$E$19,Lister!$D$7:$D$16),IF(E257&gt;DATE(2021,12,31),0)))),0),"")</f>
        <v/>
      </c>
      <c r="T257" s="22" t="str">
        <f>IFERROR(MAX(IF(OR(P257="",Q257="",R257=""),"",IF(AND(MONTH(E257)=1,MONTH(F257)=1),(NETWORKDAYS(E257,F257,Lister!$D$7:$D$16)-Q257)*O257/NETWORKDAYS(Lister!$D$20,Lister!$E$20,Lister!$D$7:$D$16),IF(AND(MONTH(E257)=1,F257&gt;DATE(2022,1,31)),(NETWORKDAYS(E257,Lister!$E$20,Lister!$D$7:$D$16)-Q257)*O257/NETWORKDAYS(Lister!$D$20,Lister!$E$20,Lister!$D$7:$D$16),IF(AND(E257&lt;DATE(2022,1,1),MONTH(F257)=1),(NETWORKDAYS(Lister!$D$20,F257,Lister!$D$7:$D$16)-Q257)*O257/NETWORKDAYS(Lister!$D$20,Lister!$E$20,Lister!$D$7:$D$16),IF(AND(E257&lt;DATE(2022,1,1),F257&gt;DATE(2022,1,31)),(NETWORKDAYS(Lister!$D$20,Lister!$E$20,Lister!$D$7:$D$16)-Q257)*O257/NETWORKDAYS(Lister!$D$20,Lister!$E$20,Lister!$D$7:$D$16),IF(OR(AND(E257&lt;DATE(2022,1,1),F257&lt;DATE(2022,1,1)),E257&gt;DATE(2022,1,31)),0)))))),0),"")</f>
        <v/>
      </c>
      <c r="U257" s="22" t="str">
        <f>IFERROR(MAX(IF(OR(P257="",Q257="",R257=""),"",IF(AND(MONTH(E257)=2,MONTH(F257)=2),(NETWORKDAYS(E257,F257,Lister!$D$7:$D$16)-R257)*O257/NETWORKDAYS(Lister!$D$21,Lister!$E$21,Lister!$D$7:$D$16),IF(AND(MONTH(E257)=2,F257&gt;DATE(2022,2,28)),(NETWORKDAYS(E257,Lister!$E$21,Lister!$D$7:$D$16)-R257)*O257/NETWORKDAYS(Lister!$D$21,Lister!$E$21,Lister!$D$7:$D$16),IF(AND(E257&lt;DATE(2022,2,1),MONTH(F257)=2),(NETWORKDAYS(Lister!$D$21,F257,Lister!$D$7:$D$16)-R257)*O257/NETWORKDAYS(Lister!$D$21,Lister!$E$21,Lister!$D$7:$D$16),IF(AND(E257&lt;DATE(2022,2,1),F257&gt;DATE(2022,2,28)),(NETWORKDAYS(Lister!$D$21,Lister!$E$21,Lister!$D$7:$D$16)-R257)*O257/NETWORKDAYS(Lister!$D$21,Lister!$E$21,Lister!$D$7:$D$16),IF(OR(AND(E257&lt;DATE(2022,2,1),F257&lt;DATE(2022,2,1)),E257&gt;DATE(2022,2,28)),0)))))),0),"")</f>
        <v/>
      </c>
      <c r="V257" s="23" t="str">
        <f t="shared" si="24"/>
        <v/>
      </c>
      <c r="W257" s="23" t="str">
        <f t="shared" si="25"/>
        <v/>
      </c>
      <c r="X257" s="24" t="str">
        <f t="shared" si="26"/>
        <v/>
      </c>
    </row>
    <row r="258" spans="1:24" x14ac:dyDescent="0.3">
      <c r="A258" s="4" t="str">
        <f t="shared" si="27"/>
        <v/>
      </c>
      <c r="B258" s="41"/>
      <c r="C258" s="42"/>
      <c r="D258" s="43"/>
      <c r="E258" s="44"/>
      <c r="F258" s="44"/>
      <c r="G258" s="17" t="str">
        <f>IF(OR(E258="",F258=""),"",NETWORKDAYS(E258,F258,Lister!$D$7:$D$16))</f>
        <v/>
      </c>
      <c r="I258" s="45" t="str">
        <f t="shared" si="21"/>
        <v/>
      </c>
      <c r="J258" s="46"/>
      <c r="K258" s="47">
        <f>IF(ISNUMBER('Opsparede løndele'!I243),J258+'Opsparede løndele'!I243,J258)</f>
        <v>0</v>
      </c>
      <c r="L258" s="48"/>
      <c r="M258" s="49"/>
      <c r="N258" s="23" t="str">
        <f t="shared" si="22"/>
        <v/>
      </c>
      <c r="O258" s="21" t="str">
        <f t="shared" si="23"/>
        <v/>
      </c>
      <c r="P258" s="49"/>
      <c r="Q258" s="49"/>
      <c r="R258" s="49"/>
      <c r="S258" s="22" t="str">
        <f>IFERROR(MAX(IF(OR(P258="",Q258="",R258=""),"",IF(AND(MONTH(E258)=12,MONTH(F258)=12),(NETWORKDAYS(E258,F258,Lister!$D$7:$D$16)-P258)*O258/NETWORKDAYS(Lister!$D$19,Lister!$E$19,Lister!$D$7:$D$16),IF(AND(MONTH(E258)=12,F258&gt;DATE(2021,12,31)),(NETWORKDAYS(E258,Lister!$E$19,Lister!$D$7:$D$16)-P258)*O258/NETWORKDAYS(Lister!$D$19,Lister!$E$19,Lister!$D$7:$D$16),IF(E258&gt;DATE(2021,12,31),0)))),0),"")</f>
        <v/>
      </c>
      <c r="T258" s="22" t="str">
        <f>IFERROR(MAX(IF(OR(P258="",Q258="",R258=""),"",IF(AND(MONTH(E258)=1,MONTH(F258)=1),(NETWORKDAYS(E258,F258,Lister!$D$7:$D$16)-Q258)*O258/NETWORKDAYS(Lister!$D$20,Lister!$E$20,Lister!$D$7:$D$16),IF(AND(MONTH(E258)=1,F258&gt;DATE(2022,1,31)),(NETWORKDAYS(E258,Lister!$E$20,Lister!$D$7:$D$16)-Q258)*O258/NETWORKDAYS(Lister!$D$20,Lister!$E$20,Lister!$D$7:$D$16),IF(AND(E258&lt;DATE(2022,1,1),MONTH(F258)=1),(NETWORKDAYS(Lister!$D$20,F258,Lister!$D$7:$D$16)-Q258)*O258/NETWORKDAYS(Lister!$D$20,Lister!$E$20,Lister!$D$7:$D$16),IF(AND(E258&lt;DATE(2022,1,1),F258&gt;DATE(2022,1,31)),(NETWORKDAYS(Lister!$D$20,Lister!$E$20,Lister!$D$7:$D$16)-Q258)*O258/NETWORKDAYS(Lister!$D$20,Lister!$E$20,Lister!$D$7:$D$16),IF(OR(AND(E258&lt;DATE(2022,1,1),F258&lt;DATE(2022,1,1)),E258&gt;DATE(2022,1,31)),0)))))),0),"")</f>
        <v/>
      </c>
      <c r="U258" s="22" t="str">
        <f>IFERROR(MAX(IF(OR(P258="",Q258="",R258=""),"",IF(AND(MONTH(E258)=2,MONTH(F258)=2),(NETWORKDAYS(E258,F258,Lister!$D$7:$D$16)-R258)*O258/NETWORKDAYS(Lister!$D$21,Lister!$E$21,Lister!$D$7:$D$16),IF(AND(MONTH(E258)=2,F258&gt;DATE(2022,2,28)),(NETWORKDAYS(E258,Lister!$E$21,Lister!$D$7:$D$16)-R258)*O258/NETWORKDAYS(Lister!$D$21,Lister!$E$21,Lister!$D$7:$D$16),IF(AND(E258&lt;DATE(2022,2,1),MONTH(F258)=2),(NETWORKDAYS(Lister!$D$21,F258,Lister!$D$7:$D$16)-R258)*O258/NETWORKDAYS(Lister!$D$21,Lister!$E$21,Lister!$D$7:$D$16),IF(AND(E258&lt;DATE(2022,2,1),F258&gt;DATE(2022,2,28)),(NETWORKDAYS(Lister!$D$21,Lister!$E$21,Lister!$D$7:$D$16)-R258)*O258/NETWORKDAYS(Lister!$D$21,Lister!$E$21,Lister!$D$7:$D$16),IF(OR(AND(E258&lt;DATE(2022,2,1),F258&lt;DATE(2022,2,1)),E258&gt;DATE(2022,2,28)),0)))))),0),"")</f>
        <v/>
      </c>
      <c r="V258" s="23" t="str">
        <f t="shared" si="24"/>
        <v/>
      </c>
      <c r="W258" s="23" t="str">
        <f t="shared" si="25"/>
        <v/>
      </c>
      <c r="X258" s="24" t="str">
        <f t="shared" si="26"/>
        <v/>
      </c>
    </row>
    <row r="259" spans="1:24" x14ac:dyDescent="0.3">
      <c r="A259" s="4" t="str">
        <f t="shared" si="27"/>
        <v/>
      </c>
      <c r="B259" s="41"/>
      <c r="C259" s="42"/>
      <c r="D259" s="43"/>
      <c r="E259" s="44"/>
      <c r="F259" s="44"/>
      <c r="G259" s="17" t="str">
        <f>IF(OR(E259="",F259=""),"",NETWORKDAYS(E259,F259,Lister!$D$7:$D$16))</f>
        <v/>
      </c>
      <c r="I259" s="45" t="str">
        <f t="shared" si="21"/>
        <v/>
      </c>
      <c r="J259" s="46"/>
      <c r="K259" s="47">
        <f>IF(ISNUMBER('Opsparede løndele'!I244),J259+'Opsparede løndele'!I244,J259)</f>
        <v>0</v>
      </c>
      <c r="L259" s="48"/>
      <c r="M259" s="49"/>
      <c r="N259" s="23" t="str">
        <f t="shared" si="22"/>
        <v/>
      </c>
      <c r="O259" s="21" t="str">
        <f t="shared" si="23"/>
        <v/>
      </c>
      <c r="P259" s="49"/>
      <c r="Q259" s="49"/>
      <c r="R259" s="49"/>
      <c r="S259" s="22" t="str">
        <f>IFERROR(MAX(IF(OR(P259="",Q259="",R259=""),"",IF(AND(MONTH(E259)=12,MONTH(F259)=12),(NETWORKDAYS(E259,F259,Lister!$D$7:$D$16)-P259)*O259/NETWORKDAYS(Lister!$D$19,Lister!$E$19,Lister!$D$7:$D$16),IF(AND(MONTH(E259)=12,F259&gt;DATE(2021,12,31)),(NETWORKDAYS(E259,Lister!$E$19,Lister!$D$7:$D$16)-P259)*O259/NETWORKDAYS(Lister!$D$19,Lister!$E$19,Lister!$D$7:$D$16),IF(E259&gt;DATE(2021,12,31),0)))),0),"")</f>
        <v/>
      </c>
      <c r="T259" s="22" t="str">
        <f>IFERROR(MAX(IF(OR(P259="",Q259="",R259=""),"",IF(AND(MONTH(E259)=1,MONTH(F259)=1),(NETWORKDAYS(E259,F259,Lister!$D$7:$D$16)-Q259)*O259/NETWORKDAYS(Lister!$D$20,Lister!$E$20,Lister!$D$7:$D$16),IF(AND(MONTH(E259)=1,F259&gt;DATE(2022,1,31)),(NETWORKDAYS(E259,Lister!$E$20,Lister!$D$7:$D$16)-Q259)*O259/NETWORKDAYS(Lister!$D$20,Lister!$E$20,Lister!$D$7:$D$16),IF(AND(E259&lt;DATE(2022,1,1),MONTH(F259)=1),(NETWORKDAYS(Lister!$D$20,F259,Lister!$D$7:$D$16)-Q259)*O259/NETWORKDAYS(Lister!$D$20,Lister!$E$20,Lister!$D$7:$D$16),IF(AND(E259&lt;DATE(2022,1,1),F259&gt;DATE(2022,1,31)),(NETWORKDAYS(Lister!$D$20,Lister!$E$20,Lister!$D$7:$D$16)-Q259)*O259/NETWORKDAYS(Lister!$D$20,Lister!$E$20,Lister!$D$7:$D$16),IF(OR(AND(E259&lt;DATE(2022,1,1),F259&lt;DATE(2022,1,1)),E259&gt;DATE(2022,1,31)),0)))))),0),"")</f>
        <v/>
      </c>
      <c r="U259" s="22" t="str">
        <f>IFERROR(MAX(IF(OR(P259="",Q259="",R259=""),"",IF(AND(MONTH(E259)=2,MONTH(F259)=2),(NETWORKDAYS(E259,F259,Lister!$D$7:$D$16)-R259)*O259/NETWORKDAYS(Lister!$D$21,Lister!$E$21,Lister!$D$7:$D$16),IF(AND(MONTH(E259)=2,F259&gt;DATE(2022,2,28)),(NETWORKDAYS(E259,Lister!$E$21,Lister!$D$7:$D$16)-R259)*O259/NETWORKDAYS(Lister!$D$21,Lister!$E$21,Lister!$D$7:$D$16),IF(AND(E259&lt;DATE(2022,2,1),MONTH(F259)=2),(NETWORKDAYS(Lister!$D$21,F259,Lister!$D$7:$D$16)-R259)*O259/NETWORKDAYS(Lister!$D$21,Lister!$E$21,Lister!$D$7:$D$16),IF(AND(E259&lt;DATE(2022,2,1),F259&gt;DATE(2022,2,28)),(NETWORKDAYS(Lister!$D$21,Lister!$E$21,Lister!$D$7:$D$16)-R259)*O259/NETWORKDAYS(Lister!$D$21,Lister!$E$21,Lister!$D$7:$D$16),IF(OR(AND(E259&lt;DATE(2022,2,1),F259&lt;DATE(2022,2,1)),E259&gt;DATE(2022,2,28)),0)))))),0),"")</f>
        <v/>
      </c>
      <c r="V259" s="23" t="str">
        <f t="shared" si="24"/>
        <v/>
      </c>
      <c r="W259" s="23" t="str">
        <f t="shared" si="25"/>
        <v/>
      </c>
      <c r="X259" s="24" t="str">
        <f t="shared" si="26"/>
        <v/>
      </c>
    </row>
    <row r="260" spans="1:24" x14ac:dyDescent="0.3">
      <c r="A260" s="4" t="str">
        <f t="shared" si="27"/>
        <v/>
      </c>
      <c r="B260" s="41"/>
      <c r="C260" s="42"/>
      <c r="D260" s="43"/>
      <c r="E260" s="44"/>
      <c r="F260" s="44"/>
      <c r="G260" s="17" t="str">
        <f>IF(OR(E260="",F260=""),"",NETWORKDAYS(E260,F260,Lister!$D$7:$D$16))</f>
        <v/>
      </c>
      <c r="I260" s="45" t="str">
        <f t="shared" si="21"/>
        <v/>
      </c>
      <c r="J260" s="46"/>
      <c r="K260" s="47">
        <f>IF(ISNUMBER('Opsparede løndele'!I245),J260+'Opsparede løndele'!I245,J260)</f>
        <v>0</v>
      </c>
      <c r="L260" s="48"/>
      <c r="M260" s="49"/>
      <c r="N260" s="23" t="str">
        <f t="shared" si="22"/>
        <v/>
      </c>
      <c r="O260" s="21" t="str">
        <f t="shared" si="23"/>
        <v/>
      </c>
      <c r="P260" s="49"/>
      <c r="Q260" s="49"/>
      <c r="R260" s="49"/>
      <c r="S260" s="22" t="str">
        <f>IFERROR(MAX(IF(OR(P260="",Q260="",R260=""),"",IF(AND(MONTH(E260)=12,MONTH(F260)=12),(NETWORKDAYS(E260,F260,Lister!$D$7:$D$16)-P260)*O260/NETWORKDAYS(Lister!$D$19,Lister!$E$19,Lister!$D$7:$D$16),IF(AND(MONTH(E260)=12,F260&gt;DATE(2021,12,31)),(NETWORKDAYS(E260,Lister!$E$19,Lister!$D$7:$D$16)-P260)*O260/NETWORKDAYS(Lister!$D$19,Lister!$E$19,Lister!$D$7:$D$16),IF(E260&gt;DATE(2021,12,31),0)))),0),"")</f>
        <v/>
      </c>
      <c r="T260" s="22" t="str">
        <f>IFERROR(MAX(IF(OR(P260="",Q260="",R260=""),"",IF(AND(MONTH(E260)=1,MONTH(F260)=1),(NETWORKDAYS(E260,F260,Lister!$D$7:$D$16)-Q260)*O260/NETWORKDAYS(Lister!$D$20,Lister!$E$20,Lister!$D$7:$D$16),IF(AND(MONTH(E260)=1,F260&gt;DATE(2022,1,31)),(NETWORKDAYS(E260,Lister!$E$20,Lister!$D$7:$D$16)-Q260)*O260/NETWORKDAYS(Lister!$D$20,Lister!$E$20,Lister!$D$7:$D$16),IF(AND(E260&lt;DATE(2022,1,1),MONTH(F260)=1),(NETWORKDAYS(Lister!$D$20,F260,Lister!$D$7:$D$16)-Q260)*O260/NETWORKDAYS(Lister!$D$20,Lister!$E$20,Lister!$D$7:$D$16),IF(AND(E260&lt;DATE(2022,1,1),F260&gt;DATE(2022,1,31)),(NETWORKDAYS(Lister!$D$20,Lister!$E$20,Lister!$D$7:$D$16)-Q260)*O260/NETWORKDAYS(Lister!$D$20,Lister!$E$20,Lister!$D$7:$D$16),IF(OR(AND(E260&lt;DATE(2022,1,1),F260&lt;DATE(2022,1,1)),E260&gt;DATE(2022,1,31)),0)))))),0),"")</f>
        <v/>
      </c>
      <c r="U260" s="22" t="str">
        <f>IFERROR(MAX(IF(OR(P260="",Q260="",R260=""),"",IF(AND(MONTH(E260)=2,MONTH(F260)=2),(NETWORKDAYS(E260,F260,Lister!$D$7:$D$16)-R260)*O260/NETWORKDAYS(Lister!$D$21,Lister!$E$21,Lister!$D$7:$D$16),IF(AND(MONTH(E260)=2,F260&gt;DATE(2022,2,28)),(NETWORKDAYS(E260,Lister!$E$21,Lister!$D$7:$D$16)-R260)*O260/NETWORKDAYS(Lister!$D$21,Lister!$E$21,Lister!$D$7:$D$16),IF(AND(E260&lt;DATE(2022,2,1),MONTH(F260)=2),(NETWORKDAYS(Lister!$D$21,F260,Lister!$D$7:$D$16)-R260)*O260/NETWORKDAYS(Lister!$D$21,Lister!$E$21,Lister!$D$7:$D$16),IF(AND(E260&lt;DATE(2022,2,1),F260&gt;DATE(2022,2,28)),(NETWORKDAYS(Lister!$D$21,Lister!$E$21,Lister!$D$7:$D$16)-R260)*O260/NETWORKDAYS(Lister!$D$21,Lister!$E$21,Lister!$D$7:$D$16),IF(OR(AND(E260&lt;DATE(2022,2,1),F260&lt;DATE(2022,2,1)),E260&gt;DATE(2022,2,28)),0)))))),0),"")</f>
        <v/>
      </c>
      <c r="V260" s="23" t="str">
        <f t="shared" si="24"/>
        <v/>
      </c>
      <c r="W260" s="23" t="str">
        <f t="shared" si="25"/>
        <v/>
      </c>
      <c r="X260" s="24" t="str">
        <f t="shared" si="26"/>
        <v/>
      </c>
    </row>
    <row r="261" spans="1:24" x14ac:dyDescent="0.3">
      <c r="A261" s="4" t="str">
        <f t="shared" si="27"/>
        <v/>
      </c>
      <c r="B261" s="41"/>
      <c r="C261" s="42"/>
      <c r="D261" s="43"/>
      <c r="E261" s="44"/>
      <c r="F261" s="44"/>
      <c r="G261" s="17" t="str">
        <f>IF(OR(E261="",F261=""),"",NETWORKDAYS(E261,F261,Lister!$D$7:$D$16))</f>
        <v/>
      </c>
      <c r="I261" s="45" t="str">
        <f t="shared" si="21"/>
        <v/>
      </c>
      <c r="J261" s="46"/>
      <c r="K261" s="47">
        <f>IF(ISNUMBER('Opsparede løndele'!I246),J261+'Opsparede løndele'!I246,J261)</f>
        <v>0</v>
      </c>
      <c r="L261" s="48"/>
      <c r="M261" s="49"/>
      <c r="N261" s="23" t="str">
        <f t="shared" si="22"/>
        <v/>
      </c>
      <c r="O261" s="21" t="str">
        <f t="shared" si="23"/>
        <v/>
      </c>
      <c r="P261" s="49"/>
      <c r="Q261" s="49"/>
      <c r="R261" s="49"/>
      <c r="S261" s="22" t="str">
        <f>IFERROR(MAX(IF(OR(P261="",Q261="",R261=""),"",IF(AND(MONTH(E261)=12,MONTH(F261)=12),(NETWORKDAYS(E261,F261,Lister!$D$7:$D$16)-P261)*O261/NETWORKDAYS(Lister!$D$19,Lister!$E$19,Lister!$D$7:$D$16),IF(AND(MONTH(E261)=12,F261&gt;DATE(2021,12,31)),(NETWORKDAYS(E261,Lister!$E$19,Lister!$D$7:$D$16)-P261)*O261/NETWORKDAYS(Lister!$D$19,Lister!$E$19,Lister!$D$7:$D$16),IF(E261&gt;DATE(2021,12,31),0)))),0),"")</f>
        <v/>
      </c>
      <c r="T261" s="22" t="str">
        <f>IFERROR(MAX(IF(OR(P261="",Q261="",R261=""),"",IF(AND(MONTH(E261)=1,MONTH(F261)=1),(NETWORKDAYS(E261,F261,Lister!$D$7:$D$16)-Q261)*O261/NETWORKDAYS(Lister!$D$20,Lister!$E$20,Lister!$D$7:$D$16),IF(AND(MONTH(E261)=1,F261&gt;DATE(2022,1,31)),(NETWORKDAYS(E261,Lister!$E$20,Lister!$D$7:$D$16)-Q261)*O261/NETWORKDAYS(Lister!$D$20,Lister!$E$20,Lister!$D$7:$D$16),IF(AND(E261&lt;DATE(2022,1,1),MONTH(F261)=1),(NETWORKDAYS(Lister!$D$20,F261,Lister!$D$7:$D$16)-Q261)*O261/NETWORKDAYS(Lister!$D$20,Lister!$E$20,Lister!$D$7:$D$16),IF(AND(E261&lt;DATE(2022,1,1),F261&gt;DATE(2022,1,31)),(NETWORKDAYS(Lister!$D$20,Lister!$E$20,Lister!$D$7:$D$16)-Q261)*O261/NETWORKDAYS(Lister!$D$20,Lister!$E$20,Lister!$D$7:$D$16),IF(OR(AND(E261&lt;DATE(2022,1,1),F261&lt;DATE(2022,1,1)),E261&gt;DATE(2022,1,31)),0)))))),0),"")</f>
        <v/>
      </c>
      <c r="U261" s="22" t="str">
        <f>IFERROR(MAX(IF(OR(P261="",Q261="",R261=""),"",IF(AND(MONTH(E261)=2,MONTH(F261)=2),(NETWORKDAYS(E261,F261,Lister!$D$7:$D$16)-R261)*O261/NETWORKDAYS(Lister!$D$21,Lister!$E$21,Lister!$D$7:$D$16),IF(AND(MONTH(E261)=2,F261&gt;DATE(2022,2,28)),(NETWORKDAYS(E261,Lister!$E$21,Lister!$D$7:$D$16)-R261)*O261/NETWORKDAYS(Lister!$D$21,Lister!$E$21,Lister!$D$7:$D$16),IF(AND(E261&lt;DATE(2022,2,1),MONTH(F261)=2),(NETWORKDAYS(Lister!$D$21,F261,Lister!$D$7:$D$16)-R261)*O261/NETWORKDAYS(Lister!$D$21,Lister!$E$21,Lister!$D$7:$D$16),IF(AND(E261&lt;DATE(2022,2,1),F261&gt;DATE(2022,2,28)),(NETWORKDAYS(Lister!$D$21,Lister!$E$21,Lister!$D$7:$D$16)-R261)*O261/NETWORKDAYS(Lister!$D$21,Lister!$E$21,Lister!$D$7:$D$16),IF(OR(AND(E261&lt;DATE(2022,2,1),F261&lt;DATE(2022,2,1)),E261&gt;DATE(2022,2,28)),0)))))),0),"")</f>
        <v/>
      </c>
      <c r="V261" s="23" t="str">
        <f t="shared" si="24"/>
        <v/>
      </c>
      <c r="W261" s="23" t="str">
        <f t="shared" si="25"/>
        <v/>
      </c>
      <c r="X261" s="24" t="str">
        <f t="shared" si="26"/>
        <v/>
      </c>
    </row>
    <row r="262" spans="1:24" x14ac:dyDescent="0.3">
      <c r="A262" s="4" t="str">
        <f t="shared" si="27"/>
        <v/>
      </c>
      <c r="B262" s="41"/>
      <c r="C262" s="42"/>
      <c r="D262" s="43"/>
      <c r="E262" s="44"/>
      <c r="F262" s="44"/>
      <c r="G262" s="17" t="str">
        <f>IF(OR(E262="",F262=""),"",NETWORKDAYS(E262,F262,Lister!$D$7:$D$16))</f>
        <v/>
      </c>
      <c r="I262" s="45" t="str">
        <f t="shared" si="21"/>
        <v/>
      </c>
      <c r="J262" s="46"/>
      <c r="K262" s="47">
        <f>IF(ISNUMBER('Opsparede løndele'!I247),J262+'Opsparede løndele'!I247,J262)</f>
        <v>0</v>
      </c>
      <c r="L262" s="48"/>
      <c r="M262" s="49"/>
      <c r="N262" s="23" t="str">
        <f t="shared" si="22"/>
        <v/>
      </c>
      <c r="O262" s="21" t="str">
        <f t="shared" si="23"/>
        <v/>
      </c>
      <c r="P262" s="49"/>
      <c r="Q262" s="49"/>
      <c r="R262" s="49"/>
      <c r="S262" s="22" t="str">
        <f>IFERROR(MAX(IF(OR(P262="",Q262="",R262=""),"",IF(AND(MONTH(E262)=12,MONTH(F262)=12),(NETWORKDAYS(E262,F262,Lister!$D$7:$D$16)-P262)*O262/NETWORKDAYS(Lister!$D$19,Lister!$E$19,Lister!$D$7:$D$16),IF(AND(MONTH(E262)=12,F262&gt;DATE(2021,12,31)),(NETWORKDAYS(E262,Lister!$E$19,Lister!$D$7:$D$16)-P262)*O262/NETWORKDAYS(Lister!$D$19,Lister!$E$19,Lister!$D$7:$D$16),IF(E262&gt;DATE(2021,12,31),0)))),0),"")</f>
        <v/>
      </c>
      <c r="T262" s="22" t="str">
        <f>IFERROR(MAX(IF(OR(P262="",Q262="",R262=""),"",IF(AND(MONTH(E262)=1,MONTH(F262)=1),(NETWORKDAYS(E262,F262,Lister!$D$7:$D$16)-Q262)*O262/NETWORKDAYS(Lister!$D$20,Lister!$E$20,Lister!$D$7:$D$16),IF(AND(MONTH(E262)=1,F262&gt;DATE(2022,1,31)),(NETWORKDAYS(E262,Lister!$E$20,Lister!$D$7:$D$16)-Q262)*O262/NETWORKDAYS(Lister!$D$20,Lister!$E$20,Lister!$D$7:$D$16),IF(AND(E262&lt;DATE(2022,1,1),MONTH(F262)=1),(NETWORKDAYS(Lister!$D$20,F262,Lister!$D$7:$D$16)-Q262)*O262/NETWORKDAYS(Lister!$D$20,Lister!$E$20,Lister!$D$7:$D$16),IF(AND(E262&lt;DATE(2022,1,1),F262&gt;DATE(2022,1,31)),(NETWORKDAYS(Lister!$D$20,Lister!$E$20,Lister!$D$7:$D$16)-Q262)*O262/NETWORKDAYS(Lister!$D$20,Lister!$E$20,Lister!$D$7:$D$16),IF(OR(AND(E262&lt;DATE(2022,1,1),F262&lt;DATE(2022,1,1)),E262&gt;DATE(2022,1,31)),0)))))),0),"")</f>
        <v/>
      </c>
      <c r="U262" s="22" t="str">
        <f>IFERROR(MAX(IF(OR(P262="",Q262="",R262=""),"",IF(AND(MONTH(E262)=2,MONTH(F262)=2),(NETWORKDAYS(E262,F262,Lister!$D$7:$D$16)-R262)*O262/NETWORKDAYS(Lister!$D$21,Lister!$E$21,Lister!$D$7:$D$16),IF(AND(MONTH(E262)=2,F262&gt;DATE(2022,2,28)),(NETWORKDAYS(E262,Lister!$E$21,Lister!$D$7:$D$16)-R262)*O262/NETWORKDAYS(Lister!$D$21,Lister!$E$21,Lister!$D$7:$D$16),IF(AND(E262&lt;DATE(2022,2,1),MONTH(F262)=2),(NETWORKDAYS(Lister!$D$21,F262,Lister!$D$7:$D$16)-R262)*O262/NETWORKDAYS(Lister!$D$21,Lister!$E$21,Lister!$D$7:$D$16),IF(AND(E262&lt;DATE(2022,2,1),F262&gt;DATE(2022,2,28)),(NETWORKDAYS(Lister!$D$21,Lister!$E$21,Lister!$D$7:$D$16)-R262)*O262/NETWORKDAYS(Lister!$D$21,Lister!$E$21,Lister!$D$7:$D$16),IF(OR(AND(E262&lt;DATE(2022,2,1),F262&lt;DATE(2022,2,1)),E262&gt;DATE(2022,2,28)),0)))))),0),"")</f>
        <v/>
      </c>
      <c r="V262" s="23" t="str">
        <f t="shared" si="24"/>
        <v/>
      </c>
      <c r="W262" s="23" t="str">
        <f t="shared" si="25"/>
        <v/>
      </c>
      <c r="X262" s="24" t="str">
        <f t="shared" si="26"/>
        <v/>
      </c>
    </row>
    <row r="263" spans="1:24" x14ac:dyDescent="0.3">
      <c r="A263" s="4" t="str">
        <f t="shared" si="27"/>
        <v/>
      </c>
      <c r="B263" s="41"/>
      <c r="C263" s="42"/>
      <c r="D263" s="43"/>
      <c r="E263" s="44"/>
      <c r="F263" s="44"/>
      <c r="G263" s="17" t="str">
        <f>IF(OR(E263="",F263=""),"",NETWORKDAYS(E263,F263,Lister!$D$7:$D$16))</f>
        <v/>
      </c>
      <c r="I263" s="45" t="str">
        <f t="shared" si="21"/>
        <v/>
      </c>
      <c r="J263" s="46"/>
      <c r="K263" s="47">
        <f>IF(ISNUMBER('Opsparede løndele'!I248),J263+'Opsparede løndele'!I248,J263)</f>
        <v>0</v>
      </c>
      <c r="L263" s="48"/>
      <c r="M263" s="49"/>
      <c r="N263" s="23" t="str">
        <f t="shared" si="22"/>
        <v/>
      </c>
      <c r="O263" s="21" t="str">
        <f t="shared" si="23"/>
        <v/>
      </c>
      <c r="P263" s="49"/>
      <c r="Q263" s="49"/>
      <c r="R263" s="49"/>
      <c r="S263" s="22" t="str">
        <f>IFERROR(MAX(IF(OR(P263="",Q263="",R263=""),"",IF(AND(MONTH(E263)=12,MONTH(F263)=12),(NETWORKDAYS(E263,F263,Lister!$D$7:$D$16)-P263)*O263/NETWORKDAYS(Lister!$D$19,Lister!$E$19,Lister!$D$7:$D$16),IF(AND(MONTH(E263)=12,F263&gt;DATE(2021,12,31)),(NETWORKDAYS(E263,Lister!$E$19,Lister!$D$7:$D$16)-P263)*O263/NETWORKDAYS(Lister!$D$19,Lister!$E$19,Lister!$D$7:$D$16),IF(E263&gt;DATE(2021,12,31),0)))),0),"")</f>
        <v/>
      </c>
      <c r="T263" s="22" t="str">
        <f>IFERROR(MAX(IF(OR(P263="",Q263="",R263=""),"",IF(AND(MONTH(E263)=1,MONTH(F263)=1),(NETWORKDAYS(E263,F263,Lister!$D$7:$D$16)-Q263)*O263/NETWORKDAYS(Lister!$D$20,Lister!$E$20,Lister!$D$7:$D$16),IF(AND(MONTH(E263)=1,F263&gt;DATE(2022,1,31)),(NETWORKDAYS(E263,Lister!$E$20,Lister!$D$7:$D$16)-Q263)*O263/NETWORKDAYS(Lister!$D$20,Lister!$E$20,Lister!$D$7:$D$16),IF(AND(E263&lt;DATE(2022,1,1),MONTH(F263)=1),(NETWORKDAYS(Lister!$D$20,F263,Lister!$D$7:$D$16)-Q263)*O263/NETWORKDAYS(Lister!$D$20,Lister!$E$20,Lister!$D$7:$D$16),IF(AND(E263&lt;DATE(2022,1,1),F263&gt;DATE(2022,1,31)),(NETWORKDAYS(Lister!$D$20,Lister!$E$20,Lister!$D$7:$D$16)-Q263)*O263/NETWORKDAYS(Lister!$D$20,Lister!$E$20,Lister!$D$7:$D$16),IF(OR(AND(E263&lt;DATE(2022,1,1),F263&lt;DATE(2022,1,1)),E263&gt;DATE(2022,1,31)),0)))))),0),"")</f>
        <v/>
      </c>
      <c r="U263" s="22" t="str">
        <f>IFERROR(MAX(IF(OR(P263="",Q263="",R263=""),"",IF(AND(MONTH(E263)=2,MONTH(F263)=2),(NETWORKDAYS(E263,F263,Lister!$D$7:$D$16)-R263)*O263/NETWORKDAYS(Lister!$D$21,Lister!$E$21,Lister!$D$7:$D$16),IF(AND(MONTH(E263)=2,F263&gt;DATE(2022,2,28)),(NETWORKDAYS(E263,Lister!$E$21,Lister!$D$7:$D$16)-R263)*O263/NETWORKDAYS(Lister!$D$21,Lister!$E$21,Lister!$D$7:$D$16),IF(AND(E263&lt;DATE(2022,2,1),MONTH(F263)=2),(NETWORKDAYS(Lister!$D$21,F263,Lister!$D$7:$D$16)-R263)*O263/NETWORKDAYS(Lister!$D$21,Lister!$E$21,Lister!$D$7:$D$16),IF(AND(E263&lt;DATE(2022,2,1),F263&gt;DATE(2022,2,28)),(NETWORKDAYS(Lister!$D$21,Lister!$E$21,Lister!$D$7:$D$16)-R263)*O263/NETWORKDAYS(Lister!$D$21,Lister!$E$21,Lister!$D$7:$D$16),IF(OR(AND(E263&lt;DATE(2022,2,1),F263&lt;DATE(2022,2,1)),E263&gt;DATE(2022,2,28)),0)))))),0),"")</f>
        <v/>
      </c>
      <c r="V263" s="23" t="str">
        <f t="shared" si="24"/>
        <v/>
      </c>
      <c r="W263" s="23" t="str">
        <f t="shared" si="25"/>
        <v/>
      </c>
      <c r="X263" s="24" t="str">
        <f t="shared" si="26"/>
        <v/>
      </c>
    </row>
    <row r="264" spans="1:24" x14ac:dyDescent="0.3">
      <c r="A264" s="4" t="str">
        <f t="shared" si="27"/>
        <v/>
      </c>
      <c r="B264" s="41"/>
      <c r="C264" s="42"/>
      <c r="D264" s="43"/>
      <c r="E264" s="44"/>
      <c r="F264" s="44"/>
      <c r="G264" s="17" t="str">
        <f>IF(OR(E264="",F264=""),"",NETWORKDAYS(E264,F264,Lister!$D$7:$D$16))</f>
        <v/>
      </c>
      <c r="I264" s="45" t="str">
        <f t="shared" si="21"/>
        <v/>
      </c>
      <c r="J264" s="46"/>
      <c r="K264" s="47">
        <f>IF(ISNUMBER('Opsparede løndele'!I249),J264+'Opsparede løndele'!I249,J264)</f>
        <v>0</v>
      </c>
      <c r="L264" s="48"/>
      <c r="M264" s="49"/>
      <c r="N264" s="23" t="str">
        <f t="shared" si="22"/>
        <v/>
      </c>
      <c r="O264" s="21" t="str">
        <f t="shared" si="23"/>
        <v/>
      </c>
      <c r="P264" s="49"/>
      <c r="Q264" s="49"/>
      <c r="R264" s="49"/>
      <c r="S264" s="22" t="str">
        <f>IFERROR(MAX(IF(OR(P264="",Q264="",R264=""),"",IF(AND(MONTH(E264)=12,MONTH(F264)=12),(NETWORKDAYS(E264,F264,Lister!$D$7:$D$16)-P264)*O264/NETWORKDAYS(Lister!$D$19,Lister!$E$19,Lister!$D$7:$D$16),IF(AND(MONTH(E264)=12,F264&gt;DATE(2021,12,31)),(NETWORKDAYS(E264,Lister!$E$19,Lister!$D$7:$D$16)-P264)*O264/NETWORKDAYS(Lister!$D$19,Lister!$E$19,Lister!$D$7:$D$16),IF(E264&gt;DATE(2021,12,31),0)))),0),"")</f>
        <v/>
      </c>
      <c r="T264" s="22" t="str">
        <f>IFERROR(MAX(IF(OR(P264="",Q264="",R264=""),"",IF(AND(MONTH(E264)=1,MONTH(F264)=1),(NETWORKDAYS(E264,F264,Lister!$D$7:$D$16)-Q264)*O264/NETWORKDAYS(Lister!$D$20,Lister!$E$20,Lister!$D$7:$D$16),IF(AND(MONTH(E264)=1,F264&gt;DATE(2022,1,31)),(NETWORKDAYS(E264,Lister!$E$20,Lister!$D$7:$D$16)-Q264)*O264/NETWORKDAYS(Lister!$D$20,Lister!$E$20,Lister!$D$7:$D$16),IF(AND(E264&lt;DATE(2022,1,1),MONTH(F264)=1),(NETWORKDAYS(Lister!$D$20,F264,Lister!$D$7:$D$16)-Q264)*O264/NETWORKDAYS(Lister!$D$20,Lister!$E$20,Lister!$D$7:$D$16),IF(AND(E264&lt;DATE(2022,1,1),F264&gt;DATE(2022,1,31)),(NETWORKDAYS(Lister!$D$20,Lister!$E$20,Lister!$D$7:$D$16)-Q264)*O264/NETWORKDAYS(Lister!$D$20,Lister!$E$20,Lister!$D$7:$D$16),IF(OR(AND(E264&lt;DATE(2022,1,1),F264&lt;DATE(2022,1,1)),E264&gt;DATE(2022,1,31)),0)))))),0),"")</f>
        <v/>
      </c>
      <c r="U264" s="22" t="str">
        <f>IFERROR(MAX(IF(OR(P264="",Q264="",R264=""),"",IF(AND(MONTH(E264)=2,MONTH(F264)=2),(NETWORKDAYS(E264,F264,Lister!$D$7:$D$16)-R264)*O264/NETWORKDAYS(Lister!$D$21,Lister!$E$21,Lister!$D$7:$D$16),IF(AND(MONTH(E264)=2,F264&gt;DATE(2022,2,28)),(NETWORKDAYS(E264,Lister!$E$21,Lister!$D$7:$D$16)-R264)*O264/NETWORKDAYS(Lister!$D$21,Lister!$E$21,Lister!$D$7:$D$16),IF(AND(E264&lt;DATE(2022,2,1),MONTH(F264)=2),(NETWORKDAYS(Lister!$D$21,F264,Lister!$D$7:$D$16)-R264)*O264/NETWORKDAYS(Lister!$D$21,Lister!$E$21,Lister!$D$7:$D$16),IF(AND(E264&lt;DATE(2022,2,1),F264&gt;DATE(2022,2,28)),(NETWORKDAYS(Lister!$D$21,Lister!$E$21,Lister!$D$7:$D$16)-R264)*O264/NETWORKDAYS(Lister!$D$21,Lister!$E$21,Lister!$D$7:$D$16),IF(OR(AND(E264&lt;DATE(2022,2,1),F264&lt;DATE(2022,2,1)),E264&gt;DATE(2022,2,28)),0)))))),0),"")</f>
        <v/>
      </c>
      <c r="V264" s="23" t="str">
        <f t="shared" si="24"/>
        <v/>
      </c>
      <c r="W264" s="23" t="str">
        <f t="shared" si="25"/>
        <v/>
      </c>
      <c r="X264" s="24" t="str">
        <f t="shared" si="26"/>
        <v/>
      </c>
    </row>
    <row r="265" spans="1:24" x14ac:dyDescent="0.3">
      <c r="A265" s="4" t="str">
        <f t="shared" si="27"/>
        <v/>
      </c>
      <c r="B265" s="41"/>
      <c r="C265" s="42"/>
      <c r="D265" s="43"/>
      <c r="E265" s="44"/>
      <c r="F265" s="44"/>
      <c r="G265" s="17" t="str">
        <f>IF(OR(E265="",F265=""),"",NETWORKDAYS(E265,F265,Lister!$D$7:$D$16))</f>
        <v/>
      </c>
      <c r="I265" s="45" t="str">
        <f t="shared" si="21"/>
        <v/>
      </c>
      <c r="J265" s="46"/>
      <c r="K265" s="47">
        <f>IF(ISNUMBER('Opsparede løndele'!I250),J265+'Opsparede løndele'!I250,J265)</f>
        <v>0</v>
      </c>
      <c r="L265" s="48"/>
      <c r="M265" s="49"/>
      <c r="N265" s="23" t="str">
        <f t="shared" si="22"/>
        <v/>
      </c>
      <c r="O265" s="21" t="str">
        <f t="shared" si="23"/>
        <v/>
      </c>
      <c r="P265" s="49"/>
      <c r="Q265" s="49"/>
      <c r="R265" s="49"/>
      <c r="S265" s="22" t="str">
        <f>IFERROR(MAX(IF(OR(P265="",Q265="",R265=""),"",IF(AND(MONTH(E265)=12,MONTH(F265)=12),(NETWORKDAYS(E265,F265,Lister!$D$7:$D$16)-P265)*O265/NETWORKDAYS(Lister!$D$19,Lister!$E$19,Lister!$D$7:$D$16),IF(AND(MONTH(E265)=12,F265&gt;DATE(2021,12,31)),(NETWORKDAYS(E265,Lister!$E$19,Lister!$D$7:$D$16)-P265)*O265/NETWORKDAYS(Lister!$D$19,Lister!$E$19,Lister!$D$7:$D$16),IF(E265&gt;DATE(2021,12,31),0)))),0),"")</f>
        <v/>
      </c>
      <c r="T265" s="22" t="str">
        <f>IFERROR(MAX(IF(OR(P265="",Q265="",R265=""),"",IF(AND(MONTH(E265)=1,MONTH(F265)=1),(NETWORKDAYS(E265,F265,Lister!$D$7:$D$16)-Q265)*O265/NETWORKDAYS(Lister!$D$20,Lister!$E$20,Lister!$D$7:$D$16),IF(AND(MONTH(E265)=1,F265&gt;DATE(2022,1,31)),(NETWORKDAYS(E265,Lister!$E$20,Lister!$D$7:$D$16)-Q265)*O265/NETWORKDAYS(Lister!$D$20,Lister!$E$20,Lister!$D$7:$D$16),IF(AND(E265&lt;DATE(2022,1,1),MONTH(F265)=1),(NETWORKDAYS(Lister!$D$20,F265,Lister!$D$7:$D$16)-Q265)*O265/NETWORKDAYS(Lister!$D$20,Lister!$E$20,Lister!$D$7:$D$16),IF(AND(E265&lt;DATE(2022,1,1),F265&gt;DATE(2022,1,31)),(NETWORKDAYS(Lister!$D$20,Lister!$E$20,Lister!$D$7:$D$16)-Q265)*O265/NETWORKDAYS(Lister!$D$20,Lister!$E$20,Lister!$D$7:$D$16),IF(OR(AND(E265&lt;DATE(2022,1,1),F265&lt;DATE(2022,1,1)),E265&gt;DATE(2022,1,31)),0)))))),0),"")</f>
        <v/>
      </c>
      <c r="U265" s="22" t="str">
        <f>IFERROR(MAX(IF(OR(P265="",Q265="",R265=""),"",IF(AND(MONTH(E265)=2,MONTH(F265)=2),(NETWORKDAYS(E265,F265,Lister!$D$7:$D$16)-R265)*O265/NETWORKDAYS(Lister!$D$21,Lister!$E$21,Lister!$D$7:$D$16),IF(AND(MONTH(E265)=2,F265&gt;DATE(2022,2,28)),(NETWORKDAYS(E265,Lister!$E$21,Lister!$D$7:$D$16)-R265)*O265/NETWORKDAYS(Lister!$D$21,Lister!$E$21,Lister!$D$7:$D$16),IF(AND(E265&lt;DATE(2022,2,1),MONTH(F265)=2),(NETWORKDAYS(Lister!$D$21,F265,Lister!$D$7:$D$16)-R265)*O265/NETWORKDAYS(Lister!$D$21,Lister!$E$21,Lister!$D$7:$D$16),IF(AND(E265&lt;DATE(2022,2,1),F265&gt;DATE(2022,2,28)),(NETWORKDAYS(Lister!$D$21,Lister!$E$21,Lister!$D$7:$D$16)-R265)*O265/NETWORKDAYS(Lister!$D$21,Lister!$E$21,Lister!$D$7:$D$16),IF(OR(AND(E265&lt;DATE(2022,2,1),F265&lt;DATE(2022,2,1)),E265&gt;DATE(2022,2,28)),0)))))),0),"")</f>
        <v/>
      </c>
      <c r="V265" s="23" t="str">
        <f t="shared" si="24"/>
        <v/>
      </c>
      <c r="W265" s="23" t="str">
        <f t="shared" si="25"/>
        <v/>
      </c>
      <c r="X265" s="24" t="str">
        <f t="shared" si="26"/>
        <v/>
      </c>
    </row>
    <row r="266" spans="1:24" x14ac:dyDescent="0.3">
      <c r="A266" s="4" t="str">
        <f t="shared" si="27"/>
        <v/>
      </c>
      <c r="B266" s="41"/>
      <c r="C266" s="42"/>
      <c r="D266" s="43"/>
      <c r="E266" s="44"/>
      <c r="F266" s="44"/>
      <c r="G266" s="17" t="str">
        <f>IF(OR(E266="",F266=""),"",NETWORKDAYS(E266,F266,Lister!$D$7:$D$16))</f>
        <v/>
      </c>
      <c r="I266" s="45" t="str">
        <f t="shared" si="21"/>
        <v/>
      </c>
      <c r="J266" s="46"/>
      <c r="K266" s="47">
        <f>IF(ISNUMBER('Opsparede løndele'!I251),J266+'Opsparede løndele'!I251,J266)</f>
        <v>0</v>
      </c>
      <c r="L266" s="48"/>
      <c r="M266" s="49"/>
      <c r="N266" s="23" t="str">
        <f t="shared" si="22"/>
        <v/>
      </c>
      <c r="O266" s="21" t="str">
        <f t="shared" si="23"/>
        <v/>
      </c>
      <c r="P266" s="49"/>
      <c r="Q266" s="49"/>
      <c r="R266" s="49"/>
      <c r="S266" s="22" t="str">
        <f>IFERROR(MAX(IF(OR(P266="",Q266="",R266=""),"",IF(AND(MONTH(E266)=12,MONTH(F266)=12),(NETWORKDAYS(E266,F266,Lister!$D$7:$D$16)-P266)*O266/NETWORKDAYS(Lister!$D$19,Lister!$E$19,Lister!$D$7:$D$16),IF(AND(MONTH(E266)=12,F266&gt;DATE(2021,12,31)),(NETWORKDAYS(E266,Lister!$E$19,Lister!$D$7:$D$16)-P266)*O266/NETWORKDAYS(Lister!$D$19,Lister!$E$19,Lister!$D$7:$D$16),IF(E266&gt;DATE(2021,12,31),0)))),0),"")</f>
        <v/>
      </c>
      <c r="T266" s="22" t="str">
        <f>IFERROR(MAX(IF(OR(P266="",Q266="",R266=""),"",IF(AND(MONTH(E266)=1,MONTH(F266)=1),(NETWORKDAYS(E266,F266,Lister!$D$7:$D$16)-Q266)*O266/NETWORKDAYS(Lister!$D$20,Lister!$E$20,Lister!$D$7:$D$16),IF(AND(MONTH(E266)=1,F266&gt;DATE(2022,1,31)),(NETWORKDAYS(E266,Lister!$E$20,Lister!$D$7:$D$16)-Q266)*O266/NETWORKDAYS(Lister!$D$20,Lister!$E$20,Lister!$D$7:$D$16),IF(AND(E266&lt;DATE(2022,1,1),MONTH(F266)=1),(NETWORKDAYS(Lister!$D$20,F266,Lister!$D$7:$D$16)-Q266)*O266/NETWORKDAYS(Lister!$D$20,Lister!$E$20,Lister!$D$7:$D$16),IF(AND(E266&lt;DATE(2022,1,1),F266&gt;DATE(2022,1,31)),(NETWORKDAYS(Lister!$D$20,Lister!$E$20,Lister!$D$7:$D$16)-Q266)*O266/NETWORKDAYS(Lister!$D$20,Lister!$E$20,Lister!$D$7:$D$16),IF(OR(AND(E266&lt;DATE(2022,1,1),F266&lt;DATE(2022,1,1)),E266&gt;DATE(2022,1,31)),0)))))),0),"")</f>
        <v/>
      </c>
      <c r="U266" s="22" t="str">
        <f>IFERROR(MAX(IF(OR(P266="",Q266="",R266=""),"",IF(AND(MONTH(E266)=2,MONTH(F266)=2),(NETWORKDAYS(E266,F266,Lister!$D$7:$D$16)-R266)*O266/NETWORKDAYS(Lister!$D$21,Lister!$E$21,Lister!$D$7:$D$16),IF(AND(MONTH(E266)=2,F266&gt;DATE(2022,2,28)),(NETWORKDAYS(E266,Lister!$E$21,Lister!$D$7:$D$16)-R266)*O266/NETWORKDAYS(Lister!$D$21,Lister!$E$21,Lister!$D$7:$D$16),IF(AND(E266&lt;DATE(2022,2,1),MONTH(F266)=2),(NETWORKDAYS(Lister!$D$21,F266,Lister!$D$7:$D$16)-R266)*O266/NETWORKDAYS(Lister!$D$21,Lister!$E$21,Lister!$D$7:$D$16),IF(AND(E266&lt;DATE(2022,2,1),F266&gt;DATE(2022,2,28)),(NETWORKDAYS(Lister!$D$21,Lister!$E$21,Lister!$D$7:$D$16)-R266)*O266/NETWORKDAYS(Lister!$D$21,Lister!$E$21,Lister!$D$7:$D$16),IF(OR(AND(E266&lt;DATE(2022,2,1),F266&lt;DATE(2022,2,1)),E266&gt;DATE(2022,2,28)),0)))))),0),"")</f>
        <v/>
      </c>
      <c r="V266" s="23" t="str">
        <f t="shared" si="24"/>
        <v/>
      </c>
      <c r="W266" s="23" t="str">
        <f t="shared" si="25"/>
        <v/>
      </c>
      <c r="X266" s="24" t="str">
        <f t="shared" si="26"/>
        <v/>
      </c>
    </row>
    <row r="267" spans="1:24" x14ac:dyDescent="0.3">
      <c r="A267" s="4" t="str">
        <f t="shared" si="27"/>
        <v/>
      </c>
      <c r="B267" s="41"/>
      <c r="C267" s="42"/>
      <c r="D267" s="43"/>
      <c r="E267" s="44"/>
      <c r="F267" s="44"/>
      <c r="G267" s="17" t="str">
        <f>IF(OR(E267="",F267=""),"",NETWORKDAYS(E267,F267,Lister!$D$7:$D$16))</f>
        <v/>
      </c>
      <c r="I267" s="45" t="str">
        <f t="shared" si="21"/>
        <v/>
      </c>
      <c r="J267" s="46"/>
      <c r="K267" s="47">
        <f>IF(ISNUMBER('Opsparede løndele'!I252),J267+'Opsparede løndele'!I252,J267)</f>
        <v>0</v>
      </c>
      <c r="L267" s="48"/>
      <c r="M267" s="49"/>
      <c r="N267" s="23" t="str">
        <f t="shared" si="22"/>
        <v/>
      </c>
      <c r="O267" s="21" t="str">
        <f t="shared" si="23"/>
        <v/>
      </c>
      <c r="P267" s="49"/>
      <c r="Q267" s="49"/>
      <c r="R267" s="49"/>
      <c r="S267" s="22" t="str">
        <f>IFERROR(MAX(IF(OR(P267="",Q267="",R267=""),"",IF(AND(MONTH(E267)=12,MONTH(F267)=12),(NETWORKDAYS(E267,F267,Lister!$D$7:$D$16)-P267)*O267/NETWORKDAYS(Lister!$D$19,Lister!$E$19,Lister!$D$7:$D$16),IF(AND(MONTH(E267)=12,F267&gt;DATE(2021,12,31)),(NETWORKDAYS(E267,Lister!$E$19,Lister!$D$7:$D$16)-P267)*O267/NETWORKDAYS(Lister!$D$19,Lister!$E$19,Lister!$D$7:$D$16),IF(E267&gt;DATE(2021,12,31),0)))),0),"")</f>
        <v/>
      </c>
      <c r="T267" s="22" t="str">
        <f>IFERROR(MAX(IF(OR(P267="",Q267="",R267=""),"",IF(AND(MONTH(E267)=1,MONTH(F267)=1),(NETWORKDAYS(E267,F267,Lister!$D$7:$D$16)-Q267)*O267/NETWORKDAYS(Lister!$D$20,Lister!$E$20,Lister!$D$7:$D$16),IF(AND(MONTH(E267)=1,F267&gt;DATE(2022,1,31)),(NETWORKDAYS(E267,Lister!$E$20,Lister!$D$7:$D$16)-Q267)*O267/NETWORKDAYS(Lister!$D$20,Lister!$E$20,Lister!$D$7:$D$16),IF(AND(E267&lt;DATE(2022,1,1),MONTH(F267)=1),(NETWORKDAYS(Lister!$D$20,F267,Lister!$D$7:$D$16)-Q267)*O267/NETWORKDAYS(Lister!$D$20,Lister!$E$20,Lister!$D$7:$D$16),IF(AND(E267&lt;DATE(2022,1,1),F267&gt;DATE(2022,1,31)),(NETWORKDAYS(Lister!$D$20,Lister!$E$20,Lister!$D$7:$D$16)-Q267)*O267/NETWORKDAYS(Lister!$D$20,Lister!$E$20,Lister!$D$7:$D$16),IF(OR(AND(E267&lt;DATE(2022,1,1),F267&lt;DATE(2022,1,1)),E267&gt;DATE(2022,1,31)),0)))))),0),"")</f>
        <v/>
      </c>
      <c r="U267" s="22" t="str">
        <f>IFERROR(MAX(IF(OR(P267="",Q267="",R267=""),"",IF(AND(MONTH(E267)=2,MONTH(F267)=2),(NETWORKDAYS(E267,F267,Lister!$D$7:$D$16)-R267)*O267/NETWORKDAYS(Lister!$D$21,Lister!$E$21,Lister!$D$7:$D$16),IF(AND(MONTH(E267)=2,F267&gt;DATE(2022,2,28)),(NETWORKDAYS(E267,Lister!$E$21,Lister!$D$7:$D$16)-R267)*O267/NETWORKDAYS(Lister!$D$21,Lister!$E$21,Lister!$D$7:$D$16),IF(AND(E267&lt;DATE(2022,2,1),MONTH(F267)=2),(NETWORKDAYS(Lister!$D$21,F267,Lister!$D$7:$D$16)-R267)*O267/NETWORKDAYS(Lister!$D$21,Lister!$E$21,Lister!$D$7:$D$16),IF(AND(E267&lt;DATE(2022,2,1),F267&gt;DATE(2022,2,28)),(NETWORKDAYS(Lister!$D$21,Lister!$E$21,Lister!$D$7:$D$16)-R267)*O267/NETWORKDAYS(Lister!$D$21,Lister!$E$21,Lister!$D$7:$D$16),IF(OR(AND(E267&lt;DATE(2022,2,1),F267&lt;DATE(2022,2,1)),E267&gt;DATE(2022,2,28)),0)))))),0),"")</f>
        <v/>
      </c>
      <c r="V267" s="23" t="str">
        <f t="shared" si="24"/>
        <v/>
      </c>
      <c r="W267" s="23" t="str">
        <f t="shared" si="25"/>
        <v/>
      </c>
      <c r="X267" s="24" t="str">
        <f t="shared" si="26"/>
        <v/>
      </c>
    </row>
    <row r="268" spans="1:24" x14ac:dyDescent="0.3">
      <c r="A268" s="4" t="str">
        <f t="shared" si="27"/>
        <v/>
      </c>
      <c r="B268" s="41"/>
      <c r="C268" s="42"/>
      <c r="D268" s="43"/>
      <c r="E268" s="44"/>
      <c r="F268" s="44"/>
      <c r="G268" s="17" t="str">
        <f>IF(OR(E268="",F268=""),"",NETWORKDAYS(E268,F268,Lister!$D$7:$D$16))</f>
        <v/>
      </c>
      <c r="I268" s="45" t="str">
        <f t="shared" si="21"/>
        <v/>
      </c>
      <c r="J268" s="46"/>
      <c r="K268" s="47">
        <f>IF(ISNUMBER('Opsparede løndele'!I253),J268+'Opsparede løndele'!I253,J268)</f>
        <v>0</v>
      </c>
      <c r="L268" s="48"/>
      <c r="M268" s="49"/>
      <c r="N268" s="23" t="str">
        <f t="shared" si="22"/>
        <v/>
      </c>
      <c r="O268" s="21" t="str">
        <f t="shared" si="23"/>
        <v/>
      </c>
      <c r="P268" s="49"/>
      <c r="Q268" s="49"/>
      <c r="R268" s="49"/>
      <c r="S268" s="22" t="str">
        <f>IFERROR(MAX(IF(OR(P268="",Q268="",R268=""),"",IF(AND(MONTH(E268)=12,MONTH(F268)=12),(NETWORKDAYS(E268,F268,Lister!$D$7:$D$16)-P268)*O268/NETWORKDAYS(Lister!$D$19,Lister!$E$19,Lister!$D$7:$D$16),IF(AND(MONTH(E268)=12,F268&gt;DATE(2021,12,31)),(NETWORKDAYS(E268,Lister!$E$19,Lister!$D$7:$D$16)-P268)*O268/NETWORKDAYS(Lister!$D$19,Lister!$E$19,Lister!$D$7:$D$16),IF(E268&gt;DATE(2021,12,31),0)))),0),"")</f>
        <v/>
      </c>
      <c r="T268" s="22" t="str">
        <f>IFERROR(MAX(IF(OR(P268="",Q268="",R268=""),"",IF(AND(MONTH(E268)=1,MONTH(F268)=1),(NETWORKDAYS(E268,F268,Lister!$D$7:$D$16)-Q268)*O268/NETWORKDAYS(Lister!$D$20,Lister!$E$20,Lister!$D$7:$D$16),IF(AND(MONTH(E268)=1,F268&gt;DATE(2022,1,31)),(NETWORKDAYS(E268,Lister!$E$20,Lister!$D$7:$D$16)-Q268)*O268/NETWORKDAYS(Lister!$D$20,Lister!$E$20,Lister!$D$7:$D$16),IF(AND(E268&lt;DATE(2022,1,1),MONTH(F268)=1),(NETWORKDAYS(Lister!$D$20,F268,Lister!$D$7:$D$16)-Q268)*O268/NETWORKDAYS(Lister!$D$20,Lister!$E$20,Lister!$D$7:$D$16),IF(AND(E268&lt;DATE(2022,1,1),F268&gt;DATE(2022,1,31)),(NETWORKDAYS(Lister!$D$20,Lister!$E$20,Lister!$D$7:$D$16)-Q268)*O268/NETWORKDAYS(Lister!$D$20,Lister!$E$20,Lister!$D$7:$D$16),IF(OR(AND(E268&lt;DATE(2022,1,1),F268&lt;DATE(2022,1,1)),E268&gt;DATE(2022,1,31)),0)))))),0),"")</f>
        <v/>
      </c>
      <c r="U268" s="22" t="str">
        <f>IFERROR(MAX(IF(OR(P268="",Q268="",R268=""),"",IF(AND(MONTH(E268)=2,MONTH(F268)=2),(NETWORKDAYS(E268,F268,Lister!$D$7:$D$16)-R268)*O268/NETWORKDAYS(Lister!$D$21,Lister!$E$21,Lister!$D$7:$D$16),IF(AND(MONTH(E268)=2,F268&gt;DATE(2022,2,28)),(NETWORKDAYS(E268,Lister!$E$21,Lister!$D$7:$D$16)-R268)*O268/NETWORKDAYS(Lister!$D$21,Lister!$E$21,Lister!$D$7:$D$16),IF(AND(E268&lt;DATE(2022,2,1),MONTH(F268)=2),(NETWORKDAYS(Lister!$D$21,F268,Lister!$D$7:$D$16)-R268)*O268/NETWORKDAYS(Lister!$D$21,Lister!$E$21,Lister!$D$7:$D$16),IF(AND(E268&lt;DATE(2022,2,1),F268&gt;DATE(2022,2,28)),(NETWORKDAYS(Lister!$D$21,Lister!$E$21,Lister!$D$7:$D$16)-R268)*O268/NETWORKDAYS(Lister!$D$21,Lister!$E$21,Lister!$D$7:$D$16),IF(OR(AND(E268&lt;DATE(2022,2,1),F268&lt;DATE(2022,2,1)),E268&gt;DATE(2022,2,28)),0)))))),0),"")</f>
        <v/>
      </c>
      <c r="V268" s="23" t="str">
        <f t="shared" si="24"/>
        <v/>
      </c>
      <c r="W268" s="23" t="str">
        <f t="shared" si="25"/>
        <v/>
      </c>
      <c r="X268" s="24" t="str">
        <f t="shared" si="26"/>
        <v/>
      </c>
    </row>
    <row r="269" spans="1:24" x14ac:dyDescent="0.3">
      <c r="A269" s="4" t="str">
        <f t="shared" si="27"/>
        <v/>
      </c>
      <c r="B269" s="41"/>
      <c r="C269" s="42"/>
      <c r="D269" s="43"/>
      <c r="E269" s="44"/>
      <c r="F269" s="44"/>
      <c r="G269" s="17" t="str">
        <f>IF(OR(E269="",F269=""),"",NETWORKDAYS(E269,F269,Lister!$D$7:$D$16))</f>
        <v/>
      </c>
      <c r="I269" s="45" t="str">
        <f t="shared" si="21"/>
        <v/>
      </c>
      <c r="J269" s="46"/>
      <c r="K269" s="47">
        <f>IF(ISNUMBER('Opsparede løndele'!I254),J269+'Opsparede løndele'!I254,J269)</f>
        <v>0</v>
      </c>
      <c r="L269" s="48"/>
      <c r="M269" s="49"/>
      <c r="N269" s="23" t="str">
        <f t="shared" si="22"/>
        <v/>
      </c>
      <c r="O269" s="21" t="str">
        <f t="shared" si="23"/>
        <v/>
      </c>
      <c r="P269" s="49"/>
      <c r="Q269" s="49"/>
      <c r="R269" s="49"/>
      <c r="S269" s="22" t="str">
        <f>IFERROR(MAX(IF(OR(P269="",Q269="",R269=""),"",IF(AND(MONTH(E269)=12,MONTH(F269)=12),(NETWORKDAYS(E269,F269,Lister!$D$7:$D$16)-P269)*O269/NETWORKDAYS(Lister!$D$19,Lister!$E$19,Lister!$D$7:$D$16),IF(AND(MONTH(E269)=12,F269&gt;DATE(2021,12,31)),(NETWORKDAYS(E269,Lister!$E$19,Lister!$D$7:$D$16)-P269)*O269/NETWORKDAYS(Lister!$D$19,Lister!$E$19,Lister!$D$7:$D$16),IF(E269&gt;DATE(2021,12,31),0)))),0),"")</f>
        <v/>
      </c>
      <c r="T269" s="22" t="str">
        <f>IFERROR(MAX(IF(OR(P269="",Q269="",R269=""),"",IF(AND(MONTH(E269)=1,MONTH(F269)=1),(NETWORKDAYS(E269,F269,Lister!$D$7:$D$16)-Q269)*O269/NETWORKDAYS(Lister!$D$20,Lister!$E$20,Lister!$D$7:$D$16),IF(AND(MONTH(E269)=1,F269&gt;DATE(2022,1,31)),(NETWORKDAYS(E269,Lister!$E$20,Lister!$D$7:$D$16)-Q269)*O269/NETWORKDAYS(Lister!$D$20,Lister!$E$20,Lister!$D$7:$D$16),IF(AND(E269&lt;DATE(2022,1,1),MONTH(F269)=1),(NETWORKDAYS(Lister!$D$20,F269,Lister!$D$7:$D$16)-Q269)*O269/NETWORKDAYS(Lister!$D$20,Lister!$E$20,Lister!$D$7:$D$16),IF(AND(E269&lt;DATE(2022,1,1),F269&gt;DATE(2022,1,31)),(NETWORKDAYS(Lister!$D$20,Lister!$E$20,Lister!$D$7:$D$16)-Q269)*O269/NETWORKDAYS(Lister!$D$20,Lister!$E$20,Lister!$D$7:$D$16),IF(OR(AND(E269&lt;DATE(2022,1,1),F269&lt;DATE(2022,1,1)),E269&gt;DATE(2022,1,31)),0)))))),0),"")</f>
        <v/>
      </c>
      <c r="U269" s="22" t="str">
        <f>IFERROR(MAX(IF(OR(P269="",Q269="",R269=""),"",IF(AND(MONTH(E269)=2,MONTH(F269)=2),(NETWORKDAYS(E269,F269,Lister!$D$7:$D$16)-R269)*O269/NETWORKDAYS(Lister!$D$21,Lister!$E$21,Lister!$D$7:$D$16),IF(AND(MONTH(E269)=2,F269&gt;DATE(2022,2,28)),(NETWORKDAYS(E269,Lister!$E$21,Lister!$D$7:$D$16)-R269)*O269/NETWORKDAYS(Lister!$D$21,Lister!$E$21,Lister!$D$7:$D$16),IF(AND(E269&lt;DATE(2022,2,1),MONTH(F269)=2),(NETWORKDAYS(Lister!$D$21,F269,Lister!$D$7:$D$16)-R269)*O269/NETWORKDAYS(Lister!$D$21,Lister!$E$21,Lister!$D$7:$D$16),IF(AND(E269&lt;DATE(2022,2,1),F269&gt;DATE(2022,2,28)),(NETWORKDAYS(Lister!$D$21,Lister!$E$21,Lister!$D$7:$D$16)-R269)*O269/NETWORKDAYS(Lister!$D$21,Lister!$E$21,Lister!$D$7:$D$16),IF(OR(AND(E269&lt;DATE(2022,2,1),F269&lt;DATE(2022,2,1)),E269&gt;DATE(2022,2,28)),0)))))),0),"")</f>
        <v/>
      </c>
      <c r="V269" s="23" t="str">
        <f t="shared" si="24"/>
        <v/>
      </c>
      <c r="W269" s="23" t="str">
        <f t="shared" si="25"/>
        <v/>
      </c>
      <c r="X269" s="24" t="str">
        <f t="shared" si="26"/>
        <v/>
      </c>
    </row>
    <row r="270" spans="1:24" x14ac:dyDescent="0.3">
      <c r="A270" s="4" t="str">
        <f t="shared" si="27"/>
        <v/>
      </c>
      <c r="B270" s="41"/>
      <c r="C270" s="42"/>
      <c r="D270" s="43"/>
      <c r="E270" s="44"/>
      <c r="F270" s="44"/>
      <c r="G270" s="17" t="str">
        <f>IF(OR(E270="",F270=""),"",NETWORKDAYS(E270,F270,Lister!$D$7:$D$16))</f>
        <v/>
      </c>
      <c r="I270" s="45" t="str">
        <f t="shared" si="21"/>
        <v/>
      </c>
      <c r="J270" s="46"/>
      <c r="K270" s="47">
        <f>IF(ISNUMBER('Opsparede løndele'!I255),J270+'Opsparede løndele'!I255,J270)</f>
        <v>0</v>
      </c>
      <c r="L270" s="48"/>
      <c r="M270" s="49"/>
      <c r="N270" s="23" t="str">
        <f t="shared" si="22"/>
        <v/>
      </c>
      <c r="O270" s="21" t="str">
        <f t="shared" si="23"/>
        <v/>
      </c>
      <c r="P270" s="49"/>
      <c r="Q270" s="49"/>
      <c r="R270" s="49"/>
      <c r="S270" s="22" t="str">
        <f>IFERROR(MAX(IF(OR(P270="",Q270="",R270=""),"",IF(AND(MONTH(E270)=12,MONTH(F270)=12),(NETWORKDAYS(E270,F270,Lister!$D$7:$D$16)-P270)*O270/NETWORKDAYS(Lister!$D$19,Lister!$E$19,Lister!$D$7:$D$16),IF(AND(MONTH(E270)=12,F270&gt;DATE(2021,12,31)),(NETWORKDAYS(E270,Lister!$E$19,Lister!$D$7:$D$16)-P270)*O270/NETWORKDAYS(Lister!$D$19,Lister!$E$19,Lister!$D$7:$D$16),IF(E270&gt;DATE(2021,12,31),0)))),0),"")</f>
        <v/>
      </c>
      <c r="T270" s="22" t="str">
        <f>IFERROR(MAX(IF(OR(P270="",Q270="",R270=""),"",IF(AND(MONTH(E270)=1,MONTH(F270)=1),(NETWORKDAYS(E270,F270,Lister!$D$7:$D$16)-Q270)*O270/NETWORKDAYS(Lister!$D$20,Lister!$E$20,Lister!$D$7:$D$16),IF(AND(MONTH(E270)=1,F270&gt;DATE(2022,1,31)),(NETWORKDAYS(E270,Lister!$E$20,Lister!$D$7:$D$16)-Q270)*O270/NETWORKDAYS(Lister!$D$20,Lister!$E$20,Lister!$D$7:$D$16),IF(AND(E270&lt;DATE(2022,1,1),MONTH(F270)=1),(NETWORKDAYS(Lister!$D$20,F270,Lister!$D$7:$D$16)-Q270)*O270/NETWORKDAYS(Lister!$D$20,Lister!$E$20,Lister!$D$7:$D$16),IF(AND(E270&lt;DATE(2022,1,1),F270&gt;DATE(2022,1,31)),(NETWORKDAYS(Lister!$D$20,Lister!$E$20,Lister!$D$7:$D$16)-Q270)*O270/NETWORKDAYS(Lister!$D$20,Lister!$E$20,Lister!$D$7:$D$16),IF(OR(AND(E270&lt;DATE(2022,1,1),F270&lt;DATE(2022,1,1)),E270&gt;DATE(2022,1,31)),0)))))),0),"")</f>
        <v/>
      </c>
      <c r="U270" s="22" t="str">
        <f>IFERROR(MAX(IF(OR(P270="",Q270="",R270=""),"",IF(AND(MONTH(E270)=2,MONTH(F270)=2),(NETWORKDAYS(E270,F270,Lister!$D$7:$D$16)-R270)*O270/NETWORKDAYS(Lister!$D$21,Lister!$E$21,Lister!$D$7:$D$16),IF(AND(MONTH(E270)=2,F270&gt;DATE(2022,2,28)),(NETWORKDAYS(E270,Lister!$E$21,Lister!$D$7:$D$16)-R270)*O270/NETWORKDAYS(Lister!$D$21,Lister!$E$21,Lister!$D$7:$D$16),IF(AND(E270&lt;DATE(2022,2,1),MONTH(F270)=2),(NETWORKDAYS(Lister!$D$21,F270,Lister!$D$7:$D$16)-R270)*O270/NETWORKDAYS(Lister!$D$21,Lister!$E$21,Lister!$D$7:$D$16),IF(AND(E270&lt;DATE(2022,2,1),F270&gt;DATE(2022,2,28)),(NETWORKDAYS(Lister!$D$21,Lister!$E$21,Lister!$D$7:$D$16)-R270)*O270/NETWORKDAYS(Lister!$D$21,Lister!$E$21,Lister!$D$7:$D$16),IF(OR(AND(E270&lt;DATE(2022,2,1),F270&lt;DATE(2022,2,1)),E270&gt;DATE(2022,2,28)),0)))))),0),"")</f>
        <v/>
      </c>
      <c r="V270" s="23" t="str">
        <f t="shared" si="24"/>
        <v/>
      </c>
      <c r="W270" s="23" t="str">
        <f t="shared" si="25"/>
        <v/>
      </c>
      <c r="X270" s="24" t="str">
        <f t="shared" si="26"/>
        <v/>
      </c>
    </row>
    <row r="271" spans="1:24" x14ac:dyDescent="0.3">
      <c r="A271" s="4" t="str">
        <f t="shared" si="27"/>
        <v/>
      </c>
      <c r="B271" s="41"/>
      <c r="C271" s="42"/>
      <c r="D271" s="43"/>
      <c r="E271" s="44"/>
      <c r="F271" s="44"/>
      <c r="G271" s="17" t="str">
        <f>IF(OR(E271="",F271=""),"",NETWORKDAYS(E271,F271,Lister!$D$7:$D$16))</f>
        <v/>
      </c>
      <c r="I271" s="45" t="str">
        <f t="shared" si="21"/>
        <v/>
      </c>
      <c r="J271" s="46"/>
      <c r="K271" s="47">
        <f>IF(ISNUMBER('Opsparede løndele'!I256),J271+'Opsparede løndele'!I256,J271)</f>
        <v>0</v>
      </c>
      <c r="L271" s="48"/>
      <c r="M271" s="49"/>
      <c r="N271" s="23" t="str">
        <f t="shared" si="22"/>
        <v/>
      </c>
      <c r="O271" s="21" t="str">
        <f t="shared" si="23"/>
        <v/>
      </c>
      <c r="P271" s="49"/>
      <c r="Q271" s="49"/>
      <c r="R271" s="49"/>
      <c r="S271" s="22" t="str">
        <f>IFERROR(MAX(IF(OR(P271="",Q271="",R271=""),"",IF(AND(MONTH(E271)=12,MONTH(F271)=12),(NETWORKDAYS(E271,F271,Lister!$D$7:$D$16)-P271)*O271/NETWORKDAYS(Lister!$D$19,Lister!$E$19,Lister!$D$7:$D$16),IF(AND(MONTH(E271)=12,F271&gt;DATE(2021,12,31)),(NETWORKDAYS(E271,Lister!$E$19,Lister!$D$7:$D$16)-P271)*O271/NETWORKDAYS(Lister!$D$19,Lister!$E$19,Lister!$D$7:$D$16),IF(E271&gt;DATE(2021,12,31),0)))),0),"")</f>
        <v/>
      </c>
      <c r="T271" s="22" t="str">
        <f>IFERROR(MAX(IF(OR(P271="",Q271="",R271=""),"",IF(AND(MONTH(E271)=1,MONTH(F271)=1),(NETWORKDAYS(E271,F271,Lister!$D$7:$D$16)-Q271)*O271/NETWORKDAYS(Lister!$D$20,Lister!$E$20,Lister!$D$7:$D$16),IF(AND(MONTH(E271)=1,F271&gt;DATE(2022,1,31)),(NETWORKDAYS(E271,Lister!$E$20,Lister!$D$7:$D$16)-Q271)*O271/NETWORKDAYS(Lister!$D$20,Lister!$E$20,Lister!$D$7:$D$16),IF(AND(E271&lt;DATE(2022,1,1),MONTH(F271)=1),(NETWORKDAYS(Lister!$D$20,F271,Lister!$D$7:$D$16)-Q271)*O271/NETWORKDAYS(Lister!$D$20,Lister!$E$20,Lister!$D$7:$D$16),IF(AND(E271&lt;DATE(2022,1,1),F271&gt;DATE(2022,1,31)),(NETWORKDAYS(Lister!$D$20,Lister!$E$20,Lister!$D$7:$D$16)-Q271)*O271/NETWORKDAYS(Lister!$D$20,Lister!$E$20,Lister!$D$7:$D$16),IF(OR(AND(E271&lt;DATE(2022,1,1),F271&lt;DATE(2022,1,1)),E271&gt;DATE(2022,1,31)),0)))))),0),"")</f>
        <v/>
      </c>
      <c r="U271" s="22" t="str">
        <f>IFERROR(MAX(IF(OR(P271="",Q271="",R271=""),"",IF(AND(MONTH(E271)=2,MONTH(F271)=2),(NETWORKDAYS(E271,F271,Lister!$D$7:$D$16)-R271)*O271/NETWORKDAYS(Lister!$D$21,Lister!$E$21,Lister!$D$7:$D$16),IF(AND(MONTH(E271)=2,F271&gt;DATE(2022,2,28)),(NETWORKDAYS(E271,Lister!$E$21,Lister!$D$7:$D$16)-R271)*O271/NETWORKDAYS(Lister!$D$21,Lister!$E$21,Lister!$D$7:$D$16),IF(AND(E271&lt;DATE(2022,2,1),MONTH(F271)=2),(NETWORKDAYS(Lister!$D$21,F271,Lister!$D$7:$D$16)-R271)*O271/NETWORKDAYS(Lister!$D$21,Lister!$E$21,Lister!$D$7:$D$16),IF(AND(E271&lt;DATE(2022,2,1),F271&gt;DATE(2022,2,28)),(NETWORKDAYS(Lister!$D$21,Lister!$E$21,Lister!$D$7:$D$16)-R271)*O271/NETWORKDAYS(Lister!$D$21,Lister!$E$21,Lister!$D$7:$D$16),IF(OR(AND(E271&lt;DATE(2022,2,1),F271&lt;DATE(2022,2,1)),E271&gt;DATE(2022,2,28)),0)))))),0),"")</f>
        <v/>
      </c>
      <c r="V271" s="23" t="str">
        <f t="shared" si="24"/>
        <v/>
      </c>
      <c r="W271" s="23" t="str">
        <f t="shared" si="25"/>
        <v/>
      </c>
      <c r="X271" s="24" t="str">
        <f t="shared" si="26"/>
        <v/>
      </c>
    </row>
    <row r="272" spans="1:24" x14ac:dyDescent="0.3">
      <c r="A272" s="4" t="str">
        <f t="shared" si="27"/>
        <v/>
      </c>
      <c r="B272" s="41"/>
      <c r="C272" s="42"/>
      <c r="D272" s="43"/>
      <c r="E272" s="44"/>
      <c r="F272" s="44"/>
      <c r="G272" s="17" t="str">
        <f>IF(OR(E272="",F272=""),"",NETWORKDAYS(E272,F272,Lister!$D$7:$D$16))</f>
        <v/>
      </c>
      <c r="I272" s="45" t="str">
        <f t="shared" si="21"/>
        <v/>
      </c>
      <c r="J272" s="46"/>
      <c r="K272" s="47">
        <f>IF(ISNUMBER('Opsparede løndele'!I257),J272+'Opsparede løndele'!I257,J272)</f>
        <v>0</v>
      </c>
      <c r="L272" s="48"/>
      <c r="M272" s="49"/>
      <c r="N272" s="23" t="str">
        <f t="shared" si="22"/>
        <v/>
      </c>
      <c r="O272" s="21" t="str">
        <f t="shared" si="23"/>
        <v/>
      </c>
      <c r="P272" s="49"/>
      <c r="Q272" s="49"/>
      <c r="R272" s="49"/>
      <c r="S272" s="22" t="str">
        <f>IFERROR(MAX(IF(OR(P272="",Q272="",R272=""),"",IF(AND(MONTH(E272)=12,MONTH(F272)=12),(NETWORKDAYS(E272,F272,Lister!$D$7:$D$16)-P272)*O272/NETWORKDAYS(Lister!$D$19,Lister!$E$19,Lister!$D$7:$D$16),IF(AND(MONTH(E272)=12,F272&gt;DATE(2021,12,31)),(NETWORKDAYS(E272,Lister!$E$19,Lister!$D$7:$D$16)-P272)*O272/NETWORKDAYS(Lister!$D$19,Lister!$E$19,Lister!$D$7:$D$16),IF(E272&gt;DATE(2021,12,31),0)))),0),"")</f>
        <v/>
      </c>
      <c r="T272" s="22" t="str">
        <f>IFERROR(MAX(IF(OR(P272="",Q272="",R272=""),"",IF(AND(MONTH(E272)=1,MONTH(F272)=1),(NETWORKDAYS(E272,F272,Lister!$D$7:$D$16)-Q272)*O272/NETWORKDAYS(Lister!$D$20,Lister!$E$20,Lister!$D$7:$D$16),IF(AND(MONTH(E272)=1,F272&gt;DATE(2022,1,31)),(NETWORKDAYS(E272,Lister!$E$20,Lister!$D$7:$D$16)-Q272)*O272/NETWORKDAYS(Lister!$D$20,Lister!$E$20,Lister!$D$7:$D$16),IF(AND(E272&lt;DATE(2022,1,1),MONTH(F272)=1),(NETWORKDAYS(Lister!$D$20,F272,Lister!$D$7:$D$16)-Q272)*O272/NETWORKDAYS(Lister!$D$20,Lister!$E$20,Lister!$D$7:$D$16),IF(AND(E272&lt;DATE(2022,1,1),F272&gt;DATE(2022,1,31)),(NETWORKDAYS(Lister!$D$20,Lister!$E$20,Lister!$D$7:$D$16)-Q272)*O272/NETWORKDAYS(Lister!$D$20,Lister!$E$20,Lister!$D$7:$D$16),IF(OR(AND(E272&lt;DATE(2022,1,1),F272&lt;DATE(2022,1,1)),E272&gt;DATE(2022,1,31)),0)))))),0),"")</f>
        <v/>
      </c>
      <c r="U272" s="22" t="str">
        <f>IFERROR(MAX(IF(OR(P272="",Q272="",R272=""),"",IF(AND(MONTH(E272)=2,MONTH(F272)=2),(NETWORKDAYS(E272,F272,Lister!$D$7:$D$16)-R272)*O272/NETWORKDAYS(Lister!$D$21,Lister!$E$21,Lister!$D$7:$D$16),IF(AND(MONTH(E272)=2,F272&gt;DATE(2022,2,28)),(NETWORKDAYS(E272,Lister!$E$21,Lister!$D$7:$D$16)-R272)*O272/NETWORKDAYS(Lister!$D$21,Lister!$E$21,Lister!$D$7:$D$16),IF(AND(E272&lt;DATE(2022,2,1),MONTH(F272)=2),(NETWORKDAYS(Lister!$D$21,F272,Lister!$D$7:$D$16)-R272)*O272/NETWORKDAYS(Lister!$D$21,Lister!$E$21,Lister!$D$7:$D$16),IF(AND(E272&lt;DATE(2022,2,1),F272&gt;DATE(2022,2,28)),(NETWORKDAYS(Lister!$D$21,Lister!$E$21,Lister!$D$7:$D$16)-R272)*O272/NETWORKDAYS(Lister!$D$21,Lister!$E$21,Lister!$D$7:$D$16),IF(OR(AND(E272&lt;DATE(2022,2,1),F272&lt;DATE(2022,2,1)),E272&gt;DATE(2022,2,28)),0)))))),0),"")</f>
        <v/>
      </c>
      <c r="V272" s="23" t="str">
        <f t="shared" si="24"/>
        <v/>
      </c>
      <c r="W272" s="23" t="str">
        <f t="shared" si="25"/>
        <v/>
      </c>
      <c r="X272" s="24" t="str">
        <f t="shared" si="26"/>
        <v/>
      </c>
    </row>
    <row r="273" spans="1:24" x14ac:dyDescent="0.3">
      <c r="A273" s="4" t="str">
        <f t="shared" si="27"/>
        <v/>
      </c>
      <c r="B273" s="41"/>
      <c r="C273" s="42"/>
      <c r="D273" s="43"/>
      <c r="E273" s="44"/>
      <c r="F273" s="44"/>
      <c r="G273" s="17" t="str">
        <f>IF(OR(E273="",F273=""),"",NETWORKDAYS(E273,F273,Lister!$D$7:$D$16))</f>
        <v/>
      </c>
      <c r="I273" s="45" t="str">
        <f t="shared" si="21"/>
        <v/>
      </c>
      <c r="J273" s="46"/>
      <c r="K273" s="47">
        <f>IF(ISNUMBER('Opsparede løndele'!I258),J273+'Opsparede løndele'!I258,J273)</f>
        <v>0</v>
      </c>
      <c r="L273" s="48"/>
      <c r="M273" s="49"/>
      <c r="N273" s="23" t="str">
        <f t="shared" si="22"/>
        <v/>
      </c>
      <c r="O273" s="21" t="str">
        <f t="shared" si="23"/>
        <v/>
      </c>
      <c r="P273" s="49"/>
      <c r="Q273" s="49"/>
      <c r="R273" s="49"/>
      <c r="S273" s="22" t="str">
        <f>IFERROR(MAX(IF(OR(P273="",Q273="",R273=""),"",IF(AND(MONTH(E273)=12,MONTH(F273)=12),(NETWORKDAYS(E273,F273,Lister!$D$7:$D$16)-P273)*O273/NETWORKDAYS(Lister!$D$19,Lister!$E$19,Lister!$D$7:$D$16),IF(AND(MONTH(E273)=12,F273&gt;DATE(2021,12,31)),(NETWORKDAYS(E273,Lister!$E$19,Lister!$D$7:$D$16)-P273)*O273/NETWORKDAYS(Lister!$D$19,Lister!$E$19,Lister!$D$7:$D$16),IF(E273&gt;DATE(2021,12,31),0)))),0),"")</f>
        <v/>
      </c>
      <c r="T273" s="22" t="str">
        <f>IFERROR(MAX(IF(OR(P273="",Q273="",R273=""),"",IF(AND(MONTH(E273)=1,MONTH(F273)=1),(NETWORKDAYS(E273,F273,Lister!$D$7:$D$16)-Q273)*O273/NETWORKDAYS(Lister!$D$20,Lister!$E$20,Lister!$D$7:$D$16),IF(AND(MONTH(E273)=1,F273&gt;DATE(2022,1,31)),(NETWORKDAYS(E273,Lister!$E$20,Lister!$D$7:$D$16)-Q273)*O273/NETWORKDAYS(Lister!$D$20,Lister!$E$20,Lister!$D$7:$D$16),IF(AND(E273&lt;DATE(2022,1,1),MONTH(F273)=1),(NETWORKDAYS(Lister!$D$20,F273,Lister!$D$7:$D$16)-Q273)*O273/NETWORKDAYS(Lister!$D$20,Lister!$E$20,Lister!$D$7:$D$16),IF(AND(E273&lt;DATE(2022,1,1),F273&gt;DATE(2022,1,31)),(NETWORKDAYS(Lister!$D$20,Lister!$E$20,Lister!$D$7:$D$16)-Q273)*O273/NETWORKDAYS(Lister!$D$20,Lister!$E$20,Lister!$D$7:$D$16),IF(OR(AND(E273&lt;DATE(2022,1,1),F273&lt;DATE(2022,1,1)),E273&gt;DATE(2022,1,31)),0)))))),0),"")</f>
        <v/>
      </c>
      <c r="U273" s="22" t="str">
        <f>IFERROR(MAX(IF(OR(P273="",Q273="",R273=""),"",IF(AND(MONTH(E273)=2,MONTH(F273)=2),(NETWORKDAYS(E273,F273,Lister!$D$7:$D$16)-R273)*O273/NETWORKDAYS(Lister!$D$21,Lister!$E$21,Lister!$D$7:$D$16),IF(AND(MONTH(E273)=2,F273&gt;DATE(2022,2,28)),(NETWORKDAYS(E273,Lister!$E$21,Lister!$D$7:$D$16)-R273)*O273/NETWORKDAYS(Lister!$D$21,Lister!$E$21,Lister!$D$7:$D$16),IF(AND(E273&lt;DATE(2022,2,1),MONTH(F273)=2),(NETWORKDAYS(Lister!$D$21,F273,Lister!$D$7:$D$16)-R273)*O273/NETWORKDAYS(Lister!$D$21,Lister!$E$21,Lister!$D$7:$D$16),IF(AND(E273&lt;DATE(2022,2,1),F273&gt;DATE(2022,2,28)),(NETWORKDAYS(Lister!$D$21,Lister!$E$21,Lister!$D$7:$D$16)-R273)*O273/NETWORKDAYS(Lister!$D$21,Lister!$E$21,Lister!$D$7:$D$16),IF(OR(AND(E273&lt;DATE(2022,2,1),F273&lt;DATE(2022,2,1)),E273&gt;DATE(2022,2,28)),0)))))),0),"")</f>
        <v/>
      </c>
      <c r="V273" s="23" t="str">
        <f t="shared" si="24"/>
        <v/>
      </c>
      <c r="W273" s="23" t="str">
        <f t="shared" si="25"/>
        <v/>
      </c>
      <c r="X273" s="24" t="str">
        <f t="shared" si="26"/>
        <v/>
      </c>
    </row>
    <row r="274" spans="1:24" x14ac:dyDescent="0.3">
      <c r="A274" s="4" t="str">
        <f t="shared" si="27"/>
        <v/>
      </c>
      <c r="B274" s="41"/>
      <c r="C274" s="42"/>
      <c r="D274" s="43"/>
      <c r="E274" s="44"/>
      <c r="F274" s="44"/>
      <c r="G274" s="17" t="str">
        <f>IF(OR(E274="",F274=""),"",NETWORKDAYS(E274,F274,Lister!$D$7:$D$16))</f>
        <v/>
      </c>
      <c r="I274" s="45" t="str">
        <f t="shared" si="21"/>
        <v/>
      </c>
      <c r="J274" s="46"/>
      <c r="K274" s="47">
        <f>IF(ISNUMBER('Opsparede løndele'!I259),J274+'Opsparede løndele'!I259,J274)</f>
        <v>0</v>
      </c>
      <c r="L274" s="48"/>
      <c r="M274" s="49"/>
      <c r="N274" s="23" t="str">
        <f t="shared" si="22"/>
        <v/>
      </c>
      <c r="O274" s="21" t="str">
        <f t="shared" si="23"/>
        <v/>
      </c>
      <c r="P274" s="49"/>
      <c r="Q274" s="49"/>
      <c r="R274" s="49"/>
      <c r="S274" s="22" t="str">
        <f>IFERROR(MAX(IF(OR(P274="",Q274="",R274=""),"",IF(AND(MONTH(E274)=12,MONTH(F274)=12),(NETWORKDAYS(E274,F274,Lister!$D$7:$D$16)-P274)*O274/NETWORKDAYS(Lister!$D$19,Lister!$E$19,Lister!$D$7:$D$16),IF(AND(MONTH(E274)=12,F274&gt;DATE(2021,12,31)),(NETWORKDAYS(E274,Lister!$E$19,Lister!$D$7:$D$16)-P274)*O274/NETWORKDAYS(Lister!$D$19,Lister!$E$19,Lister!$D$7:$D$16),IF(E274&gt;DATE(2021,12,31),0)))),0),"")</f>
        <v/>
      </c>
      <c r="T274" s="22" t="str">
        <f>IFERROR(MAX(IF(OR(P274="",Q274="",R274=""),"",IF(AND(MONTH(E274)=1,MONTH(F274)=1),(NETWORKDAYS(E274,F274,Lister!$D$7:$D$16)-Q274)*O274/NETWORKDAYS(Lister!$D$20,Lister!$E$20,Lister!$D$7:$D$16),IF(AND(MONTH(E274)=1,F274&gt;DATE(2022,1,31)),(NETWORKDAYS(E274,Lister!$E$20,Lister!$D$7:$D$16)-Q274)*O274/NETWORKDAYS(Lister!$D$20,Lister!$E$20,Lister!$D$7:$D$16),IF(AND(E274&lt;DATE(2022,1,1),MONTH(F274)=1),(NETWORKDAYS(Lister!$D$20,F274,Lister!$D$7:$D$16)-Q274)*O274/NETWORKDAYS(Lister!$D$20,Lister!$E$20,Lister!$D$7:$D$16),IF(AND(E274&lt;DATE(2022,1,1),F274&gt;DATE(2022,1,31)),(NETWORKDAYS(Lister!$D$20,Lister!$E$20,Lister!$D$7:$D$16)-Q274)*O274/NETWORKDAYS(Lister!$D$20,Lister!$E$20,Lister!$D$7:$D$16),IF(OR(AND(E274&lt;DATE(2022,1,1),F274&lt;DATE(2022,1,1)),E274&gt;DATE(2022,1,31)),0)))))),0),"")</f>
        <v/>
      </c>
      <c r="U274" s="22" t="str">
        <f>IFERROR(MAX(IF(OR(P274="",Q274="",R274=""),"",IF(AND(MONTH(E274)=2,MONTH(F274)=2),(NETWORKDAYS(E274,F274,Lister!$D$7:$D$16)-R274)*O274/NETWORKDAYS(Lister!$D$21,Lister!$E$21,Lister!$D$7:$D$16),IF(AND(MONTH(E274)=2,F274&gt;DATE(2022,2,28)),(NETWORKDAYS(E274,Lister!$E$21,Lister!$D$7:$D$16)-R274)*O274/NETWORKDAYS(Lister!$D$21,Lister!$E$21,Lister!$D$7:$D$16),IF(AND(E274&lt;DATE(2022,2,1),MONTH(F274)=2),(NETWORKDAYS(Lister!$D$21,F274,Lister!$D$7:$D$16)-R274)*O274/NETWORKDAYS(Lister!$D$21,Lister!$E$21,Lister!$D$7:$D$16),IF(AND(E274&lt;DATE(2022,2,1),F274&gt;DATE(2022,2,28)),(NETWORKDAYS(Lister!$D$21,Lister!$E$21,Lister!$D$7:$D$16)-R274)*O274/NETWORKDAYS(Lister!$D$21,Lister!$E$21,Lister!$D$7:$D$16),IF(OR(AND(E274&lt;DATE(2022,2,1),F274&lt;DATE(2022,2,1)),E274&gt;DATE(2022,2,28)),0)))))),0),"")</f>
        <v/>
      </c>
      <c r="V274" s="23" t="str">
        <f t="shared" si="24"/>
        <v/>
      </c>
      <c r="W274" s="23" t="str">
        <f t="shared" si="25"/>
        <v/>
      </c>
      <c r="X274" s="24" t="str">
        <f t="shared" si="26"/>
        <v/>
      </c>
    </row>
    <row r="275" spans="1:24" x14ac:dyDescent="0.3">
      <c r="A275" s="4" t="str">
        <f t="shared" si="27"/>
        <v/>
      </c>
      <c r="B275" s="41"/>
      <c r="C275" s="42"/>
      <c r="D275" s="43"/>
      <c r="E275" s="44"/>
      <c r="F275" s="44"/>
      <c r="G275" s="17" t="str">
        <f>IF(OR(E275="",F275=""),"",NETWORKDAYS(E275,F275,Lister!$D$7:$D$16))</f>
        <v/>
      </c>
      <c r="I275" s="45" t="str">
        <f t="shared" si="21"/>
        <v/>
      </c>
      <c r="J275" s="46"/>
      <c r="K275" s="47">
        <f>IF(ISNUMBER('Opsparede løndele'!I260),J275+'Opsparede løndele'!I260,J275)</f>
        <v>0</v>
      </c>
      <c r="L275" s="48"/>
      <c r="M275" s="49"/>
      <c r="N275" s="23" t="str">
        <f t="shared" si="22"/>
        <v/>
      </c>
      <c r="O275" s="21" t="str">
        <f t="shared" si="23"/>
        <v/>
      </c>
      <c r="P275" s="49"/>
      <c r="Q275" s="49"/>
      <c r="R275" s="49"/>
      <c r="S275" s="22" t="str">
        <f>IFERROR(MAX(IF(OR(P275="",Q275="",R275=""),"",IF(AND(MONTH(E275)=12,MONTH(F275)=12),(NETWORKDAYS(E275,F275,Lister!$D$7:$D$16)-P275)*O275/NETWORKDAYS(Lister!$D$19,Lister!$E$19,Lister!$D$7:$D$16),IF(AND(MONTH(E275)=12,F275&gt;DATE(2021,12,31)),(NETWORKDAYS(E275,Lister!$E$19,Lister!$D$7:$D$16)-P275)*O275/NETWORKDAYS(Lister!$D$19,Lister!$E$19,Lister!$D$7:$D$16),IF(E275&gt;DATE(2021,12,31),0)))),0),"")</f>
        <v/>
      </c>
      <c r="T275" s="22" t="str">
        <f>IFERROR(MAX(IF(OR(P275="",Q275="",R275=""),"",IF(AND(MONTH(E275)=1,MONTH(F275)=1),(NETWORKDAYS(E275,F275,Lister!$D$7:$D$16)-Q275)*O275/NETWORKDAYS(Lister!$D$20,Lister!$E$20,Lister!$D$7:$D$16),IF(AND(MONTH(E275)=1,F275&gt;DATE(2022,1,31)),(NETWORKDAYS(E275,Lister!$E$20,Lister!$D$7:$D$16)-Q275)*O275/NETWORKDAYS(Lister!$D$20,Lister!$E$20,Lister!$D$7:$D$16),IF(AND(E275&lt;DATE(2022,1,1),MONTH(F275)=1),(NETWORKDAYS(Lister!$D$20,F275,Lister!$D$7:$D$16)-Q275)*O275/NETWORKDAYS(Lister!$D$20,Lister!$E$20,Lister!$D$7:$D$16),IF(AND(E275&lt;DATE(2022,1,1),F275&gt;DATE(2022,1,31)),(NETWORKDAYS(Lister!$D$20,Lister!$E$20,Lister!$D$7:$D$16)-Q275)*O275/NETWORKDAYS(Lister!$D$20,Lister!$E$20,Lister!$D$7:$D$16),IF(OR(AND(E275&lt;DATE(2022,1,1),F275&lt;DATE(2022,1,1)),E275&gt;DATE(2022,1,31)),0)))))),0),"")</f>
        <v/>
      </c>
      <c r="U275" s="22" t="str">
        <f>IFERROR(MAX(IF(OR(P275="",Q275="",R275=""),"",IF(AND(MONTH(E275)=2,MONTH(F275)=2),(NETWORKDAYS(E275,F275,Lister!$D$7:$D$16)-R275)*O275/NETWORKDAYS(Lister!$D$21,Lister!$E$21,Lister!$D$7:$D$16),IF(AND(MONTH(E275)=2,F275&gt;DATE(2022,2,28)),(NETWORKDAYS(E275,Lister!$E$21,Lister!$D$7:$D$16)-R275)*O275/NETWORKDAYS(Lister!$D$21,Lister!$E$21,Lister!$D$7:$D$16),IF(AND(E275&lt;DATE(2022,2,1),MONTH(F275)=2),(NETWORKDAYS(Lister!$D$21,F275,Lister!$D$7:$D$16)-R275)*O275/NETWORKDAYS(Lister!$D$21,Lister!$E$21,Lister!$D$7:$D$16),IF(AND(E275&lt;DATE(2022,2,1),F275&gt;DATE(2022,2,28)),(NETWORKDAYS(Lister!$D$21,Lister!$E$21,Lister!$D$7:$D$16)-R275)*O275/NETWORKDAYS(Lister!$D$21,Lister!$E$21,Lister!$D$7:$D$16),IF(OR(AND(E275&lt;DATE(2022,2,1),F275&lt;DATE(2022,2,1)),E275&gt;DATE(2022,2,28)),0)))))),0),"")</f>
        <v/>
      </c>
      <c r="V275" s="23" t="str">
        <f t="shared" si="24"/>
        <v/>
      </c>
      <c r="W275" s="23" t="str">
        <f t="shared" si="25"/>
        <v/>
      </c>
      <c r="X275" s="24" t="str">
        <f t="shared" si="26"/>
        <v/>
      </c>
    </row>
    <row r="276" spans="1:24" x14ac:dyDescent="0.3">
      <c r="A276" s="4" t="str">
        <f t="shared" si="27"/>
        <v/>
      </c>
      <c r="B276" s="41"/>
      <c r="C276" s="42"/>
      <c r="D276" s="43"/>
      <c r="E276" s="44"/>
      <c r="F276" s="44"/>
      <c r="G276" s="17" t="str">
        <f>IF(OR(E276="",F276=""),"",NETWORKDAYS(E276,F276,Lister!$D$7:$D$16))</f>
        <v/>
      </c>
      <c r="I276" s="45" t="str">
        <f t="shared" si="21"/>
        <v/>
      </c>
      <c r="J276" s="46"/>
      <c r="K276" s="47">
        <f>IF(ISNUMBER('Opsparede løndele'!I261),J276+'Opsparede løndele'!I261,J276)</f>
        <v>0</v>
      </c>
      <c r="L276" s="48"/>
      <c r="M276" s="49"/>
      <c r="N276" s="23" t="str">
        <f t="shared" si="22"/>
        <v/>
      </c>
      <c r="O276" s="21" t="str">
        <f t="shared" si="23"/>
        <v/>
      </c>
      <c r="P276" s="49"/>
      <c r="Q276" s="49"/>
      <c r="R276" s="49"/>
      <c r="S276" s="22" t="str">
        <f>IFERROR(MAX(IF(OR(P276="",Q276="",R276=""),"",IF(AND(MONTH(E276)=12,MONTH(F276)=12),(NETWORKDAYS(E276,F276,Lister!$D$7:$D$16)-P276)*O276/NETWORKDAYS(Lister!$D$19,Lister!$E$19,Lister!$D$7:$D$16),IF(AND(MONTH(E276)=12,F276&gt;DATE(2021,12,31)),(NETWORKDAYS(E276,Lister!$E$19,Lister!$D$7:$D$16)-P276)*O276/NETWORKDAYS(Lister!$D$19,Lister!$E$19,Lister!$D$7:$D$16),IF(E276&gt;DATE(2021,12,31),0)))),0),"")</f>
        <v/>
      </c>
      <c r="T276" s="22" t="str">
        <f>IFERROR(MAX(IF(OR(P276="",Q276="",R276=""),"",IF(AND(MONTH(E276)=1,MONTH(F276)=1),(NETWORKDAYS(E276,F276,Lister!$D$7:$D$16)-Q276)*O276/NETWORKDAYS(Lister!$D$20,Lister!$E$20,Lister!$D$7:$D$16),IF(AND(MONTH(E276)=1,F276&gt;DATE(2022,1,31)),(NETWORKDAYS(E276,Lister!$E$20,Lister!$D$7:$D$16)-Q276)*O276/NETWORKDAYS(Lister!$D$20,Lister!$E$20,Lister!$D$7:$D$16),IF(AND(E276&lt;DATE(2022,1,1),MONTH(F276)=1),(NETWORKDAYS(Lister!$D$20,F276,Lister!$D$7:$D$16)-Q276)*O276/NETWORKDAYS(Lister!$D$20,Lister!$E$20,Lister!$D$7:$D$16),IF(AND(E276&lt;DATE(2022,1,1),F276&gt;DATE(2022,1,31)),(NETWORKDAYS(Lister!$D$20,Lister!$E$20,Lister!$D$7:$D$16)-Q276)*O276/NETWORKDAYS(Lister!$D$20,Lister!$E$20,Lister!$D$7:$D$16),IF(OR(AND(E276&lt;DATE(2022,1,1),F276&lt;DATE(2022,1,1)),E276&gt;DATE(2022,1,31)),0)))))),0),"")</f>
        <v/>
      </c>
      <c r="U276" s="22" t="str">
        <f>IFERROR(MAX(IF(OR(P276="",Q276="",R276=""),"",IF(AND(MONTH(E276)=2,MONTH(F276)=2),(NETWORKDAYS(E276,F276,Lister!$D$7:$D$16)-R276)*O276/NETWORKDAYS(Lister!$D$21,Lister!$E$21,Lister!$D$7:$D$16),IF(AND(MONTH(E276)=2,F276&gt;DATE(2022,2,28)),(NETWORKDAYS(E276,Lister!$E$21,Lister!$D$7:$D$16)-R276)*O276/NETWORKDAYS(Lister!$D$21,Lister!$E$21,Lister!$D$7:$D$16),IF(AND(E276&lt;DATE(2022,2,1),MONTH(F276)=2),(NETWORKDAYS(Lister!$D$21,F276,Lister!$D$7:$D$16)-R276)*O276/NETWORKDAYS(Lister!$D$21,Lister!$E$21,Lister!$D$7:$D$16),IF(AND(E276&lt;DATE(2022,2,1),F276&gt;DATE(2022,2,28)),(NETWORKDAYS(Lister!$D$21,Lister!$E$21,Lister!$D$7:$D$16)-R276)*O276/NETWORKDAYS(Lister!$D$21,Lister!$E$21,Lister!$D$7:$D$16),IF(OR(AND(E276&lt;DATE(2022,2,1),F276&lt;DATE(2022,2,1)),E276&gt;DATE(2022,2,28)),0)))))),0),"")</f>
        <v/>
      </c>
      <c r="V276" s="23" t="str">
        <f t="shared" si="24"/>
        <v/>
      </c>
      <c r="W276" s="23" t="str">
        <f t="shared" si="25"/>
        <v/>
      </c>
      <c r="X276" s="24" t="str">
        <f t="shared" si="26"/>
        <v/>
      </c>
    </row>
    <row r="277" spans="1:24" x14ac:dyDescent="0.3">
      <c r="A277" s="4" t="str">
        <f t="shared" si="27"/>
        <v/>
      </c>
      <c r="B277" s="41"/>
      <c r="C277" s="42"/>
      <c r="D277" s="43"/>
      <c r="E277" s="44"/>
      <c r="F277" s="44"/>
      <c r="G277" s="17" t="str">
        <f>IF(OR(E277="",F277=""),"",NETWORKDAYS(E277,F277,Lister!$D$7:$D$16))</f>
        <v/>
      </c>
      <c r="I277" s="45" t="str">
        <f t="shared" si="21"/>
        <v/>
      </c>
      <c r="J277" s="46"/>
      <c r="K277" s="47">
        <f>IF(ISNUMBER('Opsparede løndele'!I262),J277+'Opsparede løndele'!I262,J277)</f>
        <v>0</v>
      </c>
      <c r="L277" s="48"/>
      <c r="M277" s="49"/>
      <c r="N277" s="23" t="str">
        <f t="shared" si="22"/>
        <v/>
      </c>
      <c r="O277" s="21" t="str">
        <f t="shared" si="23"/>
        <v/>
      </c>
      <c r="P277" s="49"/>
      <c r="Q277" s="49"/>
      <c r="R277" s="49"/>
      <c r="S277" s="22" t="str">
        <f>IFERROR(MAX(IF(OR(P277="",Q277="",R277=""),"",IF(AND(MONTH(E277)=12,MONTH(F277)=12),(NETWORKDAYS(E277,F277,Lister!$D$7:$D$16)-P277)*O277/NETWORKDAYS(Lister!$D$19,Lister!$E$19,Lister!$D$7:$D$16),IF(AND(MONTH(E277)=12,F277&gt;DATE(2021,12,31)),(NETWORKDAYS(E277,Lister!$E$19,Lister!$D$7:$D$16)-P277)*O277/NETWORKDAYS(Lister!$D$19,Lister!$E$19,Lister!$D$7:$D$16),IF(E277&gt;DATE(2021,12,31),0)))),0),"")</f>
        <v/>
      </c>
      <c r="T277" s="22" t="str">
        <f>IFERROR(MAX(IF(OR(P277="",Q277="",R277=""),"",IF(AND(MONTH(E277)=1,MONTH(F277)=1),(NETWORKDAYS(E277,F277,Lister!$D$7:$D$16)-Q277)*O277/NETWORKDAYS(Lister!$D$20,Lister!$E$20,Lister!$D$7:$D$16),IF(AND(MONTH(E277)=1,F277&gt;DATE(2022,1,31)),(NETWORKDAYS(E277,Lister!$E$20,Lister!$D$7:$D$16)-Q277)*O277/NETWORKDAYS(Lister!$D$20,Lister!$E$20,Lister!$D$7:$D$16),IF(AND(E277&lt;DATE(2022,1,1),MONTH(F277)=1),(NETWORKDAYS(Lister!$D$20,F277,Lister!$D$7:$D$16)-Q277)*O277/NETWORKDAYS(Lister!$D$20,Lister!$E$20,Lister!$D$7:$D$16),IF(AND(E277&lt;DATE(2022,1,1),F277&gt;DATE(2022,1,31)),(NETWORKDAYS(Lister!$D$20,Lister!$E$20,Lister!$D$7:$D$16)-Q277)*O277/NETWORKDAYS(Lister!$D$20,Lister!$E$20,Lister!$D$7:$D$16),IF(OR(AND(E277&lt;DATE(2022,1,1),F277&lt;DATE(2022,1,1)),E277&gt;DATE(2022,1,31)),0)))))),0),"")</f>
        <v/>
      </c>
      <c r="U277" s="22" t="str">
        <f>IFERROR(MAX(IF(OR(P277="",Q277="",R277=""),"",IF(AND(MONTH(E277)=2,MONTH(F277)=2),(NETWORKDAYS(E277,F277,Lister!$D$7:$D$16)-R277)*O277/NETWORKDAYS(Lister!$D$21,Lister!$E$21,Lister!$D$7:$D$16),IF(AND(MONTH(E277)=2,F277&gt;DATE(2022,2,28)),(NETWORKDAYS(E277,Lister!$E$21,Lister!$D$7:$D$16)-R277)*O277/NETWORKDAYS(Lister!$D$21,Lister!$E$21,Lister!$D$7:$D$16),IF(AND(E277&lt;DATE(2022,2,1),MONTH(F277)=2),(NETWORKDAYS(Lister!$D$21,F277,Lister!$D$7:$D$16)-R277)*O277/NETWORKDAYS(Lister!$D$21,Lister!$E$21,Lister!$D$7:$D$16),IF(AND(E277&lt;DATE(2022,2,1),F277&gt;DATE(2022,2,28)),(NETWORKDAYS(Lister!$D$21,Lister!$E$21,Lister!$D$7:$D$16)-R277)*O277/NETWORKDAYS(Lister!$D$21,Lister!$E$21,Lister!$D$7:$D$16),IF(OR(AND(E277&lt;DATE(2022,2,1),F277&lt;DATE(2022,2,1)),E277&gt;DATE(2022,2,28)),0)))))),0),"")</f>
        <v/>
      </c>
      <c r="V277" s="23" t="str">
        <f t="shared" si="24"/>
        <v/>
      </c>
      <c r="W277" s="23" t="str">
        <f t="shared" si="25"/>
        <v/>
      </c>
      <c r="X277" s="24" t="str">
        <f t="shared" si="26"/>
        <v/>
      </c>
    </row>
    <row r="278" spans="1:24" x14ac:dyDescent="0.3">
      <c r="A278" s="4" t="str">
        <f t="shared" si="27"/>
        <v/>
      </c>
      <c r="B278" s="41"/>
      <c r="C278" s="42"/>
      <c r="D278" s="43"/>
      <c r="E278" s="44"/>
      <c r="F278" s="44"/>
      <c r="G278" s="17" t="str">
        <f>IF(OR(E278="",F278=""),"",NETWORKDAYS(E278,F278,Lister!$D$7:$D$16))</f>
        <v/>
      </c>
      <c r="I278" s="45" t="str">
        <f t="shared" ref="I278:I341" si="28">IF(H278="","",IF(H278="Funktionær",0.75,IF(H278="Ikke-funktionær",0.9,IF(H278="Elev/lærling",0.9))))</f>
        <v/>
      </c>
      <c r="J278" s="46"/>
      <c r="K278" s="47">
        <f>IF(ISNUMBER('Opsparede løndele'!I263),J278+'Opsparede løndele'!I263,J278)</f>
        <v>0</v>
      </c>
      <c r="L278" s="48"/>
      <c r="M278" s="49"/>
      <c r="N278" s="23" t="str">
        <f t="shared" ref="N278:N341" si="29">IF(B278="","",IF(K278*I278&gt;30000*IF(M278&gt;37,37,M278)/37,30000*IF(M278&gt;37,37,M278)/37,K278*I278))</f>
        <v/>
      </c>
      <c r="O278" s="21" t="str">
        <f t="shared" ref="O278:O341" si="30">IF(N278="","",IF(N278&lt;=K278-L278,N278,K278-L278))</f>
        <v/>
      </c>
      <c r="P278" s="49"/>
      <c r="Q278" s="49"/>
      <c r="R278" s="49"/>
      <c r="S278" s="22" t="str">
        <f>IFERROR(MAX(IF(OR(P278="",Q278="",R278=""),"",IF(AND(MONTH(E278)=12,MONTH(F278)=12),(NETWORKDAYS(E278,F278,Lister!$D$7:$D$16)-P278)*O278/NETWORKDAYS(Lister!$D$19,Lister!$E$19,Lister!$D$7:$D$16),IF(AND(MONTH(E278)=12,F278&gt;DATE(2021,12,31)),(NETWORKDAYS(E278,Lister!$E$19,Lister!$D$7:$D$16)-P278)*O278/NETWORKDAYS(Lister!$D$19,Lister!$E$19,Lister!$D$7:$D$16),IF(E278&gt;DATE(2021,12,31),0)))),0),"")</f>
        <v/>
      </c>
      <c r="T278" s="22" t="str">
        <f>IFERROR(MAX(IF(OR(P278="",Q278="",R278=""),"",IF(AND(MONTH(E278)=1,MONTH(F278)=1),(NETWORKDAYS(E278,F278,Lister!$D$7:$D$16)-Q278)*O278/NETWORKDAYS(Lister!$D$20,Lister!$E$20,Lister!$D$7:$D$16),IF(AND(MONTH(E278)=1,F278&gt;DATE(2022,1,31)),(NETWORKDAYS(E278,Lister!$E$20,Lister!$D$7:$D$16)-Q278)*O278/NETWORKDAYS(Lister!$D$20,Lister!$E$20,Lister!$D$7:$D$16),IF(AND(E278&lt;DATE(2022,1,1),MONTH(F278)=1),(NETWORKDAYS(Lister!$D$20,F278,Lister!$D$7:$D$16)-Q278)*O278/NETWORKDAYS(Lister!$D$20,Lister!$E$20,Lister!$D$7:$D$16),IF(AND(E278&lt;DATE(2022,1,1),F278&gt;DATE(2022,1,31)),(NETWORKDAYS(Lister!$D$20,Lister!$E$20,Lister!$D$7:$D$16)-Q278)*O278/NETWORKDAYS(Lister!$D$20,Lister!$E$20,Lister!$D$7:$D$16),IF(OR(AND(E278&lt;DATE(2022,1,1),F278&lt;DATE(2022,1,1)),E278&gt;DATE(2022,1,31)),0)))))),0),"")</f>
        <v/>
      </c>
      <c r="U278" s="22" t="str">
        <f>IFERROR(MAX(IF(OR(P278="",Q278="",R278=""),"",IF(AND(MONTH(E278)=2,MONTH(F278)=2),(NETWORKDAYS(E278,F278,Lister!$D$7:$D$16)-R278)*O278/NETWORKDAYS(Lister!$D$21,Lister!$E$21,Lister!$D$7:$D$16),IF(AND(MONTH(E278)=2,F278&gt;DATE(2022,2,28)),(NETWORKDAYS(E278,Lister!$E$21,Lister!$D$7:$D$16)-R278)*O278/NETWORKDAYS(Lister!$D$21,Lister!$E$21,Lister!$D$7:$D$16),IF(AND(E278&lt;DATE(2022,2,1),MONTH(F278)=2),(NETWORKDAYS(Lister!$D$21,F278,Lister!$D$7:$D$16)-R278)*O278/NETWORKDAYS(Lister!$D$21,Lister!$E$21,Lister!$D$7:$D$16),IF(AND(E278&lt;DATE(2022,2,1),F278&gt;DATE(2022,2,28)),(NETWORKDAYS(Lister!$D$21,Lister!$E$21,Lister!$D$7:$D$16)-R278)*O278/NETWORKDAYS(Lister!$D$21,Lister!$E$21,Lister!$D$7:$D$16),IF(OR(AND(E278&lt;DATE(2022,2,1),F278&lt;DATE(2022,2,1)),E278&gt;DATE(2022,2,28)),0)))))),0),"")</f>
        <v/>
      </c>
      <c r="V278" s="23" t="str">
        <f t="shared" ref="V278:V341" si="31">IF(AND(ISNUMBER(S278),ISNUMBER(T278),ISNUMBER(U278)),S278+T278+U278,"")</f>
        <v/>
      </c>
      <c r="W278" s="23" t="str">
        <f t="shared" ref="W278:W341" si="32">IFERROR(IF(E278&gt;=DATE(2021,12,10),3,0)/31*O278,"")</f>
        <v/>
      </c>
      <c r="X278" s="24" t="str">
        <f t="shared" ref="X278:X341" si="33">IFERROR(MAX(IF(AND(ISNUMBER(S278),ISNUMBER(T278),ISNUMBER(U278)),V278-W278,""),0),"")</f>
        <v/>
      </c>
    </row>
    <row r="279" spans="1:24" x14ac:dyDescent="0.3">
      <c r="A279" s="4" t="str">
        <f t="shared" ref="A279:A342" si="34">IF(B279="","",A278+1)</f>
        <v/>
      </c>
      <c r="B279" s="41"/>
      <c r="C279" s="42"/>
      <c r="D279" s="43"/>
      <c r="E279" s="44"/>
      <c r="F279" s="44"/>
      <c r="G279" s="17" t="str">
        <f>IF(OR(E279="",F279=""),"",NETWORKDAYS(E279,F279,Lister!$D$7:$D$16))</f>
        <v/>
      </c>
      <c r="I279" s="45" t="str">
        <f t="shared" si="28"/>
        <v/>
      </c>
      <c r="J279" s="46"/>
      <c r="K279" s="47">
        <f>IF(ISNUMBER('Opsparede løndele'!I264),J279+'Opsparede løndele'!I264,J279)</f>
        <v>0</v>
      </c>
      <c r="L279" s="48"/>
      <c r="M279" s="49"/>
      <c r="N279" s="23" t="str">
        <f t="shared" si="29"/>
        <v/>
      </c>
      <c r="O279" s="21" t="str">
        <f t="shared" si="30"/>
        <v/>
      </c>
      <c r="P279" s="49"/>
      <c r="Q279" s="49"/>
      <c r="R279" s="49"/>
      <c r="S279" s="22" t="str">
        <f>IFERROR(MAX(IF(OR(P279="",Q279="",R279=""),"",IF(AND(MONTH(E279)=12,MONTH(F279)=12),(NETWORKDAYS(E279,F279,Lister!$D$7:$D$16)-P279)*O279/NETWORKDAYS(Lister!$D$19,Lister!$E$19,Lister!$D$7:$D$16),IF(AND(MONTH(E279)=12,F279&gt;DATE(2021,12,31)),(NETWORKDAYS(E279,Lister!$E$19,Lister!$D$7:$D$16)-P279)*O279/NETWORKDAYS(Lister!$D$19,Lister!$E$19,Lister!$D$7:$D$16),IF(E279&gt;DATE(2021,12,31),0)))),0),"")</f>
        <v/>
      </c>
      <c r="T279" s="22" t="str">
        <f>IFERROR(MAX(IF(OR(P279="",Q279="",R279=""),"",IF(AND(MONTH(E279)=1,MONTH(F279)=1),(NETWORKDAYS(E279,F279,Lister!$D$7:$D$16)-Q279)*O279/NETWORKDAYS(Lister!$D$20,Lister!$E$20,Lister!$D$7:$D$16),IF(AND(MONTH(E279)=1,F279&gt;DATE(2022,1,31)),(NETWORKDAYS(E279,Lister!$E$20,Lister!$D$7:$D$16)-Q279)*O279/NETWORKDAYS(Lister!$D$20,Lister!$E$20,Lister!$D$7:$D$16),IF(AND(E279&lt;DATE(2022,1,1),MONTH(F279)=1),(NETWORKDAYS(Lister!$D$20,F279,Lister!$D$7:$D$16)-Q279)*O279/NETWORKDAYS(Lister!$D$20,Lister!$E$20,Lister!$D$7:$D$16),IF(AND(E279&lt;DATE(2022,1,1),F279&gt;DATE(2022,1,31)),(NETWORKDAYS(Lister!$D$20,Lister!$E$20,Lister!$D$7:$D$16)-Q279)*O279/NETWORKDAYS(Lister!$D$20,Lister!$E$20,Lister!$D$7:$D$16),IF(OR(AND(E279&lt;DATE(2022,1,1),F279&lt;DATE(2022,1,1)),E279&gt;DATE(2022,1,31)),0)))))),0),"")</f>
        <v/>
      </c>
      <c r="U279" s="22" t="str">
        <f>IFERROR(MAX(IF(OR(P279="",Q279="",R279=""),"",IF(AND(MONTH(E279)=2,MONTH(F279)=2),(NETWORKDAYS(E279,F279,Lister!$D$7:$D$16)-R279)*O279/NETWORKDAYS(Lister!$D$21,Lister!$E$21,Lister!$D$7:$D$16),IF(AND(MONTH(E279)=2,F279&gt;DATE(2022,2,28)),(NETWORKDAYS(E279,Lister!$E$21,Lister!$D$7:$D$16)-R279)*O279/NETWORKDAYS(Lister!$D$21,Lister!$E$21,Lister!$D$7:$D$16),IF(AND(E279&lt;DATE(2022,2,1),MONTH(F279)=2),(NETWORKDAYS(Lister!$D$21,F279,Lister!$D$7:$D$16)-R279)*O279/NETWORKDAYS(Lister!$D$21,Lister!$E$21,Lister!$D$7:$D$16),IF(AND(E279&lt;DATE(2022,2,1),F279&gt;DATE(2022,2,28)),(NETWORKDAYS(Lister!$D$21,Lister!$E$21,Lister!$D$7:$D$16)-R279)*O279/NETWORKDAYS(Lister!$D$21,Lister!$E$21,Lister!$D$7:$D$16),IF(OR(AND(E279&lt;DATE(2022,2,1),F279&lt;DATE(2022,2,1)),E279&gt;DATE(2022,2,28)),0)))))),0),"")</f>
        <v/>
      </c>
      <c r="V279" s="23" t="str">
        <f t="shared" si="31"/>
        <v/>
      </c>
      <c r="W279" s="23" t="str">
        <f t="shared" si="32"/>
        <v/>
      </c>
      <c r="X279" s="24" t="str">
        <f t="shared" si="33"/>
        <v/>
      </c>
    </row>
    <row r="280" spans="1:24" x14ac:dyDescent="0.3">
      <c r="A280" s="4" t="str">
        <f t="shared" si="34"/>
        <v/>
      </c>
      <c r="B280" s="41"/>
      <c r="C280" s="42"/>
      <c r="D280" s="43"/>
      <c r="E280" s="44"/>
      <c r="F280" s="44"/>
      <c r="G280" s="17" t="str">
        <f>IF(OR(E280="",F280=""),"",NETWORKDAYS(E280,F280,Lister!$D$7:$D$16))</f>
        <v/>
      </c>
      <c r="I280" s="45" t="str">
        <f t="shared" si="28"/>
        <v/>
      </c>
      <c r="J280" s="46"/>
      <c r="K280" s="47">
        <f>IF(ISNUMBER('Opsparede løndele'!I265),J280+'Opsparede løndele'!I265,J280)</f>
        <v>0</v>
      </c>
      <c r="L280" s="48"/>
      <c r="M280" s="49"/>
      <c r="N280" s="23" t="str">
        <f t="shared" si="29"/>
        <v/>
      </c>
      <c r="O280" s="21" t="str">
        <f t="shared" si="30"/>
        <v/>
      </c>
      <c r="P280" s="49"/>
      <c r="Q280" s="49"/>
      <c r="R280" s="49"/>
      <c r="S280" s="22" t="str">
        <f>IFERROR(MAX(IF(OR(P280="",Q280="",R280=""),"",IF(AND(MONTH(E280)=12,MONTH(F280)=12),(NETWORKDAYS(E280,F280,Lister!$D$7:$D$16)-P280)*O280/NETWORKDAYS(Lister!$D$19,Lister!$E$19,Lister!$D$7:$D$16),IF(AND(MONTH(E280)=12,F280&gt;DATE(2021,12,31)),(NETWORKDAYS(E280,Lister!$E$19,Lister!$D$7:$D$16)-P280)*O280/NETWORKDAYS(Lister!$D$19,Lister!$E$19,Lister!$D$7:$D$16),IF(E280&gt;DATE(2021,12,31),0)))),0),"")</f>
        <v/>
      </c>
      <c r="T280" s="22" t="str">
        <f>IFERROR(MAX(IF(OR(P280="",Q280="",R280=""),"",IF(AND(MONTH(E280)=1,MONTH(F280)=1),(NETWORKDAYS(E280,F280,Lister!$D$7:$D$16)-Q280)*O280/NETWORKDAYS(Lister!$D$20,Lister!$E$20,Lister!$D$7:$D$16),IF(AND(MONTH(E280)=1,F280&gt;DATE(2022,1,31)),(NETWORKDAYS(E280,Lister!$E$20,Lister!$D$7:$D$16)-Q280)*O280/NETWORKDAYS(Lister!$D$20,Lister!$E$20,Lister!$D$7:$D$16),IF(AND(E280&lt;DATE(2022,1,1),MONTH(F280)=1),(NETWORKDAYS(Lister!$D$20,F280,Lister!$D$7:$D$16)-Q280)*O280/NETWORKDAYS(Lister!$D$20,Lister!$E$20,Lister!$D$7:$D$16),IF(AND(E280&lt;DATE(2022,1,1),F280&gt;DATE(2022,1,31)),(NETWORKDAYS(Lister!$D$20,Lister!$E$20,Lister!$D$7:$D$16)-Q280)*O280/NETWORKDAYS(Lister!$D$20,Lister!$E$20,Lister!$D$7:$D$16),IF(OR(AND(E280&lt;DATE(2022,1,1),F280&lt;DATE(2022,1,1)),E280&gt;DATE(2022,1,31)),0)))))),0),"")</f>
        <v/>
      </c>
      <c r="U280" s="22" t="str">
        <f>IFERROR(MAX(IF(OR(P280="",Q280="",R280=""),"",IF(AND(MONTH(E280)=2,MONTH(F280)=2),(NETWORKDAYS(E280,F280,Lister!$D$7:$D$16)-R280)*O280/NETWORKDAYS(Lister!$D$21,Lister!$E$21,Lister!$D$7:$D$16),IF(AND(MONTH(E280)=2,F280&gt;DATE(2022,2,28)),(NETWORKDAYS(E280,Lister!$E$21,Lister!$D$7:$D$16)-R280)*O280/NETWORKDAYS(Lister!$D$21,Lister!$E$21,Lister!$D$7:$D$16),IF(AND(E280&lt;DATE(2022,2,1),MONTH(F280)=2),(NETWORKDAYS(Lister!$D$21,F280,Lister!$D$7:$D$16)-R280)*O280/NETWORKDAYS(Lister!$D$21,Lister!$E$21,Lister!$D$7:$D$16),IF(AND(E280&lt;DATE(2022,2,1),F280&gt;DATE(2022,2,28)),(NETWORKDAYS(Lister!$D$21,Lister!$E$21,Lister!$D$7:$D$16)-R280)*O280/NETWORKDAYS(Lister!$D$21,Lister!$E$21,Lister!$D$7:$D$16),IF(OR(AND(E280&lt;DATE(2022,2,1),F280&lt;DATE(2022,2,1)),E280&gt;DATE(2022,2,28)),0)))))),0),"")</f>
        <v/>
      </c>
      <c r="V280" s="23" t="str">
        <f t="shared" si="31"/>
        <v/>
      </c>
      <c r="W280" s="23" t="str">
        <f t="shared" si="32"/>
        <v/>
      </c>
      <c r="X280" s="24" t="str">
        <f t="shared" si="33"/>
        <v/>
      </c>
    </row>
    <row r="281" spans="1:24" x14ac:dyDescent="0.3">
      <c r="A281" s="4" t="str">
        <f t="shared" si="34"/>
        <v/>
      </c>
      <c r="B281" s="41"/>
      <c r="C281" s="42"/>
      <c r="D281" s="43"/>
      <c r="E281" s="44"/>
      <c r="F281" s="44"/>
      <c r="G281" s="17" t="str">
        <f>IF(OR(E281="",F281=""),"",NETWORKDAYS(E281,F281,Lister!$D$7:$D$16))</f>
        <v/>
      </c>
      <c r="I281" s="45" t="str">
        <f t="shared" si="28"/>
        <v/>
      </c>
      <c r="J281" s="46"/>
      <c r="K281" s="47">
        <f>IF(ISNUMBER('Opsparede løndele'!I266),J281+'Opsparede løndele'!I266,J281)</f>
        <v>0</v>
      </c>
      <c r="L281" s="48"/>
      <c r="M281" s="49"/>
      <c r="N281" s="23" t="str">
        <f t="shared" si="29"/>
        <v/>
      </c>
      <c r="O281" s="21" t="str">
        <f t="shared" si="30"/>
        <v/>
      </c>
      <c r="P281" s="49"/>
      <c r="Q281" s="49"/>
      <c r="R281" s="49"/>
      <c r="S281" s="22" t="str">
        <f>IFERROR(MAX(IF(OR(P281="",Q281="",R281=""),"",IF(AND(MONTH(E281)=12,MONTH(F281)=12),(NETWORKDAYS(E281,F281,Lister!$D$7:$D$16)-P281)*O281/NETWORKDAYS(Lister!$D$19,Lister!$E$19,Lister!$D$7:$D$16),IF(AND(MONTH(E281)=12,F281&gt;DATE(2021,12,31)),(NETWORKDAYS(E281,Lister!$E$19,Lister!$D$7:$D$16)-P281)*O281/NETWORKDAYS(Lister!$D$19,Lister!$E$19,Lister!$D$7:$D$16),IF(E281&gt;DATE(2021,12,31),0)))),0),"")</f>
        <v/>
      </c>
      <c r="T281" s="22" t="str">
        <f>IFERROR(MAX(IF(OR(P281="",Q281="",R281=""),"",IF(AND(MONTH(E281)=1,MONTH(F281)=1),(NETWORKDAYS(E281,F281,Lister!$D$7:$D$16)-Q281)*O281/NETWORKDAYS(Lister!$D$20,Lister!$E$20,Lister!$D$7:$D$16),IF(AND(MONTH(E281)=1,F281&gt;DATE(2022,1,31)),(NETWORKDAYS(E281,Lister!$E$20,Lister!$D$7:$D$16)-Q281)*O281/NETWORKDAYS(Lister!$D$20,Lister!$E$20,Lister!$D$7:$D$16),IF(AND(E281&lt;DATE(2022,1,1),MONTH(F281)=1),(NETWORKDAYS(Lister!$D$20,F281,Lister!$D$7:$D$16)-Q281)*O281/NETWORKDAYS(Lister!$D$20,Lister!$E$20,Lister!$D$7:$D$16),IF(AND(E281&lt;DATE(2022,1,1),F281&gt;DATE(2022,1,31)),(NETWORKDAYS(Lister!$D$20,Lister!$E$20,Lister!$D$7:$D$16)-Q281)*O281/NETWORKDAYS(Lister!$D$20,Lister!$E$20,Lister!$D$7:$D$16),IF(OR(AND(E281&lt;DATE(2022,1,1),F281&lt;DATE(2022,1,1)),E281&gt;DATE(2022,1,31)),0)))))),0),"")</f>
        <v/>
      </c>
      <c r="U281" s="22" t="str">
        <f>IFERROR(MAX(IF(OR(P281="",Q281="",R281=""),"",IF(AND(MONTH(E281)=2,MONTH(F281)=2),(NETWORKDAYS(E281,F281,Lister!$D$7:$D$16)-R281)*O281/NETWORKDAYS(Lister!$D$21,Lister!$E$21,Lister!$D$7:$D$16),IF(AND(MONTH(E281)=2,F281&gt;DATE(2022,2,28)),(NETWORKDAYS(E281,Lister!$E$21,Lister!$D$7:$D$16)-R281)*O281/NETWORKDAYS(Lister!$D$21,Lister!$E$21,Lister!$D$7:$D$16),IF(AND(E281&lt;DATE(2022,2,1),MONTH(F281)=2),(NETWORKDAYS(Lister!$D$21,F281,Lister!$D$7:$D$16)-R281)*O281/NETWORKDAYS(Lister!$D$21,Lister!$E$21,Lister!$D$7:$D$16),IF(AND(E281&lt;DATE(2022,2,1),F281&gt;DATE(2022,2,28)),(NETWORKDAYS(Lister!$D$21,Lister!$E$21,Lister!$D$7:$D$16)-R281)*O281/NETWORKDAYS(Lister!$D$21,Lister!$E$21,Lister!$D$7:$D$16),IF(OR(AND(E281&lt;DATE(2022,2,1),F281&lt;DATE(2022,2,1)),E281&gt;DATE(2022,2,28)),0)))))),0),"")</f>
        <v/>
      </c>
      <c r="V281" s="23" t="str">
        <f t="shared" si="31"/>
        <v/>
      </c>
      <c r="W281" s="23" t="str">
        <f t="shared" si="32"/>
        <v/>
      </c>
      <c r="X281" s="24" t="str">
        <f t="shared" si="33"/>
        <v/>
      </c>
    </row>
    <row r="282" spans="1:24" x14ac:dyDescent="0.3">
      <c r="A282" s="4" t="str">
        <f t="shared" si="34"/>
        <v/>
      </c>
      <c r="B282" s="41"/>
      <c r="C282" s="42"/>
      <c r="D282" s="43"/>
      <c r="E282" s="44"/>
      <c r="F282" s="44"/>
      <c r="G282" s="17" t="str">
        <f>IF(OR(E282="",F282=""),"",NETWORKDAYS(E282,F282,Lister!$D$7:$D$16))</f>
        <v/>
      </c>
      <c r="I282" s="45" t="str">
        <f t="shared" si="28"/>
        <v/>
      </c>
      <c r="J282" s="46"/>
      <c r="K282" s="47">
        <f>IF(ISNUMBER('Opsparede løndele'!I267),J282+'Opsparede løndele'!I267,J282)</f>
        <v>0</v>
      </c>
      <c r="L282" s="48"/>
      <c r="M282" s="49"/>
      <c r="N282" s="23" t="str">
        <f t="shared" si="29"/>
        <v/>
      </c>
      <c r="O282" s="21" t="str">
        <f t="shared" si="30"/>
        <v/>
      </c>
      <c r="P282" s="49"/>
      <c r="Q282" s="49"/>
      <c r="R282" s="49"/>
      <c r="S282" s="22" t="str">
        <f>IFERROR(MAX(IF(OR(P282="",Q282="",R282=""),"",IF(AND(MONTH(E282)=12,MONTH(F282)=12),(NETWORKDAYS(E282,F282,Lister!$D$7:$D$16)-P282)*O282/NETWORKDAYS(Lister!$D$19,Lister!$E$19,Lister!$D$7:$D$16),IF(AND(MONTH(E282)=12,F282&gt;DATE(2021,12,31)),(NETWORKDAYS(E282,Lister!$E$19,Lister!$D$7:$D$16)-P282)*O282/NETWORKDAYS(Lister!$D$19,Lister!$E$19,Lister!$D$7:$D$16),IF(E282&gt;DATE(2021,12,31),0)))),0),"")</f>
        <v/>
      </c>
      <c r="T282" s="22" t="str">
        <f>IFERROR(MAX(IF(OR(P282="",Q282="",R282=""),"",IF(AND(MONTH(E282)=1,MONTH(F282)=1),(NETWORKDAYS(E282,F282,Lister!$D$7:$D$16)-Q282)*O282/NETWORKDAYS(Lister!$D$20,Lister!$E$20,Lister!$D$7:$D$16),IF(AND(MONTH(E282)=1,F282&gt;DATE(2022,1,31)),(NETWORKDAYS(E282,Lister!$E$20,Lister!$D$7:$D$16)-Q282)*O282/NETWORKDAYS(Lister!$D$20,Lister!$E$20,Lister!$D$7:$D$16),IF(AND(E282&lt;DATE(2022,1,1),MONTH(F282)=1),(NETWORKDAYS(Lister!$D$20,F282,Lister!$D$7:$D$16)-Q282)*O282/NETWORKDAYS(Lister!$D$20,Lister!$E$20,Lister!$D$7:$D$16),IF(AND(E282&lt;DATE(2022,1,1),F282&gt;DATE(2022,1,31)),(NETWORKDAYS(Lister!$D$20,Lister!$E$20,Lister!$D$7:$D$16)-Q282)*O282/NETWORKDAYS(Lister!$D$20,Lister!$E$20,Lister!$D$7:$D$16),IF(OR(AND(E282&lt;DATE(2022,1,1),F282&lt;DATE(2022,1,1)),E282&gt;DATE(2022,1,31)),0)))))),0),"")</f>
        <v/>
      </c>
      <c r="U282" s="22" t="str">
        <f>IFERROR(MAX(IF(OR(P282="",Q282="",R282=""),"",IF(AND(MONTH(E282)=2,MONTH(F282)=2),(NETWORKDAYS(E282,F282,Lister!$D$7:$D$16)-R282)*O282/NETWORKDAYS(Lister!$D$21,Lister!$E$21,Lister!$D$7:$D$16),IF(AND(MONTH(E282)=2,F282&gt;DATE(2022,2,28)),(NETWORKDAYS(E282,Lister!$E$21,Lister!$D$7:$D$16)-R282)*O282/NETWORKDAYS(Lister!$D$21,Lister!$E$21,Lister!$D$7:$D$16),IF(AND(E282&lt;DATE(2022,2,1),MONTH(F282)=2),(NETWORKDAYS(Lister!$D$21,F282,Lister!$D$7:$D$16)-R282)*O282/NETWORKDAYS(Lister!$D$21,Lister!$E$21,Lister!$D$7:$D$16),IF(AND(E282&lt;DATE(2022,2,1),F282&gt;DATE(2022,2,28)),(NETWORKDAYS(Lister!$D$21,Lister!$E$21,Lister!$D$7:$D$16)-R282)*O282/NETWORKDAYS(Lister!$D$21,Lister!$E$21,Lister!$D$7:$D$16),IF(OR(AND(E282&lt;DATE(2022,2,1),F282&lt;DATE(2022,2,1)),E282&gt;DATE(2022,2,28)),0)))))),0),"")</f>
        <v/>
      </c>
      <c r="V282" s="23" t="str">
        <f t="shared" si="31"/>
        <v/>
      </c>
      <c r="W282" s="23" t="str">
        <f t="shared" si="32"/>
        <v/>
      </c>
      <c r="X282" s="24" t="str">
        <f t="shared" si="33"/>
        <v/>
      </c>
    </row>
    <row r="283" spans="1:24" x14ac:dyDescent="0.3">
      <c r="A283" s="4" t="str">
        <f t="shared" si="34"/>
        <v/>
      </c>
      <c r="B283" s="41"/>
      <c r="C283" s="42"/>
      <c r="D283" s="43"/>
      <c r="E283" s="44"/>
      <c r="F283" s="44"/>
      <c r="G283" s="17" t="str">
        <f>IF(OR(E283="",F283=""),"",NETWORKDAYS(E283,F283,Lister!$D$7:$D$16))</f>
        <v/>
      </c>
      <c r="I283" s="45" t="str">
        <f t="shared" si="28"/>
        <v/>
      </c>
      <c r="J283" s="46"/>
      <c r="K283" s="47">
        <f>IF(ISNUMBER('Opsparede løndele'!I268),J283+'Opsparede løndele'!I268,J283)</f>
        <v>0</v>
      </c>
      <c r="L283" s="48"/>
      <c r="M283" s="49"/>
      <c r="N283" s="23" t="str">
        <f t="shared" si="29"/>
        <v/>
      </c>
      <c r="O283" s="21" t="str">
        <f t="shared" si="30"/>
        <v/>
      </c>
      <c r="P283" s="49"/>
      <c r="Q283" s="49"/>
      <c r="R283" s="49"/>
      <c r="S283" s="22" t="str">
        <f>IFERROR(MAX(IF(OR(P283="",Q283="",R283=""),"",IF(AND(MONTH(E283)=12,MONTH(F283)=12),(NETWORKDAYS(E283,F283,Lister!$D$7:$D$16)-P283)*O283/NETWORKDAYS(Lister!$D$19,Lister!$E$19,Lister!$D$7:$D$16),IF(AND(MONTH(E283)=12,F283&gt;DATE(2021,12,31)),(NETWORKDAYS(E283,Lister!$E$19,Lister!$D$7:$D$16)-P283)*O283/NETWORKDAYS(Lister!$D$19,Lister!$E$19,Lister!$D$7:$D$16),IF(E283&gt;DATE(2021,12,31),0)))),0),"")</f>
        <v/>
      </c>
      <c r="T283" s="22" t="str">
        <f>IFERROR(MAX(IF(OR(P283="",Q283="",R283=""),"",IF(AND(MONTH(E283)=1,MONTH(F283)=1),(NETWORKDAYS(E283,F283,Lister!$D$7:$D$16)-Q283)*O283/NETWORKDAYS(Lister!$D$20,Lister!$E$20,Lister!$D$7:$D$16),IF(AND(MONTH(E283)=1,F283&gt;DATE(2022,1,31)),(NETWORKDAYS(E283,Lister!$E$20,Lister!$D$7:$D$16)-Q283)*O283/NETWORKDAYS(Lister!$D$20,Lister!$E$20,Lister!$D$7:$D$16),IF(AND(E283&lt;DATE(2022,1,1),MONTH(F283)=1),(NETWORKDAYS(Lister!$D$20,F283,Lister!$D$7:$D$16)-Q283)*O283/NETWORKDAYS(Lister!$D$20,Lister!$E$20,Lister!$D$7:$D$16),IF(AND(E283&lt;DATE(2022,1,1),F283&gt;DATE(2022,1,31)),(NETWORKDAYS(Lister!$D$20,Lister!$E$20,Lister!$D$7:$D$16)-Q283)*O283/NETWORKDAYS(Lister!$D$20,Lister!$E$20,Lister!$D$7:$D$16),IF(OR(AND(E283&lt;DATE(2022,1,1),F283&lt;DATE(2022,1,1)),E283&gt;DATE(2022,1,31)),0)))))),0),"")</f>
        <v/>
      </c>
      <c r="U283" s="22" t="str">
        <f>IFERROR(MAX(IF(OR(P283="",Q283="",R283=""),"",IF(AND(MONTH(E283)=2,MONTH(F283)=2),(NETWORKDAYS(E283,F283,Lister!$D$7:$D$16)-R283)*O283/NETWORKDAYS(Lister!$D$21,Lister!$E$21,Lister!$D$7:$D$16),IF(AND(MONTH(E283)=2,F283&gt;DATE(2022,2,28)),(NETWORKDAYS(E283,Lister!$E$21,Lister!$D$7:$D$16)-R283)*O283/NETWORKDAYS(Lister!$D$21,Lister!$E$21,Lister!$D$7:$D$16),IF(AND(E283&lt;DATE(2022,2,1),MONTH(F283)=2),(NETWORKDAYS(Lister!$D$21,F283,Lister!$D$7:$D$16)-R283)*O283/NETWORKDAYS(Lister!$D$21,Lister!$E$21,Lister!$D$7:$D$16),IF(AND(E283&lt;DATE(2022,2,1),F283&gt;DATE(2022,2,28)),(NETWORKDAYS(Lister!$D$21,Lister!$E$21,Lister!$D$7:$D$16)-R283)*O283/NETWORKDAYS(Lister!$D$21,Lister!$E$21,Lister!$D$7:$D$16),IF(OR(AND(E283&lt;DATE(2022,2,1),F283&lt;DATE(2022,2,1)),E283&gt;DATE(2022,2,28)),0)))))),0),"")</f>
        <v/>
      </c>
      <c r="V283" s="23" t="str">
        <f t="shared" si="31"/>
        <v/>
      </c>
      <c r="W283" s="23" t="str">
        <f t="shared" si="32"/>
        <v/>
      </c>
      <c r="X283" s="24" t="str">
        <f t="shared" si="33"/>
        <v/>
      </c>
    </row>
    <row r="284" spans="1:24" x14ac:dyDescent="0.3">
      <c r="A284" s="4" t="str">
        <f t="shared" si="34"/>
        <v/>
      </c>
      <c r="B284" s="41"/>
      <c r="C284" s="42"/>
      <c r="D284" s="43"/>
      <c r="E284" s="44"/>
      <c r="F284" s="44"/>
      <c r="G284" s="17" t="str">
        <f>IF(OR(E284="",F284=""),"",NETWORKDAYS(E284,F284,Lister!$D$7:$D$16))</f>
        <v/>
      </c>
      <c r="I284" s="45" t="str">
        <f t="shared" si="28"/>
        <v/>
      </c>
      <c r="J284" s="46"/>
      <c r="K284" s="47">
        <f>IF(ISNUMBER('Opsparede løndele'!I269),J284+'Opsparede løndele'!I269,J284)</f>
        <v>0</v>
      </c>
      <c r="L284" s="48"/>
      <c r="M284" s="49"/>
      <c r="N284" s="23" t="str">
        <f t="shared" si="29"/>
        <v/>
      </c>
      <c r="O284" s="21" t="str">
        <f t="shared" si="30"/>
        <v/>
      </c>
      <c r="P284" s="49"/>
      <c r="Q284" s="49"/>
      <c r="R284" s="49"/>
      <c r="S284" s="22" t="str">
        <f>IFERROR(MAX(IF(OR(P284="",Q284="",R284=""),"",IF(AND(MONTH(E284)=12,MONTH(F284)=12),(NETWORKDAYS(E284,F284,Lister!$D$7:$D$16)-P284)*O284/NETWORKDAYS(Lister!$D$19,Lister!$E$19,Lister!$D$7:$D$16),IF(AND(MONTH(E284)=12,F284&gt;DATE(2021,12,31)),(NETWORKDAYS(E284,Lister!$E$19,Lister!$D$7:$D$16)-P284)*O284/NETWORKDAYS(Lister!$D$19,Lister!$E$19,Lister!$D$7:$D$16),IF(E284&gt;DATE(2021,12,31),0)))),0),"")</f>
        <v/>
      </c>
      <c r="T284" s="22" t="str">
        <f>IFERROR(MAX(IF(OR(P284="",Q284="",R284=""),"",IF(AND(MONTH(E284)=1,MONTH(F284)=1),(NETWORKDAYS(E284,F284,Lister!$D$7:$D$16)-Q284)*O284/NETWORKDAYS(Lister!$D$20,Lister!$E$20,Lister!$D$7:$D$16),IF(AND(MONTH(E284)=1,F284&gt;DATE(2022,1,31)),(NETWORKDAYS(E284,Lister!$E$20,Lister!$D$7:$D$16)-Q284)*O284/NETWORKDAYS(Lister!$D$20,Lister!$E$20,Lister!$D$7:$D$16),IF(AND(E284&lt;DATE(2022,1,1),MONTH(F284)=1),(NETWORKDAYS(Lister!$D$20,F284,Lister!$D$7:$D$16)-Q284)*O284/NETWORKDAYS(Lister!$D$20,Lister!$E$20,Lister!$D$7:$D$16),IF(AND(E284&lt;DATE(2022,1,1),F284&gt;DATE(2022,1,31)),(NETWORKDAYS(Lister!$D$20,Lister!$E$20,Lister!$D$7:$D$16)-Q284)*O284/NETWORKDAYS(Lister!$D$20,Lister!$E$20,Lister!$D$7:$D$16),IF(OR(AND(E284&lt;DATE(2022,1,1),F284&lt;DATE(2022,1,1)),E284&gt;DATE(2022,1,31)),0)))))),0),"")</f>
        <v/>
      </c>
      <c r="U284" s="22" t="str">
        <f>IFERROR(MAX(IF(OR(P284="",Q284="",R284=""),"",IF(AND(MONTH(E284)=2,MONTH(F284)=2),(NETWORKDAYS(E284,F284,Lister!$D$7:$D$16)-R284)*O284/NETWORKDAYS(Lister!$D$21,Lister!$E$21,Lister!$D$7:$D$16),IF(AND(MONTH(E284)=2,F284&gt;DATE(2022,2,28)),(NETWORKDAYS(E284,Lister!$E$21,Lister!$D$7:$D$16)-R284)*O284/NETWORKDAYS(Lister!$D$21,Lister!$E$21,Lister!$D$7:$D$16),IF(AND(E284&lt;DATE(2022,2,1),MONTH(F284)=2),(NETWORKDAYS(Lister!$D$21,F284,Lister!$D$7:$D$16)-R284)*O284/NETWORKDAYS(Lister!$D$21,Lister!$E$21,Lister!$D$7:$D$16),IF(AND(E284&lt;DATE(2022,2,1),F284&gt;DATE(2022,2,28)),(NETWORKDAYS(Lister!$D$21,Lister!$E$21,Lister!$D$7:$D$16)-R284)*O284/NETWORKDAYS(Lister!$D$21,Lister!$E$21,Lister!$D$7:$D$16),IF(OR(AND(E284&lt;DATE(2022,2,1),F284&lt;DATE(2022,2,1)),E284&gt;DATE(2022,2,28)),0)))))),0),"")</f>
        <v/>
      </c>
      <c r="V284" s="23" t="str">
        <f t="shared" si="31"/>
        <v/>
      </c>
      <c r="W284" s="23" t="str">
        <f t="shared" si="32"/>
        <v/>
      </c>
      <c r="X284" s="24" t="str">
        <f t="shared" si="33"/>
        <v/>
      </c>
    </row>
    <row r="285" spans="1:24" x14ac:dyDescent="0.3">
      <c r="A285" s="4" t="str">
        <f t="shared" si="34"/>
        <v/>
      </c>
      <c r="B285" s="41"/>
      <c r="C285" s="42"/>
      <c r="D285" s="43"/>
      <c r="E285" s="44"/>
      <c r="F285" s="44"/>
      <c r="G285" s="17" t="str">
        <f>IF(OR(E285="",F285=""),"",NETWORKDAYS(E285,F285,Lister!$D$7:$D$16))</f>
        <v/>
      </c>
      <c r="I285" s="45" t="str">
        <f t="shared" si="28"/>
        <v/>
      </c>
      <c r="J285" s="46"/>
      <c r="K285" s="47">
        <f>IF(ISNUMBER('Opsparede løndele'!I270),J285+'Opsparede løndele'!I270,J285)</f>
        <v>0</v>
      </c>
      <c r="L285" s="48"/>
      <c r="M285" s="49"/>
      <c r="N285" s="23" t="str">
        <f t="shared" si="29"/>
        <v/>
      </c>
      <c r="O285" s="21" t="str">
        <f t="shared" si="30"/>
        <v/>
      </c>
      <c r="P285" s="49"/>
      <c r="Q285" s="49"/>
      <c r="R285" s="49"/>
      <c r="S285" s="22" t="str">
        <f>IFERROR(MAX(IF(OR(P285="",Q285="",R285=""),"",IF(AND(MONTH(E285)=12,MONTH(F285)=12),(NETWORKDAYS(E285,F285,Lister!$D$7:$D$16)-P285)*O285/NETWORKDAYS(Lister!$D$19,Lister!$E$19,Lister!$D$7:$D$16),IF(AND(MONTH(E285)=12,F285&gt;DATE(2021,12,31)),(NETWORKDAYS(E285,Lister!$E$19,Lister!$D$7:$D$16)-P285)*O285/NETWORKDAYS(Lister!$D$19,Lister!$E$19,Lister!$D$7:$D$16),IF(E285&gt;DATE(2021,12,31),0)))),0),"")</f>
        <v/>
      </c>
      <c r="T285" s="22" t="str">
        <f>IFERROR(MAX(IF(OR(P285="",Q285="",R285=""),"",IF(AND(MONTH(E285)=1,MONTH(F285)=1),(NETWORKDAYS(E285,F285,Lister!$D$7:$D$16)-Q285)*O285/NETWORKDAYS(Lister!$D$20,Lister!$E$20,Lister!$D$7:$D$16),IF(AND(MONTH(E285)=1,F285&gt;DATE(2022,1,31)),(NETWORKDAYS(E285,Lister!$E$20,Lister!$D$7:$D$16)-Q285)*O285/NETWORKDAYS(Lister!$D$20,Lister!$E$20,Lister!$D$7:$D$16),IF(AND(E285&lt;DATE(2022,1,1),MONTH(F285)=1),(NETWORKDAYS(Lister!$D$20,F285,Lister!$D$7:$D$16)-Q285)*O285/NETWORKDAYS(Lister!$D$20,Lister!$E$20,Lister!$D$7:$D$16),IF(AND(E285&lt;DATE(2022,1,1),F285&gt;DATE(2022,1,31)),(NETWORKDAYS(Lister!$D$20,Lister!$E$20,Lister!$D$7:$D$16)-Q285)*O285/NETWORKDAYS(Lister!$D$20,Lister!$E$20,Lister!$D$7:$D$16),IF(OR(AND(E285&lt;DATE(2022,1,1),F285&lt;DATE(2022,1,1)),E285&gt;DATE(2022,1,31)),0)))))),0),"")</f>
        <v/>
      </c>
      <c r="U285" s="22" t="str">
        <f>IFERROR(MAX(IF(OR(P285="",Q285="",R285=""),"",IF(AND(MONTH(E285)=2,MONTH(F285)=2),(NETWORKDAYS(E285,F285,Lister!$D$7:$D$16)-R285)*O285/NETWORKDAYS(Lister!$D$21,Lister!$E$21,Lister!$D$7:$D$16),IF(AND(MONTH(E285)=2,F285&gt;DATE(2022,2,28)),(NETWORKDAYS(E285,Lister!$E$21,Lister!$D$7:$D$16)-R285)*O285/NETWORKDAYS(Lister!$D$21,Lister!$E$21,Lister!$D$7:$D$16),IF(AND(E285&lt;DATE(2022,2,1),MONTH(F285)=2),(NETWORKDAYS(Lister!$D$21,F285,Lister!$D$7:$D$16)-R285)*O285/NETWORKDAYS(Lister!$D$21,Lister!$E$21,Lister!$D$7:$D$16),IF(AND(E285&lt;DATE(2022,2,1),F285&gt;DATE(2022,2,28)),(NETWORKDAYS(Lister!$D$21,Lister!$E$21,Lister!$D$7:$D$16)-R285)*O285/NETWORKDAYS(Lister!$D$21,Lister!$E$21,Lister!$D$7:$D$16),IF(OR(AND(E285&lt;DATE(2022,2,1),F285&lt;DATE(2022,2,1)),E285&gt;DATE(2022,2,28)),0)))))),0),"")</f>
        <v/>
      </c>
      <c r="V285" s="23" t="str">
        <f t="shared" si="31"/>
        <v/>
      </c>
      <c r="W285" s="23" t="str">
        <f t="shared" si="32"/>
        <v/>
      </c>
      <c r="X285" s="24" t="str">
        <f t="shared" si="33"/>
        <v/>
      </c>
    </row>
    <row r="286" spans="1:24" x14ac:dyDescent="0.3">
      <c r="A286" s="4" t="str">
        <f t="shared" si="34"/>
        <v/>
      </c>
      <c r="B286" s="41"/>
      <c r="C286" s="42"/>
      <c r="D286" s="43"/>
      <c r="E286" s="44"/>
      <c r="F286" s="44"/>
      <c r="G286" s="17" t="str">
        <f>IF(OR(E286="",F286=""),"",NETWORKDAYS(E286,F286,Lister!$D$7:$D$16))</f>
        <v/>
      </c>
      <c r="I286" s="45" t="str">
        <f t="shared" si="28"/>
        <v/>
      </c>
      <c r="J286" s="46"/>
      <c r="K286" s="47">
        <f>IF(ISNUMBER('Opsparede løndele'!I271),J286+'Opsparede løndele'!I271,J286)</f>
        <v>0</v>
      </c>
      <c r="L286" s="48"/>
      <c r="M286" s="49"/>
      <c r="N286" s="23" t="str">
        <f t="shared" si="29"/>
        <v/>
      </c>
      <c r="O286" s="21" t="str">
        <f t="shared" si="30"/>
        <v/>
      </c>
      <c r="P286" s="49"/>
      <c r="Q286" s="49"/>
      <c r="R286" s="49"/>
      <c r="S286" s="22" t="str">
        <f>IFERROR(MAX(IF(OR(P286="",Q286="",R286=""),"",IF(AND(MONTH(E286)=12,MONTH(F286)=12),(NETWORKDAYS(E286,F286,Lister!$D$7:$D$16)-P286)*O286/NETWORKDAYS(Lister!$D$19,Lister!$E$19,Lister!$D$7:$D$16),IF(AND(MONTH(E286)=12,F286&gt;DATE(2021,12,31)),(NETWORKDAYS(E286,Lister!$E$19,Lister!$D$7:$D$16)-P286)*O286/NETWORKDAYS(Lister!$D$19,Lister!$E$19,Lister!$D$7:$D$16),IF(E286&gt;DATE(2021,12,31),0)))),0),"")</f>
        <v/>
      </c>
      <c r="T286" s="22" t="str">
        <f>IFERROR(MAX(IF(OR(P286="",Q286="",R286=""),"",IF(AND(MONTH(E286)=1,MONTH(F286)=1),(NETWORKDAYS(E286,F286,Lister!$D$7:$D$16)-Q286)*O286/NETWORKDAYS(Lister!$D$20,Lister!$E$20,Lister!$D$7:$D$16),IF(AND(MONTH(E286)=1,F286&gt;DATE(2022,1,31)),(NETWORKDAYS(E286,Lister!$E$20,Lister!$D$7:$D$16)-Q286)*O286/NETWORKDAYS(Lister!$D$20,Lister!$E$20,Lister!$D$7:$D$16),IF(AND(E286&lt;DATE(2022,1,1),MONTH(F286)=1),(NETWORKDAYS(Lister!$D$20,F286,Lister!$D$7:$D$16)-Q286)*O286/NETWORKDAYS(Lister!$D$20,Lister!$E$20,Lister!$D$7:$D$16),IF(AND(E286&lt;DATE(2022,1,1),F286&gt;DATE(2022,1,31)),(NETWORKDAYS(Lister!$D$20,Lister!$E$20,Lister!$D$7:$D$16)-Q286)*O286/NETWORKDAYS(Lister!$D$20,Lister!$E$20,Lister!$D$7:$D$16),IF(OR(AND(E286&lt;DATE(2022,1,1),F286&lt;DATE(2022,1,1)),E286&gt;DATE(2022,1,31)),0)))))),0),"")</f>
        <v/>
      </c>
      <c r="U286" s="22" t="str">
        <f>IFERROR(MAX(IF(OR(P286="",Q286="",R286=""),"",IF(AND(MONTH(E286)=2,MONTH(F286)=2),(NETWORKDAYS(E286,F286,Lister!$D$7:$D$16)-R286)*O286/NETWORKDAYS(Lister!$D$21,Lister!$E$21,Lister!$D$7:$D$16),IF(AND(MONTH(E286)=2,F286&gt;DATE(2022,2,28)),(NETWORKDAYS(E286,Lister!$E$21,Lister!$D$7:$D$16)-R286)*O286/NETWORKDAYS(Lister!$D$21,Lister!$E$21,Lister!$D$7:$D$16),IF(AND(E286&lt;DATE(2022,2,1),MONTH(F286)=2),(NETWORKDAYS(Lister!$D$21,F286,Lister!$D$7:$D$16)-R286)*O286/NETWORKDAYS(Lister!$D$21,Lister!$E$21,Lister!$D$7:$D$16),IF(AND(E286&lt;DATE(2022,2,1),F286&gt;DATE(2022,2,28)),(NETWORKDAYS(Lister!$D$21,Lister!$E$21,Lister!$D$7:$D$16)-R286)*O286/NETWORKDAYS(Lister!$D$21,Lister!$E$21,Lister!$D$7:$D$16),IF(OR(AND(E286&lt;DATE(2022,2,1),F286&lt;DATE(2022,2,1)),E286&gt;DATE(2022,2,28)),0)))))),0),"")</f>
        <v/>
      </c>
      <c r="V286" s="23" t="str">
        <f t="shared" si="31"/>
        <v/>
      </c>
      <c r="W286" s="23" t="str">
        <f t="shared" si="32"/>
        <v/>
      </c>
      <c r="X286" s="24" t="str">
        <f t="shared" si="33"/>
        <v/>
      </c>
    </row>
    <row r="287" spans="1:24" x14ac:dyDescent="0.3">
      <c r="A287" s="4" t="str">
        <f t="shared" si="34"/>
        <v/>
      </c>
      <c r="B287" s="41"/>
      <c r="C287" s="42"/>
      <c r="D287" s="43"/>
      <c r="E287" s="44"/>
      <c r="F287" s="44"/>
      <c r="G287" s="17" t="str">
        <f>IF(OR(E287="",F287=""),"",NETWORKDAYS(E287,F287,Lister!$D$7:$D$16))</f>
        <v/>
      </c>
      <c r="I287" s="45" t="str">
        <f t="shared" si="28"/>
        <v/>
      </c>
      <c r="J287" s="46"/>
      <c r="K287" s="47">
        <f>IF(ISNUMBER('Opsparede løndele'!I272),J287+'Opsparede løndele'!I272,J287)</f>
        <v>0</v>
      </c>
      <c r="L287" s="48"/>
      <c r="M287" s="49"/>
      <c r="N287" s="23" t="str">
        <f t="shared" si="29"/>
        <v/>
      </c>
      <c r="O287" s="21" t="str">
        <f t="shared" si="30"/>
        <v/>
      </c>
      <c r="P287" s="49"/>
      <c r="Q287" s="49"/>
      <c r="R287" s="49"/>
      <c r="S287" s="22" t="str">
        <f>IFERROR(MAX(IF(OR(P287="",Q287="",R287=""),"",IF(AND(MONTH(E287)=12,MONTH(F287)=12),(NETWORKDAYS(E287,F287,Lister!$D$7:$D$16)-P287)*O287/NETWORKDAYS(Lister!$D$19,Lister!$E$19,Lister!$D$7:$D$16),IF(AND(MONTH(E287)=12,F287&gt;DATE(2021,12,31)),(NETWORKDAYS(E287,Lister!$E$19,Lister!$D$7:$D$16)-P287)*O287/NETWORKDAYS(Lister!$D$19,Lister!$E$19,Lister!$D$7:$D$16),IF(E287&gt;DATE(2021,12,31),0)))),0),"")</f>
        <v/>
      </c>
      <c r="T287" s="22" t="str">
        <f>IFERROR(MAX(IF(OR(P287="",Q287="",R287=""),"",IF(AND(MONTH(E287)=1,MONTH(F287)=1),(NETWORKDAYS(E287,F287,Lister!$D$7:$D$16)-Q287)*O287/NETWORKDAYS(Lister!$D$20,Lister!$E$20,Lister!$D$7:$D$16),IF(AND(MONTH(E287)=1,F287&gt;DATE(2022,1,31)),(NETWORKDAYS(E287,Lister!$E$20,Lister!$D$7:$D$16)-Q287)*O287/NETWORKDAYS(Lister!$D$20,Lister!$E$20,Lister!$D$7:$D$16),IF(AND(E287&lt;DATE(2022,1,1),MONTH(F287)=1),(NETWORKDAYS(Lister!$D$20,F287,Lister!$D$7:$D$16)-Q287)*O287/NETWORKDAYS(Lister!$D$20,Lister!$E$20,Lister!$D$7:$D$16),IF(AND(E287&lt;DATE(2022,1,1),F287&gt;DATE(2022,1,31)),(NETWORKDAYS(Lister!$D$20,Lister!$E$20,Lister!$D$7:$D$16)-Q287)*O287/NETWORKDAYS(Lister!$D$20,Lister!$E$20,Lister!$D$7:$D$16),IF(OR(AND(E287&lt;DATE(2022,1,1),F287&lt;DATE(2022,1,1)),E287&gt;DATE(2022,1,31)),0)))))),0),"")</f>
        <v/>
      </c>
      <c r="U287" s="22" t="str">
        <f>IFERROR(MAX(IF(OR(P287="",Q287="",R287=""),"",IF(AND(MONTH(E287)=2,MONTH(F287)=2),(NETWORKDAYS(E287,F287,Lister!$D$7:$D$16)-R287)*O287/NETWORKDAYS(Lister!$D$21,Lister!$E$21,Lister!$D$7:$D$16),IF(AND(MONTH(E287)=2,F287&gt;DATE(2022,2,28)),(NETWORKDAYS(E287,Lister!$E$21,Lister!$D$7:$D$16)-R287)*O287/NETWORKDAYS(Lister!$D$21,Lister!$E$21,Lister!$D$7:$D$16),IF(AND(E287&lt;DATE(2022,2,1),MONTH(F287)=2),(NETWORKDAYS(Lister!$D$21,F287,Lister!$D$7:$D$16)-R287)*O287/NETWORKDAYS(Lister!$D$21,Lister!$E$21,Lister!$D$7:$D$16),IF(AND(E287&lt;DATE(2022,2,1),F287&gt;DATE(2022,2,28)),(NETWORKDAYS(Lister!$D$21,Lister!$E$21,Lister!$D$7:$D$16)-R287)*O287/NETWORKDAYS(Lister!$D$21,Lister!$E$21,Lister!$D$7:$D$16),IF(OR(AND(E287&lt;DATE(2022,2,1),F287&lt;DATE(2022,2,1)),E287&gt;DATE(2022,2,28)),0)))))),0),"")</f>
        <v/>
      </c>
      <c r="V287" s="23" t="str">
        <f t="shared" si="31"/>
        <v/>
      </c>
      <c r="W287" s="23" t="str">
        <f t="shared" si="32"/>
        <v/>
      </c>
      <c r="X287" s="24" t="str">
        <f t="shared" si="33"/>
        <v/>
      </c>
    </row>
    <row r="288" spans="1:24" x14ac:dyDescent="0.3">
      <c r="A288" s="4" t="str">
        <f t="shared" si="34"/>
        <v/>
      </c>
      <c r="B288" s="41"/>
      <c r="C288" s="42"/>
      <c r="D288" s="43"/>
      <c r="E288" s="44"/>
      <c r="F288" s="44"/>
      <c r="G288" s="17" t="str">
        <f>IF(OR(E288="",F288=""),"",NETWORKDAYS(E288,F288,Lister!$D$7:$D$16))</f>
        <v/>
      </c>
      <c r="I288" s="45" t="str">
        <f t="shared" si="28"/>
        <v/>
      </c>
      <c r="J288" s="46"/>
      <c r="K288" s="47">
        <f>IF(ISNUMBER('Opsparede løndele'!I273),J288+'Opsparede løndele'!I273,J288)</f>
        <v>0</v>
      </c>
      <c r="L288" s="48"/>
      <c r="M288" s="49"/>
      <c r="N288" s="23" t="str">
        <f t="shared" si="29"/>
        <v/>
      </c>
      <c r="O288" s="21" t="str">
        <f t="shared" si="30"/>
        <v/>
      </c>
      <c r="P288" s="49"/>
      <c r="Q288" s="49"/>
      <c r="R288" s="49"/>
      <c r="S288" s="22" t="str">
        <f>IFERROR(MAX(IF(OR(P288="",Q288="",R288=""),"",IF(AND(MONTH(E288)=12,MONTH(F288)=12),(NETWORKDAYS(E288,F288,Lister!$D$7:$D$16)-P288)*O288/NETWORKDAYS(Lister!$D$19,Lister!$E$19,Lister!$D$7:$D$16),IF(AND(MONTH(E288)=12,F288&gt;DATE(2021,12,31)),(NETWORKDAYS(E288,Lister!$E$19,Lister!$D$7:$D$16)-P288)*O288/NETWORKDAYS(Lister!$D$19,Lister!$E$19,Lister!$D$7:$D$16),IF(E288&gt;DATE(2021,12,31),0)))),0),"")</f>
        <v/>
      </c>
      <c r="T288" s="22" t="str">
        <f>IFERROR(MAX(IF(OR(P288="",Q288="",R288=""),"",IF(AND(MONTH(E288)=1,MONTH(F288)=1),(NETWORKDAYS(E288,F288,Lister!$D$7:$D$16)-Q288)*O288/NETWORKDAYS(Lister!$D$20,Lister!$E$20,Lister!$D$7:$D$16),IF(AND(MONTH(E288)=1,F288&gt;DATE(2022,1,31)),(NETWORKDAYS(E288,Lister!$E$20,Lister!$D$7:$D$16)-Q288)*O288/NETWORKDAYS(Lister!$D$20,Lister!$E$20,Lister!$D$7:$D$16),IF(AND(E288&lt;DATE(2022,1,1),MONTH(F288)=1),(NETWORKDAYS(Lister!$D$20,F288,Lister!$D$7:$D$16)-Q288)*O288/NETWORKDAYS(Lister!$D$20,Lister!$E$20,Lister!$D$7:$D$16),IF(AND(E288&lt;DATE(2022,1,1),F288&gt;DATE(2022,1,31)),(NETWORKDAYS(Lister!$D$20,Lister!$E$20,Lister!$D$7:$D$16)-Q288)*O288/NETWORKDAYS(Lister!$D$20,Lister!$E$20,Lister!$D$7:$D$16),IF(OR(AND(E288&lt;DATE(2022,1,1),F288&lt;DATE(2022,1,1)),E288&gt;DATE(2022,1,31)),0)))))),0),"")</f>
        <v/>
      </c>
      <c r="U288" s="22" t="str">
        <f>IFERROR(MAX(IF(OR(P288="",Q288="",R288=""),"",IF(AND(MONTH(E288)=2,MONTH(F288)=2),(NETWORKDAYS(E288,F288,Lister!$D$7:$D$16)-R288)*O288/NETWORKDAYS(Lister!$D$21,Lister!$E$21,Lister!$D$7:$D$16),IF(AND(MONTH(E288)=2,F288&gt;DATE(2022,2,28)),(NETWORKDAYS(E288,Lister!$E$21,Lister!$D$7:$D$16)-R288)*O288/NETWORKDAYS(Lister!$D$21,Lister!$E$21,Lister!$D$7:$D$16),IF(AND(E288&lt;DATE(2022,2,1),MONTH(F288)=2),(NETWORKDAYS(Lister!$D$21,F288,Lister!$D$7:$D$16)-R288)*O288/NETWORKDAYS(Lister!$D$21,Lister!$E$21,Lister!$D$7:$D$16),IF(AND(E288&lt;DATE(2022,2,1),F288&gt;DATE(2022,2,28)),(NETWORKDAYS(Lister!$D$21,Lister!$E$21,Lister!$D$7:$D$16)-R288)*O288/NETWORKDAYS(Lister!$D$21,Lister!$E$21,Lister!$D$7:$D$16),IF(OR(AND(E288&lt;DATE(2022,2,1),F288&lt;DATE(2022,2,1)),E288&gt;DATE(2022,2,28)),0)))))),0),"")</f>
        <v/>
      </c>
      <c r="V288" s="23" t="str">
        <f t="shared" si="31"/>
        <v/>
      </c>
      <c r="W288" s="23" t="str">
        <f t="shared" si="32"/>
        <v/>
      </c>
      <c r="X288" s="24" t="str">
        <f t="shared" si="33"/>
        <v/>
      </c>
    </row>
    <row r="289" spans="1:24" x14ac:dyDescent="0.3">
      <c r="A289" s="4" t="str">
        <f t="shared" si="34"/>
        <v/>
      </c>
      <c r="B289" s="41"/>
      <c r="C289" s="42"/>
      <c r="D289" s="43"/>
      <c r="E289" s="44"/>
      <c r="F289" s="44"/>
      <c r="G289" s="17" t="str">
        <f>IF(OR(E289="",F289=""),"",NETWORKDAYS(E289,F289,Lister!$D$7:$D$16))</f>
        <v/>
      </c>
      <c r="I289" s="45" t="str">
        <f t="shared" si="28"/>
        <v/>
      </c>
      <c r="J289" s="46"/>
      <c r="K289" s="47">
        <f>IF(ISNUMBER('Opsparede løndele'!I274),J289+'Opsparede løndele'!I274,J289)</f>
        <v>0</v>
      </c>
      <c r="L289" s="48"/>
      <c r="M289" s="49"/>
      <c r="N289" s="23" t="str">
        <f t="shared" si="29"/>
        <v/>
      </c>
      <c r="O289" s="21" t="str">
        <f t="shared" si="30"/>
        <v/>
      </c>
      <c r="P289" s="49"/>
      <c r="Q289" s="49"/>
      <c r="R289" s="49"/>
      <c r="S289" s="22" t="str">
        <f>IFERROR(MAX(IF(OR(P289="",Q289="",R289=""),"",IF(AND(MONTH(E289)=12,MONTH(F289)=12),(NETWORKDAYS(E289,F289,Lister!$D$7:$D$16)-P289)*O289/NETWORKDAYS(Lister!$D$19,Lister!$E$19,Lister!$D$7:$D$16),IF(AND(MONTH(E289)=12,F289&gt;DATE(2021,12,31)),(NETWORKDAYS(E289,Lister!$E$19,Lister!$D$7:$D$16)-P289)*O289/NETWORKDAYS(Lister!$D$19,Lister!$E$19,Lister!$D$7:$D$16),IF(E289&gt;DATE(2021,12,31),0)))),0),"")</f>
        <v/>
      </c>
      <c r="T289" s="22" t="str">
        <f>IFERROR(MAX(IF(OR(P289="",Q289="",R289=""),"",IF(AND(MONTH(E289)=1,MONTH(F289)=1),(NETWORKDAYS(E289,F289,Lister!$D$7:$D$16)-Q289)*O289/NETWORKDAYS(Lister!$D$20,Lister!$E$20,Lister!$D$7:$D$16),IF(AND(MONTH(E289)=1,F289&gt;DATE(2022,1,31)),(NETWORKDAYS(E289,Lister!$E$20,Lister!$D$7:$D$16)-Q289)*O289/NETWORKDAYS(Lister!$D$20,Lister!$E$20,Lister!$D$7:$D$16),IF(AND(E289&lt;DATE(2022,1,1),MONTH(F289)=1),(NETWORKDAYS(Lister!$D$20,F289,Lister!$D$7:$D$16)-Q289)*O289/NETWORKDAYS(Lister!$D$20,Lister!$E$20,Lister!$D$7:$D$16),IF(AND(E289&lt;DATE(2022,1,1),F289&gt;DATE(2022,1,31)),(NETWORKDAYS(Lister!$D$20,Lister!$E$20,Lister!$D$7:$D$16)-Q289)*O289/NETWORKDAYS(Lister!$D$20,Lister!$E$20,Lister!$D$7:$D$16),IF(OR(AND(E289&lt;DATE(2022,1,1),F289&lt;DATE(2022,1,1)),E289&gt;DATE(2022,1,31)),0)))))),0),"")</f>
        <v/>
      </c>
      <c r="U289" s="22" t="str">
        <f>IFERROR(MAX(IF(OR(P289="",Q289="",R289=""),"",IF(AND(MONTH(E289)=2,MONTH(F289)=2),(NETWORKDAYS(E289,F289,Lister!$D$7:$D$16)-R289)*O289/NETWORKDAYS(Lister!$D$21,Lister!$E$21,Lister!$D$7:$D$16),IF(AND(MONTH(E289)=2,F289&gt;DATE(2022,2,28)),(NETWORKDAYS(E289,Lister!$E$21,Lister!$D$7:$D$16)-R289)*O289/NETWORKDAYS(Lister!$D$21,Lister!$E$21,Lister!$D$7:$D$16),IF(AND(E289&lt;DATE(2022,2,1),MONTH(F289)=2),(NETWORKDAYS(Lister!$D$21,F289,Lister!$D$7:$D$16)-R289)*O289/NETWORKDAYS(Lister!$D$21,Lister!$E$21,Lister!$D$7:$D$16),IF(AND(E289&lt;DATE(2022,2,1),F289&gt;DATE(2022,2,28)),(NETWORKDAYS(Lister!$D$21,Lister!$E$21,Lister!$D$7:$D$16)-R289)*O289/NETWORKDAYS(Lister!$D$21,Lister!$E$21,Lister!$D$7:$D$16),IF(OR(AND(E289&lt;DATE(2022,2,1),F289&lt;DATE(2022,2,1)),E289&gt;DATE(2022,2,28)),0)))))),0),"")</f>
        <v/>
      </c>
      <c r="V289" s="23" t="str">
        <f t="shared" si="31"/>
        <v/>
      </c>
      <c r="W289" s="23" t="str">
        <f t="shared" si="32"/>
        <v/>
      </c>
      <c r="X289" s="24" t="str">
        <f t="shared" si="33"/>
        <v/>
      </c>
    </row>
    <row r="290" spans="1:24" x14ac:dyDescent="0.3">
      <c r="A290" s="4" t="str">
        <f t="shared" si="34"/>
        <v/>
      </c>
      <c r="B290" s="41"/>
      <c r="C290" s="42"/>
      <c r="D290" s="43"/>
      <c r="E290" s="44"/>
      <c r="F290" s="44"/>
      <c r="G290" s="17" t="str">
        <f>IF(OR(E290="",F290=""),"",NETWORKDAYS(E290,F290,Lister!$D$7:$D$16))</f>
        <v/>
      </c>
      <c r="I290" s="45" t="str">
        <f t="shared" si="28"/>
        <v/>
      </c>
      <c r="J290" s="46"/>
      <c r="K290" s="47">
        <f>IF(ISNUMBER('Opsparede løndele'!I275),J290+'Opsparede løndele'!I275,J290)</f>
        <v>0</v>
      </c>
      <c r="L290" s="48"/>
      <c r="M290" s="49"/>
      <c r="N290" s="23" t="str">
        <f t="shared" si="29"/>
        <v/>
      </c>
      <c r="O290" s="21" t="str">
        <f t="shared" si="30"/>
        <v/>
      </c>
      <c r="P290" s="49"/>
      <c r="Q290" s="49"/>
      <c r="R290" s="49"/>
      <c r="S290" s="22" t="str">
        <f>IFERROR(MAX(IF(OR(P290="",Q290="",R290=""),"",IF(AND(MONTH(E290)=12,MONTH(F290)=12),(NETWORKDAYS(E290,F290,Lister!$D$7:$D$16)-P290)*O290/NETWORKDAYS(Lister!$D$19,Lister!$E$19,Lister!$D$7:$D$16),IF(AND(MONTH(E290)=12,F290&gt;DATE(2021,12,31)),(NETWORKDAYS(E290,Lister!$E$19,Lister!$D$7:$D$16)-P290)*O290/NETWORKDAYS(Lister!$D$19,Lister!$E$19,Lister!$D$7:$D$16),IF(E290&gt;DATE(2021,12,31),0)))),0),"")</f>
        <v/>
      </c>
      <c r="T290" s="22" t="str">
        <f>IFERROR(MAX(IF(OR(P290="",Q290="",R290=""),"",IF(AND(MONTH(E290)=1,MONTH(F290)=1),(NETWORKDAYS(E290,F290,Lister!$D$7:$D$16)-Q290)*O290/NETWORKDAYS(Lister!$D$20,Lister!$E$20,Lister!$D$7:$D$16),IF(AND(MONTH(E290)=1,F290&gt;DATE(2022,1,31)),(NETWORKDAYS(E290,Lister!$E$20,Lister!$D$7:$D$16)-Q290)*O290/NETWORKDAYS(Lister!$D$20,Lister!$E$20,Lister!$D$7:$D$16),IF(AND(E290&lt;DATE(2022,1,1),MONTH(F290)=1),(NETWORKDAYS(Lister!$D$20,F290,Lister!$D$7:$D$16)-Q290)*O290/NETWORKDAYS(Lister!$D$20,Lister!$E$20,Lister!$D$7:$D$16),IF(AND(E290&lt;DATE(2022,1,1),F290&gt;DATE(2022,1,31)),(NETWORKDAYS(Lister!$D$20,Lister!$E$20,Lister!$D$7:$D$16)-Q290)*O290/NETWORKDAYS(Lister!$D$20,Lister!$E$20,Lister!$D$7:$D$16),IF(OR(AND(E290&lt;DATE(2022,1,1),F290&lt;DATE(2022,1,1)),E290&gt;DATE(2022,1,31)),0)))))),0),"")</f>
        <v/>
      </c>
      <c r="U290" s="22" t="str">
        <f>IFERROR(MAX(IF(OR(P290="",Q290="",R290=""),"",IF(AND(MONTH(E290)=2,MONTH(F290)=2),(NETWORKDAYS(E290,F290,Lister!$D$7:$D$16)-R290)*O290/NETWORKDAYS(Lister!$D$21,Lister!$E$21,Lister!$D$7:$D$16),IF(AND(MONTH(E290)=2,F290&gt;DATE(2022,2,28)),(NETWORKDAYS(E290,Lister!$E$21,Lister!$D$7:$D$16)-R290)*O290/NETWORKDAYS(Lister!$D$21,Lister!$E$21,Lister!$D$7:$D$16),IF(AND(E290&lt;DATE(2022,2,1),MONTH(F290)=2),(NETWORKDAYS(Lister!$D$21,F290,Lister!$D$7:$D$16)-R290)*O290/NETWORKDAYS(Lister!$D$21,Lister!$E$21,Lister!$D$7:$D$16),IF(AND(E290&lt;DATE(2022,2,1),F290&gt;DATE(2022,2,28)),(NETWORKDAYS(Lister!$D$21,Lister!$E$21,Lister!$D$7:$D$16)-R290)*O290/NETWORKDAYS(Lister!$D$21,Lister!$E$21,Lister!$D$7:$D$16),IF(OR(AND(E290&lt;DATE(2022,2,1),F290&lt;DATE(2022,2,1)),E290&gt;DATE(2022,2,28)),0)))))),0),"")</f>
        <v/>
      </c>
      <c r="V290" s="23" t="str">
        <f t="shared" si="31"/>
        <v/>
      </c>
      <c r="W290" s="23" t="str">
        <f t="shared" si="32"/>
        <v/>
      </c>
      <c r="X290" s="24" t="str">
        <f t="shared" si="33"/>
        <v/>
      </c>
    </row>
    <row r="291" spans="1:24" x14ac:dyDescent="0.3">
      <c r="A291" s="4" t="str">
        <f t="shared" si="34"/>
        <v/>
      </c>
      <c r="B291" s="41"/>
      <c r="C291" s="42"/>
      <c r="D291" s="43"/>
      <c r="E291" s="44"/>
      <c r="F291" s="44"/>
      <c r="G291" s="17" t="str">
        <f>IF(OR(E291="",F291=""),"",NETWORKDAYS(E291,F291,Lister!$D$7:$D$16))</f>
        <v/>
      </c>
      <c r="I291" s="45" t="str">
        <f t="shared" si="28"/>
        <v/>
      </c>
      <c r="J291" s="46"/>
      <c r="K291" s="47">
        <f>IF(ISNUMBER('Opsparede løndele'!I276),J291+'Opsparede løndele'!I276,J291)</f>
        <v>0</v>
      </c>
      <c r="L291" s="48"/>
      <c r="M291" s="49"/>
      <c r="N291" s="23" t="str">
        <f t="shared" si="29"/>
        <v/>
      </c>
      <c r="O291" s="21" t="str">
        <f t="shared" si="30"/>
        <v/>
      </c>
      <c r="P291" s="49"/>
      <c r="Q291" s="49"/>
      <c r="R291" s="49"/>
      <c r="S291" s="22" t="str">
        <f>IFERROR(MAX(IF(OR(P291="",Q291="",R291=""),"",IF(AND(MONTH(E291)=12,MONTH(F291)=12),(NETWORKDAYS(E291,F291,Lister!$D$7:$D$16)-P291)*O291/NETWORKDAYS(Lister!$D$19,Lister!$E$19,Lister!$D$7:$D$16),IF(AND(MONTH(E291)=12,F291&gt;DATE(2021,12,31)),(NETWORKDAYS(E291,Lister!$E$19,Lister!$D$7:$D$16)-P291)*O291/NETWORKDAYS(Lister!$D$19,Lister!$E$19,Lister!$D$7:$D$16),IF(E291&gt;DATE(2021,12,31),0)))),0),"")</f>
        <v/>
      </c>
      <c r="T291" s="22" t="str">
        <f>IFERROR(MAX(IF(OR(P291="",Q291="",R291=""),"",IF(AND(MONTH(E291)=1,MONTH(F291)=1),(NETWORKDAYS(E291,F291,Lister!$D$7:$D$16)-Q291)*O291/NETWORKDAYS(Lister!$D$20,Lister!$E$20,Lister!$D$7:$D$16),IF(AND(MONTH(E291)=1,F291&gt;DATE(2022,1,31)),(NETWORKDAYS(E291,Lister!$E$20,Lister!$D$7:$D$16)-Q291)*O291/NETWORKDAYS(Lister!$D$20,Lister!$E$20,Lister!$D$7:$D$16),IF(AND(E291&lt;DATE(2022,1,1),MONTH(F291)=1),(NETWORKDAYS(Lister!$D$20,F291,Lister!$D$7:$D$16)-Q291)*O291/NETWORKDAYS(Lister!$D$20,Lister!$E$20,Lister!$D$7:$D$16),IF(AND(E291&lt;DATE(2022,1,1),F291&gt;DATE(2022,1,31)),(NETWORKDAYS(Lister!$D$20,Lister!$E$20,Lister!$D$7:$D$16)-Q291)*O291/NETWORKDAYS(Lister!$D$20,Lister!$E$20,Lister!$D$7:$D$16),IF(OR(AND(E291&lt;DATE(2022,1,1),F291&lt;DATE(2022,1,1)),E291&gt;DATE(2022,1,31)),0)))))),0),"")</f>
        <v/>
      </c>
      <c r="U291" s="22" t="str">
        <f>IFERROR(MAX(IF(OR(P291="",Q291="",R291=""),"",IF(AND(MONTH(E291)=2,MONTH(F291)=2),(NETWORKDAYS(E291,F291,Lister!$D$7:$D$16)-R291)*O291/NETWORKDAYS(Lister!$D$21,Lister!$E$21,Lister!$D$7:$D$16),IF(AND(MONTH(E291)=2,F291&gt;DATE(2022,2,28)),(NETWORKDAYS(E291,Lister!$E$21,Lister!$D$7:$D$16)-R291)*O291/NETWORKDAYS(Lister!$D$21,Lister!$E$21,Lister!$D$7:$D$16),IF(AND(E291&lt;DATE(2022,2,1),MONTH(F291)=2),(NETWORKDAYS(Lister!$D$21,F291,Lister!$D$7:$D$16)-R291)*O291/NETWORKDAYS(Lister!$D$21,Lister!$E$21,Lister!$D$7:$D$16),IF(AND(E291&lt;DATE(2022,2,1),F291&gt;DATE(2022,2,28)),(NETWORKDAYS(Lister!$D$21,Lister!$E$21,Lister!$D$7:$D$16)-R291)*O291/NETWORKDAYS(Lister!$D$21,Lister!$E$21,Lister!$D$7:$D$16),IF(OR(AND(E291&lt;DATE(2022,2,1),F291&lt;DATE(2022,2,1)),E291&gt;DATE(2022,2,28)),0)))))),0),"")</f>
        <v/>
      </c>
      <c r="V291" s="23" t="str">
        <f t="shared" si="31"/>
        <v/>
      </c>
      <c r="W291" s="23" t="str">
        <f t="shared" si="32"/>
        <v/>
      </c>
      <c r="X291" s="24" t="str">
        <f t="shared" si="33"/>
        <v/>
      </c>
    </row>
    <row r="292" spans="1:24" x14ac:dyDescent="0.3">
      <c r="A292" s="4" t="str">
        <f t="shared" si="34"/>
        <v/>
      </c>
      <c r="B292" s="41"/>
      <c r="C292" s="42"/>
      <c r="D292" s="43"/>
      <c r="E292" s="44"/>
      <c r="F292" s="44"/>
      <c r="G292" s="17" t="str">
        <f>IF(OR(E292="",F292=""),"",NETWORKDAYS(E292,F292,Lister!$D$7:$D$16))</f>
        <v/>
      </c>
      <c r="I292" s="45" t="str">
        <f t="shared" si="28"/>
        <v/>
      </c>
      <c r="J292" s="46"/>
      <c r="K292" s="47">
        <f>IF(ISNUMBER('Opsparede løndele'!I277),J292+'Opsparede løndele'!I277,J292)</f>
        <v>0</v>
      </c>
      <c r="L292" s="48"/>
      <c r="M292" s="49"/>
      <c r="N292" s="23" t="str">
        <f t="shared" si="29"/>
        <v/>
      </c>
      <c r="O292" s="21" t="str">
        <f t="shared" si="30"/>
        <v/>
      </c>
      <c r="P292" s="49"/>
      <c r="Q292" s="49"/>
      <c r="R292" s="49"/>
      <c r="S292" s="22" t="str">
        <f>IFERROR(MAX(IF(OR(P292="",Q292="",R292=""),"",IF(AND(MONTH(E292)=12,MONTH(F292)=12),(NETWORKDAYS(E292,F292,Lister!$D$7:$D$16)-P292)*O292/NETWORKDAYS(Lister!$D$19,Lister!$E$19,Lister!$D$7:$D$16),IF(AND(MONTH(E292)=12,F292&gt;DATE(2021,12,31)),(NETWORKDAYS(E292,Lister!$E$19,Lister!$D$7:$D$16)-P292)*O292/NETWORKDAYS(Lister!$D$19,Lister!$E$19,Lister!$D$7:$D$16),IF(E292&gt;DATE(2021,12,31),0)))),0),"")</f>
        <v/>
      </c>
      <c r="T292" s="22" t="str">
        <f>IFERROR(MAX(IF(OR(P292="",Q292="",R292=""),"",IF(AND(MONTH(E292)=1,MONTH(F292)=1),(NETWORKDAYS(E292,F292,Lister!$D$7:$D$16)-Q292)*O292/NETWORKDAYS(Lister!$D$20,Lister!$E$20,Lister!$D$7:$D$16),IF(AND(MONTH(E292)=1,F292&gt;DATE(2022,1,31)),(NETWORKDAYS(E292,Lister!$E$20,Lister!$D$7:$D$16)-Q292)*O292/NETWORKDAYS(Lister!$D$20,Lister!$E$20,Lister!$D$7:$D$16),IF(AND(E292&lt;DATE(2022,1,1),MONTH(F292)=1),(NETWORKDAYS(Lister!$D$20,F292,Lister!$D$7:$D$16)-Q292)*O292/NETWORKDAYS(Lister!$D$20,Lister!$E$20,Lister!$D$7:$D$16),IF(AND(E292&lt;DATE(2022,1,1),F292&gt;DATE(2022,1,31)),(NETWORKDAYS(Lister!$D$20,Lister!$E$20,Lister!$D$7:$D$16)-Q292)*O292/NETWORKDAYS(Lister!$D$20,Lister!$E$20,Lister!$D$7:$D$16),IF(OR(AND(E292&lt;DATE(2022,1,1),F292&lt;DATE(2022,1,1)),E292&gt;DATE(2022,1,31)),0)))))),0),"")</f>
        <v/>
      </c>
      <c r="U292" s="22" t="str">
        <f>IFERROR(MAX(IF(OR(P292="",Q292="",R292=""),"",IF(AND(MONTH(E292)=2,MONTH(F292)=2),(NETWORKDAYS(E292,F292,Lister!$D$7:$D$16)-R292)*O292/NETWORKDAYS(Lister!$D$21,Lister!$E$21,Lister!$D$7:$D$16),IF(AND(MONTH(E292)=2,F292&gt;DATE(2022,2,28)),(NETWORKDAYS(E292,Lister!$E$21,Lister!$D$7:$D$16)-R292)*O292/NETWORKDAYS(Lister!$D$21,Lister!$E$21,Lister!$D$7:$D$16),IF(AND(E292&lt;DATE(2022,2,1),MONTH(F292)=2),(NETWORKDAYS(Lister!$D$21,F292,Lister!$D$7:$D$16)-R292)*O292/NETWORKDAYS(Lister!$D$21,Lister!$E$21,Lister!$D$7:$D$16),IF(AND(E292&lt;DATE(2022,2,1),F292&gt;DATE(2022,2,28)),(NETWORKDAYS(Lister!$D$21,Lister!$E$21,Lister!$D$7:$D$16)-R292)*O292/NETWORKDAYS(Lister!$D$21,Lister!$E$21,Lister!$D$7:$D$16),IF(OR(AND(E292&lt;DATE(2022,2,1),F292&lt;DATE(2022,2,1)),E292&gt;DATE(2022,2,28)),0)))))),0),"")</f>
        <v/>
      </c>
      <c r="V292" s="23" t="str">
        <f t="shared" si="31"/>
        <v/>
      </c>
      <c r="W292" s="23" t="str">
        <f t="shared" si="32"/>
        <v/>
      </c>
      <c r="X292" s="24" t="str">
        <f t="shared" si="33"/>
        <v/>
      </c>
    </row>
    <row r="293" spans="1:24" x14ac:dyDescent="0.3">
      <c r="A293" s="4" t="str">
        <f t="shared" si="34"/>
        <v/>
      </c>
      <c r="B293" s="41"/>
      <c r="C293" s="42"/>
      <c r="D293" s="43"/>
      <c r="E293" s="44"/>
      <c r="F293" s="44"/>
      <c r="G293" s="17" t="str">
        <f>IF(OR(E293="",F293=""),"",NETWORKDAYS(E293,F293,Lister!$D$7:$D$16))</f>
        <v/>
      </c>
      <c r="I293" s="45" t="str">
        <f t="shared" si="28"/>
        <v/>
      </c>
      <c r="J293" s="46"/>
      <c r="K293" s="47">
        <f>IF(ISNUMBER('Opsparede løndele'!I278),J293+'Opsparede løndele'!I278,J293)</f>
        <v>0</v>
      </c>
      <c r="L293" s="48"/>
      <c r="M293" s="49"/>
      <c r="N293" s="23" t="str">
        <f t="shared" si="29"/>
        <v/>
      </c>
      <c r="O293" s="21" t="str">
        <f t="shared" si="30"/>
        <v/>
      </c>
      <c r="P293" s="49"/>
      <c r="Q293" s="49"/>
      <c r="R293" s="49"/>
      <c r="S293" s="22" t="str">
        <f>IFERROR(MAX(IF(OR(P293="",Q293="",R293=""),"",IF(AND(MONTH(E293)=12,MONTH(F293)=12),(NETWORKDAYS(E293,F293,Lister!$D$7:$D$16)-P293)*O293/NETWORKDAYS(Lister!$D$19,Lister!$E$19,Lister!$D$7:$D$16),IF(AND(MONTH(E293)=12,F293&gt;DATE(2021,12,31)),(NETWORKDAYS(E293,Lister!$E$19,Lister!$D$7:$D$16)-P293)*O293/NETWORKDAYS(Lister!$D$19,Lister!$E$19,Lister!$D$7:$D$16),IF(E293&gt;DATE(2021,12,31),0)))),0),"")</f>
        <v/>
      </c>
      <c r="T293" s="22" t="str">
        <f>IFERROR(MAX(IF(OR(P293="",Q293="",R293=""),"",IF(AND(MONTH(E293)=1,MONTH(F293)=1),(NETWORKDAYS(E293,F293,Lister!$D$7:$D$16)-Q293)*O293/NETWORKDAYS(Lister!$D$20,Lister!$E$20,Lister!$D$7:$D$16),IF(AND(MONTH(E293)=1,F293&gt;DATE(2022,1,31)),(NETWORKDAYS(E293,Lister!$E$20,Lister!$D$7:$D$16)-Q293)*O293/NETWORKDAYS(Lister!$D$20,Lister!$E$20,Lister!$D$7:$D$16),IF(AND(E293&lt;DATE(2022,1,1),MONTH(F293)=1),(NETWORKDAYS(Lister!$D$20,F293,Lister!$D$7:$D$16)-Q293)*O293/NETWORKDAYS(Lister!$D$20,Lister!$E$20,Lister!$D$7:$D$16),IF(AND(E293&lt;DATE(2022,1,1),F293&gt;DATE(2022,1,31)),(NETWORKDAYS(Lister!$D$20,Lister!$E$20,Lister!$D$7:$D$16)-Q293)*O293/NETWORKDAYS(Lister!$D$20,Lister!$E$20,Lister!$D$7:$D$16),IF(OR(AND(E293&lt;DATE(2022,1,1),F293&lt;DATE(2022,1,1)),E293&gt;DATE(2022,1,31)),0)))))),0),"")</f>
        <v/>
      </c>
      <c r="U293" s="22" t="str">
        <f>IFERROR(MAX(IF(OR(P293="",Q293="",R293=""),"",IF(AND(MONTH(E293)=2,MONTH(F293)=2),(NETWORKDAYS(E293,F293,Lister!$D$7:$D$16)-R293)*O293/NETWORKDAYS(Lister!$D$21,Lister!$E$21,Lister!$D$7:$D$16),IF(AND(MONTH(E293)=2,F293&gt;DATE(2022,2,28)),(NETWORKDAYS(E293,Lister!$E$21,Lister!$D$7:$D$16)-R293)*O293/NETWORKDAYS(Lister!$D$21,Lister!$E$21,Lister!$D$7:$D$16),IF(AND(E293&lt;DATE(2022,2,1),MONTH(F293)=2),(NETWORKDAYS(Lister!$D$21,F293,Lister!$D$7:$D$16)-R293)*O293/NETWORKDAYS(Lister!$D$21,Lister!$E$21,Lister!$D$7:$D$16),IF(AND(E293&lt;DATE(2022,2,1),F293&gt;DATE(2022,2,28)),(NETWORKDAYS(Lister!$D$21,Lister!$E$21,Lister!$D$7:$D$16)-R293)*O293/NETWORKDAYS(Lister!$D$21,Lister!$E$21,Lister!$D$7:$D$16),IF(OR(AND(E293&lt;DATE(2022,2,1),F293&lt;DATE(2022,2,1)),E293&gt;DATE(2022,2,28)),0)))))),0),"")</f>
        <v/>
      </c>
      <c r="V293" s="23" t="str">
        <f t="shared" si="31"/>
        <v/>
      </c>
      <c r="W293" s="23" t="str">
        <f t="shared" si="32"/>
        <v/>
      </c>
      <c r="X293" s="24" t="str">
        <f t="shared" si="33"/>
        <v/>
      </c>
    </row>
    <row r="294" spans="1:24" x14ac:dyDescent="0.3">
      <c r="A294" s="4" t="str">
        <f t="shared" si="34"/>
        <v/>
      </c>
      <c r="B294" s="41"/>
      <c r="C294" s="42"/>
      <c r="D294" s="43"/>
      <c r="E294" s="44"/>
      <c r="F294" s="44"/>
      <c r="G294" s="17" t="str">
        <f>IF(OR(E294="",F294=""),"",NETWORKDAYS(E294,F294,Lister!$D$7:$D$16))</f>
        <v/>
      </c>
      <c r="I294" s="45" t="str">
        <f t="shared" si="28"/>
        <v/>
      </c>
      <c r="J294" s="46"/>
      <c r="K294" s="47">
        <f>IF(ISNUMBER('Opsparede løndele'!I279),J294+'Opsparede løndele'!I279,J294)</f>
        <v>0</v>
      </c>
      <c r="L294" s="48"/>
      <c r="M294" s="49"/>
      <c r="N294" s="23" t="str">
        <f t="shared" si="29"/>
        <v/>
      </c>
      <c r="O294" s="21" t="str">
        <f t="shared" si="30"/>
        <v/>
      </c>
      <c r="P294" s="49"/>
      <c r="Q294" s="49"/>
      <c r="R294" s="49"/>
      <c r="S294" s="22" t="str">
        <f>IFERROR(MAX(IF(OR(P294="",Q294="",R294=""),"",IF(AND(MONTH(E294)=12,MONTH(F294)=12),(NETWORKDAYS(E294,F294,Lister!$D$7:$D$16)-P294)*O294/NETWORKDAYS(Lister!$D$19,Lister!$E$19,Lister!$D$7:$D$16),IF(AND(MONTH(E294)=12,F294&gt;DATE(2021,12,31)),(NETWORKDAYS(E294,Lister!$E$19,Lister!$D$7:$D$16)-P294)*O294/NETWORKDAYS(Lister!$D$19,Lister!$E$19,Lister!$D$7:$D$16),IF(E294&gt;DATE(2021,12,31),0)))),0),"")</f>
        <v/>
      </c>
      <c r="T294" s="22" t="str">
        <f>IFERROR(MAX(IF(OR(P294="",Q294="",R294=""),"",IF(AND(MONTH(E294)=1,MONTH(F294)=1),(NETWORKDAYS(E294,F294,Lister!$D$7:$D$16)-Q294)*O294/NETWORKDAYS(Lister!$D$20,Lister!$E$20,Lister!$D$7:$D$16),IF(AND(MONTH(E294)=1,F294&gt;DATE(2022,1,31)),(NETWORKDAYS(E294,Lister!$E$20,Lister!$D$7:$D$16)-Q294)*O294/NETWORKDAYS(Lister!$D$20,Lister!$E$20,Lister!$D$7:$D$16),IF(AND(E294&lt;DATE(2022,1,1),MONTH(F294)=1),(NETWORKDAYS(Lister!$D$20,F294,Lister!$D$7:$D$16)-Q294)*O294/NETWORKDAYS(Lister!$D$20,Lister!$E$20,Lister!$D$7:$D$16),IF(AND(E294&lt;DATE(2022,1,1),F294&gt;DATE(2022,1,31)),(NETWORKDAYS(Lister!$D$20,Lister!$E$20,Lister!$D$7:$D$16)-Q294)*O294/NETWORKDAYS(Lister!$D$20,Lister!$E$20,Lister!$D$7:$D$16),IF(OR(AND(E294&lt;DATE(2022,1,1),F294&lt;DATE(2022,1,1)),E294&gt;DATE(2022,1,31)),0)))))),0),"")</f>
        <v/>
      </c>
      <c r="U294" s="22" t="str">
        <f>IFERROR(MAX(IF(OR(P294="",Q294="",R294=""),"",IF(AND(MONTH(E294)=2,MONTH(F294)=2),(NETWORKDAYS(E294,F294,Lister!$D$7:$D$16)-R294)*O294/NETWORKDAYS(Lister!$D$21,Lister!$E$21,Lister!$D$7:$D$16),IF(AND(MONTH(E294)=2,F294&gt;DATE(2022,2,28)),(NETWORKDAYS(E294,Lister!$E$21,Lister!$D$7:$D$16)-R294)*O294/NETWORKDAYS(Lister!$D$21,Lister!$E$21,Lister!$D$7:$D$16),IF(AND(E294&lt;DATE(2022,2,1),MONTH(F294)=2),(NETWORKDAYS(Lister!$D$21,F294,Lister!$D$7:$D$16)-R294)*O294/NETWORKDAYS(Lister!$D$21,Lister!$E$21,Lister!$D$7:$D$16),IF(AND(E294&lt;DATE(2022,2,1),F294&gt;DATE(2022,2,28)),(NETWORKDAYS(Lister!$D$21,Lister!$E$21,Lister!$D$7:$D$16)-R294)*O294/NETWORKDAYS(Lister!$D$21,Lister!$E$21,Lister!$D$7:$D$16),IF(OR(AND(E294&lt;DATE(2022,2,1),F294&lt;DATE(2022,2,1)),E294&gt;DATE(2022,2,28)),0)))))),0),"")</f>
        <v/>
      </c>
      <c r="V294" s="23" t="str">
        <f t="shared" si="31"/>
        <v/>
      </c>
      <c r="W294" s="23" t="str">
        <f t="shared" si="32"/>
        <v/>
      </c>
      <c r="X294" s="24" t="str">
        <f t="shared" si="33"/>
        <v/>
      </c>
    </row>
    <row r="295" spans="1:24" x14ac:dyDescent="0.3">
      <c r="A295" s="4" t="str">
        <f t="shared" si="34"/>
        <v/>
      </c>
      <c r="B295" s="41"/>
      <c r="C295" s="42"/>
      <c r="D295" s="43"/>
      <c r="E295" s="44"/>
      <c r="F295" s="44"/>
      <c r="G295" s="17" t="str">
        <f>IF(OR(E295="",F295=""),"",NETWORKDAYS(E295,F295,Lister!$D$7:$D$16))</f>
        <v/>
      </c>
      <c r="I295" s="45" t="str">
        <f t="shared" si="28"/>
        <v/>
      </c>
      <c r="J295" s="46"/>
      <c r="K295" s="47">
        <f>IF(ISNUMBER('Opsparede løndele'!I280),J295+'Opsparede løndele'!I280,J295)</f>
        <v>0</v>
      </c>
      <c r="L295" s="48"/>
      <c r="M295" s="49"/>
      <c r="N295" s="23" t="str">
        <f t="shared" si="29"/>
        <v/>
      </c>
      <c r="O295" s="21" t="str">
        <f t="shared" si="30"/>
        <v/>
      </c>
      <c r="P295" s="49"/>
      <c r="Q295" s="49"/>
      <c r="R295" s="49"/>
      <c r="S295" s="22" t="str">
        <f>IFERROR(MAX(IF(OR(P295="",Q295="",R295=""),"",IF(AND(MONTH(E295)=12,MONTH(F295)=12),(NETWORKDAYS(E295,F295,Lister!$D$7:$D$16)-P295)*O295/NETWORKDAYS(Lister!$D$19,Lister!$E$19,Lister!$D$7:$D$16),IF(AND(MONTH(E295)=12,F295&gt;DATE(2021,12,31)),(NETWORKDAYS(E295,Lister!$E$19,Lister!$D$7:$D$16)-P295)*O295/NETWORKDAYS(Lister!$D$19,Lister!$E$19,Lister!$D$7:$D$16),IF(E295&gt;DATE(2021,12,31),0)))),0),"")</f>
        <v/>
      </c>
      <c r="T295" s="22" t="str">
        <f>IFERROR(MAX(IF(OR(P295="",Q295="",R295=""),"",IF(AND(MONTH(E295)=1,MONTH(F295)=1),(NETWORKDAYS(E295,F295,Lister!$D$7:$D$16)-Q295)*O295/NETWORKDAYS(Lister!$D$20,Lister!$E$20,Lister!$D$7:$D$16),IF(AND(MONTH(E295)=1,F295&gt;DATE(2022,1,31)),(NETWORKDAYS(E295,Lister!$E$20,Lister!$D$7:$D$16)-Q295)*O295/NETWORKDAYS(Lister!$D$20,Lister!$E$20,Lister!$D$7:$D$16),IF(AND(E295&lt;DATE(2022,1,1),MONTH(F295)=1),(NETWORKDAYS(Lister!$D$20,F295,Lister!$D$7:$D$16)-Q295)*O295/NETWORKDAYS(Lister!$D$20,Lister!$E$20,Lister!$D$7:$D$16),IF(AND(E295&lt;DATE(2022,1,1),F295&gt;DATE(2022,1,31)),(NETWORKDAYS(Lister!$D$20,Lister!$E$20,Lister!$D$7:$D$16)-Q295)*O295/NETWORKDAYS(Lister!$D$20,Lister!$E$20,Lister!$D$7:$D$16),IF(OR(AND(E295&lt;DATE(2022,1,1),F295&lt;DATE(2022,1,1)),E295&gt;DATE(2022,1,31)),0)))))),0),"")</f>
        <v/>
      </c>
      <c r="U295" s="22" t="str">
        <f>IFERROR(MAX(IF(OR(P295="",Q295="",R295=""),"",IF(AND(MONTH(E295)=2,MONTH(F295)=2),(NETWORKDAYS(E295,F295,Lister!$D$7:$D$16)-R295)*O295/NETWORKDAYS(Lister!$D$21,Lister!$E$21,Lister!$D$7:$D$16),IF(AND(MONTH(E295)=2,F295&gt;DATE(2022,2,28)),(NETWORKDAYS(E295,Lister!$E$21,Lister!$D$7:$D$16)-R295)*O295/NETWORKDAYS(Lister!$D$21,Lister!$E$21,Lister!$D$7:$D$16),IF(AND(E295&lt;DATE(2022,2,1),MONTH(F295)=2),(NETWORKDAYS(Lister!$D$21,F295,Lister!$D$7:$D$16)-R295)*O295/NETWORKDAYS(Lister!$D$21,Lister!$E$21,Lister!$D$7:$D$16),IF(AND(E295&lt;DATE(2022,2,1),F295&gt;DATE(2022,2,28)),(NETWORKDAYS(Lister!$D$21,Lister!$E$21,Lister!$D$7:$D$16)-R295)*O295/NETWORKDAYS(Lister!$D$21,Lister!$E$21,Lister!$D$7:$D$16),IF(OR(AND(E295&lt;DATE(2022,2,1),F295&lt;DATE(2022,2,1)),E295&gt;DATE(2022,2,28)),0)))))),0),"")</f>
        <v/>
      </c>
      <c r="V295" s="23" t="str">
        <f t="shared" si="31"/>
        <v/>
      </c>
      <c r="W295" s="23" t="str">
        <f t="shared" si="32"/>
        <v/>
      </c>
      <c r="X295" s="24" t="str">
        <f t="shared" si="33"/>
        <v/>
      </c>
    </row>
    <row r="296" spans="1:24" x14ac:dyDescent="0.3">
      <c r="A296" s="4" t="str">
        <f t="shared" si="34"/>
        <v/>
      </c>
      <c r="B296" s="41"/>
      <c r="C296" s="42"/>
      <c r="D296" s="43"/>
      <c r="E296" s="44"/>
      <c r="F296" s="44"/>
      <c r="G296" s="17" t="str">
        <f>IF(OR(E296="",F296=""),"",NETWORKDAYS(E296,F296,Lister!$D$7:$D$16))</f>
        <v/>
      </c>
      <c r="I296" s="45" t="str">
        <f t="shared" si="28"/>
        <v/>
      </c>
      <c r="J296" s="46"/>
      <c r="K296" s="47">
        <f>IF(ISNUMBER('Opsparede løndele'!I281),J296+'Opsparede løndele'!I281,J296)</f>
        <v>0</v>
      </c>
      <c r="L296" s="48"/>
      <c r="M296" s="49"/>
      <c r="N296" s="23" t="str">
        <f t="shared" si="29"/>
        <v/>
      </c>
      <c r="O296" s="21" t="str">
        <f t="shared" si="30"/>
        <v/>
      </c>
      <c r="P296" s="49"/>
      <c r="Q296" s="49"/>
      <c r="R296" s="49"/>
      <c r="S296" s="22" t="str">
        <f>IFERROR(MAX(IF(OR(P296="",Q296="",R296=""),"",IF(AND(MONTH(E296)=12,MONTH(F296)=12),(NETWORKDAYS(E296,F296,Lister!$D$7:$D$16)-P296)*O296/NETWORKDAYS(Lister!$D$19,Lister!$E$19,Lister!$D$7:$D$16),IF(AND(MONTH(E296)=12,F296&gt;DATE(2021,12,31)),(NETWORKDAYS(E296,Lister!$E$19,Lister!$D$7:$D$16)-P296)*O296/NETWORKDAYS(Lister!$D$19,Lister!$E$19,Lister!$D$7:$D$16),IF(E296&gt;DATE(2021,12,31),0)))),0),"")</f>
        <v/>
      </c>
      <c r="T296" s="22" t="str">
        <f>IFERROR(MAX(IF(OR(P296="",Q296="",R296=""),"",IF(AND(MONTH(E296)=1,MONTH(F296)=1),(NETWORKDAYS(E296,F296,Lister!$D$7:$D$16)-Q296)*O296/NETWORKDAYS(Lister!$D$20,Lister!$E$20,Lister!$D$7:$D$16),IF(AND(MONTH(E296)=1,F296&gt;DATE(2022,1,31)),(NETWORKDAYS(E296,Lister!$E$20,Lister!$D$7:$D$16)-Q296)*O296/NETWORKDAYS(Lister!$D$20,Lister!$E$20,Lister!$D$7:$D$16),IF(AND(E296&lt;DATE(2022,1,1),MONTH(F296)=1),(NETWORKDAYS(Lister!$D$20,F296,Lister!$D$7:$D$16)-Q296)*O296/NETWORKDAYS(Lister!$D$20,Lister!$E$20,Lister!$D$7:$D$16),IF(AND(E296&lt;DATE(2022,1,1),F296&gt;DATE(2022,1,31)),(NETWORKDAYS(Lister!$D$20,Lister!$E$20,Lister!$D$7:$D$16)-Q296)*O296/NETWORKDAYS(Lister!$D$20,Lister!$E$20,Lister!$D$7:$D$16),IF(OR(AND(E296&lt;DATE(2022,1,1),F296&lt;DATE(2022,1,1)),E296&gt;DATE(2022,1,31)),0)))))),0),"")</f>
        <v/>
      </c>
      <c r="U296" s="22" t="str">
        <f>IFERROR(MAX(IF(OR(P296="",Q296="",R296=""),"",IF(AND(MONTH(E296)=2,MONTH(F296)=2),(NETWORKDAYS(E296,F296,Lister!$D$7:$D$16)-R296)*O296/NETWORKDAYS(Lister!$D$21,Lister!$E$21,Lister!$D$7:$D$16),IF(AND(MONTH(E296)=2,F296&gt;DATE(2022,2,28)),(NETWORKDAYS(E296,Lister!$E$21,Lister!$D$7:$D$16)-R296)*O296/NETWORKDAYS(Lister!$D$21,Lister!$E$21,Lister!$D$7:$D$16),IF(AND(E296&lt;DATE(2022,2,1),MONTH(F296)=2),(NETWORKDAYS(Lister!$D$21,F296,Lister!$D$7:$D$16)-R296)*O296/NETWORKDAYS(Lister!$D$21,Lister!$E$21,Lister!$D$7:$D$16),IF(AND(E296&lt;DATE(2022,2,1),F296&gt;DATE(2022,2,28)),(NETWORKDAYS(Lister!$D$21,Lister!$E$21,Lister!$D$7:$D$16)-R296)*O296/NETWORKDAYS(Lister!$D$21,Lister!$E$21,Lister!$D$7:$D$16),IF(OR(AND(E296&lt;DATE(2022,2,1),F296&lt;DATE(2022,2,1)),E296&gt;DATE(2022,2,28)),0)))))),0),"")</f>
        <v/>
      </c>
      <c r="V296" s="23" t="str">
        <f t="shared" si="31"/>
        <v/>
      </c>
      <c r="W296" s="23" t="str">
        <f t="shared" si="32"/>
        <v/>
      </c>
      <c r="X296" s="24" t="str">
        <f t="shared" si="33"/>
        <v/>
      </c>
    </row>
    <row r="297" spans="1:24" x14ac:dyDescent="0.3">
      <c r="A297" s="4" t="str">
        <f t="shared" si="34"/>
        <v/>
      </c>
      <c r="B297" s="41"/>
      <c r="C297" s="42"/>
      <c r="D297" s="43"/>
      <c r="E297" s="44"/>
      <c r="F297" s="44"/>
      <c r="G297" s="17" t="str">
        <f>IF(OR(E297="",F297=""),"",NETWORKDAYS(E297,F297,Lister!$D$7:$D$16))</f>
        <v/>
      </c>
      <c r="I297" s="45" t="str">
        <f t="shared" si="28"/>
        <v/>
      </c>
      <c r="J297" s="46"/>
      <c r="K297" s="47">
        <f>IF(ISNUMBER('Opsparede løndele'!I282),J297+'Opsparede løndele'!I282,J297)</f>
        <v>0</v>
      </c>
      <c r="L297" s="48"/>
      <c r="M297" s="49"/>
      <c r="N297" s="23" t="str">
        <f t="shared" si="29"/>
        <v/>
      </c>
      <c r="O297" s="21" t="str">
        <f t="shared" si="30"/>
        <v/>
      </c>
      <c r="P297" s="49"/>
      <c r="Q297" s="49"/>
      <c r="R297" s="49"/>
      <c r="S297" s="22" t="str">
        <f>IFERROR(MAX(IF(OR(P297="",Q297="",R297=""),"",IF(AND(MONTH(E297)=12,MONTH(F297)=12),(NETWORKDAYS(E297,F297,Lister!$D$7:$D$16)-P297)*O297/NETWORKDAYS(Lister!$D$19,Lister!$E$19,Lister!$D$7:$D$16),IF(AND(MONTH(E297)=12,F297&gt;DATE(2021,12,31)),(NETWORKDAYS(E297,Lister!$E$19,Lister!$D$7:$D$16)-P297)*O297/NETWORKDAYS(Lister!$D$19,Lister!$E$19,Lister!$D$7:$D$16),IF(E297&gt;DATE(2021,12,31),0)))),0),"")</f>
        <v/>
      </c>
      <c r="T297" s="22" t="str">
        <f>IFERROR(MAX(IF(OR(P297="",Q297="",R297=""),"",IF(AND(MONTH(E297)=1,MONTH(F297)=1),(NETWORKDAYS(E297,F297,Lister!$D$7:$D$16)-Q297)*O297/NETWORKDAYS(Lister!$D$20,Lister!$E$20,Lister!$D$7:$D$16),IF(AND(MONTH(E297)=1,F297&gt;DATE(2022,1,31)),(NETWORKDAYS(E297,Lister!$E$20,Lister!$D$7:$D$16)-Q297)*O297/NETWORKDAYS(Lister!$D$20,Lister!$E$20,Lister!$D$7:$D$16),IF(AND(E297&lt;DATE(2022,1,1),MONTH(F297)=1),(NETWORKDAYS(Lister!$D$20,F297,Lister!$D$7:$D$16)-Q297)*O297/NETWORKDAYS(Lister!$D$20,Lister!$E$20,Lister!$D$7:$D$16),IF(AND(E297&lt;DATE(2022,1,1),F297&gt;DATE(2022,1,31)),(NETWORKDAYS(Lister!$D$20,Lister!$E$20,Lister!$D$7:$D$16)-Q297)*O297/NETWORKDAYS(Lister!$D$20,Lister!$E$20,Lister!$D$7:$D$16),IF(OR(AND(E297&lt;DATE(2022,1,1),F297&lt;DATE(2022,1,1)),E297&gt;DATE(2022,1,31)),0)))))),0),"")</f>
        <v/>
      </c>
      <c r="U297" s="22" t="str">
        <f>IFERROR(MAX(IF(OR(P297="",Q297="",R297=""),"",IF(AND(MONTH(E297)=2,MONTH(F297)=2),(NETWORKDAYS(E297,F297,Lister!$D$7:$D$16)-R297)*O297/NETWORKDAYS(Lister!$D$21,Lister!$E$21,Lister!$D$7:$D$16),IF(AND(MONTH(E297)=2,F297&gt;DATE(2022,2,28)),(NETWORKDAYS(E297,Lister!$E$21,Lister!$D$7:$D$16)-R297)*O297/NETWORKDAYS(Lister!$D$21,Lister!$E$21,Lister!$D$7:$D$16),IF(AND(E297&lt;DATE(2022,2,1),MONTH(F297)=2),(NETWORKDAYS(Lister!$D$21,F297,Lister!$D$7:$D$16)-R297)*O297/NETWORKDAYS(Lister!$D$21,Lister!$E$21,Lister!$D$7:$D$16),IF(AND(E297&lt;DATE(2022,2,1),F297&gt;DATE(2022,2,28)),(NETWORKDAYS(Lister!$D$21,Lister!$E$21,Lister!$D$7:$D$16)-R297)*O297/NETWORKDAYS(Lister!$D$21,Lister!$E$21,Lister!$D$7:$D$16),IF(OR(AND(E297&lt;DATE(2022,2,1),F297&lt;DATE(2022,2,1)),E297&gt;DATE(2022,2,28)),0)))))),0),"")</f>
        <v/>
      </c>
      <c r="V297" s="23" t="str">
        <f t="shared" si="31"/>
        <v/>
      </c>
      <c r="W297" s="23" t="str">
        <f t="shared" si="32"/>
        <v/>
      </c>
      <c r="X297" s="24" t="str">
        <f t="shared" si="33"/>
        <v/>
      </c>
    </row>
    <row r="298" spans="1:24" x14ac:dyDescent="0.3">
      <c r="A298" s="4" t="str">
        <f t="shared" si="34"/>
        <v/>
      </c>
      <c r="B298" s="41"/>
      <c r="C298" s="42"/>
      <c r="D298" s="43"/>
      <c r="E298" s="44"/>
      <c r="F298" s="44"/>
      <c r="G298" s="17" t="str">
        <f>IF(OR(E298="",F298=""),"",NETWORKDAYS(E298,F298,Lister!$D$7:$D$16))</f>
        <v/>
      </c>
      <c r="I298" s="45" t="str">
        <f t="shared" si="28"/>
        <v/>
      </c>
      <c r="J298" s="46"/>
      <c r="K298" s="47">
        <f>IF(ISNUMBER('Opsparede løndele'!I283),J298+'Opsparede løndele'!I283,J298)</f>
        <v>0</v>
      </c>
      <c r="L298" s="48"/>
      <c r="M298" s="49"/>
      <c r="N298" s="23" t="str">
        <f t="shared" si="29"/>
        <v/>
      </c>
      <c r="O298" s="21" t="str">
        <f t="shared" si="30"/>
        <v/>
      </c>
      <c r="P298" s="49"/>
      <c r="Q298" s="49"/>
      <c r="R298" s="49"/>
      <c r="S298" s="22" t="str">
        <f>IFERROR(MAX(IF(OR(P298="",Q298="",R298=""),"",IF(AND(MONTH(E298)=12,MONTH(F298)=12),(NETWORKDAYS(E298,F298,Lister!$D$7:$D$16)-P298)*O298/NETWORKDAYS(Lister!$D$19,Lister!$E$19,Lister!$D$7:$D$16),IF(AND(MONTH(E298)=12,F298&gt;DATE(2021,12,31)),(NETWORKDAYS(E298,Lister!$E$19,Lister!$D$7:$D$16)-P298)*O298/NETWORKDAYS(Lister!$D$19,Lister!$E$19,Lister!$D$7:$D$16),IF(E298&gt;DATE(2021,12,31),0)))),0),"")</f>
        <v/>
      </c>
      <c r="T298" s="22" t="str">
        <f>IFERROR(MAX(IF(OR(P298="",Q298="",R298=""),"",IF(AND(MONTH(E298)=1,MONTH(F298)=1),(NETWORKDAYS(E298,F298,Lister!$D$7:$D$16)-Q298)*O298/NETWORKDAYS(Lister!$D$20,Lister!$E$20,Lister!$D$7:$D$16),IF(AND(MONTH(E298)=1,F298&gt;DATE(2022,1,31)),(NETWORKDAYS(E298,Lister!$E$20,Lister!$D$7:$D$16)-Q298)*O298/NETWORKDAYS(Lister!$D$20,Lister!$E$20,Lister!$D$7:$D$16),IF(AND(E298&lt;DATE(2022,1,1),MONTH(F298)=1),(NETWORKDAYS(Lister!$D$20,F298,Lister!$D$7:$D$16)-Q298)*O298/NETWORKDAYS(Lister!$D$20,Lister!$E$20,Lister!$D$7:$D$16),IF(AND(E298&lt;DATE(2022,1,1),F298&gt;DATE(2022,1,31)),(NETWORKDAYS(Lister!$D$20,Lister!$E$20,Lister!$D$7:$D$16)-Q298)*O298/NETWORKDAYS(Lister!$D$20,Lister!$E$20,Lister!$D$7:$D$16),IF(OR(AND(E298&lt;DATE(2022,1,1),F298&lt;DATE(2022,1,1)),E298&gt;DATE(2022,1,31)),0)))))),0),"")</f>
        <v/>
      </c>
      <c r="U298" s="22" t="str">
        <f>IFERROR(MAX(IF(OR(P298="",Q298="",R298=""),"",IF(AND(MONTH(E298)=2,MONTH(F298)=2),(NETWORKDAYS(E298,F298,Lister!$D$7:$D$16)-R298)*O298/NETWORKDAYS(Lister!$D$21,Lister!$E$21,Lister!$D$7:$D$16),IF(AND(MONTH(E298)=2,F298&gt;DATE(2022,2,28)),(NETWORKDAYS(E298,Lister!$E$21,Lister!$D$7:$D$16)-R298)*O298/NETWORKDAYS(Lister!$D$21,Lister!$E$21,Lister!$D$7:$D$16),IF(AND(E298&lt;DATE(2022,2,1),MONTH(F298)=2),(NETWORKDAYS(Lister!$D$21,F298,Lister!$D$7:$D$16)-R298)*O298/NETWORKDAYS(Lister!$D$21,Lister!$E$21,Lister!$D$7:$D$16),IF(AND(E298&lt;DATE(2022,2,1),F298&gt;DATE(2022,2,28)),(NETWORKDAYS(Lister!$D$21,Lister!$E$21,Lister!$D$7:$D$16)-R298)*O298/NETWORKDAYS(Lister!$D$21,Lister!$E$21,Lister!$D$7:$D$16),IF(OR(AND(E298&lt;DATE(2022,2,1),F298&lt;DATE(2022,2,1)),E298&gt;DATE(2022,2,28)),0)))))),0),"")</f>
        <v/>
      </c>
      <c r="V298" s="23" t="str">
        <f t="shared" si="31"/>
        <v/>
      </c>
      <c r="W298" s="23" t="str">
        <f t="shared" si="32"/>
        <v/>
      </c>
      <c r="X298" s="24" t="str">
        <f t="shared" si="33"/>
        <v/>
      </c>
    </row>
    <row r="299" spans="1:24" x14ac:dyDescent="0.3">
      <c r="A299" s="4" t="str">
        <f t="shared" si="34"/>
        <v/>
      </c>
      <c r="B299" s="41"/>
      <c r="C299" s="42"/>
      <c r="D299" s="43"/>
      <c r="E299" s="44"/>
      <c r="F299" s="44"/>
      <c r="G299" s="17" t="str">
        <f>IF(OR(E299="",F299=""),"",NETWORKDAYS(E299,F299,Lister!$D$7:$D$16))</f>
        <v/>
      </c>
      <c r="I299" s="45" t="str">
        <f t="shared" si="28"/>
        <v/>
      </c>
      <c r="J299" s="46"/>
      <c r="K299" s="47">
        <f>IF(ISNUMBER('Opsparede løndele'!I284),J299+'Opsparede løndele'!I284,J299)</f>
        <v>0</v>
      </c>
      <c r="L299" s="48"/>
      <c r="M299" s="49"/>
      <c r="N299" s="23" t="str">
        <f t="shared" si="29"/>
        <v/>
      </c>
      <c r="O299" s="21" t="str">
        <f t="shared" si="30"/>
        <v/>
      </c>
      <c r="P299" s="49"/>
      <c r="Q299" s="49"/>
      <c r="R299" s="49"/>
      <c r="S299" s="22" t="str">
        <f>IFERROR(MAX(IF(OR(P299="",Q299="",R299=""),"",IF(AND(MONTH(E299)=12,MONTH(F299)=12),(NETWORKDAYS(E299,F299,Lister!$D$7:$D$16)-P299)*O299/NETWORKDAYS(Lister!$D$19,Lister!$E$19,Lister!$D$7:$D$16),IF(AND(MONTH(E299)=12,F299&gt;DATE(2021,12,31)),(NETWORKDAYS(E299,Lister!$E$19,Lister!$D$7:$D$16)-P299)*O299/NETWORKDAYS(Lister!$D$19,Lister!$E$19,Lister!$D$7:$D$16),IF(E299&gt;DATE(2021,12,31),0)))),0),"")</f>
        <v/>
      </c>
      <c r="T299" s="22" t="str">
        <f>IFERROR(MAX(IF(OR(P299="",Q299="",R299=""),"",IF(AND(MONTH(E299)=1,MONTH(F299)=1),(NETWORKDAYS(E299,F299,Lister!$D$7:$D$16)-Q299)*O299/NETWORKDAYS(Lister!$D$20,Lister!$E$20,Lister!$D$7:$D$16),IF(AND(MONTH(E299)=1,F299&gt;DATE(2022,1,31)),(NETWORKDAYS(E299,Lister!$E$20,Lister!$D$7:$D$16)-Q299)*O299/NETWORKDAYS(Lister!$D$20,Lister!$E$20,Lister!$D$7:$D$16),IF(AND(E299&lt;DATE(2022,1,1),MONTH(F299)=1),(NETWORKDAYS(Lister!$D$20,F299,Lister!$D$7:$D$16)-Q299)*O299/NETWORKDAYS(Lister!$D$20,Lister!$E$20,Lister!$D$7:$D$16),IF(AND(E299&lt;DATE(2022,1,1),F299&gt;DATE(2022,1,31)),(NETWORKDAYS(Lister!$D$20,Lister!$E$20,Lister!$D$7:$D$16)-Q299)*O299/NETWORKDAYS(Lister!$D$20,Lister!$E$20,Lister!$D$7:$D$16),IF(OR(AND(E299&lt;DATE(2022,1,1),F299&lt;DATE(2022,1,1)),E299&gt;DATE(2022,1,31)),0)))))),0),"")</f>
        <v/>
      </c>
      <c r="U299" s="22" t="str">
        <f>IFERROR(MAX(IF(OR(P299="",Q299="",R299=""),"",IF(AND(MONTH(E299)=2,MONTH(F299)=2),(NETWORKDAYS(E299,F299,Lister!$D$7:$D$16)-R299)*O299/NETWORKDAYS(Lister!$D$21,Lister!$E$21,Lister!$D$7:$D$16),IF(AND(MONTH(E299)=2,F299&gt;DATE(2022,2,28)),(NETWORKDAYS(E299,Lister!$E$21,Lister!$D$7:$D$16)-R299)*O299/NETWORKDAYS(Lister!$D$21,Lister!$E$21,Lister!$D$7:$D$16),IF(AND(E299&lt;DATE(2022,2,1),MONTH(F299)=2),(NETWORKDAYS(Lister!$D$21,F299,Lister!$D$7:$D$16)-R299)*O299/NETWORKDAYS(Lister!$D$21,Lister!$E$21,Lister!$D$7:$D$16),IF(AND(E299&lt;DATE(2022,2,1),F299&gt;DATE(2022,2,28)),(NETWORKDAYS(Lister!$D$21,Lister!$E$21,Lister!$D$7:$D$16)-R299)*O299/NETWORKDAYS(Lister!$D$21,Lister!$E$21,Lister!$D$7:$D$16),IF(OR(AND(E299&lt;DATE(2022,2,1),F299&lt;DATE(2022,2,1)),E299&gt;DATE(2022,2,28)),0)))))),0),"")</f>
        <v/>
      </c>
      <c r="V299" s="23" t="str">
        <f t="shared" si="31"/>
        <v/>
      </c>
      <c r="W299" s="23" t="str">
        <f t="shared" si="32"/>
        <v/>
      </c>
      <c r="X299" s="24" t="str">
        <f t="shared" si="33"/>
        <v/>
      </c>
    </row>
    <row r="300" spans="1:24" x14ac:dyDescent="0.3">
      <c r="A300" s="4" t="str">
        <f t="shared" si="34"/>
        <v/>
      </c>
      <c r="B300" s="41"/>
      <c r="C300" s="42"/>
      <c r="D300" s="43"/>
      <c r="E300" s="44"/>
      <c r="F300" s="44"/>
      <c r="G300" s="17" t="str">
        <f>IF(OR(E300="",F300=""),"",NETWORKDAYS(E300,F300,Lister!$D$7:$D$16))</f>
        <v/>
      </c>
      <c r="I300" s="45" t="str">
        <f t="shared" si="28"/>
        <v/>
      </c>
      <c r="J300" s="46"/>
      <c r="K300" s="47">
        <f>IF(ISNUMBER('Opsparede løndele'!I285),J300+'Opsparede løndele'!I285,J300)</f>
        <v>0</v>
      </c>
      <c r="L300" s="48"/>
      <c r="M300" s="49"/>
      <c r="N300" s="23" t="str">
        <f t="shared" si="29"/>
        <v/>
      </c>
      <c r="O300" s="21" t="str">
        <f t="shared" si="30"/>
        <v/>
      </c>
      <c r="P300" s="49"/>
      <c r="Q300" s="49"/>
      <c r="R300" s="49"/>
      <c r="S300" s="22" t="str">
        <f>IFERROR(MAX(IF(OR(P300="",Q300="",R300=""),"",IF(AND(MONTH(E300)=12,MONTH(F300)=12),(NETWORKDAYS(E300,F300,Lister!$D$7:$D$16)-P300)*O300/NETWORKDAYS(Lister!$D$19,Lister!$E$19,Lister!$D$7:$D$16),IF(AND(MONTH(E300)=12,F300&gt;DATE(2021,12,31)),(NETWORKDAYS(E300,Lister!$E$19,Lister!$D$7:$D$16)-P300)*O300/NETWORKDAYS(Lister!$D$19,Lister!$E$19,Lister!$D$7:$D$16),IF(E300&gt;DATE(2021,12,31),0)))),0),"")</f>
        <v/>
      </c>
      <c r="T300" s="22" t="str">
        <f>IFERROR(MAX(IF(OR(P300="",Q300="",R300=""),"",IF(AND(MONTH(E300)=1,MONTH(F300)=1),(NETWORKDAYS(E300,F300,Lister!$D$7:$D$16)-Q300)*O300/NETWORKDAYS(Lister!$D$20,Lister!$E$20,Lister!$D$7:$D$16),IF(AND(MONTH(E300)=1,F300&gt;DATE(2022,1,31)),(NETWORKDAYS(E300,Lister!$E$20,Lister!$D$7:$D$16)-Q300)*O300/NETWORKDAYS(Lister!$D$20,Lister!$E$20,Lister!$D$7:$D$16),IF(AND(E300&lt;DATE(2022,1,1),MONTH(F300)=1),(NETWORKDAYS(Lister!$D$20,F300,Lister!$D$7:$D$16)-Q300)*O300/NETWORKDAYS(Lister!$D$20,Lister!$E$20,Lister!$D$7:$D$16),IF(AND(E300&lt;DATE(2022,1,1),F300&gt;DATE(2022,1,31)),(NETWORKDAYS(Lister!$D$20,Lister!$E$20,Lister!$D$7:$D$16)-Q300)*O300/NETWORKDAYS(Lister!$D$20,Lister!$E$20,Lister!$D$7:$D$16),IF(OR(AND(E300&lt;DATE(2022,1,1),F300&lt;DATE(2022,1,1)),E300&gt;DATE(2022,1,31)),0)))))),0),"")</f>
        <v/>
      </c>
      <c r="U300" s="22" t="str">
        <f>IFERROR(MAX(IF(OR(P300="",Q300="",R300=""),"",IF(AND(MONTH(E300)=2,MONTH(F300)=2),(NETWORKDAYS(E300,F300,Lister!$D$7:$D$16)-R300)*O300/NETWORKDAYS(Lister!$D$21,Lister!$E$21,Lister!$D$7:$D$16),IF(AND(MONTH(E300)=2,F300&gt;DATE(2022,2,28)),(NETWORKDAYS(E300,Lister!$E$21,Lister!$D$7:$D$16)-R300)*O300/NETWORKDAYS(Lister!$D$21,Lister!$E$21,Lister!$D$7:$D$16),IF(AND(E300&lt;DATE(2022,2,1),MONTH(F300)=2),(NETWORKDAYS(Lister!$D$21,F300,Lister!$D$7:$D$16)-R300)*O300/NETWORKDAYS(Lister!$D$21,Lister!$E$21,Lister!$D$7:$D$16),IF(AND(E300&lt;DATE(2022,2,1),F300&gt;DATE(2022,2,28)),(NETWORKDAYS(Lister!$D$21,Lister!$E$21,Lister!$D$7:$D$16)-R300)*O300/NETWORKDAYS(Lister!$D$21,Lister!$E$21,Lister!$D$7:$D$16),IF(OR(AND(E300&lt;DATE(2022,2,1),F300&lt;DATE(2022,2,1)),E300&gt;DATE(2022,2,28)),0)))))),0),"")</f>
        <v/>
      </c>
      <c r="V300" s="23" t="str">
        <f t="shared" si="31"/>
        <v/>
      </c>
      <c r="W300" s="23" t="str">
        <f t="shared" si="32"/>
        <v/>
      </c>
      <c r="X300" s="24" t="str">
        <f t="shared" si="33"/>
        <v/>
      </c>
    </row>
    <row r="301" spans="1:24" x14ac:dyDescent="0.3">
      <c r="A301" s="4" t="str">
        <f t="shared" si="34"/>
        <v/>
      </c>
      <c r="B301" s="41"/>
      <c r="C301" s="42"/>
      <c r="D301" s="43"/>
      <c r="E301" s="44"/>
      <c r="F301" s="44"/>
      <c r="G301" s="17" t="str">
        <f>IF(OR(E301="",F301=""),"",NETWORKDAYS(E301,F301,Lister!$D$7:$D$16))</f>
        <v/>
      </c>
      <c r="I301" s="45" t="str">
        <f t="shared" si="28"/>
        <v/>
      </c>
      <c r="J301" s="46"/>
      <c r="K301" s="47">
        <f>IF(ISNUMBER('Opsparede løndele'!I286),J301+'Opsparede løndele'!I286,J301)</f>
        <v>0</v>
      </c>
      <c r="L301" s="48"/>
      <c r="M301" s="49"/>
      <c r="N301" s="23" t="str">
        <f t="shared" si="29"/>
        <v/>
      </c>
      <c r="O301" s="21" t="str">
        <f t="shared" si="30"/>
        <v/>
      </c>
      <c r="P301" s="49"/>
      <c r="Q301" s="49"/>
      <c r="R301" s="49"/>
      <c r="S301" s="22" t="str">
        <f>IFERROR(MAX(IF(OR(P301="",Q301="",R301=""),"",IF(AND(MONTH(E301)=12,MONTH(F301)=12),(NETWORKDAYS(E301,F301,Lister!$D$7:$D$16)-P301)*O301/NETWORKDAYS(Lister!$D$19,Lister!$E$19,Lister!$D$7:$D$16),IF(AND(MONTH(E301)=12,F301&gt;DATE(2021,12,31)),(NETWORKDAYS(E301,Lister!$E$19,Lister!$D$7:$D$16)-P301)*O301/NETWORKDAYS(Lister!$D$19,Lister!$E$19,Lister!$D$7:$D$16),IF(E301&gt;DATE(2021,12,31),0)))),0),"")</f>
        <v/>
      </c>
      <c r="T301" s="22" t="str">
        <f>IFERROR(MAX(IF(OR(P301="",Q301="",R301=""),"",IF(AND(MONTH(E301)=1,MONTH(F301)=1),(NETWORKDAYS(E301,F301,Lister!$D$7:$D$16)-Q301)*O301/NETWORKDAYS(Lister!$D$20,Lister!$E$20,Lister!$D$7:$D$16),IF(AND(MONTH(E301)=1,F301&gt;DATE(2022,1,31)),(NETWORKDAYS(E301,Lister!$E$20,Lister!$D$7:$D$16)-Q301)*O301/NETWORKDAYS(Lister!$D$20,Lister!$E$20,Lister!$D$7:$D$16),IF(AND(E301&lt;DATE(2022,1,1),MONTH(F301)=1),(NETWORKDAYS(Lister!$D$20,F301,Lister!$D$7:$D$16)-Q301)*O301/NETWORKDAYS(Lister!$D$20,Lister!$E$20,Lister!$D$7:$D$16),IF(AND(E301&lt;DATE(2022,1,1),F301&gt;DATE(2022,1,31)),(NETWORKDAYS(Lister!$D$20,Lister!$E$20,Lister!$D$7:$D$16)-Q301)*O301/NETWORKDAYS(Lister!$D$20,Lister!$E$20,Lister!$D$7:$D$16),IF(OR(AND(E301&lt;DATE(2022,1,1),F301&lt;DATE(2022,1,1)),E301&gt;DATE(2022,1,31)),0)))))),0),"")</f>
        <v/>
      </c>
      <c r="U301" s="22" t="str">
        <f>IFERROR(MAX(IF(OR(P301="",Q301="",R301=""),"",IF(AND(MONTH(E301)=2,MONTH(F301)=2),(NETWORKDAYS(E301,F301,Lister!$D$7:$D$16)-R301)*O301/NETWORKDAYS(Lister!$D$21,Lister!$E$21,Lister!$D$7:$D$16),IF(AND(MONTH(E301)=2,F301&gt;DATE(2022,2,28)),(NETWORKDAYS(E301,Lister!$E$21,Lister!$D$7:$D$16)-R301)*O301/NETWORKDAYS(Lister!$D$21,Lister!$E$21,Lister!$D$7:$D$16),IF(AND(E301&lt;DATE(2022,2,1),MONTH(F301)=2),(NETWORKDAYS(Lister!$D$21,F301,Lister!$D$7:$D$16)-R301)*O301/NETWORKDAYS(Lister!$D$21,Lister!$E$21,Lister!$D$7:$D$16),IF(AND(E301&lt;DATE(2022,2,1),F301&gt;DATE(2022,2,28)),(NETWORKDAYS(Lister!$D$21,Lister!$E$21,Lister!$D$7:$D$16)-R301)*O301/NETWORKDAYS(Lister!$D$21,Lister!$E$21,Lister!$D$7:$D$16),IF(OR(AND(E301&lt;DATE(2022,2,1),F301&lt;DATE(2022,2,1)),E301&gt;DATE(2022,2,28)),0)))))),0),"")</f>
        <v/>
      </c>
      <c r="V301" s="23" t="str">
        <f t="shared" si="31"/>
        <v/>
      </c>
      <c r="W301" s="23" t="str">
        <f t="shared" si="32"/>
        <v/>
      </c>
      <c r="X301" s="24" t="str">
        <f t="shared" si="33"/>
        <v/>
      </c>
    </row>
    <row r="302" spans="1:24" x14ac:dyDescent="0.3">
      <c r="A302" s="4" t="str">
        <f t="shared" si="34"/>
        <v/>
      </c>
      <c r="B302" s="41"/>
      <c r="C302" s="42"/>
      <c r="D302" s="43"/>
      <c r="E302" s="44"/>
      <c r="F302" s="44"/>
      <c r="G302" s="17" t="str">
        <f>IF(OR(E302="",F302=""),"",NETWORKDAYS(E302,F302,Lister!$D$7:$D$16))</f>
        <v/>
      </c>
      <c r="I302" s="45" t="str">
        <f t="shared" si="28"/>
        <v/>
      </c>
      <c r="J302" s="46"/>
      <c r="K302" s="47">
        <f>IF(ISNUMBER('Opsparede løndele'!I287),J302+'Opsparede løndele'!I287,J302)</f>
        <v>0</v>
      </c>
      <c r="L302" s="48"/>
      <c r="M302" s="49"/>
      <c r="N302" s="23" t="str">
        <f t="shared" si="29"/>
        <v/>
      </c>
      <c r="O302" s="21" t="str">
        <f t="shared" si="30"/>
        <v/>
      </c>
      <c r="P302" s="49"/>
      <c r="Q302" s="49"/>
      <c r="R302" s="49"/>
      <c r="S302" s="22" t="str">
        <f>IFERROR(MAX(IF(OR(P302="",Q302="",R302=""),"",IF(AND(MONTH(E302)=12,MONTH(F302)=12),(NETWORKDAYS(E302,F302,Lister!$D$7:$D$16)-P302)*O302/NETWORKDAYS(Lister!$D$19,Lister!$E$19,Lister!$D$7:$D$16),IF(AND(MONTH(E302)=12,F302&gt;DATE(2021,12,31)),(NETWORKDAYS(E302,Lister!$E$19,Lister!$D$7:$D$16)-P302)*O302/NETWORKDAYS(Lister!$D$19,Lister!$E$19,Lister!$D$7:$D$16),IF(E302&gt;DATE(2021,12,31),0)))),0),"")</f>
        <v/>
      </c>
      <c r="T302" s="22" t="str">
        <f>IFERROR(MAX(IF(OR(P302="",Q302="",R302=""),"",IF(AND(MONTH(E302)=1,MONTH(F302)=1),(NETWORKDAYS(E302,F302,Lister!$D$7:$D$16)-Q302)*O302/NETWORKDAYS(Lister!$D$20,Lister!$E$20,Lister!$D$7:$D$16),IF(AND(MONTH(E302)=1,F302&gt;DATE(2022,1,31)),(NETWORKDAYS(E302,Lister!$E$20,Lister!$D$7:$D$16)-Q302)*O302/NETWORKDAYS(Lister!$D$20,Lister!$E$20,Lister!$D$7:$D$16),IF(AND(E302&lt;DATE(2022,1,1),MONTH(F302)=1),(NETWORKDAYS(Lister!$D$20,F302,Lister!$D$7:$D$16)-Q302)*O302/NETWORKDAYS(Lister!$D$20,Lister!$E$20,Lister!$D$7:$D$16),IF(AND(E302&lt;DATE(2022,1,1),F302&gt;DATE(2022,1,31)),(NETWORKDAYS(Lister!$D$20,Lister!$E$20,Lister!$D$7:$D$16)-Q302)*O302/NETWORKDAYS(Lister!$D$20,Lister!$E$20,Lister!$D$7:$D$16),IF(OR(AND(E302&lt;DATE(2022,1,1),F302&lt;DATE(2022,1,1)),E302&gt;DATE(2022,1,31)),0)))))),0),"")</f>
        <v/>
      </c>
      <c r="U302" s="22" t="str">
        <f>IFERROR(MAX(IF(OR(P302="",Q302="",R302=""),"",IF(AND(MONTH(E302)=2,MONTH(F302)=2),(NETWORKDAYS(E302,F302,Lister!$D$7:$D$16)-R302)*O302/NETWORKDAYS(Lister!$D$21,Lister!$E$21,Lister!$D$7:$D$16),IF(AND(MONTH(E302)=2,F302&gt;DATE(2022,2,28)),(NETWORKDAYS(E302,Lister!$E$21,Lister!$D$7:$D$16)-R302)*O302/NETWORKDAYS(Lister!$D$21,Lister!$E$21,Lister!$D$7:$D$16),IF(AND(E302&lt;DATE(2022,2,1),MONTH(F302)=2),(NETWORKDAYS(Lister!$D$21,F302,Lister!$D$7:$D$16)-R302)*O302/NETWORKDAYS(Lister!$D$21,Lister!$E$21,Lister!$D$7:$D$16),IF(AND(E302&lt;DATE(2022,2,1),F302&gt;DATE(2022,2,28)),(NETWORKDAYS(Lister!$D$21,Lister!$E$21,Lister!$D$7:$D$16)-R302)*O302/NETWORKDAYS(Lister!$D$21,Lister!$E$21,Lister!$D$7:$D$16),IF(OR(AND(E302&lt;DATE(2022,2,1),F302&lt;DATE(2022,2,1)),E302&gt;DATE(2022,2,28)),0)))))),0),"")</f>
        <v/>
      </c>
      <c r="V302" s="23" t="str">
        <f t="shared" si="31"/>
        <v/>
      </c>
      <c r="W302" s="23" t="str">
        <f t="shared" si="32"/>
        <v/>
      </c>
      <c r="X302" s="24" t="str">
        <f t="shared" si="33"/>
        <v/>
      </c>
    </row>
    <row r="303" spans="1:24" x14ac:dyDescent="0.3">
      <c r="A303" s="4" t="str">
        <f t="shared" si="34"/>
        <v/>
      </c>
      <c r="B303" s="41"/>
      <c r="C303" s="42"/>
      <c r="D303" s="43"/>
      <c r="E303" s="44"/>
      <c r="F303" s="44"/>
      <c r="G303" s="17" t="str">
        <f>IF(OR(E303="",F303=""),"",NETWORKDAYS(E303,F303,Lister!$D$7:$D$16))</f>
        <v/>
      </c>
      <c r="I303" s="45" t="str">
        <f t="shared" si="28"/>
        <v/>
      </c>
      <c r="J303" s="46"/>
      <c r="K303" s="47">
        <f>IF(ISNUMBER('Opsparede løndele'!I288),J303+'Opsparede løndele'!I288,J303)</f>
        <v>0</v>
      </c>
      <c r="L303" s="48"/>
      <c r="M303" s="49"/>
      <c r="N303" s="23" t="str">
        <f t="shared" si="29"/>
        <v/>
      </c>
      <c r="O303" s="21" t="str">
        <f t="shared" si="30"/>
        <v/>
      </c>
      <c r="P303" s="49"/>
      <c r="Q303" s="49"/>
      <c r="R303" s="49"/>
      <c r="S303" s="22" t="str">
        <f>IFERROR(MAX(IF(OR(P303="",Q303="",R303=""),"",IF(AND(MONTH(E303)=12,MONTH(F303)=12),(NETWORKDAYS(E303,F303,Lister!$D$7:$D$16)-P303)*O303/NETWORKDAYS(Lister!$D$19,Lister!$E$19,Lister!$D$7:$D$16),IF(AND(MONTH(E303)=12,F303&gt;DATE(2021,12,31)),(NETWORKDAYS(E303,Lister!$E$19,Lister!$D$7:$D$16)-P303)*O303/NETWORKDAYS(Lister!$D$19,Lister!$E$19,Lister!$D$7:$D$16),IF(E303&gt;DATE(2021,12,31),0)))),0),"")</f>
        <v/>
      </c>
      <c r="T303" s="22" t="str">
        <f>IFERROR(MAX(IF(OR(P303="",Q303="",R303=""),"",IF(AND(MONTH(E303)=1,MONTH(F303)=1),(NETWORKDAYS(E303,F303,Lister!$D$7:$D$16)-Q303)*O303/NETWORKDAYS(Lister!$D$20,Lister!$E$20,Lister!$D$7:$D$16),IF(AND(MONTH(E303)=1,F303&gt;DATE(2022,1,31)),(NETWORKDAYS(E303,Lister!$E$20,Lister!$D$7:$D$16)-Q303)*O303/NETWORKDAYS(Lister!$D$20,Lister!$E$20,Lister!$D$7:$D$16),IF(AND(E303&lt;DATE(2022,1,1),MONTH(F303)=1),(NETWORKDAYS(Lister!$D$20,F303,Lister!$D$7:$D$16)-Q303)*O303/NETWORKDAYS(Lister!$D$20,Lister!$E$20,Lister!$D$7:$D$16),IF(AND(E303&lt;DATE(2022,1,1),F303&gt;DATE(2022,1,31)),(NETWORKDAYS(Lister!$D$20,Lister!$E$20,Lister!$D$7:$D$16)-Q303)*O303/NETWORKDAYS(Lister!$D$20,Lister!$E$20,Lister!$D$7:$D$16),IF(OR(AND(E303&lt;DATE(2022,1,1),F303&lt;DATE(2022,1,1)),E303&gt;DATE(2022,1,31)),0)))))),0),"")</f>
        <v/>
      </c>
      <c r="U303" s="22" t="str">
        <f>IFERROR(MAX(IF(OR(P303="",Q303="",R303=""),"",IF(AND(MONTH(E303)=2,MONTH(F303)=2),(NETWORKDAYS(E303,F303,Lister!$D$7:$D$16)-R303)*O303/NETWORKDAYS(Lister!$D$21,Lister!$E$21,Lister!$D$7:$D$16),IF(AND(MONTH(E303)=2,F303&gt;DATE(2022,2,28)),(NETWORKDAYS(E303,Lister!$E$21,Lister!$D$7:$D$16)-R303)*O303/NETWORKDAYS(Lister!$D$21,Lister!$E$21,Lister!$D$7:$D$16),IF(AND(E303&lt;DATE(2022,2,1),MONTH(F303)=2),(NETWORKDAYS(Lister!$D$21,F303,Lister!$D$7:$D$16)-R303)*O303/NETWORKDAYS(Lister!$D$21,Lister!$E$21,Lister!$D$7:$D$16),IF(AND(E303&lt;DATE(2022,2,1),F303&gt;DATE(2022,2,28)),(NETWORKDAYS(Lister!$D$21,Lister!$E$21,Lister!$D$7:$D$16)-R303)*O303/NETWORKDAYS(Lister!$D$21,Lister!$E$21,Lister!$D$7:$D$16),IF(OR(AND(E303&lt;DATE(2022,2,1),F303&lt;DATE(2022,2,1)),E303&gt;DATE(2022,2,28)),0)))))),0),"")</f>
        <v/>
      </c>
      <c r="V303" s="23" t="str">
        <f t="shared" si="31"/>
        <v/>
      </c>
      <c r="W303" s="23" t="str">
        <f t="shared" si="32"/>
        <v/>
      </c>
      <c r="X303" s="24" t="str">
        <f t="shared" si="33"/>
        <v/>
      </c>
    </row>
    <row r="304" spans="1:24" x14ac:dyDescent="0.3">
      <c r="A304" s="4" t="str">
        <f t="shared" si="34"/>
        <v/>
      </c>
      <c r="B304" s="41"/>
      <c r="C304" s="42"/>
      <c r="D304" s="43"/>
      <c r="E304" s="44"/>
      <c r="F304" s="44"/>
      <c r="G304" s="17" t="str">
        <f>IF(OR(E304="",F304=""),"",NETWORKDAYS(E304,F304,Lister!$D$7:$D$16))</f>
        <v/>
      </c>
      <c r="I304" s="45" t="str">
        <f t="shared" si="28"/>
        <v/>
      </c>
      <c r="J304" s="46"/>
      <c r="K304" s="47">
        <f>IF(ISNUMBER('Opsparede løndele'!I289),J304+'Opsparede løndele'!I289,J304)</f>
        <v>0</v>
      </c>
      <c r="L304" s="48"/>
      <c r="M304" s="49"/>
      <c r="N304" s="23" t="str">
        <f t="shared" si="29"/>
        <v/>
      </c>
      <c r="O304" s="21" t="str">
        <f t="shared" si="30"/>
        <v/>
      </c>
      <c r="P304" s="49"/>
      <c r="Q304" s="49"/>
      <c r="R304" s="49"/>
      <c r="S304" s="22" t="str">
        <f>IFERROR(MAX(IF(OR(P304="",Q304="",R304=""),"",IF(AND(MONTH(E304)=12,MONTH(F304)=12),(NETWORKDAYS(E304,F304,Lister!$D$7:$D$16)-P304)*O304/NETWORKDAYS(Lister!$D$19,Lister!$E$19,Lister!$D$7:$D$16),IF(AND(MONTH(E304)=12,F304&gt;DATE(2021,12,31)),(NETWORKDAYS(E304,Lister!$E$19,Lister!$D$7:$D$16)-P304)*O304/NETWORKDAYS(Lister!$D$19,Lister!$E$19,Lister!$D$7:$D$16),IF(E304&gt;DATE(2021,12,31),0)))),0),"")</f>
        <v/>
      </c>
      <c r="T304" s="22" t="str">
        <f>IFERROR(MAX(IF(OR(P304="",Q304="",R304=""),"",IF(AND(MONTH(E304)=1,MONTH(F304)=1),(NETWORKDAYS(E304,F304,Lister!$D$7:$D$16)-Q304)*O304/NETWORKDAYS(Lister!$D$20,Lister!$E$20,Lister!$D$7:$D$16),IF(AND(MONTH(E304)=1,F304&gt;DATE(2022,1,31)),(NETWORKDAYS(E304,Lister!$E$20,Lister!$D$7:$D$16)-Q304)*O304/NETWORKDAYS(Lister!$D$20,Lister!$E$20,Lister!$D$7:$D$16),IF(AND(E304&lt;DATE(2022,1,1),MONTH(F304)=1),(NETWORKDAYS(Lister!$D$20,F304,Lister!$D$7:$D$16)-Q304)*O304/NETWORKDAYS(Lister!$D$20,Lister!$E$20,Lister!$D$7:$D$16),IF(AND(E304&lt;DATE(2022,1,1),F304&gt;DATE(2022,1,31)),(NETWORKDAYS(Lister!$D$20,Lister!$E$20,Lister!$D$7:$D$16)-Q304)*O304/NETWORKDAYS(Lister!$D$20,Lister!$E$20,Lister!$D$7:$D$16),IF(OR(AND(E304&lt;DATE(2022,1,1),F304&lt;DATE(2022,1,1)),E304&gt;DATE(2022,1,31)),0)))))),0),"")</f>
        <v/>
      </c>
      <c r="U304" s="22" t="str">
        <f>IFERROR(MAX(IF(OR(P304="",Q304="",R304=""),"",IF(AND(MONTH(E304)=2,MONTH(F304)=2),(NETWORKDAYS(E304,F304,Lister!$D$7:$D$16)-R304)*O304/NETWORKDAYS(Lister!$D$21,Lister!$E$21,Lister!$D$7:$D$16),IF(AND(MONTH(E304)=2,F304&gt;DATE(2022,2,28)),(NETWORKDAYS(E304,Lister!$E$21,Lister!$D$7:$D$16)-R304)*O304/NETWORKDAYS(Lister!$D$21,Lister!$E$21,Lister!$D$7:$D$16),IF(AND(E304&lt;DATE(2022,2,1),MONTH(F304)=2),(NETWORKDAYS(Lister!$D$21,F304,Lister!$D$7:$D$16)-R304)*O304/NETWORKDAYS(Lister!$D$21,Lister!$E$21,Lister!$D$7:$D$16),IF(AND(E304&lt;DATE(2022,2,1),F304&gt;DATE(2022,2,28)),(NETWORKDAYS(Lister!$D$21,Lister!$E$21,Lister!$D$7:$D$16)-R304)*O304/NETWORKDAYS(Lister!$D$21,Lister!$E$21,Lister!$D$7:$D$16),IF(OR(AND(E304&lt;DATE(2022,2,1),F304&lt;DATE(2022,2,1)),E304&gt;DATE(2022,2,28)),0)))))),0),"")</f>
        <v/>
      </c>
      <c r="V304" s="23" t="str">
        <f t="shared" si="31"/>
        <v/>
      </c>
      <c r="W304" s="23" t="str">
        <f t="shared" si="32"/>
        <v/>
      </c>
      <c r="X304" s="24" t="str">
        <f t="shared" si="33"/>
        <v/>
      </c>
    </row>
    <row r="305" spans="1:24" x14ac:dyDescent="0.3">
      <c r="A305" s="4" t="str">
        <f t="shared" si="34"/>
        <v/>
      </c>
      <c r="B305" s="41"/>
      <c r="C305" s="42"/>
      <c r="D305" s="43"/>
      <c r="E305" s="44"/>
      <c r="F305" s="44"/>
      <c r="G305" s="17" t="str">
        <f>IF(OR(E305="",F305=""),"",NETWORKDAYS(E305,F305,Lister!$D$7:$D$16))</f>
        <v/>
      </c>
      <c r="I305" s="45" t="str">
        <f t="shared" si="28"/>
        <v/>
      </c>
      <c r="J305" s="46"/>
      <c r="K305" s="47">
        <f>IF(ISNUMBER('Opsparede løndele'!I290),J305+'Opsparede løndele'!I290,J305)</f>
        <v>0</v>
      </c>
      <c r="L305" s="48"/>
      <c r="M305" s="49"/>
      <c r="N305" s="23" t="str">
        <f t="shared" si="29"/>
        <v/>
      </c>
      <c r="O305" s="21" t="str">
        <f t="shared" si="30"/>
        <v/>
      </c>
      <c r="P305" s="49"/>
      <c r="Q305" s="49"/>
      <c r="R305" s="49"/>
      <c r="S305" s="22" t="str">
        <f>IFERROR(MAX(IF(OR(P305="",Q305="",R305=""),"",IF(AND(MONTH(E305)=12,MONTH(F305)=12),(NETWORKDAYS(E305,F305,Lister!$D$7:$D$16)-P305)*O305/NETWORKDAYS(Lister!$D$19,Lister!$E$19,Lister!$D$7:$D$16),IF(AND(MONTH(E305)=12,F305&gt;DATE(2021,12,31)),(NETWORKDAYS(E305,Lister!$E$19,Lister!$D$7:$D$16)-P305)*O305/NETWORKDAYS(Lister!$D$19,Lister!$E$19,Lister!$D$7:$D$16),IF(E305&gt;DATE(2021,12,31),0)))),0),"")</f>
        <v/>
      </c>
      <c r="T305" s="22" t="str">
        <f>IFERROR(MAX(IF(OR(P305="",Q305="",R305=""),"",IF(AND(MONTH(E305)=1,MONTH(F305)=1),(NETWORKDAYS(E305,F305,Lister!$D$7:$D$16)-Q305)*O305/NETWORKDAYS(Lister!$D$20,Lister!$E$20,Lister!$D$7:$D$16),IF(AND(MONTH(E305)=1,F305&gt;DATE(2022,1,31)),(NETWORKDAYS(E305,Lister!$E$20,Lister!$D$7:$D$16)-Q305)*O305/NETWORKDAYS(Lister!$D$20,Lister!$E$20,Lister!$D$7:$D$16),IF(AND(E305&lt;DATE(2022,1,1),MONTH(F305)=1),(NETWORKDAYS(Lister!$D$20,F305,Lister!$D$7:$D$16)-Q305)*O305/NETWORKDAYS(Lister!$D$20,Lister!$E$20,Lister!$D$7:$D$16),IF(AND(E305&lt;DATE(2022,1,1),F305&gt;DATE(2022,1,31)),(NETWORKDAYS(Lister!$D$20,Lister!$E$20,Lister!$D$7:$D$16)-Q305)*O305/NETWORKDAYS(Lister!$D$20,Lister!$E$20,Lister!$D$7:$D$16),IF(OR(AND(E305&lt;DATE(2022,1,1),F305&lt;DATE(2022,1,1)),E305&gt;DATE(2022,1,31)),0)))))),0),"")</f>
        <v/>
      </c>
      <c r="U305" s="22" t="str">
        <f>IFERROR(MAX(IF(OR(P305="",Q305="",R305=""),"",IF(AND(MONTH(E305)=2,MONTH(F305)=2),(NETWORKDAYS(E305,F305,Lister!$D$7:$D$16)-R305)*O305/NETWORKDAYS(Lister!$D$21,Lister!$E$21,Lister!$D$7:$D$16),IF(AND(MONTH(E305)=2,F305&gt;DATE(2022,2,28)),(NETWORKDAYS(E305,Lister!$E$21,Lister!$D$7:$D$16)-R305)*O305/NETWORKDAYS(Lister!$D$21,Lister!$E$21,Lister!$D$7:$D$16),IF(AND(E305&lt;DATE(2022,2,1),MONTH(F305)=2),(NETWORKDAYS(Lister!$D$21,F305,Lister!$D$7:$D$16)-R305)*O305/NETWORKDAYS(Lister!$D$21,Lister!$E$21,Lister!$D$7:$D$16),IF(AND(E305&lt;DATE(2022,2,1),F305&gt;DATE(2022,2,28)),(NETWORKDAYS(Lister!$D$21,Lister!$E$21,Lister!$D$7:$D$16)-R305)*O305/NETWORKDAYS(Lister!$D$21,Lister!$E$21,Lister!$D$7:$D$16),IF(OR(AND(E305&lt;DATE(2022,2,1),F305&lt;DATE(2022,2,1)),E305&gt;DATE(2022,2,28)),0)))))),0),"")</f>
        <v/>
      </c>
      <c r="V305" s="23" t="str">
        <f t="shared" si="31"/>
        <v/>
      </c>
      <c r="W305" s="23" t="str">
        <f t="shared" si="32"/>
        <v/>
      </c>
      <c r="X305" s="24" t="str">
        <f t="shared" si="33"/>
        <v/>
      </c>
    </row>
    <row r="306" spans="1:24" x14ac:dyDescent="0.3">
      <c r="A306" s="4" t="str">
        <f t="shared" si="34"/>
        <v/>
      </c>
      <c r="B306" s="41"/>
      <c r="C306" s="42"/>
      <c r="D306" s="43"/>
      <c r="E306" s="44"/>
      <c r="F306" s="44"/>
      <c r="G306" s="17" t="str">
        <f>IF(OR(E306="",F306=""),"",NETWORKDAYS(E306,F306,Lister!$D$7:$D$16))</f>
        <v/>
      </c>
      <c r="I306" s="45" t="str">
        <f t="shared" si="28"/>
        <v/>
      </c>
      <c r="J306" s="46"/>
      <c r="K306" s="47">
        <f>IF(ISNUMBER('Opsparede løndele'!I291),J306+'Opsparede løndele'!I291,J306)</f>
        <v>0</v>
      </c>
      <c r="L306" s="48"/>
      <c r="M306" s="49"/>
      <c r="N306" s="23" t="str">
        <f t="shared" si="29"/>
        <v/>
      </c>
      <c r="O306" s="21" t="str">
        <f t="shared" si="30"/>
        <v/>
      </c>
      <c r="P306" s="49"/>
      <c r="Q306" s="49"/>
      <c r="R306" s="49"/>
      <c r="S306" s="22" t="str">
        <f>IFERROR(MAX(IF(OR(P306="",Q306="",R306=""),"",IF(AND(MONTH(E306)=12,MONTH(F306)=12),(NETWORKDAYS(E306,F306,Lister!$D$7:$D$16)-P306)*O306/NETWORKDAYS(Lister!$D$19,Lister!$E$19,Lister!$D$7:$D$16),IF(AND(MONTH(E306)=12,F306&gt;DATE(2021,12,31)),(NETWORKDAYS(E306,Lister!$E$19,Lister!$D$7:$D$16)-P306)*O306/NETWORKDAYS(Lister!$D$19,Lister!$E$19,Lister!$D$7:$D$16),IF(E306&gt;DATE(2021,12,31),0)))),0),"")</f>
        <v/>
      </c>
      <c r="T306" s="22" t="str">
        <f>IFERROR(MAX(IF(OR(P306="",Q306="",R306=""),"",IF(AND(MONTH(E306)=1,MONTH(F306)=1),(NETWORKDAYS(E306,F306,Lister!$D$7:$D$16)-Q306)*O306/NETWORKDAYS(Lister!$D$20,Lister!$E$20,Lister!$D$7:$D$16),IF(AND(MONTH(E306)=1,F306&gt;DATE(2022,1,31)),(NETWORKDAYS(E306,Lister!$E$20,Lister!$D$7:$D$16)-Q306)*O306/NETWORKDAYS(Lister!$D$20,Lister!$E$20,Lister!$D$7:$D$16),IF(AND(E306&lt;DATE(2022,1,1),MONTH(F306)=1),(NETWORKDAYS(Lister!$D$20,F306,Lister!$D$7:$D$16)-Q306)*O306/NETWORKDAYS(Lister!$D$20,Lister!$E$20,Lister!$D$7:$D$16),IF(AND(E306&lt;DATE(2022,1,1),F306&gt;DATE(2022,1,31)),(NETWORKDAYS(Lister!$D$20,Lister!$E$20,Lister!$D$7:$D$16)-Q306)*O306/NETWORKDAYS(Lister!$D$20,Lister!$E$20,Lister!$D$7:$D$16),IF(OR(AND(E306&lt;DATE(2022,1,1),F306&lt;DATE(2022,1,1)),E306&gt;DATE(2022,1,31)),0)))))),0),"")</f>
        <v/>
      </c>
      <c r="U306" s="22" t="str">
        <f>IFERROR(MAX(IF(OR(P306="",Q306="",R306=""),"",IF(AND(MONTH(E306)=2,MONTH(F306)=2),(NETWORKDAYS(E306,F306,Lister!$D$7:$D$16)-R306)*O306/NETWORKDAYS(Lister!$D$21,Lister!$E$21,Lister!$D$7:$D$16),IF(AND(MONTH(E306)=2,F306&gt;DATE(2022,2,28)),(NETWORKDAYS(E306,Lister!$E$21,Lister!$D$7:$D$16)-R306)*O306/NETWORKDAYS(Lister!$D$21,Lister!$E$21,Lister!$D$7:$D$16),IF(AND(E306&lt;DATE(2022,2,1),MONTH(F306)=2),(NETWORKDAYS(Lister!$D$21,F306,Lister!$D$7:$D$16)-R306)*O306/NETWORKDAYS(Lister!$D$21,Lister!$E$21,Lister!$D$7:$D$16),IF(AND(E306&lt;DATE(2022,2,1),F306&gt;DATE(2022,2,28)),(NETWORKDAYS(Lister!$D$21,Lister!$E$21,Lister!$D$7:$D$16)-R306)*O306/NETWORKDAYS(Lister!$D$21,Lister!$E$21,Lister!$D$7:$D$16),IF(OR(AND(E306&lt;DATE(2022,2,1),F306&lt;DATE(2022,2,1)),E306&gt;DATE(2022,2,28)),0)))))),0),"")</f>
        <v/>
      </c>
      <c r="V306" s="23" t="str">
        <f t="shared" si="31"/>
        <v/>
      </c>
      <c r="W306" s="23" t="str">
        <f t="shared" si="32"/>
        <v/>
      </c>
      <c r="X306" s="24" t="str">
        <f t="shared" si="33"/>
        <v/>
      </c>
    </row>
    <row r="307" spans="1:24" x14ac:dyDescent="0.3">
      <c r="A307" s="4" t="str">
        <f t="shared" si="34"/>
        <v/>
      </c>
      <c r="B307" s="41"/>
      <c r="C307" s="42"/>
      <c r="D307" s="43"/>
      <c r="E307" s="44"/>
      <c r="F307" s="44"/>
      <c r="G307" s="17" t="str">
        <f>IF(OR(E307="",F307=""),"",NETWORKDAYS(E307,F307,Lister!$D$7:$D$16))</f>
        <v/>
      </c>
      <c r="I307" s="45" t="str">
        <f t="shared" si="28"/>
        <v/>
      </c>
      <c r="J307" s="46"/>
      <c r="K307" s="47">
        <f>IF(ISNUMBER('Opsparede løndele'!I292),J307+'Opsparede løndele'!I292,J307)</f>
        <v>0</v>
      </c>
      <c r="L307" s="48"/>
      <c r="M307" s="49"/>
      <c r="N307" s="23" t="str">
        <f t="shared" si="29"/>
        <v/>
      </c>
      <c r="O307" s="21" t="str">
        <f t="shared" si="30"/>
        <v/>
      </c>
      <c r="P307" s="49"/>
      <c r="Q307" s="49"/>
      <c r="R307" s="49"/>
      <c r="S307" s="22" t="str">
        <f>IFERROR(MAX(IF(OR(P307="",Q307="",R307=""),"",IF(AND(MONTH(E307)=12,MONTH(F307)=12),(NETWORKDAYS(E307,F307,Lister!$D$7:$D$16)-P307)*O307/NETWORKDAYS(Lister!$D$19,Lister!$E$19,Lister!$D$7:$D$16),IF(AND(MONTH(E307)=12,F307&gt;DATE(2021,12,31)),(NETWORKDAYS(E307,Lister!$E$19,Lister!$D$7:$D$16)-P307)*O307/NETWORKDAYS(Lister!$D$19,Lister!$E$19,Lister!$D$7:$D$16),IF(E307&gt;DATE(2021,12,31),0)))),0),"")</f>
        <v/>
      </c>
      <c r="T307" s="22" t="str">
        <f>IFERROR(MAX(IF(OR(P307="",Q307="",R307=""),"",IF(AND(MONTH(E307)=1,MONTH(F307)=1),(NETWORKDAYS(E307,F307,Lister!$D$7:$D$16)-Q307)*O307/NETWORKDAYS(Lister!$D$20,Lister!$E$20,Lister!$D$7:$D$16),IF(AND(MONTH(E307)=1,F307&gt;DATE(2022,1,31)),(NETWORKDAYS(E307,Lister!$E$20,Lister!$D$7:$D$16)-Q307)*O307/NETWORKDAYS(Lister!$D$20,Lister!$E$20,Lister!$D$7:$D$16),IF(AND(E307&lt;DATE(2022,1,1),MONTH(F307)=1),(NETWORKDAYS(Lister!$D$20,F307,Lister!$D$7:$D$16)-Q307)*O307/NETWORKDAYS(Lister!$D$20,Lister!$E$20,Lister!$D$7:$D$16),IF(AND(E307&lt;DATE(2022,1,1),F307&gt;DATE(2022,1,31)),(NETWORKDAYS(Lister!$D$20,Lister!$E$20,Lister!$D$7:$D$16)-Q307)*O307/NETWORKDAYS(Lister!$D$20,Lister!$E$20,Lister!$D$7:$D$16),IF(OR(AND(E307&lt;DATE(2022,1,1),F307&lt;DATE(2022,1,1)),E307&gt;DATE(2022,1,31)),0)))))),0),"")</f>
        <v/>
      </c>
      <c r="U307" s="22" t="str">
        <f>IFERROR(MAX(IF(OR(P307="",Q307="",R307=""),"",IF(AND(MONTH(E307)=2,MONTH(F307)=2),(NETWORKDAYS(E307,F307,Lister!$D$7:$D$16)-R307)*O307/NETWORKDAYS(Lister!$D$21,Lister!$E$21,Lister!$D$7:$D$16),IF(AND(MONTH(E307)=2,F307&gt;DATE(2022,2,28)),(NETWORKDAYS(E307,Lister!$E$21,Lister!$D$7:$D$16)-R307)*O307/NETWORKDAYS(Lister!$D$21,Lister!$E$21,Lister!$D$7:$D$16),IF(AND(E307&lt;DATE(2022,2,1),MONTH(F307)=2),(NETWORKDAYS(Lister!$D$21,F307,Lister!$D$7:$D$16)-R307)*O307/NETWORKDAYS(Lister!$D$21,Lister!$E$21,Lister!$D$7:$D$16),IF(AND(E307&lt;DATE(2022,2,1),F307&gt;DATE(2022,2,28)),(NETWORKDAYS(Lister!$D$21,Lister!$E$21,Lister!$D$7:$D$16)-R307)*O307/NETWORKDAYS(Lister!$D$21,Lister!$E$21,Lister!$D$7:$D$16),IF(OR(AND(E307&lt;DATE(2022,2,1),F307&lt;DATE(2022,2,1)),E307&gt;DATE(2022,2,28)),0)))))),0),"")</f>
        <v/>
      </c>
      <c r="V307" s="23" t="str">
        <f t="shared" si="31"/>
        <v/>
      </c>
      <c r="W307" s="23" t="str">
        <f t="shared" si="32"/>
        <v/>
      </c>
      <c r="X307" s="24" t="str">
        <f t="shared" si="33"/>
        <v/>
      </c>
    </row>
    <row r="308" spans="1:24" x14ac:dyDescent="0.3">
      <c r="A308" s="4" t="str">
        <f t="shared" si="34"/>
        <v/>
      </c>
      <c r="B308" s="41"/>
      <c r="C308" s="42"/>
      <c r="D308" s="43"/>
      <c r="E308" s="44"/>
      <c r="F308" s="44"/>
      <c r="G308" s="17" t="str">
        <f>IF(OR(E308="",F308=""),"",NETWORKDAYS(E308,F308,Lister!$D$7:$D$16))</f>
        <v/>
      </c>
      <c r="I308" s="45" t="str">
        <f t="shared" si="28"/>
        <v/>
      </c>
      <c r="J308" s="46"/>
      <c r="K308" s="47">
        <f>IF(ISNUMBER('Opsparede løndele'!I293),J308+'Opsparede løndele'!I293,J308)</f>
        <v>0</v>
      </c>
      <c r="L308" s="48"/>
      <c r="M308" s="49"/>
      <c r="N308" s="23" t="str">
        <f t="shared" si="29"/>
        <v/>
      </c>
      <c r="O308" s="21" t="str">
        <f t="shared" si="30"/>
        <v/>
      </c>
      <c r="P308" s="49"/>
      <c r="Q308" s="49"/>
      <c r="R308" s="49"/>
      <c r="S308" s="22" t="str">
        <f>IFERROR(MAX(IF(OR(P308="",Q308="",R308=""),"",IF(AND(MONTH(E308)=12,MONTH(F308)=12),(NETWORKDAYS(E308,F308,Lister!$D$7:$D$16)-P308)*O308/NETWORKDAYS(Lister!$D$19,Lister!$E$19,Lister!$D$7:$D$16),IF(AND(MONTH(E308)=12,F308&gt;DATE(2021,12,31)),(NETWORKDAYS(E308,Lister!$E$19,Lister!$D$7:$D$16)-P308)*O308/NETWORKDAYS(Lister!$D$19,Lister!$E$19,Lister!$D$7:$D$16),IF(E308&gt;DATE(2021,12,31),0)))),0),"")</f>
        <v/>
      </c>
      <c r="T308" s="22" t="str">
        <f>IFERROR(MAX(IF(OR(P308="",Q308="",R308=""),"",IF(AND(MONTH(E308)=1,MONTH(F308)=1),(NETWORKDAYS(E308,F308,Lister!$D$7:$D$16)-Q308)*O308/NETWORKDAYS(Lister!$D$20,Lister!$E$20,Lister!$D$7:$D$16),IF(AND(MONTH(E308)=1,F308&gt;DATE(2022,1,31)),(NETWORKDAYS(E308,Lister!$E$20,Lister!$D$7:$D$16)-Q308)*O308/NETWORKDAYS(Lister!$D$20,Lister!$E$20,Lister!$D$7:$D$16),IF(AND(E308&lt;DATE(2022,1,1),MONTH(F308)=1),(NETWORKDAYS(Lister!$D$20,F308,Lister!$D$7:$D$16)-Q308)*O308/NETWORKDAYS(Lister!$D$20,Lister!$E$20,Lister!$D$7:$D$16),IF(AND(E308&lt;DATE(2022,1,1),F308&gt;DATE(2022,1,31)),(NETWORKDAYS(Lister!$D$20,Lister!$E$20,Lister!$D$7:$D$16)-Q308)*O308/NETWORKDAYS(Lister!$D$20,Lister!$E$20,Lister!$D$7:$D$16),IF(OR(AND(E308&lt;DATE(2022,1,1),F308&lt;DATE(2022,1,1)),E308&gt;DATE(2022,1,31)),0)))))),0),"")</f>
        <v/>
      </c>
      <c r="U308" s="22" t="str">
        <f>IFERROR(MAX(IF(OR(P308="",Q308="",R308=""),"",IF(AND(MONTH(E308)=2,MONTH(F308)=2),(NETWORKDAYS(E308,F308,Lister!$D$7:$D$16)-R308)*O308/NETWORKDAYS(Lister!$D$21,Lister!$E$21,Lister!$D$7:$D$16),IF(AND(MONTH(E308)=2,F308&gt;DATE(2022,2,28)),(NETWORKDAYS(E308,Lister!$E$21,Lister!$D$7:$D$16)-R308)*O308/NETWORKDAYS(Lister!$D$21,Lister!$E$21,Lister!$D$7:$D$16),IF(AND(E308&lt;DATE(2022,2,1),MONTH(F308)=2),(NETWORKDAYS(Lister!$D$21,F308,Lister!$D$7:$D$16)-R308)*O308/NETWORKDAYS(Lister!$D$21,Lister!$E$21,Lister!$D$7:$D$16),IF(AND(E308&lt;DATE(2022,2,1),F308&gt;DATE(2022,2,28)),(NETWORKDAYS(Lister!$D$21,Lister!$E$21,Lister!$D$7:$D$16)-R308)*O308/NETWORKDAYS(Lister!$D$21,Lister!$E$21,Lister!$D$7:$D$16),IF(OR(AND(E308&lt;DATE(2022,2,1),F308&lt;DATE(2022,2,1)),E308&gt;DATE(2022,2,28)),0)))))),0),"")</f>
        <v/>
      </c>
      <c r="V308" s="23" t="str">
        <f t="shared" si="31"/>
        <v/>
      </c>
      <c r="W308" s="23" t="str">
        <f t="shared" si="32"/>
        <v/>
      </c>
      <c r="X308" s="24" t="str">
        <f t="shared" si="33"/>
        <v/>
      </c>
    </row>
    <row r="309" spans="1:24" x14ac:dyDescent="0.3">
      <c r="A309" s="4" t="str">
        <f t="shared" si="34"/>
        <v/>
      </c>
      <c r="B309" s="41"/>
      <c r="C309" s="42"/>
      <c r="D309" s="43"/>
      <c r="E309" s="44"/>
      <c r="F309" s="44"/>
      <c r="G309" s="17" t="str">
        <f>IF(OR(E309="",F309=""),"",NETWORKDAYS(E309,F309,Lister!$D$7:$D$16))</f>
        <v/>
      </c>
      <c r="I309" s="45" t="str">
        <f t="shared" si="28"/>
        <v/>
      </c>
      <c r="J309" s="46"/>
      <c r="K309" s="47">
        <f>IF(ISNUMBER('Opsparede løndele'!I294),J309+'Opsparede løndele'!I294,J309)</f>
        <v>0</v>
      </c>
      <c r="L309" s="48"/>
      <c r="M309" s="49"/>
      <c r="N309" s="23" t="str">
        <f t="shared" si="29"/>
        <v/>
      </c>
      <c r="O309" s="21" t="str">
        <f t="shared" si="30"/>
        <v/>
      </c>
      <c r="P309" s="49"/>
      <c r="Q309" s="49"/>
      <c r="R309" s="49"/>
      <c r="S309" s="22" t="str">
        <f>IFERROR(MAX(IF(OR(P309="",Q309="",R309=""),"",IF(AND(MONTH(E309)=12,MONTH(F309)=12),(NETWORKDAYS(E309,F309,Lister!$D$7:$D$16)-P309)*O309/NETWORKDAYS(Lister!$D$19,Lister!$E$19,Lister!$D$7:$D$16),IF(AND(MONTH(E309)=12,F309&gt;DATE(2021,12,31)),(NETWORKDAYS(E309,Lister!$E$19,Lister!$D$7:$D$16)-P309)*O309/NETWORKDAYS(Lister!$D$19,Lister!$E$19,Lister!$D$7:$D$16),IF(E309&gt;DATE(2021,12,31),0)))),0),"")</f>
        <v/>
      </c>
      <c r="T309" s="22" t="str">
        <f>IFERROR(MAX(IF(OR(P309="",Q309="",R309=""),"",IF(AND(MONTH(E309)=1,MONTH(F309)=1),(NETWORKDAYS(E309,F309,Lister!$D$7:$D$16)-Q309)*O309/NETWORKDAYS(Lister!$D$20,Lister!$E$20,Lister!$D$7:$D$16),IF(AND(MONTH(E309)=1,F309&gt;DATE(2022,1,31)),(NETWORKDAYS(E309,Lister!$E$20,Lister!$D$7:$D$16)-Q309)*O309/NETWORKDAYS(Lister!$D$20,Lister!$E$20,Lister!$D$7:$D$16),IF(AND(E309&lt;DATE(2022,1,1),MONTH(F309)=1),(NETWORKDAYS(Lister!$D$20,F309,Lister!$D$7:$D$16)-Q309)*O309/NETWORKDAYS(Lister!$D$20,Lister!$E$20,Lister!$D$7:$D$16),IF(AND(E309&lt;DATE(2022,1,1),F309&gt;DATE(2022,1,31)),(NETWORKDAYS(Lister!$D$20,Lister!$E$20,Lister!$D$7:$D$16)-Q309)*O309/NETWORKDAYS(Lister!$D$20,Lister!$E$20,Lister!$D$7:$D$16),IF(OR(AND(E309&lt;DATE(2022,1,1),F309&lt;DATE(2022,1,1)),E309&gt;DATE(2022,1,31)),0)))))),0),"")</f>
        <v/>
      </c>
      <c r="U309" s="22" t="str">
        <f>IFERROR(MAX(IF(OR(P309="",Q309="",R309=""),"",IF(AND(MONTH(E309)=2,MONTH(F309)=2),(NETWORKDAYS(E309,F309,Lister!$D$7:$D$16)-R309)*O309/NETWORKDAYS(Lister!$D$21,Lister!$E$21,Lister!$D$7:$D$16),IF(AND(MONTH(E309)=2,F309&gt;DATE(2022,2,28)),(NETWORKDAYS(E309,Lister!$E$21,Lister!$D$7:$D$16)-R309)*O309/NETWORKDAYS(Lister!$D$21,Lister!$E$21,Lister!$D$7:$D$16),IF(AND(E309&lt;DATE(2022,2,1),MONTH(F309)=2),(NETWORKDAYS(Lister!$D$21,F309,Lister!$D$7:$D$16)-R309)*O309/NETWORKDAYS(Lister!$D$21,Lister!$E$21,Lister!$D$7:$D$16),IF(AND(E309&lt;DATE(2022,2,1),F309&gt;DATE(2022,2,28)),(NETWORKDAYS(Lister!$D$21,Lister!$E$21,Lister!$D$7:$D$16)-R309)*O309/NETWORKDAYS(Lister!$D$21,Lister!$E$21,Lister!$D$7:$D$16),IF(OR(AND(E309&lt;DATE(2022,2,1),F309&lt;DATE(2022,2,1)),E309&gt;DATE(2022,2,28)),0)))))),0),"")</f>
        <v/>
      </c>
      <c r="V309" s="23" t="str">
        <f t="shared" si="31"/>
        <v/>
      </c>
      <c r="W309" s="23" t="str">
        <f t="shared" si="32"/>
        <v/>
      </c>
      <c r="X309" s="24" t="str">
        <f t="shared" si="33"/>
        <v/>
      </c>
    </row>
    <row r="310" spans="1:24" x14ac:dyDescent="0.3">
      <c r="A310" s="4" t="str">
        <f t="shared" si="34"/>
        <v/>
      </c>
      <c r="B310" s="41"/>
      <c r="C310" s="42"/>
      <c r="D310" s="43"/>
      <c r="E310" s="44"/>
      <c r="F310" s="44"/>
      <c r="G310" s="17" t="str">
        <f>IF(OR(E310="",F310=""),"",NETWORKDAYS(E310,F310,Lister!$D$7:$D$16))</f>
        <v/>
      </c>
      <c r="I310" s="45" t="str">
        <f t="shared" si="28"/>
        <v/>
      </c>
      <c r="J310" s="46"/>
      <c r="K310" s="47">
        <f>IF(ISNUMBER('Opsparede løndele'!I295),J310+'Opsparede løndele'!I295,J310)</f>
        <v>0</v>
      </c>
      <c r="L310" s="48"/>
      <c r="M310" s="49"/>
      <c r="N310" s="23" t="str">
        <f t="shared" si="29"/>
        <v/>
      </c>
      <c r="O310" s="21" t="str">
        <f t="shared" si="30"/>
        <v/>
      </c>
      <c r="P310" s="49"/>
      <c r="Q310" s="49"/>
      <c r="R310" s="49"/>
      <c r="S310" s="22" t="str">
        <f>IFERROR(MAX(IF(OR(P310="",Q310="",R310=""),"",IF(AND(MONTH(E310)=12,MONTH(F310)=12),(NETWORKDAYS(E310,F310,Lister!$D$7:$D$16)-P310)*O310/NETWORKDAYS(Lister!$D$19,Lister!$E$19,Lister!$D$7:$D$16),IF(AND(MONTH(E310)=12,F310&gt;DATE(2021,12,31)),(NETWORKDAYS(E310,Lister!$E$19,Lister!$D$7:$D$16)-P310)*O310/NETWORKDAYS(Lister!$D$19,Lister!$E$19,Lister!$D$7:$D$16),IF(E310&gt;DATE(2021,12,31),0)))),0),"")</f>
        <v/>
      </c>
      <c r="T310" s="22" t="str">
        <f>IFERROR(MAX(IF(OR(P310="",Q310="",R310=""),"",IF(AND(MONTH(E310)=1,MONTH(F310)=1),(NETWORKDAYS(E310,F310,Lister!$D$7:$D$16)-Q310)*O310/NETWORKDAYS(Lister!$D$20,Lister!$E$20,Lister!$D$7:$D$16),IF(AND(MONTH(E310)=1,F310&gt;DATE(2022,1,31)),(NETWORKDAYS(E310,Lister!$E$20,Lister!$D$7:$D$16)-Q310)*O310/NETWORKDAYS(Lister!$D$20,Lister!$E$20,Lister!$D$7:$D$16),IF(AND(E310&lt;DATE(2022,1,1),MONTH(F310)=1),(NETWORKDAYS(Lister!$D$20,F310,Lister!$D$7:$D$16)-Q310)*O310/NETWORKDAYS(Lister!$D$20,Lister!$E$20,Lister!$D$7:$D$16),IF(AND(E310&lt;DATE(2022,1,1),F310&gt;DATE(2022,1,31)),(NETWORKDAYS(Lister!$D$20,Lister!$E$20,Lister!$D$7:$D$16)-Q310)*O310/NETWORKDAYS(Lister!$D$20,Lister!$E$20,Lister!$D$7:$D$16),IF(OR(AND(E310&lt;DATE(2022,1,1),F310&lt;DATE(2022,1,1)),E310&gt;DATE(2022,1,31)),0)))))),0),"")</f>
        <v/>
      </c>
      <c r="U310" s="22" t="str">
        <f>IFERROR(MAX(IF(OR(P310="",Q310="",R310=""),"",IF(AND(MONTH(E310)=2,MONTH(F310)=2),(NETWORKDAYS(E310,F310,Lister!$D$7:$D$16)-R310)*O310/NETWORKDAYS(Lister!$D$21,Lister!$E$21,Lister!$D$7:$D$16),IF(AND(MONTH(E310)=2,F310&gt;DATE(2022,2,28)),(NETWORKDAYS(E310,Lister!$E$21,Lister!$D$7:$D$16)-R310)*O310/NETWORKDAYS(Lister!$D$21,Lister!$E$21,Lister!$D$7:$D$16),IF(AND(E310&lt;DATE(2022,2,1),MONTH(F310)=2),(NETWORKDAYS(Lister!$D$21,F310,Lister!$D$7:$D$16)-R310)*O310/NETWORKDAYS(Lister!$D$21,Lister!$E$21,Lister!$D$7:$D$16),IF(AND(E310&lt;DATE(2022,2,1),F310&gt;DATE(2022,2,28)),(NETWORKDAYS(Lister!$D$21,Lister!$E$21,Lister!$D$7:$D$16)-R310)*O310/NETWORKDAYS(Lister!$D$21,Lister!$E$21,Lister!$D$7:$D$16),IF(OR(AND(E310&lt;DATE(2022,2,1),F310&lt;DATE(2022,2,1)),E310&gt;DATE(2022,2,28)),0)))))),0),"")</f>
        <v/>
      </c>
      <c r="V310" s="23" t="str">
        <f t="shared" si="31"/>
        <v/>
      </c>
      <c r="W310" s="23" t="str">
        <f t="shared" si="32"/>
        <v/>
      </c>
      <c r="X310" s="24" t="str">
        <f t="shared" si="33"/>
        <v/>
      </c>
    </row>
    <row r="311" spans="1:24" x14ac:dyDescent="0.3">
      <c r="A311" s="4" t="str">
        <f t="shared" si="34"/>
        <v/>
      </c>
      <c r="B311" s="41"/>
      <c r="C311" s="42"/>
      <c r="D311" s="43"/>
      <c r="E311" s="44"/>
      <c r="F311" s="44"/>
      <c r="G311" s="17" t="str">
        <f>IF(OR(E311="",F311=""),"",NETWORKDAYS(E311,F311,Lister!$D$7:$D$16))</f>
        <v/>
      </c>
      <c r="I311" s="45" t="str">
        <f t="shared" si="28"/>
        <v/>
      </c>
      <c r="J311" s="46"/>
      <c r="K311" s="47">
        <f>IF(ISNUMBER('Opsparede løndele'!I296),J311+'Opsparede løndele'!I296,J311)</f>
        <v>0</v>
      </c>
      <c r="L311" s="48"/>
      <c r="M311" s="49"/>
      <c r="N311" s="23" t="str">
        <f t="shared" si="29"/>
        <v/>
      </c>
      <c r="O311" s="21" t="str">
        <f t="shared" si="30"/>
        <v/>
      </c>
      <c r="P311" s="49"/>
      <c r="Q311" s="49"/>
      <c r="R311" s="49"/>
      <c r="S311" s="22" t="str">
        <f>IFERROR(MAX(IF(OR(P311="",Q311="",R311=""),"",IF(AND(MONTH(E311)=12,MONTH(F311)=12),(NETWORKDAYS(E311,F311,Lister!$D$7:$D$16)-P311)*O311/NETWORKDAYS(Lister!$D$19,Lister!$E$19,Lister!$D$7:$D$16),IF(AND(MONTH(E311)=12,F311&gt;DATE(2021,12,31)),(NETWORKDAYS(E311,Lister!$E$19,Lister!$D$7:$D$16)-P311)*O311/NETWORKDAYS(Lister!$D$19,Lister!$E$19,Lister!$D$7:$D$16),IF(E311&gt;DATE(2021,12,31),0)))),0),"")</f>
        <v/>
      </c>
      <c r="T311" s="22" t="str">
        <f>IFERROR(MAX(IF(OR(P311="",Q311="",R311=""),"",IF(AND(MONTH(E311)=1,MONTH(F311)=1),(NETWORKDAYS(E311,F311,Lister!$D$7:$D$16)-Q311)*O311/NETWORKDAYS(Lister!$D$20,Lister!$E$20,Lister!$D$7:$D$16),IF(AND(MONTH(E311)=1,F311&gt;DATE(2022,1,31)),(NETWORKDAYS(E311,Lister!$E$20,Lister!$D$7:$D$16)-Q311)*O311/NETWORKDAYS(Lister!$D$20,Lister!$E$20,Lister!$D$7:$D$16),IF(AND(E311&lt;DATE(2022,1,1),MONTH(F311)=1),(NETWORKDAYS(Lister!$D$20,F311,Lister!$D$7:$D$16)-Q311)*O311/NETWORKDAYS(Lister!$D$20,Lister!$E$20,Lister!$D$7:$D$16),IF(AND(E311&lt;DATE(2022,1,1),F311&gt;DATE(2022,1,31)),(NETWORKDAYS(Lister!$D$20,Lister!$E$20,Lister!$D$7:$D$16)-Q311)*O311/NETWORKDAYS(Lister!$D$20,Lister!$E$20,Lister!$D$7:$D$16),IF(OR(AND(E311&lt;DATE(2022,1,1),F311&lt;DATE(2022,1,1)),E311&gt;DATE(2022,1,31)),0)))))),0),"")</f>
        <v/>
      </c>
      <c r="U311" s="22" t="str">
        <f>IFERROR(MAX(IF(OR(P311="",Q311="",R311=""),"",IF(AND(MONTH(E311)=2,MONTH(F311)=2),(NETWORKDAYS(E311,F311,Lister!$D$7:$D$16)-R311)*O311/NETWORKDAYS(Lister!$D$21,Lister!$E$21,Lister!$D$7:$D$16),IF(AND(MONTH(E311)=2,F311&gt;DATE(2022,2,28)),(NETWORKDAYS(E311,Lister!$E$21,Lister!$D$7:$D$16)-R311)*O311/NETWORKDAYS(Lister!$D$21,Lister!$E$21,Lister!$D$7:$D$16),IF(AND(E311&lt;DATE(2022,2,1),MONTH(F311)=2),(NETWORKDAYS(Lister!$D$21,F311,Lister!$D$7:$D$16)-R311)*O311/NETWORKDAYS(Lister!$D$21,Lister!$E$21,Lister!$D$7:$D$16),IF(AND(E311&lt;DATE(2022,2,1),F311&gt;DATE(2022,2,28)),(NETWORKDAYS(Lister!$D$21,Lister!$E$21,Lister!$D$7:$D$16)-R311)*O311/NETWORKDAYS(Lister!$D$21,Lister!$E$21,Lister!$D$7:$D$16),IF(OR(AND(E311&lt;DATE(2022,2,1),F311&lt;DATE(2022,2,1)),E311&gt;DATE(2022,2,28)),0)))))),0),"")</f>
        <v/>
      </c>
      <c r="V311" s="23" t="str">
        <f t="shared" si="31"/>
        <v/>
      </c>
      <c r="W311" s="23" t="str">
        <f t="shared" si="32"/>
        <v/>
      </c>
      <c r="X311" s="24" t="str">
        <f t="shared" si="33"/>
        <v/>
      </c>
    </row>
    <row r="312" spans="1:24" x14ac:dyDescent="0.3">
      <c r="A312" s="4" t="str">
        <f t="shared" si="34"/>
        <v/>
      </c>
      <c r="B312" s="41"/>
      <c r="C312" s="42"/>
      <c r="D312" s="43"/>
      <c r="E312" s="44"/>
      <c r="F312" s="44"/>
      <c r="G312" s="17" t="str">
        <f>IF(OR(E312="",F312=""),"",NETWORKDAYS(E312,F312,Lister!$D$7:$D$16))</f>
        <v/>
      </c>
      <c r="I312" s="45" t="str">
        <f t="shared" si="28"/>
        <v/>
      </c>
      <c r="J312" s="46"/>
      <c r="K312" s="47">
        <f>IF(ISNUMBER('Opsparede løndele'!I297),J312+'Opsparede løndele'!I297,J312)</f>
        <v>0</v>
      </c>
      <c r="L312" s="48"/>
      <c r="M312" s="49"/>
      <c r="N312" s="23" t="str">
        <f t="shared" si="29"/>
        <v/>
      </c>
      <c r="O312" s="21" t="str">
        <f t="shared" si="30"/>
        <v/>
      </c>
      <c r="P312" s="49"/>
      <c r="Q312" s="49"/>
      <c r="R312" s="49"/>
      <c r="S312" s="22" t="str">
        <f>IFERROR(MAX(IF(OR(P312="",Q312="",R312=""),"",IF(AND(MONTH(E312)=12,MONTH(F312)=12),(NETWORKDAYS(E312,F312,Lister!$D$7:$D$16)-P312)*O312/NETWORKDAYS(Lister!$D$19,Lister!$E$19,Lister!$D$7:$D$16),IF(AND(MONTH(E312)=12,F312&gt;DATE(2021,12,31)),(NETWORKDAYS(E312,Lister!$E$19,Lister!$D$7:$D$16)-P312)*O312/NETWORKDAYS(Lister!$D$19,Lister!$E$19,Lister!$D$7:$D$16),IF(E312&gt;DATE(2021,12,31),0)))),0),"")</f>
        <v/>
      </c>
      <c r="T312" s="22" t="str">
        <f>IFERROR(MAX(IF(OR(P312="",Q312="",R312=""),"",IF(AND(MONTH(E312)=1,MONTH(F312)=1),(NETWORKDAYS(E312,F312,Lister!$D$7:$D$16)-Q312)*O312/NETWORKDAYS(Lister!$D$20,Lister!$E$20,Lister!$D$7:$D$16),IF(AND(MONTH(E312)=1,F312&gt;DATE(2022,1,31)),(NETWORKDAYS(E312,Lister!$E$20,Lister!$D$7:$D$16)-Q312)*O312/NETWORKDAYS(Lister!$D$20,Lister!$E$20,Lister!$D$7:$D$16),IF(AND(E312&lt;DATE(2022,1,1),MONTH(F312)=1),(NETWORKDAYS(Lister!$D$20,F312,Lister!$D$7:$D$16)-Q312)*O312/NETWORKDAYS(Lister!$D$20,Lister!$E$20,Lister!$D$7:$D$16),IF(AND(E312&lt;DATE(2022,1,1),F312&gt;DATE(2022,1,31)),(NETWORKDAYS(Lister!$D$20,Lister!$E$20,Lister!$D$7:$D$16)-Q312)*O312/NETWORKDAYS(Lister!$D$20,Lister!$E$20,Lister!$D$7:$D$16),IF(OR(AND(E312&lt;DATE(2022,1,1),F312&lt;DATE(2022,1,1)),E312&gt;DATE(2022,1,31)),0)))))),0),"")</f>
        <v/>
      </c>
      <c r="U312" s="22" t="str">
        <f>IFERROR(MAX(IF(OR(P312="",Q312="",R312=""),"",IF(AND(MONTH(E312)=2,MONTH(F312)=2),(NETWORKDAYS(E312,F312,Lister!$D$7:$D$16)-R312)*O312/NETWORKDAYS(Lister!$D$21,Lister!$E$21,Lister!$D$7:$D$16),IF(AND(MONTH(E312)=2,F312&gt;DATE(2022,2,28)),(NETWORKDAYS(E312,Lister!$E$21,Lister!$D$7:$D$16)-R312)*O312/NETWORKDAYS(Lister!$D$21,Lister!$E$21,Lister!$D$7:$D$16),IF(AND(E312&lt;DATE(2022,2,1),MONTH(F312)=2),(NETWORKDAYS(Lister!$D$21,F312,Lister!$D$7:$D$16)-R312)*O312/NETWORKDAYS(Lister!$D$21,Lister!$E$21,Lister!$D$7:$D$16),IF(AND(E312&lt;DATE(2022,2,1),F312&gt;DATE(2022,2,28)),(NETWORKDAYS(Lister!$D$21,Lister!$E$21,Lister!$D$7:$D$16)-R312)*O312/NETWORKDAYS(Lister!$D$21,Lister!$E$21,Lister!$D$7:$D$16),IF(OR(AND(E312&lt;DATE(2022,2,1),F312&lt;DATE(2022,2,1)),E312&gt;DATE(2022,2,28)),0)))))),0),"")</f>
        <v/>
      </c>
      <c r="V312" s="23" t="str">
        <f t="shared" si="31"/>
        <v/>
      </c>
      <c r="W312" s="23" t="str">
        <f t="shared" si="32"/>
        <v/>
      </c>
      <c r="X312" s="24" t="str">
        <f t="shared" si="33"/>
        <v/>
      </c>
    </row>
    <row r="313" spans="1:24" x14ac:dyDescent="0.3">
      <c r="A313" s="4" t="str">
        <f t="shared" si="34"/>
        <v/>
      </c>
      <c r="B313" s="41"/>
      <c r="C313" s="42"/>
      <c r="D313" s="43"/>
      <c r="E313" s="44"/>
      <c r="F313" s="44"/>
      <c r="G313" s="17" t="str">
        <f>IF(OR(E313="",F313=""),"",NETWORKDAYS(E313,F313,Lister!$D$7:$D$16))</f>
        <v/>
      </c>
      <c r="I313" s="45" t="str">
        <f t="shared" si="28"/>
        <v/>
      </c>
      <c r="J313" s="46"/>
      <c r="K313" s="47">
        <f>IF(ISNUMBER('Opsparede løndele'!I298),J313+'Opsparede løndele'!I298,J313)</f>
        <v>0</v>
      </c>
      <c r="L313" s="48"/>
      <c r="M313" s="49"/>
      <c r="N313" s="23" t="str">
        <f t="shared" si="29"/>
        <v/>
      </c>
      <c r="O313" s="21" t="str">
        <f t="shared" si="30"/>
        <v/>
      </c>
      <c r="P313" s="49"/>
      <c r="Q313" s="49"/>
      <c r="R313" s="49"/>
      <c r="S313" s="22" t="str">
        <f>IFERROR(MAX(IF(OR(P313="",Q313="",R313=""),"",IF(AND(MONTH(E313)=12,MONTH(F313)=12),(NETWORKDAYS(E313,F313,Lister!$D$7:$D$16)-P313)*O313/NETWORKDAYS(Lister!$D$19,Lister!$E$19,Lister!$D$7:$D$16),IF(AND(MONTH(E313)=12,F313&gt;DATE(2021,12,31)),(NETWORKDAYS(E313,Lister!$E$19,Lister!$D$7:$D$16)-P313)*O313/NETWORKDAYS(Lister!$D$19,Lister!$E$19,Lister!$D$7:$D$16),IF(E313&gt;DATE(2021,12,31),0)))),0),"")</f>
        <v/>
      </c>
      <c r="T313" s="22" t="str">
        <f>IFERROR(MAX(IF(OR(P313="",Q313="",R313=""),"",IF(AND(MONTH(E313)=1,MONTH(F313)=1),(NETWORKDAYS(E313,F313,Lister!$D$7:$D$16)-Q313)*O313/NETWORKDAYS(Lister!$D$20,Lister!$E$20,Lister!$D$7:$D$16),IF(AND(MONTH(E313)=1,F313&gt;DATE(2022,1,31)),(NETWORKDAYS(E313,Lister!$E$20,Lister!$D$7:$D$16)-Q313)*O313/NETWORKDAYS(Lister!$D$20,Lister!$E$20,Lister!$D$7:$D$16),IF(AND(E313&lt;DATE(2022,1,1),MONTH(F313)=1),(NETWORKDAYS(Lister!$D$20,F313,Lister!$D$7:$D$16)-Q313)*O313/NETWORKDAYS(Lister!$D$20,Lister!$E$20,Lister!$D$7:$D$16),IF(AND(E313&lt;DATE(2022,1,1),F313&gt;DATE(2022,1,31)),(NETWORKDAYS(Lister!$D$20,Lister!$E$20,Lister!$D$7:$D$16)-Q313)*O313/NETWORKDAYS(Lister!$D$20,Lister!$E$20,Lister!$D$7:$D$16),IF(OR(AND(E313&lt;DATE(2022,1,1),F313&lt;DATE(2022,1,1)),E313&gt;DATE(2022,1,31)),0)))))),0),"")</f>
        <v/>
      </c>
      <c r="U313" s="22" t="str">
        <f>IFERROR(MAX(IF(OR(P313="",Q313="",R313=""),"",IF(AND(MONTH(E313)=2,MONTH(F313)=2),(NETWORKDAYS(E313,F313,Lister!$D$7:$D$16)-R313)*O313/NETWORKDAYS(Lister!$D$21,Lister!$E$21,Lister!$D$7:$D$16),IF(AND(MONTH(E313)=2,F313&gt;DATE(2022,2,28)),(NETWORKDAYS(E313,Lister!$E$21,Lister!$D$7:$D$16)-R313)*O313/NETWORKDAYS(Lister!$D$21,Lister!$E$21,Lister!$D$7:$D$16),IF(AND(E313&lt;DATE(2022,2,1),MONTH(F313)=2),(NETWORKDAYS(Lister!$D$21,F313,Lister!$D$7:$D$16)-R313)*O313/NETWORKDAYS(Lister!$D$21,Lister!$E$21,Lister!$D$7:$D$16),IF(AND(E313&lt;DATE(2022,2,1),F313&gt;DATE(2022,2,28)),(NETWORKDAYS(Lister!$D$21,Lister!$E$21,Lister!$D$7:$D$16)-R313)*O313/NETWORKDAYS(Lister!$D$21,Lister!$E$21,Lister!$D$7:$D$16),IF(OR(AND(E313&lt;DATE(2022,2,1),F313&lt;DATE(2022,2,1)),E313&gt;DATE(2022,2,28)),0)))))),0),"")</f>
        <v/>
      </c>
      <c r="V313" s="23" t="str">
        <f t="shared" si="31"/>
        <v/>
      </c>
      <c r="W313" s="23" t="str">
        <f t="shared" si="32"/>
        <v/>
      </c>
      <c r="X313" s="24" t="str">
        <f t="shared" si="33"/>
        <v/>
      </c>
    </row>
    <row r="314" spans="1:24" x14ac:dyDescent="0.3">
      <c r="A314" s="4" t="str">
        <f t="shared" si="34"/>
        <v/>
      </c>
      <c r="B314" s="41"/>
      <c r="C314" s="42"/>
      <c r="D314" s="43"/>
      <c r="E314" s="44"/>
      <c r="F314" s="44"/>
      <c r="G314" s="17" t="str">
        <f>IF(OR(E314="",F314=""),"",NETWORKDAYS(E314,F314,Lister!$D$7:$D$16))</f>
        <v/>
      </c>
      <c r="I314" s="45" t="str">
        <f t="shared" si="28"/>
        <v/>
      </c>
      <c r="J314" s="46"/>
      <c r="K314" s="47">
        <f>IF(ISNUMBER('Opsparede løndele'!I299),J314+'Opsparede løndele'!I299,J314)</f>
        <v>0</v>
      </c>
      <c r="L314" s="48"/>
      <c r="M314" s="49"/>
      <c r="N314" s="23" t="str">
        <f t="shared" si="29"/>
        <v/>
      </c>
      <c r="O314" s="21" t="str">
        <f t="shared" si="30"/>
        <v/>
      </c>
      <c r="P314" s="49"/>
      <c r="Q314" s="49"/>
      <c r="R314" s="49"/>
      <c r="S314" s="22" t="str">
        <f>IFERROR(MAX(IF(OR(P314="",Q314="",R314=""),"",IF(AND(MONTH(E314)=12,MONTH(F314)=12),(NETWORKDAYS(E314,F314,Lister!$D$7:$D$16)-P314)*O314/NETWORKDAYS(Lister!$D$19,Lister!$E$19,Lister!$D$7:$D$16),IF(AND(MONTH(E314)=12,F314&gt;DATE(2021,12,31)),(NETWORKDAYS(E314,Lister!$E$19,Lister!$D$7:$D$16)-P314)*O314/NETWORKDAYS(Lister!$D$19,Lister!$E$19,Lister!$D$7:$D$16),IF(E314&gt;DATE(2021,12,31),0)))),0),"")</f>
        <v/>
      </c>
      <c r="T314" s="22" t="str">
        <f>IFERROR(MAX(IF(OR(P314="",Q314="",R314=""),"",IF(AND(MONTH(E314)=1,MONTH(F314)=1),(NETWORKDAYS(E314,F314,Lister!$D$7:$D$16)-Q314)*O314/NETWORKDAYS(Lister!$D$20,Lister!$E$20,Lister!$D$7:$D$16),IF(AND(MONTH(E314)=1,F314&gt;DATE(2022,1,31)),(NETWORKDAYS(E314,Lister!$E$20,Lister!$D$7:$D$16)-Q314)*O314/NETWORKDAYS(Lister!$D$20,Lister!$E$20,Lister!$D$7:$D$16),IF(AND(E314&lt;DATE(2022,1,1),MONTH(F314)=1),(NETWORKDAYS(Lister!$D$20,F314,Lister!$D$7:$D$16)-Q314)*O314/NETWORKDAYS(Lister!$D$20,Lister!$E$20,Lister!$D$7:$D$16),IF(AND(E314&lt;DATE(2022,1,1),F314&gt;DATE(2022,1,31)),(NETWORKDAYS(Lister!$D$20,Lister!$E$20,Lister!$D$7:$D$16)-Q314)*O314/NETWORKDAYS(Lister!$D$20,Lister!$E$20,Lister!$D$7:$D$16),IF(OR(AND(E314&lt;DATE(2022,1,1),F314&lt;DATE(2022,1,1)),E314&gt;DATE(2022,1,31)),0)))))),0),"")</f>
        <v/>
      </c>
      <c r="U314" s="22" t="str">
        <f>IFERROR(MAX(IF(OR(P314="",Q314="",R314=""),"",IF(AND(MONTH(E314)=2,MONTH(F314)=2),(NETWORKDAYS(E314,F314,Lister!$D$7:$D$16)-R314)*O314/NETWORKDAYS(Lister!$D$21,Lister!$E$21,Lister!$D$7:$D$16),IF(AND(MONTH(E314)=2,F314&gt;DATE(2022,2,28)),(NETWORKDAYS(E314,Lister!$E$21,Lister!$D$7:$D$16)-R314)*O314/NETWORKDAYS(Lister!$D$21,Lister!$E$21,Lister!$D$7:$D$16),IF(AND(E314&lt;DATE(2022,2,1),MONTH(F314)=2),(NETWORKDAYS(Lister!$D$21,F314,Lister!$D$7:$D$16)-R314)*O314/NETWORKDAYS(Lister!$D$21,Lister!$E$21,Lister!$D$7:$D$16),IF(AND(E314&lt;DATE(2022,2,1),F314&gt;DATE(2022,2,28)),(NETWORKDAYS(Lister!$D$21,Lister!$E$21,Lister!$D$7:$D$16)-R314)*O314/NETWORKDAYS(Lister!$D$21,Lister!$E$21,Lister!$D$7:$D$16),IF(OR(AND(E314&lt;DATE(2022,2,1),F314&lt;DATE(2022,2,1)),E314&gt;DATE(2022,2,28)),0)))))),0),"")</f>
        <v/>
      </c>
      <c r="V314" s="23" t="str">
        <f t="shared" si="31"/>
        <v/>
      </c>
      <c r="W314" s="23" t="str">
        <f t="shared" si="32"/>
        <v/>
      </c>
      <c r="X314" s="24" t="str">
        <f t="shared" si="33"/>
        <v/>
      </c>
    </row>
    <row r="315" spans="1:24" x14ac:dyDescent="0.3">
      <c r="A315" s="4" t="str">
        <f t="shared" si="34"/>
        <v/>
      </c>
      <c r="B315" s="41"/>
      <c r="C315" s="42"/>
      <c r="D315" s="43"/>
      <c r="E315" s="44"/>
      <c r="F315" s="44"/>
      <c r="G315" s="17" t="str">
        <f>IF(OR(E315="",F315=""),"",NETWORKDAYS(E315,F315,Lister!$D$7:$D$16))</f>
        <v/>
      </c>
      <c r="I315" s="45" t="str">
        <f t="shared" si="28"/>
        <v/>
      </c>
      <c r="J315" s="46"/>
      <c r="K315" s="47">
        <f>IF(ISNUMBER('Opsparede løndele'!I300),J315+'Opsparede løndele'!I300,J315)</f>
        <v>0</v>
      </c>
      <c r="L315" s="48"/>
      <c r="M315" s="49"/>
      <c r="N315" s="23" t="str">
        <f t="shared" si="29"/>
        <v/>
      </c>
      <c r="O315" s="21" t="str">
        <f t="shared" si="30"/>
        <v/>
      </c>
      <c r="P315" s="49"/>
      <c r="Q315" s="49"/>
      <c r="R315" s="49"/>
      <c r="S315" s="22" t="str">
        <f>IFERROR(MAX(IF(OR(P315="",Q315="",R315=""),"",IF(AND(MONTH(E315)=12,MONTH(F315)=12),(NETWORKDAYS(E315,F315,Lister!$D$7:$D$16)-P315)*O315/NETWORKDAYS(Lister!$D$19,Lister!$E$19,Lister!$D$7:$D$16),IF(AND(MONTH(E315)=12,F315&gt;DATE(2021,12,31)),(NETWORKDAYS(E315,Lister!$E$19,Lister!$D$7:$D$16)-P315)*O315/NETWORKDAYS(Lister!$D$19,Lister!$E$19,Lister!$D$7:$D$16),IF(E315&gt;DATE(2021,12,31),0)))),0),"")</f>
        <v/>
      </c>
      <c r="T315" s="22" t="str">
        <f>IFERROR(MAX(IF(OR(P315="",Q315="",R315=""),"",IF(AND(MONTH(E315)=1,MONTH(F315)=1),(NETWORKDAYS(E315,F315,Lister!$D$7:$D$16)-Q315)*O315/NETWORKDAYS(Lister!$D$20,Lister!$E$20,Lister!$D$7:$D$16),IF(AND(MONTH(E315)=1,F315&gt;DATE(2022,1,31)),(NETWORKDAYS(E315,Lister!$E$20,Lister!$D$7:$D$16)-Q315)*O315/NETWORKDAYS(Lister!$D$20,Lister!$E$20,Lister!$D$7:$D$16),IF(AND(E315&lt;DATE(2022,1,1),MONTH(F315)=1),(NETWORKDAYS(Lister!$D$20,F315,Lister!$D$7:$D$16)-Q315)*O315/NETWORKDAYS(Lister!$D$20,Lister!$E$20,Lister!$D$7:$D$16),IF(AND(E315&lt;DATE(2022,1,1),F315&gt;DATE(2022,1,31)),(NETWORKDAYS(Lister!$D$20,Lister!$E$20,Lister!$D$7:$D$16)-Q315)*O315/NETWORKDAYS(Lister!$D$20,Lister!$E$20,Lister!$D$7:$D$16),IF(OR(AND(E315&lt;DATE(2022,1,1),F315&lt;DATE(2022,1,1)),E315&gt;DATE(2022,1,31)),0)))))),0),"")</f>
        <v/>
      </c>
      <c r="U315" s="22" t="str">
        <f>IFERROR(MAX(IF(OR(P315="",Q315="",R315=""),"",IF(AND(MONTH(E315)=2,MONTH(F315)=2),(NETWORKDAYS(E315,F315,Lister!$D$7:$D$16)-R315)*O315/NETWORKDAYS(Lister!$D$21,Lister!$E$21,Lister!$D$7:$D$16),IF(AND(MONTH(E315)=2,F315&gt;DATE(2022,2,28)),(NETWORKDAYS(E315,Lister!$E$21,Lister!$D$7:$D$16)-R315)*O315/NETWORKDAYS(Lister!$D$21,Lister!$E$21,Lister!$D$7:$D$16),IF(AND(E315&lt;DATE(2022,2,1),MONTH(F315)=2),(NETWORKDAYS(Lister!$D$21,F315,Lister!$D$7:$D$16)-R315)*O315/NETWORKDAYS(Lister!$D$21,Lister!$E$21,Lister!$D$7:$D$16),IF(AND(E315&lt;DATE(2022,2,1),F315&gt;DATE(2022,2,28)),(NETWORKDAYS(Lister!$D$21,Lister!$E$21,Lister!$D$7:$D$16)-R315)*O315/NETWORKDAYS(Lister!$D$21,Lister!$E$21,Lister!$D$7:$D$16),IF(OR(AND(E315&lt;DATE(2022,2,1),F315&lt;DATE(2022,2,1)),E315&gt;DATE(2022,2,28)),0)))))),0),"")</f>
        <v/>
      </c>
      <c r="V315" s="23" t="str">
        <f t="shared" si="31"/>
        <v/>
      </c>
      <c r="W315" s="23" t="str">
        <f t="shared" si="32"/>
        <v/>
      </c>
      <c r="X315" s="24" t="str">
        <f t="shared" si="33"/>
        <v/>
      </c>
    </row>
    <row r="316" spans="1:24" x14ac:dyDescent="0.3">
      <c r="A316" s="4" t="str">
        <f t="shared" si="34"/>
        <v/>
      </c>
      <c r="B316" s="41"/>
      <c r="C316" s="42"/>
      <c r="D316" s="43"/>
      <c r="E316" s="44"/>
      <c r="F316" s="44"/>
      <c r="G316" s="17" t="str">
        <f>IF(OR(E316="",F316=""),"",NETWORKDAYS(E316,F316,Lister!$D$7:$D$16))</f>
        <v/>
      </c>
      <c r="I316" s="45" t="str">
        <f t="shared" si="28"/>
        <v/>
      </c>
      <c r="J316" s="46"/>
      <c r="K316" s="47">
        <f>IF(ISNUMBER('Opsparede løndele'!I301),J316+'Opsparede løndele'!I301,J316)</f>
        <v>0</v>
      </c>
      <c r="L316" s="48"/>
      <c r="M316" s="49"/>
      <c r="N316" s="23" t="str">
        <f t="shared" si="29"/>
        <v/>
      </c>
      <c r="O316" s="21" t="str">
        <f t="shared" si="30"/>
        <v/>
      </c>
      <c r="P316" s="49"/>
      <c r="Q316" s="49"/>
      <c r="R316" s="49"/>
      <c r="S316" s="22" t="str">
        <f>IFERROR(MAX(IF(OR(P316="",Q316="",R316=""),"",IF(AND(MONTH(E316)=12,MONTH(F316)=12),(NETWORKDAYS(E316,F316,Lister!$D$7:$D$16)-P316)*O316/NETWORKDAYS(Lister!$D$19,Lister!$E$19,Lister!$D$7:$D$16),IF(AND(MONTH(E316)=12,F316&gt;DATE(2021,12,31)),(NETWORKDAYS(E316,Lister!$E$19,Lister!$D$7:$D$16)-P316)*O316/NETWORKDAYS(Lister!$D$19,Lister!$E$19,Lister!$D$7:$D$16),IF(E316&gt;DATE(2021,12,31),0)))),0),"")</f>
        <v/>
      </c>
      <c r="T316" s="22" t="str">
        <f>IFERROR(MAX(IF(OR(P316="",Q316="",R316=""),"",IF(AND(MONTH(E316)=1,MONTH(F316)=1),(NETWORKDAYS(E316,F316,Lister!$D$7:$D$16)-Q316)*O316/NETWORKDAYS(Lister!$D$20,Lister!$E$20,Lister!$D$7:$D$16),IF(AND(MONTH(E316)=1,F316&gt;DATE(2022,1,31)),(NETWORKDAYS(E316,Lister!$E$20,Lister!$D$7:$D$16)-Q316)*O316/NETWORKDAYS(Lister!$D$20,Lister!$E$20,Lister!$D$7:$D$16),IF(AND(E316&lt;DATE(2022,1,1),MONTH(F316)=1),(NETWORKDAYS(Lister!$D$20,F316,Lister!$D$7:$D$16)-Q316)*O316/NETWORKDAYS(Lister!$D$20,Lister!$E$20,Lister!$D$7:$D$16),IF(AND(E316&lt;DATE(2022,1,1),F316&gt;DATE(2022,1,31)),(NETWORKDAYS(Lister!$D$20,Lister!$E$20,Lister!$D$7:$D$16)-Q316)*O316/NETWORKDAYS(Lister!$D$20,Lister!$E$20,Lister!$D$7:$D$16),IF(OR(AND(E316&lt;DATE(2022,1,1),F316&lt;DATE(2022,1,1)),E316&gt;DATE(2022,1,31)),0)))))),0),"")</f>
        <v/>
      </c>
      <c r="U316" s="22" t="str">
        <f>IFERROR(MAX(IF(OR(P316="",Q316="",R316=""),"",IF(AND(MONTH(E316)=2,MONTH(F316)=2),(NETWORKDAYS(E316,F316,Lister!$D$7:$D$16)-R316)*O316/NETWORKDAYS(Lister!$D$21,Lister!$E$21,Lister!$D$7:$D$16),IF(AND(MONTH(E316)=2,F316&gt;DATE(2022,2,28)),(NETWORKDAYS(E316,Lister!$E$21,Lister!$D$7:$D$16)-R316)*O316/NETWORKDAYS(Lister!$D$21,Lister!$E$21,Lister!$D$7:$D$16),IF(AND(E316&lt;DATE(2022,2,1),MONTH(F316)=2),(NETWORKDAYS(Lister!$D$21,F316,Lister!$D$7:$D$16)-R316)*O316/NETWORKDAYS(Lister!$D$21,Lister!$E$21,Lister!$D$7:$D$16),IF(AND(E316&lt;DATE(2022,2,1),F316&gt;DATE(2022,2,28)),(NETWORKDAYS(Lister!$D$21,Lister!$E$21,Lister!$D$7:$D$16)-R316)*O316/NETWORKDAYS(Lister!$D$21,Lister!$E$21,Lister!$D$7:$D$16),IF(OR(AND(E316&lt;DATE(2022,2,1),F316&lt;DATE(2022,2,1)),E316&gt;DATE(2022,2,28)),0)))))),0),"")</f>
        <v/>
      </c>
      <c r="V316" s="23" t="str">
        <f t="shared" si="31"/>
        <v/>
      </c>
      <c r="W316" s="23" t="str">
        <f t="shared" si="32"/>
        <v/>
      </c>
      <c r="X316" s="24" t="str">
        <f t="shared" si="33"/>
        <v/>
      </c>
    </row>
    <row r="317" spans="1:24" x14ac:dyDescent="0.3">
      <c r="A317" s="4" t="str">
        <f t="shared" si="34"/>
        <v/>
      </c>
      <c r="B317" s="41"/>
      <c r="C317" s="42"/>
      <c r="D317" s="43"/>
      <c r="E317" s="44"/>
      <c r="F317" s="44"/>
      <c r="G317" s="17" t="str">
        <f>IF(OR(E317="",F317=""),"",NETWORKDAYS(E317,F317,Lister!$D$7:$D$16))</f>
        <v/>
      </c>
      <c r="I317" s="45" t="str">
        <f t="shared" si="28"/>
        <v/>
      </c>
      <c r="J317" s="46"/>
      <c r="K317" s="47">
        <f>IF(ISNUMBER('Opsparede løndele'!I302),J317+'Opsparede løndele'!I302,J317)</f>
        <v>0</v>
      </c>
      <c r="L317" s="48"/>
      <c r="M317" s="49"/>
      <c r="N317" s="23" t="str">
        <f t="shared" si="29"/>
        <v/>
      </c>
      <c r="O317" s="21" t="str">
        <f t="shared" si="30"/>
        <v/>
      </c>
      <c r="P317" s="49"/>
      <c r="Q317" s="49"/>
      <c r="R317" s="49"/>
      <c r="S317" s="22" t="str">
        <f>IFERROR(MAX(IF(OR(P317="",Q317="",R317=""),"",IF(AND(MONTH(E317)=12,MONTH(F317)=12),(NETWORKDAYS(E317,F317,Lister!$D$7:$D$16)-P317)*O317/NETWORKDAYS(Lister!$D$19,Lister!$E$19,Lister!$D$7:$D$16),IF(AND(MONTH(E317)=12,F317&gt;DATE(2021,12,31)),(NETWORKDAYS(E317,Lister!$E$19,Lister!$D$7:$D$16)-P317)*O317/NETWORKDAYS(Lister!$D$19,Lister!$E$19,Lister!$D$7:$D$16),IF(E317&gt;DATE(2021,12,31),0)))),0),"")</f>
        <v/>
      </c>
      <c r="T317" s="22" t="str">
        <f>IFERROR(MAX(IF(OR(P317="",Q317="",R317=""),"",IF(AND(MONTH(E317)=1,MONTH(F317)=1),(NETWORKDAYS(E317,F317,Lister!$D$7:$D$16)-Q317)*O317/NETWORKDAYS(Lister!$D$20,Lister!$E$20,Lister!$D$7:$D$16),IF(AND(MONTH(E317)=1,F317&gt;DATE(2022,1,31)),(NETWORKDAYS(E317,Lister!$E$20,Lister!$D$7:$D$16)-Q317)*O317/NETWORKDAYS(Lister!$D$20,Lister!$E$20,Lister!$D$7:$D$16),IF(AND(E317&lt;DATE(2022,1,1),MONTH(F317)=1),(NETWORKDAYS(Lister!$D$20,F317,Lister!$D$7:$D$16)-Q317)*O317/NETWORKDAYS(Lister!$D$20,Lister!$E$20,Lister!$D$7:$D$16),IF(AND(E317&lt;DATE(2022,1,1),F317&gt;DATE(2022,1,31)),(NETWORKDAYS(Lister!$D$20,Lister!$E$20,Lister!$D$7:$D$16)-Q317)*O317/NETWORKDAYS(Lister!$D$20,Lister!$E$20,Lister!$D$7:$D$16),IF(OR(AND(E317&lt;DATE(2022,1,1),F317&lt;DATE(2022,1,1)),E317&gt;DATE(2022,1,31)),0)))))),0),"")</f>
        <v/>
      </c>
      <c r="U317" s="22" t="str">
        <f>IFERROR(MAX(IF(OR(P317="",Q317="",R317=""),"",IF(AND(MONTH(E317)=2,MONTH(F317)=2),(NETWORKDAYS(E317,F317,Lister!$D$7:$D$16)-R317)*O317/NETWORKDAYS(Lister!$D$21,Lister!$E$21,Lister!$D$7:$D$16),IF(AND(MONTH(E317)=2,F317&gt;DATE(2022,2,28)),(NETWORKDAYS(E317,Lister!$E$21,Lister!$D$7:$D$16)-R317)*O317/NETWORKDAYS(Lister!$D$21,Lister!$E$21,Lister!$D$7:$D$16),IF(AND(E317&lt;DATE(2022,2,1),MONTH(F317)=2),(NETWORKDAYS(Lister!$D$21,F317,Lister!$D$7:$D$16)-R317)*O317/NETWORKDAYS(Lister!$D$21,Lister!$E$21,Lister!$D$7:$D$16),IF(AND(E317&lt;DATE(2022,2,1),F317&gt;DATE(2022,2,28)),(NETWORKDAYS(Lister!$D$21,Lister!$E$21,Lister!$D$7:$D$16)-R317)*O317/NETWORKDAYS(Lister!$D$21,Lister!$E$21,Lister!$D$7:$D$16),IF(OR(AND(E317&lt;DATE(2022,2,1),F317&lt;DATE(2022,2,1)),E317&gt;DATE(2022,2,28)),0)))))),0),"")</f>
        <v/>
      </c>
      <c r="V317" s="23" t="str">
        <f t="shared" si="31"/>
        <v/>
      </c>
      <c r="W317" s="23" t="str">
        <f t="shared" si="32"/>
        <v/>
      </c>
      <c r="X317" s="24" t="str">
        <f t="shared" si="33"/>
        <v/>
      </c>
    </row>
    <row r="318" spans="1:24" x14ac:dyDescent="0.3">
      <c r="A318" s="4" t="str">
        <f t="shared" si="34"/>
        <v/>
      </c>
      <c r="B318" s="41"/>
      <c r="C318" s="42"/>
      <c r="D318" s="43"/>
      <c r="E318" s="44"/>
      <c r="F318" s="44"/>
      <c r="G318" s="17" t="str">
        <f>IF(OR(E318="",F318=""),"",NETWORKDAYS(E318,F318,Lister!$D$7:$D$16))</f>
        <v/>
      </c>
      <c r="I318" s="45" t="str">
        <f t="shared" si="28"/>
        <v/>
      </c>
      <c r="J318" s="46"/>
      <c r="K318" s="47">
        <f>IF(ISNUMBER('Opsparede løndele'!I303),J318+'Opsparede løndele'!I303,J318)</f>
        <v>0</v>
      </c>
      <c r="L318" s="48"/>
      <c r="M318" s="49"/>
      <c r="N318" s="23" t="str">
        <f t="shared" si="29"/>
        <v/>
      </c>
      <c r="O318" s="21" t="str">
        <f t="shared" si="30"/>
        <v/>
      </c>
      <c r="P318" s="49"/>
      <c r="Q318" s="49"/>
      <c r="R318" s="49"/>
      <c r="S318" s="22" t="str">
        <f>IFERROR(MAX(IF(OR(P318="",Q318="",R318=""),"",IF(AND(MONTH(E318)=12,MONTH(F318)=12),(NETWORKDAYS(E318,F318,Lister!$D$7:$D$16)-P318)*O318/NETWORKDAYS(Lister!$D$19,Lister!$E$19,Lister!$D$7:$D$16),IF(AND(MONTH(E318)=12,F318&gt;DATE(2021,12,31)),(NETWORKDAYS(E318,Lister!$E$19,Lister!$D$7:$D$16)-P318)*O318/NETWORKDAYS(Lister!$D$19,Lister!$E$19,Lister!$D$7:$D$16),IF(E318&gt;DATE(2021,12,31),0)))),0),"")</f>
        <v/>
      </c>
      <c r="T318" s="22" t="str">
        <f>IFERROR(MAX(IF(OR(P318="",Q318="",R318=""),"",IF(AND(MONTH(E318)=1,MONTH(F318)=1),(NETWORKDAYS(E318,F318,Lister!$D$7:$D$16)-Q318)*O318/NETWORKDAYS(Lister!$D$20,Lister!$E$20,Lister!$D$7:$D$16),IF(AND(MONTH(E318)=1,F318&gt;DATE(2022,1,31)),(NETWORKDAYS(E318,Lister!$E$20,Lister!$D$7:$D$16)-Q318)*O318/NETWORKDAYS(Lister!$D$20,Lister!$E$20,Lister!$D$7:$D$16),IF(AND(E318&lt;DATE(2022,1,1),MONTH(F318)=1),(NETWORKDAYS(Lister!$D$20,F318,Lister!$D$7:$D$16)-Q318)*O318/NETWORKDAYS(Lister!$D$20,Lister!$E$20,Lister!$D$7:$D$16),IF(AND(E318&lt;DATE(2022,1,1),F318&gt;DATE(2022,1,31)),(NETWORKDAYS(Lister!$D$20,Lister!$E$20,Lister!$D$7:$D$16)-Q318)*O318/NETWORKDAYS(Lister!$D$20,Lister!$E$20,Lister!$D$7:$D$16),IF(OR(AND(E318&lt;DATE(2022,1,1),F318&lt;DATE(2022,1,1)),E318&gt;DATE(2022,1,31)),0)))))),0),"")</f>
        <v/>
      </c>
      <c r="U318" s="22" t="str">
        <f>IFERROR(MAX(IF(OR(P318="",Q318="",R318=""),"",IF(AND(MONTH(E318)=2,MONTH(F318)=2),(NETWORKDAYS(E318,F318,Lister!$D$7:$D$16)-R318)*O318/NETWORKDAYS(Lister!$D$21,Lister!$E$21,Lister!$D$7:$D$16),IF(AND(MONTH(E318)=2,F318&gt;DATE(2022,2,28)),(NETWORKDAYS(E318,Lister!$E$21,Lister!$D$7:$D$16)-R318)*O318/NETWORKDAYS(Lister!$D$21,Lister!$E$21,Lister!$D$7:$D$16),IF(AND(E318&lt;DATE(2022,2,1),MONTH(F318)=2),(NETWORKDAYS(Lister!$D$21,F318,Lister!$D$7:$D$16)-R318)*O318/NETWORKDAYS(Lister!$D$21,Lister!$E$21,Lister!$D$7:$D$16),IF(AND(E318&lt;DATE(2022,2,1),F318&gt;DATE(2022,2,28)),(NETWORKDAYS(Lister!$D$21,Lister!$E$21,Lister!$D$7:$D$16)-R318)*O318/NETWORKDAYS(Lister!$D$21,Lister!$E$21,Lister!$D$7:$D$16),IF(OR(AND(E318&lt;DATE(2022,2,1),F318&lt;DATE(2022,2,1)),E318&gt;DATE(2022,2,28)),0)))))),0),"")</f>
        <v/>
      </c>
      <c r="V318" s="23" t="str">
        <f t="shared" si="31"/>
        <v/>
      </c>
      <c r="W318" s="23" t="str">
        <f t="shared" si="32"/>
        <v/>
      </c>
      <c r="X318" s="24" t="str">
        <f t="shared" si="33"/>
        <v/>
      </c>
    </row>
    <row r="319" spans="1:24" x14ac:dyDescent="0.3">
      <c r="A319" s="4" t="str">
        <f t="shared" si="34"/>
        <v/>
      </c>
      <c r="B319" s="41"/>
      <c r="C319" s="42"/>
      <c r="D319" s="43"/>
      <c r="E319" s="44"/>
      <c r="F319" s="44"/>
      <c r="G319" s="17" t="str">
        <f>IF(OR(E319="",F319=""),"",NETWORKDAYS(E319,F319,Lister!$D$7:$D$16))</f>
        <v/>
      </c>
      <c r="I319" s="45" t="str">
        <f t="shared" si="28"/>
        <v/>
      </c>
      <c r="J319" s="46"/>
      <c r="K319" s="47">
        <f>IF(ISNUMBER('Opsparede løndele'!I304),J319+'Opsparede løndele'!I304,J319)</f>
        <v>0</v>
      </c>
      <c r="L319" s="48"/>
      <c r="M319" s="49"/>
      <c r="N319" s="23" t="str">
        <f t="shared" si="29"/>
        <v/>
      </c>
      <c r="O319" s="21" t="str">
        <f t="shared" si="30"/>
        <v/>
      </c>
      <c r="P319" s="49"/>
      <c r="Q319" s="49"/>
      <c r="R319" s="49"/>
      <c r="S319" s="22" t="str">
        <f>IFERROR(MAX(IF(OR(P319="",Q319="",R319=""),"",IF(AND(MONTH(E319)=12,MONTH(F319)=12),(NETWORKDAYS(E319,F319,Lister!$D$7:$D$16)-P319)*O319/NETWORKDAYS(Lister!$D$19,Lister!$E$19,Lister!$D$7:$D$16),IF(AND(MONTH(E319)=12,F319&gt;DATE(2021,12,31)),(NETWORKDAYS(E319,Lister!$E$19,Lister!$D$7:$D$16)-P319)*O319/NETWORKDAYS(Lister!$D$19,Lister!$E$19,Lister!$D$7:$D$16),IF(E319&gt;DATE(2021,12,31),0)))),0),"")</f>
        <v/>
      </c>
      <c r="T319" s="22" t="str">
        <f>IFERROR(MAX(IF(OR(P319="",Q319="",R319=""),"",IF(AND(MONTH(E319)=1,MONTH(F319)=1),(NETWORKDAYS(E319,F319,Lister!$D$7:$D$16)-Q319)*O319/NETWORKDAYS(Lister!$D$20,Lister!$E$20,Lister!$D$7:$D$16),IF(AND(MONTH(E319)=1,F319&gt;DATE(2022,1,31)),(NETWORKDAYS(E319,Lister!$E$20,Lister!$D$7:$D$16)-Q319)*O319/NETWORKDAYS(Lister!$D$20,Lister!$E$20,Lister!$D$7:$D$16),IF(AND(E319&lt;DATE(2022,1,1),MONTH(F319)=1),(NETWORKDAYS(Lister!$D$20,F319,Lister!$D$7:$D$16)-Q319)*O319/NETWORKDAYS(Lister!$D$20,Lister!$E$20,Lister!$D$7:$D$16),IF(AND(E319&lt;DATE(2022,1,1),F319&gt;DATE(2022,1,31)),(NETWORKDAYS(Lister!$D$20,Lister!$E$20,Lister!$D$7:$D$16)-Q319)*O319/NETWORKDAYS(Lister!$D$20,Lister!$E$20,Lister!$D$7:$D$16),IF(OR(AND(E319&lt;DATE(2022,1,1),F319&lt;DATE(2022,1,1)),E319&gt;DATE(2022,1,31)),0)))))),0),"")</f>
        <v/>
      </c>
      <c r="U319" s="22" t="str">
        <f>IFERROR(MAX(IF(OR(P319="",Q319="",R319=""),"",IF(AND(MONTH(E319)=2,MONTH(F319)=2),(NETWORKDAYS(E319,F319,Lister!$D$7:$D$16)-R319)*O319/NETWORKDAYS(Lister!$D$21,Lister!$E$21,Lister!$D$7:$D$16),IF(AND(MONTH(E319)=2,F319&gt;DATE(2022,2,28)),(NETWORKDAYS(E319,Lister!$E$21,Lister!$D$7:$D$16)-R319)*O319/NETWORKDAYS(Lister!$D$21,Lister!$E$21,Lister!$D$7:$D$16),IF(AND(E319&lt;DATE(2022,2,1),MONTH(F319)=2),(NETWORKDAYS(Lister!$D$21,F319,Lister!$D$7:$D$16)-R319)*O319/NETWORKDAYS(Lister!$D$21,Lister!$E$21,Lister!$D$7:$D$16),IF(AND(E319&lt;DATE(2022,2,1),F319&gt;DATE(2022,2,28)),(NETWORKDAYS(Lister!$D$21,Lister!$E$21,Lister!$D$7:$D$16)-R319)*O319/NETWORKDAYS(Lister!$D$21,Lister!$E$21,Lister!$D$7:$D$16),IF(OR(AND(E319&lt;DATE(2022,2,1),F319&lt;DATE(2022,2,1)),E319&gt;DATE(2022,2,28)),0)))))),0),"")</f>
        <v/>
      </c>
      <c r="V319" s="23" t="str">
        <f t="shared" si="31"/>
        <v/>
      </c>
      <c r="W319" s="23" t="str">
        <f t="shared" si="32"/>
        <v/>
      </c>
      <c r="X319" s="24" t="str">
        <f t="shared" si="33"/>
        <v/>
      </c>
    </row>
    <row r="320" spans="1:24" x14ac:dyDescent="0.3">
      <c r="A320" s="4" t="str">
        <f t="shared" si="34"/>
        <v/>
      </c>
      <c r="B320" s="41"/>
      <c r="C320" s="42"/>
      <c r="D320" s="43"/>
      <c r="E320" s="44"/>
      <c r="F320" s="44"/>
      <c r="G320" s="17" t="str">
        <f>IF(OR(E320="",F320=""),"",NETWORKDAYS(E320,F320,Lister!$D$7:$D$16))</f>
        <v/>
      </c>
      <c r="I320" s="45" t="str">
        <f t="shared" si="28"/>
        <v/>
      </c>
      <c r="J320" s="46"/>
      <c r="K320" s="47">
        <f>IF(ISNUMBER('Opsparede løndele'!I305),J320+'Opsparede løndele'!I305,J320)</f>
        <v>0</v>
      </c>
      <c r="L320" s="48"/>
      <c r="M320" s="49"/>
      <c r="N320" s="23" t="str">
        <f t="shared" si="29"/>
        <v/>
      </c>
      <c r="O320" s="21" t="str">
        <f t="shared" si="30"/>
        <v/>
      </c>
      <c r="P320" s="49"/>
      <c r="Q320" s="49"/>
      <c r="R320" s="49"/>
      <c r="S320" s="22" t="str">
        <f>IFERROR(MAX(IF(OR(P320="",Q320="",R320=""),"",IF(AND(MONTH(E320)=12,MONTH(F320)=12),(NETWORKDAYS(E320,F320,Lister!$D$7:$D$16)-P320)*O320/NETWORKDAYS(Lister!$D$19,Lister!$E$19,Lister!$D$7:$D$16),IF(AND(MONTH(E320)=12,F320&gt;DATE(2021,12,31)),(NETWORKDAYS(E320,Lister!$E$19,Lister!$D$7:$D$16)-P320)*O320/NETWORKDAYS(Lister!$D$19,Lister!$E$19,Lister!$D$7:$D$16),IF(E320&gt;DATE(2021,12,31),0)))),0),"")</f>
        <v/>
      </c>
      <c r="T320" s="22" t="str">
        <f>IFERROR(MAX(IF(OR(P320="",Q320="",R320=""),"",IF(AND(MONTH(E320)=1,MONTH(F320)=1),(NETWORKDAYS(E320,F320,Lister!$D$7:$D$16)-Q320)*O320/NETWORKDAYS(Lister!$D$20,Lister!$E$20,Lister!$D$7:$D$16),IF(AND(MONTH(E320)=1,F320&gt;DATE(2022,1,31)),(NETWORKDAYS(E320,Lister!$E$20,Lister!$D$7:$D$16)-Q320)*O320/NETWORKDAYS(Lister!$D$20,Lister!$E$20,Lister!$D$7:$D$16),IF(AND(E320&lt;DATE(2022,1,1),MONTH(F320)=1),(NETWORKDAYS(Lister!$D$20,F320,Lister!$D$7:$D$16)-Q320)*O320/NETWORKDAYS(Lister!$D$20,Lister!$E$20,Lister!$D$7:$D$16),IF(AND(E320&lt;DATE(2022,1,1),F320&gt;DATE(2022,1,31)),(NETWORKDAYS(Lister!$D$20,Lister!$E$20,Lister!$D$7:$D$16)-Q320)*O320/NETWORKDAYS(Lister!$D$20,Lister!$E$20,Lister!$D$7:$D$16),IF(OR(AND(E320&lt;DATE(2022,1,1),F320&lt;DATE(2022,1,1)),E320&gt;DATE(2022,1,31)),0)))))),0),"")</f>
        <v/>
      </c>
      <c r="U320" s="22" t="str">
        <f>IFERROR(MAX(IF(OR(P320="",Q320="",R320=""),"",IF(AND(MONTH(E320)=2,MONTH(F320)=2),(NETWORKDAYS(E320,F320,Lister!$D$7:$D$16)-R320)*O320/NETWORKDAYS(Lister!$D$21,Lister!$E$21,Lister!$D$7:$D$16),IF(AND(MONTH(E320)=2,F320&gt;DATE(2022,2,28)),(NETWORKDAYS(E320,Lister!$E$21,Lister!$D$7:$D$16)-R320)*O320/NETWORKDAYS(Lister!$D$21,Lister!$E$21,Lister!$D$7:$D$16),IF(AND(E320&lt;DATE(2022,2,1),MONTH(F320)=2),(NETWORKDAYS(Lister!$D$21,F320,Lister!$D$7:$D$16)-R320)*O320/NETWORKDAYS(Lister!$D$21,Lister!$E$21,Lister!$D$7:$D$16),IF(AND(E320&lt;DATE(2022,2,1),F320&gt;DATE(2022,2,28)),(NETWORKDAYS(Lister!$D$21,Lister!$E$21,Lister!$D$7:$D$16)-R320)*O320/NETWORKDAYS(Lister!$D$21,Lister!$E$21,Lister!$D$7:$D$16),IF(OR(AND(E320&lt;DATE(2022,2,1),F320&lt;DATE(2022,2,1)),E320&gt;DATE(2022,2,28)),0)))))),0),"")</f>
        <v/>
      </c>
      <c r="V320" s="23" t="str">
        <f t="shared" si="31"/>
        <v/>
      </c>
      <c r="W320" s="23" t="str">
        <f t="shared" si="32"/>
        <v/>
      </c>
      <c r="X320" s="24" t="str">
        <f t="shared" si="33"/>
        <v/>
      </c>
    </row>
    <row r="321" spans="1:24" x14ac:dyDescent="0.3">
      <c r="A321" s="4" t="str">
        <f t="shared" si="34"/>
        <v/>
      </c>
      <c r="B321" s="41"/>
      <c r="C321" s="42"/>
      <c r="D321" s="43"/>
      <c r="E321" s="44"/>
      <c r="F321" s="44"/>
      <c r="G321" s="17" t="str">
        <f>IF(OR(E321="",F321=""),"",NETWORKDAYS(E321,F321,Lister!$D$7:$D$16))</f>
        <v/>
      </c>
      <c r="I321" s="45" t="str">
        <f t="shared" si="28"/>
        <v/>
      </c>
      <c r="J321" s="46"/>
      <c r="K321" s="47">
        <f>IF(ISNUMBER('Opsparede løndele'!I306),J321+'Opsparede løndele'!I306,J321)</f>
        <v>0</v>
      </c>
      <c r="L321" s="48"/>
      <c r="M321" s="49"/>
      <c r="N321" s="23" t="str">
        <f t="shared" si="29"/>
        <v/>
      </c>
      <c r="O321" s="21" t="str">
        <f t="shared" si="30"/>
        <v/>
      </c>
      <c r="P321" s="49"/>
      <c r="Q321" s="49"/>
      <c r="R321" s="49"/>
      <c r="S321" s="22" t="str">
        <f>IFERROR(MAX(IF(OR(P321="",Q321="",R321=""),"",IF(AND(MONTH(E321)=12,MONTH(F321)=12),(NETWORKDAYS(E321,F321,Lister!$D$7:$D$16)-P321)*O321/NETWORKDAYS(Lister!$D$19,Lister!$E$19,Lister!$D$7:$D$16),IF(AND(MONTH(E321)=12,F321&gt;DATE(2021,12,31)),(NETWORKDAYS(E321,Lister!$E$19,Lister!$D$7:$D$16)-P321)*O321/NETWORKDAYS(Lister!$D$19,Lister!$E$19,Lister!$D$7:$D$16),IF(E321&gt;DATE(2021,12,31),0)))),0),"")</f>
        <v/>
      </c>
      <c r="T321" s="22" t="str">
        <f>IFERROR(MAX(IF(OR(P321="",Q321="",R321=""),"",IF(AND(MONTH(E321)=1,MONTH(F321)=1),(NETWORKDAYS(E321,F321,Lister!$D$7:$D$16)-Q321)*O321/NETWORKDAYS(Lister!$D$20,Lister!$E$20,Lister!$D$7:$D$16),IF(AND(MONTH(E321)=1,F321&gt;DATE(2022,1,31)),(NETWORKDAYS(E321,Lister!$E$20,Lister!$D$7:$D$16)-Q321)*O321/NETWORKDAYS(Lister!$D$20,Lister!$E$20,Lister!$D$7:$D$16),IF(AND(E321&lt;DATE(2022,1,1),MONTH(F321)=1),(NETWORKDAYS(Lister!$D$20,F321,Lister!$D$7:$D$16)-Q321)*O321/NETWORKDAYS(Lister!$D$20,Lister!$E$20,Lister!$D$7:$D$16),IF(AND(E321&lt;DATE(2022,1,1),F321&gt;DATE(2022,1,31)),(NETWORKDAYS(Lister!$D$20,Lister!$E$20,Lister!$D$7:$D$16)-Q321)*O321/NETWORKDAYS(Lister!$D$20,Lister!$E$20,Lister!$D$7:$D$16),IF(OR(AND(E321&lt;DATE(2022,1,1),F321&lt;DATE(2022,1,1)),E321&gt;DATE(2022,1,31)),0)))))),0),"")</f>
        <v/>
      </c>
      <c r="U321" s="22" t="str">
        <f>IFERROR(MAX(IF(OR(P321="",Q321="",R321=""),"",IF(AND(MONTH(E321)=2,MONTH(F321)=2),(NETWORKDAYS(E321,F321,Lister!$D$7:$D$16)-R321)*O321/NETWORKDAYS(Lister!$D$21,Lister!$E$21,Lister!$D$7:$D$16),IF(AND(MONTH(E321)=2,F321&gt;DATE(2022,2,28)),(NETWORKDAYS(E321,Lister!$E$21,Lister!$D$7:$D$16)-R321)*O321/NETWORKDAYS(Lister!$D$21,Lister!$E$21,Lister!$D$7:$D$16),IF(AND(E321&lt;DATE(2022,2,1),MONTH(F321)=2),(NETWORKDAYS(Lister!$D$21,F321,Lister!$D$7:$D$16)-R321)*O321/NETWORKDAYS(Lister!$D$21,Lister!$E$21,Lister!$D$7:$D$16),IF(AND(E321&lt;DATE(2022,2,1),F321&gt;DATE(2022,2,28)),(NETWORKDAYS(Lister!$D$21,Lister!$E$21,Lister!$D$7:$D$16)-R321)*O321/NETWORKDAYS(Lister!$D$21,Lister!$E$21,Lister!$D$7:$D$16),IF(OR(AND(E321&lt;DATE(2022,2,1),F321&lt;DATE(2022,2,1)),E321&gt;DATE(2022,2,28)),0)))))),0),"")</f>
        <v/>
      </c>
      <c r="V321" s="23" t="str">
        <f t="shared" si="31"/>
        <v/>
      </c>
      <c r="W321" s="23" t="str">
        <f t="shared" si="32"/>
        <v/>
      </c>
      <c r="X321" s="24" t="str">
        <f t="shared" si="33"/>
        <v/>
      </c>
    </row>
    <row r="322" spans="1:24" x14ac:dyDescent="0.3">
      <c r="A322" s="4" t="str">
        <f t="shared" si="34"/>
        <v/>
      </c>
      <c r="B322" s="41"/>
      <c r="C322" s="42"/>
      <c r="D322" s="43"/>
      <c r="E322" s="44"/>
      <c r="F322" s="44"/>
      <c r="G322" s="17" t="str">
        <f>IF(OR(E322="",F322=""),"",NETWORKDAYS(E322,F322,Lister!$D$7:$D$16))</f>
        <v/>
      </c>
      <c r="I322" s="45" t="str">
        <f t="shared" si="28"/>
        <v/>
      </c>
      <c r="J322" s="46"/>
      <c r="K322" s="47">
        <f>IF(ISNUMBER('Opsparede løndele'!I307),J322+'Opsparede løndele'!I307,J322)</f>
        <v>0</v>
      </c>
      <c r="L322" s="48"/>
      <c r="M322" s="49"/>
      <c r="N322" s="23" t="str">
        <f t="shared" si="29"/>
        <v/>
      </c>
      <c r="O322" s="21" t="str">
        <f t="shared" si="30"/>
        <v/>
      </c>
      <c r="P322" s="49"/>
      <c r="Q322" s="49"/>
      <c r="R322" s="49"/>
      <c r="S322" s="22" t="str">
        <f>IFERROR(MAX(IF(OR(P322="",Q322="",R322=""),"",IF(AND(MONTH(E322)=12,MONTH(F322)=12),(NETWORKDAYS(E322,F322,Lister!$D$7:$D$16)-P322)*O322/NETWORKDAYS(Lister!$D$19,Lister!$E$19,Lister!$D$7:$D$16),IF(AND(MONTH(E322)=12,F322&gt;DATE(2021,12,31)),(NETWORKDAYS(E322,Lister!$E$19,Lister!$D$7:$D$16)-P322)*O322/NETWORKDAYS(Lister!$D$19,Lister!$E$19,Lister!$D$7:$D$16),IF(E322&gt;DATE(2021,12,31),0)))),0),"")</f>
        <v/>
      </c>
      <c r="T322" s="22" t="str">
        <f>IFERROR(MAX(IF(OR(P322="",Q322="",R322=""),"",IF(AND(MONTH(E322)=1,MONTH(F322)=1),(NETWORKDAYS(E322,F322,Lister!$D$7:$D$16)-Q322)*O322/NETWORKDAYS(Lister!$D$20,Lister!$E$20,Lister!$D$7:$D$16),IF(AND(MONTH(E322)=1,F322&gt;DATE(2022,1,31)),(NETWORKDAYS(E322,Lister!$E$20,Lister!$D$7:$D$16)-Q322)*O322/NETWORKDAYS(Lister!$D$20,Lister!$E$20,Lister!$D$7:$D$16),IF(AND(E322&lt;DATE(2022,1,1),MONTH(F322)=1),(NETWORKDAYS(Lister!$D$20,F322,Lister!$D$7:$D$16)-Q322)*O322/NETWORKDAYS(Lister!$D$20,Lister!$E$20,Lister!$D$7:$D$16),IF(AND(E322&lt;DATE(2022,1,1),F322&gt;DATE(2022,1,31)),(NETWORKDAYS(Lister!$D$20,Lister!$E$20,Lister!$D$7:$D$16)-Q322)*O322/NETWORKDAYS(Lister!$D$20,Lister!$E$20,Lister!$D$7:$D$16),IF(OR(AND(E322&lt;DATE(2022,1,1),F322&lt;DATE(2022,1,1)),E322&gt;DATE(2022,1,31)),0)))))),0),"")</f>
        <v/>
      </c>
      <c r="U322" s="22" t="str">
        <f>IFERROR(MAX(IF(OR(P322="",Q322="",R322=""),"",IF(AND(MONTH(E322)=2,MONTH(F322)=2),(NETWORKDAYS(E322,F322,Lister!$D$7:$D$16)-R322)*O322/NETWORKDAYS(Lister!$D$21,Lister!$E$21,Lister!$D$7:$D$16),IF(AND(MONTH(E322)=2,F322&gt;DATE(2022,2,28)),(NETWORKDAYS(E322,Lister!$E$21,Lister!$D$7:$D$16)-R322)*O322/NETWORKDAYS(Lister!$D$21,Lister!$E$21,Lister!$D$7:$D$16),IF(AND(E322&lt;DATE(2022,2,1),MONTH(F322)=2),(NETWORKDAYS(Lister!$D$21,F322,Lister!$D$7:$D$16)-R322)*O322/NETWORKDAYS(Lister!$D$21,Lister!$E$21,Lister!$D$7:$D$16),IF(AND(E322&lt;DATE(2022,2,1),F322&gt;DATE(2022,2,28)),(NETWORKDAYS(Lister!$D$21,Lister!$E$21,Lister!$D$7:$D$16)-R322)*O322/NETWORKDAYS(Lister!$D$21,Lister!$E$21,Lister!$D$7:$D$16),IF(OR(AND(E322&lt;DATE(2022,2,1),F322&lt;DATE(2022,2,1)),E322&gt;DATE(2022,2,28)),0)))))),0),"")</f>
        <v/>
      </c>
      <c r="V322" s="23" t="str">
        <f t="shared" si="31"/>
        <v/>
      </c>
      <c r="W322" s="23" t="str">
        <f t="shared" si="32"/>
        <v/>
      </c>
      <c r="X322" s="24" t="str">
        <f t="shared" si="33"/>
        <v/>
      </c>
    </row>
    <row r="323" spans="1:24" x14ac:dyDescent="0.3">
      <c r="A323" s="4" t="str">
        <f t="shared" si="34"/>
        <v/>
      </c>
      <c r="B323" s="41"/>
      <c r="C323" s="42"/>
      <c r="D323" s="43"/>
      <c r="E323" s="44"/>
      <c r="F323" s="44"/>
      <c r="G323" s="17" t="str">
        <f>IF(OR(E323="",F323=""),"",NETWORKDAYS(E323,F323,Lister!$D$7:$D$16))</f>
        <v/>
      </c>
      <c r="I323" s="45" t="str">
        <f t="shared" si="28"/>
        <v/>
      </c>
      <c r="J323" s="46"/>
      <c r="K323" s="47">
        <f>IF(ISNUMBER('Opsparede løndele'!I308),J323+'Opsparede løndele'!I308,J323)</f>
        <v>0</v>
      </c>
      <c r="L323" s="48"/>
      <c r="M323" s="49"/>
      <c r="N323" s="23" t="str">
        <f t="shared" si="29"/>
        <v/>
      </c>
      <c r="O323" s="21" t="str">
        <f t="shared" si="30"/>
        <v/>
      </c>
      <c r="P323" s="49"/>
      <c r="Q323" s="49"/>
      <c r="R323" s="49"/>
      <c r="S323" s="22" t="str">
        <f>IFERROR(MAX(IF(OR(P323="",Q323="",R323=""),"",IF(AND(MONTH(E323)=12,MONTH(F323)=12),(NETWORKDAYS(E323,F323,Lister!$D$7:$D$16)-P323)*O323/NETWORKDAYS(Lister!$D$19,Lister!$E$19,Lister!$D$7:$D$16),IF(AND(MONTH(E323)=12,F323&gt;DATE(2021,12,31)),(NETWORKDAYS(E323,Lister!$E$19,Lister!$D$7:$D$16)-P323)*O323/NETWORKDAYS(Lister!$D$19,Lister!$E$19,Lister!$D$7:$D$16),IF(E323&gt;DATE(2021,12,31),0)))),0),"")</f>
        <v/>
      </c>
      <c r="T323" s="22" t="str">
        <f>IFERROR(MAX(IF(OR(P323="",Q323="",R323=""),"",IF(AND(MONTH(E323)=1,MONTH(F323)=1),(NETWORKDAYS(E323,F323,Lister!$D$7:$D$16)-Q323)*O323/NETWORKDAYS(Lister!$D$20,Lister!$E$20,Lister!$D$7:$D$16),IF(AND(MONTH(E323)=1,F323&gt;DATE(2022,1,31)),(NETWORKDAYS(E323,Lister!$E$20,Lister!$D$7:$D$16)-Q323)*O323/NETWORKDAYS(Lister!$D$20,Lister!$E$20,Lister!$D$7:$D$16),IF(AND(E323&lt;DATE(2022,1,1),MONTH(F323)=1),(NETWORKDAYS(Lister!$D$20,F323,Lister!$D$7:$D$16)-Q323)*O323/NETWORKDAYS(Lister!$D$20,Lister!$E$20,Lister!$D$7:$D$16),IF(AND(E323&lt;DATE(2022,1,1),F323&gt;DATE(2022,1,31)),(NETWORKDAYS(Lister!$D$20,Lister!$E$20,Lister!$D$7:$D$16)-Q323)*O323/NETWORKDAYS(Lister!$D$20,Lister!$E$20,Lister!$D$7:$D$16),IF(OR(AND(E323&lt;DATE(2022,1,1),F323&lt;DATE(2022,1,1)),E323&gt;DATE(2022,1,31)),0)))))),0),"")</f>
        <v/>
      </c>
      <c r="U323" s="22" t="str">
        <f>IFERROR(MAX(IF(OR(P323="",Q323="",R323=""),"",IF(AND(MONTH(E323)=2,MONTH(F323)=2),(NETWORKDAYS(E323,F323,Lister!$D$7:$D$16)-R323)*O323/NETWORKDAYS(Lister!$D$21,Lister!$E$21,Lister!$D$7:$D$16),IF(AND(MONTH(E323)=2,F323&gt;DATE(2022,2,28)),(NETWORKDAYS(E323,Lister!$E$21,Lister!$D$7:$D$16)-R323)*O323/NETWORKDAYS(Lister!$D$21,Lister!$E$21,Lister!$D$7:$D$16),IF(AND(E323&lt;DATE(2022,2,1),MONTH(F323)=2),(NETWORKDAYS(Lister!$D$21,F323,Lister!$D$7:$D$16)-R323)*O323/NETWORKDAYS(Lister!$D$21,Lister!$E$21,Lister!$D$7:$D$16),IF(AND(E323&lt;DATE(2022,2,1),F323&gt;DATE(2022,2,28)),(NETWORKDAYS(Lister!$D$21,Lister!$E$21,Lister!$D$7:$D$16)-R323)*O323/NETWORKDAYS(Lister!$D$21,Lister!$E$21,Lister!$D$7:$D$16),IF(OR(AND(E323&lt;DATE(2022,2,1),F323&lt;DATE(2022,2,1)),E323&gt;DATE(2022,2,28)),0)))))),0),"")</f>
        <v/>
      </c>
      <c r="V323" s="23" t="str">
        <f t="shared" si="31"/>
        <v/>
      </c>
      <c r="W323" s="23" t="str">
        <f t="shared" si="32"/>
        <v/>
      </c>
      <c r="X323" s="24" t="str">
        <f t="shared" si="33"/>
        <v/>
      </c>
    </row>
    <row r="324" spans="1:24" x14ac:dyDescent="0.3">
      <c r="A324" s="4" t="str">
        <f t="shared" si="34"/>
        <v/>
      </c>
      <c r="B324" s="41"/>
      <c r="C324" s="42"/>
      <c r="D324" s="43"/>
      <c r="E324" s="44"/>
      <c r="F324" s="44"/>
      <c r="G324" s="17" t="str">
        <f>IF(OR(E324="",F324=""),"",NETWORKDAYS(E324,F324,Lister!$D$7:$D$16))</f>
        <v/>
      </c>
      <c r="I324" s="45" t="str">
        <f t="shared" si="28"/>
        <v/>
      </c>
      <c r="J324" s="46"/>
      <c r="K324" s="47">
        <f>IF(ISNUMBER('Opsparede løndele'!I309),J324+'Opsparede løndele'!I309,J324)</f>
        <v>0</v>
      </c>
      <c r="L324" s="48"/>
      <c r="M324" s="49"/>
      <c r="N324" s="23" t="str">
        <f t="shared" si="29"/>
        <v/>
      </c>
      <c r="O324" s="21" t="str">
        <f t="shared" si="30"/>
        <v/>
      </c>
      <c r="P324" s="49"/>
      <c r="Q324" s="49"/>
      <c r="R324" s="49"/>
      <c r="S324" s="22" t="str">
        <f>IFERROR(MAX(IF(OR(P324="",Q324="",R324=""),"",IF(AND(MONTH(E324)=12,MONTH(F324)=12),(NETWORKDAYS(E324,F324,Lister!$D$7:$D$16)-P324)*O324/NETWORKDAYS(Lister!$D$19,Lister!$E$19,Lister!$D$7:$D$16),IF(AND(MONTH(E324)=12,F324&gt;DATE(2021,12,31)),(NETWORKDAYS(E324,Lister!$E$19,Lister!$D$7:$D$16)-P324)*O324/NETWORKDAYS(Lister!$D$19,Lister!$E$19,Lister!$D$7:$D$16),IF(E324&gt;DATE(2021,12,31),0)))),0),"")</f>
        <v/>
      </c>
      <c r="T324" s="22" t="str">
        <f>IFERROR(MAX(IF(OR(P324="",Q324="",R324=""),"",IF(AND(MONTH(E324)=1,MONTH(F324)=1),(NETWORKDAYS(E324,F324,Lister!$D$7:$D$16)-Q324)*O324/NETWORKDAYS(Lister!$D$20,Lister!$E$20,Lister!$D$7:$D$16),IF(AND(MONTH(E324)=1,F324&gt;DATE(2022,1,31)),(NETWORKDAYS(E324,Lister!$E$20,Lister!$D$7:$D$16)-Q324)*O324/NETWORKDAYS(Lister!$D$20,Lister!$E$20,Lister!$D$7:$D$16),IF(AND(E324&lt;DATE(2022,1,1),MONTH(F324)=1),(NETWORKDAYS(Lister!$D$20,F324,Lister!$D$7:$D$16)-Q324)*O324/NETWORKDAYS(Lister!$D$20,Lister!$E$20,Lister!$D$7:$D$16),IF(AND(E324&lt;DATE(2022,1,1),F324&gt;DATE(2022,1,31)),(NETWORKDAYS(Lister!$D$20,Lister!$E$20,Lister!$D$7:$D$16)-Q324)*O324/NETWORKDAYS(Lister!$D$20,Lister!$E$20,Lister!$D$7:$D$16),IF(OR(AND(E324&lt;DATE(2022,1,1),F324&lt;DATE(2022,1,1)),E324&gt;DATE(2022,1,31)),0)))))),0),"")</f>
        <v/>
      </c>
      <c r="U324" s="22" t="str">
        <f>IFERROR(MAX(IF(OR(P324="",Q324="",R324=""),"",IF(AND(MONTH(E324)=2,MONTH(F324)=2),(NETWORKDAYS(E324,F324,Lister!$D$7:$D$16)-R324)*O324/NETWORKDAYS(Lister!$D$21,Lister!$E$21,Lister!$D$7:$D$16),IF(AND(MONTH(E324)=2,F324&gt;DATE(2022,2,28)),(NETWORKDAYS(E324,Lister!$E$21,Lister!$D$7:$D$16)-R324)*O324/NETWORKDAYS(Lister!$D$21,Lister!$E$21,Lister!$D$7:$D$16),IF(AND(E324&lt;DATE(2022,2,1),MONTH(F324)=2),(NETWORKDAYS(Lister!$D$21,F324,Lister!$D$7:$D$16)-R324)*O324/NETWORKDAYS(Lister!$D$21,Lister!$E$21,Lister!$D$7:$D$16),IF(AND(E324&lt;DATE(2022,2,1),F324&gt;DATE(2022,2,28)),(NETWORKDAYS(Lister!$D$21,Lister!$E$21,Lister!$D$7:$D$16)-R324)*O324/NETWORKDAYS(Lister!$D$21,Lister!$E$21,Lister!$D$7:$D$16),IF(OR(AND(E324&lt;DATE(2022,2,1),F324&lt;DATE(2022,2,1)),E324&gt;DATE(2022,2,28)),0)))))),0),"")</f>
        <v/>
      </c>
      <c r="V324" s="23" t="str">
        <f t="shared" si="31"/>
        <v/>
      </c>
      <c r="W324" s="23" t="str">
        <f t="shared" si="32"/>
        <v/>
      </c>
      <c r="X324" s="24" t="str">
        <f t="shared" si="33"/>
        <v/>
      </c>
    </row>
    <row r="325" spans="1:24" x14ac:dyDescent="0.3">
      <c r="A325" s="4" t="str">
        <f t="shared" si="34"/>
        <v/>
      </c>
      <c r="B325" s="41"/>
      <c r="C325" s="42"/>
      <c r="D325" s="43"/>
      <c r="E325" s="44"/>
      <c r="F325" s="44"/>
      <c r="G325" s="17" t="str">
        <f>IF(OR(E325="",F325=""),"",NETWORKDAYS(E325,F325,Lister!$D$7:$D$16))</f>
        <v/>
      </c>
      <c r="I325" s="45" t="str">
        <f t="shared" si="28"/>
        <v/>
      </c>
      <c r="J325" s="46"/>
      <c r="K325" s="47">
        <f>IF(ISNUMBER('Opsparede løndele'!I310),J325+'Opsparede løndele'!I310,J325)</f>
        <v>0</v>
      </c>
      <c r="L325" s="48"/>
      <c r="M325" s="49"/>
      <c r="N325" s="23" t="str">
        <f t="shared" si="29"/>
        <v/>
      </c>
      <c r="O325" s="21" t="str">
        <f t="shared" si="30"/>
        <v/>
      </c>
      <c r="P325" s="49"/>
      <c r="Q325" s="49"/>
      <c r="R325" s="49"/>
      <c r="S325" s="22" t="str">
        <f>IFERROR(MAX(IF(OR(P325="",Q325="",R325=""),"",IF(AND(MONTH(E325)=12,MONTH(F325)=12),(NETWORKDAYS(E325,F325,Lister!$D$7:$D$16)-P325)*O325/NETWORKDAYS(Lister!$D$19,Lister!$E$19,Lister!$D$7:$D$16),IF(AND(MONTH(E325)=12,F325&gt;DATE(2021,12,31)),(NETWORKDAYS(E325,Lister!$E$19,Lister!$D$7:$D$16)-P325)*O325/NETWORKDAYS(Lister!$D$19,Lister!$E$19,Lister!$D$7:$D$16),IF(E325&gt;DATE(2021,12,31),0)))),0),"")</f>
        <v/>
      </c>
      <c r="T325" s="22" t="str">
        <f>IFERROR(MAX(IF(OR(P325="",Q325="",R325=""),"",IF(AND(MONTH(E325)=1,MONTH(F325)=1),(NETWORKDAYS(E325,F325,Lister!$D$7:$D$16)-Q325)*O325/NETWORKDAYS(Lister!$D$20,Lister!$E$20,Lister!$D$7:$D$16),IF(AND(MONTH(E325)=1,F325&gt;DATE(2022,1,31)),(NETWORKDAYS(E325,Lister!$E$20,Lister!$D$7:$D$16)-Q325)*O325/NETWORKDAYS(Lister!$D$20,Lister!$E$20,Lister!$D$7:$D$16),IF(AND(E325&lt;DATE(2022,1,1),MONTH(F325)=1),(NETWORKDAYS(Lister!$D$20,F325,Lister!$D$7:$D$16)-Q325)*O325/NETWORKDAYS(Lister!$D$20,Lister!$E$20,Lister!$D$7:$D$16),IF(AND(E325&lt;DATE(2022,1,1),F325&gt;DATE(2022,1,31)),(NETWORKDAYS(Lister!$D$20,Lister!$E$20,Lister!$D$7:$D$16)-Q325)*O325/NETWORKDAYS(Lister!$D$20,Lister!$E$20,Lister!$D$7:$D$16),IF(OR(AND(E325&lt;DATE(2022,1,1),F325&lt;DATE(2022,1,1)),E325&gt;DATE(2022,1,31)),0)))))),0),"")</f>
        <v/>
      </c>
      <c r="U325" s="22" t="str">
        <f>IFERROR(MAX(IF(OR(P325="",Q325="",R325=""),"",IF(AND(MONTH(E325)=2,MONTH(F325)=2),(NETWORKDAYS(E325,F325,Lister!$D$7:$D$16)-R325)*O325/NETWORKDAYS(Lister!$D$21,Lister!$E$21,Lister!$D$7:$D$16),IF(AND(MONTH(E325)=2,F325&gt;DATE(2022,2,28)),(NETWORKDAYS(E325,Lister!$E$21,Lister!$D$7:$D$16)-R325)*O325/NETWORKDAYS(Lister!$D$21,Lister!$E$21,Lister!$D$7:$D$16),IF(AND(E325&lt;DATE(2022,2,1),MONTH(F325)=2),(NETWORKDAYS(Lister!$D$21,F325,Lister!$D$7:$D$16)-R325)*O325/NETWORKDAYS(Lister!$D$21,Lister!$E$21,Lister!$D$7:$D$16),IF(AND(E325&lt;DATE(2022,2,1),F325&gt;DATE(2022,2,28)),(NETWORKDAYS(Lister!$D$21,Lister!$E$21,Lister!$D$7:$D$16)-R325)*O325/NETWORKDAYS(Lister!$D$21,Lister!$E$21,Lister!$D$7:$D$16),IF(OR(AND(E325&lt;DATE(2022,2,1),F325&lt;DATE(2022,2,1)),E325&gt;DATE(2022,2,28)),0)))))),0),"")</f>
        <v/>
      </c>
      <c r="V325" s="23" t="str">
        <f t="shared" si="31"/>
        <v/>
      </c>
      <c r="W325" s="23" t="str">
        <f t="shared" si="32"/>
        <v/>
      </c>
      <c r="X325" s="24" t="str">
        <f t="shared" si="33"/>
        <v/>
      </c>
    </row>
    <row r="326" spans="1:24" x14ac:dyDescent="0.3">
      <c r="A326" s="4" t="str">
        <f t="shared" si="34"/>
        <v/>
      </c>
      <c r="B326" s="41"/>
      <c r="C326" s="42"/>
      <c r="D326" s="43"/>
      <c r="E326" s="44"/>
      <c r="F326" s="44"/>
      <c r="G326" s="17" t="str">
        <f>IF(OR(E326="",F326=""),"",NETWORKDAYS(E326,F326,Lister!$D$7:$D$16))</f>
        <v/>
      </c>
      <c r="I326" s="45" t="str">
        <f t="shared" si="28"/>
        <v/>
      </c>
      <c r="J326" s="46"/>
      <c r="K326" s="47">
        <f>IF(ISNUMBER('Opsparede løndele'!I311),J326+'Opsparede løndele'!I311,J326)</f>
        <v>0</v>
      </c>
      <c r="L326" s="48"/>
      <c r="M326" s="49"/>
      <c r="N326" s="23" t="str">
        <f t="shared" si="29"/>
        <v/>
      </c>
      <c r="O326" s="21" t="str">
        <f t="shared" si="30"/>
        <v/>
      </c>
      <c r="P326" s="49"/>
      <c r="Q326" s="49"/>
      <c r="R326" s="49"/>
      <c r="S326" s="22" t="str">
        <f>IFERROR(MAX(IF(OR(P326="",Q326="",R326=""),"",IF(AND(MONTH(E326)=12,MONTH(F326)=12),(NETWORKDAYS(E326,F326,Lister!$D$7:$D$16)-P326)*O326/NETWORKDAYS(Lister!$D$19,Lister!$E$19,Lister!$D$7:$D$16),IF(AND(MONTH(E326)=12,F326&gt;DATE(2021,12,31)),(NETWORKDAYS(E326,Lister!$E$19,Lister!$D$7:$D$16)-P326)*O326/NETWORKDAYS(Lister!$D$19,Lister!$E$19,Lister!$D$7:$D$16),IF(E326&gt;DATE(2021,12,31),0)))),0),"")</f>
        <v/>
      </c>
      <c r="T326" s="22" t="str">
        <f>IFERROR(MAX(IF(OR(P326="",Q326="",R326=""),"",IF(AND(MONTH(E326)=1,MONTH(F326)=1),(NETWORKDAYS(E326,F326,Lister!$D$7:$D$16)-Q326)*O326/NETWORKDAYS(Lister!$D$20,Lister!$E$20,Lister!$D$7:$D$16),IF(AND(MONTH(E326)=1,F326&gt;DATE(2022,1,31)),(NETWORKDAYS(E326,Lister!$E$20,Lister!$D$7:$D$16)-Q326)*O326/NETWORKDAYS(Lister!$D$20,Lister!$E$20,Lister!$D$7:$D$16),IF(AND(E326&lt;DATE(2022,1,1),MONTH(F326)=1),(NETWORKDAYS(Lister!$D$20,F326,Lister!$D$7:$D$16)-Q326)*O326/NETWORKDAYS(Lister!$D$20,Lister!$E$20,Lister!$D$7:$D$16),IF(AND(E326&lt;DATE(2022,1,1),F326&gt;DATE(2022,1,31)),(NETWORKDAYS(Lister!$D$20,Lister!$E$20,Lister!$D$7:$D$16)-Q326)*O326/NETWORKDAYS(Lister!$D$20,Lister!$E$20,Lister!$D$7:$D$16),IF(OR(AND(E326&lt;DATE(2022,1,1),F326&lt;DATE(2022,1,1)),E326&gt;DATE(2022,1,31)),0)))))),0),"")</f>
        <v/>
      </c>
      <c r="U326" s="22" t="str">
        <f>IFERROR(MAX(IF(OR(P326="",Q326="",R326=""),"",IF(AND(MONTH(E326)=2,MONTH(F326)=2),(NETWORKDAYS(E326,F326,Lister!$D$7:$D$16)-R326)*O326/NETWORKDAYS(Lister!$D$21,Lister!$E$21,Lister!$D$7:$D$16),IF(AND(MONTH(E326)=2,F326&gt;DATE(2022,2,28)),(NETWORKDAYS(E326,Lister!$E$21,Lister!$D$7:$D$16)-R326)*O326/NETWORKDAYS(Lister!$D$21,Lister!$E$21,Lister!$D$7:$D$16),IF(AND(E326&lt;DATE(2022,2,1),MONTH(F326)=2),(NETWORKDAYS(Lister!$D$21,F326,Lister!$D$7:$D$16)-R326)*O326/NETWORKDAYS(Lister!$D$21,Lister!$E$21,Lister!$D$7:$D$16),IF(AND(E326&lt;DATE(2022,2,1),F326&gt;DATE(2022,2,28)),(NETWORKDAYS(Lister!$D$21,Lister!$E$21,Lister!$D$7:$D$16)-R326)*O326/NETWORKDAYS(Lister!$D$21,Lister!$E$21,Lister!$D$7:$D$16),IF(OR(AND(E326&lt;DATE(2022,2,1),F326&lt;DATE(2022,2,1)),E326&gt;DATE(2022,2,28)),0)))))),0),"")</f>
        <v/>
      </c>
      <c r="V326" s="23" t="str">
        <f t="shared" si="31"/>
        <v/>
      </c>
      <c r="W326" s="23" t="str">
        <f t="shared" si="32"/>
        <v/>
      </c>
      <c r="X326" s="24" t="str">
        <f t="shared" si="33"/>
        <v/>
      </c>
    </row>
    <row r="327" spans="1:24" x14ac:dyDescent="0.3">
      <c r="A327" s="4" t="str">
        <f t="shared" si="34"/>
        <v/>
      </c>
      <c r="B327" s="41"/>
      <c r="C327" s="42"/>
      <c r="D327" s="43"/>
      <c r="E327" s="44"/>
      <c r="F327" s="44"/>
      <c r="G327" s="17" t="str">
        <f>IF(OR(E327="",F327=""),"",NETWORKDAYS(E327,F327,Lister!$D$7:$D$16))</f>
        <v/>
      </c>
      <c r="I327" s="45" t="str">
        <f t="shared" si="28"/>
        <v/>
      </c>
      <c r="J327" s="46"/>
      <c r="K327" s="47">
        <f>IF(ISNUMBER('Opsparede løndele'!I312),J327+'Opsparede løndele'!I312,J327)</f>
        <v>0</v>
      </c>
      <c r="L327" s="48"/>
      <c r="M327" s="49"/>
      <c r="N327" s="23" t="str">
        <f t="shared" si="29"/>
        <v/>
      </c>
      <c r="O327" s="21" t="str">
        <f t="shared" si="30"/>
        <v/>
      </c>
      <c r="P327" s="49"/>
      <c r="Q327" s="49"/>
      <c r="R327" s="49"/>
      <c r="S327" s="22" t="str">
        <f>IFERROR(MAX(IF(OR(P327="",Q327="",R327=""),"",IF(AND(MONTH(E327)=12,MONTH(F327)=12),(NETWORKDAYS(E327,F327,Lister!$D$7:$D$16)-P327)*O327/NETWORKDAYS(Lister!$D$19,Lister!$E$19,Lister!$D$7:$D$16),IF(AND(MONTH(E327)=12,F327&gt;DATE(2021,12,31)),(NETWORKDAYS(E327,Lister!$E$19,Lister!$D$7:$D$16)-P327)*O327/NETWORKDAYS(Lister!$D$19,Lister!$E$19,Lister!$D$7:$D$16),IF(E327&gt;DATE(2021,12,31),0)))),0),"")</f>
        <v/>
      </c>
      <c r="T327" s="22" t="str">
        <f>IFERROR(MAX(IF(OR(P327="",Q327="",R327=""),"",IF(AND(MONTH(E327)=1,MONTH(F327)=1),(NETWORKDAYS(E327,F327,Lister!$D$7:$D$16)-Q327)*O327/NETWORKDAYS(Lister!$D$20,Lister!$E$20,Lister!$D$7:$D$16),IF(AND(MONTH(E327)=1,F327&gt;DATE(2022,1,31)),(NETWORKDAYS(E327,Lister!$E$20,Lister!$D$7:$D$16)-Q327)*O327/NETWORKDAYS(Lister!$D$20,Lister!$E$20,Lister!$D$7:$D$16),IF(AND(E327&lt;DATE(2022,1,1),MONTH(F327)=1),(NETWORKDAYS(Lister!$D$20,F327,Lister!$D$7:$D$16)-Q327)*O327/NETWORKDAYS(Lister!$D$20,Lister!$E$20,Lister!$D$7:$D$16),IF(AND(E327&lt;DATE(2022,1,1),F327&gt;DATE(2022,1,31)),(NETWORKDAYS(Lister!$D$20,Lister!$E$20,Lister!$D$7:$D$16)-Q327)*O327/NETWORKDAYS(Lister!$D$20,Lister!$E$20,Lister!$D$7:$D$16),IF(OR(AND(E327&lt;DATE(2022,1,1),F327&lt;DATE(2022,1,1)),E327&gt;DATE(2022,1,31)),0)))))),0),"")</f>
        <v/>
      </c>
      <c r="U327" s="22" t="str">
        <f>IFERROR(MAX(IF(OR(P327="",Q327="",R327=""),"",IF(AND(MONTH(E327)=2,MONTH(F327)=2),(NETWORKDAYS(E327,F327,Lister!$D$7:$D$16)-R327)*O327/NETWORKDAYS(Lister!$D$21,Lister!$E$21,Lister!$D$7:$D$16),IF(AND(MONTH(E327)=2,F327&gt;DATE(2022,2,28)),(NETWORKDAYS(E327,Lister!$E$21,Lister!$D$7:$D$16)-R327)*O327/NETWORKDAYS(Lister!$D$21,Lister!$E$21,Lister!$D$7:$D$16),IF(AND(E327&lt;DATE(2022,2,1),MONTH(F327)=2),(NETWORKDAYS(Lister!$D$21,F327,Lister!$D$7:$D$16)-R327)*O327/NETWORKDAYS(Lister!$D$21,Lister!$E$21,Lister!$D$7:$D$16),IF(AND(E327&lt;DATE(2022,2,1),F327&gt;DATE(2022,2,28)),(NETWORKDAYS(Lister!$D$21,Lister!$E$21,Lister!$D$7:$D$16)-R327)*O327/NETWORKDAYS(Lister!$D$21,Lister!$E$21,Lister!$D$7:$D$16),IF(OR(AND(E327&lt;DATE(2022,2,1),F327&lt;DATE(2022,2,1)),E327&gt;DATE(2022,2,28)),0)))))),0),"")</f>
        <v/>
      </c>
      <c r="V327" s="23" t="str">
        <f t="shared" si="31"/>
        <v/>
      </c>
      <c r="W327" s="23" t="str">
        <f t="shared" si="32"/>
        <v/>
      </c>
      <c r="X327" s="24" t="str">
        <f t="shared" si="33"/>
        <v/>
      </c>
    </row>
    <row r="328" spans="1:24" x14ac:dyDescent="0.3">
      <c r="A328" s="4" t="str">
        <f t="shared" si="34"/>
        <v/>
      </c>
      <c r="B328" s="41"/>
      <c r="C328" s="42"/>
      <c r="D328" s="43"/>
      <c r="E328" s="44"/>
      <c r="F328" s="44"/>
      <c r="G328" s="17" t="str">
        <f>IF(OR(E328="",F328=""),"",NETWORKDAYS(E328,F328,Lister!$D$7:$D$16))</f>
        <v/>
      </c>
      <c r="I328" s="45" t="str">
        <f t="shared" si="28"/>
        <v/>
      </c>
      <c r="J328" s="46"/>
      <c r="K328" s="47">
        <f>IF(ISNUMBER('Opsparede løndele'!I313),J328+'Opsparede løndele'!I313,J328)</f>
        <v>0</v>
      </c>
      <c r="L328" s="48"/>
      <c r="M328" s="49"/>
      <c r="N328" s="23" t="str">
        <f t="shared" si="29"/>
        <v/>
      </c>
      <c r="O328" s="21" t="str">
        <f t="shared" si="30"/>
        <v/>
      </c>
      <c r="P328" s="49"/>
      <c r="Q328" s="49"/>
      <c r="R328" s="49"/>
      <c r="S328" s="22" t="str">
        <f>IFERROR(MAX(IF(OR(P328="",Q328="",R328=""),"",IF(AND(MONTH(E328)=12,MONTH(F328)=12),(NETWORKDAYS(E328,F328,Lister!$D$7:$D$16)-P328)*O328/NETWORKDAYS(Lister!$D$19,Lister!$E$19,Lister!$D$7:$D$16),IF(AND(MONTH(E328)=12,F328&gt;DATE(2021,12,31)),(NETWORKDAYS(E328,Lister!$E$19,Lister!$D$7:$D$16)-P328)*O328/NETWORKDAYS(Lister!$D$19,Lister!$E$19,Lister!$D$7:$D$16),IF(E328&gt;DATE(2021,12,31),0)))),0),"")</f>
        <v/>
      </c>
      <c r="T328" s="22" t="str">
        <f>IFERROR(MAX(IF(OR(P328="",Q328="",R328=""),"",IF(AND(MONTH(E328)=1,MONTH(F328)=1),(NETWORKDAYS(E328,F328,Lister!$D$7:$D$16)-Q328)*O328/NETWORKDAYS(Lister!$D$20,Lister!$E$20,Lister!$D$7:$D$16),IF(AND(MONTH(E328)=1,F328&gt;DATE(2022,1,31)),(NETWORKDAYS(E328,Lister!$E$20,Lister!$D$7:$D$16)-Q328)*O328/NETWORKDAYS(Lister!$D$20,Lister!$E$20,Lister!$D$7:$D$16),IF(AND(E328&lt;DATE(2022,1,1),MONTH(F328)=1),(NETWORKDAYS(Lister!$D$20,F328,Lister!$D$7:$D$16)-Q328)*O328/NETWORKDAYS(Lister!$D$20,Lister!$E$20,Lister!$D$7:$D$16),IF(AND(E328&lt;DATE(2022,1,1),F328&gt;DATE(2022,1,31)),(NETWORKDAYS(Lister!$D$20,Lister!$E$20,Lister!$D$7:$D$16)-Q328)*O328/NETWORKDAYS(Lister!$D$20,Lister!$E$20,Lister!$D$7:$D$16),IF(OR(AND(E328&lt;DATE(2022,1,1),F328&lt;DATE(2022,1,1)),E328&gt;DATE(2022,1,31)),0)))))),0),"")</f>
        <v/>
      </c>
      <c r="U328" s="22" t="str">
        <f>IFERROR(MAX(IF(OR(P328="",Q328="",R328=""),"",IF(AND(MONTH(E328)=2,MONTH(F328)=2),(NETWORKDAYS(E328,F328,Lister!$D$7:$D$16)-R328)*O328/NETWORKDAYS(Lister!$D$21,Lister!$E$21,Lister!$D$7:$D$16),IF(AND(MONTH(E328)=2,F328&gt;DATE(2022,2,28)),(NETWORKDAYS(E328,Lister!$E$21,Lister!$D$7:$D$16)-R328)*O328/NETWORKDAYS(Lister!$D$21,Lister!$E$21,Lister!$D$7:$D$16),IF(AND(E328&lt;DATE(2022,2,1),MONTH(F328)=2),(NETWORKDAYS(Lister!$D$21,F328,Lister!$D$7:$D$16)-R328)*O328/NETWORKDAYS(Lister!$D$21,Lister!$E$21,Lister!$D$7:$D$16),IF(AND(E328&lt;DATE(2022,2,1),F328&gt;DATE(2022,2,28)),(NETWORKDAYS(Lister!$D$21,Lister!$E$21,Lister!$D$7:$D$16)-R328)*O328/NETWORKDAYS(Lister!$D$21,Lister!$E$21,Lister!$D$7:$D$16),IF(OR(AND(E328&lt;DATE(2022,2,1),F328&lt;DATE(2022,2,1)),E328&gt;DATE(2022,2,28)),0)))))),0),"")</f>
        <v/>
      </c>
      <c r="V328" s="23" t="str">
        <f t="shared" si="31"/>
        <v/>
      </c>
      <c r="W328" s="23" t="str">
        <f t="shared" si="32"/>
        <v/>
      </c>
      <c r="X328" s="24" t="str">
        <f t="shared" si="33"/>
        <v/>
      </c>
    </row>
    <row r="329" spans="1:24" x14ac:dyDescent="0.3">
      <c r="A329" s="4" t="str">
        <f t="shared" si="34"/>
        <v/>
      </c>
      <c r="B329" s="41"/>
      <c r="C329" s="42"/>
      <c r="D329" s="43"/>
      <c r="E329" s="44"/>
      <c r="F329" s="44"/>
      <c r="G329" s="17" t="str">
        <f>IF(OR(E329="",F329=""),"",NETWORKDAYS(E329,F329,Lister!$D$7:$D$16))</f>
        <v/>
      </c>
      <c r="I329" s="45" t="str">
        <f t="shared" si="28"/>
        <v/>
      </c>
      <c r="J329" s="46"/>
      <c r="K329" s="47">
        <f>IF(ISNUMBER('Opsparede løndele'!I314),J329+'Opsparede løndele'!I314,J329)</f>
        <v>0</v>
      </c>
      <c r="L329" s="48"/>
      <c r="M329" s="49"/>
      <c r="N329" s="23" t="str">
        <f t="shared" si="29"/>
        <v/>
      </c>
      <c r="O329" s="21" t="str">
        <f t="shared" si="30"/>
        <v/>
      </c>
      <c r="P329" s="49"/>
      <c r="Q329" s="49"/>
      <c r="R329" s="49"/>
      <c r="S329" s="22" t="str">
        <f>IFERROR(MAX(IF(OR(P329="",Q329="",R329=""),"",IF(AND(MONTH(E329)=12,MONTH(F329)=12),(NETWORKDAYS(E329,F329,Lister!$D$7:$D$16)-P329)*O329/NETWORKDAYS(Lister!$D$19,Lister!$E$19,Lister!$D$7:$D$16),IF(AND(MONTH(E329)=12,F329&gt;DATE(2021,12,31)),(NETWORKDAYS(E329,Lister!$E$19,Lister!$D$7:$D$16)-P329)*O329/NETWORKDAYS(Lister!$D$19,Lister!$E$19,Lister!$D$7:$D$16),IF(E329&gt;DATE(2021,12,31),0)))),0),"")</f>
        <v/>
      </c>
      <c r="T329" s="22" t="str">
        <f>IFERROR(MAX(IF(OR(P329="",Q329="",R329=""),"",IF(AND(MONTH(E329)=1,MONTH(F329)=1),(NETWORKDAYS(E329,F329,Lister!$D$7:$D$16)-Q329)*O329/NETWORKDAYS(Lister!$D$20,Lister!$E$20,Lister!$D$7:$D$16),IF(AND(MONTH(E329)=1,F329&gt;DATE(2022,1,31)),(NETWORKDAYS(E329,Lister!$E$20,Lister!$D$7:$D$16)-Q329)*O329/NETWORKDAYS(Lister!$D$20,Lister!$E$20,Lister!$D$7:$D$16),IF(AND(E329&lt;DATE(2022,1,1),MONTH(F329)=1),(NETWORKDAYS(Lister!$D$20,F329,Lister!$D$7:$D$16)-Q329)*O329/NETWORKDAYS(Lister!$D$20,Lister!$E$20,Lister!$D$7:$D$16),IF(AND(E329&lt;DATE(2022,1,1),F329&gt;DATE(2022,1,31)),(NETWORKDAYS(Lister!$D$20,Lister!$E$20,Lister!$D$7:$D$16)-Q329)*O329/NETWORKDAYS(Lister!$D$20,Lister!$E$20,Lister!$D$7:$D$16),IF(OR(AND(E329&lt;DATE(2022,1,1),F329&lt;DATE(2022,1,1)),E329&gt;DATE(2022,1,31)),0)))))),0),"")</f>
        <v/>
      </c>
      <c r="U329" s="22" t="str">
        <f>IFERROR(MAX(IF(OR(P329="",Q329="",R329=""),"",IF(AND(MONTH(E329)=2,MONTH(F329)=2),(NETWORKDAYS(E329,F329,Lister!$D$7:$D$16)-R329)*O329/NETWORKDAYS(Lister!$D$21,Lister!$E$21,Lister!$D$7:$D$16),IF(AND(MONTH(E329)=2,F329&gt;DATE(2022,2,28)),(NETWORKDAYS(E329,Lister!$E$21,Lister!$D$7:$D$16)-R329)*O329/NETWORKDAYS(Lister!$D$21,Lister!$E$21,Lister!$D$7:$D$16),IF(AND(E329&lt;DATE(2022,2,1),MONTH(F329)=2),(NETWORKDAYS(Lister!$D$21,F329,Lister!$D$7:$D$16)-R329)*O329/NETWORKDAYS(Lister!$D$21,Lister!$E$21,Lister!$D$7:$D$16),IF(AND(E329&lt;DATE(2022,2,1),F329&gt;DATE(2022,2,28)),(NETWORKDAYS(Lister!$D$21,Lister!$E$21,Lister!$D$7:$D$16)-R329)*O329/NETWORKDAYS(Lister!$D$21,Lister!$E$21,Lister!$D$7:$D$16),IF(OR(AND(E329&lt;DATE(2022,2,1),F329&lt;DATE(2022,2,1)),E329&gt;DATE(2022,2,28)),0)))))),0),"")</f>
        <v/>
      </c>
      <c r="V329" s="23" t="str">
        <f t="shared" si="31"/>
        <v/>
      </c>
      <c r="W329" s="23" t="str">
        <f t="shared" si="32"/>
        <v/>
      </c>
      <c r="X329" s="24" t="str">
        <f t="shared" si="33"/>
        <v/>
      </c>
    </row>
    <row r="330" spans="1:24" x14ac:dyDescent="0.3">
      <c r="A330" s="4" t="str">
        <f t="shared" si="34"/>
        <v/>
      </c>
      <c r="B330" s="41"/>
      <c r="C330" s="42"/>
      <c r="D330" s="43"/>
      <c r="E330" s="44"/>
      <c r="F330" s="44"/>
      <c r="G330" s="17" t="str">
        <f>IF(OR(E330="",F330=""),"",NETWORKDAYS(E330,F330,Lister!$D$7:$D$16))</f>
        <v/>
      </c>
      <c r="I330" s="45" t="str">
        <f t="shared" si="28"/>
        <v/>
      </c>
      <c r="J330" s="46"/>
      <c r="K330" s="47">
        <f>IF(ISNUMBER('Opsparede løndele'!I315),J330+'Opsparede løndele'!I315,J330)</f>
        <v>0</v>
      </c>
      <c r="L330" s="48"/>
      <c r="M330" s="49"/>
      <c r="N330" s="23" t="str">
        <f t="shared" si="29"/>
        <v/>
      </c>
      <c r="O330" s="21" t="str">
        <f t="shared" si="30"/>
        <v/>
      </c>
      <c r="P330" s="49"/>
      <c r="Q330" s="49"/>
      <c r="R330" s="49"/>
      <c r="S330" s="22" t="str">
        <f>IFERROR(MAX(IF(OR(P330="",Q330="",R330=""),"",IF(AND(MONTH(E330)=12,MONTH(F330)=12),(NETWORKDAYS(E330,F330,Lister!$D$7:$D$16)-P330)*O330/NETWORKDAYS(Lister!$D$19,Lister!$E$19,Lister!$D$7:$D$16),IF(AND(MONTH(E330)=12,F330&gt;DATE(2021,12,31)),(NETWORKDAYS(E330,Lister!$E$19,Lister!$D$7:$D$16)-P330)*O330/NETWORKDAYS(Lister!$D$19,Lister!$E$19,Lister!$D$7:$D$16),IF(E330&gt;DATE(2021,12,31),0)))),0),"")</f>
        <v/>
      </c>
      <c r="T330" s="22" t="str">
        <f>IFERROR(MAX(IF(OR(P330="",Q330="",R330=""),"",IF(AND(MONTH(E330)=1,MONTH(F330)=1),(NETWORKDAYS(E330,F330,Lister!$D$7:$D$16)-Q330)*O330/NETWORKDAYS(Lister!$D$20,Lister!$E$20,Lister!$D$7:$D$16),IF(AND(MONTH(E330)=1,F330&gt;DATE(2022,1,31)),(NETWORKDAYS(E330,Lister!$E$20,Lister!$D$7:$D$16)-Q330)*O330/NETWORKDAYS(Lister!$D$20,Lister!$E$20,Lister!$D$7:$D$16),IF(AND(E330&lt;DATE(2022,1,1),MONTH(F330)=1),(NETWORKDAYS(Lister!$D$20,F330,Lister!$D$7:$D$16)-Q330)*O330/NETWORKDAYS(Lister!$D$20,Lister!$E$20,Lister!$D$7:$D$16),IF(AND(E330&lt;DATE(2022,1,1),F330&gt;DATE(2022,1,31)),(NETWORKDAYS(Lister!$D$20,Lister!$E$20,Lister!$D$7:$D$16)-Q330)*O330/NETWORKDAYS(Lister!$D$20,Lister!$E$20,Lister!$D$7:$D$16),IF(OR(AND(E330&lt;DATE(2022,1,1),F330&lt;DATE(2022,1,1)),E330&gt;DATE(2022,1,31)),0)))))),0),"")</f>
        <v/>
      </c>
      <c r="U330" s="22" t="str">
        <f>IFERROR(MAX(IF(OR(P330="",Q330="",R330=""),"",IF(AND(MONTH(E330)=2,MONTH(F330)=2),(NETWORKDAYS(E330,F330,Lister!$D$7:$D$16)-R330)*O330/NETWORKDAYS(Lister!$D$21,Lister!$E$21,Lister!$D$7:$D$16),IF(AND(MONTH(E330)=2,F330&gt;DATE(2022,2,28)),(NETWORKDAYS(E330,Lister!$E$21,Lister!$D$7:$D$16)-R330)*O330/NETWORKDAYS(Lister!$D$21,Lister!$E$21,Lister!$D$7:$D$16),IF(AND(E330&lt;DATE(2022,2,1),MONTH(F330)=2),(NETWORKDAYS(Lister!$D$21,F330,Lister!$D$7:$D$16)-R330)*O330/NETWORKDAYS(Lister!$D$21,Lister!$E$21,Lister!$D$7:$D$16),IF(AND(E330&lt;DATE(2022,2,1),F330&gt;DATE(2022,2,28)),(NETWORKDAYS(Lister!$D$21,Lister!$E$21,Lister!$D$7:$D$16)-R330)*O330/NETWORKDAYS(Lister!$D$21,Lister!$E$21,Lister!$D$7:$D$16),IF(OR(AND(E330&lt;DATE(2022,2,1),F330&lt;DATE(2022,2,1)),E330&gt;DATE(2022,2,28)),0)))))),0),"")</f>
        <v/>
      </c>
      <c r="V330" s="23" t="str">
        <f t="shared" si="31"/>
        <v/>
      </c>
      <c r="W330" s="23" t="str">
        <f t="shared" si="32"/>
        <v/>
      </c>
      <c r="X330" s="24" t="str">
        <f t="shared" si="33"/>
        <v/>
      </c>
    </row>
    <row r="331" spans="1:24" x14ac:dyDescent="0.3">
      <c r="A331" s="4" t="str">
        <f t="shared" si="34"/>
        <v/>
      </c>
      <c r="B331" s="41"/>
      <c r="C331" s="42"/>
      <c r="D331" s="43"/>
      <c r="E331" s="44"/>
      <c r="F331" s="44"/>
      <c r="G331" s="17" t="str">
        <f>IF(OR(E331="",F331=""),"",NETWORKDAYS(E331,F331,Lister!$D$7:$D$16))</f>
        <v/>
      </c>
      <c r="I331" s="45" t="str">
        <f t="shared" si="28"/>
        <v/>
      </c>
      <c r="J331" s="46"/>
      <c r="K331" s="47">
        <f>IF(ISNUMBER('Opsparede løndele'!I316),J331+'Opsparede løndele'!I316,J331)</f>
        <v>0</v>
      </c>
      <c r="L331" s="48"/>
      <c r="M331" s="49"/>
      <c r="N331" s="23" t="str">
        <f t="shared" si="29"/>
        <v/>
      </c>
      <c r="O331" s="21" t="str">
        <f t="shared" si="30"/>
        <v/>
      </c>
      <c r="P331" s="49"/>
      <c r="Q331" s="49"/>
      <c r="R331" s="49"/>
      <c r="S331" s="22" t="str">
        <f>IFERROR(MAX(IF(OR(P331="",Q331="",R331=""),"",IF(AND(MONTH(E331)=12,MONTH(F331)=12),(NETWORKDAYS(E331,F331,Lister!$D$7:$D$16)-P331)*O331/NETWORKDAYS(Lister!$D$19,Lister!$E$19,Lister!$D$7:$D$16),IF(AND(MONTH(E331)=12,F331&gt;DATE(2021,12,31)),(NETWORKDAYS(E331,Lister!$E$19,Lister!$D$7:$D$16)-P331)*O331/NETWORKDAYS(Lister!$D$19,Lister!$E$19,Lister!$D$7:$D$16),IF(E331&gt;DATE(2021,12,31),0)))),0),"")</f>
        <v/>
      </c>
      <c r="T331" s="22" t="str">
        <f>IFERROR(MAX(IF(OR(P331="",Q331="",R331=""),"",IF(AND(MONTH(E331)=1,MONTH(F331)=1),(NETWORKDAYS(E331,F331,Lister!$D$7:$D$16)-Q331)*O331/NETWORKDAYS(Lister!$D$20,Lister!$E$20,Lister!$D$7:$D$16),IF(AND(MONTH(E331)=1,F331&gt;DATE(2022,1,31)),(NETWORKDAYS(E331,Lister!$E$20,Lister!$D$7:$D$16)-Q331)*O331/NETWORKDAYS(Lister!$D$20,Lister!$E$20,Lister!$D$7:$D$16),IF(AND(E331&lt;DATE(2022,1,1),MONTH(F331)=1),(NETWORKDAYS(Lister!$D$20,F331,Lister!$D$7:$D$16)-Q331)*O331/NETWORKDAYS(Lister!$D$20,Lister!$E$20,Lister!$D$7:$D$16),IF(AND(E331&lt;DATE(2022,1,1),F331&gt;DATE(2022,1,31)),(NETWORKDAYS(Lister!$D$20,Lister!$E$20,Lister!$D$7:$D$16)-Q331)*O331/NETWORKDAYS(Lister!$D$20,Lister!$E$20,Lister!$D$7:$D$16),IF(OR(AND(E331&lt;DATE(2022,1,1),F331&lt;DATE(2022,1,1)),E331&gt;DATE(2022,1,31)),0)))))),0),"")</f>
        <v/>
      </c>
      <c r="U331" s="22" t="str">
        <f>IFERROR(MAX(IF(OR(P331="",Q331="",R331=""),"",IF(AND(MONTH(E331)=2,MONTH(F331)=2),(NETWORKDAYS(E331,F331,Lister!$D$7:$D$16)-R331)*O331/NETWORKDAYS(Lister!$D$21,Lister!$E$21,Lister!$D$7:$D$16),IF(AND(MONTH(E331)=2,F331&gt;DATE(2022,2,28)),(NETWORKDAYS(E331,Lister!$E$21,Lister!$D$7:$D$16)-R331)*O331/NETWORKDAYS(Lister!$D$21,Lister!$E$21,Lister!$D$7:$D$16),IF(AND(E331&lt;DATE(2022,2,1),MONTH(F331)=2),(NETWORKDAYS(Lister!$D$21,F331,Lister!$D$7:$D$16)-R331)*O331/NETWORKDAYS(Lister!$D$21,Lister!$E$21,Lister!$D$7:$D$16),IF(AND(E331&lt;DATE(2022,2,1),F331&gt;DATE(2022,2,28)),(NETWORKDAYS(Lister!$D$21,Lister!$E$21,Lister!$D$7:$D$16)-R331)*O331/NETWORKDAYS(Lister!$D$21,Lister!$E$21,Lister!$D$7:$D$16),IF(OR(AND(E331&lt;DATE(2022,2,1),F331&lt;DATE(2022,2,1)),E331&gt;DATE(2022,2,28)),0)))))),0),"")</f>
        <v/>
      </c>
      <c r="V331" s="23" t="str">
        <f t="shared" si="31"/>
        <v/>
      </c>
      <c r="W331" s="23" t="str">
        <f t="shared" si="32"/>
        <v/>
      </c>
      <c r="X331" s="24" t="str">
        <f t="shared" si="33"/>
        <v/>
      </c>
    </row>
    <row r="332" spans="1:24" x14ac:dyDescent="0.3">
      <c r="A332" s="4" t="str">
        <f t="shared" si="34"/>
        <v/>
      </c>
      <c r="B332" s="41"/>
      <c r="C332" s="42"/>
      <c r="D332" s="43"/>
      <c r="E332" s="44"/>
      <c r="F332" s="44"/>
      <c r="G332" s="17" t="str">
        <f>IF(OR(E332="",F332=""),"",NETWORKDAYS(E332,F332,Lister!$D$7:$D$16))</f>
        <v/>
      </c>
      <c r="I332" s="45" t="str">
        <f t="shared" si="28"/>
        <v/>
      </c>
      <c r="J332" s="46"/>
      <c r="K332" s="47">
        <f>IF(ISNUMBER('Opsparede løndele'!I317),J332+'Opsparede løndele'!I317,J332)</f>
        <v>0</v>
      </c>
      <c r="L332" s="48"/>
      <c r="M332" s="49"/>
      <c r="N332" s="23" t="str">
        <f t="shared" si="29"/>
        <v/>
      </c>
      <c r="O332" s="21" t="str">
        <f t="shared" si="30"/>
        <v/>
      </c>
      <c r="P332" s="49"/>
      <c r="Q332" s="49"/>
      <c r="R332" s="49"/>
      <c r="S332" s="22" t="str">
        <f>IFERROR(MAX(IF(OR(P332="",Q332="",R332=""),"",IF(AND(MONTH(E332)=12,MONTH(F332)=12),(NETWORKDAYS(E332,F332,Lister!$D$7:$D$16)-P332)*O332/NETWORKDAYS(Lister!$D$19,Lister!$E$19,Lister!$D$7:$D$16),IF(AND(MONTH(E332)=12,F332&gt;DATE(2021,12,31)),(NETWORKDAYS(E332,Lister!$E$19,Lister!$D$7:$D$16)-P332)*O332/NETWORKDAYS(Lister!$D$19,Lister!$E$19,Lister!$D$7:$D$16),IF(E332&gt;DATE(2021,12,31),0)))),0),"")</f>
        <v/>
      </c>
      <c r="T332" s="22" t="str">
        <f>IFERROR(MAX(IF(OR(P332="",Q332="",R332=""),"",IF(AND(MONTH(E332)=1,MONTH(F332)=1),(NETWORKDAYS(E332,F332,Lister!$D$7:$D$16)-Q332)*O332/NETWORKDAYS(Lister!$D$20,Lister!$E$20,Lister!$D$7:$D$16),IF(AND(MONTH(E332)=1,F332&gt;DATE(2022,1,31)),(NETWORKDAYS(E332,Lister!$E$20,Lister!$D$7:$D$16)-Q332)*O332/NETWORKDAYS(Lister!$D$20,Lister!$E$20,Lister!$D$7:$D$16),IF(AND(E332&lt;DATE(2022,1,1),MONTH(F332)=1),(NETWORKDAYS(Lister!$D$20,F332,Lister!$D$7:$D$16)-Q332)*O332/NETWORKDAYS(Lister!$D$20,Lister!$E$20,Lister!$D$7:$D$16),IF(AND(E332&lt;DATE(2022,1,1),F332&gt;DATE(2022,1,31)),(NETWORKDAYS(Lister!$D$20,Lister!$E$20,Lister!$D$7:$D$16)-Q332)*O332/NETWORKDAYS(Lister!$D$20,Lister!$E$20,Lister!$D$7:$D$16),IF(OR(AND(E332&lt;DATE(2022,1,1),F332&lt;DATE(2022,1,1)),E332&gt;DATE(2022,1,31)),0)))))),0),"")</f>
        <v/>
      </c>
      <c r="U332" s="22" t="str">
        <f>IFERROR(MAX(IF(OR(P332="",Q332="",R332=""),"",IF(AND(MONTH(E332)=2,MONTH(F332)=2),(NETWORKDAYS(E332,F332,Lister!$D$7:$D$16)-R332)*O332/NETWORKDAYS(Lister!$D$21,Lister!$E$21,Lister!$D$7:$D$16),IF(AND(MONTH(E332)=2,F332&gt;DATE(2022,2,28)),(NETWORKDAYS(E332,Lister!$E$21,Lister!$D$7:$D$16)-R332)*O332/NETWORKDAYS(Lister!$D$21,Lister!$E$21,Lister!$D$7:$D$16),IF(AND(E332&lt;DATE(2022,2,1),MONTH(F332)=2),(NETWORKDAYS(Lister!$D$21,F332,Lister!$D$7:$D$16)-R332)*O332/NETWORKDAYS(Lister!$D$21,Lister!$E$21,Lister!$D$7:$D$16),IF(AND(E332&lt;DATE(2022,2,1),F332&gt;DATE(2022,2,28)),(NETWORKDAYS(Lister!$D$21,Lister!$E$21,Lister!$D$7:$D$16)-R332)*O332/NETWORKDAYS(Lister!$D$21,Lister!$E$21,Lister!$D$7:$D$16),IF(OR(AND(E332&lt;DATE(2022,2,1),F332&lt;DATE(2022,2,1)),E332&gt;DATE(2022,2,28)),0)))))),0),"")</f>
        <v/>
      </c>
      <c r="V332" s="23" t="str">
        <f t="shared" si="31"/>
        <v/>
      </c>
      <c r="W332" s="23" t="str">
        <f t="shared" si="32"/>
        <v/>
      </c>
      <c r="X332" s="24" t="str">
        <f t="shared" si="33"/>
        <v/>
      </c>
    </row>
    <row r="333" spans="1:24" x14ac:dyDescent="0.3">
      <c r="A333" s="4" t="str">
        <f t="shared" si="34"/>
        <v/>
      </c>
      <c r="B333" s="41"/>
      <c r="C333" s="42"/>
      <c r="D333" s="43"/>
      <c r="E333" s="44"/>
      <c r="F333" s="44"/>
      <c r="G333" s="17" t="str">
        <f>IF(OR(E333="",F333=""),"",NETWORKDAYS(E333,F333,Lister!$D$7:$D$16))</f>
        <v/>
      </c>
      <c r="I333" s="45" t="str">
        <f t="shared" si="28"/>
        <v/>
      </c>
      <c r="J333" s="46"/>
      <c r="K333" s="47">
        <f>IF(ISNUMBER('Opsparede løndele'!I318),J333+'Opsparede løndele'!I318,J333)</f>
        <v>0</v>
      </c>
      <c r="L333" s="48"/>
      <c r="M333" s="49"/>
      <c r="N333" s="23" t="str">
        <f t="shared" si="29"/>
        <v/>
      </c>
      <c r="O333" s="21" t="str">
        <f t="shared" si="30"/>
        <v/>
      </c>
      <c r="P333" s="49"/>
      <c r="Q333" s="49"/>
      <c r="R333" s="49"/>
      <c r="S333" s="22" t="str">
        <f>IFERROR(MAX(IF(OR(P333="",Q333="",R333=""),"",IF(AND(MONTH(E333)=12,MONTH(F333)=12),(NETWORKDAYS(E333,F333,Lister!$D$7:$D$16)-P333)*O333/NETWORKDAYS(Lister!$D$19,Lister!$E$19,Lister!$D$7:$D$16),IF(AND(MONTH(E333)=12,F333&gt;DATE(2021,12,31)),(NETWORKDAYS(E333,Lister!$E$19,Lister!$D$7:$D$16)-P333)*O333/NETWORKDAYS(Lister!$D$19,Lister!$E$19,Lister!$D$7:$D$16),IF(E333&gt;DATE(2021,12,31),0)))),0),"")</f>
        <v/>
      </c>
      <c r="T333" s="22" t="str">
        <f>IFERROR(MAX(IF(OR(P333="",Q333="",R333=""),"",IF(AND(MONTH(E333)=1,MONTH(F333)=1),(NETWORKDAYS(E333,F333,Lister!$D$7:$D$16)-Q333)*O333/NETWORKDAYS(Lister!$D$20,Lister!$E$20,Lister!$D$7:$D$16),IF(AND(MONTH(E333)=1,F333&gt;DATE(2022,1,31)),(NETWORKDAYS(E333,Lister!$E$20,Lister!$D$7:$D$16)-Q333)*O333/NETWORKDAYS(Lister!$D$20,Lister!$E$20,Lister!$D$7:$D$16),IF(AND(E333&lt;DATE(2022,1,1),MONTH(F333)=1),(NETWORKDAYS(Lister!$D$20,F333,Lister!$D$7:$D$16)-Q333)*O333/NETWORKDAYS(Lister!$D$20,Lister!$E$20,Lister!$D$7:$D$16),IF(AND(E333&lt;DATE(2022,1,1),F333&gt;DATE(2022,1,31)),(NETWORKDAYS(Lister!$D$20,Lister!$E$20,Lister!$D$7:$D$16)-Q333)*O333/NETWORKDAYS(Lister!$D$20,Lister!$E$20,Lister!$D$7:$D$16),IF(OR(AND(E333&lt;DATE(2022,1,1),F333&lt;DATE(2022,1,1)),E333&gt;DATE(2022,1,31)),0)))))),0),"")</f>
        <v/>
      </c>
      <c r="U333" s="22" t="str">
        <f>IFERROR(MAX(IF(OR(P333="",Q333="",R333=""),"",IF(AND(MONTH(E333)=2,MONTH(F333)=2),(NETWORKDAYS(E333,F333,Lister!$D$7:$D$16)-R333)*O333/NETWORKDAYS(Lister!$D$21,Lister!$E$21,Lister!$D$7:$D$16),IF(AND(MONTH(E333)=2,F333&gt;DATE(2022,2,28)),(NETWORKDAYS(E333,Lister!$E$21,Lister!$D$7:$D$16)-R333)*O333/NETWORKDAYS(Lister!$D$21,Lister!$E$21,Lister!$D$7:$D$16),IF(AND(E333&lt;DATE(2022,2,1),MONTH(F333)=2),(NETWORKDAYS(Lister!$D$21,F333,Lister!$D$7:$D$16)-R333)*O333/NETWORKDAYS(Lister!$D$21,Lister!$E$21,Lister!$D$7:$D$16),IF(AND(E333&lt;DATE(2022,2,1),F333&gt;DATE(2022,2,28)),(NETWORKDAYS(Lister!$D$21,Lister!$E$21,Lister!$D$7:$D$16)-R333)*O333/NETWORKDAYS(Lister!$D$21,Lister!$E$21,Lister!$D$7:$D$16),IF(OR(AND(E333&lt;DATE(2022,2,1),F333&lt;DATE(2022,2,1)),E333&gt;DATE(2022,2,28)),0)))))),0),"")</f>
        <v/>
      </c>
      <c r="V333" s="23" t="str">
        <f t="shared" si="31"/>
        <v/>
      </c>
      <c r="W333" s="23" t="str">
        <f t="shared" si="32"/>
        <v/>
      </c>
      <c r="X333" s="24" t="str">
        <f t="shared" si="33"/>
        <v/>
      </c>
    </row>
    <row r="334" spans="1:24" x14ac:dyDescent="0.3">
      <c r="A334" s="4" t="str">
        <f t="shared" si="34"/>
        <v/>
      </c>
      <c r="B334" s="41"/>
      <c r="C334" s="42"/>
      <c r="D334" s="43"/>
      <c r="E334" s="44"/>
      <c r="F334" s="44"/>
      <c r="G334" s="17" t="str">
        <f>IF(OR(E334="",F334=""),"",NETWORKDAYS(E334,F334,Lister!$D$7:$D$16))</f>
        <v/>
      </c>
      <c r="I334" s="45" t="str">
        <f t="shared" si="28"/>
        <v/>
      </c>
      <c r="J334" s="46"/>
      <c r="K334" s="47">
        <f>IF(ISNUMBER('Opsparede løndele'!I319),J334+'Opsparede løndele'!I319,J334)</f>
        <v>0</v>
      </c>
      <c r="L334" s="48"/>
      <c r="M334" s="49"/>
      <c r="N334" s="23" t="str">
        <f t="shared" si="29"/>
        <v/>
      </c>
      <c r="O334" s="21" t="str">
        <f t="shared" si="30"/>
        <v/>
      </c>
      <c r="P334" s="49"/>
      <c r="Q334" s="49"/>
      <c r="R334" s="49"/>
      <c r="S334" s="22" t="str">
        <f>IFERROR(MAX(IF(OR(P334="",Q334="",R334=""),"",IF(AND(MONTH(E334)=12,MONTH(F334)=12),(NETWORKDAYS(E334,F334,Lister!$D$7:$D$16)-P334)*O334/NETWORKDAYS(Lister!$D$19,Lister!$E$19,Lister!$D$7:$D$16),IF(AND(MONTH(E334)=12,F334&gt;DATE(2021,12,31)),(NETWORKDAYS(E334,Lister!$E$19,Lister!$D$7:$D$16)-P334)*O334/NETWORKDAYS(Lister!$D$19,Lister!$E$19,Lister!$D$7:$D$16),IF(E334&gt;DATE(2021,12,31),0)))),0),"")</f>
        <v/>
      </c>
      <c r="T334" s="22" t="str">
        <f>IFERROR(MAX(IF(OR(P334="",Q334="",R334=""),"",IF(AND(MONTH(E334)=1,MONTH(F334)=1),(NETWORKDAYS(E334,F334,Lister!$D$7:$D$16)-Q334)*O334/NETWORKDAYS(Lister!$D$20,Lister!$E$20,Lister!$D$7:$D$16),IF(AND(MONTH(E334)=1,F334&gt;DATE(2022,1,31)),(NETWORKDAYS(E334,Lister!$E$20,Lister!$D$7:$D$16)-Q334)*O334/NETWORKDAYS(Lister!$D$20,Lister!$E$20,Lister!$D$7:$D$16),IF(AND(E334&lt;DATE(2022,1,1),MONTH(F334)=1),(NETWORKDAYS(Lister!$D$20,F334,Lister!$D$7:$D$16)-Q334)*O334/NETWORKDAYS(Lister!$D$20,Lister!$E$20,Lister!$D$7:$D$16),IF(AND(E334&lt;DATE(2022,1,1),F334&gt;DATE(2022,1,31)),(NETWORKDAYS(Lister!$D$20,Lister!$E$20,Lister!$D$7:$D$16)-Q334)*O334/NETWORKDAYS(Lister!$D$20,Lister!$E$20,Lister!$D$7:$D$16),IF(OR(AND(E334&lt;DATE(2022,1,1),F334&lt;DATE(2022,1,1)),E334&gt;DATE(2022,1,31)),0)))))),0),"")</f>
        <v/>
      </c>
      <c r="U334" s="22" t="str">
        <f>IFERROR(MAX(IF(OR(P334="",Q334="",R334=""),"",IF(AND(MONTH(E334)=2,MONTH(F334)=2),(NETWORKDAYS(E334,F334,Lister!$D$7:$D$16)-R334)*O334/NETWORKDAYS(Lister!$D$21,Lister!$E$21,Lister!$D$7:$D$16),IF(AND(MONTH(E334)=2,F334&gt;DATE(2022,2,28)),(NETWORKDAYS(E334,Lister!$E$21,Lister!$D$7:$D$16)-R334)*O334/NETWORKDAYS(Lister!$D$21,Lister!$E$21,Lister!$D$7:$D$16),IF(AND(E334&lt;DATE(2022,2,1),MONTH(F334)=2),(NETWORKDAYS(Lister!$D$21,F334,Lister!$D$7:$D$16)-R334)*O334/NETWORKDAYS(Lister!$D$21,Lister!$E$21,Lister!$D$7:$D$16),IF(AND(E334&lt;DATE(2022,2,1),F334&gt;DATE(2022,2,28)),(NETWORKDAYS(Lister!$D$21,Lister!$E$21,Lister!$D$7:$D$16)-R334)*O334/NETWORKDAYS(Lister!$D$21,Lister!$E$21,Lister!$D$7:$D$16),IF(OR(AND(E334&lt;DATE(2022,2,1),F334&lt;DATE(2022,2,1)),E334&gt;DATE(2022,2,28)),0)))))),0),"")</f>
        <v/>
      </c>
      <c r="V334" s="23" t="str">
        <f t="shared" si="31"/>
        <v/>
      </c>
      <c r="W334" s="23" t="str">
        <f t="shared" si="32"/>
        <v/>
      </c>
      <c r="X334" s="24" t="str">
        <f t="shared" si="33"/>
        <v/>
      </c>
    </row>
    <row r="335" spans="1:24" x14ac:dyDescent="0.3">
      <c r="A335" s="4" t="str">
        <f t="shared" si="34"/>
        <v/>
      </c>
      <c r="B335" s="41"/>
      <c r="C335" s="42"/>
      <c r="D335" s="43"/>
      <c r="E335" s="44"/>
      <c r="F335" s="44"/>
      <c r="G335" s="17" t="str">
        <f>IF(OR(E335="",F335=""),"",NETWORKDAYS(E335,F335,Lister!$D$7:$D$16))</f>
        <v/>
      </c>
      <c r="I335" s="45" t="str">
        <f t="shared" si="28"/>
        <v/>
      </c>
      <c r="J335" s="46"/>
      <c r="K335" s="47">
        <f>IF(ISNUMBER('Opsparede løndele'!I320),J335+'Opsparede løndele'!I320,J335)</f>
        <v>0</v>
      </c>
      <c r="L335" s="48"/>
      <c r="M335" s="49"/>
      <c r="N335" s="23" t="str">
        <f t="shared" si="29"/>
        <v/>
      </c>
      <c r="O335" s="21" t="str">
        <f t="shared" si="30"/>
        <v/>
      </c>
      <c r="P335" s="49"/>
      <c r="Q335" s="49"/>
      <c r="R335" s="49"/>
      <c r="S335" s="22" t="str">
        <f>IFERROR(MAX(IF(OR(P335="",Q335="",R335=""),"",IF(AND(MONTH(E335)=12,MONTH(F335)=12),(NETWORKDAYS(E335,F335,Lister!$D$7:$D$16)-P335)*O335/NETWORKDAYS(Lister!$D$19,Lister!$E$19,Lister!$D$7:$D$16),IF(AND(MONTH(E335)=12,F335&gt;DATE(2021,12,31)),(NETWORKDAYS(E335,Lister!$E$19,Lister!$D$7:$D$16)-P335)*O335/NETWORKDAYS(Lister!$D$19,Lister!$E$19,Lister!$D$7:$D$16),IF(E335&gt;DATE(2021,12,31),0)))),0),"")</f>
        <v/>
      </c>
      <c r="T335" s="22" t="str">
        <f>IFERROR(MAX(IF(OR(P335="",Q335="",R335=""),"",IF(AND(MONTH(E335)=1,MONTH(F335)=1),(NETWORKDAYS(E335,F335,Lister!$D$7:$D$16)-Q335)*O335/NETWORKDAYS(Lister!$D$20,Lister!$E$20,Lister!$D$7:$D$16),IF(AND(MONTH(E335)=1,F335&gt;DATE(2022,1,31)),(NETWORKDAYS(E335,Lister!$E$20,Lister!$D$7:$D$16)-Q335)*O335/NETWORKDAYS(Lister!$D$20,Lister!$E$20,Lister!$D$7:$D$16),IF(AND(E335&lt;DATE(2022,1,1),MONTH(F335)=1),(NETWORKDAYS(Lister!$D$20,F335,Lister!$D$7:$D$16)-Q335)*O335/NETWORKDAYS(Lister!$D$20,Lister!$E$20,Lister!$D$7:$D$16),IF(AND(E335&lt;DATE(2022,1,1),F335&gt;DATE(2022,1,31)),(NETWORKDAYS(Lister!$D$20,Lister!$E$20,Lister!$D$7:$D$16)-Q335)*O335/NETWORKDAYS(Lister!$D$20,Lister!$E$20,Lister!$D$7:$D$16),IF(OR(AND(E335&lt;DATE(2022,1,1),F335&lt;DATE(2022,1,1)),E335&gt;DATE(2022,1,31)),0)))))),0),"")</f>
        <v/>
      </c>
      <c r="U335" s="22" t="str">
        <f>IFERROR(MAX(IF(OR(P335="",Q335="",R335=""),"",IF(AND(MONTH(E335)=2,MONTH(F335)=2),(NETWORKDAYS(E335,F335,Lister!$D$7:$D$16)-R335)*O335/NETWORKDAYS(Lister!$D$21,Lister!$E$21,Lister!$D$7:$D$16),IF(AND(MONTH(E335)=2,F335&gt;DATE(2022,2,28)),(NETWORKDAYS(E335,Lister!$E$21,Lister!$D$7:$D$16)-R335)*O335/NETWORKDAYS(Lister!$D$21,Lister!$E$21,Lister!$D$7:$D$16),IF(AND(E335&lt;DATE(2022,2,1),MONTH(F335)=2),(NETWORKDAYS(Lister!$D$21,F335,Lister!$D$7:$D$16)-R335)*O335/NETWORKDAYS(Lister!$D$21,Lister!$E$21,Lister!$D$7:$D$16),IF(AND(E335&lt;DATE(2022,2,1),F335&gt;DATE(2022,2,28)),(NETWORKDAYS(Lister!$D$21,Lister!$E$21,Lister!$D$7:$D$16)-R335)*O335/NETWORKDAYS(Lister!$D$21,Lister!$E$21,Lister!$D$7:$D$16),IF(OR(AND(E335&lt;DATE(2022,2,1),F335&lt;DATE(2022,2,1)),E335&gt;DATE(2022,2,28)),0)))))),0),"")</f>
        <v/>
      </c>
      <c r="V335" s="23" t="str">
        <f t="shared" si="31"/>
        <v/>
      </c>
      <c r="W335" s="23" t="str">
        <f t="shared" si="32"/>
        <v/>
      </c>
      <c r="X335" s="24" t="str">
        <f t="shared" si="33"/>
        <v/>
      </c>
    </row>
    <row r="336" spans="1:24" x14ac:dyDescent="0.3">
      <c r="A336" s="4" t="str">
        <f t="shared" si="34"/>
        <v/>
      </c>
      <c r="B336" s="41"/>
      <c r="C336" s="42"/>
      <c r="D336" s="43"/>
      <c r="E336" s="44"/>
      <c r="F336" s="44"/>
      <c r="G336" s="17" t="str">
        <f>IF(OR(E336="",F336=""),"",NETWORKDAYS(E336,F336,Lister!$D$7:$D$16))</f>
        <v/>
      </c>
      <c r="I336" s="45" t="str">
        <f t="shared" si="28"/>
        <v/>
      </c>
      <c r="J336" s="46"/>
      <c r="K336" s="47">
        <f>IF(ISNUMBER('Opsparede løndele'!I321),J336+'Opsparede løndele'!I321,J336)</f>
        <v>0</v>
      </c>
      <c r="L336" s="48"/>
      <c r="M336" s="49"/>
      <c r="N336" s="23" t="str">
        <f t="shared" si="29"/>
        <v/>
      </c>
      <c r="O336" s="21" t="str">
        <f t="shared" si="30"/>
        <v/>
      </c>
      <c r="P336" s="49"/>
      <c r="Q336" s="49"/>
      <c r="R336" s="49"/>
      <c r="S336" s="22" t="str">
        <f>IFERROR(MAX(IF(OR(P336="",Q336="",R336=""),"",IF(AND(MONTH(E336)=12,MONTH(F336)=12),(NETWORKDAYS(E336,F336,Lister!$D$7:$D$16)-P336)*O336/NETWORKDAYS(Lister!$D$19,Lister!$E$19,Lister!$D$7:$D$16),IF(AND(MONTH(E336)=12,F336&gt;DATE(2021,12,31)),(NETWORKDAYS(E336,Lister!$E$19,Lister!$D$7:$D$16)-P336)*O336/NETWORKDAYS(Lister!$D$19,Lister!$E$19,Lister!$D$7:$D$16),IF(E336&gt;DATE(2021,12,31),0)))),0),"")</f>
        <v/>
      </c>
      <c r="T336" s="22" t="str">
        <f>IFERROR(MAX(IF(OR(P336="",Q336="",R336=""),"",IF(AND(MONTH(E336)=1,MONTH(F336)=1),(NETWORKDAYS(E336,F336,Lister!$D$7:$D$16)-Q336)*O336/NETWORKDAYS(Lister!$D$20,Lister!$E$20,Lister!$D$7:$D$16),IF(AND(MONTH(E336)=1,F336&gt;DATE(2022,1,31)),(NETWORKDAYS(E336,Lister!$E$20,Lister!$D$7:$D$16)-Q336)*O336/NETWORKDAYS(Lister!$D$20,Lister!$E$20,Lister!$D$7:$D$16),IF(AND(E336&lt;DATE(2022,1,1),MONTH(F336)=1),(NETWORKDAYS(Lister!$D$20,F336,Lister!$D$7:$D$16)-Q336)*O336/NETWORKDAYS(Lister!$D$20,Lister!$E$20,Lister!$D$7:$D$16),IF(AND(E336&lt;DATE(2022,1,1),F336&gt;DATE(2022,1,31)),(NETWORKDAYS(Lister!$D$20,Lister!$E$20,Lister!$D$7:$D$16)-Q336)*O336/NETWORKDAYS(Lister!$D$20,Lister!$E$20,Lister!$D$7:$D$16),IF(OR(AND(E336&lt;DATE(2022,1,1),F336&lt;DATE(2022,1,1)),E336&gt;DATE(2022,1,31)),0)))))),0),"")</f>
        <v/>
      </c>
      <c r="U336" s="22" t="str">
        <f>IFERROR(MAX(IF(OR(P336="",Q336="",R336=""),"",IF(AND(MONTH(E336)=2,MONTH(F336)=2),(NETWORKDAYS(E336,F336,Lister!$D$7:$D$16)-R336)*O336/NETWORKDAYS(Lister!$D$21,Lister!$E$21,Lister!$D$7:$D$16),IF(AND(MONTH(E336)=2,F336&gt;DATE(2022,2,28)),(NETWORKDAYS(E336,Lister!$E$21,Lister!$D$7:$D$16)-R336)*O336/NETWORKDAYS(Lister!$D$21,Lister!$E$21,Lister!$D$7:$D$16),IF(AND(E336&lt;DATE(2022,2,1),MONTH(F336)=2),(NETWORKDAYS(Lister!$D$21,F336,Lister!$D$7:$D$16)-R336)*O336/NETWORKDAYS(Lister!$D$21,Lister!$E$21,Lister!$D$7:$D$16),IF(AND(E336&lt;DATE(2022,2,1),F336&gt;DATE(2022,2,28)),(NETWORKDAYS(Lister!$D$21,Lister!$E$21,Lister!$D$7:$D$16)-R336)*O336/NETWORKDAYS(Lister!$D$21,Lister!$E$21,Lister!$D$7:$D$16),IF(OR(AND(E336&lt;DATE(2022,2,1),F336&lt;DATE(2022,2,1)),E336&gt;DATE(2022,2,28)),0)))))),0),"")</f>
        <v/>
      </c>
      <c r="V336" s="23" t="str">
        <f t="shared" si="31"/>
        <v/>
      </c>
      <c r="W336" s="23" t="str">
        <f t="shared" si="32"/>
        <v/>
      </c>
      <c r="X336" s="24" t="str">
        <f t="shared" si="33"/>
        <v/>
      </c>
    </row>
    <row r="337" spans="1:24" x14ac:dyDescent="0.3">
      <c r="A337" s="4" t="str">
        <f t="shared" si="34"/>
        <v/>
      </c>
      <c r="B337" s="41"/>
      <c r="C337" s="42"/>
      <c r="D337" s="43"/>
      <c r="E337" s="44"/>
      <c r="F337" s="44"/>
      <c r="G337" s="17" t="str">
        <f>IF(OR(E337="",F337=""),"",NETWORKDAYS(E337,F337,Lister!$D$7:$D$16))</f>
        <v/>
      </c>
      <c r="I337" s="45" t="str">
        <f t="shared" si="28"/>
        <v/>
      </c>
      <c r="J337" s="46"/>
      <c r="K337" s="47">
        <f>IF(ISNUMBER('Opsparede løndele'!I322),J337+'Opsparede løndele'!I322,J337)</f>
        <v>0</v>
      </c>
      <c r="L337" s="48"/>
      <c r="M337" s="49"/>
      <c r="N337" s="23" t="str">
        <f t="shared" si="29"/>
        <v/>
      </c>
      <c r="O337" s="21" t="str">
        <f t="shared" si="30"/>
        <v/>
      </c>
      <c r="P337" s="49"/>
      <c r="Q337" s="49"/>
      <c r="R337" s="49"/>
      <c r="S337" s="22" t="str">
        <f>IFERROR(MAX(IF(OR(P337="",Q337="",R337=""),"",IF(AND(MONTH(E337)=12,MONTH(F337)=12),(NETWORKDAYS(E337,F337,Lister!$D$7:$D$16)-P337)*O337/NETWORKDAYS(Lister!$D$19,Lister!$E$19,Lister!$D$7:$D$16),IF(AND(MONTH(E337)=12,F337&gt;DATE(2021,12,31)),(NETWORKDAYS(E337,Lister!$E$19,Lister!$D$7:$D$16)-P337)*O337/NETWORKDAYS(Lister!$D$19,Lister!$E$19,Lister!$D$7:$D$16),IF(E337&gt;DATE(2021,12,31),0)))),0),"")</f>
        <v/>
      </c>
      <c r="T337" s="22" t="str">
        <f>IFERROR(MAX(IF(OR(P337="",Q337="",R337=""),"",IF(AND(MONTH(E337)=1,MONTH(F337)=1),(NETWORKDAYS(E337,F337,Lister!$D$7:$D$16)-Q337)*O337/NETWORKDAYS(Lister!$D$20,Lister!$E$20,Lister!$D$7:$D$16),IF(AND(MONTH(E337)=1,F337&gt;DATE(2022,1,31)),(NETWORKDAYS(E337,Lister!$E$20,Lister!$D$7:$D$16)-Q337)*O337/NETWORKDAYS(Lister!$D$20,Lister!$E$20,Lister!$D$7:$D$16),IF(AND(E337&lt;DATE(2022,1,1),MONTH(F337)=1),(NETWORKDAYS(Lister!$D$20,F337,Lister!$D$7:$D$16)-Q337)*O337/NETWORKDAYS(Lister!$D$20,Lister!$E$20,Lister!$D$7:$D$16),IF(AND(E337&lt;DATE(2022,1,1),F337&gt;DATE(2022,1,31)),(NETWORKDAYS(Lister!$D$20,Lister!$E$20,Lister!$D$7:$D$16)-Q337)*O337/NETWORKDAYS(Lister!$D$20,Lister!$E$20,Lister!$D$7:$D$16),IF(OR(AND(E337&lt;DATE(2022,1,1),F337&lt;DATE(2022,1,1)),E337&gt;DATE(2022,1,31)),0)))))),0),"")</f>
        <v/>
      </c>
      <c r="U337" s="22" t="str">
        <f>IFERROR(MAX(IF(OR(P337="",Q337="",R337=""),"",IF(AND(MONTH(E337)=2,MONTH(F337)=2),(NETWORKDAYS(E337,F337,Lister!$D$7:$D$16)-R337)*O337/NETWORKDAYS(Lister!$D$21,Lister!$E$21,Lister!$D$7:$D$16),IF(AND(MONTH(E337)=2,F337&gt;DATE(2022,2,28)),(NETWORKDAYS(E337,Lister!$E$21,Lister!$D$7:$D$16)-R337)*O337/NETWORKDAYS(Lister!$D$21,Lister!$E$21,Lister!$D$7:$D$16),IF(AND(E337&lt;DATE(2022,2,1),MONTH(F337)=2),(NETWORKDAYS(Lister!$D$21,F337,Lister!$D$7:$D$16)-R337)*O337/NETWORKDAYS(Lister!$D$21,Lister!$E$21,Lister!$D$7:$D$16),IF(AND(E337&lt;DATE(2022,2,1),F337&gt;DATE(2022,2,28)),(NETWORKDAYS(Lister!$D$21,Lister!$E$21,Lister!$D$7:$D$16)-R337)*O337/NETWORKDAYS(Lister!$D$21,Lister!$E$21,Lister!$D$7:$D$16),IF(OR(AND(E337&lt;DATE(2022,2,1),F337&lt;DATE(2022,2,1)),E337&gt;DATE(2022,2,28)),0)))))),0),"")</f>
        <v/>
      </c>
      <c r="V337" s="23" t="str">
        <f t="shared" si="31"/>
        <v/>
      </c>
      <c r="W337" s="23" t="str">
        <f t="shared" si="32"/>
        <v/>
      </c>
      <c r="X337" s="24" t="str">
        <f t="shared" si="33"/>
        <v/>
      </c>
    </row>
    <row r="338" spans="1:24" x14ac:dyDescent="0.3">
      <c r="A338" s="4" t="str">
        <f t="shared" si="34"/>
        <v/>
      </c>
      <c r="B338" s="41"/>
      <c r="C338" s="42"/>
      <c r="D338" s="43"/>
      <c r="E338" s="44"/>
      <c r="F338" s="44"/>
      <c r="G338" s="17" t="str">
        <f>IF(OR(E338="",F338=""),"",NETWORKDAYS(E338,F338,Lister!$D$7:$D$16))</f>
        <v/>
      </c>
      <c r="I338" s="45" t="str">
        <f t="shared" si="28"/>
        <v/>
      </c>
      <c r="J338" s="46"/>
      <c r="K338" s="47">
        <f>IF(ISNUMBER('Opsparede løndele'!I323),J338+'Opsparede løndele'!I323,J338)</f>
        <v>0</v>
      </c>
      <c r="L338" s="48"/>
      <c r="M338" s="49"/>
      <c r="N338" s="23" t="str">
        <f t="shared" si="29"/>
        <v/>
      </c>
      <c r="O338" s="21" t="str">
        <f t="shared" si="30"/>
        <v/>
      </c>
      <c r="P338" s="49"/>
      <c r="Q338" s="49"/>
      <c r="R338" s="49"/>
      <c r="S338" s="22" t="str">
        <f>IFERROR(MAX(IF(OR(P338="",Q338="",R338=""),"",IF(AND(MONTH(E338)=12,MONTH(F338)=12),(NETWORKDAYS(E338,F338,Lister!$D$7:$D$16)-P338)*O338/NETWORKDAYS(Lister!$D$19,Lister!$E$19,Lister!$D$7:$D$16),IF(AND(MONTH(E338)=12,F338&gt;DATE(2021,12,31)),(NETWORKDAYS(E338,Lister!$E$19,Lister!$D$7:$D$16)-P338)*O338/NETWORKDAYS(Lister!$D$19,Lister!$E$19,Lister!$D$7:$D$16),IF(E338&gt;DATE(2021,12,31),0)))),0),"")</f>
        <v/>
      </c>
      <c r="T338" s="22" t="str">
        <f>IFERROR(MAX(IF(OR(P338="",Q338="",R338=""),"",IF(AND(MONTH(E338)=1,MONTH(F338)=1),(NETWORKDAYS(E338,F338,Lister!$D$7:$D$16)-Q338)*O338/NETWORKDAYS(Lister!$D$20,Lister!$E$20,Lister!$D$7:$D$16),IF(AND(MONTH(E338)=1,F338&gt;DATE(2022,1,31)),(NETWORKDAYS(E338,Lister!$E$20,Lister!$D$7:$D$16)-Q338)*O338/NETWORKDAYS(Lister!$D$20,Lister!$E$20,Lister!$D$7:$D$16),IF(AND(E338&lt;DATE(2022,1,1),MONTH(F338)=1),(NETWORKDAYS(Lister!$D$20,F338,Lister!$D$7:$D$16)-Q338)*O338/NETWORKDAYS(Lister!$D$20,Lister!$E$20,Lister!$D$7:$D$16),IF(AND(E338&lt;DATE(2022,1,1),F338&gt;DATE(2022,1,31)),(NETWORKDAYS(Lister!$D$20,Lister!$E$20,Lister!$D$7:$D$16)-Q338)*O338/NETWORKDAYS(Lister!$D$20,Lister!$E$20,Lister!$D$7:$D$16),IF(OR(AND(E338&lt;DATE(2022,1,1),F338&lt;DATE(2022,1,1)),E338&gt;DATE(2022,1,31)),0)))))),0),"")</f>
        <v/>
      </c>
      <c r="U338" s="22" t="str">
        <f>IFERROR(MAX(IF(OR(P338="",Q338="",R338=""),"",IF(AND(MONTH(E338)=2,MONTH(F338)=2),(NETWORKDAYS(E338,F338,Lister!$D$7:$D$16)-R338)*O338/NETWORKDAYS(Lister!$D$21,Lister!$E$21,Lister!$D$7:$D$16),IF(AND(MONTH(E338)=2,F338&gt;DATE(2022,2,28)),(NETWORKDAYS(E338,Lister!$E$21,Lister!$D$7:$D$16)-R338)*O338/NETWORKDAYS(Lister!$D$21,Lister!$E$21,Lister!$D$7:$D$16),IF(AND(E338&lt;DATE(2022,2,1),MONTH(F338)=2),(NETWORKDAYS(Lister!$D$21,F338,Lister!$D$7:$D$16)-R338)*O338/NETWORKDAYS(Lister!$D$21,Lister!$E$21,Lister!$D$7:$D$16),IF(AND(E338&lt;DATE(2022,2,1),F338&gt;DATE(2022,2,28)),(NETWORKDAYS(Lister!$D$21,Lister!$E$21,Lister!$D$7:$D$16)-R338)*O338/NETWORKDAYS(Lister!$D$21,Lister!$E$21,Lister!$D$7:$D$16),IF(OR(AND(E338&lt;DATE(2022,2,1),F338&lt;DATE(2022,2,1)),E338&gt;DATE(2022,2,28)),0)))))),0),"")</f>
        <v/>
      </c>
      <c r="V338" s="23" t="str">
        <f t="shared" si="31"/>
        <v/>
      </c>
      <c r="W338" s="23" t="str">
        <f t="shared" si="32"/>
        <v/>
      </c>
      <c r="X338" s="24" t="str">
        <f t="shared" si="33"/>
        <v/>
      </c>
    </row>
    <row r="339" spans="1:24" x14ac:dyDescent="0.3">
      <c r="A339" s="4" t="str">
        <f t="shared" si="34"/>
        <v/>
      </c>
      <c r="B339" s="41"/>
      <c r="C339" s="42"/>
      <c r="D339" s="43"/>
      <c r="E339" s="44"/>
      <c r="F339" s="44"/>
      <c r="G339" s="17" t="str">
        <f>IF(OR(E339="",F339=""),"",NETWORKDAYS(E339,F339,Lister!$D$7:$D$16))</f>
        <v/>
      </c>
      <c r="I339" s="45" t="str">
        <f t="shared" si="28"/>
        <v/>
      </c>
      <c r="J339" s="46"/>
      <c r="K339" s="47">
        <f>IF(ISNUMBER('Opsparede løndele'!I324),J339+'Opsparede løndele'!I324,J339)</f>
        <v>0</v>
      </c>
      <c r="L339" s="48"/>
      <c r="M339" s="49"/>
      <c r="N339" s="23" t="str">
        <f t="shared" si="29"/>
        <v/>
      </c>
      <c r="O339" s="21" t="str">
        <f t="shared" si="30"/>
        <v/>
      </c>
      <c r="P339" s="49"/>
      <c r="Q339" s="49"/>
      <c r="R339" s="49"/>
      <c r="S339" s="22" t="str">
        <f>IFERROR(MAX(IF(OR(P339="",Q339="",R339=""),"",IF(AND(MONTH(E339)=12,MONTH(F339)=12),(NETWORKDAYS(E339,F339,Lister!$D$7:$D$16)-P339)*O339/NETWORKDAYS(Lister!$D$19,Lister!$E$19,Lister!$D$7:$D$16),IF(AND(MONTH(E339)=12,F339&gt;DATE(2021,12,31)),(NETWORKDAYS(E339,Lister!$E$19,Lister!$D$7:$D$16)-P339)*O339/NETWORKDAYS(Lister!$D$19,Lister!$E$19,Lister!$D$7:$D$16),IF(E339&gt;DATE(2021,12,31),0)))),0),"")</f>
        <v/>
      </c>
      <c r="T339" s="22" t="str">
        <f>IFERROR(MAX(IF(OR(P339="",Q339="",R339=""),"",IF(AND(MONTH(E339)=1,MONTH(F339)=1),(NETWORKDAYS(E339,F339,Lister!$D$7:$D$16)-Q339)*O339/NETWORKDAYS(Lister!$D$20,Lister!$E$20,Lister!$D$7:$D$16),IF(AND(MONTH(E339)=1,F339&gt;DATE(2022,1,31)),(NETWORKDAYS(E339,Lister!$E$20,Lister!$D$7:$D$16)-Q339)*O339/NETWORKDAYS(Lister!$D$20,Lister!$E$20,Lister!$D$7:$D$16),IF(AND(E339&lt;DATE(2022,1,1),MONTH(F339)=1),(NETWORKDAYS(Lister!$D$20,F339,Lister!$D$7:$D$16)-Q339)*O339/NETWORKDAYS(Lister!$D$20,Lister!$E$20,Lister!$D$7:$D$16),IF(AND(E339&lt;DATE(2022,1,1),F339&gt;DATE(2022,1,31)),(NETWORKDAYS(Lister!$D$20,Lister!$E$20,Lister!$D$7:$D$16)-Q339)*O339/NETWORKDAYS(Lister!$D$20,Lister!$E$20,Lister!$D$7:$D$16),IF(OR(AND(E339&lt;DATE(2022,1,1),F339&lt;DATE(2022,1,1)),E339&gt;DATE(2022,1,31)),0)))))),0),"")</f>
        <v/>
      </c>
      <c r="U339" s="22" t="str">
        <f>IFERROR(MAX(IF(OR(P339="",Q339="",R339=""),"",IF(AND(MONTH(E339)=2,MONTH(F339)=2),(NETWORKDAYS(E339,F339,Lister!$D$7:$D$16)-R339)*O339/NETWORKDAYS(Lister!$D$21,Lister!$E$21,Lister!$D$7:$D$16),IF(AND(MONTH(E339)=2,F339&gt;DATE(2022,2,28)),(NETWORKDAYS(E339,Lister!$E$21,Lister!$D$7:$D$16)-R339)*O339/NETWORKDAYS(Lister!$D$21,Lister!$E$21,Lister!$D$7:$D$16),IF(AND(E339&lt;DATE(2022,2,1),MONTH(F339)=2),(NETWORKDAYS(Lister!$D$21,F339,Lister!$D$7:$D$16)-R339)*O339/NETWORKDAYS(Lister!$D$21,Lister!$E$21,Lister!$D$7:$D$16),IF(AND(E339&lt;DATE(2022,2,1),F339&gt;DATE(2022,2,28)),(NETWORKDAYS(Lister!$D$21,Lister!$E$21,Lister!$D$7:$D$16)-R339)*O339/NETWORKDAYS(Lister!$D$21,Lister!$E$21,Lister!$D$7:$D$16),IF(OR(AND(E339&lt;DATE(2022,2,1),F339&lt;DATE(2022,2,1)),E339&gt;DATE(2022,2,28)),0)))))),0),"")</f>
        <v/>
      </c>
      <c r="V339" s="23" t="str">
        <f t="shared" si="31"/>
        <v/>
      </c>
      <c r="W339" s="23" t="str">
        <f t="shared" si="32"/>
        <v/>
      </c>
      <c r="X339" s="24" t="str">
        <f t="shared" si="33"/>
        <v/>
      </c>
    </row>
    <row r="340" spans="1:24" x14ac:dyDescent="0.3">
      <c r="A340" s="4" t="str">
        <f t="shared" si="34"/>
        <v/>
      </c>
      <c r="B340" s="41"/>
      <c r="C340" s="42"/>
      <c r="D340" s="43"/>
      <c r="E340" s="44"/>
      <c r="F340" s="44"/>
      <c r="G340" s="17" t="str">
        <f>IF(OR(E340="",F340=""),"",NETWORKDAYS(E340,F340,Lister!$D$7:$D$16))</f>
        <v/>
      </c>
      <c r="I340" s="45" t="str">
        <f t="shared" si="28"/>
        <v/>
      </c>
      <c r="J340" s="46"/>
      <c r="K340" s="47">
        <f>IF(ISNUMBER('Opsparede løndele'!I325),J340+'Opsparede løndele'!I325,J340)</f>
        <v>0</v>
      </c>
      <c r="L340" s="48"/>
      <c r="M340" s="49"/>
      <c r="N340" s="23" t="str">
        <f t="shared" si="29"/>
        <v/>
      </c>
      <c r="O340" s="21" t="str">
        <f t="shared" si="30"/>
        <v/>
      </c>
      <c r="P340" s="49"/>
      <c r="Q340" s="49"/>
      <c r="R340" s="49"/>
      <c r="S340" s="22" t="str">
        <f>IFERROR(MAX(IF(OR(P340="",Q340="",R340=""),"",IF(AND(MONTH(E340)=12,MONTH(F340)=12),(NETWORKDAYS(E340,F340,Lister!$D$7:$D$16)-P340)*O340/NETWORKDAYS(Lister!$D$19,Lister!$E$19,Lister!$D$7:$D$16),IF(AND(MONTH(E340)=12,F340&gt;DATE(2021,12,31)),(NETWORKDAYS(E340,Lister!$E$19,Lister!$D$7:$D$16)-P340)*O340/NETWORKDAYS(Lister!$D$19,Lister!$E$19,Lister!$D$7:$D$16),IF(E340&gt;DATE(2021,12,31),0)))),0),"")</f>
        <v/>
      </c>
      <c r="T340" s="22" t="str">
        <f>IFERROR(MAX(IF(OR(P340="",Q340="",R340=""),"",IF(AND(MONTH(E340)=1,MONTH(F340)=1),(NETWORKDAYS(E340,F340,Lister!$D$7:$D$16)-Q340)*O340/NETWORKDAYS(Lister!$D$20,Lister!$E$20,Lister!$D$7:$D$16),IF(AND(MONTH(E340)=1,F340&gt;DATE(2022,1,31)),(NETWORKDAYS(E340,Lister!$E$20,Lister!$D$7:$D$16)-Q340)*O340/NETWORKDAYS(Lister!$D$20,Lister!$E$20,Lister!$D$7:$D$16),IF(AND(E340&lt;DATE(2022,1,1),MONTH(F340)=1),(NETWORKDAYS(Lister!$D$20,F340,Lister!$D$7:$D$16)-Q340)*O340/NETWORKDAYS(Lister!$D$20,Lister!$E$20,Lister!$D$7:$D$16),IF(AND(E340&lt;DATE(2022,1,1),F340&gt;DATE(2022,1,31)),(NETWORKDAYS(Lister!$D$20,Lister!$E$20,Lister!$D$7:$D$16)-Q340)*O340/NETWORKDAYS(Lister!$D$20,Lister!$E$20,Lister!$D$7:$D$16),IF(OR(AND(E340&lt;DATE(2022,1,1),F340&lt;DATE(2022,1,1)),E340&gt;DATE(2022,1,31)),0)))))),0),"")</f>
        <v/>
      </c>
      <c r="U340" s="22" t="str">
        <f>IFERROR(MAX(IF(OR(P340="",Q340="",R340=""),"",IF(AND(MONTH(E340)=2,MONTH(F340)=2),(NETWORKDAYS(E340,F340,Lister!$D$7:$D$16)-R340)*O340/NETWORKDAYS(Lister!$D$21,Lister!$E$21,Lister!$D$7:$D$16),IF(AND(MONTH(E340)=2,F340&gt;DATE(2022,2,28)),(NETWORKDAYS(E340,Lister!$E$21,Lister!$D$7:$D$16)-R340)*O340/NETWORKDAYS(Lister!$D$21,Lister!$E$21,Lister!$D$7:$D$16),IF(AND(E340&lt;DATE(2022,2,1),MONTH(F340)=2),(NETWORKDAYS(Lister!$D$21,F340,Lister!$D$7:$D$16)-R340)*O340/NETWORKDAYS(Lister!$D$21,Lister!$E$21,Lister!$D$7:$D$16),IF(AND(E340&lt;DATE(2022,2,1),F340&gt;DATE(2022,2,28)),(NETWORKDAYS(Lister!$D$21,Lister!$E$21,Lister!$D$7:$D$16)-R340)*O340/NETWORKDAYS(Lister!$D$21,Lister!$E$21,Lister!$D$7:$D$16),IF(OR(AND(E340&lt;DATE(2022,2,1),F340&lt;DATE(2022,2,1)),E340&gt;DATE(2022,2,28)),0)))))),0),"")</f>
        <v/>
      </c>
      <c r="V340" s="23" t="str">
        <f t="shared" si="31"/>
        <v/>
      </c>
      <c r="W340" s="23" t="str">
        <f t="shared" si="32"/>
        <v/>
      </c>
      <c r="X340" s="24" t="str">
        <f t="shared" si="33"/>
        <v/>
      </c>
    </row>
    <row r="341" spans="1:24" x14ac:dyDescent="0.3">
      <c r="A341" s="4" t="str">
        <f t="shared" si="34"/>
        <v/>
      </c>
      <c r="B341" s="41"/>
      <c r="C341" s="42"/>
      <c r="D341" s="43"/>
      <c r="E341" s="44"/>
      <c r="F341" s="44"/>
      <c r="G341" s="17" t="str">
        <f>IF(OR(E341="",F341=""),"",NETWORKDAYS(E341,F341,Lister!$D$7:$D$16))</f>
        <v/>
      </c>
      <c r="I341" s="45" t="str">
        <f t="shared" si="28"/>
        <v/>
      </c>
      <c r="J341" s="46"/>
      <c r="K341" s="47">
        <f>IF(ISNUMBER('Opsparede løndele'!I326),J341+'Opsparede løndele'!I326,J341)</f>
        <v>0</v>
      </c>
      <c r="L341" s="48"/>
      <c r="M341" s="49"/>
      <c r="N341" s="23" t="str">
        <f t="shared" si="29"/>
        <v/>
      </c>
      <c r="O341" s="21" t="str">
        <f t="shared" si="30"/>
        <v/>
      </c>
      <c r="P341" s="49"/>
      <c r="Q341" s="49"/>
      <c r="R341" s="49"/>
      <c r="S341" s="22" t="str">
        <f>IFERROR(MAX(IF(OR(P341="",Q341="",R341=""),"",IF(AND(MONTH(E341)=12,MONTH(F341)=12),(NETWORKDAYS(E341,F341,Lister!$D$7:$D$16)-P341)*O341/NETWORKDAYS(Lister!$D$19,Lister!$E$19,Lister!$D$7:$D$16),IF(AND(MONTH(E341)=12,F341&gt;DATE(2021,12,31)),(NETWORKDAYS(E341,Lister!$E$19,Lister!$D$7:$D$16)-P341)*O341/NETWORKDAYS(Lister!$D$19,Lister!$E$19,Lister!$D$7:$D$16),IF(E341&gt;DATE(2021,12,31),0)))),0),"")</f>
        <v/>
      </c>
      <c r="T341" s="22" t="str">
        <f>IFERROR(MAX(IF(OR(P341="",Q341="",R341=""),"",IF(AND(MONTH(E341)=1,MONTH(F341)=1),(NETWORKDAYS(E341,F341,Lister!$D$7:$D$16)-Q341)*O341/NETWORKDAYS(Lister!$D$20,Lister!$E$20,Lister!$D$7:$D$16),IF(AND(MONTH(E341)=1,F341&gt;DATE(2022,1,31)),(NETWORKDAYS(E341,Lister!$E$20,Lister!$D$7:$D$16)-Q341)*O341/NETWORKDAYS(Lister!$D$20,Lister!$E$20,Lister!$D$7:$D$16),IF(AND(E341&lt;DATE(2022,1,1),MONTH(F341)=1),(NETWORKDAYS(Lister!$D$20,F341,Lister!$D$7:$D$16)-Q341)*O341/NETWORKDAYS(Lister!$D$20,Lister!$E$20,Lister!$D$7:$D$16),IF(AND(E341&lt;DATE(2022,1,1),F341&gt;DATE(2022,1,31)),(NETWORKDAYS(Lister!$D$20,Lister!$E$20,Lister!$D$7:$D$16)-Q341)*O341/NETWORKDAYS(Lister!$D$20,Lister!$E$20,Lister!$D$7:$D$16),IF(OR(AND(E341&lt;DATE(2022,1,1),F341&lt;DATE(2022,1,1)),E341&gt;DATE(2022,1,31)),0)))))),0),"")</f>
        <v/>
      </c>
      <c r="U341" s="22" t="str">
        <f>IFERROR(MAX(IF(OR(P341="",Q341="",R341=""),"",IF(AND(MONTH(E341)=2,MONTH(F341)=2),(NETWORKDAYS(E341,F341,Lister!$D$7:$D$16)-R341)*O341/NETWORKDAYS(Lister!$D$21,Lister!$E$21,Lister!$D$7:$D$16),IF(AND(MONTH(E341)=2,F341&gt;DATE(2022,2,28)),(NETWORKDAYS(E341,Lister!$E$21,Lister!$D$7:$D$16)-R341)*O341/NETWORKDAYS(Lister!$D$21,Lister!$E$21,Lister!$D$7:$D$16),IF(AND(E341&lt;DATE(2022,2,1),MONTH(F341)=2),(NETWORKDAYS(Lister!$D$21,F341,Lister!$D$7:$D$16)-R341)*O341/NETWORKDAYS(Lister!$D$21,Lister!$E$21,Lister!$D$7:$D$16),IF(AND(E341&lt;DATE(2022,2,1),F341&gt;DATE(2022,2,28)),(NETWORKDAYS(Lister!$D$21,Lister!$E$21,Lister!$D$7:$D$16)-R341)*O341/NETWORKDAYS(Lister!$D$21,Lister!$E$21,Lister!$D$7:$D$16),IF(OR(AND(E341&lt;DATE(2022,2,1),F341&lt;DATE(2022,2,1)),E341&gt;DATE(2022,2,28)),0)))))),0),"")</f>
        <v/>
      </c>
      <c r="V341" s="23" t="str">
        <f t="shared" si="31"/>
        <v/>
      </c>
      <c r="W341" s="23" t="str">
        <f t="shared" si="32"/>
        <v/>
      </c>
      <c r="X341" s="24" t="str">
        <f t="shared" si="33"/>
        <v/>
      </c>
    </row>
    <row r="342" spans="1:24" x14ac:dyDescent="0.3">
      <c r="A342" s="4" t="str">
        <f t="shared" si="34"/>
        <v/>
      </c>
      <c r="B342" s="41"/>
      <c r="C342" s="42"/>
      <c r="D342" s="43"/>
      <c r="E342" s="44"/>
      <c r="F342" s="44"/>
      <c r="G342" s="17" t="str">
        <f>IF(OR(E342="",F342=""),"",NETWORKDAYS(E342,F342,Lister!$D$7:$D$16))</f>
        <v/>
      </c>
      <c r="I342" s="45" t="str">
        <f t="shared" ref="I342:I405" si="35">IF(H342="","",IF(H342="Funktionær",0.75,IF(H342="Ikke-funktionær",0.9,IF(H342="Elev/lærling",0.9))))</f>
        <v/>
      </c>
      <c r="J342" s="46"/>
      <c r="K342" s="47">
        <f>IF(ISNUMBER('Opsparede løndele'!I327),J342+'Opsparede løndele'!I327,J342)</f>
        <v>0</v>
      </c>
      <c r="L342" s="48"/>
      <c r="M342" s="49"/>
      <c r="N342" s="23" t="str">
        <f t="shared" ref="N342:N405" si="36">IF(B342="","",IF(K342*I342&gt;30000*IF(M342&gt;37,37,M342)/37,30000*IF(M342&gt;37,37,M342)/37,K342*I342))</f>
        <v/>
      </c>
      <c r="O342" s="21" t="str">
        <f t="shared" ref="O342:O405" si="37">IF(N342="","",IF(N342&lt;=K342-L342,N342,K342-L342))</f>
        <v/>
      </c>
      <c r="P342" s="49"/>
      <c r="Q342" s="49"/>
      <c r="R342" s="49"/>
      <c r="S342" s="22" t="str">
        <f>IFERROR(MAX(IF(OR(P342="",Q342="",R342=""),"",IF(AND(MONTH(E342)=12,MONTH(F342)=12),(NETWORKDAYS(E342,F342,Lister!$D$7:$D$16)-P342)*O342/NETWORKDAYS(Lister!$D$19,Lister!$E$19,Lister!$D$7:$D$16),IF(AND(MONTH(E342)=12,F342&gt;DATE(2021,12,31)),(NETWORKDAYS(E342,Lister!$E$19,Lister!$D$7:$D$16)-P342)*O342/NETWORKDAYS(Lister!$D$19,Lister!$E$19,Lister!$D$7:$D$16),IF(E342&gt;DATE(2021,12,31),0)))),0),"")</f>
        <v/>
      </c>
      <c r="T342" s="22" t="str">
        <f>IFERROR(MAX(IF(OR(P342="",Q342="",R342=""),"",IF(AND(MONTH(E342)=1,MONTH(F342)=1),(NETWORKDAYS(E342,F342,Lister!$D$7:$D$16)-Q342)*O342/NETWORKDAYS(Lister!$D$20,Lister!$E$20,Lister!$D$7:$D$16),IF(AND(MONTH(E342)=1,F342&gt;DATE(2022,1,31)),(NETWORKDAYS(E342,Lister!$E$20,Lister!$D$7:$D$16)-Q342)*O342/NETWORKDAYS(Lister!$D$20,Lister!$E$20,Lister!$D$7:$D$16),IF(AND(E342&lt;DATE(2022,1,1),MONTH(F342)=1),(NETWORKDAYS(Lister!$D$20,F342,Lister!$D$7:$D$16)-Q342)*O342/NETWORKDAYS(Lister!$D$20,Lister!$E$20,Lister!$D$7:$D$16),IF(AND(E342&lt;DATE(2022,1,1),F342&gt;DATE(2022,1,31)),(NETWORKDAYS(Lister!$D$20,Lister!$E$20,Lister!$D$7:$D$16)-Q342)*O342/NETWORKDAYS(Lister!$D$20,Lister!$E$20,Lister!$D$7:$D$16),IF(OR(AND(E342&lt;DATE(2022,1,1),F342&lt;DATE(2022,1,1)),E342&gt;DATE(2022,1,31)),0)))))),0),"")</f>
        <v/>
      </c>
      <c r="U342" s="22" t="str">
        <f>IFERROR(MAX(IF(OR(P342="",Q342="",R342=""),"",IF(AND(MONTH(E342)=2,MONTH(F342)=2),(NETWORKDAYS(E342,F342,Lister!$D$7:$D$16)-R342)*O342/NETWORKDAYS(Lister!$D$21,Lister!$E$21,Lister!$D$7:$D$16),IF(AND(MONTH(E342)=2,F342&gt;DATE(2022,2,28)),(NETWORKDAYS(E342,Lister!$E$21,Lister!$D$7:$D$16)-R342)*O342/NETWORKDAYS(Lister!$D$21,Lister!$E$21,Lister!$D$7:$D$16),IF(AND(E342&lt;DATE(2022,2,1),MONTH(F342)=2),(NETWORKDAYS(Lister!$D$21,F342,Lister!$D$7:$D$16)-R342)*O342/NETWORKDAYS(Lister!$D$21,Lister!$E$21,Lister!$D$7:$D$16),IF(AND(E342&lt;DATE(2022,2,1),F342&gt;DATE(2022,2,28)),(NETWORKDAYS(Lister!$D$21,Lister!$E$21,Lister!$D$7:$D$16)-R342)*O342/NETWORKDAYS(Lister!$D$21,Lister!$E$21,Lister!$D$7:$D$16),IF(OR(AND(E342&lt;DATE(2022,2,1),F342&lt;DATE(2022,2,1)),E342&gt;DATE(2022,2,28)),0)))))),0),"")</f>
        <v/>
      </c>
      <c r="V342" s="23" t="str">
        <f t="shared" ref="V342:V405" si="38">IF(AND(ISNUMBER(S342),ISNUMBER(T342),ISNUMBER(U342)),S342+T342+U342,"")</f>
        <v/>
      </c>
      <c r="W342" s="23" t="str">
        <f t="shared" ref="W342:W405" si="39">IFERROR(IF(E342&gt;=DATE(2021,12,10),3,0)/31*O342,"")</f>
        <v/>
      </c>
      <c r="X342" s="24" t="str">
        <f t="shared" ref="X342:X405" si="40">IFERROR(MAX(IF(AND(ISNUMBER(S342),ISNUMBER(T342),ISNUMBER(U342)),V342-W342,""),0),"")</f>
        <v/>
      </c>
    </row>
    <row r="343" spans="1:24" x14ac:dyDescent="0.3">
      <c r="A343" s="4" t="str">
        <f t="shared" ref="A343:A406" si="41">IF(B343="","",A342+1)</f>
        <v/>
      </c>
      <c r="B343" s="41"/>
      <c r="C343" s="42"/>
      <c r="D343" s="43"/>
      <c r="E343" s="44"/>
      <c r="F343" s="44"/>
      <c r="G343" s="17" t="str">
        <f>IF(OR(E343="",F343=""),"",NETWORKDAYS(E343,F343,Lister!$D$7:$D$16))</f>
        <v/>
      </c>
      <c r="I343" s="45" t="str">
        <f t="shared" si="35"/>
        <v/>
      </c>
      <c r="J343" s="46"/>
      <c r="K343" s="47">
        <f>IF(ISNUMBER('Opsparede løndele'!I328),J343+'Opsparede løndele'!I328,J343)</f>
        <v>0</v>
      </c>
      <c r="L343" s="48"/>
      <c r="M343" s="49"/>
      <c r="N343" s="23" t="str">
        <f t="shared" si="36"/>
        <v/>
      </c>
      <c r="O343" s="21" t="str">
        <f t="shared" si="37"/>
        <v/>
      </c>
      <c r="P343" s="49"/>
      <c r="Q343" s="49"/>
      <c r="R343" s="49"/>
      <c r="S343" s="22" t="str">
        <f>IFERROR(MAX(IF(OR(P343="",Q343="",R343=""),"",IF(AND(MONTH(E343)=12,MONTH(F343)=12),(NETWORKDAYS(E343,F343,Lister!$D$7:$D$16)-P343)*O343/NETWORKDAYS(Lister!$D$19,Lister!$E$19,Lister!$D$7:$D$16),IF(AND(MONTH(E343)=12,F343&gt;DATE(2021,12,31)),(NETWORKDAYS(E343,Lister!$E$19,Lister!$D$7:$D$16)-P343)*O343/NETWORKDAYS(Lister!$D$19,Lister!$E$19,Lister!$D$7:$D$16),IF(E343&gt;DATE(2021,12,31),0)))),0),"")</f>
        <v/>
      </c>
      <c r="T343" s="22" t="str">
        <f>IFERROR(MAX(IF(OR(P343="",Q343="",R343=""),"",IF(AND(MONTH(E343)=1,MONTH(F343)=1),(NETWORKDAYS(E343,F343,Lister!$D$7:$D$16)-Q343)*O343/NETWORKDAYS(Lister!$D$20,Lister!$E$20,Lister!$D$7:$D$16),IF(AND(MONTH(E343)=1,F343&gt;DATE(2022,1,31)),(NETWORKDAYS(E343,Lister!$E$20,Lister!$D$7:$D$16)-Q343)*O343/NETWORKDAYS(Lister!$D$20,Lister!$E$20,Lister!$D$7:$D$16),IF(AND(E343&lt;DATE(2022,1,1),MONTH(F343)=1),(NETWORKDAYS(Lister!$D$20,F343,Lister!$D$7:$D$16)-Q343)*O343/NETWORKDAYS(Lister!$D$20,Lister!$E$20,Lister!$D$7:$D$16),IF(AND(E343&lt;DATE(2022,1,1),F343&gt;DATE(2022,1,31)),(NETWORKDAYS(Lister!$D$20,Lister!$E$20,Lister!$D$7:$D$16)-Q343)*O343/NETWORKDAYS(Lister!$D$20,Lister!$E$20,Lister!$D$7:$D$16),IF(OR(AND(E343&lt;DATE(2022,1,1),F343&lt;DATE(2022,1,1)),E343&gt;DATE(2022,1,31)),0)))))),0),"")</f>
        <v/>
      </c>
      <c r="U343" s="22" t="str">
        <f>IFERROR(MAX(IF(OR(P343="",Q343="",R343=""),"",IF(AND(MONTH(E343)=2,MONTH(F343)=2),(NETWORKDAYS(E343,F343,Lister!$D$7:$D$16)-R343)*O343/NETWORKDAYS(Lister!$D$21,Lister!$E$21,Lister!$D$7:$D$16),IF(AND(MONTH(E343)=2,F343&gt;DATE(2022,2,28)),(NETWORKDAYS(E343,Lister!$E$21,Lister!$D$7:$D$16)-R343)*O343/NETWORKDAYS(Lister!$D$21,Lister!$E$21,Lister!$D$7:$D$16),IF(AND(E343&lt;DATE(2022,2,1),MONTH(F343)=2),(NETWORKDAYS(Lister!$D$21,F343,Lister!$D$7:$D$16)-R343)*O343/NETWORKDAYS(Lister!$D$21,Lister!$E$21,Lister!$D$7:$D$16),IF(AND(E343&lt;DATE(2022,2,1),F343&gt;DATE(2022,2,28)),(NETWORKDAYS(Lister!$D$21,Lister!$E$21,Lister!$D$7:$D$16)-R343)*O343/NETWORKDAYS(Lister!$D$21,Lister!$E$21,Lister!$D$7:$D$16),IF(OR(AND(E343&lt;DATE(2022,2,1),F343&lt;DATE(2022,2,1)),E343&gt;DATE(2022,2,28)),0)))))),0),"")</f>
        <v/>
      </c>
      <c r="V343" s="23" t="str">
        <f t="shared" si="38"/>
        <v/>
      </c>
      <c r="W343" s="23" t="str">
        <f t="shared" si="39"/>
        <v/>
      </c>
      <c r="X343" s="24" t="str">
        <f t="shared" si="40"/>
        <v/>
      </c>
    </row>
    <row r="344" spans="1:24" x14ac:dyDescent="0.3">
      <c r="A344" s="4" t="str">
        <f t="shared" si="41"/>
        <v/>
      </c>
      <c r="B344" s="41"/>
      <c r="C344" s="42"/>
      <c r="D344" s="43"/>
      <c r="E344" s="44"/>
      <c r="F344" s="44"/>
      <c r="G344" s="17" t="str">
        <f>IF(OR(E344="",F344=""),"",NETWORKDAYS(E344,F344,Lister!$D$7:$D$16))</f>
        <v/>
      </c>
      <c r="I344" s="45" t="str">
        <f t="shared" si="35"/>
        <v/>
      </c>
      <c r="J344" s="46"/>
      <c r="K344" s="47">
        <f>IF(ISNUMBER('Opsparede løndele'!I329),J344+'Opsparede løndele'!I329,J344)</f>
        <v>0</v>
      </c>
      <c r="L344" s="48"/>
      <c r="M344" s="49"/>
      <c r="N344" s="23" t="str">
        <f t="shared" si="36"/>
        <v/>
      </c>
      <c r="O344" s="21" t="str">
        <f t="shared" si="37"/>
        <v/>
      </c>
      <c r="P344" s="49"/>
      <c r="Q344" s="49"/>
      <c r="R344" s="49"/>
      <c r="S344" s="22" t="str">
        <f>IFERROR(MAX(IF(OR(P344="",Q344="",R344=""),"",IF(AND(MONTH(E344)=12,MONTH(F344)=12),(NETWORKDAYS(E344,F344,Lister!$D$7:$D$16)-P344)*O344/NETWORKDAYS(Lister!$D$19,Lister!$E$19,Lister!$D$7:$D$16),IF(AND(MONTH(E344)=12,F344&gt;DATE(2021,12,31)),(NETWORKDAYS(E344,Lister!$E$19,Lister!$D$7:$D$16)-P344)*O344/NETWORKDAYS(Lister!$D$19,Lister!$E$19,Lister!$D$7:$D$16),IF(E344&gt;DATE(2021,12,31),0)))),0),"")</f>
        <v/>
      </c>
      <c r="T344" s="22" t="str">
        <f>IFERROR(MAX(IF(OR(P344="",Q344="",R344=""),"",IF(AND(MONTH(E344)=1,MONTH(F344)=1),(NETWORKDAYS(E344,F344,Lister!$D$7:$D$16)-Q344)*O344/NETWORKDAYS(Lister!$D$20,Lister!$E$20,Lister!$D$7:$D$16),IF(AND(MONTH(E344)=1,F344&gt;DATE(2022,1,31)),(NETWORKDAYS(E344,Lister!$E$20,Lister!$D$7:$D$16)-Q344)*O344/NETWORKDAYS(Lister!$D$20,Lister!$E$20,Lister!$D$7:$D$16),IF(AND(E344&lt;DATE(2022,1,1),MONTH(F344)=1),(NETWORKDAYS(Lister!$D$20,F344,Lister!$D$7:$D$16)-Q344)*O344/NETWORKDAYS(Lister!$D$20,Lister!$E$20,Lister!$D$7:$D$16),IF(AND(E344&lt;DATE(2022,1,1),F344&gt;DATE(2022,1,31)),(NETWORKDAYS(Lister!$D$20,Lister!$E$20,Lister!$D$7:$D$16)-Q344)*O344/NETWORKDAYS(Lister!$D$20,Lister!$E$20,Lister!$D$7:$D$16),IF(OR(AND(E344&lt;DATE(2022,1,1),F344&lt;DATE(2022,1,1)),E344&gt;DATE(2022,1,31)),0)))))),0),"")</f>
        <v/>
      </c>
      <c r="U344" s="22" t="str">
        <f>IFERROR(MAX(IF(OR(P344="",Q344="",R344=""),"",IF(AND(MONTH(E344)=2,MONTH(F344)=2),(NETWORKDAYS(E344,F344,Lister!$D$7:$D$16)-R344)*O344/NETWORKDAYS(Lister!$D$21,Lister!$E$21,Lister!$D$7:$D$16),IF(AND(MONTH(E344)=2,F344&gt;DATE(2022,2,28)),(NETWORKDAYS(E344,Lister!$E$21,Lister!$D$7:$D$16)-R344)*O344/NETWORKDAYS(Lister!$D$21,Lister!$E$21,Lister!$D$7:$D$16),IF(AND(E344&lt;DATE(2022,2,1),MONTH(F344)=2),(NETWORKDAYS(Lister!$D$21,F344,Lister!$D$7:$D$16)-R344)*O344/NETWORKDAYS(Lister!$D$21,Lister!$E$21,Lister!$D$7:$D$16),IF(AND(E344&lt;DATE(2022,2,1),F344&gt;DATE(2022,2,28)),(NETWORKDAYS(Lister!$D$21,Lister!$E$21,Lister!$D$7:$D$16)-R344)*O344/NETWORKDAYS(Lister!$D$21,Lister!$E$21,Lister!$D$7:$D$16),IF(OR(AND(E344&lt;DATE(2022,2,1),F344&lt;DATE(2022,2,1)),E344&gt;DATE(2022,2,28)),0)))))),0),"")</f>
        <v/>
      </c>
      <c r="V344" s="23" t="str">
        <f t="shared" si="38"/>
        <v/>
      </c>
      <c r="W344" s="23" t="str">
        <f t="shared" si="39"/>
        <v/>
      </c>
      <c r="X344" s="24" t="str">
        <f t="shared" si="40"/>
        <v/>
      </c>
    </row>
    <row r="345" spans="1:24" x14ac:dyDescent="0.3">
      <c r="A345" s="4" t="str">
        <f t="shared" si="41"/>
        <v/>
      </c>
      <c r="B345" s="41"/>
      <c r="C345" s="42"/>
      <c r="D345" s="43"/>
      <c r="E345" s="44"/>
      <c r="F345" s="44"/>
      <c r="G345" s="17" t="str">
        <f>IF(OR(E345="",F345=""),"",NETWORKDAYS(E345,F345,Lister!$D$7:$D$16))</f>
        <v/>
      </c>
      <c r="I345" s="45" t="str">
        <f t="shared" si="35"/>
        <v/>
      </c>
      <c r="J345" s="46"/>
      <c r="K345" s="47">
        <f>IF(ISNUMBER('Opsparede løndele'!I330),J345+'Opsparede løndele'!I330,J345)</f>
        <v>0</v>
      </c>
      <c r="L345" s="48"/>
      <c r="M345" s="49"/>
      <c r="N345" s="23" t="str">
        <f t="shared" si="36"/>
        <v/>
      </c>
      <c r="O345" s="21" t="str">
        <f t="shared" si="37"/>
        <v/>
      </c>
      <c r="P345" s="49"/>
      <c r="Q345" s="49"/>
      <c r="R345" s="49"/>
      <c r="S345" s="22" t="str">
        <f>IFERROR(MAX(IF(OR(P345="",Q345="",R345=""),"",IF(AND(MONTH(E345)=12,MONTH(F345)=12),(NETWORKDAYS(E345,F345,Lister!$D$7:$D$16)-P345)*O345/NETWORKDAYS(Lister!$D$19,Lister!$E$19,Lister!$D$7:$D$16),IF(AND(MONTH(E345)=12,F345&gt;DATE(2021,12,31)),(NETWORKDAYS(E345,Lister!$E$19,Lister!$D$7:$D$16)-P345)*O345/NETWORKDAYS(Lister!$D$19,Lister!$E$19,Lister!$D$7:$D$16),IF(E345&gt;DATE(2021,12,31),0)))),0),"")</f>
        <v/>
      </c>
      <c r="T345" s="22" t="str">
        <f>IFERROR(MAX(IF(OR(P345="",Q345="",R345=""),"",IF(AND(MONTH(E345)=1,MONTH(F345)=1),(NETWORKDAYS(E345,F345,Lister!$D$7:$D$16)-Q345)*O345/NETWORKDAYS(Lister!$D$20,Lister!$E$20,Lister!$D$7:$D$16),IF(AND(MONTH(E345)=1,F345&gt;DATE(2022,1,31)),(NETWORKDAYS(E345,Lister!$E$20,Lister!$D$7:$D$16)-Q345)*O345/NETWORKDAYS(Lister!$D$20,Lister!$E$20,Lister!$D$7:$D$16),IF(AND(E345&lt;DATE(2022,1,1),MONTH(F345)=1),(NETWORKDAYS(Lister!$D$20,F345,Lister!$D$7:$D$16)-Q345)*O345/NETWORKDAYS(Lister!$D$20,Lister!$E$20,Lister!$D$7:$D$16),IF(AND(E345&lt;DATE(2022,1,1),F345&gt;DATE(2022,1,31)),(NETWORKDAYS(Lister!$D$20,Lister!$E$20,Lister!$D$7:$D$16)-Q345)*O345/NETWORKDAYS(Lister!$D$20,Lister!$E$20,Lister!$D$7:$D$16),IF(OR(AND(E345&lt;DATE(2022,1,1),F345&lt;DATE(2022,1,1)),E345&gt;DATE(2022,1,31)),0)))))),0),"")</f>
        <v/>
      </c>
      <c r="U345" s="22" t="str">
        <f>IFERROR(MAX(IF(OR(P345="",Q345="",R345=""),"",IF(AND(MONTH(E345)=2,MONTH(F345)=2),(NETWORKDAYS(E345,F345,Lister!$D$7:$D$16)-R345)*O345/NETWORKDAYS(Lister!$D$21,Lister!$E$21,Lister!$D$7:$D$16),IF(AND(MONTH(E345)=2,F345&gt;DATE(2022,2,28)),(NETWORKDAYS(E345,Lister!$E$21,Lister!$D$7:$D$16)-R345)*O345/NETWORKDAYS(Lister!$D$21,Lister!$E$21,Lister!$D$7:$D$16),IF(AND(E345&lt;DATE(2022,2,1),MONTH(F345)=2),(NETWORKDAYS(Lister!$D$21,F345,Lister!$D$7:$D$16)-R345)*O345/NETWORKDAYS(Lister!$D$21,Lister!$E$21,Lister!$D$7:$D$16),IF(AND(E345&lt;DATE(2022,2,1),F345&gt;DATE(2022,2,28)),(NETWORKDAYS(Lister!$D$21,Lister!$E$21,Lister!$D$7:$D$16)-R345)*O345/NETWORKDAYS(Lister!$D$21,Lister!$E$21,Lister!$D$7:$D$16),IF(OR(AND(E345&lt;DATE(2022,2,1),F345&lt;DATE(2022,2,1)),E345&gt;DATE(2022,2,28)),0)))))),0),"")</f>
        <v/>
      </c>
      <c r="V345" s="23" t="str">
        <f t="shared" si="38"/>
        <v/>
      </c>
      <c r="W345" s="23" t="str">
        <f t="shared" si="39"/>
        <v/>
      </c>
      <c r="X345" s="24" t="str">
        <f t="shared" si="40"/>
        <v/>
      </c>
    </row>
    <row r="346" spans="1:24" x14ac:dyDescent="0.3">
      <c r="A346" s="4" t="str">
        <f t="shared" si="41"/>
        <v/>
      </c>
      <c r="B346" s="41"/>
      <c r="C346" s="42"/>
      <c r="D346" s="43"/>
      <c r="E346" s="44"/>
      <c r="F346" s="44"/>
      <c r="G346" s="17" t="str">
        <f>IF(OR(E346="",F346=""),"",NETWORKDAYS(E346,F346,Lister!$D$7:$D$16))</f>
        <v/>
      </c>
      <c r="I346" s="45" t="str">
        <f t="shared" si="35"/>
        <v/>
      </c>
      <c r="J346" s="46"/>
      <c r="K346" s="47">
        <f>IF(ISNUMBER('Opsparede løndele'!I331),J346+'Opsparede løndele'!I331,J346)</f>
        <v>0</v>
      </c>
      <c r="L346" s="48"/>
      <c r="M346" s="49"/>
      <c r="N346" s="23" t="str">
        <f t="shared" si="36"/>
        <v/>
      </c>
      <c r="O346" s="21" t="str">
        <f t="shared" si="37"/>
        <v/>
      </c>
      <c r="P346" s="49"/>
      <c r="Q346" s="49"/>
      <c r="R346" s="49"/>
      <c r="S346" s="22" t="str">
        <f>IFERROR(MAX(IF(OR(P346="",Q346="",R346=""),"",IF(AND(MONTH(E346)=12,MONTH(F346)=12),(NETWORKDAYS(E346,F346,Lister!$D$7:$D$16)-P346)*O346/NETWORKDAYS(Lister!$D$19,Lister!$E$19,Lister!$D$7:$D$16),IF(AND(MONTH(E346)=12,F346&gt;DATE(2021,12,31)),(NETWORKDAYS(E346,Lister!$E$19,Lister!$D$7:$D$16)-P346)*O346/NETWORKDAYS(Lister!$D$19,Lister!$E$19,Lister!$D$7:$D$16),IF(E346&gt;DATE(2021,12,31),0)))),0),"")</f>
        <v/>
      </c>
      <c r="T346" s="22" t="str">
        <f>IFERROR(MAX(IF(OR(P346="",Q346="",R346=""),"",IF(AND(MONTH(E346)=1,MONTH(F346)=1),(NETWORKDAYS(E346,F346,Lister!$D$7:$D$16)-Q346)*O346/NETWORKDAYS(Lister!$D$20,Lister!$E$20,Lister!$D$7:$D$16),IF(AND(MONTH(E346)=1,F346&gt;DATE(2022,1,31)),(NETWORKDAYS(E346,Lister!$E$20,Lister!$D$7:$D$16)-Q346)*O346/NETWORKDAYS(Lister!$D$20,Lister!$E$20,Lister!$D$7:$D$16),IF(AND(E346&lt;DATE(2022,1,1),MONTH(F346)=1),(NETWORKDAYS(Lister!$D$20,F346,Lister!$D$7:$D$16)-Q346)*O346/NETWORKDAYS(Lister!$D$20,Lister!$E$20,Lister!$D$7:$D$16),IF(AND(E346&lt;DATE(2022,1,1),F346&gt;DATE(2022,1,31)),(NETWORKDAYS(Lister!$D$20,Lister!$E$20,Lister!$D$7:$D$16)-Q346)*O346/NETWORKDAYS(Lister!$D$20,Lister!$E$20,Lister!$D$7:$D$16),IF(OR(AND(E346&lt;DATE(2022,1,1),F346&lt;DATE(2022,1,1)),E346&gt;DATE(2022,1,31)),0)))))),0),"")</f>
        <v/>
      </c>
      <c r="U346" s="22" t="str">
        <f>IFERROR(MAX(IF(OR(P346="",Q346="",R346=""),"",IF(AND(MONTH(E346)=2,MONTH(F346)=2),(NETWORKDAYS(E346,F346,Lister!$D$7:$D$16)-R346)*O346/NETWORKDAYS(Lister!$D$21,Lister!$E$21,Lister!$D$7:$D$16),IF(AND(MONTH(E346)=2,F346&gt;DATE(2022,2,28)),(NETWORKDAYS(E346,Lister!$E$21,Lister!$D$7:$D$16)-R346)*O346/NETWORKDAYS(Lister!$D$21,Lister!$E$21,Lister!$D$7:$D$16),IF(AND(E346&lt;DATE(2022,2,1),MONTH(F346)=2),(NETWORKDAYS(Lister!$D$21,F346,Lister!$D$7:$D$16)-R346)*O346/NETWORKDAYS(Lister!$D$21,Lister!$E$21,Lister!$D$7:$D$16),IF(AND(E346&lt;DATE(2022,2,1),F346&gt;DATE(2022,2,28)),(NETWORKDAYS(Lister!$D$21,Lister!$E$21,Lister!$D$7:$D$16)-R346)*O346/NETWORKDAYS(Lister!$D$21,Lister!$E$21,Lister!$D$7:$D$16),IF(OR(AND(E346&lt;DATE(2022,2,1),F346&lt;DATE(2022,2,1)),E346&gt;DATE(2022,2,28)),0)))))),0),"")</f>
        <v/>
      </c>
      <c r="V346" s="23" t="str">
        <f t="shared" si="38"/>
        <v/>
      </c>
      <c r="W346" s="23" t="str">
        <f t="shared" si="39"/>
        <v/>
      </c>
      <c r="X346" s="24" t="str">
        <f t="shared" si="40"/>
        <v/>
      </c>
    </row>
    <row r="347" spans="1:24" x14ac:dyDescent="0.3">
      <c r="A347" s="4" t="str">
        <f t="shared" si="41"/>
        <v/>
      </c>
      <c r="B347" s="41"/>
      <c r="C347" s="42"/>
      <c r="D347" s="43"/>
      <c r="E347" s="44"/>
      <c r="F347" s="44"/>
      <c r="G347" s="17" t="str">
        <f>IF(OR(E347="",F347=""),"",NETWORKDAYS(E347,F347,Lister!$D$7:$D$16))</f>
        <v/>
      </c>
      <c r="I347" s="45" t="str">
        <f t="shared" si="35"/>
        <v/>
      </c>
      <c r="J347" s="46"/>
      <c r="K347" s="47">
        <f>IF(ISNUMBER('Opsparede løndele'!I332),J347+'Opsparede løndele'!I332,J347)</f>
        <v>0</v>
      </c>
      <c r="L347" s="48"/>
      <c r="M347" s="49"/>
      <c r="N347" s="23" t="str">
        <f t="shared" si="36"/>
        <v/>
      </c>
      <c r="O347" s="21" t="str">
        <f t="shared" si="37"/>
        <v/>
      </c>
      <c r="P347" s="49"/>
      <c r="Q347" s="49"/>
      <c r="R347" s="49"/>
      <c r="S347" s="22" t="str">
        <f>IFERROR(MAX(IF(OR(P347="",Q347="",R347=""),"",IF(AND(MONTH(E347)=12,MONTH(F347)=12),(NETWORKDAYS(E347,F347,Lister!$D$7:$D$16)-P347)*O347/NETWORKDAYS(Lister!$D$19,Lister!$E$19,Lister!$D$7:$D$16),IF(AND(MONTH(E347)=12,F347&gt;DATE(2021,12,31)),(NETWORKDAYS(E347,Lister!$E$19,Lister!$D$7:$D$16)-P347)*O347/NETWORKDAYS(Lister!$D$19,Lister!$E$19,Lister!$D$7:$D$16),IF(E347&gt;DATE(2021,12,31),0)))),0),"")</f>
        <v/>
      </c>
      <c r="T347" s="22" t="str">
        <f>IFERROR(MAX(IF(OR(P347="",Q347="",R347=""),"",IF(AND(MONTH(E347)=1,MONTH(F347)=1),(NETWORKDAYS(E347,F347,Lister!$D$7:$D$16)-Q347)*O347/NETWORKDAYS(Lister!$D$20,Lister!$E$20,Lister!$D$7:$D$16),IF(AND(MONTH(E347)=1,F347&gt;DATE(2022,1,31)),(NETWORKDAYS(E347,Lister!$E$20,Lister!$D$7:$D$16)-Q347)*O347/NETWORKDAYS(Lister!$D$20,Lister!$E$20,Lister!$D$7:$D$16),IF(AND(E347&lt;DATE(2022,1,1),MONTH(F347)=1),(NETWORKDAYS(Lister!$D$20,F347,Lister!$D$7:$D$16)-Q347)*O347/NETWORKDAYS(Lister!$D$20,Lister!$E$20,Lister!$D$7:$D$16),IF(AND(E347&lt;DATE(2022,1,1),F347&gt;DATE(2022,1,31)),(NETWORKDAYS(Lister!$D$20,Lister!$E$20,Lister!$D$7:$D$16)-Q347)*O347/NETWORKDAYS(Lister!$D$20,Lister!$E$20,Lister!$D$7:$D$16),IF(OR(AND(E347&lt;DATE(2022,1,1),F347&lt;DATE(2022,1,1)),E347&gt;DATE(2022,1,31)),0)))))),0),"")</f>
        <v/>
      </c>
      <c r="U347" s="22" t="str">
        <f>IFERROR(MAX(IF(OR(P347="",Q347="",R347=""),"",IF(AND(MONTH(E347)=2,MONTH(F347)=2),(NETWORKDAYS(E347,F347,Lister!$D$7:$D$16)-R347)*O347/NETWORKDAYS(Lister!$D$21,Lister!$E$21,Lister!$D$7:$D$16),IF(AND(MONTH(E347)=2,F347&gt;DATE(2022,2,28)),(NETWORKDAYS(E347,Lister!$E$21,Lister!$D$7:$D$16)-R347)*O347/NETWORKDAYS(Lister!$D$21,Lister!$E$21,Lister!$D$7:$D$16),IF(AND(E347&lt;DATE(2022,2,1),MONTH(F347)=2),(NETWORKDAYS(Lister!$D$21,F347,Lister!$D$7:$D$16)-R347)*O347/NETWORKDAYS(Lister!$D$21,Lister!$E$21,Lister!$D$7:$D$16),IF(AND(E347&lt;DATE(2022,2,1),F347&gt;DATE(2022,2,28)),(NETWORKDAYS(Lister!$D$21,Lister!$E$21,Lister!$D$7:$D$16)-R347)*O347/NETWORKDAYS(Lister!$D$21,Lister!$E$21,Lister!$D$7:$D$16),IF(OR(AND(E347&lt;DATE(2022,2,1),F347&lt;DATE(2022,2,1)),E347&gt;DATE(2022,2,28)),0)))))),0),"")</f>
        <v/>
      </c>
      <c r="V347" s="23" t="str">
        <f t="shared" si="38"/>
        <v/>
      </c>
      <c r="W347" s="23" t="str">
        <f t="shared" si="39"/>
        <v/>
      </c>
      <c r="X347" s="24" t="str">
        <f t="shared" si="40"/>
        <v/>
      </c>
    </row>
    <row r="348" spans="1:24" x14ac:dyDescent="0.3">
      <c r="A348" s="4" t="str">
        <f t="shared" si="41"/>
        <v/>
      </c>
      <c r="B348" s="41"/>
      <c r="C348" s="42"/>
      <c r="D348" s="43"/>
      <c r="E348" s="44"/>
      <c r="F348" s="44"/>
      <c r="G348" s="17" t="str">
        <f>IF(OR(E348="",F348=""),"",NETWORKDAYS(E348,F348,Lister!$D$7:$D$16))</f>
        <v/>
      </c>
      <c r="I348" s="45" t="str">
        <f t="shared" si="35"/>
        <v/>
      </c>
      <c r="J348" s="46"/>
      <c r="K348" s="47">
        <f>IF(ISNUMBER('Opsparede løndele'!I333),J348+'Opsparede løndele'!I333,J348)</f>
        <v>0</v>
      </c>
      <c r="L348" s="48"/>
      <c r="M348" s="49"/>
      <c r="N348" s="23" t="str">
        <f t="shared" si="36"/>
        <v/>
      </c>
      <c r="O348" s="21" t="str">
        <f t="shared" si="37"/>
        <v/>
      </c>
      <c r="P348" s="49"/>
      <c r="Q348" s="49"/>
      <c r="R348" s="49"/>
      <c r="S348" s="22" t="str">
        <f>IFERROR(MAX(IF(OR(P348="",Q348="",R348=""),"",IF(AND(MONTH(E348)=12,MONTH(F348)=12),(NETWORKDAYS(E348,F348,Lister!$D$7:$D$16)-P348)*O348/NETWORKDAYS(Lister!$D$19,Lister!$E$19,Lister!$D$7:$D$16),IF(AND(MONTH(E348)=12,F348&gt;DATE(2021,12,31)),(NETWORKDAYS(E348,Lister!$E$19,Lister!$D$7:$D$16)-P348)*O348/NETWORKDAYS(Lister!$D$19,Lister!$E$19,Lister!$D$7:$D$16),IF(E348&gt;DATE(2021,12,31),0)))),0),"")</f>
        <v/>
      </c>
      <c r="T348" s="22" t="str">
        <f>IFERROR(MAX(IF(OR(P348="",Q348="",R348=""),"",IF(AND(MONTH(E348)=1,MONTH(F348)=1),(NETWORKDAYS(E348,F348,Lister!$D$7:$D$16)-Q348)*O348/NETWORKDAYS(Lister!$D$20,Lister!$E$20,Lister!$D$7:$D$16),IF(AND(MONTH(E348)=1,F348&gt;DATE(2022,1,31)),(NETWORKDAYS(E348,Lister!$E$20,Lister!$D$7:$D$16)-Q348)*O348/NETWORKDAYS(Lister!$D$20,Lister!$E$20,Lister!$D$7:$D$16),IF(AND(E348&lt;DATE(2022,1,1),MONTH(F348)=1),(NETWORKDAYS(Lister!$D$20,F348,Lister!$D$7:$D$16)-Q348)*O348/NETWORKDAYS(Lister!$D$20,Lister!$E$20,Lister!$D$7:$D$16),IF(AND(E348&lt;DATE(2022,1,1),F348&gt;DATE(2022,1,31)),(NETWORKDAYS(Lister!$D$20,Lister!$E$20,Lister!$D$7:$D$16)-Q348)*O348/NETWORKDAYS(Lister!$D$20,Lister!$E$20,Lister!$D$7:$D$16),IF(OR(AND(E348&lt;DATE(2022,1,1),F348&lt;DATE(2022,1,1)),E348&gt;DATE(2022,1,31)),0)))))),0),"")</f>
        <v/>
      </c>
      <c r="U348" s="22" t="str">
        <f>IFERROR(MAX(IF(OR(P348="",Q348="",R348=""),"",IF(AND(MONTH(E348)=2,MONTH(F348)=2),(NETWORKDAYS(E348,F348,Lister!$D$7:$D$16)-R348)*O348/NETWORKDAYS(Lister!$D$21,Lister!$E$21,Lister!$D$7:$D$16),IF(AND(MONTH(E348)=2,F348&gt;DATE(2022,2,28)),(NETWORKDAYS(E348,Lister!$E$21,Lister!$D$7:$D$16)-R348)*O348/NETWORKDAYS(Lister!$D$21,Lister!$E$21,Lister!$D$7:$D$16),IF(AND(E348&lt;DATE(2022,2,1),MONTH(F348)=2),(NETWORKDAYS(Lister!$D$21,F348,Lister!$D$7:$D$16)-R348)*O348/NETWORKDAYS(Lister!$D$21,Lister!$E$21,Lister!$D$7:$D$16),IF(AND(E348&lt;DATE(2022,2,1),F348&gt;DATE(2022,2,28)),(NETWORKDAYS(Lister!$D$21,Lister!$E$21,Lister!$D$7:$D$16)-R348)*O348/NETWORKDAYS(Lister!$D$21,Lister!$E$21,Lister!$D$7:$D$16),IF(OR(AND(E348&lt;DATE(2022,2,1),F348&lt;DATE(2022,2,1)),E348&gt;DATE(2022,2,28)),0)))))),0),"")</f>
        <v/>
      </c>
      <c r="V348" s="23" t="str">
        <f t="shared" si="38"/>
        <v/>
      </c>
      <c r="W348" s="23" t="str">
        <f t="shared" si="39"/>
        <v/>
      </c>
      <c r="X348" s="24" t="str">
        <f t="shared" si="40"/>
        <v/>
      </c>
    </row>
    <row r="349" spans="1:24" x14ac:dyDescent="0.3">
      <c r="A349" s="4" t="str">
        <f t="shared" si="41"/>
        <v/>
      </c>
      <c r="B349" s="41"/>
      <c r="C349" s="42"/>
      <c r="D349" s="43"/>
      <c r="E349" s="44"/>
      <c r="F349" s="44"/>
      <c r="G349" s="17" t="str">
        <f>IF(OR(E349="",F349=""),"",NETWORKDAYS(E349,F349,Lister!$D$7:$D$16))</f>
        <v/>
      </c>
      <c r="I349" s="45" t="str">
        <f t="shared" si="35"/>
        <v/>
      </c>
      <c r="J349" s="46"/>
      <c r="K349" s="47">
        <f>IF(ISNUMBER('Opsparede løndele'!I334),J349+'Opsparede løndele'!I334,J349)</f>
        <v>0</v>
      </c>
      <c r="L349" s="48"/>
      <c r="M349" s="49"/>
      <c r="N349" s="23" t="str">
        <f t="shared" si="36"/>
        <v/>
      </c>
      <c r="O349" s="21" t="str">
        <f t="shared" si="37"/>
        <v/>
      </c>
      <c r="P349" s="49"/>
      <c r="Q349" s="49"/>
      <c r="R349" s="49"/>
      <c r="S349" s="22" t="str">
        <f>IFERROR(MAX(IF(OR(P349="",Q349="",R349=""),"",IF(AND(MONTH(E349)=12,MONTH(F349)=12),(NETWORKDAYS(E349,F349,Lister!$D$7:$D$16)-P349)*O349/NETWORKDAYS(Lister!$D$19,Lister!$E$19,Lister!$D$7:$D$16),IF(AND(MONTH(E349)=12,F349&gt;DATE(2021,12,31)),(NETWORKDAYS(E349,Lister!$E$19,Lister!$D$7:$D$16)-P349)*O349/NETWORKDAYS(Lister!$D$19,Lister!$E$19,Lister!$D$7:$D$16),IF(E349&gt;DATE(2021,12,31),0)))),0),"")</f>
        <v/>
      </c>
      <c r="T349" s="22" t="str">
        <f>IFERROR(MAX(IF(OR(P349="",Q349="",R349=""),"",IF(AND(MONTH(E349)=1,MONTH(F349)=1),(NETWORKDAYS(E349,F349,Lister!$D$7:$D$16)-Q349)*O349/NETWORKDAYS(Lister!$D$20,Lister!$E$20,Lister!$D$7:$D$16),IF(AND(MONTH(E349)=1,F349&gt;DATE(2022,1,31)),(NETWORKDAYS(E349,Lister!$E$20,Lister!$D$7:$D$16)-Q349)*O349/NETWORKDAYS(Lister!$D$20,Lister!$E$20,Lister!$D$7:$D$16),IF(AND(E349&lt;DATE(2022,1,1),MONTH(F349)=1),(NETWORKDAYS(Lister!$D$20,F349,Lister!$D$7:$D$16)-Q349)*O349/NETWORKDAYS(Lister!$D$20,Lister!$E$20,Lister!$D$7:$D$16),IF(AND(E349&lt;DATE(2022,1,1),F349&gt;DATE(2022,1,31)),(NETWORKDAYS(Lister!$D$20,Lister!$E$20,Lister!$D$7:$D$16)-Q349)*O349/NETWORKDAYS(Lister!$D$20,Lister!$E$20,Lister!$D$7:$D$16),IF(OR(AND(E349&lt;DATE(2022,1,1),F349&lt;DATE(2022,1,1)),E349&gt;DATE(2022,1,31)),0)))))),0),"")</f>
        <v/>
      </c>
      <c r="U349" s="22" t="str">
        <f>IFERROR(MAX(IF(OR(P349="",Q349="",R349=""),"",IF(AND(MONTH(E349)=2,MONTH(F349)=2),(NETWORKDAYS(E349,F349,Lister!$D$7:$D$16)-R349)*O349/NETWORKDAYS(Lister!$D$21,Lister!$E$21,Lister!$D$7:$D$16),IF(AND(MONTH(E349)=2,F349&gt;DATE(2022,2,28)),(NETWORKDAYS(E349,Lister!$E$21,Lister!$D$7:$D$16)-R349)*O349/NETWORKDAYS(Lister!$D$21,Lister!$E$21,Lister!$D$7:$D$16),IF(AND(E349&lt;DATE(2022,2,1),MONTH(F349)=2),(NETWORKDAYS(Lister!$D$21,F349,Lister!$D$7:$D$16)-R349)*O349/NETWORKDAYS(Lister!$D$21,Lister!$E$21,Lister!$D$7:$D$16),IF(AND(E349&lt;DATE(2022,2,1),F349&gt;DATE(2022,2,28)),(NETWORKDAYS(Lister!$D$21,Lister!$E$21,Lister!$D$7:$D$16)-R349)*O349/NETWORKDAYS(Lister!$D$21,Lister!$E$21,Lister!$D$7:$D$16),IF(OR(AND(E349&lt;DATE(2022,2,1),F349&lt;DATE(2022,2,1)),E349&gt;DATE(2022,2,28)),0)))))),0),"")</f>
        <v/>
      </c>
      <c r="V349" s="23" t="str">
        <f t="shared" si="38"/>
        <v/>
      </c>
      <c r="W349" s="23" t="str">
        <f t="shared" si="39"/>
        <v/>
      </c>
      <c r="X349" s="24" t="str">
        <f t="shared" si="40"/>
        <v/>
      </c>
    </row>
    <row r="350" spans="1:24" x14ac:dyDescent="0.3">
      <c r="A350" s="4" t="str">
        <f t="shared" si="41"/>
        <v/>
      </c>
      <c r="B350" s="41"/>
      <c r="C350" s="42"/>
      <c r="D350" s="43"/>
      <c r="E350" s="44"/>
      <c r="F350" s="44"/>
      <c r="G350" s="17" t="str">
        <f>IF(OR(E350="",F350=""),"",NETWORKDAYS(E350,F350,Lister!$D$7:$D$16))</f>
        <v/>
      </c>
      <c r="I350" s="45" t="str">
        <f t="shared" si="35"/>
        <v/>
      </c>
      <c r="J350" s="46"/>
      <c r="K350" s="47">
        <f>IF(ISNUMBER('Opsparede løndele'!I335),J350+'Opsparede løndele'!I335,J350)</f>
        <v>0</v>
      </c>
      <c r="L350" s="48"/>
      <c r="M350" s="49"/>
      <c r="N350" s="23" t="str">
        <f t="shared" si="36"/>
        <v/>
      </c>
      <c r="O350" s="21" t="str">
        <f t="shared" si="37"/>
        <v/>
      </c>
      <c r="P350" s="49"/>
      <c r="Q350" s="49"/>
      <c r="R350" s="49"/>
      <c r="S350" s="22" t="str">
        <f>IFERROR(MAX(IF(OR(P350="",Q350="",R350=""),"",IF(AND(MONTH(E350)=12,MONTH(F350)=12),(NETWORKDAYS(E350,F350,Lister!$D$7:$D$16)-P350)*O350/NETWORKDAYS(Lister!$D$19,Lister!$E$19,Lister!$D$7:$D$16),IF(AND(MONTH(E350)=12,F350&gt;DATE(2021,12,31)),(NETWORKDAYS(E350,Lister!$E$19,Lister!$D$7:$D$16)-P350)*O350/NETWORKDAYS(Lister!$D$19,Lister!$E$19,Lister!$D$7:$D$16),IF(E350&gt;DATE(2021,12,31),0)))),0),"")</f>
        <v/>
      </c>
      <c r="T350" s="22" t="str">
        <f>IFERROR(MAX(IF(OR(P350="",Q350="",R350=""),"",IF(AND(MONTH(E350)=1,MONTH(F350)=1),(NETWORKDAYS(E350,F350,Lister!$D$7:$D$16)-Q350)*O350/NETWORKDAYS(Lister!$D$20,Lister!$E$20,Lister!$D$7:$D$16),IF(AND(MONTH(E350)=1,F350&gt;DATE(2022,1,31)),(NETWORKDAYS(E350,Lister!$E$20,Lister!$D$7:$D$16)-Q350)*O350/NETWORKDAYS(Lister!$D$20,Lister!$E$20,Lister!$D$7:$D$16),IF(AND(E350&lt;DATE(2022,1,1),MONTH(F350)=1),(NETWORKDAYS(Lister!$D$20,F350,Lister!$D$7:$D$16)-Q350)*O350/NETWORKDAYS(Lister!$D$20,Lister!$E$20,Lister!$D$7:$D$16),IF(AND(E350&lt;DATE(2022,1,1),F350&gt;DATE(2022,1,31)),(NETWORKDAYS(Lister!$D$20,Lister!$E$20,Lister!$D$7:$D$16)-Q350)*O350/NETWORKDAYS(Lister!$D$20,Lister!$E$20,Lister!$D$7:$D$16),IF(OR(AND(E350&lt;DATE(2022,1,1),F350&lt;DATE(2022,1,1)),E350&gt;DATE(2022,1,31)),0)))))),0),"")</f>
        <v/>
      </c>
      <c r="U350" s="22" t="str">
        <f>IFERROR(MAX(IF(OR(P350="",Q350="",R350=""),"",IF(AND(MONTH(E350)=2,MONTH(F350)=2),(NETWORKDAYS(E350,F350,Lister!$D$7:$D$16)-R350)*O350/NETWORKDAYS(Lister!$D$21,Lister!$E$21,Lister!$D$7:$D$16),IF(AND(MONTH(E350)=2,F350&gt;DATE(2022,2,28)),(NETWORKDAYS(E350,Lister!$E$21,Lister!$D$7:$D$16)-R350)*O350/NETWORKDAYS(Lister!$D$21,Lister!$E$21,Lister!$D$7:$D$16),IF(AND(E350&lt;DATE(2022,2,1),MONTH(F350)=2),(NETWORKDAYS(Lister!$D$21,F350,Lister!$D$7:$D$16)-R350)*O350/NETWORKDAYS(Lister!$D$21,Lister!$E$21,Lister!$D$7:$D$16),IF(AND(E350&lt;DATE(2022,2,1),F350&gt;DATE(2022,2,28)),(NETWORKDAYS(Lister!$D$21,Lister!$E$21,Lister!$D$7:$D$16)-R350)*O350/NETWORKDAYS(Lister!$D$21,Lister!$E$21,Lister!$D$7:$D$16),IF(OR(AND(E350&lt;DATE(2022,2,1),F350&lt;DATE(2022,2,1)),E350&gt;DATE(2022,2,28)),0)))))),0),"")</f>
        <v/>
      </c>
      <c r="V350" s="23" t="str">
        <f t="shared" si="38"/>
        <v/>
      </c>
      <c r="W350" s="23" t="str">
        <f t="shared" si="39"/>
        <v/>
      </c>
      <c r="X350" s="24" t="str">
        <f t="shared" si="40"/>
        <v/>
      </c>
    </row>
    <row r="351" spans="1:24" x14ac:dyDescent="0.3">
      <c r="A351" s="4" t="str">
        <f t="shared" si="41"/>
        <v/>
      </c>
      <c r="B351" s="41"/>
      <c r="C351" s="42"/>
      <c r="D351" s="43"/>
      <c r="E351" s="44"/>
      <c r="F351" s="44"/>
      <c r="G351" s="17" t="str">
        <f>IF(OR(E351="",F351=""),"",NETWORKDAYS(E351,F351,Lister!$D$7:$D$16))</f>
        <v/>
      </c>
      <c r="I351" s="45" t="str">
        <f t="shared" si="35"/>
        <v/>
      </c>
      <c r="J351" s="46"/>
      <c r="K351" s="47">
        <f>IF(ISNUMBER('Opsparede løndele'!I336),J351+'Opsparede løndele'!I336,J351)</f>
        <v>0</v>
      </c>
      <c r="L351" s="48"/>
      <c r="M351" s="49"/>
      <c r="N351" s="23" t="str">
        <f t="shared" si="36"/>
        <v/>
      </c>
      <c r="O351" s="21" t="str">
        <f t="shared" si="37"/>
        <v/>
      </c>
      <c r="P351" s="49"/>
      <c r="Q351" s="49"/>
      <c r="R351" s="49"/>
      <c r="S351" s="22" t="str">
        <f>IFERROR(MAX(IF(OR(P351="",Q351="",R351=""),"",IF(AND(MONTH(E351)=12,MONTH(F351)=12),(NETWORKDAYS(E351,F351,Lister!$D$7:$D$16)-P351)*O351/NETWORKDAYS(Lister!$D$19,Lister!$E$19,Lister!$D$7:$D$16),IF(AND(MONTH(E351)=12,F351&gt;DATE(2021,12,31)),(NETWORKDAYS(E351,Lister!$E$19,Lister!$D$7:$D$16)-P351)*O351/NETWORKDAYS(Lister!$D$19,Lister!$E$19,Lister!$D$7:$D$16),IF(E351&gt;DATE(2021,12,31),0)))),0),"")</f>
        <v/>
      </c>
      <c r="T351" s="22" t="str">
        <f>IFERROR(MAX(IF(OR(P351="",Q351="",R351=""),"",IF(AND(MONTH(E351)=1,MONTH(F351)=1),(NETWORKDAYS(E351,F351,Lister!$D$7:$D$16)-Q351)*O351/NETWORKDAYS(Lister!$D$20,Lister!$E$20,Lister!$D$7:$D$16),IF(AND(MONTH(E351)=1,F351&gt;DATE(2022,1,31)),(NETWORKDAYS(E351,Lister!$E$20,Lister!$D$7:$D$16)-Q351)*O351/NETWORKDAYS(Lister!$D$20,Lister!$E$20,Lister!$D$7:$D$16),IF(AND(E351&lt;DATE(2022,1,1),MONTH(F351)=1),(NETWORKDAYS(Lister!$D$20,F351,Lister!$D$7:$D$16)-Q351)*O351/NETWORKDAYS(Lister!$D$20,Lister!$E$20,Lister!$D$7:$D$16),IF(AND(E351&lt;DATE(2022,1,1),F351&gt;DATE(2022,1,31)),(NETWORKDAYS(Lister!$D$20,Lister!$E$20,Lister!$D$7:$D$16)-Q351)*O351/NETWORKDAYS(Lister!$D$20,Lister!$E$20,Lister!$D$7:$D$16),IF(OR(AND(E351&lt;DATE(2022,1,1),F351&lt;DATE(2022,1,1)),E351&gt;DATE(2022,1,31)),0)))))),0),"")</f>
        <v/>
      </c>
      <c r="U351" s="22" t="str">
        <f>IFERROR(MAX(IF(OR(P351="",Q351="",R351=""),"",IF(AND(MONTH(E351)=2,MONTH(F351)=2),(NETWORKDAYS(E351,F351,Lister!$D$7:$D$16)-R351)*O351/NETWORKDAYS(Lister!$D$21,Lister!$E$21,Lister!$D$7:$D$16),IF(AND(MONTH(E351)=2,F351&gt;DATE(2022,2,28)),(NETWORKDAYS(E351,Lister!$E$21,Lister!$D$7:$D$16)-R351)*O351/NETWORKDAYS(Lister!$D$21,Lister!$E$21,Lister!$D$7:$D$16),IF(AND(E351&lt;DATE(2022,2,1),MONTH(F351)=2),(NETWORKDAYS(Lister!$D$21,F351,Lister!$D$7:$D$16)-R351)*O351/NETWORKDAYS(Lister!$D$21,Lister!$E$21,Lister!$D$7:$D$16),IF(AND(E351&lt;DATE(2022,2,1),F351&gt;DATE(2022,2,28)),(NETWORKDAYS(Lister!$D$21,Lister!$E$21,Lister!$D$7:$D$16)-R351)*O351/NETWORKDAYS(Lister!$D$21,Lister!$E$21,Lister!$D$7:$D$16),IF(OR(AND(E351&lt;DATE(2022,2,1),F351&lt;DATE(2022,2,1)),E351&gt;DATE(2022,2,28)),0)))))),0),"")</f>
        <v/>
      </c>
      <c r="V351" s="23" t="str">
        <f t="shared" si="38"/>
        <v/>
      </c>
      <c r="W351" s="23" t="str">
        <f t="shared" si="39"/>
        <v/>
      </c>
      <c r="X351" s="24" t="str">
        <f t="shared" si="40"/>
        <v/>
      </c>
    </row>
    <row r="352" spans="1:24" x14ac:dyDescent="0.3">
      <c r="A352" s="4" t="str">
        <f t="shared" si="41"/>
        <v/>
      </c>
      <c r="B352" s="41"/>
      <c r="C352" s="42"/>
      <c r="D352" s="43"/>
      <c r="E352" s="44"/>
      <c r="F352" s="44"/>
      <c r="G352" s="17" t="str">
        <f>IF(OR(E352="",F352=""),"",NETWORKDAYS(E352,F352,Lister!$D$7:$D$16))</f>
        <v/>
      </c>
      <c r="I352" s="45" t="str">
        <f t="shared" si="35"/>
        <v/>
      </c>
      <c r="J352" s="46"/>
      <c r="K352" s="47">
        <f>IF(ISNUMBER('Opsparede løndele'!I337),J352+'Opsparede løndele'!I337,J352)</f>
        <v>0</v>
      </c>
      <c r="L352" s="48"/>
      <c r="M352" s="49"/>
      <c r="N352" s="23" t="str">
        <f t="shared" si="36"/>
        <v/>
      </c>
      <c r="O352" s="21" t="str">
        <f t="shared" si="37"/>
        <v/>
      </c>
      <c r="P352" s="49"/>
      <c r="Q352" s="49"/>
      <c r="R352" s="49"/>
      <c r="S352" s="22" t="str">
        <f>IFERROR(MAX(IF(OR(P352="",Q352="",R352=""),"",IF(AND(MONTH(E352)=12,MONTH(F352)=12),(NETWORKDAYS(E352,F352,Lister!$D$7:$D$16)-P352)*O352/NETWORKDAYS(Lister!$D$19,Lister!$E$19,Lister!$D$7:$D$16),IF(AND(MONTH(E352)=12,F352&gt;DATE(2021,12,31)),(NETWORKDAYS(E352,Lister!$E$19,Lister!$D$7:$D$16)-P352)*O352/NETWORKDAYS(Lister!$D$19,Lister!$E$19,Lister!$D$7:$D$16),IF(E352&gt;DATE(2021,12,31),0)))),0),"")</f>
        <v/>
      </c>
      <c r="T352" s="22" t="str">
        <f>IFERROR(MAX(IF(OR(P352="",Q352="",R352=""),"",IF(AND(MONTH(E352)=1,MONTH(F352)=1),(NETWORKDAYS(E352,F352,Lister!$D$7:$D$16)-Q352)*O352/NETWORKDAYS(Lister!$D$20,Lister!$E$20,Lister!$D$7:$D$16),IF(AND(MONTH(E352)=1,F352&gt;DATE(2022,1,31)),(NETWORKDAYS(E352,Lister!$E$20,Lister!$D$7:$D$16)-Q352)*O352/NETWORKDAYS(Lister!$D$20,Lister!$E$20,Lister!$D$7:$D$16),IF(AND(E352&lt;DATE(2022,1,1),MONTH(F352)=1),(NETWORKDAYS(Lister!$D$20,F352,Lister!$D$7:$D$16)-Q352)*O352/NETWORKDAYS(Lister!$D$20,Lister!$E$20,Lister!$D$7:$D$16),IF(AND(E352&lt;DATE(2022,1,1),F352&gt;DATE(2022,1,31)),(NETWORKDAYS(Lister!$D$20,Lister!$E$20,Lister!$D$7:$D$16)-Q352)*O352/NETWORKDAYS(Lister!$D$20,Lister!$E$20,Lister!$D$7:$D$16),IF(OR(AND(E352&lt;DATE(2022,1,1),F352&lt;DATE(2022,1,1)),E352&gt;DATE(2022,1,31)),0)))))),0),"")</f>
        <v/>
      </c>
      <c r="U352" s="22" t="str">
        <f>IFERROR(MAX(IF(OR(P352="",Q352="",R352=""),"",IF(AND(MONTH(E352)=2,MONTH(F352)=2),(NETWORKDAYS(E352,F352,Lister!$D$7:$D$16)-R352)*O352/NETWORKDAYS(Lister!$D$21,Lister!$E$21,Lister!$D$7:$D$16),IF(AND(MONTH(E352)=2,F352&gt;DATE(2022,2,28)),(NETWORKDAYS(E352,Lister!$E$21,Lister!$D$7:$D$16)-R352)*O352/NETWORKDAYS(Lister!$D$21,Lister!$E$21,Lister!$D$7:$D$16),IF(AND(E352&lt;DATE(2022,2,1),MONTH(F352)=2),(NETWORKDAYS(Lister!$D$21,F352,Lister!$D$7:$D$16)-R352)*O352/NETWORKDAYS(Lister!$D$21,Lister!$E$21,Lister!$D$7:$D$16),IF(AND(E352&lt;DATE(2022,2,1),F352&gt;DATE(2022,2,28)),(NETWORKDAYS(Lister!$D$21,Lister!$E$21,Lister!$D$7:$D$16)-R352)*O352/NETWORKDAYS(Lister!$D$21,Lister!$E$21,Lister!$D$7:$D$16),IF(OR(AND(E352&lt;DATE(2022,2,1),F352&lt;DATE(2022,2,1)),E352&gt;DATE(2022,2,28)),0)))))),0),"")</f>
        <v/>
      </c>
      <c r="V352" s="23" t="str">
        <f t="shared" si="38"/>
        <v/>
      </c>
      <c r="W352" s="23" t="str">
        <f t="shared" si="39"/>
        <v/>
      </c>
      <c r="X352" s="24" t="str">
        <f t="shared" si="40"/>
        <v/>
      </c>
    </row>
    <row r="353" spans="1:24" x14ac:dyDescent="0.3">
      <c r="A353" s="4" t="str">
        <f t="shared" si="41"/>
        <v/>
      </c>
      <c r="B353" s="41"/>
      <c r="C353" s="42"/>
      <c r="D353" s="43"/>
      <c r="E353" s="44"/>
      <c r="F353" s="44"/>
      <c r="G353" s="17" t="str">
        <f>IF(OR(E353="",F353=""),"",NETWORKDAYS(E353,F353,Lister!$D$7:$D$16))</f>
        <v/>
      </c>
      <c r="I353" s="45" t="str">
        <f t="shared" si="35"/>
        <v/>
      </c>
      <c r="J353" s="46"/>
      <c r="K353" s="47">
        <f>IF(ISNUMBER('Opsparede løndele'!I338),J353+'Opsparede løndele'!I338,J353)</f>
        <v>0</v>
      </c>
      <c r="L353" s="48"/>
      <c r="M353" s="49"/>
      <c r="N353" s="23" t="str">
        <f t="shared" si="36"/>
        <v/>
      </c>
      <c r="O353" s="21" t="str">
        <f t="shared" si="37"/>
        <v/>
      </c>
      <c r="P353" s="49"/>
      <c r="Q353" s="49"/>
      <c r="R353" s="49"/>
      <c r="S353" s="22" t="str">
        <f>IFERROR(MAX(IF(OR(P353="",Q353="",R353=""),"",IF(AND(MONTH(E353)=12,MONTH(F353)=12),(NETWORKDAYS(E353,F353,Lister!$D$7:$D$16)-P353)*O353/NETWORKDAYS(Lister!$D$19,Lister!$E$19,Lister!$D$7:$D$16),IF(AND(MONTH(E353)=12,F353&gt;DATE(2021,12,31)),(NETWORKDAYS(E353,Lister!$E$19,Lister!$D$7:$D$16)-P353)*O353/NETWORKDAYS(Lister!$D$19,Lister!$E$19,Lister!$D$7:$D$16),IF(E353&gt;DATE(2021,12,31),0)))),0),"")</f>
        <v/>
      </c>
      <c r="T353" s="22" t="str">
        <f>IFERROR(MAX(IF(OR(P353="",Q353="",R353=""),"",IF(AND(MONTH(E353)=1,MONTH(F353)=1),(NETWORKDAYS(E353,F353,Lister!$D$7:$D$16)-Q353)*O353/NETWORKDAYS(Lister!$D$20,Lister!$E$20,Lister!$D$7:$D$16),IF(AND(MONTH(E353)=1,F353&gt;DATE(2022,1,31)),(NETWORKDAYS(E353,Lister!$E$20,Lister!$D$7:$D$16)-Q353)*O353/NETWORKDAYS(Lister!$D$20,Lister!$E$20,Lister!$D$7:$D$16),IF(AND(E353&lt;DATE(2022,1,1),MONTH(F353)=1),(NETWORKDAYS(Lister!$D$20,F353,Lister!$D$7:$D$16)-Q353)*O353/NETWORKDAYS(Lister!$D$20,Lister!$E$20,Lister!$D$7:$D$16),IF(AND(E353&lt;DATE(2022,1,1),F353&gt;DATE(2022,1,31)),(NETWORKDAYS(Lister!$D$20,Lister!$E$20,Lister!$D$7:$D$16)-Q353)*O353/NETWORKDAYS(Lister!$D$20,Lister!$E$20,Lister!$D$7:$D$16),IF(OR(AND(E353&lt;DATE(2022,1,1),F353&lt;DATE(2022,1,1)),E353&gt;DATE(2022,1,31)),0)))))),0),"")</f>
        <v/>
      </c>
      <c r="U353" s="22" t="str">
        <f>IFERROR(MAX(IF(OR(P353="",Q353="",R353=""),"",IF(AND(MONTH(E353)=2,MONTH(F353)=2),(NETWORKDAYS(E353,F353,Lister!$D$7:$D$16)-R353)*O353/NETWORKDAYS(Lister!$D$21,Lister!$E$21,Lister!$D$7:$D$16),IF(AND(MONTH(E353)=2,F353&gt;DATE(2022,2,28)),(NETWORKDAYS(E353,Lister!$E$21,Lister!$D$7:$D$16)-R353)*O353/NETWORKDAYS(Lister!$D$21,Lister!$E$21,Lister!$D$7:$D$16),IF(AND(E353&lt;DATE(2022,2,1),MONTH(F353)=2),(NETWORKDAYS(Lister!$D$21,F353,Lister!$D$7:$D$16)-R353)*O353/NETWORKDAYS(Lister!$D$21,Lister!$E$21,Lister!$D$7:$D$16),IF(AND(E353&lt;DATE(2022,2,1),F353&gt;DATE(2022,2,28)),(NETWORKDAYS(Lister!$D$21,Lister!$E$21,Lister!$D$7:$D$16)-R353)*O353/NETWORKDAYS(Lister!$D$21,Lister!$E$21,Lister!$D$7:$D$16),IF(OR(AND(E353&lt;DATE(2022,2,1),F353&lt;DATE(2022,2,1)),E353&gt;DATE(2022,2,28)),0)))))),0),"")</f>
        <v/>
      </c>
      <c r="V353" s="23" t="str">
        <f t="shared" si="38"/>
        <v/>
      </c>
      <c r="W353" s="23" t="str">
        <f t="shared" si="39"/>
        <v/>
      </c>
      <c r="X353" s="24" t="str">
        <f t="shared" si="40"/>
        <v/>
      </c>
    </row>
    <row r="354" spans="1:24" x14ac:dyDescent="0.3">
      <c r="A354" s="4" t="str">
        <f t="shared" si="41"/>
        <v/>
      </c>
      <c r="B354" s="41"/>
      <c r="C354" s="42"/>
      <c r="D354" s="43"/>
      <c r="E354" s="44"/>
      <c r="F354" s="44"/>
      <c r="G354" s="17" t="str">
        <f>IF(OR(E354="",F354=""),"",NETWORKDAYS(E354,F354,Lister!$D$7:$D$16))</f>
        <v/>
      </c>
      <c r="I354" s="45" t="str">
        <f t="shared" si="35"/>
        <v/>
      </c>
      <c r="J354" s="46"/>
      <c r="K354" s="47">
        <f>IF(ISNUMBER('Opsparede løndele'!I339),J354+'Opsparede løndele'!I339,J354)</f>
        <v>0</v>
      </c>
      <c r="L354" s="48"/>
      <c r="M354" s="49"/>
      <c r="N354" s="23" t="str">
        <f t="shared" si="36"/>
        <v/>
      </c>
      <c r="O354" s="21" t="str">
        <f t="shared" si="37"/>
        <v/>
      </c>
      <c r="P354" s="49"/>
      <c r="Q354" s="49"/>
      <c r="R354" s="49"/>
      <c r="S354" s="22" t="str">
        <f>IFERROR(MAX(IF(OR(P354="",Q354="",R354=""),"",IF(AND(MONTH(E354)=12,MONTH(F354)=12),(NETWORKDAYS(E354,F354,Lister!$D$7:$D$16)-P354)*O354/NETWORKDAYS(Lister!$D$19,Lister!$E$19,Lister!$D$7:$D$16),IF(AND(MONTH(E354)=12,F354&gt;DATE(2021,12,31)),(NETWORKDAYS(E354,Lister!$E$19,Lister!$D$7:$D$16)-P354)*O354/NETWORKDAYS(Lister!$D$19,Lister!$E$19,Lister!$D$7:$D$16),IF(E354&gt;DATE(2021,12,31),0)))),0),"")</f>
        <v/>
      </c>
      <c r="T354" s="22" t="str">
        <f>IFERROR(MAX(IF(OR(P354="",Q354="",R354=""),"",IF(AND(MONTH(E354)=1,MONTH(F354)=1),(NETWORKDAYS(E354,F354,Lister!$D$7:$D$16)-Q354)*O354/NETWORKDAYS(Lister!$D$20,Lister!$E$20,Lister!$D$7:$D$16),IF(AND(MONTH(E354)=1,F354&gt;DATE(2022,1,31)),(NETWORKDAYS(E354,Lister!$E$20,Lister!$D$7:$D$16)-Q354)*O354/NETWORKDAYS(Lister!$D$20,Lister!$E$20,Lister!$D$7:$D$16),IF(AND(E354&lt;DATE(2022,1,1),MONTH(F354)=1),(NETWORKDAYS(Lister!$D$20,F354,Lister!$D$7:$D$16)-Q354)*O354/NETWORKDAYS(Lister!$D$20,Lister!$E$20,Lister!$D$7:$D$16),IF(AND(E354&lt;DATE(2022,1,1),F354&gt;DATE(2022,1,31)),(NETWORKDAYS(Lister!$D$20,Lister!$E$20,Lister!$D$7:$D$16)-Q354)*O354/NETWORKDAYS(Lister!$D$20,Lister!$E$20,Lister!$D$7:$D$16),IF(OR(AND(E354&lt;DATE(2022,1,1),F354&lt;DATE(2022,1,1)),E354&gt;DATE(2022,1,31)),0)))))),0),"")</f>
        <v/>
      </c>
      <c r="U354" s="22" t="str">
        <f>IFERROR(MAX(IF(OR(P354="",Q354="",R354=""),"",IF(AND(MONTH(E354)=2,MONTH(F354)=2),(NETWORKDAYS(E354,F354,Lister!$D$7:$D$16)-R354)*O354/NETWORKDAYS(Lister!$D$21,Lister!$E$21,Lister!$D$7:$D$16),IF(AND(MONTH(E354)=2,F354&gt;DATE(2022,2,28)),(NETWORKDAYS(E354,Lister!$E$21,Lister!$D$7:$D$16)-R354)*O354/NETWORKDAYS(Lister!$D$21,Lister!$E$21,Lister!$D$7:$D$16),IF(AND(E354&lt;DATE(2022,2,1),MONTH(F354)=2),(NETWORKDAYS(Lister!$D$21,F354,Lister!$D$7:$D$16)-R354)*O354/NETWORKDAYS(Lister!$D$21,Lister!$E$21,Lister!$D$7:$D$16),IF(AND(E354&lt;DATE(2022,2,1),F354&gt;DATE(2022,2,28)),(NETWORKDAYS(Lister!$D$21,Lister!$E$21,Lister!$D$7:$D$16)-R354)*O354/NETWORKDAYS(Lister!$D$21,Lister!$E$21,Lister!$D$7:$D$16),IF(OR(AND(E354&lt;DATE(2022,2,1),F354&lt;DATE(2022,2,1)),E354&gt;DATE(2022,2,28)),0)))))),0),"")</f>
        <v/>
      </c>
      <c r="V354" s="23" t="str">
        <f t="shared" si="38"/>
        <v/>
      </c>
      <c r="W354" s="23" t="str">
        <f t="shared" si="39"/>
        <v/>
      </c>
      <c r="X354" s="24" t="str">
        <f t="shared" si="40"/>
        <v/>
      </c>
    </row>
    <row r="355" spans="1:24" x14ac:dyDescent="0.3">
      <c r="A355" s="4" t="str">
        <f t="shared" si="41"/>
        <v/>
      </c>
      <c r="B355" s="41"/>
      <c r="C355" s="42"/>
      <c r="D355" s="43"/>
      <c r="E355" s="44"/>
      <c r="F355" s="44"/>
      <c r="G355" s="17" t="str">
        <f>IF(OR(E355="",F355=""),"",NETWORKDAYS(E355,F355,Lister!$D$7:$D$16))</f>
        <v/>
      </c>
      <c r="I355" s="45" t="str">
        <f t="shared" si="35"/>
        <v/>
      </c>
      <c r="J355" s="46"/>
      <c r="K355" s="47">
        <f>IF(ISNUMBER('Opsparede løndele'!I340),J355+'Opsparede løndele'!I340,J355)</f>
        <v>0</v>
      </c>
      <c r="L355" s="48"/>
      <c r="M355" s="49"/>
      <c r="N355" s="23" t="str">
        <f t="shared" si="36"/>
        <v/>
      </c>
      <c r="O355" s="21" t="str">
        <f t="shared" si="37"/>
        <v/>
      </c>
      <c r="P355" s="49"/>
      <c r="Q355" s="49"/>
      <c r="R355" s="49"/>
      <c r="S355" s="22" t="str">
        <f>IFERROR(MAX(IF(OR(P355="",Q355="",R355=""),"",IF(AND(MONTH(E355)=12,MONTH(F355)=12),(NETWORKDAYS(E355,F355,Lister!$D$7:$D$16)-P355)*O355/NETWORKDAYS(Lister!$D$19,Lister!$E$19,Lister!$D$7:$D$16),IF(AND(MONTH(E355)=12,F355&gt;DATE(2021,12,31)),(NETWORKDAYS(E355,Lister!$E$19,Lister!$D$7:$D$16)-P355)*O355/NETWORKDAYS(Lister!$D$19,Lister!$E$19,Lister!$D$7:$D$16),IF(E355&gt;DATE(2021,12,31),0)))),0),"")</f>
        <v/>
      </c>
      <c r="T355" s="22" t="str">
        <f>IFERROR(MAX(IF(OR(P355="",Q355="",R355=""),"",IF(AND(MONTH(E355)=1,MONTH(F355)=1),(NETWORKDAYS(E355,F355,Lister!$D$7:$D$16)-Q355)*O355/NETWORKDAYS(Lister!$D$20,Lister!$E$20,Lister!$D$7:$D$16),IF(AND(MONTH(E355)=1,F355&gt;DATE(2022,1,31)),(NETWORKDAYS(E355,Lister!$E$20,Lister!$D$7:$D$16)-Q355)*O355/NETWORKDAYS(Lister!$D$20,Lister!$E$20,Lister!$D$7:$D$16),IF(AND(E355&lt;DATE(2022,1,1),MONTH(F355)=1),(NETWORKDAYS(Lister!$D$20,F355,Lister!$D$7:$D$16)-Q355)*O355/NETWORKDAYS(Lister!$D$20,Lister!$E$20,Lister!$D$7:$D$16),IF(AND(E355&lt;DATE(2022,1,1),F355&gt;DATE(2022,1,31)),(NETWORKDAYS(Lister!$D$20,Lister!$E$20,Lister!$D$7:$D$16)-Q355)*O355/NETWORKDAYS(Lister!$D$20,Lister!$E$20,Lister!$D$7:$D$16),IF(OR(AND(E355&lt;DATE(2022,1,1),F355&lt;DATE(2022,1,1)),E355&gt;DATE(2022,1,31)),0)))))),0),"")</f>
        <v/>
      </c>
      <c r="U355" s="22" t="str">
        <f>IFERROR(MAX(IF(OR(P355="",Q355="",R355=""),"",IF(AND(MONTH(E355)=2,MONTH(F355)=2),(NETWORKDAYS(E355,F355,Lister!$D$7:$D$16)-R355)*O355/NETWORKDAYS(Lister!$D$21,Lister!$E$21,Lister!$D$7:$D$16),IF(AND(MONTH(E355)=2,F355&gt;DATE(2022,2,28)),(NETWORKDAYS(E355,Lister!$E$21,Lister!$D$7:$D$16)-R355)*O355/NETWORKDAYS(Lister!$D$21,Lister!$E$21,Lister!$D$7:$D$16),IF(AND(E355&lt;DATE(2022,2,1),MONTH(F355)=2),(NETWORKDAYS(Lister!$D$21,F355,Lister!$D$7:$D$16)-R355)*O355/NETWORKDAYS(Lister!$D$21,Lister!$E$21,Lister!$D$7:$D$16),IF(AND(E355&lt;DATE(2022,2,1),F355&gt;DATE(2022,2,28)),(NETWORKDAYS(Lister!$D$21,Lister!$E$21,Lister!$D$7:$D$16)-R355)*O355/NETWORKDAYS(Lister!$D$21,Lister!$E$21,Lister!$D$7:$D$16),IF(OR(AND(E355&lt;DATE(2022,2,1),F355&lt;DATE(2022,2,1)),E355&gt;DATE(2022,2,28)),0)))))),0),"")</f>
        <v/>
      </c>
      <c r="V355" s="23" t="str">
        <f t="shared" si="38"/>
        <v/>
      </c>
      <c r="W355" s="23" t="str">
        <f t="shared" si="39"/>
        <v/>
      </c>
      <c r="X355" s="24" t="str">
        <f t="shared" si="40"/>
        <v/>
      </c>
    </row>
    <row r="356" spans="1:24" x14ac:dyDescent="0.3">
      <c r="A356" s="4" t="str">
        <f t="shared" si="41"/>
        <v/>
      </c>
      <c r="B356" s="41"/>
      <c r="C356" s="42"/>
      <c r="D356" s="43"/>
      <c r="E356" s="44"/>
      <c r="F356" s="44"/>
      <c r="G356" s="17" t="str">
        <f>IF(OR(E356="",F356=""),"",NETWORKDAYS(E356,F356,Lister!$D$7:$D$16))</f>
        <v/>
      </c>
      <c r="I356" s="45" t="str">
        <f t="shared" si="35"/>
        <v/>
      </c>
      <c r="J356" s="46"/>
      <c r="K356" s="47">
        <f>IF(ISNUMBER('Opsparede løndele'!I341),J356+'Opsparede løndele'!I341,J356)</f>
        <v>0</v>
      </c>
      <c r="L356" s="48"/>
      <c r="M356" s="49"/>
      <c r="N356" s="23" t="str">
        <f t="shared" si="36"/>
        <v/>
      </c>
      <c r="O356" s="21" t="str">
        <f t="shared" si="37"/>
        <v/>
      </c>
      <c r="P356" s="49"/>
      <c r="Q356" s="49"/>
      <c r="R356" s="49"/>
      <c r="S356" s="22" t="str">
        <f>IFERROR(MAX(IF(OR(P356="",Q356="",R356=""),"",IF(AND(MONTH(E356)=12,MONTH(F356)=12),(NETWORKDAYS(E356,F356,Lister!$D$7:$D$16)-P356)*O356/NETWORKDAYS(Lister!$D$19,Lister!$E$19,Lister!$D$7:$D$16),IF(AND(MONTH(E356)=12,F356&gt;DATE(2021,12,31)),(NETWORKDAYS(E356,Lister!$E$19,Lister!$D$7:$D$16)-P356)*O356/NETWORKDAYS(Lister!$D$19,Lister!$E$19,Lister!$D$7:$D$16),IF(E356&gt;DATE(2021,12,31),0)))),0),"")</f>
        <v/>
      </c>
      <c r="T356" s="22" t="str">
        <f>IFERROR(MAX(IF(OR(P356="",Q356="",R356=""),"",IF(AND(MONTH(E356)=1,MONTH(F356)=1),(NETWORKDAYS(E356,F356,Lister!$D$7:$D$16)-Q356)*O356/NETWORKDAYS(Lister!$D$20,Lister!$E$20,Lister!$D$7:$D$16),IF(AND(MONTH(E356)=1,F356&gt;DATE(2022,1,31)),(NETWORKDAYS(E356,Lister!$E$20,Lister!$D$7:$D$16)-Q356)*O356/NETWORKDAYS(Lister!$D$20,Lister!$E$20,Lister!$D$7:$D$16),IF(AND(E356&lt;DATE(2022,1,1),MONTH(F356)=1),(NETWORKDAYS(Lister!$D$20,F356,Lister!$D$7:$D$16)-Q356)*O356/NETWORKDAYS(Lister!$D$20,Lister!$E$20,Lister!$D$7:$D$16),IF(AND(E356&lt;DATE(2022,1,1),F356&gt;DATE(2022,1,31)),(NETWORKDAYS(Lister!$D$20,Lister!$E$20,Lister!$D$7:$D$16)-Q356)*O356/NETWORKDAYS(Lister!$D$20,Lister!$E$20,Lister!$D$7:$D$16),IF(OR(AND(E356&lt;DATE(2022,1,1),F356&lt;DATE(2022,1,1)),E356&gt;DATE(2022,1,31)),0)))))),0),"")</f>
        <v/>
      </c>
      <c r="U356" s="22" t="str">
        <f>IFERROR(MAX(IF(OR(P356="",Q356="",R356=""),"",IF(AND(MONTH(E356)=2,MONTH(F356)=2),(NETWORKDAYS(E356,F356,Lister!$D$7:$D$16)-R356)*O356/NETWORKDAYS(Lister!$D$21,Lister!$E$21,Lister!$D$7:$D$16),IF(AND(MONTH(E356)=2,F356&gt;DATE(2022,2,28)),(NETWORKDAYS(E356,Lister!$E$21,Lister!$D$7:$D$16)-R356)*O356/NETWORKDAYS(Lister!$D$21,Lister!$E$21,Lister!$D$7:$D$16),IF(AND(E356&lt;DATE(2022,2,1),MONTH(F356)=2),(NETWORKDAYS(Lister!$D$21,F356,Lister!$D$7:$D$16)-R356)*O356/NETWORKDAYS(Lister!$D$21,Lister!$E$21,Lister!$D$7:$D$16),IF(AND(E356&lt;DATE(2022,2,1),F356&gt;DATE(2022,2,28)),(NETWORKDAYS(Lister!$D$21,Lister!$E$21,Lister!$D$7:$D$16)-R356)*O356/NETWORKDAYS(Lister!$D$21,Lister!$E$21,Lister!$D$7:$D$16),IF(OR(AND(E356&lt;DATE(2022,2,1),F356&lt;DATE(2022,2,1)),E356&gt;DATE(2022,2,28)),0)))))),0),"")</f>
        <v/>
      </c>
      <c r="V356" s="23" t="str">
        <f t="shared" si="38"/>
        <v/>
      </c>
      <c r="W356" s="23" t="str">
        <f t="shared" si="39"/>
        <v/>
      </c>
      <c r="X356" s="24" t="str">
        <f t="shared" si="40"/>
        <v/>
      </c>
    </row>
    <row r="357" spans="1:24" x14ac:dyDescent="0.3">
      <c r="A357" s="4" t="str">
        <f t="shared" si="41"/>
        <v/>
      </c>
      <c r="B357" s="41"/>
      <c r="C357" s="42"/>
      <c r="D357" s="43"/>
      <c r="E357" s="44"/>
      <c r="F357" s="44"/>
      <c r="G357" s="17" t="str">
        <f>IF(OR(E357="",F357=""),"",NETWORKDAYS(E357,F357,Lister!$D$7:$D$16))</f>
        <v/>
      </c>
      <c r="I357" s="45" t="str">
        <f t="shared" si="35"/>
        <v/>
      </c>
      <c r="J357" s="46"/>
      <c r="K357" s="47">
        <f>IF(ISNUMBER('Opsparede løndele'!I342),J357+'Opsparede løndele'!I342,J357)</f>
        <v>0</v>
      </c>
      <c r="L357" s="48"/>
      <c r="M357" s="49"/>
      <c r="N357" s="23" t="str">
        <f t="shared" si="36"/>
        <v/>
      </c>
      <c r="O357" s="21" t="str">
        <f t="shared" si="37"/>
        <v/>
      </c>
      <c r="P357" s="49"/>
      <c r="Q357" s="49"/>
      <c r="R357" s="49"/>
      <c r="S357" s="22" t="str">
        <f>IFERROR(MAX(IF(OR(P357="",Q357="",R357=""),"",IF(AND(MONTH(E357)=12,MONTH(F357)=12),(NETWORKDAYS(E357,F357,Lister!$D$7:$D$16)-P357)*O357/NETWORKDAYS(Lister!$D$19,Lister!$E$19,Lister!$D$7:$D$16),IF(AND(MONTH(E357)=12,F357&gt;DATE(2021,12,31)),(NETWORKDAYS(E357,Lister!$E$19,Lister!$D$7:$D$16)-P357)*O357/NETWORKDAYS(Lister!$D$19,Lister!$E$19,Lister!$D$7:$D$16),IF(E357&gt;DATE(2021,12,31),0)))),0),"")</f>
        <v/>
      </c>
      <c r="T357" s="22" t="str">
        <f>IFERROR(MAX(IF(OR(P357="",Q357="",R357=""),"",IF(AND(MONTH(E357)=1,MONTH(F357)=1),(NETWORKDAYS(E357,F357,Lister!$D$7:$D$16)-Q357)*O357/NETWORKDAYS(Lister!$D$20,Lister!$E$20,Lister!$D$7:$D$16),IF(AND(MONTH(E357)=1,F357&gt;DATE(2022,1,31)),(NETWORKDAYS(E357,Lister!$E$20,Lister!$D$7:$D$16)-Q357)*O357/NETWORKDAYS(Lister!$D$20,Lister!$E$20,Lister!$D$7:$D$16),IF(AND(E357&lt;DATE(2022,1,1),MONTH(F357)=1),(NETWORKDAYS(Lister!$D$20,F357,Lister!$D$7:$D$16)-Q357)*O357/NETWORKDAYS(Lister!$D$20,Lister!$E$20,Lister!$D$7:$D$16),IF(AND(E357&lt;DATE(2022,1,1),F357&gt;DATE(2022,1,31)),(NETWORKDAYS(Lister!$D$20,Lister!$E$20,Lister!$D$7:$D$16)-Q357)*O357/NETWORKDAYS(Lister!$D$20,Lister!$E$20,Lister!$D$7:$D$16),IF(OR(AND(E357&lt;DATE(2022,1,1),F357&lt;DATE(2022,1,1)),E357&gt;DATE(2022,1,31)),0)))))),0),"")</f>
        <v/>
      </c>
      <c r="U357" s="22" t="str">
        <f>IFERROR(MAX(IF(OR(P357="",Q357="",R357=""),"",IF(AND(MONTH(E357)=2,MONTH(F357)=2),(NETWORKDAYS(E357,F357,Lister!$D$7:$D$16)-R357)*O357/NETWORKDAYS(Lister!$D$21,Lister!$E$21,Lister!$D$7:$D$16),IF(AND(MONTH(E357)=2,F357&gt;DATE(2022,2,28)),(NETWORKDAYS(E357,Lister!$E$21,Lister!$D$7:$D$16)-R357)*O357/NETWORKDAYS(Lister!$D$21,Lister!$E$21,Lister!$D$7:$D$16),IF(AND(E357&lt;DATE(2022,2,1),MONTH(F357)=2),(NETWORKDAYS(Lister!$D$21,F357,Lister!$D$7:$D$16)-R357)*O357/NETWORKDAYS(Lister!$D$21,Lister!$E$21,Lister!$D$7:$D$16),IF(AND(E357&lt;DATE(2022,2,1),F357&gt;DATE(2022,2,28)),(NETWORKDAYS(Lister!$D$21,Lister!$E$21,Lister!$D$7:$D$16)-R357)*O357/NETWORKDAYS(Lister!$D$21,Lister!$E$21,Lister!$D$7:$D$16),IF(OR(AND(E357&lt;DATE(2022,2,1),F357&lt;DATE(2022,2,1)),E357&gt;DATE(2022,2,28)),0)))))),0),"")</f>
        <v/>
      </c>
      <c r="V357" s="23" t="str">
        <f t="shared" si="38"/>
        <v/>
      </c>
      <c r="W357" s="23" t="str">
        <f t="shared" si="39"/>
        <v/>
      </c>
      <c r="X357" s="24" t="str">
        <f t="shared" si="40"/>
        <v/>
      </c>
    </row>
    <row r="358" spans="1:24" x14ac:dyDescent="0.3">
      <c r="A358" s="4" t="str">
        <f t="shared" si="41"/>
        <v/>
      </c>
      <c r="B358" s="41"/>
      <c r="C358" s="42"/>
      <c r="D358" s="43"/>
      <c r="E358" s="44"/>
      <c r="F358" s="44"/>
      <c r="G358" s="17" t="str">
        <f>IF(OR(E358="",F358=""),"",NETWORKDAYS(E358,F358,Lister!$D$7:$D$16))</f>
        <v/>
      </c>
      <c r="I358" s="45" t="str">
        <f t="shared" si="35"/>
        <v/>
      </c>
      <c r="J358" s="46"/>
      <c r="K358" s="47">
        <f>IF(ISNUMBER('Opsparede løndele'!I343),J358+'Opsparede løndele'!I343,J358)</f>
        <v>0</v>
      </c>
      <c r="L358" s="48"/>
      <c r="M358" s="49"/>
      <c r="N358" s="23" t="str">
        <f t="shared" si="36"/>
        <v/>
      </c>
      <c r="O358" s="21" t="str">
        <f t="shared" si="37"/>
        <v/>
      </c>
      <c r="P358" s="49"/>
      <c r="Q358" s="49"/>
      <c r="R358" s="49"/>
      <c r="S358" s="22" t="str">
        <f>IFERROR(MAX(IF(OR(P358="",Q358="",R358=""),"",IF(AND(MONTH(E358)=12,MONTH(F358)=12),(NETWORKDAYS(E358,F358,Lister!$D$7:$D$16)-P358)*O358/NETWORKDAYS(Lister!$D$19,Lister!$E$19,Lister!$D$7:$D$16),IF(AND(MONTH(E358)=12,F358&gt;DATE(2021,12,31)),(NETWORKDAYS(E358,Lister!$E$19,Lister!$D$7:$D$16)-P358)*O358/NETWORKDAYS(Lister!$D$19,Lister!$E$19,Lister!$D$7:$D$16),IF(E358&gt;DATE(2021,12,31),0)))),0),"")</f>
        <v/>
      </c>
      <c r="T358" s="22" t="str">
        <f>IFERROR(MAX(IF(OR(P358="",Q358="",R358=""),"",IF(AND(MONTH(E358)=1,MONTH(F358)=1),(NETWORKDAYS(E358,F358,Lister!$D$7:$D$16)-Q358)*O358/NETWORKDAYS(Lister!$D$20,Lister!$E$20,Lister!$D$7:$D$16),IF(AND(MONTH(E358)=1,F358&gt;DATE(2022,1,31)),(NETWORKDAYS(E358,Lister!$E$20,Lister!$D$7:$D$16)-Q358)*O358/NETWORKDAYS(Lister!$D$20,Lister!$E$20,Lister!$D$7:$D$16),IF(AND(E358&lt;DATE(2022,1,1),MONTH(F358)=1),(NETWORKDAYS(Lister!$D$20,F358,Lister!$D$7:$D$16)-Q358)*O358/NETWORKDAYS(Lister!$D$20,Lister!$E$20,Lister!$D$7:$D$16),IF(AND(E358&lt;DATE(2022,1,1),F358&gt;DATE(2022,1,31)),(NETWORKDAYS(Lister!$D$20,Lister!$E$20,Lister!$D$7:$D$16)-Q358)*O358/NETWORKDAYS(Lister!$D$20,Lister!$E$20,Lister!$D$7:$D$16),IF(OR(AND(E358&lt;DATE(2022,1,1),F358&lt;DATE(2022,1,1)),E358&gt;DATE(2022,1,31)),0)))))),0),"")</f>
        <v/>
      </c>
      <c r="U358" s="22" t="str">
        <f>IFERROR(MAX(IF(OR(P358="",Q358="",R358=""),"",IF(AND(MONTH(E358)=2,MONTH(F358)=2),(NETWORKDAYS(E358,F358,Lister!$D$7:$D$16)-R358)*O358/NETWORKDAYS(Lister!$D$21,Lister!$E$21,Lister!$D$7:$D$16),IF(AND(MONTH(E358)=2,F358&gt;DATE(2022,2,28)),(NETWORKDAYS(E358,Lister!$E$21,Lister!$D$7:$D$16)-R358)*O358/NETWORKDAYS(Lister!$D$21,Lister!$E$21,Lister!$D$7:$D$16),IF(AND(E358&lt;DATE(2022,2,1),MONTH(F358)=2),(NETWORKDAYS(Lister!$D$21,F358,Lister!$D$7:$D$16)-R358)*O358/NETWORKDAYS(Lister!$D$21,Lister!$E$21,Lister!$D$7:$D$16),IF(AND(E358&lt;DATE(2022,2,1),F358&gt;DATE(2022,2,28)),(NETWORKDAYS(Lister!$D$21,Lister!$E$21,Lister!$D$7:$D$16)-R358)*O358/NETWORKDAYS(Lister!$D$21,Lister!$E$21,Lister!$D$7:$D$16),IF(OR(AND(E358&lt;DATE(2022,2,1),F358&lt;DATE(2022,2,1)),E358&gt;DATE(2022,2,28)),0)))))),0),"")</f>
        <v/>
      </c>
      <c r="V358" s="23" t="str">
        <f t="shared" si="38"/>
        <v/>
      </c>
      <c r="W358" s="23" t="str">
        <f t="shared" si="39"/>
        <v/>
      </c>
      <c r="X358" s="24" t="str">
        <f t="shared" si="40"/>
        <v/>
      </c>
    </row>
    <row r="359" spans="1:24" x14ac:dyDescent="0.3">
      <c r="A359" s="4" t="str">
        <f t="shared" si="41"/>
        <v/>
      </c>
      <c r="B359" s="41"/>
      <c r="C359" s="42"/>
      <c r="D359" s="43"/>
      <c r="E359" s="44"/>
      <c r="F359" s="44"/>
      <c r="G359" s="17" t="str">
        <f>IF(OR(E359="",F359=""),"",NETWORKDAYS(E359,F359,Lister!$D$7:$D$16))</f>
        <v/>
      </c>
      <c r="I359" s="45" t="str">
        <f t="shared" si="35"/>
        <v/>
      </c>
      <c r="J359" s="46"/>
      <c r="K359" s="47">
        <f>IF(ISNUMBER('Opsparede løndele'!I344),J359+'Opsparede løndele'!I344,J359)</f>
        <v>0</v>
      </c>
      <c r="L359" s="48"/>
      <c r="M359" s="49"/>
      <c r="N359" s="23" t="str">
        <f t="shared" si="36"/>
        <v/>
      </c>
      <c r="O359" s="21" t="str">
        <f t="shared" si="37"/>
        <v/>
      </c>
      <c r="P359" s="49"/>
      <c r="Q359" s="49"/>
      <c r="R359" s="49"/>
      <c r="S359" s="22" t="str">
        <f>IFERROR(MAX(IF(OR(P359="",Q359="",R359=""),"",IF(AND(MONTH(E359)=12,MONTH(F359)=12),(NETWORKDAYS(E359,F359,Lister!$D$7:$D$16)-P359)*O359/NETWORKDAYS(Lister!$D$19,Lister!$E$19,Lister!$D$7:$D$16),IF(AND(MONTH(E359)=12,F359&gt;DATE(2021,12,31)),(NETWORKDAYS(E359,Lister!$E$19,Lister!$D$7:$D$16)-P359)*O359/NETWORKDAYS(Lister!$D$19,Lister!$E$19,Lister!$D$7:$D$16),IF(E359&gt;DATE(2021,12,31),0)))),0),"")</f>
        <v/>
      </c>
      <c r="T359" s="22" t="str">
        <f>IFERROR(MAX(IF(OR(P359="",Q359="",R359=""),"",IF(AND(MONTH(E359)=1,MONTH(F359)=1),(NETWORKDAYS(E359,F359,Lister!$D$7:$D$16)-Q359)*O359/NETWORKDAYS(Lister!$D$20,Lister!$E$20,Lister!$D$7:$D$16),IF(AND(MONTH(E359)=1,F359&gt;DATE(2022,1,31)),(NETWORKDAYS(E359,Lister!$E$20,Lister!$D$7:$D$16)-Q359)*O359/NETWORKDAYS(Lister!$D$20,Lister!$E$20,Lister!$D$7:$D$16),IF(AND(E359&lt;DATE(2022,1,1),MONTH(F359)=1),(NETWORKDAYS(Lister!$D$20,F359,Lister!$D$7:$D$16)-Q359)*O359/NETWORKDAYS(Lister!$D$20,Lister!$E$20,Lister!$D$7:$D$16),IF(AND(E359&lt;DATE(2022,1,1),F359&gt;DATE(2022,1,31)),(NETWORKDAYS(Lister!$D$20,Lister!$E$20,Lister!$D$7:$D$16)-Q359)*O359/NETWORKDAYS(Lister!$D$20,Lister!$E$20,Lister!$D$7:$D$16),IF(OR(AND(E359&lt;DATE(2022,1,1),F359&lt;DATE(2022,1,1)),E359&gt;DATE(2022,1,31)),0)))))),0),"")</f>
        <v/>
      </c>
      <c r="U359" s="22" t="str">
        <f>IFERROR(MAX(IF(OR(P359="",Q359="",R359=""),"",IF(AND(MONTH(E359)=2,MONTH(F359)=2),(NETWORKDAYS(E359,F359,Lister!$D$7:$D$16)-R359)*O359/NETWORKDAYS(Lister!$D$21,Lister!$E$21,Lister!$D$7:$D$16),IF(AND(MONTH(E359)=2,F359&gt;DATE(2022,2,28)),(NETWORKDAYS(E359,Lister!$E$21,Lister!$D$7:$D$16)-R359)*O359/NETWORKDAYS(Lister!$D$21,Lister!$E$21,Lister!$D$7:$D$16),IF(AND(E359&lt;DATE(2022,2,1),MONTH(F359)=2),(NETWORKDAYS(Lister!$D$21,F359,Lister!$D$7:$D$16)-R359)*O359/NETWORKDAYS(Lister!$D$21,Lister!$E$21,Lister!$D$7:$D$16),IF(AND(E359&lt;DATE(2022,2,1),F359&gt;DATE(2022,2,28)),(NETWORKDAYS(Lister!$D$21,Lister!$E$21,Lister!$D$7:$D$16)-R359)*O359/NETWORKDAYS(Lister!$D$21,Lister!$E$21,Lister!$D$7:$D$16),IF(OR(AND(E359&lt;DATE(2022,2,1),F359&lt;DATE(2022,2,1)),E359&gt;DATE(2022,2,28)),0)))))),0),"")</f>
        <v/>
      </c>
      <c r="V359" s="23" t="str">
        <f t="shared" si="38"/>
        <v/>
      </c>
      <c r="W359" s="23" t="str">
        <f t="shared" si="39"/>
        <v/>
      </c>
      <c r="X359" s="24" t="str">
        <f t="shared" si="40"/>
        <v/>
      </c>
    </row>
    <row r="360" spans="1:24" x14ac:dyDescent="0.3">
      <c r="A360" s="4" t="str">
        <f t="shared" si="41"/>
        <v/>
      </c>
      <c r="B360" s="41"/>
      <c r="C360" s="42"/>
      <c r="D360" s="43"/>
      <c r="E360" s="44"/>
      <c r="F360" s="44"/>
      <c r="G360" s="17" t="str">
        <f>IF(OR(E360="",F360=""),"",NETWORKDAYS(E360,F360,Lister!$D$7:$D$16))</f>
        <v/>
      </c>
      <c r="I360" s="45" t="str">
        <f t="shared" si="35"/>
        <v/>
      </c>
      <c r="J360" s="46"/>
      <c r="K360" s="47">
        <f>IF(ISNUMBER('Opsparede løndele'!I345),J360+'Opsparede løndele'!I345,J360)</f>
        <v>0</v>
      </c>
      <c r="L360" s="48"/>
      <c r="M360" s="49"/>
      <c r="N360" s="23" t="str">
        <f t="shared" si="36"/>
        <v/>
      </c>
      <c r="O360" s="21" t="str">
        <f t="shared" si="37"/>
        <v/>
      </c>
      <c r="P360" s="49"/>
      <c r="Q360" s="49"/>
      <c r="R360" s="49"/>
      <c r="S360" s="22" t="str">
        <f>IFERROR(MAX(IF(OR(P360="",Q360="",R360=""),"",IF(AND(MONTH(E360)=12,MONTH(F360)=12),(NETWORKDAYS(E360,F360,Lister!$D$7:$D$16)-P360)*O360/NETWORKDAYS(Lister!$D$19,Lister!$E$19,Lister!$D$7:$D$16),IF(AND(MONTH(E360)=12,F360&gt;DATE(2021,12,31)),(NETWORKDAYS(E360,Lister!$E$19,Lister!$D$7:$D$16)-P360)*O360/NETWORKDAYS(Lister!$D$19,Lister!$E$19,Lister!$D$7:$D$16),IF(E360&gt;DATE(2021,12,31),0)))),0),"")</f>
        <v/>
      </c>
      <c r="T360" s="22" t="str">
        <f>IFERROR(MAX(IF(OR(P360="",Q360="",R360=""),"",IF(AND(MONTH(E360)=1,MONTH(F360)=1),(NETWORKDAYS(E360,F360,Lister!$D$7:$D$16)-Q360)*O360/NETWORKDAYS(Lister!$D$20,Lister!$E$20,Lister!$D$7:$D$16),IF(AND(MONTH(E360)=1,F360&gt;DATE(2022,1,31)),(NETWORKDAYS(E360,Lister!$E$20,Lister!$D$7:$D$16)-Q360)*O360/NETWORKDAYS(Lister!$D$20,Lister!$E$20,Lister!$D$7:$D$16),IF(AND(E360&lt;DATE(2022,1,1),MONTH(F360)=1),(NETWORKDAYS(Lister!$D$20,F360,Lister!$D$7:$D$16)-Q360)*O360/NETWORKDAYS(Lister!$D$20,Lister!$E$20,Lister!$D$7:$D$16),IF(AND(E360&lt;DATE(2022,1,1),F360&gt;DATE(2022,1,31)),(NETWORKDAYS(Lister!$D$20,Lister!$E$20,Lister!$D$7:$D$16)-Q360)*O360/NETWORKDAYS(Lister!$D$20,Lister!$E$20,Lister!$D$7:$D$16),IF(OR(AND(E360&lt;DATE(2022,1,1),F360&lt;DATE(2022,1,1)),E360&gt;DATE(2022,1,31)),0)))))),0),"")</f>
        <v/>
      </c>
      <c r="U360" s="22" t="str">
        <f>IFERROR(MAX(IF(OR(P360="",Q360="",R360=""),"",IF(AND(MONTH(E360)=2,MONTH(F360)=2),(NETWORKDAYS(E360,F360,Lister!$D$7:$D$16)-R360)*O360/NETWORKDAYS(Lister!$D$21,Lister!$E$21,Lister!$D$7:$D$16),IF(AND(MONTH(E360)=2,F360&gt;DATE(2022,2,28)),(NETWORKDAYS(E360,Lister!$E$21,Lister!$D$7:$D$16)-R360)*O360/NETWORKDAYS(Lister!$D$21,Lister!$E$21,Lister!$D$7:$D$16),IF(AND(E360&lt;DATE(2022,2,1),MONTH(F360)=2),(NETWORKDAYS(Lister!$D$21,F360,Lister!$D$7:$D$16)-R360)*O360/NETWORKDAYS(Lister!$D$21,Lister!$E$21,Lister!$D$7:$D$16),IF(AND(E360&lt;DATE(2022,2,1),F360&gt;DATE(2022,2,28)),(NETWORKDAYS(Lister!$D$21,Lister!$E$21,Lister!$D$7:$D$16)-R360)*O360/NETWORKDAYS(Lister!$D$21,Lister!$E$21,Lister!$D$7:$D$16),IF(OR(AND(E360&lt;DATE(2022,2,1),F360&lt;DATE(2022,2,1)),E360&gt;DATE(2022,2,28)),0)))))),0),"")</f>
        <v/>
      </c>
      <c r="V360" s="23" t="str">
        <f t="shared" si="38"/>
        <v/>
      </c>
      <c r="W360" s="23" t="str">
        <f t="shared" si="39"/>
        <v/>
      </c>
      <c r="X360" s="24" t="str">
        <f t="shared" si="40"/>
        <v/>
      </c>
    </row>
    <row r="361" spans="1:24" x14ac:dyDescent="0.3">
      <c r="A361" s="4" t="str">
        <f t="shared" si="41"/>
        <v/>
      </c>
      <c r="B361" s="41"/>
      <c r="C361" s="42"/>
      <c r="D361" s="43"/>
      <c r="E361" s="44"/>
      <c r="F361" s="44"/>
      <c r="G361" s="17" t="str">
        <f>IF(OR(E361="",F361=""),"",NETWORKDAYS(E361,F361,Lister!$D$7:$D$16))</f>
        <v/>
      </c>
      <c r="I361" s="45" t="str">
        <f t="shared" si="35"/>
        <v/>
      </c>
      <c r="J361" s="46"/>
      <c r="K361" s="47">
        <f>IF(ISNUMBER('Opsparede løndele'!I346),J361+'Opsparede løndele'!I346,J361)</f>
        <v>0</v>
      </c>
      <c r="L361" s="48"/>
      <c r="M361" s="49"/>
      <c r="N361" s="23" t="str">
        <f t="shared" si="36"/>
        <v/>
      </c>
      <c r="O361" s="21" t="str">
        <f t="shared" si="37"/>
        <v/>
      </c>
      <c r="P361" s="49"/>
      <c r="Q361" s="49"/>
      <c r="R361" s="49"/>
      <c r="S361" s="22" t="str">
        <f>IFERROR(MAX(IF(OR(P361="",Q361="",R361=""),"",IF(AND(MONTH(E361)=12,MONTH(F361)=12),(NETWORKDAYS(E361,F361,Lister!$D$7:$D$16)-P361)*O361/NETWORKDAYS(Lister!$D$19,Lister!$E$19,Lister!$D$7:$D$16),IF(AND(MONTH(E361)=12,F361&gt;DATE(2021,12,31)),(NETWORKDAYS(E361,Lister!$E$19,Lister!$D$7:$D$16)-P361)*O361/NETWORKDAYS(Lister!$D$19,Lister!$E$19,Lister!$D$7:$D$16),IF(E361&gt;DATE(2021,12,31),0)))),0),"")</f>
        <v/>
      </c>
      <c r="T361" s="22" t="str">
        <f>IFERROR(MAX(IF(OR(P361="",Q361="",R361=""),"",IF(AND(MONTH(E361)=1,MONTH(F361)=1),(NETWORKDAYS(E361,F361,Lister!$D$7:$D$16)-Q361)*O361/NETWORKDAYS(Lister!$D$20,Lister!$E$20,Lister!$D$7:$D$16),IF(AND(MONTH(E361)=1,F361&gt;DATE(2022,1,31)),(NETWORKDAYS(E361,Lister!$E$20,Lister!$D$7:$D$16)-Q361)*O361/NETWORKDAYS(Lister!$D$20,Lister!$E$20,Lister!$D$7:$D$16),IF(AND(E361&lt;DATE(2022,1,1),MONTH(F361)=1),(NETWORKDAYS(Lister!$D$20,F361,Lister!$D$7:$D$16)-Q361)*O361/NETWORKDAYS(Lister!$D$20,Lister!$E$20,Lister!$D$7:$D$16),IF(AND(E361&lt;DATE(2022,1,1),F361&gt;DATE(2022,1,31)),(NETWORKDAYS(Lister!$D$20,Lister!$E$20,Lister!$D$7:$D$16)-Q361)*O361/NETWORKDAYS(Lister!$D$20,Lister!$E$20,Lister!$D$7:$D$16),IF(OR(AND(E361&lt;DATE(2022,1,1),F361&lt;DATE(2022,1,1)),E361&gt;DATE(2022,1,31)),0)))))),0),"")</f>
        <v/>
      </c>
      <c r="U361" s="22" t="str">
        <f>IFERROR(MAX(IF(OR(P361="",Q361="",R361=""),"",IF(AND(MONTH(E361)=2,MONTH(F361)=2),(NETWORKDAYS(E361,F361,Lister!$D$7:$D$16)-R361)*O361/NETWORKDAYS(Lister!$D$21,Lister!$E$21,Lister!$D$7:$D$16),IF(AND(MONTH(E361)=2,F361&gt;DATE(2022,2,28)),(NETWORKDAYS(E361,Lister!$E$21,Lister!$D$7:$D$16)-R361)*O361/NETWORKDAYS(Lister!$D$21,Lister!$E$21,Lister!$D$7:$D$16),IF(AND(E361&lt;DATE(2022,2,1),MONTH(F361)=2),(NETWORKDAYS(Lister!$D$21,F361,Lister!$D$7:$D$16)-R361)*O361/NETWORKDAYS(Lister!$D$21,Lister!$E$21,Lister!$D$7:$D$16),IF(AND(E361&lt;DATE(2022,2,1),F361&gt;DATE(2022,2,28)),(NETWORKDAYS(Lister!$D$21,Lister!$E$21,Lister!$D$7:$D$16)-R361)*O361/NETWORKDAYS(Lister!$D$21,Lister!$E$21,Lister!$D$7:$D$16),IF(OR(AND(E361&lt;DATE(2022,2,1),F361&lt;DATE(2022,2,1)),E361&gt;DATE(2022,2,28)),0)))))),0),"")</f>
        <v/>
      </c>
      <c r="V361" s="23" t="str">
        <f t="shared" si="38"/>
        <v/>
      </c>
      <c r="W361" s="23" t="str">
        <f t="shared" si="39"/>
        <v/>
      </c>
      <c r="X361" s="24" t="str">
        <f t="shared" si="40"/>
        <v/>
      </c>
    </row>
    <row r="362" spans="1:24" x14ac:dyDescent="0.3">
      <c r="A362" s="4" t="str">
        <f t="shared" si="41"/>
        <v/>
      </c>
      <c r="B362" s="41"/>
      <c r="C362" s="42"/>
      <c r="D362" s="43"/>
      <c r="E362" s="44"/>
      <c r="F362" s="44"/>
      <c r="G362" s="17" t="str">
        <f>IF(OR(E362="",F362=""),"",NETWORKDAYS(E362,F362,Lister!$D$7:$D$16))</f>
        <v/>
      </c>
      <c r="I362" s="45" t="str">
        <f t="shared" si="35"/>
        <v/>
      </c>
      <c r="J362" s="46"/>
      <c r="K362" s="47">
        <f>IF(ISNUMBER('Opsparede løndele'!I347),J362+'Opsparede løndele'!I347,J362)</f>
        <v>0</v>
      </c>
      <c r="L362" s="48"/>
      <c r="M362" s="49"/>
      <c r="N362" s="23" t="str">
        <f t="shared" si="36"/>
        <v/>
      </c>
      <c r="O362" s="21" t="str">
        <f t="shared" si="37"/>
        <v/>
      </c>
      <c r="P362" s="49"/>
      <c r="Q362" s="49"/>
      <c r="R362" s="49"/>
      <c r="S362" s="22" t="str">
        <f>IFERROR(MAX(IF(OR(P362="",Q362="",R362=""),"",IF(AND(MONTH(E362)=12,MONTH(F362)=12),(NETWORKDAYS(E362,F362,Lister!$D$7:$D$16)-P362)*O362/NETWORKDAYS(Lister!$D$19,Lister!$E$19,Lister!$D$7:$D$16),IF(AND(MONTH(E362)=12,F362&gt;DATE(2021,12,31)),(NETWORKDAYS(E362,Lister!$E$19,Lister!$D$7:$D$16)-P362)*O362/NETWORKDAYS(Lister!$D$19,Lister!$E$19,Lister!$D$7:$D$16),IF(E362&gt;DATE(2021,12,31),0)))),0),"")</f>
        <v/>
      </c>
      <c r="T362" s="22" t="str">
        <f>IFERROR(MAX(IF(OR(P362="",Q362="",R362=""),"",IF(AND(MONTH(E362)=1,MONTH(F362)=1),(NETWORKDAYS(E362,F362,Lister!$D$7:$D$16)-Q362)*O362/NETWORKDAYS(Lister!$D$20,Lister!$E$20,Lister!$D$7:$D$16),IF(AND(MONTH(E362)=1,F362&gt;DATE(2022,1,31)),(NETWORKDAYS(E362,Lister!$E$20,Lister!$D$7:$D$16)-Q362)*O362/NETWORKDAYS(Lister!$D$20,Lister!$E$20,Lister!$D$7:$D$16),IF(AND(E362&lt;DATE(2022,1,1),MONTH(F362)=1),(NETWORKDAYS(Lister!$D$20,F362,Lister!$D$7:$D$16)-Q362)*O362/NETWORKDAYS(Lister!$D$20,Lister!$E$20,Lister!$D$7:$D$16),IF(AND(E362&lt;DATE(2022,1,1),F362&gt;DATE(2022,1,31)),(NETWORKDAYS(Lister!$D$20,Lister!$E$20,Lister!$D$7:$D$16)-Q362)*O362/NETWORKDAYS(Lister!$D$20,Lister!$E$20,Lister!$D$7:$D$16),IF(OR(AND(E362&lt;DATE(2022,1,1),F362&lt;DATE(2022,1,1)),E362&gt;DATE(2022,1,31)),0)))))),0),"")</f>
        <v/>
      </c>
      <c r="U362" s="22" t="str">
        <f>IFERROR(MAX(IF(OR(P362="",Q362="",R362=""),"",IF(AND(MONTH(E362)=2,MONTH(F362)=2),(NETWORKDAYS(E362,F362,Lister!$D$7:$D$16)-R362)*O362/NETWORKDAYS(Lister!$D$21,Lister!$E$21,Lister!$D$7:$D$16),IF(AND(MONTH(E362)=2,F362&gt;DATE(2022,2,28)),(NETWORKDAYS(E362,Lister!$E$21,Lister!$D$7:$D$16)-R362)*O362/NETWORKDAYS(Lister!$D$21,Lister!$E$21,Lister!$D$7:$D$16),IF(AND(E362&lt;DATE(2022,2,1),MONTH(F362)=2),(NETWORKDAYS(Lister!$D$21,F362,Lister!$D$7:$D$16)-R362)*O362/NETWORKDAYS(Lister!$D$21,Lister!$E$21,Lister!$D$7:$D$16),IF(AND(E362&lt;DATE(2022,2,1),F362&gt;DATE(2022,2,28)),(NETWORKDAYS(Lister!$D$21,Lister!$E$21,Lister!$D$7:$D$16)-R362)*O362/NETWORKDAYS(Lister!$D$21,Lister!$E$21,Lister!$D$7:$D$16),IF(OR(AND(E362&lt;DATE(2022,2,1),F362&lt;DATE(2022,2,1)),E362&gt;DATE(2022,2,28)),0)))))),0),"")</f>
        <v/>
      </c>
      <c r="V362" s="23" t="str">
        <f t="shared" si="38"/>
        <v/>
      </c>
      <c r="W362" s="23" t="str">
        <f t="shared" si="39"/>
        <v/>
      </c>
      <c r="X362" s="24" t="str">
        <f t="shared" si="40"/>
        <v/>
      </c>
    </row>
    <row r="363" spans="1:24" x14ac:dyDescent="0.3">
      <c r="A363" s="4" t="str">
        <f t="shared" si="41"/>
        <v/>
      </c>
      <c r="B363" s="41"/>
      <c r="C363" s="42"/>
      <c r="D363" s="43"/>
      <c r="E363" s="44"/>
      <c r="F363" s="44"/>
      <c r="G363" s="17" t="str">
        <f>IF(OR(E363="",F363=""),"",NETWORKDAYS(E363,F363,Lister!$D$7:$D$16))</f>
        <v/>
      </c>
      <c r="I363" s="45" t="str">
        <f t="shared" si="35"/>
        <v/>
      </c>
      <c r="J363" s="46"/>
      <c r="K363" s="47">
        <f>IF(ISNUMBER('Opsparede løndele'!I348),J363+'Opsparede løndele'!I348,J363)</f>
        <v>0</v>
      </c>
      <c r="L363" s="48"/>
      <c r="M363" s="49"/>
      <c r="N363" s="23" t="str">
        <f t="shared" si="36"/>
        <v/>
      </c>
      <c r="O363" s="21" t="str">
        <f t="shared" si="37"/>
        <v/>
      </c>
      <c r="P363" s="49"/>
      <c r="Q363" s="49"/>
      <c r="R363" s="49"/>
      <c r="S363" s="22" t="str">
        <f>IFERROR(MAX(IF(OR(P363="",Q363="",R363=""),"",IF(AND(MONTH(E363)=12,MONTH(F363)=12),(NETWORKDAYS(E363,F363,Lister!$D$7:$D$16)-P363)*O363/NETWORKDAYS(Lister!$D$19,Lister!$E$19,Lister!$D$7:$D$16),IF(AND(MONTH(E363)=12,F363&gt;DATE(2021,12,31)),(NETWORKDAYS(E363,Lister!$E$19,Lister!$D$7:$D$16)-P363)*O363/NETWORKDAYS(Lister!$D$19,Lister!$E$19,Lister!$D$7:$D$16),IF(E363&gt;DATE(2021,12,31),0)))),0),"")</f>
        <v/>
      </c>
      <c r="T363" s="22" t="str">
        <f>IFERROR(MAX(IF(OR(P363="",Q363="",R363=""),"",IF(AND(MONTH(E363)=1,MONTH(F363)=1),(NETWORKDAYS(E363,F363,Lister!$D$7:$D$16)-Q363)*O363/NETWORKDAYS(Lister!$D$20,Lister!$E$20,Lister!$D$7:$D$16),IF(AND(MONTH(E363)=1,F363&gt;DATE(2022,1,31)),(NETWORKDAYS(E363,Lister!$E$20,Lister!$D$7:$D$16)-Q363)*O363/NETWORKDAYS(Lister!$D$20,Lister!$E$20,Lister!$D$7:$D$16),IF(AND(E363&lt;DATE(2022,1,1),MONTH(F363)=1),(NETWORKDAYS(Lister!$D$20,F363,Lister!$D$7:$D$16)-Q363)*O363/NETWORKDAYS(Lister!$D$20,Lister!$E$20,Lister!$D$7:$D$16),IF(AND(E363&lt;DATE(2022,1,1),F363&gt;DATE(2022,1,31)),(NETWORKDAYS(Lister!$D$20,Lister!$E$20,Lister!$D$7:$D$16)-Q363)*O363/NETWORKDAYS(Lister!$D$20,Lister!$E$20,Lister!$D$7:$D$16),IF(OR(AND(E363&lt;DATE(2022,1,1),F363&lt;DATE(2022,1,1)),E363&gt;DATE(2022,1,31)),0)))))),0),"")</f>
        <v/>
      </c>
      <c r="U363" s="22" t="str">
        <f>IFERROR(MAX(IF(OR(P363="",Q363="",R363=""),"",IF(AND(MONTH(E363)=2,MONTH(F363)=2),(NETWORKDAYS(E363,F363,Lister!$D$7:$D$16)-R363)*O363/NETWORKDAYS(Lister!$D$21,Lister!$E$21,Lister!$D$7:$D$16),IF(AND(MONTH(E363)=2,F363&gt;DATE(2022,2,28)),(NETWORKDAYS(E363,Lister!$E$21,Lister!$D$7:$D$16)-R363)*O363/NETWORKDAYS(Lister!$D$21,Lister!$E$21,Lister!$D$7:$D$16),IF(AND(E363&lt;DATE(2022,2,1),MONTH(F363)=2),(NETWORKDAYS(Lister!$D$21,F363,Lister!$D$7:$D$16)-R363)*O363/NETWORKDAYS(Lister!$D$21,Lister!$E$21,Lister!$D$7:$D$16),IF(AND(E363&lt;DATE(2022,2,1),F363&gt;DATE(2022,2,28)),(NETWORKDAYS(Lister!$D$21,Lister!$E$21,Lister!$D$7:$D$16)-R363)*O363/NETWORKDAYS(Lister!$D$21,Lister!$E$21,Lister!$D$7:$D$16),IF(OR(AND(E363&lt;DATE(2022,2,1),F363&lt;DATE(2022,2,1)),E363&gt;DATE(2022,2,28)),0)))))),0),"")</f>
        <v/>
      </c>
      <c r="V363" s="23" t="str">
        <f t="shared" si="38"/>
        <v/>
      </c>
      <c r="W363" s="23" t="str">
        <f t="shared" si="39"/>
        <v/>
      </c>
      <c r="X363" s="24" t="str">
        <f t="shared" si="40"/>
        <v/>
      </c>
    </row>
    <row r="364" spans="1:24" x14ac:dyDescent="0.3">
      <c r="A364" s="4" t="str">
        <f t="shared" si="41"/>
        <v/>
      </c>
      <c r="B364" s="41"/>
      <c r="C364" s="42"/>
      <c r="D364" s="43"/>
      <c r="E364" s="44"/>
      <c r="F364" s="44"/>
      <c r="G364" s="17" t="str">
        <f>IF(OR(E364="",F364=""),"",NETWORKDAYS(E364,F364,Lister!$D$7:$D$16))</f>
        <v/>
      </c>
      <c r="I364" s="45" t="str">
        <f t="shared" si="35"/>
        <v/>
      </c>
      <c r="J364" s="46"/>
      <c r="K364" s="47">
        <f>IF(ISNUMBER('Opsparede løndele'!I349),J364+'Opsparede løndele'!I349,J364)</f>
        <v>0</v>
      </c>
      <c r="L364" s="48"/>
      <c r="M364" s="49"/>
      <c r="N364" s="23" t="str">
        <f t="shared" si="36"/>
        <v/>
      </c>
      <c r="O364" s="21" t="str">
        <f t="shared" si="37"/>
        <v/>
      </c>
      <c r="P364" s="49"/>
      <c r="Q364" s="49"/>
      <c r="R364" s="49"/>
      <c r="S364" s="22" t="str">
        <f>IFERROR(MAX(IF(OR(P364="",Q364="",R364=""),"",IF(AND(MONTH(E364)=12,MONTH(F364)=12),(NETWORKDAYS(E364,F364,Lister!$D$7:$D$16)-P364)*O364/NETWORKDAYS(Lister!$D$19,Lister!$E$19,Lister!$D$7:$D$16),IF(AND(MONTH(E364)=12,F364&gt;DATE(2021,12,31)),(NETWORKDAYS(E364,Lister!$E$19,Lister!$D$7:$D$16)-P364)*O364/NETWORKDAYS(Lister!$D$19,Lister!$E$19,Lister!$D$7:$D$16),IF(E364&gt;DATE(2021,12,31),0)))),0),"")</f>
        <v/>
      </c>
      <c r="T364" s="22" t="str">
        <f>IFERROR(MAX(IF(OR(P364="",Q364="",R364=""),"",IF(AND(MONTH(E364)=1,MONTH(F364)=1),(NETWORKDAYS(E364,F364,Lister!$D$7:$D$16)-Q364)*O364/NETWORKDAYS(Lister!$D$20,Lister!$E$20,Lister!$D$7:$D$16),IF(AND(MONTH(E364)=1,F364&gt;DATE(2022,1,31)),(NETWORKDAYS(E364,Lister!$E$20,Lister!$D$7:$D$16)-Q364)*O364/NETWORKDAYS(Lister!$D$20,Lister!$E$20,Lister!$D$7:$D$16),IF(AND(E364&lt;DATE(2022,1,1),MONTH(F364)=1),(NETWORKDAYS(Lister!$D$20,F364,Lister!$D$7:$D$16)-Q364)*O364/NETWORKDAYS(Lister!$D$20,Lister!$E$20,Lister!$D$7:$D$16),IF(AND(E364&lt;DATE(2022,1,1),F364&gt;DATE(2022,1,31)),(NETWORKDAYS(Lister!$D$20,Lister!$E$20,Lister!$D$7:$D$16)-Q364)*O364/NETWORKDAYS(Lister!$D$20,Lister!$E$20,Lister!$D$7:$D$16),IF(OR(AND(E364&lt;DATE(2022,1,1),F364&lt;DATE(2022,1,1)),E364&gt;DATE(2022,1,31)),0)))))),0),"")</f>
        <v/>
      </c>
      <c r="U364" s="22" t="str">
        <f>IFERROR(MAX(IF(OR(P364="",Q364="",R364=""),"",IF(AND(MONTH(E364)=2,MONTH(F364)=2),(NETWORKDAYS(E364,F364,Lister!$D$7:$D$16)-R364)*O364/NETWORKDAYS(Lister!$D$21,Lister!$E$21,Lister!$D$7:$D$16),IF(AND(MONTH(E364)=2,F364&gt;DATE(2022,2,28)),(NETWORKDAYS(E364,Lister!$E$21,Lister!$D$7:$D$16)-R364)*O364/NETWORKDAYS(Lister!$D$21,Lister!$E$21,Lister!$D$7:$D$16),IF(AND(E364&lt;DATE(2022,2,1),MONTH(F364)=2),(NETWORKDAYS(Lister!$D$21,F364,Lister!$D$7:$D$16)-R364)*O364/NETWORKDAYS(Lister!$D$21,Lister!$E$21,Lister!$D$7:$D$16),IF(AND(E364&lt;DATE(2022,2,1),F364&gt;DATE(2022,2,28)),(NETWORKDAYS(Lister!$D$21,Lister!$E$21,Lister!$D$7:$D$16)-R364)*O364/NETWORKDAYS(Lister!$D$21,Lister!$E$21,Lister!$D$7:$D$16),IF(OR(AND(E364&lt;DATE(2022,2,1),F364&lt;DATE(2022,2,1)),E364&gt;DATE(2022,2,28)),0)))))),0),"")</f>
        <v/>
      </c>
      <c r="V364" s="23" t="str">
        <f t="shared" si="38"/>
        <v/>
      </c>
      <c r="W364" s="23" t="str">
        <f t="shared" si="39"/>
        <v/>
      </c>
      <c r="X364" s="24" t="str">
        <f t="shared" si="40"/>
        <v/>
      </c>
    </row>
    <row r="365" spans="1:24" x14ac:dyDescent="0.3">
      <c r="A365" s="4" t="str">
        <f t="shared" si="41"/>
        <v/>
      </c>
      <c r="B365" s="41"/>
      <c r="C365" s="42"/>
      <c r="D365" s="43"/>
      <c r="E365" s="44"/>
      <c r="F365" s="44"/>
      <c r="G365" s="17" t="str">
        <f>IF(OR(E365="",F365=""),"",NETWORKDAYS(E365,F365,Lister!$D$7:$D$16))</f>
        <v/>
      </c>
      <c r="I365" s="45" t="str">
        <f t="shared" si="35"/>
        <v/>
      </c>
      <c r="J365" s="46"/>
      <c r="K365" s="47">
        <f>IF(ISNUMBER('Opsparede løndele'!I350),J365+'Opsparede løndele'!I350,J365)</f>
        <v>0</v>
      </c>
      <c r="L365" s="48"/>
      <c r="M365" s="49"/>
      <c r="N365" s="23" t="str">
        <f t="shared" si="36"/>
        <v/>
      </c>
      <c r="O365" s="21" t="str">
        <f t="shared" si="37"/>
        <v/>
      </c>
      <c r="P365" s="49"/>
      <c r="Q365" s="49"/>
      <c r="R365" s="49"/>
      <c r="S365" s="22" t="str">
        <f>IFERROR(MAX(IF(OR(P365="",Q365="",R365=""),"",IF(AND(MONTH(E365)=12,MONTH(F365)=12),(NETWORKDAYS(E365,F365,Lister!$D$7:$D$16)-P365)*O365/NETWORKDAYS(Lister!$D$19,Lister!$E$19,Lister!$D$7:$D$16),IF(AND(MONTH(E365)=12,F365&gt;DATE(2021,12,31)),(NETWORKDAYS(E365,Lister!$E$19,Lister!$D$7:$D$16)-P365)*O365/NETWORKDAYS(Lister!$D$19,Lister!$E$19,Lister!$D$7:$D$16),IF(E365&gt;DATE(2021,12,31),0)))),0),"")</f>
        <v/>
      </c>
      <c r="T365" s="22" t="str">
        <f>IFERROR(MAX(IF(OR(P365="",Q365="",R365=""),"",IF(AND(MONTH(E365)=1,MONTH(F365)=1),(NETWORKDAYS(E365,F365,Lister!$D$7:$D$16)-Q365)*O365/NETWORKDAYS(Lister!$D$20,Lister!$E$20,Lister!$D$7:$D$16),IF(AND(MONTH(E365)=1,F365&gt;DATE(2022,1,31)),(NETWORKDAYS(E365,Lister!$E$20,Lister!$D$7:$D$16)-Q365)*O365/NETWORKDAYS(Lister!$D$20,Lister!$E$20,Lister!$D$7:$D$16),IF(AND(E365&lt;DATE(2022,1,1),MONTH(F365)=1),(NETWORKDAYS(Lister!$D$20,F365,Lister!$D$7:$D$16)-Q365)*O365/NETWORKDAYS(Lister!$D$20,Lister!$E$20,Lister!$D$7:$D$16),IF(AND(E365&lt;DATE(2022,1,1),F365&gt;DATE(2022,1,31)),(NETWORKDAYS(Lister!$D$20,Lister!$E$20,Lister!$D$7:$D$16)-Q365)*O365/NETWORKDAYS(Lister!$D$20,Lister!$E$20,Lister!$D$7:$D$16),IF(OR(AND(E365&lt;DATE(2022,1,1),F365&lt;DATE(2022,1,1)),E365&gt;DATE(2022,1,31)),0)))))),0),"")</f>
        <v/>
      </c>
      <c r="U365" s="22" t="str">
        <f>IFERROR(MAX(IF(OR(P365="",Q365="",R365=""),"",IF(AND(MONTH(E365)=2,MONTH(F365)=2),(NETWORKDAYS(E365,F365,Lister!$D$7:$D$16)-R365)*O365/NETWORKDAYS(Lister!$D$21,Lister!$E$21,Lister!$D$7:$D$16),IF(AND(MONTH(E365)=2,F365&gt;DATE(2022,2,28)),(NETWORKDAYS(E365,Lister!$E$21,Lister!$D$7:$D$16)-R365)*O365/NETWORKDAYS(Lister!$D$21,Lister!$E$21,Lister!$D$7:$D$16),IF(AND(E365&lt;DATE(2022,2,1),MONTH(F365)=2),(NETWORKDAYS(Lister!$D$21,F365,Lister!$D$7:$D$16)-R365)*O365/NETWORKDAYS(Lister!$D$21,Lister!$E$21,Lister!$D$7:$D$16),IF(AND(E365&lt;DATE(2022,2,1),F365&gt;DATE(2022,2,28)),(NETWORKDAYS(Lister!$D$21,Lister!$E$21,Lister!$D$7:$D$16)-R365)*O365/NETWORKDAYS(Lister!$D$21,Lister!$E$21,Lister!$D$7:$D$16),IF(OR(AND(E365&lt;DATE(2022,2,1),F365&lt;DATE(2022,2,1)),E365&gt;DATE(2022,2,28)),0)))))),0),"")</f>
        <v/>
      </c>
      <c r="V365" s="23" t="str">
        <f t="shared" si="38"/>
        <v/>
      </c>
      <c r="W365" s="23" t="str">
        <f t="shared" si="39"/>
        <v/>
      </c>
      <c r="X365" s="24" t="str">
        <f t="shared" si="40"/>
        <v/>
      </c>
    </row>
    <row r="366" spans="1:24" x14ac:dyDescent="0.3">
      <c r="A366" s="4" t="str">
        <f t="shared" si="41"/>
        <v/>
      </c>
      <c r="B366" s="41"/>
      <c r="C366" s="42"/>
      <c r="D366" s="43"/>
      <c r="E366" s="44"/>
      <c r="F366" s="44"/>
      <c r="G366" s="17" t="str">
        <f>IF(OR(E366="",F366=""),"",NETWORKDAYS(E366,F366,Lister!$D$7:$D$16))</f>
        <v/>
      </c>
      <c r="I366" s="45" t="str">
        <f t="shared" si="35"/>
        <v/>
      </c>
      <c r="J366" s="46"/>
      <c r="K366" s="47">
        <f>IF(ISNUMBER('Opsparede løndele'!I351),J366+'Opsparede løndele'!I351,J366)</f>
        <v>0</v>
      </c>
      <c r="L366" s="48"/>
      <c r="M366" s="49"/>
      <c r="N366" s="23" t="str">
        <f t="shared" si="36"/>
        <v/>
      </c>
      <c r="O366" s="21" t="str">
        <f t="shared" si="37"/>
        <v/>
      </c>
      <c r="P366" s="49"/>
      <c r="Q366" s="49"/>
      <c r="R366" s="49"/>
      <c r="S366" s="22" t="str">
        <f>IFERROR(MAX(IF(OR(P366="",Q366="",R366=""),"",IF(AND(MONTH(E366)=12,MONTH(F366)=12),(NETWORKDAYS(E366,F366,Lister!$D$7:$D$16)-P366)*O366/NETWORKDAYS(Lister!$D$19,Lister!$E$19,Lister!$D$7:$D$16),IF(AND(MONTH(E366)=12,F366&gt;DATE(2021,12,31)),(NETWORKDAYS(E366,Lister!$E$19,Lister!$D$7:$D$16)-P366)*O366/NETWORKDAYS(Lister!$D$19,Lister!$E$19,Lister!$D$7:$D$16),IF(E366&gt;DATE(2021,12,31),0)))),0),"")</f>
        <v/>
      </c>
      <c r="T366" s="22" t="str">
        <f>IFERROR(MAX(IF(OR(P366="",Q366="",R366=""),"",IF(AND(MONTH(E366)=1,MONTH(F366)=1),(NETWORKDAYS(E366,F366,Lister!$D$7:$D$16)-Q366)*O366/NETWORKDAYS(Lister!$D$20,Lister!$E$20,Lister!$D$7:$D$16),IF(AND(MONTH(E366)=1,F366&gt;DATE(2022,1,31)),(NETWORKDAYS(E366,Lister!$E$20,Lister!$D$7:$D$16)-Q366)*O366/NETWORKDAYS(Lister!$D$20,Lister!$E$20,Lister!$D$7:$D$16),IF(AND(E366&lt;DATE(2022,1,1),MONTH(F366)=1),(NETWORKDAYS(Lister!$D$20,F366,Lister!$D$7:$D$16)-Q366)*O366/NETWORKDAYS(Lister!$D$20,Lister!$E$20,Lister!$D$7:$D$16),IF(AND(E366&lt;DATE(2022,1,1),F366&gt;DATE(2022,1,31)),(NETWORKDAYS(Lister!$D$20,Lister!$E$20,Lister!$D$7:$D$16)-Q366)*O366/NETWORKDAYS(Lister!$D$20,Lister!$E$20,Lister!$D$7:$D$16),IF(OR(AND(E366&lt;DATE(2022,1,1),F366&lt;DATE(2022,1,1)),E366&gt;DATE(2022,1,31)),0)))))),0),"")</f>
        <v/>
      </c>
      <c r="U366" s="22" t="str">
        <f>IFERROR(MAX(IF(OR(P366="",Q366="",R366=""),"",IF(AND(MONTH(E366)=2,MONTH(F366)=2),(NETWORKDAYS(E366,F366,Lister!$D$7:$D$16)-R366)*O366/NETWORKDAYS(Lister!$D$21,Lister!$E$21,Lister!$D$7:$D$16),IF(AND(MONTH(E366)=2,F366&gt;DATE(2022,2,28)),(NETWORKDAYS(E366,Lister!$E$21,Lister!$D$7:$D$16)-R366)*O366/NETWORKDAYS(Lister!$D$21,Lister!$E$21,Lister!$D$7:$D$16),IF(AND(E366&lt;DATE(2022,2,1),MONTH(F366)=2),(NETWORKDAYS(Lister!$D$21,F366,Lister!$D$7:$D$16)-R366)*O366/NETWORKDAYS(Lister!$D$21,Lister!$E$21,Lister!$D$7:$D$16),IF(AND(E366&lt;DATE(2022,2,1),F366&gt;DATE(2022,2,28)),(NETWORKDAYS(Lister!$D$21,Lister!$E$21,Lister!$D$7:$D$16)-R366)*O366/NETWORKDAYS(Lister!$D$21,Lister!$E$21,Lister!$D$7:$D$16),IF(OR(AND(E366&lt;DATE(2022,2,1),F366&lt;DATE(2022,2,1)),E366&gt;DATE(2022,2,28)),0)))))),0),"")</f>
        <v/>
      </c>
      <c r="V366" s="23" t="str">
        <f t="shared" si="38"/>
        <v/>
      </c>
      <c r="W366" s="23" t="str">
        <f t="shared" si="39"/>
        <v/>
      </c>
      <c r="X366" s="24" t="str">
        <f t="shared" si="40"/>
        <v/>
      </c>
    </row>
    <row r="367" spans="1:24" x14ac:dyDescent="0.3">
      <c r="A367" s="4" t="str">
        <f t="shared" si="41"/>
        <v/>
      </c>
      <c r="B367" s="41"/>
      <c r="C367" s="42"/>
      <c r="D367" s="43"/>
      <c r="E367" s="44"/>
      <c r="F367" s="44"/>
      <c r="G367" s="17" t="str">
        <f>IF(OR(E367="",F367=""),"",NETWORKDAYS(E367,F367,Lister!$D$7:$D$16))</f>
        <v/>
      </c>
      <c r="I367" s="45" t="str">
        <f t="shared" si="35"/>
        <v/>
      </c>
      <c r="J367" s="46"/>
      <c r="K367" s="47">
        <f>IF(ISNUMBER('Opsparede løndele'!I352),J367+'Opsparede løndele'!I352,J367)</f>
        <v>0</v>
      </c>
      <c r="L367" s="48"/>
      <c r="M367" s="49"/>
      <c r="N367" s="23" t="str">
        <f t="shared" si="36"/>
        <v/>
      </c>
      <c r="O367" s="21" t="str">
        <f t="shared" si="37"/>
        <v/>
      </c>
      <c r="P367" s="49"/>
      <c r="Q367" s="49"/>
      <c r="R367" s="49"/>
      <c r="S367" s="22" t="str">
        <f>IFERROR(MAX(IF(OR(P367="",Q367="",R367=""),"",IF(AND(MONTH(E367)=12,MONTH(F367)=12),(NETWORKDAYS(E367,F367,Lister!$D$7:$D$16)-P367)*O367/NETWORKDAYS(Lister!$D$19,Lister!$E$19,Lister!$D$7:$D$16),IF(AND(MONTH(E367)=12,F367&gt;DATE(2021,12,31)),(NETWORKDAYS(E367,Lister!$E$19,Lister!$D$7:$D$16)-P367)*O367/NETWORKDAYS(Lister!$D$19,Lister!$E$19,Lister!$D$7:$D$16),IF(E367&gt;DATE(2021,12,31),0)))),0),"")</f>
        <v/>
      </c>
      <c r="T367" s="22" t="str">
        <f>IFERROR(MAX(IF(OR(P367="",Q367="",R367=""),"",IF(AND(MONTH(E367)=1,MONTH(F367)=1),(NETWORKDAYS(E367,F367,Lister!$D$7:$D$16)-Q367)*O367/NETWORKDAYS(Lister!$D$20,Lister!$E$20,Lister!$D$7:$D$16),IF(AND(MONTH(E367)=1,F367&gt;DATE(2022,1,31)),(NETWORKDAYS(E367,Lister!$E$20,Lister!$D$7:$D$16)-Q367)*O367/NETWORKDAYS(Lister!$D$20,Lister!$E$20,Lister!$D$7:$D$16),IF(AND(E367&lt;DATE(2022,1,1),MONTH(F367)=1),(NETWORKDAYS(Lister!$D$20,F367,Lister!$D$7:$D$16)-Q367)*O367/NETWORKDAYS(Lister!$D$20,Lister!$E$20,Lister!$D$7:$D$16),IF(AND(E367&lt;DATE(2022,1,1),F367&gt;DATE(2022,1,31)),(NETWORKDAYS(Lister!$D$20,Lister!$E$20,Lister!$D$7:$D$16)-Q367)*O367/NETWORKDAYS(Lister!$D$20,Lister!$E$20,Lister!$D$7:$D$16),IF(OR(AND(E367&lt;DATE(2022,1,1),F367&lt;DATE(2022,1,1)),E367&gt;DATE(2022,1,31)),0)))))),0),"")</f>
        <v/>
      </c>
      <c r="U367" s="22" t="str">
        <f>IFERROR(MAX(IF(OR(P367="",Q367="",R367=""),"",IF(AND(MONTH(E367)=2,MONTH(F367)=2),(NETWORKDAYS(E367,F367,Lister!$D$7:$D$16)-R367)*O367/NETWORKDAYS(Lister!$D$21,Lister!$E$21,Lister!$D$7:$D$16),IF(AND(MONTH(E367)=2,F367&gt;DATE(2022,2,28)),(NETWORKDAYS(E367,Lister!$E$21,Lister!$D$7:$D$16)-R367)*O367/NETWORKDAYS(Lister!$D$21,Lister!$E$21,Lister!$D$7:$D$16),IF(AND(E367&lt;DATE(2022,2,1),MONTH(F367)=2),(NETWORKDAYS(Lister!$D$21,F367,Lister!$D$7:$D$16)-R367)*O367/NETWORKDAYS(Lister!$D$21,Lister!$E$21,Lister!$D$7:$D$16),IF(AND(E367&lt;DATE(2022,2,1),F367&gt;DATE(2022,2,28)),(NETWORKDAYS(Lister!$D$21,Lister!$E$21,Lister!$D$7:$D$16)-R367)*O367/NETWORKDAYS(Lister!$D$21,Lister!$E$21,Lister!$D$7:$D$16),IF(OR(AND(E367&lt;DATE(2022,2,1),F367&lt;DATE(2022,2,1)),E367&gt;DATE(2022,2,28)),0)))))),0),"")</f>
        <v/>
      </c>
      <c r="V367" s="23" t="str">
        <f t="shared" si="38"/>
        <v/>
      </c>
      <c r="W367" s="23" t="str">
        <f t="shared" si="39"/>
        <v/>
      </c>
      <c r="X367" s="24" t="str">
        <f t="shared" si="40"/>
        <v/>
      </c>
    </row>
    <row r="368" spans="1:24" x14ac:dyDescent="0.3">
      <c r="A368" s="4" t="str">
        <f t="shared" si="41"/>
        <v/>
      </c>
      <c r="B368" s="41"/>
      <c r="C368" s="42"/>
      <c r="D368" s="43"/>
      <c r="E368" s="44"/>
      <c r="F368" s="44"/>
      <c r="G368" s="17" t="str">
        <f>IF(OR(E368="",F368=""),"",NETWORKDAYS(E368,F368,Lister!$D$7:$D$16))</f>
        <v/>
      </c>
      <c r="I368" s="45" t="str">
        <f t="shared" si="35"/>
        <v/>
      </c>
      <c r="J368" s="46"/>
      <c r="K368" s="47">
        <f>IF(ISNUMBER('Opsparede løndele'!I353),J368+'Opsparede løndele'!I353,J368)</f>
        <v>0</v>
      </c>
      <c r="L368" s="48"/>
      <c r="M368" s="49"/>
      <c r="N368" s="23" t="str">
        <f t="shared" si="36"/>
        <v/>
      </c>
      <c r="O368" s="21" t="str">
        <f t="shared" si="37"/>
        <v/>
      </c>
      <c r="P368" s="49"/>
      <c r="Q368" s="49"/>
      <c r="R368" s="49"/>
      <c r="S368" s="22" t="str">
        <f>IFERROR(MAX(IF(OR(P368="",Q368="",R368=""),"",IF(AND(MONTH(E368)=12,MONTH(F368)=12),(NETWORKDAYS(E368,F368,Lister!$D$7:$D$16)-P368)*O368/NETWORKDAYS(Lister!$D$19,Lister!$E$19,Lister!$D$7:$D$16),IF(AND(MONTH(E368)=12,F368&gt;DATE(2021,12,31)),(NETWORKDAYS(E368,Lister!$E$19,Lister!$D$7:$D$16)-P368)*O368/NETWORKDAYS(Lister!$D$19,Lister!$E$19,Lister!$D$7:$D$16),IF(E368&gt;DATE(2021,12,31),0)))),0),"")</f>
        <v/>
      </c>
      <c r="T368" s="22" t="str">
        <f>IFERROR(MAX(IF(OR(P368="",Q368="",R368=""),"",IF(AND(MONTH(E368)=1,MONTH(F368)=1),(NETWORKDAYS(E368,F368,Lister!$D$7:$D$16)-Q368)*O368/NETWORKDAYS(Lister!$D$20,Lister!$E$20,Lister!$D$7:$D$16),IF(AND(MONTH(E368)=1,F368&gt;DATE(2022,1,31)),(NETWORKDAYS(E368,Lister!$E$20,Lister!$D$7:$D$16)-Q368)*O368/NETWORKDAYS(Lister!$D$20,Lister!$E$20,Lister!$D$7:$D$16),IF(AND(E368&lt;DATE(2022,1,1),MONTH(F368)=1),(NETWORKDAYS(Lister!$D$20,F368,Lister!$D$7:$D$16)-Q368)*O368/NETWORKDAYS(Lister!$D$20,Lister!$E$20,Lister!$D$7:$D$16),IF(AND(E368&lt;DATE(2022,1,1),F368&gt;DATE(2022,1,31)),(NETWORKDAYS(Lister!$D$20,Lister!$E$20,Lister!$D$7:$D$16)-Q368)*O368/NETWORKDAYS(Lister!$D$20,Lister!$E$20,Lister!$D$7:$D$16),IF(OR(AND(E368&lt;DATE(2022,1,1),F368&lt;DATE(2022,1,1)),E368&gt;DATE(2022,1,31)),0)))))),0),"")</f>
        <v/>
      </c>
      <c r="U368" s="22" t="str">
        <f>IFERROR(MAX(IF(OR(P368="",Q368="",R368=""),"",IF(AND(MONTH(E368)=2,MONTH(F368)=2),(NETWORKDAYS(E368,F368,Lister!$D$7:$D$16)-R368)*O368/NETWORKDAYS(Lister!$D$21,Lister!$E$21,Lister!$D$7:$D$16),IF(AND(MONTH(E368)=2,F368&gt;DATE(2022,2,28)),(NETWORKDAYS(E368,Lister!$E$21,Lister!$D$7:$D$16)-R368)*O368/NETWORKDAYS(Lister!$D$21,Lister!$E$21,Lister!$D$7:$D$16),IF(AND(E368&lt;DATE(2022,2,1),MONTH(F368)=2),(NETWORKDAYS(Lister!$D$21,F368,Lister!$D$7:$D$16)-R368)*O368/NETWORKDAYS(Lister!$D$21,Lister!$E$21,Lister!$D$7:$D$16),IF(AND(E368&lt;DATE(2022,2,1),F368&gt;DATE(2022,2,28)),(NETWORKDAYS(Lister!$D$21,Lister!$E$21,Lister!$D$7:$D$16)-R368)*O368/NETWORKDAYS(Lister!$D$21,Lister!$E$21,Lister!$D$7:$D$16),IF(OR(AND(E368&lt;DATE(2022,2,1),F368&lt;DATE(2022,2,1)),E368&gt;DATE(2022,2,28)),0)))))),0),"")</f>
        <v/>
      </c>
      <c r="V368" s="23" t="str">
        <f t="shared" si="38"/>
        <v/>
      </c>
      <c r="W368" s="23" t="str">
        <f t="shared" si="39"/>
        <v/>
      </c>
      <c r="X368" s="24" t="str">
        <f t="shared" si="40"/>
        <v/>
      </c>
    </row>
    <row r="369" spans="1:24" x14ac:dyDescent="0.3">
      <c r="A369" s="4" t="str">
        <f t="shared" si="41"/>
        <v/>
      </c>
      <c r="B369" s="41"/>
      <c r="C369" s="42"/>
      <c r="D369" s="43"/>
      <c r="E369" s="44"/>
      <c r="F369" s="44"/>
      <c r="G369" s="17" t="str">
        <f>IF(OR(E369="",F369=""),"",NETWORKDAYS(E369,F369,Lister!$D$7:$D$16))</f>
        <v/>
      </c>
      <c r="I369" s="45" t="str">
        <f t="shared" si="35"/>
        <v/>
      </c>
      <c r="J369" s="46"/>
      <c r="K369" s="47">
        <f>IF(ISNUMBER('Opsparede løndele'!I354),J369+'Opsparede løndele'!I354,J369)</f>
        <v>0</v>
      </c>
      <c r="L369" s="48"/>
      <c r="M369" s="49"/>
      <c r="N369" s="23" t="str">
        <f t="shared" si="36"/>
        <v/>
      </c>
      <c r="O369" s="21" t="str">
        <f t="shared" si="37"/>
        <v/>
      </c>
      <c r="P369" s="49"/>
      <c r="Q369" s="49"/>
      <c r="R369" s="49"/>
      <c r="S369" s="22" t="str">
        <f>IFERROR(MAX(IF(OR(P369="",Q369="",R369=""),"",IF(AND(MONTH(E369)=12,MONTH(F369)=12),(NETWORKDAYS(E369,F369,Lister!$D$7:$D$16)-P369)*O369/NETWORKDAYS(Lister!$D$19,Lister!$E$19,Lister!$D$7:$D$16),IF(AND(MONTH(E369)=12,F369&gt;DATE(2021,12,31)),(NETWORKDAYS(E369,Lister!$E$19,Lister!$D$7:$D$16)-P369)*O369/NETWORKDAYS(Lister!$D$19,Lister!$E$19,Lister!$D$7:$D$16),IF(E369&gt;DATE(2021,12,31),0)))),0),"")</f>
        <v/>
      </c>
      <c r="T369" s="22" t="str">
        <f>IFERROR(MAX(IF(OR(P369="",Q369="",R369=""),"",IF(AND(MONTH(E369)=1,MONTH(F369)=1),(NETWORKDAYS(E369,F369,Lister!$D$7:$D$16)-Q369)*O369/NETWORKDAYS(Lister!$D$20,Lister!$E$20,Lister!$D$7:$D$16),IF(AND(MONTH(E369)=1,F369&gt;DATE(2022,1,31)),(NETWORKDAYS(E369,Lister!$E$20,Lister!$D$7:$D$16)-Q369)*O369/NETWORKDAYS(Lister!$D$20,Lister!$E$20,Lister!$D$7:$D$16),IF(AND(E369&lt;DATE(2022,1,1),MONTH(F369)=1),(NETWORKDAYS(Lister!$D$20,F369,Lister!$D$7:$D$16)-Q369)*O369/NETWORKDAYS(Lister!$D$20,Lister!$E$20,Lister!$D$7:$D$16),IF(AND(E369&lt;DATE(2022,1,1),F369&gt;DATE(2022,1,31)),(NETWORKDAYS(Lister!$D$20,Lister!$E$20,Lister!$D$7:$D$16)-Q369)*O369/NETWORKDAYS(Lister!$D$20,Lister!$E$20,Lister!$D$7:$D$16),IF(OR(AND(E369&lt;DATE(2022,1,1),F369&lt;DATE(2022,1,1)),E369&gt;DATE(2022,1,31)),0)))))),0),"")</f>
        <v/>
      </c>
      <c r="U369" s="22" t="str">
        <f>IFERROR(MAX(IF(OR(P369="",Q369="",R369=""),"",IF(AND(MONTH(E369)=2,MONTH(F369)=2),(NETWORKDAYS(E369,F369,Lister!$D$7:$D$16)-R369)*O369/NETWORKDAYS(Lister!$D$21,Lister!$E$21,Lister!$D$7:$D$16),IF(AND(MONTH(E369)=2,F369&gt;DATE(2022,2,28)),(NETWORKDAYS(E369,Lister!$E$21,Lister!$D$7:$D$16)-R369)*O369/NETWORKDAYS(Lister!$D$21,Lister!$E$21,Lister!$D$7:$D$16),IF(AND(E369&lt;DATE(2022,2,1),MONTH(F369)=2),(NETWORKDAYS(Lister!$D$21,F369,Lister!$D$7:$D$16)-R369)*O369/NETWORKDAYS(Lister!$D$21,Lister!$E$21,Lister!$D$7:$D$16),IF(AND(E369&lt;DATE(2022,2,1),F369&gt;DATE(2022,2,28)),(NETWORKDAYS(Lister!$D$21,Lister!$E$21,Lister!$D$7:$D$16)-R369)*O369/NETWORKDAYS(Lister!$D$21,Lister!$E$21,Lister!$D$7:$D$16),IF(OR(AND(E369&lt;DATE(2022,2,1),F369&lt;DATE(2022,2,1)),E369&gt;DATE(2022,2,28)),0)))))),0),"")</f>
        <v/>
      </c>
      <c r="V369" s="23" t="str">
        <f t="shared" si="38"/>
        <v/>
      </c>
      <c r="W369" s="23" t="str">
        <f t="shared" si="39"/>
        <v/>
      </c>
      <c r="X369" s="24" t="str">
        <f t="shared" si="40"/>
        <v/>
      </c>
    </row>
    <row r="370" spans="1:24" x14ac:dyDescent="0.3">
      <c r="A370" s="4" t="str">
        <f t="shared" si="41"/>
        <v/>
      </c>
      <c r="B370" s="41"/>
      <c r="C370" s="42"/>
      <c r="D370" s="43"/>
      <c r="E370" s="44"/>
      <c r="F370" s="44"/>
      <c r="G370" s="17" t="str">
        <f>IF(OR(E370="",F370=""),"",NETWORKDAYS(E370,F370,Lister!$D$7:$D$16))</f>
        <v/>
      </c>
      <c r="I370" s="45" t="str">
        <f t="shared" si="35"/>
        <v/>
      </c>
      <c r="J370" s="46"/>
      <c r="K370" s="47">
        <f>IF(ISNUMBER('Opsparede løndele'!I355),J370+'Opsparede løndele'!I355,J370)</f>
        <v>0</v>
      </c>
      <c r="L370" s="48"/>
      <c r="M370" s="49"/>
      <c r="N370" s="23" t="str">
        <f t="shared" si="36"/>
        <v/>
      </c>
      <c r="O370" s="21" t="str">
        <f t="shared" si="37"/>
        <v/>
      </c>
      <c r="P370" s="49"/>
      <c r="Q370" s="49"/>
      <c r="R370" s="49"/>
      <c r="S370" s="22" t="str">
        <f>IFERROR(MAX(IF(OR(P370="",Q370="",R370=""),"",IF(AND(MONTH(E370)=12,MONTH(F370)=12),(NETWORKDAYS(E370,F370,Lister!$D$7:$D$16)-P370)*O370/NETWORKDAYS(Lister!$D$19,Lister!$E$19,Lister!$D$7:$D$16),IF(AND(MONTH(E370)=12,F370&gt;DATE(2021,12,31)),(NETWORKDAYS(E370,Lister!$E$19,Lister!$D$7:$D$16)-P370)*O370/NETWORKDAYS(Lister!$D$19,Lister!$E$19,Lister!$D$7:$D$16),IF(E370&gt;DATE(2021,12,31),0)))),0),"")</f>
        <v/>
      </c>
      <c r="T370" s="22" t="str">
        <f>IFERROR(MAX(IF(OR(P370="",Q370="",R370=""),"",IF(AND(MONTH(E370)=1,MONTH(F370)=1),(NETWORKDAYS(E370,F370,Lister!$D$7:$D$16)-Q370)*O370/NETWORKDAYS(Lister!$D$20,Lister!$E$20,Lister!$D$7:$D$16),IF(AND(MONTH(E370)=1,F370&gt;DATE(2022,1,31)),(NETWORKDAYS(E370,Lister!$E$20,Lister!$D$7:$D$16)-Q370)*O370/NETWORKDAYS(Lister!$D$20,Lister!$E$20,Lister!$D$7:$D$16),IF(AND(E370&lt;DATE(2022,1,1),MONTH(F370)=1),(NETWORKDAYS(Lister!$D$20,F370,Lister!$D$7:$D$16)-Q370)*O370/NETWORKDAYS(Lister!$D$20,Lister!$E$20,Lister!$D$7:$D$16),IF(AND(E370&lt;DATE(2022,1,1),F370&gt;DATE(2022,1,31)),(NETWORKDAYS(Lister!$D$20,Lister!$E$20,Lister!$D$7:$D$16)-Q370)*O370/NETWORKDAYS(Lister!$D$20,Lister!$E$20,Lister!$D$7:$D$16),IF(OR(AND(E370&lt;DATE(2022,1,1),F370&lt;DATE(2022,1,1)),E370&gt;DATE(2022,1,31)),0)))))),0),"")</f>
        <v/>
      </c>
      <c r="U370" s="22" t="str">
        <f>IFERROR(MAX(IF(OR(P370="",Q370="",R370=""),"",IF(AND(MONTH(E370)=2,MONTH(F370)=2),(NETWORKDAYS(E370,F370,Lister!$D$7:$D$16)-R370)*O370/NETWORKDAYS(Lister!$D$21,Lister!$E$21,Lister!$D$7:$D$16),IF(AND(MONTH(E370)=2,F370&gt;DATE(2022,2,28)),(NETWORKDAYS(E370,Lister!$E$21,Lister!$D$7:$D$16)-R370)*O370/NETWORKDAYS(Lister!$D$21,Lister!$E$21,Lister!$D$7:$D$16),IF(AND(E370&lt;DATE(2022,2,1),MONTH(F370)=2),(NETWORKDAYS(Lister!$D$21,F370,Lister!$D$7:$D$16)-R370)*O370/NETWORKDAYS(Lister!$D$21,Lister!$E$21,Lister!$D$7:$D$16),IF(AND(E370&lt;DATE(2022,2,1),F370&gt;DATE(2022,2,28)),(NETWORKDAYS(Lister!$D$21,Lister!$E$21,Lister!$D$7:$D$16)-R370)*O370/NETWORKDAYS(Lister!$D$21,Lister!$E$21,Lister!$D$7:$D$16),IF(OR(AND(E370&lt;DATE(2022,2,1),F370&lt;DATE(2022,2,1)),E370&gt;DATE(2022,2,28)),0)))))),0),"")</f>
        <v/>
      </c>
      <c r="V370" s="23" t="str">
        <f t="shared" si="38"/>
        <v/>
      </c>
      <c r="W370" s="23" t="str">
        <f t="shared" si="39"/>
        <v/>
      </c>
      <c r="X370" s="24" t="str">
        <f t="shared" si="40"/>
        <v/>
      </c>
    </row>
    <row r="371" spans="1:24" x14ac:dyDescent="0.3">
      <c r="A371" s="4" t="str">
        <f t="shared" si="41"/>
        <v/>
      </c>
      <c r="B371" s="41"/>
      <c r="C371" s="42"/>
      <c r="D371" s="43"/>
      <c r="E371" s="44"/>
      <c r="F371" s="44"/>
      <c r="G371" s="17" t="str">
        <f>IF(OR(E371="",F371=""),"",NETWORKDAYS(E371,F371,Lister!$D$7:$D$16))</f>
        <v/>
      </c>
      <c r="I371" s="45" t="str">
        <f t="shared" si="35"/>
        <v/>
      </c>
      <c r="J371" s="46"/>
      <c r="K371" s="47">
        <f>IF(ISNUMBER('Opsparede løndele'!I356),J371+'Opsparede løndele'!I356,J371)</f>
        <v>0</v>
      </c>
      <c r="L371" s="48"/>
      <c r="M371" s="49"/>
      <c r="N371" s="23" t="str">
        <f t="shared" si="36"/>
        <v/>
      </c>
      <c r="O371" s="21" t="str">
        <f t="shared" si="37"/>
        <v/>
      </c>
      <c r="P371" s="49"/>
      <c r="Q371" s="49"/>
      <c r="R371" s="49"/>
      <c r="S371" s="22" t="str">
        <f>IFERROR(MAX(IF(OR(P371="",Q371="",R371=""),"",IF(AND(MONTH(E371)=12,MONTH(F371)=12),(NETWORKDAYS(E371,F371,Lister!$D$7:$D$16)-P371)*O371/NETWORKDAYS(Lister!$D$19,Lister!$E$19,Lister!$D$7:$D$16),IF(AND(MONTH(E371)=12,F371&gt;DATE(2021,12,31)),(NETWORKDAYS(E371,Lister!$E$19,Lister!$D$7:$D$16)-P371)*O371/NETWORKDAYS(Lister!$D$19,Lister!$E$19,Lister!$D$7:$D$16),IF(E371&gt;DATE(2021,12,31),0)))),0),"")</f>
        <v/>
      </c>
      <c r="T371" s="22" t="str">
        <f>IFERROR(MAX(IF(OR(P371="",Q371="",R371=""),"",IF(AND(MONTH(E371)=1,MONTH(F371)=1),(NETWORKDAYS(E371,F371,Lister!$D$7:$D$16)-Q371)*O371/NETWORKDAYS(Lister!$D$20,Lister!$E$20,Lister!$D$7:$D$16),IF(AND(MONTH(E371)=1,F371&gt;DATE(2022,1,31)),(NETWORKDAYS(E371,Lister!$E$20,Lister!$D$7:$D$16)-Q371)*O371/NETWORKDAYS(Lister!$D$20,Lister!$E$20,Lister!$D$7:$D$16),IF(AND(E371&lt;DATE(2022,1,1),MONTH(F371)=1),(NETWORKDAYS(Lister!$D$20,F371,Lister!$D$7:$D$16)-Q371)*O371/NETWORKDAYS(Lister!$D$20,Lister!$E$20,Lister!$D$7:$D$16),IF(AND(E371&lt;DATE(2022,1,1),F371&gt;DATE(2022,1,31)),(NETWORKDAYS(Lister!$D$20,Lister!$E$20,Lister!$D$7:$D$16)-Q371)*O371/NETWORKDAYS(Lister!$D$20,Lister!$E$20,Lister!$D$7:$D$16),IF(OR(AND(E371&lt;DATE(2022,1,1),F371&lt;DATE(2022,1,1)),E371&gt;DATE(2022,1,31)),0)))))),0),"")</f>
        <v/>
      </c>
      <c r="U371" s="22" t="str">
        <f>IFERROR(MAX(IF(OR(P371="",Q371="",R371=""),"",IF(AND(MONTH(E371)=2,MONTH(F371)=2),(NETWORKDAYS(E371,F371,Lister!$D$7:$D$16)-R371)*O371/NETWORKDAYS(Lister!$D$21,Lister!$E$21,Lister!$D$7:$D$16),IF(AND(MONTH(E371)=2,F371&gt;DATE(2022,2,28)),(NETWORKDAYS(E371,Lister!$E$21,Lister!$D$7:$D$16)-R371)*O371/NETWORKDAYS(Lister!$D$21,Lister!$E$21,Lister!$D$7:$D$16),IF(AND(E371&lt;DATE(2022,2,1),MONTH(F371)=2),(NETWORKDAYS(Lister!$D$21,F371,Lister!$D$7:$D$16)-R371)*O371/NETWORKDAYS(Lister!$D$21,Lister!$E$21,Lister!$D$7:$D$16),IF(AND(E371&lt;DATE(2022,2,1),F371&gt;DATE(2022,2,28)),(NETWORKDAYS(Lister!$D$21,Lister!$E$21,Lister!$D$7:$D$16)-R371)*O371/NETWORKDAYS(Lister!$D$21,Lister!$E$21,Lister!$D$7:$D$16),IF(OR(AND(E371&lt;DATE(2022,2,1),F371&lt;DATE(2022,2,1)),E371&gt;DATE(2022,2,28)),0)))))),0),"")</f>
        <v/>
      </c>
      <c r="V371" s="23" t="str">
        <f t="shared" si="38"/>
        <v/>
      </c>
      <c r="W371" s="23" t="str">
        <f t="shared" si="39"/>
        <v/>
      </c>
      <c r="X371" s="24" t="str">
        <f t="shared" si="40"/>
        <v/>
      </c>
    </row>
    <row r="372" spans="1:24" x14ac:dyDescent="0.3">
      <c r="A372" s="4" t="str">
        <f t="shared" si="41"/>
        <v/>
      </c>
      <c r="B372" s="41"/>
      <c r="C372" s="42"/>
      <c r="D372" s="43"/>
      <c r="E372" s="44"/>
      <c r="F372" s="44"/>
      <c r="G372" s="17" t="str">
        <f>IF(OR(E372="",F372=""),"",NETWORKDAYS(E372,F372,Lister!$D$7:$D$16))</f>
        <v/>
      </c>
      <c r="I372" s="45" t="str">
        <f t="shared" si="35"/>
        <v/>
      </c>
      <c r="J372" s="46"/>
      <c r="K372" s="47">
        <f>IF(ISNUMBER('Opsparede løndele'!I357),J372+'Opsparede løndele'!I357,J372)</f>
        <v>0</v>
      </c>
      <c r="L372" s="48"/>
      <c r="M372" s="49"/>
      <c r="N372" s="23" t="str">
        <f t="shared" si="36"/>
        <v/>
      </c>
      <c r="O372" s="21" t="str">
        <f t="shared" si="37"/>
        <v/>
      </c>
      <c r="P372" s="49"/>
      <c r="Q372" s="49"/>
      <c r="R372" s="49"/>
      <c r="S372" s="22" t="str">
        <f>IFERROR(MAX(IF(OR(P372="",Q372="",R372=""),"",IF(AND(MONTH(E372)=12,MONTH(F372)=12),(NETWORKDAYS(E372,F372,Lister!$D$7:$D$16)-P372)*O372/NETWORKDAYS(Lister!$D$19,Lister!$E$19,Lister!$D$7:$D$16),IF(AND(MONTH(E372)=12,F372&gt;DATE(2021,12,31)),(NETWORKDAYS(E372,Lister!$E$19,Lister!$D$7:$D$16)-P372)*O372/NETWORKDAYS(Lister!$D$19,Lister!$E$19,Lister!$D$7:$D$16),IF(E372&gt;DATE(2021,12,31),0)))),0),"")</f>
        <v/>
      </c>
      <c r="T372" s="22" t="str">
        <f>IFERROR(MAX(IF(OR(P372="",Q372="",R372=""),"",IF(AND(MONTH(E372)=1,MONTH(F372)=1),(NETWORKDAYS(E372,F372,Lister!$D$7:$D$16)-Q372)*O372/NETWORKDAYS(Lister!$D$20,Lister!$E$20,Lister!$D$7:$D$16),IF(AND(MONTH(E372)=1,F372&gt;DATE(2022,1,31)),(NETWORKDAYS(E372,Lister!$E$20,Lister!$D$7:$D$16)-Q372)*O372/NETWORKDAYS(Lister!$D$20,Lister!$E$20,Lister!$D$7:$D$16),IF(AND(E372&lt;DATE(2022,1,1),MONTH(F372)=1),(NETWORKDAYS(Lister!$D$20,F372,Lister!$D$7:$D$16)-Q372)*O372/NETWORKDAYS(Lister!$D$20,Lister!$E$20,Lister!$D$7:$D$16),IF(AND(E372&lt;DATE(2022,1,1),F372&gt;DATE(2022,1,31)),(NETWORKDAYS(Lister!$D$20,Lister!$E$20,Lister!$D$7:$D$16)-Q372)*O372/NETWORKDAYS(Lister!$D$20,Lister!$E$20,Lister!$D$7:$D$16),IF(OR(AND(E372&lt;DATE(2022,1,1),F372&lt;DATE(2022,1,1)),E372&gt;DATE(2022,1,31)),0)))))),0),"")</f>
        <v/>
      </c>
      <c r="U372" s="22" t="str">
        <f>IFERROR(MAX(IF(OR(P372="",Q372="",R372=""),"",IF(AND(MONTH(E372)=2,MONTH(F372)=2),(NETWORKDAYS(E372,F372,Lister!$D$7:$D$16)-R372)*O372/NETWORKDAYS(Lister!$D$21,Lister!$E$21,Lister!$D$7:$D$16),IF(AND(MONTH(E372)=2,F372&gt;DATE(2022,2,28)),(NETWORKDAYS(E372,Lister!$E$21,Lister!$D$7:$D$16)-R372)*O372/NETWORKDAYS(Lister!$D$21,Lister!$E$21,Lister!$D$7:$D$16),IF(AND(E372&lt;DATE(2022,2,1),MONTH(F372)=2),(NETWORKDAYS(Lister!$D$21,F372,Lister!$D$7:$D$16)-R372)*O372/NETWORKDAYS(Lister!$D$21,Lister!$E$21,Lister!$D$7:$D$16),IF(AND(E372&lt;DATE(2022,2,1),F372&gt;DATE(2022,2,28)),(NETWORKDAYS(Lister!$D$21,Lister!$E$21,Lister!$D$7:$D$16)-R372)*O372/NETWORKDAYS(Lister!$D$21,Lister!$E$21,Lister!$D$7:$D$16),IF(OR(AND(E372&lt;DATE(2022,2,1),F372&lt;DATE(2022,2,1)),E372&gt;DATE(2022,2,28)),0)))))),0),"")</f>
        <v/>
      </c>
      <c r="V372" s="23" t="str">
        <f t="shared" si="38"/>
        <v/>
      </c>
      <c r="W372" s="23" t="str">
        <f t="shared" si="39"/>
        <v/>
      </c>
      <c r="X372" s="24" t="str">
        <f t="shared" si="40"/>
        <v/>
      </c>
    </row>
    <row r="373" spans="1:24" x14ac:dyDescent="0.3">
      <c r="A373" s="4" t="str">
        <f t="shared" si="41"/>
        <v/>
      </c>
      <c r="B373" s="41"/>
      <c r="C373" s="42"/>
      <c r="D373" s="43"/>
      <c r="E373" s="44"/>
      <c r="F373" s="44"/>
      <c r="G373" s="17" t="str">
        <f>IF(OR(E373="",F373=""),"",NETWORKDAYS(E373,F373,Lister!$D$7:$D$16))</f>
        <v/>
      </c>
      <c r="I373" s="45" t="str">
        <f t="shared" si="35"/>
        <v/>
      </c>
      <c r="J373" s="46"/>
      <c r="K373" s="47">
        <f>IF(ISNUMBER('Opsparede løndele'!I358),J373+'Opsparede løndele'!I358,J373)</f>
        <v>0</v>
      </c>
      <c r="L373" s="48"/>
      <c r="M373" s="49"/>
      <c r="N373" s="23" t="str">
        <f t="shared" si="36"/>
        <v/>
      </c>
      <c r="O373" s="21" t="str">
        <f t="shared" si="37"/>
        <v/>
      </c>
      <c r="P373" s="49"/>
      <c r="Q373" s="49"/>
      <c r="R373" s="49"/>
      <c r="S373" s="22" t="str">
        <f>IFERROR(MAX(IF(OR(P373="",Q373="",R373=""),"",IF(AND(MONTH(E373)=12,MONTH(F373)=12),(NETWORKDAYS(E373,F373,Lister!$D$7:$D$16)-P373)*O373/NETWORKDAYS(Lister!$D$19,Lister!$E$19,Lister!$D$7:$D$16),IF(AND(MONTH(E373)=12,F373&gt;DATE(2021,12,31)),(NETWORKDAYS(E373,Lister!$E$19,Lister!$D$7:$D$16)-P373)*O373/NETWORKDAYS(Lister!$D$19,Lister!$E$19,Lister!$D$7:$D$16),IF(E373&gt;DATE(2021,12,31),0)))),0),"")</f>
        <v/>
      </c>
      <c r="T373" s="22" t="str">
        <f>IFERROR(MAX(IF(OR(P373="",Q373="",R373=""),"",IF(AND(MONTH(E373)=1,MONTH(F373)=1),(NETWORKDAYS(E373,F373,Lister!$D$7:$D$16)-Q373)*O373/NETWORKDAYS(Lister!$D$20,Lister!$E$20,Lister!$D$7:$D$16),IF(AND(MONTH(E373)=1,F373&gt;DATE(2022,1,31)),(NETWORKDAYS(E373,Lister!$E$20,Lister!$D$7:$D$16)-Q373)*O373/NETWORKDAYS(Lister!$D$20,Lister!$E$20,Lister!$D$7:$D$16),IF(AND(E373&lt;DATE(2022,1,1),MONTH(F373)=1),(NETWORKDAYS(Lister!$D$20,F373,Lister!$D$7:$D$16)-Q373)*O373/NETWORKDAYS(Lister!$D$20,Lister!$E$20,Lister!$D$7:$D$16),IF(AND(E373&lt;DATE(2022,1,1),F373&gt;DATE(2022,1,31)),(NETWORKDAYS(Lister!$D$20,Lister!$E$20,Lister!$D$7:$D$16)-Q373)*O373/NETWORKDAYS(Lister!$D$20,Lister!$E$20,Lister!$D$7:$D$16),IF(OR(AND(E373&lt;DATE(2022,1,1),F373&lt;DATE(2022,1,1)),E373&gt;DATE(2022,1,31)),0)))))),0),"")</f>
        <v/>
      </c>
      <c r="U373" s="22" t="str">
        <f>IFERROR(MAX(IF(OR(P373="",Q373="",R373=""),"",IF(AND(MONTH(E373)=2,MONTH(F373)=2),(NETWORKDAYS(E373,F373,Lister!$D$7:$D$16)-R373)*O373/NETWORKDAYS(Lister!$D$21,Lister!$E$21,Lister!$D$7:$D$16),IF(AND(MONTH(E373)=2,F373&gt;DATE(2022,2,28)),(NETWORKDAYS(E373,Lister!$E$21,Lister!$D$7:$D$16)-R373)*O373/NETWORKDAYS(Lister!$D$21,Lister!$E$21,Lister!$D$7:$D$16),IF(AND(E373&lt;DATE(2022,2,1),MONTH(F373)=2),(NETWORKDAYS(Lister!$D$21,F373,Lister!$D$7:$D$16)-R373)*O373/NETWORKDAYS(Lister!$D$21,Lister!$E$21,Lister!$D$7:$D$16),IF(AND(E373&lt;DATE(2022,2,1),F373&gt;DATE(2022,2,28)),(NETWORKDAYS(Lister!$D$21,Lister!$E$21,Lister!$D$7:$D$16)-R373)*O373/NETWORKDAYS(Lister!$D$21,Lister!$E$21,Lister!$D$7:$D$16),IF(OR(AND(E373&lt;DATE(2022,2,1),F373&lt;DATE(2022,2,1)),E373&gt;DATE(2022,2,28)),0)))))),0),"")</f>
        <v/>
      </c>
      <c r="V373" s="23" t="str">
        <f t="shared" si="38"/>
        <v/>
      </c>
      <c r="W373" s="23" t="str">
        <f t="shared" si="39"/>
        <v/>
      </c>
      <c r="X373" s="24" t="str">
        <f t="shared" si="40"/>
        <v/>
      </c>
    </row>
    <row r="374" spans="1:24" x14ac:dyDescent="0.3">
      <c r="A374" s="4" t="str">
        <f t="shared" si="41"/>
        <v/>
      </c>
      <c r="B374" s="41"/>
      <c r="C374" s="42"/>
      <c r="D374" s="43"/>
      <c r="E374" s="44"/>
      <c r="F374" s="44"/>
      <c r="G374" s="17" t="str">
        <f>IF(OR(E374="",F374=""),"",NETWORKDAYS(E374,F374,Lister!$D$7:$D$16))</f>
        <v/>
      </c>
      <c r="I374" s="45" t="str">
        <f t="shared" si="35"/>
        <v/>
      </c>
      <c r="J374" s="46"/>
      <c r="K374" s="47">
        <f>IF(ISNUMBER('Opsparede løndele'!I359),J374+'Opsparede løndele'!I359,J374)</f>
        <v>0</v>
      </c>
      <c r="L374" s="48"/>
      <c r="M374" s="49"/>
      <c r="N374" s="23" t="str">
        <f t="shared" si="36"/>
        <v/>
      </c>
      <c r="O374" s="21" t="str">
        <f t="shared" si="37"/>
        <v/>
      </c>
      <c r="P374" s="49"/>
      <c r="Q374" s="49"/>
      <c r="R374" s="49"/>
      <c r="S374" s="22" t="str">
        <f>IFERROR(MAX(IF(OR(P374="",Q374="",R374=""),"",IF(AND(MONTH(E374)=12,MONTH(F374)=12),(NETWORKDAYS(E374,F374,Lister!$D$7:$D$16)-P374)*O374/NETWORKDAYS(Lister!$D$19,Lister!$E$19,Lister!$D$7:$D$16),IF(AND(MONTH(E374)=12,F374&gt;DATE(2021,12,31)),(NETWORKDAYS(E374,Lister!$E$19,Lister!$D$7:$D$16)-P374)*O374/NETWORKDAYS(Lister!$D$19,Lister!$E$19,Lister!$D$7:$D$16),IF(E374&gt;DATE(2021,12,31),0)))),0),"")</f>
        <v/>
      </c>
      <c r="T374" s="22" t="str">
        <f>IFERROR(MAX(IF(OR(P374="",Q374="",R374=""),"",IF(AND(MONTH(E374)=1,MONTH(F374)=1),(NETWORKDAYS(E374,F374,Lister!$D$7:$D$16)-Q374)*O374/NETWORKDAYS(Lister!$D$20,Lister!$E$20,Lister!$D$7:$D$16),IF(AND(MONTH(E374)=1,F374&gt;DATE(2022,1,31)),(NETWORKDAYS(E374,Lister!$E$20,Lister!$D$7:$D$16)-Q374)*O374/NETWORKDAYS(Lister!$D$20,Lister!$E$20,Lister!$D$7:$D$16),IF(AND(E374&lt;DATE(2022,1,1),MONTH(F374)=1),(NETWORKDAYS(Lister!$D$20,F374,Lister!$D$7:$D$16)-Q374)*O374/NETWORKDAYS(Lister!$D$20,Lister!$E$20,Lister!$D$7:$D$16),IF(AND(E374&lt;DATE(2022,1,1),F374&gt;DATE(2022,1,31)),(NETWORKDAYS(Lister!$D$20,Lister!$E$20,Lister!$D$7:$D$16)-Q374)*O374/NETWORKDAYS(Lister!$D$20,Lister!$E$20,Lister!$D$7:$D$16),IF(OR(AND(E374&lt;DATE(2022,1,1),F374&lt;DATE(2022,1,1)),E374&gt;DATE(2022,1,31)),0)))))),0),"")</f>
        <v/>
      </c>
      <c r="U374" s="22" t="str">
        <f>IFERROR(MAX(IF(OR(P374="",Q374="",R374=""),"",IF(AND(MONTH(E374)=2,MONTH(F374)=2),(NETWORKDAYS(E374,F374,Lister!$D$7:$D$16)-R374)*O374/NETWORKDAYS(Lister!$D$21,Lister!$E$21,Lister!$D$7:$D$16),IF(AND(MONTH(E374)=2,F374&gt;DATE(2022,2,28)),(NETWORKDAYS(E374,Lister!$E$21,Lister!$D$7:$D$16)-R374)*O374/NETWORKDAYS(Lister!$D$21,Lister!$E$21,Lister!$D$7:$D$16),IF(AND(E374&lt;DATE(2022,2,1),MONTH(F374)=2),(NETWORKDAYS(Lister!$D$21,F374,Lister!$D$7:$D$16)-R374)*O374/NETWORKDAYS(Lister!$D$21,Lister!$E$21,Lister!$D$7:$D$16),IF(AND(E374&lt;DATE(2022,2,1),F374&gt;DATE(2022,2,28)),(NETWORKDAYS(Lister!$D$21,Lister!$E$21,Lister!$D$7:$D$16)-R374)*O374/NETWORKDAYS(Lister!$D$21,Lister!$E$21,Lister!$D$7:$D$16),IF(OR(AND(E374&lt;DATE(2022,2,1),F374&lt;DATE(2022,2,1)),E374&gt;DATE(2022,2,28)),0)))))),0),"")</f>
        <v/>
      </c>
      <c r="V374" s="23" t="str">
        <f t="shared" si="38"/>
        <v/>
      </c>
      <c r="W374" s="23" t="str">
        <f t="shared" si="39"/>
        <v/>
      </c>
      <c r="X374" s="24" t="str">
        <f t="shared" si="40"/>
        <v/>
      </c>
    </row>
    <row r="375" spans="1:24" x14ac:dyDescent="0.3">
      <c r="A375" s="4" t="str">
        <f t="shared" si="41"/>
        <v/>
      </c>
      <c r="B375" s="41"/>
      <c r="C375" s="42"/>
      <c r="D375" s="43"/>
      <c r="E375" s="44"/>
      <c r="F375" s="44"/>
      <c r="G375" s="17" t="str">
        <f>IF(OR(E375="",F375=""),"",NETWORKDAYS(E375,F375,Lister!$D$7:$D$16))</f>
        <v/>
      </c>
      <c r="I375" s="45" t="str">
        <f t="shared" si="35"/>
        <v/>
      </c>
      <c r="J375" s="46"/>
      <c r="K375" s="47">
        <f>IF(ISNUMBER('Opsparede løndele'!I360),J375+'Opsparede løndele'!I360,J375)</f>
        <v>0</v>
      </c>
      <c r="L375" s="48"/>
      <c r="M375" s="49"/>
      <c r="N375" s="23" t="str">
        <f t="shared" si="36"/>
        <v/>
      </c>
      <c r="O375" s="21" t="str">
        <f t="shared" si="37"/>
        <v/>
      </c>
      <c r="P375" s="49"/>
      <c r="Q375" s="49"/>
      <c r="R375" s="49"/>
      <c r="S375" s="22" t="str">
        <f>IFERROR(MAX(IF(OR(P375="",Q375="",R375=""),"",IF(AND(MONTH(E375)=12,MONTH(F375)=12),(NETWORKDAYS(E375,F375,Lister!$D$7:$D$16)-P375)*O375/NETWORKDAYS(Lister!$D$19,Lister!$E$19,Lister!$D$7:$D$16),IF(AND(MONTH(E375)=12,F375&gt;DATE(2021,12,31)),(NETWORKDAYS(E375,Lister!$E$19,Lister!$D$7:$D$16)-P375)*O375/NETWORKDAYS(Lister!$D$19,Lister!$E$19,Lister!$D$7:$D$16),IF(E375&gt;DATE(2021,12,31),0)))),0),"")</f>
        <v/>
      </c>
      <c r="T375" s="22" t="str">
        <f>IFERROR(MAX(IF(OR(P375="",Q375="",R375=""),"",IF(AND(MONTH(E375)=1,MONTH(F375)=1),(NETWORKDAYS(E375,F375,Lister!$D$7:$D$16)-Q375)*O375/NETWORKDAYS(Lister!$D$20,Lister!$E$20,Lister!$D$7:$D$16),IF(AND(MONTH(E375)=1,F375&gt;DATE(2022,1,31)),(NETWORKDAYS(E375,Lister!$E$20,Lister!$D$7:$D$16)-Q375)*O375/NETWORKDAYS(Lister!$D$20,Lister!$E$20,Lister!$D$7:$D$16),IF(AND(E375&lt;DATE(2022,1,1),MONTH(F375)=1),(NETWORKDAYS(Lister!$D$20,F375,Lister!$D$7:$D$16)-Q375)*O375/NETWORKDAYS(Lister!$D$20,Lister!$E$20,Lister!$D$7:$D$16),IF(AND(E375&lt;DATE(2022,1,1),F375&gt;DATE(2022,1,31)),(NETWORKDAYS(Lister!$D$20,Lister!$E$20,Lister!$D$7:$D$16)-Q375)*O375/NETWORKDAYS(Lister!$D$20,Lister!$E$20,Lister!$D$7:$D$16),IF(OR(AND(E375&lt;DATE(2022,1,1),F375&lt;DATE(2022,1,1)),E375&gt;DATE(2022,1,31)),0)))))),0),"")</f>
        <v/>
      </c>
      <c r="U375" s="22" t="str">
        <f>IFERROR(MAX(IF(OR(P375="",Q375="",R375=""),"",IF(AND(MONTH(E375)=2,MONTH(F375)=2),(NETWORKDAYS(E375,F375,Lister!$D$7:$D$16)-R375)*O375/NETWORKDAYS(Lister!$D$21,Lister!$E$21,Lister!$D$7:$D$16),IF(AND(MONTH(E375)=2,F375&gt;DATE(2022,2,28)),(NETWORKDAYS(E375,Lister!$E$21,Lister!$D$7:$D$16)-R375)*O375/NETWORKDAYS(Lister!$D$21,Lister!$E$21,Lister!$D$7:$D$16),IF(AND(E375&lt;DATE(2022,2,1),MONTH(F375)=2),(NETWORKDAYS(Lister!$D$21,F375,Lister!$D$7:$D$16)-R375)*O375/NETWORKDAYS(Lister!$D$21,Lister!$E$21,Lister!$D$7:$D$16),IF(AND(E375&lt;DATE(2022,2,1),F375&gt;DATE(2022,2,28)),(NETWORKDAYS(Lister!$D$21,Lister!$E$21,Lister!$D$7:$D$16)-R375)*O375/NETWORKDAYS(Lister!$D$21,Lister!$E$21,Lister!$D$7:$D$16),IF(OR(AND(E375&lt;DATE(2022,2,1),F375&lt;DATE(2022,2,1)),E375&gt;DATE(2022,2,28)),0)))))),0),"")</f>
        <v/>
      </c>
      <c r="V375" s="23" t="str">
        <f t="shared" si="38"/>
        <v/>
      </c>
      <c r="W375" s="23" t="str">
        <f t="shared" si="39"/>
        <v/>
      </c>
      <c r="X375" s="24" t="str">
        <f t="shared" si="40"/>
        <v/>
      </c>
    </row>
    <row r="376" spans="1:24" x14ac:dyDescent="0.3">
      <c r="A376" s="4" t="str">
        <f t="shared" si="41"/>
        <v/>
      </c>
      <c r="B376" s="41"/>
      <c r="C376" s="42"/>
      <c r="D376" s="43"/>
      <c r="E376" s="44"/>
      <c r="F376" s="44"/>
      <c r="G376" s="17" t="str">
        <f>IF(OR(E376="",F376=""),"",NETWORKDAYS(E376,F376,Lister!$D$7:$D$16))</f>
        <v/>
      </c>
      <c r="I376" s="45" t="str">
        <f t="shared" si="35"/>
        <v/>
      </c>
      <c r="J376" s="46"/>
      <c r="K376" s="47">
        <f>IF(ISNUMBER('Opsparede løndele'!I361),J376+'Opsparede løndele'!I361,J376)</f>
        <v>0</v>
      </c>
      <c r="L376" s="48"/>
      <c r="M376" s="49"/>
      <c r="N376" s="23" t="str">
        <f t="shared" si="36"/>
        <v/>
      </c>
      <c r="O376" s="21" t="str">
        <f t="shared" si="37"/>
        <v/>
      </c>
      <c r="P376" s="49"/>
      <c r="Q376" s="49"/>
      <c r="R376" s="49"/>
      <c r="S376" s="22" t="str">
        <f>IFERROR(MAX(IF(OR(P376="",Q376="",R376=""),"",IF(AND(MONTH(E376)=12,MONTH(F376)=12),(NETWORKDAYS(E376,F376,Lister!$D$7:$D$16)-P376)*O376/NETWORKDAYS(Lister!$D$19,Lister!$E$19,Lister!$D$7:$D$16),IF(AND(MONTH(E376)=12,F376&gt;DATE(2021,12,31)),(NETWORKDAYS(E376,Lister!$E$19,Lister!$D$7:$D$16)-P376)*O376/NETWORKDAYS(Lister!$D$19,Lister!$E$19,Lister!$D$7:$D$16),IF(E376&gt;DATE(2021,12,31),0)))),0),"")</f>
        <v/>
      </c>
      <c r="T376" s="22" t="str">
        <f>IFERROR(MAX(IF(OR(P376="",Q376="",R376=""),"",IF(AND(MONTH(E376)=1,MONTH(F376)=1),(NETWORKDAYS(E376,F376,Lister!$D$7:$D$16)-Q376)*O376/NETWORKDAYS(Lister!$D$20,Lister!$E$20,Lister!$D$7:$D$16),IF(AND(MONTH(E376)=1,F376&gt;DATE(2022,1,31)),(NETWORKDAYS(E376,Lister!$E$20,Lister!$D$7:$D$16)-Q376)*O376/NETWORKDAYS(Lister!$D$20,Lister!$E$20,Lister!$D$7:$D$16),IF(AND(E376&lt;DATE(2022,1,1),MONTH(F376)=1),(NETWORKDAYS(Lister!$D$20,F376,Lister!$D$7:$D$16)-Q376)*O376/NETWORKDAYS(Lister!$D$20,Lister!$E$20,Lister!$D$7:$D$16),IF(AND(E376&lt;DATE(2022,1,1),F376&gt;DATE(2022,1,31)),(NETWORKDAYS(Lister!$D$20,Lister!$E$20,Lister!$D$7:$D$16)-Q376)*O376/NETWORKDAYS(Lister!$D$20,Lister!$E$20,Lister!$D$7:$D$16),IF(OR(AND(E376&lt;DATE(2022,1,1),F376&lt;DATE(2022,1,1)),E376&gt;DATE(2022,1,31)),0)))))),0),"")</f>
        <v/>
      </c>
      <c r="U376" s="22" t="str">
        <f>IFERROR(MAX(IF(OR(P376="",Q376="",R376=""),"",IF(AND(MONTH(E376)=2,MONTH(F376)=2),(NETWORKDAYS(E376,F376,Lister!$D$7:$D$16)-R376)*O376/NETWORKDAYS(Lister!$D$21,Lister!$E$21,Lister!$D$7:$D$16),IF(AND(MONTH(E376)=2,F376&gt;DATE(2022,2,28)),(NETWORKDAYS(E376,Lister!$E$21,Lister!$D$7:$D$16)-R376)*O376/NETWORKDAYS(Lister!$D$21,Lister!$E$21,Lister!$D$7:$D$16),IF(AND(E376&lt;DATE(2022,2,1),MONTH(F376)=2),(NETWORKDAYS(Lister!$D$21,F376,Lister!$D$7:$D$16)-R376)*O376/NETWORKDAYS(Lister!$D$21,Lister!$E$21,Lister!$D$7:$D$16),IF(AND(E376&lt;DATE(2022,2,1),F376&gt;DATE(2022,2,28)),(NETWORKDAYS(Lister!$D$21,Lister!$E$21,Lister!$D$7:$D$16)-R376)*O376/NETWORKDAYS(Lister!$D$21,Lister!$E$21,Lister!$D$7:$D$16),IF(OR(AND(E376&lt;DATE(2022,2,1),F376&lt;DATE(2022,2,1)),E376&gt;DATE(2022,2,28)),0)))))),0),"")</f>
        <v/>
      </c>
      <c r="V376" s="23" t="str">
        <f t="shared" si="38"/>
        <v/>
      </c>
      <c r="W376" s="23" t="str">
        <f t="shared" si="39"/>
        <v/>
      </c>
      <c r="X376" s="24" t="str">
        <f t="shared" si="40"/>
        <v/>
      </c>
    </row>
    <row r="377" spans="1:24" x14ac:dyDescent="0.3">
      <c r="A377" s="4" t="str">
        <f t="shared" si="41"/>
        <v/>
      </c>
      <c r="B377" s="41"/>
      <c r="C377" s="42"/>
      <c r="D377" s="43"/>
      <c r="E377" s="44"/>
      <c r="F377" s="44"/>
      <c r="G377" s="17" t="str">
        <f>IF(OR(E377="",F377=""),"",NETWORKDAYS(E377,F377,Lister!$D$7:$D$16))</f>
        <v/>
      </c>
      <c r="I377" s="45" t="str">
        <f t="shared" si="35"/>
        <v/>
      </c>
      <c r="J377" s="46"/>
      <c r="K377" s="47">
        <f>IF(ISNUMBER('Opsparede løndele'!I362),J377+'Opsparede løndele'!I362,J377)</f>
        <v>0</v>
      </c>
      <c r="L377" s="48"/>
      <c r="M377" s="49"/>
      <c r="N377" s="23" t="str">
        <f t="shared" si="36"/>
        <v/>
      </c>
      <c r="O377" s="21" t="str">
        <f t="shared" si="37"/>
        <v/>
      </c>
      <c r="P377" s="49"/>
      <c r="Q377" s="49"/>
      <c r="R377" s="49"/>
      <c r="S377" s="22" t="str">
        <f>IFERROR(MAX(IF(OR(P377="",Q377="",R377=""),"",IF(AND(MONTH(E377)=12,MONTH(F377)=12),(NETWORKDAYS(E377,F377,Lister!$D$7:$D$16)-P377)*O377/NETWORKDAYS(Lister!$D$19,Lister!$E$19,Lister!$D$7:$D$16),IF(AND(MONTH(E377)=12,F377&gt;DATE(2021,12,31)),(NETWORKDAYS(E377,Lister!$E$19,Lister!$D$7:$D$16)-P377)*O377/NETWORKDAYS(Lister!$D$19,Lister!$E$19,Lister!$D$7:$D$16),IF(E377&gt;DATE(2021,12,31),0)))),0),"")</f>
        <v/>
      </c>
      <c r="T377" s="22" t="str">
        <f>IFERROR(MAX(IF(OR(P377="",Q377="",R377=""),"",IF(AND(MONTH(E377)=1,MONTH(F377)=1),(NETWORKDAYS(E377,F377,Lister!$D$7:$D$16)-Q377)*O377/NETWORKDAYS(Lister!$D$20,Lister!$E$20,Lister!$D$7:$D$16),IF(AND(MONTH(E377)=1,F377&gt;DATE(2022,1,31)),(NETWORKDAYS(E377,Lister!$E$20,Lister!$D$7:$D$16)-Q377)*O377/NETWORKDAYS(Lister!$D$20,Lister!$E$20,Lister!$D$7:$D$16),IF(AND(E377&lt;DATE(2022,1,1),MONTH(F377)=1),(NETWORKDAYS(Lister!$D$20,F377,Lister!$D$7:$D$16)-Q377)*O377/NETWORKDAYS(Lister!$D$20,Lister!$E$20,Lister!$D$7:$D$16),IF(AND(E377&lt;DATE(2022,1,1),F377&gt;DATE(2022,1,31)),(NETWORKDAYS(Lister!$D$20,Lister!$E$20,Lister!$D$7:$D$16)-Q377)*O377/NETWORKDAYS(Lister!$D$20,Lister!$E$20,Lister!$D$7:$D$16),IF(OR(AND(E377&lt;DATE(2022,1,1),F377&lt;DATE(2022,1,1)),E377&gt;DATE(2022,1,31)),0)))))),0),"")</f>
        <v/>
      </c>
      <c r="U377" s="22" t="str">
        <f>IFERROR(MAX(IF(OR(P377="",Q377="",R377=""),"",IF(AND(MONTH(E377)=2,MONTH(F377)=2),(NETWORKDAYS(E377,F377,Lister!$D$7:$D$16)-R377)*O377/NETWORKDAYS(Lister!$D$21,Lister!$E$21,Lister!$D$7:$D$16),IF(AND(MONTH(E377)=2,F377&gt;DATE(2022,2,28)),(NETWORKDAYS(E377,Lister!$E$21,Lister!$D$7:$D$16)-R377)*O377/NETWORKDAYS(Lister!$D$21,Lister!$E$21,Lister!$D$7:$D$16),IF(AND(E377&lt;DATE(2022,2,1),MONTH(F377)=2),(NETWORKDAYS(Lister!$D$21,F377,Lister!$D$7:$D$16)-R377)*O377/NETWORKDAYS(Lister!$D$21,Lister!$E$21,Lister!$D$7:$D$16),IF(AND(E377&lt;DATE(2022,2,1),F377&gt;DATE(2022,2,28)),(NETWORKDAYS(Lister!$D$21,Lister!$E$21,Lister!$D$7:$D$16)-R377)*O377/NETWORKDAYS(Lister!$D$21,Lister!$E$21,Lister!$D$7:$D$16),IF(OR(AND(E377&lt;DATE(2022,2,1),F377&lt;DATE(2022,2,1)),E377&gt;DATE(2022,2,28)),0)))))),0),"")</f>
        <v/>
      </c>
      <c r="V377" s="23" t="str">
        <f t="shared" si="38"/>
        <v/>
      </c>
      <c r="W377" s="23" t="str">
        <f t="shared" si="39"/>
        <v/>
      </c>
      <c r="X377" s="24" t="str">
        <f t="shared" si="40"/>
        <v/>
      </c>
    </row>
    <row r="378" spans="1:24" x14ac:dyDescent="0.3">
      <c r="A378" s="4" t="str">
        <f t="shared" si="41"/>
        <v/>
      </c>
      <c r="B378" s="41"/>
      <c r="C378" s="42"/>
      <c r="D378" s="43"/>
      <c r="E378" s="44"/>
      <c r="F378" s="44"/>
      <c r="G378" s="17" t="str">
        <f>IF(OR(E378="",F378=""),"",NETWORKDAYS(E378,F378,Lister!$D$7:$D$16))</f>
        <v/>
      </c>
      <c r="I378" s="45" t="str">
        <f t="shared" si="35"/>
        <v/>
      </c>
      <c r="J378" s="46"/>
      <c r="K378" s="47">
        <f>IF(ISNUMBER('Opsparede løndele'!I363),J378+'Opsparede løndele'!I363,J378)</f>
        <v>0</v>
      </c>
      <c r="L378" s="48"/>
      <c r="M378" s="49"/>
      <c r="N378" s="23" t="str">
        <f t="shared" si="36"/>
        <v/>
      </c>
      <c r="O378" s="21" t="str">
        <f t="shared" si="37"/>
        <v/>
      </c>
      <c r="P378" s="49"/>
      <c r="Q378" s="49"/>
      <c r="R378" s="49"/>
      <c r="S378" s="22" t="str">
        <f>IFERROR(MAX(IF(OR(P378="",Q378="",R378=""),"",IF(AND(MONTH(E378)=12,MONTH(F378)=12),(NETWORKDAYS(E378,F378,Lister!$D$7:$D$16)-P378)*O378/NETWORKDAYS(Lister!$D$19,Lister!$E$19,Lister!$D$7:$D$16),IF(AND(MONTH(E378)=12,F378&gt;DATE(2021,12,31)),(NETWORKDAYS(E378,Lister!$E$19,Lister!$D$7:$D$16)-P378)*O378/NETWORKDAYS(Lister!$D$19,Lister!$E$19,Lister!$D$7:$D$16),IF(E378&gt;DATE(2021,12,31),0)))),0),"")</f>
        <v/>
      </c>
      <c r="T378" s="22" t="str">
        <f>IFERROR(MAX(IF(OR(P378="",Q378="",R378=""),"",IF(AND(MONTH(E378)=1,MONTH(F378)=1),(NETWORKDAYS(E378,F378,Lister!$D$7:$D$16)-Q378)*O378/NETWORKDAYS(Lister!$D$20,Lister!$E$20,Lister!$D$7:$D$16),IF(AND(MONTH(E378)=1,F378&gt;DATE(2022,1,31)),(NETWORKDAYS(E378,Lister!$E$20,Lister!$D$7:$D$16)-Q378)*O378/NETWORKDAYS(Lister!$D$20,Lister!$E$20,Lister!$D$7:$D$16),IF(AND(E378&lt;DATE(2022,1,1),MONTH(F378)=1),(NETWORKDAYS(Lister!$D$20,F378,Lister!$D$7:$D$16)-Q378)*O378/NETWORKDAYS(Lister!$D$20,Lister!$E$20,Lister!$D$7:$D$16),IF(AND(E378&lt;DATE(2022,1,1),F378&gt;DATE(2022,1,31)),(NETWORKDAYS(Lister!$D$20,Lister!$E$20,Lister!$D$7:$D$16)-Q378)*O378/NETWORKDAYS(Lister!$D$20,Lister!$E$20,Lister!$D$7:$D$16),IF(OR(AND(E378&lt;DATE(2022,1,1),F378&lt;DATE(2022,1,1)),E378&gt;DATE(2022,1,31)),0)))))),0),"")</f>
        <v/>
      </c>
      <c r="U378" s="22" t="str">
        <f>IFERROR(MAX(IF(OR(P378="",Q378="",R378=""),"",IF(AND(MONTH(E378)=2,MONTH(F378)=2),(NETWORKDAYS(E378,F378,Lister!$D$7:$D$16)-R378)*O378/NETWORKDAYS(Lister!$D$21,Lister!$E$21,Lister!$D$7:$D$16),IF(AND(MONTH(E378)=2,F378&gt;DATE(2022,2,28)),(NETWORKDAYS(E378,Lister!$E$21,Lister!$D$7:$D$16)-R378)*O378/NETWORKDAYS(Lister!$D$21,Lister!$E$21,Lister!$D$7:$D$16),IF(AND(E378&lt;DATE(2022,2,1),MONTH(F378)=2),(NETWORKDAYS(Lister!$D$21,F378,Lister!$D$7:$D$16)-R378)*O378/NETWORKDAYS(Lister!$D$21,Lister!$E$21,Lister!$D$7:$D$16),IF(AND(E378&lt;DATE(2022,2,1),F378&gt;DATE(2022,2,28)),(NETWORKDAYS(Lister!$D$21,Lister!$E$21,Lister!$D$7:$D$16)-R378)*O378/NETWORKDAYS(Lister!$D$21,Lister!$E$21,Lister!$D$7:$D$16),IF(OR(AND(E378&lt;DATE(2022,2,1),F378&lt;DATE(2022,2,1)),E378&gt;DATE(2022,2,28)),0)))))),0),"")</f>
        <v/>
      </c>
      <c r="V378" s="23" t="str">
        <f t="shared" si="38"/>
        <v/>
      </c>
      <c r="W378" s="23" t="str">
        <f t="shared" si="39"/>
        <v/>
      </c>
      <c r="X378" s="24" t="str">
        <f t="shared" si="40"/>
        <v/>
      </c>
    </row>
    <row r="379" spans="1:24" x14ac:dyDescent="0.3">
      <c r="A379" s="4" t="str">
        <f t="shared" si="41"/>
        <v/>
      </c>
      <c r="B379" s="41"/>
      <c r="C379" s="42"/>
      <c r="D379" s="43"/>
      <c r="E379" s="44"/>
      <c r="F379" s="44"/>
      <c r="G379" s="17" t="str">
        <f>IF(OR(E379="",F379=""),"",NETWORKDAYS(E379,F379,Lister!$D$7:$D$16))</f>
        <v/>
      </c>
      <c r="I379" s="45" t="str">
        <f t="shared" si="35"/>
        <v/>
      </c>
      <c r="J379" s="46"/>
      <c r="K379" s="47">
        <f>IF(ISNUMBER('Opsparede løndele'!I364),J379+'Opsparede løndele'!I364,J379)</f>
        <v>0</v>
      </c>
      <c r="L379" s="48"/>
      <c r="M379" s="49"/>
      <c r="N379" s="23" t="str">
        <f t="shared" si="36"/>
        <v/>
      </c>
      <c r="O379" s="21" t="str">
        <f t="shared" si="37"/>
        <v/>
      </c>
      <c r="P379" s="49"/>
      <c r="Q379" s="49"/>
      <c r="R379" s="49"/>
      <c r="S379" s="22" t="str">
        <f>IFERROR(MAX(IF(OR(P379="",Q379="",R379=""),"",IF(AND(MONTH(E379)=12,MONTH(F379)=12),(NETWORKDAYS(E379,F379,Lister!$D$7:$D$16)-P379)*O379/NETWORKDAYS(Lister!$D$19,Lister!$E$19,Lister!$D$7:$D$16),IF(AND(MONTH(E379)=12,F379&gt;DATE(2021,12,31)),(NETWORKDAYS(E379,Lister!$E$19,Lister!$D$7:$D$16)-P379)*O379/NETWORKDAYS(Lister!$D$19,Lister!$E$19,Lister!$D$7:$D$16),IF(E379&gt;DATE(2021,12,31),0)))),0),"")</f>
        <v/>
      </c>
      <c r="T379" s="22" t="str">
        <f>IFERROR(MAX(IF(OR(P379="",Q379="",R379=""),"",IF(AND(MONTH(E379)=1,MONTH(F379)=1),(NETWORKDAYS(E379,F379,Lister!$D$7:$D$16)-Q379)*O379/NETWORKDAYS(Lister!$D$20,Lister!$E$20,Lister!$D$7:$D$16),IF(AND(MONTH(E379)=1,F379&gt;DATE(2022,1,31)),(NETWORKDAYS(E379,Lister!$E$20,Lister!$D$7:$D$16)-Q379)*O379/NETWORKDAYS(Lister!$D$20,Lister!$E$20,Lister!$D$7:$D$16),IF(AND(E379&lt;DATE(2022,1,1),MONTH(F379)=1),(NETWORKDAYS(Lister!$D$20,F379,Lister!$D$7:$D$16)-Q379)*O379/NETWORKDAYS(Lister!$D$20,Lister!$E$20,Lister!$D$7:$D$16),IF(AND(E379&lt;DATE(2022,1,1),F379&gt;DATE(2022,1,31)),(NETWORKDAYS(Lister!$D$20,Lister!$E$20,Lister!$D$7:$D$16)-Q379)*O379/NETWORKDAYS(Lister!$D$20,Lister!$E$20,Lister!$D$7:$D$16),IF(OR(AND(E379&lt;DATE(2022,1,1),F379&lt;DATE(2022,1,1)),E379&gt;DATE(2022,1,31)),0)))))),0),"")</f>
        <v/>
      </c>
      <c r="U379" s="22" t="str">
        <f>IFERROR(MAX(IF(OR(P379="",Q379="",R379=""),"",IF(AND(MONTH(E379)=2,MONTH(F379)=2),(NETWORKDAYS(E379,F379,Lister!$D$7:$D$16)-R379)*O379/NETWORKDAYS(Lister!$D$21,Lister!$E$21,Lister!$D$7:$D$16),IF(AND(MONTH(E379)=2,F379&gt;DATE(2022,2,28)),(NETWORKDAYS(E379,Lister!$E$21,Lister!$D$7:$D$16)-R379)*O379/NETWORKDAYS(Lister!$D$21,Lister!$E$21,Lister!$D$7:$D$16),IF(AND(E379&lt;DATE(2022,2,1),MONTH(F379)=2),(NETWORKDAYS(Lister!$D$21,F379,Lister!$D$7:$D$16)-R379)*O379/NETWORKDAYS(Lister!$D$21,Lister!$E$21,Lister!$D$7:$D$16),IF(AND(E379&lt;DATE(2022,2,1),F379&gt;DATE(2022,2,28)),(NETWORKDAYS(Lister!$D$21,Lister!$E$21,Lister!$D$7:$D$16)-R379)*O379/NETWORKDAYS(Lister!$D$21,Lister!$E$21,Lister!$D$7:$D$16),IF(OR(AND(E379&lt;DATE(2022,2,1),F379&lt;DATE(2022,2,1)),E379&gt;DATE(2022,2,28)),0)))))),0),"")</f>
        <v/>
      </c>
      <c r="V379" s="23" t="str">
        <f t="shared" si="38"/>
        <v/>
      </c>
      <c r="W379" s="23" t="str">
        <f t="shared" si="39"/>
        <v/>
      </c>
      <c r="X379" s="24" t="str">
        <f t="shared" si="40"/>
        <v/>
      </c>
    </row>
    <row r="380" spans="1:24" x14ac:dyDescent="0.3">
      <c r="A380" s="4" t="str">
        <f t="shared" si="41"/>
        <v/>
      </c>
      <c r="B380" s="41"/>
      <c r="C380" s="42"/>
      <c r="D380" s="43"/>
      <c r="E380" s="44"/>
      <c r="F380" s="44"/>
      <c r="G380" s="17" t="str">
        <f>IF(OR(E380="",F380=""),"",NETWORKDAYS(E380,F380,Lister!$D$7:$D$16))</f>
        <v/>
      </c>
      <c r="I380" s="45" t="str">
        <f t="shared" si="35"/>
        <v/>
      </c>
      <c r="J380" s="46"/>
      <c r="K380" s="47">
        <f>IF(ISNUMBER('Opsparede løndele'!I365),J380+'Opsparede løndele'!I365,J380)</f>
        <v>0</v>
      </c>
      <c r="L380" s="48"/>
      <c r="M380" s="49"/>
      <c r="N380" s="23" t="str">
        <f t="shared" si="36"/>
        <v/>
      </c>
      <c r="O380" s="21" t="str">
        <f t="shared" si="37"/>
        <v/>
      </c>
      <c r="P380" s="49"/>
      <c r="Q380" s="49"/>
      <c r="R380" s="49"/>
      <c r="S380" s="22" t="str">
        <f>IFERROR(MAX(IF(OR(P380="",Q380="",R380=""),"",IF(AND(MONTH(E380)=12,MONTH(F380)=12),(NETWORKDAYS(E380,F380,Lister!$D$7:$D$16)-P380)*O380/NETWORKDAYS(Lister!$D$19,Lister!$E$19,Lister!$D$7:$D$16),IF(AND(MONTH(E380)=12,F380&gt;DATE(2021,12,31)),(NETWORKDAYS(E380,Lister!$E$19,Lister!$D$7:$D$16)-P380)*O380/NETWORKDAYS(Lister!$D$19,Lister!$E$19,Lister!$D$7:$D$16),IF(E380&gt;DATE(2021,12,31),0)))),0),"")</f>
        <v/>
      </c>
      <c r="T380" s="22" t="str">
        <f>IFERROR(MAX(IF(OR(P380="",Q380="",R380=""),"",IF(AND(MONTH(E380)=1,MONTH(F380)=1),(NETWORKDAYS(E380,F380,Lister!$D$7:$D$16)-Q380)*O380/NETWORKDAYS(Lister!$D$20,Lister!$E$20,Lister!$D$7:$D$16),IF(AND(MONTH(E380)=1,F380&gt;DATE(2022,1,31)),(NETWORKDAYS(E380,Lister!$E$20,Lister!$D$7:$D$16)-Q380)*O380/NETWORKDAYS(Lister!$D$20,Lister!$E$20,Lister!$D$7:$D$16),IF(AND(E380&lt;DATE(2022,1,1),MONTH(F380)=1),(NETWORKDAYS(Lister!$D$20,F380,Lister!$D$7:$D$16)-Q380)*O380/NETWORKDAYS(Lister!$D$20,Lister!$E$20,Lister!$D$7:$D$16),IF(AND(E380&lt;DATE(2022,1,1),F380&gt;DATE(2022,1,31)),(NETWORKDAYS(Lister!$D$20,Lister!$E$20,Lister!$D$7:$D$16)-Q380)*O380/NETWORKDAYS(Lister!$D$20,Lister!$E$20,Lister!$D$7:$D$16),IF(OR(AND(E380&lt;DATE(2022,1,1),F380&lt;DATE(2022,1,1)),E380&gt;DATE(2022,1,31)),0)))))),0),"")</f>
        <v/>
      </c>
      <c r="U380" s="22" t="str">
        <f>IFERROR(MAX(IF(OR(P380="",Q380="",R380=""),"",IF(AND(MONTH(E380)=2,MONTH(F380)=2),(NETWORKDAYS(E380,F380,Lister!$D$7:$D$16)-R380)*O380/NETWORKDAYS(Lister!$D$21,Lister!$E$21,Lister!$D$7:$D$16),IF(AND(MONTH(E380)=2,F380&gt;DATE(2022,2,28)),(NETWORKDAYS(E380,Lister!$E$21,Lister!$D$7:$D$16)-R380)*O380/NETWORKDAYS(Lister!$D$21,Lister!$E$21,Lister!$D$7:$D$16),IF(AND(E380&lt;DATE(2022,2,1),MONTH(F380)=2),(NETWORKDAYS(Lister!$D$21,F380,Lister!$D$7:$D$16)-R380)*O380/NETWORKDAYS(Lister!$D$21,Lister!$E$21,Lister!$D$7:$D$16),IF(AND(E380&lt;DATE(2022,2,1),F380&gt;DATE(2022,2,28)),(NETWORKDAYS(Lister!$D$21,Lister!$E$21,Lister!$D$7:$D$16)-R380)*O380/NETWORKDAYS(Lister!$D$21,Lister!$E$21,Lister!$D$7:$D$16),IF(OR(AND(E380&lt;DATE(2022,2,1),F380&lt;DATE(2022,2,1)),E380&gt;DATE(2022,2,28)),0)))))),0),"")</f>
        <v/>
      </c>
      <c r="V380" s="23" t="str">
        <f t="shared" si="38"/>
        <v/>
      </c>
      <c r="W380" s="23" t="str">
        <f t="shared" si="39"/>
        <v/>
      </c>
      <c r="X380" s="24" t="str">
        <f t="shared" si="40"/>
        <v/>
      </c>
    </row>
    <row r="381" spans="1:24" x14ac:dyDescent="0.3">
      <c r="A381" s="4" t="str">
        <f t="shared" si="41"/>
        <v/>
      </c>
      <c r="B381" s="41"/>
      <c r="C381" s="42"/>
      <c r="D381" s="43"/>
      <c r="E381" s="44"/>
      <c r="F381" s="44"/>
      <c r="G381" s="17" t="str">
        <f>IF(OR(E381="",F381=""),"",NETWORKDAYS(E381,F381,Lister!$D$7:$D$16))</f>
        <v/>
      </c>
      <c r="I381" s="45" t="str">
        <f t="shared" si="35"/>
        <v/>
      </c>
      <c r="J381" s="46"/>
      <c r="K381" s="47">
        <f>IF(ISNUMBER('Opsparede løndele'!I366),J381+'Opsparede løndele'!I366,J381)</f>
        <v>0</v>
      </c>
      <c r="L381" s="48"/>
      <c r="M381" s="49"/>
      <c r="N381" s="23" t="str">
        <f t="shared" si="36"/>
        <v/>
      </c>
      <c r="O381" s="21" t="str">
        <f t="shared" si="37"/>
        <v/>
      </c>
      <c r="P381" s="49"/>
      <c r="Q381" s="49"/>
      <c r="R381" s="49"/>
      <c r="S381" s="22" t="str">
        <f>IFERROR(MAX(IF(OR(P381="",Q381="",R381=""),"",IF(AND(MONTH(E381)=12,MONTH(F381)=12),(NETWORKDAYS(E381,F381,Lister!$D$7:$D$16)-P381)*O381/NETWORKDAYS(Lister!$D$19,Lister!$E$19,Lister!$D$7:$D$16),IF(AND(MONTH(E381)=12,F381&gt;DATE(2021,12,31)),(NETWORKDAYS(E381,Lister!$E$19,Lister!$D$7:$D$16)-P381)*O381/NETWORKDAYS(Lister!$D$19,Lister!$E$19,Lister!$D$7:$D$16),IF(E381&gt;DATE(2021,12,31),0)))),0),"")</f>
        <v/>
      </c>
      <c r="T381" s="22" t="str">
        <f>IFERROR(MAX(IF(OR(P381="",Q381="",R381=""),"",IF(AND(MONTH(E381)=1,MONTH(F381)=1),(NETWORKDAYS(E381,F381,Lister!$D$7:$D$16)-Q381)*O381/NETWORKDAYS(Lister!$D$20,Lister!$E$20,Lister!$D$7:$D$16),IF(AND(MONTH(E381)=1,F381&gt;DATE(2022,1,31)),(NETWORKDAYS(E381,Lister!$E$20,Lister!$D$7:$D$16)-Q381)*O381/NETWORKDAYS(Lister!$D$20,Lister!$E$20,Lister!$D$7:$D$16),IF(AND(E381&lt;DATE(2022,1,1),MONTH(F381)=1),(NETWORKDAYS(Lister!$D$20,F381,Lister!$D$7:$D$16)-Q381)*O381/NETWORKDAYS(Lister!$D$20,Lister!$E$20,Lister!$D$7:$D$16),IF(AND(E381&lt;DATE(2022,1,1),F381&gt;DATE(2022,1,31)),(NETWORKDAYS(Lister!$D$20,Lister!$E$20,Lister!$D$7:$D$16)-Q381)*O381/NETWORKDAYS(Lister!$D$20,Lister!$E$20,Lister!$D$7:$D$16),IF(OR(AND(E381&lt;DATE(2022,1,1),F381&lt;DATE(2022,1,1)),E381&gt;DATE(2022,1,31)),0)))))),0),"")</f>
        <v/>
      </c>
      <c r="U381" s="22" t="str">
        <f>IFERROR(MAX(IF(OR(P381="",Q381="",R381=""),"",IF(AND(MONTH(E381)=2,MONTH(F381)=2),(NETWORKDAYS(E381,F381,Lister!$D$7:$D$16)-R381)*O381/NETWORKDAYS(Lister!$D$21,Lister!$E$21,Lister!$D$7:$D$16),IF(AND(MONTH(E381)=2,F381&gt;DATE(2022,2,28)),(NETWORKDAYS(E381,Lister!$E$21,Lister!$D$7:$D$16)-R381)*O381/NETWORKDAYS(Lister!$D$21,Lister!$E$21,Lister!$D$7:$D$16),IF(AND(E381&lt;DATE(2022,2,1),MONTH(F381)=2),(NETWORKDAYS(Lister!$D$21,F381,Lister!$D$7:$D$16)-R381)*O381/NETWORKDAYS(Lister!$D$21,Lister!$E$21,Lister!$D$7:$D$16),IF(AND(E381&lt;DATE(2022,2,1),F381&gt;DATE(2022,2,28)),(NETWORKDAYS(Lister!$D$21,Lister!$E$21,Lister!$D$7:$D$16)-R381)*O381/NETWORKDAYS(Lister!$D$21,Lister!$E$21,Lister!$D$7:$D$16),IF(OR(AND(E381&lt;DATE(2022,2,1),F381&lt;DATE(2022,2,1)),E381&gt;DATE(2022,2,28)),0)))))),0),"")</f>
        <v/>
      </c>
      <c r="V381" s="23" t="str">
        <f t="shared" si="38"/>
        <v/>
      </c>
      <c r="W381" s="23" t="str">
        <f t="shared" si="39"/>
        <v/>
      </c>
      <c r="X381" s="24" t="str">
        <f t="shared" si="40"/>
        <v/>
      </c>
    </row>
    <row r="382" spans="1:24" x14ac:dyDescent="0.3">
      <c r="A382" s="4" t="str">
        <f t="shared" si="41"/>
        <v/>
      </c>
      <c r="B382" s="41"/>
      <c r="C382" s="42"/>
      <c r="D382" s="43"/>
      <c r="E382" s="44"/>
      <c r="F382" s="44"/>
      <c r="G382" s="17" t="str">
        <f>IF(OR(E382="",F382=""),"",NETWORKDAYS(E382,F382,Lister!$D$7:$D$16))</f>
        <v/>
      </c>
      <c r="I382" s="45" t="str">
        <f t="shared" si="35"/>
        <v/>
      </c>
      <c r="J382" s="46"/>
      <c r="K382" s="47">
        <f>IF(ISNUMBER('Opsparede løndele'!I367),J382+'Opsparede løndele'!I367,J382)</f>
        <v>0</v>
      </c>
      <c r="L382" s="48"/>
      <c r="M382" s="49"/>
      <c r="N382" s="23" t="str">
        <f t="shared" si="36"/>
        <v/>
      </c>
      <c r="O382" s="21" t="str">
        <f t="shared" si="37"/>
        <v/>
      </c>
      <c r="P382" s="49"/>
      <c r="Q382" s="49"/>
      <c r="R382" s="49"/>
      <c r="S382" s="22" t="str">
        <f>IFERROR(MAX(IF(OR(P382="",Q382="",R382=""),"",IF(AND(MONTH(E382)=12,MONTH(F382)=12),(NETWORKDAYS(E382,F382,Lister!$D$7:$D$16)-P382)*O382/NETWORKDAYS(Lister!$D$19,Lister!$E$19,Lister!$D$7:$D$16),IF(AND(MONTH(E382)=12,F382&gt;DATE(2021,12,31)),(NETWORKDAYS(E382,Lister!$E$19,Lister!$D$7:$D$16)-P382)*O382/NETWORKDAYS(Lister!$D$19,Lister!$E$19,Lister!$D$7:$D$16),IF(E382&gt;DATE(2021,12,31),0)))),0),"")</f>
        <v/>
      </c>
      <c r="T382" s="22" t="str">
        <f>IFERROR(MAX(IF(OR(P382="",Q382="",R382=""),"",IF(AND(MONTH(E382)=1,MONTH(F382)=1),(NETWORKDAYS(E382,F382,Lister!$D$7:$D$16)-Q382)*O382/NETWORKDAYS(Lister!$D$20,Lister!$E$20,Lister!$D$7:$D$16),IF(AND(MONTH(E382)=1,F382&gt;DATE(2022,1,31)),(NETWORKDAYS(E382,Lister!$E$20,Lister!$D$7:$D$16)-Q382)*O382/NETWORKDAYS(Lister!$D$20,Lister!$E$20,Lister!$D$7:$D$16),IF(AND(E382&lt;DATE(2022,1,1),MONTH(F382)=1),(NETWORKDAYS(Lister!$D$20,F382,Lister!$D$7:$D$16)-Q382)*O382/NETWORKDAYS(Lister!$D$20,Lister!$E$20,Lister!$D$7:$D$16),IF(AND(E382&lt;DATE(2022,1,1),F382&gt;DATE(2022,1,31)),(NETWORKDAYS(Lister!$D$20,Lister!$E$20,Lister!$D$7:$D$16)-Q382)*O382/NETWORKDAYS(Lister!$D$20,Lister!$E$20,Lister!$D$7:$D$16),IF(OR(AND(E382&lt;DATE(2022,1,1),F382&lt;DATE(2022,1,1)),E382&gt;DATE(2022,1,31)),0)))))),0),"")</f>
        <v/>
      </c>
      <c r="U382" s="22" t="str">
        <f>IFERROR(MAX(IF(OR(P382="",Q382="",R382=""),"",IF(AND(MONTH(E382)=2,MONTH(F382)=2),(NETWORKDAYS(E382,F382,Lister!$D$7:$D$16)-R382)*O382/NETWORKDAYS(Lister!$D$21,Lister!$E$21,Lister!$D$7:$D$16),IF(AND(MONTH(E382)=2,F382&gt;DATE(2022,2,28)),(NETWORKDAYS(E382,Lister!$E$21,Lister!$D$7:$D$16)-R382)*O382/NETWORKDAYS(Lister!$D$21,Lister!$E$21,Lister!$D$7:$D$16),IF(AND(E382&lt;DATE(2022,2,1),MONTH(F382)=2),(NETWORKDAYS(Lister!$D$21,F382,Lister!$D$7:$D$16)-R382)*O382/NETWORKDAYS(Lister!$D$21,Lister!$E$21,Lister!$D$7:$D$16),IF(AND(E382&lt;DATE(2022,2,1),F382&gt;DATE(2022,2,28)),(NETWORKDAYS(Lister!$D$21,Lister!$E$21,Lister!$D$7:$D$16)-R382)*O382/NETWORKDAYS(Lister!$D$21,Lister!$E$21,Lister!$D$7:$D$16),IF(OR(AND(E382&lt;DATE(2022,2,1),F382&lt;DATE(2022,2,1)),E382&gt;DATE(2022,2,28)),0)))))),0),"")</f>
        <v/>
      </c>
      <c r="V382" s="23" t="str">
        <f t="shared" si="38"/>
        <v/>
      </c>
      <c r="W382" s="23" t="str">
        <f t="shared" si="39"/>
        <v/>
      </c>
      <c r="X382" s="24" t="str">
        <f t="shared" si="40"/>
        <v/>
      </c>
    </row>
    <row r="383" spans="1:24" x14ac:dyDescent="0.3">
      <c r="A383" s="4" t="str">
        <f t="shared" si="41"/>
        <v/>
      </c>
      <c r="B383" s="41"/>
      <c r="C383" s="42"/>
      <c r="D383" s="43"/>
      <c r="E383" s="44"/>
      <c r="F383" s="44"/>
      <c r="G383" s="17" t="str">
        <f>IF(OR(E383="",F383=""),"",NETWORKDAYS(E383,F383,Lister!$D$7:$D$16))</f>
        <v/>
      </c>
      <c r="I383" s="45" t="str">
        <f t="shared" si="35"/>
        <v/>
      </c>
      <c r="J383" s="46"/>
      <c r="K383" s="47">
        <f>IF(ISNUMBER('Opsparede løndele'!I368),J383+'Opsparede løndele'!I368,J383)</f>
        <v>0</v>
      </c>
      <c r="L383" s="48"/>
      <c r="M383" s="49"/>
      <c r="N383" s="23" t="str">
        <f t="shared" si="36"/>
        <v/>
      </c>
      <c r="O383" s="21" t="str">
        <f t="shared" si="37"/>
        <v/>
      </c>
      <c r="P383" s="49"/>
      <c r="Q383" s="49"/>
      <c r="R383" s="49"/>
      <c r="S383" s="22" t="str">
        <f>IFERROR(MAX(IF(OR(P383="",Q383="",R383=""),"",IF(AND(MONTH(E383)=12,MONTH(F383)=12),(NETWORKDAYS(E383,F383,Lister!$D$7:$D$16)-P383)*O383/NETWORKDAYS(Lister!$D$19,Lister!$E$19,Lister!$D$7:$D$16),IF(AND(MONTH(E383)=12,F383&gt;DATE(2021,12,31)),(NETWORKDAYS(E383,Lister!$E$19,Lister!$D$7:$D$16)-P383)*O383/NETWORKDAYS(Lister!$D$19,Lister!$E$19,Lister!$D$7:$D$16),IF(E383&gt;DATE(2021,12,31),0)))),0),"")</f>
        <v/>
      </c>
      <c r="T383" s="22" t="str">
        <f>IFERROR(MAX(IF(OR(P383="",Q383="",R383=""),"",IF(AND(MONTH(E383)=1,MONTH(F383)=1),(NETWORKDAYS(E383,F383,Lister!$D$7:$D$16)-Q383)*O383/NETWORKDAYS(Lister!$D$20,Lister!$E$20,Lister!$D$7:$D$16),IF(AND(MONTH(E383)=1,F383&gt;DATE(2022,1,31)),(NETWORKDAYS(E383,Lister!$E$20,Lister!$D$7:$D$16)-Q383)*O383/NETWORKDAYS(Lister!$D$20,Lister!$E$20,Lister!$D$7:$D$16),IF(AND(E383&lt;DATE(2022,1,1),MONTH(F383)=1),(NETWORKDAYS(Lister!$D$20,F383,Lister!$D$7:$D$16)-Q383)*O383/NETWORKDAYS(Lister!$D$20,Lister!$E$20,Lister!$D$7:$D$16),IF(AND(E383&lt;DATE(2022,1,1),F383&gt;DATE(2022,1,31)),(NETWORKDAYS(Lister!$D$20,Lister!$E$20,Lister!$D$7:$D$16)-Q383)*O383/NETWORKDAYS(Lister!$D$20,Lister!$E$20,Lister!$D$7:$D$16),IF(OR(AND(E383&lt;DATE(2022,1,1),F383&lt;DATE(2022,1,1)),E383&gt;DATE(2022,1,31)),0)))))),0),"")</f>
        <v/>
      </c>
      <c r="U383" s="22" t="str">
        <f>IFERROR(MAX(IF(OR(P383="",Q383="",R383=""),"",IF(AND(MONTH(E383)=2,MONTH(F383)=2),(NETWORKDAYS(E383,F383,Lister!$D$7:$D$16)-R383)*O383/NETWORKDAYS(Lister!$D$21,Lister!$E$21,Lister!$D$7:$D$16),IF(AND(MONTH(E383)=2,F383&gt;DATE(2022,2,28)),(NETWORKDAYS(E383,Lister!$E$21,Lister!$D$7:$D$16)-R383)*O383/NETWORKDAYS(Lister!$D$21,Lister!$E$21,Lister!$D$7:$D$16),IF(AND(E383&lt;DATE(2022,2,1),MONTH(F383)=2),(NETWORKDAYS(Lister!$D$21,F383,Lister!$D$7:$D$16)-R383)*O383/NETWORKDAYS(Lister!$D$21,Lister!$E$21,Lister!$D$7:$D$16),IF(AND(E383&lt;DATE(2022,2,1),F383&gt;DATE(2022,2,28)),(NETWORKDAYS(Lister!$D$21,Lister!$E$21,Lister!$D$7:$D$16)-R383)*O383/NETWORKDAYS(Lister!$D$21,Lister!$E$21,Lister!$D$7:$D$16),IF(OR(AND(E383&lt;DATE(2022,2,1),F383&lt;DATE(2022,2,1)),E383&gt;DATE(2022,2,28)),0)))))),0),"")</f>
        <v/>
      </c>
      <c r="V383" s="23" t="str">
        <f t="shared" si="38"/>
        <v/>
      </c>
      <c r="W383" s="23" t="str">
        <f t="shared" si="39"/>
        <v/>
      </c>
      <c r="X383" s="24" t="str">
        <f t="shared" si="40"/>
        <v/>
      </c>
    </row>
    <row r="384" spans="1:24" x14ac:dyDescent="0.3">
      <c r="A384" s="4" t="str">
        <f t="shared" si="41"/>
        <v/>
      </c>
      <c r="B384" s="41"/>
      <c r="C384" s="42"/>
      <c r="D384" s="43"/>
      <c r="E384" s="44"/>
      <c r="F384" s="44"/>
      <c r="G384" s="17" t="str">
        <f>IF(OR(E384="",F384=""),"",NETWORKDAYS(E384,F384,Lister!$D$7:$D$16))</f>
        <v/>
      </c>
      <c r="I384" s="45" t="str">
        <f t="shared" si="35"/>
        <v/>
      </c>
      <c r="J384" s="46"/>
      <c r="K384" s="47">
        <f>IF(ISNUMBER('Opsparede løndele'!I369),J384+'Opsparede løndele'!I369,J384)</f>
        <v>0</v>
      </c>
      <c r="L384" s="48"/>
      <c r="M384" s="49"/>
      <c r="N384" s="23" t="str">
        <f t="shared" si="36"/>
        <v/>
      </c>
      <c r="O384" s="21" t="str">
        <f t="shared" si="37"/>
        <v/>
      </c>
      <c r="P384" s="49"/>
      <c r="Q384" s="49"/>
      <c r="R384" s="49"/>
      <c r="S384" s="22" t="str">
        <f>IFERROR(MAX(IF(OR(P384="",Q384="",R384=""),"",IF(AND(MONTH(E384)=12,MONTH(F384)=12),(NETWORKDAYS(E384,F384,Lister!$D$7:$D$16)-P384)*O384/NETWORKDAYS(Lister!$D$19,Lister!$E$19,Lister!$D$7:$D$16),IF(AND(MONTH(E384)=12,F384&gt;DATE(2021,12,31)),(NETWORKDAYS(E384,Lister!$E$19,Lister!$D$7:$D$16)-P384)*O384/NETWORKDAYS(Lister!$D$19,Lister!$E$19,Lister!$D$7:$D$16),IF(E384&gt;DATE(2021,12,31),0)))),0),"")</f>
        <v/>
      </c>
      <c r="T384" s="22" t="str">
        <f>IFERROR(MAX(IF(OR(P384="",Q384="",R384=""),"",IF(AND(MONTH(E384)=1,MONTH(F384)=1),(NETWORKDAYS(E384,F384,Lister!$D$7:$D$16)-Q384)*O384/NETWORKDAYS(Lister!$D$20,Lister!$E$20,Lister!$D$7:$D$16),IF(AND(MONTH(E384)=1,F384&gt;DATE(2022,1,31)),(NETWORKDAYS(E384,Lister!$E$20,Lister!$D$7:$D$16)-Q384)*O384/NETWORKDAYS(Lister!$D$20,Lister!$E$20,Lister!$D$7:$D$16),IF(AND(E384&lt;DATE(2022,1,1),MONTH(F384)=1),(NETWORKDAYS(Lister!$D$20,F384,Lister!$D$7:$D$16)-Q384)*O384/NETWORKDAYS(Lister!$D$20,Lister!$E$20,Lister!$D$7:$D$16),IF(AND(E384&lt;DATE(2022,1,1),F384&gt;DATE(2022,1,31)),(NETWORKDAYS(Lister!$D$20,Lister!$E$20,Lister!$D$7:$D$16)-Q384)*O384/NETWORKDAYS(Lister!$D$20,Lister!$E$20,Lister!$D$7:$D$16),IF(OR(AND(E384&lt;DATE(2022,1,1),F384&lt;DATE(2022,1,1)),E384&gt;DATE(2022,1,31)),0)))))),0),"")</f>
        <v/>
      </c>
      <c r="U384" s="22" t="str">
        <f>IFERROR(MAX(IF(OR(P384="",Q384="",R384=""),"",IF(AND(MONTH(E384)=2,MONTH(F384)=2),(NETWORKDAYS(E384,F384,Lister!$D$7:$D$16)-R384)*O384/NETWORKDAYS(Lister!$D$21,Lister!$E$21,Lister!$D$7:$D$16),IF(AND(MONTH(E384)=2,F384&gt;DATE(2022,2,28)),(NETWORKDAYS(E384,Lister!$E$21,Lister!$D$7:$D$16)-R384)*O384/NETWORKDAYS(Lister!$D$21,Lister!$E$21,Lister!$D$7:$D$16),IF(AND(E384&lt;DATE(2022,2,1),MONTH(F384)=2),(NETWORKDAYS(Lister!$D$21,F384,Lister!$D$7:$D$16)-R384)*O384/NETWORKDAYS(Lister!$D$21,Lister!$E$21,Lister!$D$7:$D$16),IF(AND(E384&lt;DATE(2022,2,1),F384&gt;DATE(2022,2,28)),(NETWORKDAYS(Lister!$D$21,Lister!$E$21,Lister!$D$7:$D$16)-R384)*O384/NETWORKDAYS(Lister!$D$21,Lister!$E$21,Lister!$D$7:$D$16),IF(OR(AND(E384&lt;DATE(2022,2,1),F384&lt;DATE(2022,2,1)),E384&gt;DATE(2022,2,28)),0)))))),0),"")</f>
        <v/>
      </c>
      <c r="V384" s="23" t="str">
        <f t="shared" si="38"/>
        <v/>
      </c>
      <c r="W384" s="23" t="str">
        <f t="shared" si="39"/>
        <v/>
      </c>
      <c r="X384" s="24" t="str">
        <f t="shared" si="40"/>
        <v/>
      </c>
    </row>
    <row r="385" spans="1:24" x14ac:dyDescent="0.3">
      <c r="A385" s="4" t="str">
        <f t="shared" si="41"/>
        <v/>
      </c>
      <c r="B385" s="41"/>
      <c r="C385" s="42"/>
      <c r="D385" s="43"/>
      <c r="E385" s="44"/>
      <c r="F385" s="44"/>
      <c r="G385" s="17" t="str">
        <f>IF(OR(E385="",F385=""),"",NETWORKDAYS(E385,F385,Lister!$D$7:$D$16))</f>
        <v/>
      </c>
      <c r="I385" s="45" t="str">
        <f t="shared" si="35"/>
        <v/>
      </c>
      <c r="J385" s="46"/>
      <c r="K385" s="47">
        <f>IF(ISNUMBER('Opsparede løndele'!I370),J385+'Opsparede løndele'!I370,J385)</f>
        <v>0</v>
      </c>
      <c r="L385" s="48"/>
      <c r="M385" s="49"/>
      <c r="N385" s="23" t="str">
        <f t="shared" si="36"/>
        <v/>
      </c>
      <c r="O385" s="21" t="str">
        <f t="shared" si="37"/>
        <v/>
      </c>
      <c r="P385" s="49"/>
      <c r="Q385" s="49"/>
      <c r="R385" s="49"/>
      <c r="S385" s="22" t="str">
        <f>IFERROR(MAX(IF(OR(P385="",Q385="",R385=""),"",IF(AND(MONTH(E385)=12,MONTH(F385)=12),(NETWORKDAYS(E385,F385,Lister!$D$7:$D$16)-P385)*O385/NETWORKDAYS(Lister!$D$19,Lister!$E$19,Lister!$D$7:$D$16),IF(AND(MONTH(E385)=12,F385&gt;DATE(2021,12,31)),(NETWORKDAYS(E385,Lister!$E$19,Lister!$D$7:$D$16)-P385)*O385/NETWORKDAYS(Lister!$D$19,Lister!$E$19,Lister!$D$7:$D$16),IF(E385&gt;DATE(2021,12,31),0)))),0),"")</f>
        <v/>
      </c>
      <c r="T385" s="22" t="str">
        <f>IFERROR(MAX(IF(OR(P385="",Q385="",R385=""),"",IF(AND(MONTH(E385)=1,MONTH(F385)=1),(NETWORKDAYS(E385,F385,Lister!$D$7:$D$16)-Q385)*O385/NETWORKDAYS(Lister!$D$20,Lister!$E$20,Lister!$D$7:$D$16),IF(AND(MONTH(E385)=1,F385&gt;DATE(2022,1,31)),(NETWORKDAYS(E385,Lister!$E$20,Lister!$D$7:$D$16)-Q385)*O385/NETWORKDAYS(Lister!$D$20,Lister!$E$20,Lister!$D$7:$D$16),IF(AND(E385&lt;DATE(2022,1,1),MONTH(F385)=1),(NETWORKDAYS(Lister!$D$20,F385,Lister!$D$7:$D$16)-Q385)*O385/NETWORKDAYS(Lister!$D$20,Lister!$E$20,Lister!$D$7:$D$16),IF(AND(E385&lt;DATE(2022,1,1),F385&gt;DATE(2022,1,31)),(NETWORKDAYS(Lister!$D$20,Lister!$E$20,Lister!$D$7:$D$16)-Q385)*O385/NETWORKDAYS(Lister!$D$20,Lister!$E$20,Lister!$D$7:$D$16),IF(OR(AND(E385&lt;DATE(2022,1,1),F385&lt;DATE(2022,1,1)),E385&gt;DATE(2022,1,31)),0)))))),0),"")</f>
        <v/>
      </c>
      <c r="U385" s="22" t="str">
        <f>IFERROR(MAX(IF(OR(P385="",Q385="",R385=""),"",IF(AND(MONTH(E385)=2,MONTH(F385)=2),(NETWORKDAYS(E385,F385,Lister!$D$7:$D$16)-R385)*O385/NETWORKDAYS(Lister!$D$21,Lister!$E$21,Lister!$D$7:$D$16),IF(AND(MONTH(E385)=2,F385&gt;DATE(2022,2,28)),(NETWORKDAYS(E385,Lister!$E$21,Lister!$D$7:$D$16)-R385)*O385/NETWORKDAYS(Lister!$D$21,Lister!$E$21,Lister!$D$7:$D$16),IF(AND(E385&lt;DATE(2022,2,1),MONTH(F385)=2),(NETWORKDAYS(Lister!$D$21,F385,Lister!$D$7:$D$16)-R385)*O385/NETWORKDAYS(Lister!$D$21,Lister!$E$21,Lister!$D$7:$D$16),IF(AND(E385&lt;DATE(2022,2,1),F385&gt;DATE(2022,2,28)),(NETWORKDAYS(Lister!$D$21,Lister!$E$21,Lister!$D$7:$D$16)-R385)*O385/NETWORKDAYS(Lister!$D$21,Lister!$E$21,Lister!$D$7:$D$16),IF(OR(AND(E385&lt;DATE(2022,2,1),F385&lt;DATE(2022,2,1)),E385&gt;DATE(2022,2,28)),0)))))),0),"")</f>
        <v/>
      </c>
      <c r="V385" s="23" t="str">
        <f t="shared" si="38"/>
        <v/>
      </c>
      <c r="W385" s="23" t="str">
        <f t="shared" si="39"/>
        <v/>
      </c>
      <c r="X385" s="24" t="str">
        <f t="shared" si="40"/>
        <v/>
      </c>
    </row>
    <row r="386" spans="1:24" x14ac:dyDescent="0.3">
      <c r="A386" s="4" t="str">
        <f t="shared" si="41"/>
        <v/>
      </c>
      <c r="B386" s="41"/>
      <c r="C386" s="42"/>
      <c r="D386" s="43"/>
      <c r="E386" s="44"/>
      <c r="F386" s="44"/>
      <c r="G386" s="17" t="str">
        <f>IF(OR(E386="",F386=""),"",NETWORKDAYS(E386,F386,Lister!$D$7:$D$16))</f>
        <v/>
      </c>
      <c r="I386" s="45" t="str">
        <f t="shared" si="35"/>
        <v/>
      </c>
      <c r="J386" s="46"/>
      <c r="K386" s="47">
        <f>IF(ISNUMBER('Opsparede løndele'!I371),J386+'Opsparede løndele'!I371,J386)</f>
        <v>0</v>
      </c>
      <c r="L386" s="48"/>
      <c r="M386" s="49"/>
      <c r="N386" s="23" t="str">
        <f t="shared" si="36"/>
        <v/>
      </c>
      <c r="O386" s="21" t="str">
        <f t="shared" si="37"/>
        <v/>
      </c>
      <c r="P386" s="49"/>
      <c r="Q386" s="49"/>
      <c r="R386" s="49"/>
      <c r="S386" s="22" t="str">
        <f>IFERROR(MAX(IF(OR(P386="",Q386="",R386=""),"",IF(AND(MONTH(E386)=12,MONTH(F386)=12),(NETWORKDAYS(E386,F386,Lister!$D$7:$D$16)-P386)*O386/NETWORKDAYS(Lister!$D$19,Lister!$E$19,Lister!$D$7:$D$16),IF(AND(MONTH(E386)=12,F386&gt;DATE(2021,12,31)),(NETWORKDAYS(E386,Lister!$E$19,Lister!$D$7:$D$16)-P386)*O386/NETWORKDAYS(Lister!$D$19,Lister!$E$19,Lister!$D$7:$D$16),IF(E386&gt;DATE(2021,12,31),0)))),0),"")</f>
        <v/>
      </c>
      <c r="T386" s="22" t="str">
        <f>IFERROR(MAX(IF(OR(P386="",Q386="",R386=""),"",IF(AND(MONTH(E386)=1,MONTH(F386)=1),(NETWORKDAYS(E386,F386,Lister!$D$7:$D$16)-Q386)*O386/NETWORKDAYS(Lister!$D$20,Lister!$E$20,Lister!$D$7:$D$16),IF(AND(MONTH(E386)=1,F386&gt;DATE(2022,1,31)),(NETWORKDAYS(E386,Lister!$E$20,Lister!$D$7:$D$16)-Q386)*O386/NETWORKDAYS(Lister!$D$20,Lister!$E$20,Lister!$D$7:$D$16),IF(AND(E386&lt;DATE(2022,1,1),MONTH(F386)=1),(NETWORKDAYS(Lister!$D$20,F386,Lister!$D$7:$D$16)-Q386)*O386/NETWORKDAYS(Lister!$D$20,Lister!$E$20,Lister!$D$7:$D$16),IF(AND(E386&lt;DATE(2022,1,1),F386&gt;DATE(2022,1,31)),(NETWORKDAYS(Lister!$D$20,Lister!$E$20,Lister!$D$7:$D$16)-Q386)*O386/NETWORKDAYS(Lister!$D$20,Lister!$E$20,Lister!$D$7:$D$16),IF(OR(AND(E386&lt;DATE(2022,1,1),F386&lt;DATE(2022,1,1)),E386&gt;DATE(2022,1,31)),0)))))),0),"")</f>
        <v/>
      </c>
      <c r="U386" s="22" t="str">
        <f>IFERROR(MAX(IF(OR(P386="",Q386="",R386=""),"",IF(AND(MONTH(E386)=2,MONTH(F386)=2),(NETWORKDAYS(E386,F386,Lister!$D$7:$D$16)-R386)*O386/NETWORKDAYS(Lister!$D$21,Lister!$E$21,Lister!$D$7:$D$16),IF(AND(MONTH(E386)=2,F386&gt;DATE(2022,2,28)),(NETWORKDAYS(E386,Lister!$E$21,Lister!$D$7:$D$16)-R386)*O386/NETWORKDAYS(Lister!$D$21,Lister!$E$21,Lister!$D$7:$D$16),IF(AND(E386&lt;DATE(2022,2,1),MONTH(F386)=2),(NETWORKDAYS(Lister!$D$21,F386,Lister!$D$7:$D$16)-R386)*O386/NETWORKDAYS(Lister!$D$21,Lister!$E$21,Lister!$D$7:$D$16),IF(AND(E386&lt;DATE(2022,2,1),F386&gt;DATE(2022,2,28)),(NETWORKDAYS(Lister!$D$21,Lister!$E$21,Lister!$D$7:$D$16)-R386)*O386/NETWORKDAYS(Lister!$D$21,Lister!$E$21,Lister!$D$7:$D$16),IF(OR(AND(E386&lt;DATE(2022,2,1),F386&lt;DATE(2022,2,1)),E386&gt;DATE(2022,2,28)),0)))))),0),"")</f>
        <v/>
      </c>
      <c r="V386" s="23" t="str">
        <f t="shared" si="38"/>
        <v/>
      </c>
      <c r="W386" s="23" t="str">
        <f t="shared" si="39"/>
        <v/>
      </c>
      <c r="X386" s="24" t="str">
        <f t="shared" si="40"/>
        <v/>
      </c>
    </row>
    <row r="387" spans="1:24" x14ac:dyDescent="0.3">
      <c r="A387" s="4" t="str">
        <f t="shared" si="41"/>
        <v/>
      </c>
      <c r="B387" s="41"/>
      <c r="C387" s="42"/>
      <c r="D387" s="43"/>
      <c r="E387" s="44"/>
      <c r="F387" s="44"/>
      <c r="G387" s="17" t="str">
        <f>IF(OR(E387="",F387=""),"",NETWORKDAYS(E387,F387,Lister!$D$7:$D$16))</f>
        <v/>
      </c>
      <c r="I387" s="45" t="str">
        <f t="shared" si="35"/>
        <v/>
      </c>
      <c r="J387" s="46"/>
      <c r="K387" s="47">
        <f>IF(ISNUMBER('Opsparede løndele'!I372),J387+'Opsparede løndele'!I372,J387)</f>
        <v>0</v>
      </c>
      <c r="L387" s="48"/>
      <c r="M387" s="49"/>
      <c r="N387" s="23" t="str">
        <f t="shared" si="36"/>
        <v/>
      </c>
      <c r="O387" s="21" t="str">
        <f t="shared" si="37"/>
        <v/>
      </c>
      <c r="P387" s="49"/>
      <c r="Q387" s="49"/>
      <c r="R387" s="49"/>
      <c r="S387" s="22" t="str">
        <f>IFERROR(MAX(IF(OR(P387="",Q387="",R387=""),"",IF(AND(MONTH(E387)=12,MONTH(F387)=12),(NETWORKDAYS(E387,F387,Lister!$D$7:$D$16)-P387)*O387/NETWORKDAYS(Lister!$D$19,Lister!$E$19,Lister!$D$7:$D$16),IF(AND(MONTH(E387)=12,F387&gt;DATE(2021,12,31)),(NETWORKDAYS(E387,Lister!$E$19,Lister!$D$7:$D$16)-P387)*O387/NETWORKDAYS(Lister!$D$19,Lister!$E$19,Lister!$D$7:$D$16),IF(E387&gt;DATE(2021,12,31),0)))),0),"")</f>
        <v/>
      </c>
      <c r="T387" s="22" t="str">
        <f>IFERROR(MAX(IF(OR(P387="",Q387="",R387=""),"",IF(AND(MONTH(E387)=1,MONTH(F387)=1),(NETWORKDAYS(E387,F387,Lister!$D$7:$D$16)-Q387)*O387/NETWORKDAYS(Lister!$D$20,Lister!$E$20,Lister!$D$7:$D$16),IF(AND(MONTH(E387)=1,F387&gt;DATE(2022,1,31)),(NETWORKDAYS(E387,Lister!$E$20,Lister!$D$7:$D$16)-Q387)*O387/NETWORKDAYS(Lister!$D$20,Lister!$E$20,Lister!$D$7:$D$16),IF(AND(E387&lt;DATE(2022,1,1),MONTH(F387)=1),(NETWORKDAYS(Lister!$D$20,F387,Lister!$D$7:$D$16)-Q387)*O387/NETWORKDAYS(Lister!$D$20,Lister!$E$20,Lister!$D$7:$D$16),IF(AND(E387&lt;DATE(2022,1,1),F387&gt;DATE(2022,1,31)),(NETWORKDAYS(Lister!$D$20,Lister!$E$20,Lister!$D$7:$D$16)-Q387)*O387/NETWORKDAYS(Lister!$D$20,Lister!$E$20,Lister!$D$7:$D$16),IF(OR(AND(E387&lt;DATE(2022,1,1),F387&lt;DATE(2022,1,1)),E387&gt;DATE(2022,1,31)),0)))))),0),"")</f>
        <v/>
      </c>
      <c r="U387" s="22" t="str">
        <f>IFERROR(MAX(IF(OR(P387="",Q387="",R387=""),"",IF(AND(MONTH(E387)=2,MONTH(F387)=2),(NETWORKDAYS(E387,F387,Lister!$D$7:$D$16)-R387)*O387/NETWORKDAYS(Lister!$D$21,Lister!$E$21,Lister!$D$7:$D$16),IF(AND(MONTH(E387)=2,F387&gt;DATE(2022,2,28)),(NETWORKDAYS(E387,Lister!$E$21,Lister!$D$7:$D$16)-R387)*O387/NETWORKDAYS(Lister!$D$21,Lister!$E$21,Lister!$D$7:$D$16),IF(AND(E387&lt;DATE(2022,2,1),MONTH(F387)=2),(NETWORKDAYS(Lister!$D$21,F387,Lister!$D$7:$D$16)-R387)*O387/NETWORKDAYS(Lister!$D$21,Lister!$E$21,Lister!$D$7:$D$16),IF(AND(E387&lt;DATE(2022,2,1),F387&gt;DATE(2022,2,28)),(NETWORKDAYS(Lister!$D$21,Lister!$E$21,Lister!$D$7:$D$16)-R387)*O387/NETWORKDAYS(Lister!$D$21,Lister!$E$21,Lister!$D$7:$D$16),IF(OR(AND(E387&lt;DATE(2022,2,1),F387&lt;DATE(2022,2,1)),E387&gt;DATE(2022,2,28)),0)))))),0),"")</f>
        <v/>
      </c>
      <c r="V387" s="23" t="str">
        <f t="shared" si="38"/>
        <v/>
      </c>
      <c r="W387" s="23" t="str">
        <f t="shared" si="39"/>
        <v/>
      </c>
      <c r="X387" s="24" t="str">
        <f t="shared" si="40"/>
        <v/>
      </c>
    </row>
    <row r="388" spans="1:24" x14ac:dyDescent="0.3">
      <c r="A388" s="4" t="str">
        <f t="shared" si="41"/>
        <v/>
      </c>
      <c r="B388" s="41"/>
      <c r="C388" s="42"/>
      <c r="D388" s="43"/>
      <c r="E388" s="44"/>
      <c r="F388" s="44"/>
      <c r="G388" s="17" t="str">
        <f>IF(OR(E388="",F388=""),"",NETWORKDAYS(E388,F388,Lister!$D$7:$D$16))</f>
        <v/>
      </c>
      <c r="I388" s="45" t="str">
        <f t="shared" si="35"/>
        <v/>
      </c>
      <c r="J388" s="46"/>
      <c r="K388" s="47">
        <f>IF(ISNUMBER('Opsparede løndele'!I373),J388+'Opsparede løndele'!I373,J388)</f>
        <v>0</v>
      </c>
      <c r="L388" s="48"/>
      <c r="M388" s="49"/>
      <c r="N388" s="23" t="str">
        <f t="shared" si="36"/>
        <v/>
      </c>
      <c r="O388" s="21" t="str">
        <f t="shared" si="37"/>
        <v/>
      </c>
      <c r="P388" s="49"/>
      <c r="Q388" s="49"/>
      <c r="R388" s="49"/>
      <c r="S388" s="22" t="str">
        <f>IFERROR(MAX(IF(OR(P388="",Q388="",R388=""),"",IF(AND(MONTH(E388)=12,MONTH(F388)=12),(NETWORKDAYS(E388,F388,Lister!$D$7:$D$16)-P388)*O388/NETWORKDAYS(Lister!$D$19,Lister!$E$19,Lister!$D$7:$D$16),IF(AND(MONTH(E388)=12,F388&gt;DATE(2021,12,31)),(NETWORKDAYS(E388,Lister!$E$19,Lister!$D$7:$D$16)-P388)*O388/NETWORKDAYS(Lister!$D$19,Lister!$E$19,Lister!$D$7:$D$16),IF(E388&gt;DATE(2021,12,31),0)))),0),"")</f>
        <v/>
      </c>
      <c r="T388" s="22" t="str">
        <f>IFERROR(MAX(IF(OR(P388="",Q388="",R388=""),"",IF(AND(MONTH(E388)=1,MONTH(F388)=1),(NETWORKDAYS(E388,F388,Lister!$D$7:$D$16)-Q388)*O388/NETWORKDAYS(Lister!$D$20,Lister!$E$20,Lister!$D$7:$D$16),IF(AND(MONTH(E388)=1,F388&gt;DATE(2022,1,31)),(NETWORKDAYS(E388,Lister!$E$20,Lister!$D$7:$D$16)-Q388)*O388/NETWORKDAYS(Lister!$D$20,Lister!$E$20,Lister!$D$7:$D$16),IF(AND(E388&lt;DATE(2022,1,1),MONTH(F388)=1),(NETWORKDAYS(Lister!$D$20,F388,Lister!$D$7:$D$16)-Q388)*O388/NETWORKDAYS(Lister!$D$20,Lister!$E$20,Lister!$D$7:$D$16),IF(AND(E388&lt;DATE(2022,1,1),F388&gt;DATE(2022,1,31)),(NETWORKDAYS(Lister!$D$20,Lister!$E$20,Lister!$D$7:$D$16)-Q388)*O388/NETWORKDAYS(Lister!$D$20,Lister!$E$20,Lister!$D$7:$D$16),IF(OR(AND(E388&lt;DATE(2022,1,1),F388&lt;DATE(2022,1,1)),E388&gt;DATE(2022,1,31)),0)))))),0),"")</f>
        <v/>
      </c>
      <c r="U388" s="22" t="str">
        <f>IFERROR(MAX(IF(OR(P388="",Q388="",R388=""),"",IF(AND(MONTH(E388)=2,MONTH(F388)=2),(NETWORKDAYS(E388,F388,Lister!$D$7:$D$16)-R388)*O388/NETWORKDAYS(Lister!$D$21,Lister!$E$21,Lister!$D$7:$D$16),IF(AND(MONTH(E388)=2,F388&gt;DATE(2022,2,28)),(NETWORKDAYS(E388,Lister!$E$21,Lister!$D$7:$D$16)-R388)*O388/NETWORKDAYS(Lister!$D$21,Lister!$E$21,Lister!$D$7:$D$16),IF(AND(E388&lt;DATE(2022,2,1),MONTH(F388)=2),(NETWORKDAYS(Lister!$D$21,F388,Lister!$D$7:$D$16)-R388)*O388/NETWORKDAYS(Lister!$D$21,Lister!$E$21,Lister!$D$7:$D$16),IF(AND(E388&lt;DATE(2022,2,1),F388&gt;DATE(2022,2,28)),(NETWORKDAYS(Lister!$D$21,Lister!$E$21,Lister!$D$7:$D$16)-R388)*O388/NETWORKDAYS(Lister!$D$21,Lister!$E$21,Lister!$D$7:$D$16),IF(OR(AND(E388&lt;DATE(2022,2,1),F388&lt;DATE(2022,2,1)),E388&gt;DATE(2022,2,28)),0)))))),0),"")</f>
        <v/>
      </c>
      <c r="V388" s="23" t="str">
        <f t="shared" si="38"/>
        <v/>
      </c>
      <c r="W388" s="23" t="str">
        <f t="shared" si="39"/>
        <v/>
      </c>
      <c r="X388" s="24" t="str">
        <f t="shared" si="40"/>
        <v/>
      </c>
    </row>
    <row r="389" spans="1:24" x14ac:dyDescent="0.3">
      <c r="A389" s="4" t="str">
        <f t="shared" si="41"/>
        <v/>
      </c>
      <c r="B389" s="41"/>
      <c r="C389" s="42"/>
      <c r="D389" s="43"/>
      <c r="E389" s="44"/>
      <c r="F389" s="44"/>
      <c r="G389" s="17" t="str">
        <f>IF(OR(E389="",F389=""),"",NETWORKDAYS(E389,F389,Lister!$D$7:$D$16))</f>
        <v/>
      </c>
      <c r="I389" s="45" t="str">
        <f t="shared" si="35"/>
        <v/>
      </c>
      <c r="J389" s="46"/>
      <c r="K389" s="47">
        <f>IF(ISNUMBER('Opsparede løndele'!I374),J389+'Opsparede løndele'!I374,J389)</f>
        <v>0</v>
      </c>
      <c r="L389" s="48"/>
      <c r="M389" s="49"/>
      <c r="N389" s="23" t="str">
        <f t="shared" si="36"/>
        <v/>
      </c>
      <c r="O389" s="21" t="str">
        <f t="shared" si="37"/>
        <v/>
      </c>
      <c r="P389" s="49"/>
      <c r="Q389" s="49"/>
      <c r="R389" s="49"/>
      <c r="S389" s="22" t="str">
        <f>IFERROR(MAX(IF(OR(P389="",Q389="",R389=""),"",IF(AND(MONTH(E389)=12,MONTH(F389)=12),(NETWORKDAYS(E389,F389,Lister!$D$7:$D$16)-P389)*O389/NETWORKDAYS(Lister!$D$19,Lister!$E$19,Lister!$D$7:$D$16),IF(AND(MONTH(E389)=12,F389&gt;DATE(2021,12,31)),(NETWORKDAYS(E389,Lister!$E$19,Lister!$D$7:$D$16)-P389)*O389/NETWORKDAYS(Lister!$D$19,Lister!$E$19,Lister!$D$7:$D$16),IF(E389&gt;DATE(2021,12,31),0)))),0),"")</f>
        <v/>
      </c>
      <c r="T389" s="22" t="str">
        <f>IFERROR(MAX(IF(OR(P389="",Q389="",R389=""),"",IF(AND(MONTH(E389)=1,MONTH(F389)=1),(NETWORKDAYS(E389,F389,Lister!$D$7:$D$16)-Q389)*O389/NETWORKDAYS(Lister!$D$20,Lister!$E$20,Lister!$D$7:$D$16),IF(AND(MONTH(E389)=1,F389&gt;DATE(2022,1,31)),(NETWORKDAYS(E389,Lister!$E$20,Lister!$D$7:$D$16)-Q389)*O389/NETWORKDAYS(Lister!$D$20,Lister!$E$20,Lister!$D$7:$D$16),IF(AND(E389&lt;DATE(2022,1,1),MONTH(F389)=1),(NETWORKDAYS(Lister!$D$20,F389,Lister!$D$7:$D$16)-Q389)*O389/NETWORKDAYS(Lister!$D$20,Lister!$E$20,Lister!$D$7:$D$16),IF(AND(E389&lt;DATE(2022,1,1),F389&gt;DATE(2022,1,31)),(NETWORKDAYS(Lister!$D$20,Lister!$E$20,Lister!$D$7:$D$16)-Q389)*O389/NETWORKDAYS(Lister!$D$20,Lister!$E$20,Lister!$D$7:$D$16),IF(OR(AND(E389&lt;DATE(2022,1,1),F389&lt;DATE(2022,1,1)),E389&gt;DATE(2022,1,31)),0)))))),0),"")</f>
        <v/>
      </c>
      <c r="U389" s="22" t="str">
        <f>IFERROR(MAX(IF(OR(P389="",Q389="",R389=""),"",IF(AND(MONTH(E389)=2,MONTH(F389)=2),(NETWORKDAYS(E389,F389,Lister!$D$7:$D$16)-R389)*O389/NETWORKDAYS(Lister!$D$21,Lister!$E$21,Lister!$D$7:$D$16),IF(AND(MONTH(E389)=2,F389&gt;DATE(2022,2,28)),(NETWORKDAYS(E389,Lister!$E$21,Lister!$D$7:$D$16)-R389)*O389/NETWORKDAYS(Lister!$D$21,Lister!$E$21,Lister!$D$7:$D$16),IF(AND(E389&lt;DATE(2022,2,1),MONTH(F389)=2),(NETWORKDAYS(Lister!$D$21,F389,Lister!$D$7:$D$16)-R389)*O389/NETWORKDAYS(Lister!$D$21,Lister!$E$21,Lister!$D$7:$D$16),IF(AND(E389&lt;DATE(2022,2,1),F389&gt;DATE(2022,2,28)),(NETWORKDAYS(Lister!$D$21,Lister!$E$21,Lister!$D$7:$D$16)-R389)*O389/NETWORKDAYS(Lister!$D$21,Lister!$E$21,Lister!$D$7:$D$16),IF(OR(AND(E389&lt;DATE(2022,2,1),F389&lt;DATE(2022,2,1)),E389&gt;DATE(2022,2,28)),0)))))),0),"")</f>
        <v/>
      </c>
      <c r="V389" s="23" t="str">
        <f t="shared" si="38"/>
        <v/>
      </c>
      <c r="W389" s="23" t="str">
        <f t="shared" si="39"/>
        <v/>
      </c>
      <c r="X389" s="24" t="str">
        <f t="shared" si="40"/>
        <v/>
      </c>
    </row>
    <row r="390" spans="1:24" x14ac:dyDescent="0.3">
      <c r="A390" s="4" t="str">
        <f t="shared" si="41"/>
        <v/>
      </c>
      <c r="B390" s="41"/>
      <c r="C390" s="42"/>
      <c r="D390" s="43"/>
      <c r="E390" s="44"/>
      <c r="F390" s="44"/>
      <c r="G390" s="17" t="str">
        <f>IF(OR(E390="",F390=""),"",NETWORKDAYS(E390,F390,Lister!$D$7:$D$16))</f>
        <v/>
      </c>
      <c r="I390" s="45" t="str">
        <f t="shared" si="35"/>
        <v/>
      </c>
      <c r="J390" s="46"/>
      <c r="K390" s="47">
        <f>IF(ISNUMBER('Opsparede løndele'!I375),J390+'Opsparede løndele'!I375,J390)</f>
        <v>0</v>
      </c>
      <c r="L390" s="48"/>
      <c r="M390" s="49"/>
      <c r="N390" s="23" t="str">
        <f t="shared" si="36"/>
        <v/>
      </c>
      <c r="O390" s="21" t="str">
        <f t="shared" si="37"/>
        <v/>
      </c>
      <c r="P390" s="49"/>
      <c r="Q390" s="49"/>
      <c r="R390" s="49"/>
      <c r="S390" s="22" t="str">
        <f>IFERROR(MAX(IF(OR(P390="",Q390="",R390=""),"",IF(AND(MONTH(E390)=12,MONTH(F390)=12),(NETWORKDAYS(E390,F390,Lister!$D$7:$D$16)-P390)*O390/NETWORKDAYS(Lister!$D$19,Lister!$E$19,Lister!$D$7:$D$16),IF(AND(MONTH(E390)=12,F390&gt;DATE(2021,12,31)),(NETWORKDAYS(E390,Lister!$E$19,Lister!$D$7:$D$16)-P390)*O390/NETWORKDAYS(Lister!$D$19,Lister!$E$19,Lister!$D$7:$D$16),IF(E390&gt;DATE(2021,12,31),0)))),0),"")</f>
        <v/>
      </c>
      <c r="T390" s="22" t="str">
        <f>IFERROR(MAX(IF(OR(P390="",Q390="",R390=""),"",IF(AND(MONTH(E390)=1,MONTH(F390)=1),(NETWORKDAYS(E390,F390,Lister!$D$7:$D$16)-Q390)*O390/NETWORKDAYS(Lister!$D$20,Lister!$E$20,Lister!$D$7:$D$16),IF(AND(MONTH(E390)=1,F390&gt;DATE(2022,1,31)),(NETWORKDAYS(E390,Lister!$E$20,Lister!$D$7:$D$16)-Q390)*O390/NETWORKDAYS(Lister!$D$20,Lister!$E$20,Lister!$D$7:$D$16),IF(AND(E390&lt;DATE(2022,1,1),MONTH(F390)=1),(NETWORKDAYS(Lister!$D$20,F390,Lister!$D$7:$D$16)-Q390)*O390/NETWORKDAYS(Lister!$D$20,Lister!$E$20,Lister!$D$7:$D$16),IF(AND(E390&lt;DATE(2022,1,1),F390&gt;DATE(2022,1,31)),(NETWORKDAYS(Lister!$D$20,Lister!$E$20,Lister!$D$7:$D$16)-Q390)*O390/NETWORKDAYS(Lister!$D$20,Lister!$E$20,Lister!$D$7:$D$16),IF(OR(AND(E390&lt;DATE(2022,1,1),F390&lt;DATE(2022,1,1)),E390&gt;DATE(2022,1,31)),0)))))),0),"")</f>
        <v/>
      </c>
      <c r="U390" s="22" t="str">
        <f>IFERROR(MAX(IF(OR(P390="",Q390="",R390=""),"",IF(AND(MONTH(E390)=2,MONTH(F390)=2),(NETWORKDAYS(E390,F390,Lister!$D$7:$D$16)-R390)*O390/NETWORKDAYS(Lister!$D$21,Lister!$E$21,Lister!$D$7:$D$16),IF(AND(MONTH(E390)=2,F390&gt;DATE(2022,2,28)),(NETWORKDAYS(E390,Lister!$E$21,Lister!$D$7:$D$16)-R390)*O390/NETWORKDAYS(Lister!$D$21,Lister!$E$21,Lister!$D$7:$D$16),IF(AND(E390&lt;DATE(2022,2,1),MONTH(F390)=2),(NETWORKDAYS(Lister!$D$21,F390,Lister!$D$7:$D$16)-R390)*O390/NETWORKDAYS(Lister!$D$21,Lister!$E$21,Lister!$D$7:$D$16),IF(AND(E390&lt;DATE(2022,2,1),F390&gt;DATE(2022,2,28)),(NETWORKDAYS(Lister!$D$21,Lister!$E$21,Lister!$D$7:$D$16)-R390)*O390/NETWORKDAYS(Lister!$D$21,Lister!$E$21,Lister!$D$7:$D$16),IF(OR(AND(E390&lt;DATE(2022,2,1),F390&lt;DATE(2022,2,1)),E390&gt;DATE(2022,2,28)),0)))))),0),"")</f>
        <v/>
      </c>
      <c r="V390" s="23" t="str">
        <f t="shared" si="38"/>
        <v/>
      </c>
      <c r="W390" s="23" t="str">
        <f t="shared" si="39"/>
        <v/>
      </c>
      <c r="X390" s="24" t="str">
        <f t="shared" si="40"/>
        <v/>
      </c>
    </row>
    <row r="391" spans="1:24" x14ac:dyDescent="0.3">
      <c r="A391" s="4" t="str">
        <f t="shared" si="41"/>
        <v/>
      </c>
      <c r="B391" s="41"/>
      <c r="C391" s="42"/>
      <c r="D391" s="43"/>
      <c r="E391" s="44"/>
      <c r="F391" s="44"/>
      <c r="G391" s="17" t="str">
        <f>IF(OR(E391="",F391=""),"",NETWORKDAYS(E391,F391,Lister!$D$7:$D$16))</f>
        <v/>
      </c>
      <c r="I391" s="45" t="str">
        <f t="shared" si="35"/>
        <v/>
      </c>
      <c r="J391" s="46"/>
      <c r="K391" s="47">
        <f>IF(ISNUMBER('Opsparede løndele'!I376),J391+'Opsparede løndele'!I376,J391)</f>
        <v>0</v>
      </c>
      <c r="L391" s="48"/>
      <c r="M391" s="49"/>
      <c r="N391" s="23" t="str">
        <f t="shared" si="36"/>
        <v/>
      </c>
      <c r="O391" s="21" t="str">
        <f t="shared" si="37"/>
        <v/>
      </c>
      <c r="P391" s="49"/>
      <c r="Q391" s="49"/>
      <c r="R391" s="49"/>
      <c r="S391" s="22" t="str">
        <f>IFERROR(MAX(IF(OR(P391="",Q391="",R391=""),"",IF(AND(MONTH(E391)=12,MONTH(F391)=12),(NETWORKDAYS(E391,F391,Lister!$D$7:$D$16)-P391)*O391/NETWORKDAYS(Lister!$D$19,Lister!$E$19,Lister!$D$7:$D$16),IF(AND(MONTH(E391)=12,F391&gt;DATE(2021,12,31)),(NETWORKDAYS(E391,Lister!$E$19,Lister!$D$7:$D$16)-P391)*O391/NETWORKDAYS(Lister!$D$19,Lister!$E$19,Lister!$D$7:$D$16),IF(E391&gt;DATE(2021,12,31),0)))),0),"")</f>
        <v/>
      </c>
      <c r="T391" s="22" t="str">
        <f>IFERROR(MAX(IF(OR(P391="",Q391="",R391=""),"",IF(AND(MONTH(E391)=1,MONTH(F391)=1),(NETWORKDAYS(E391,F391,Lister!$D$7:$D$16)-Q391)*O391/NETWORKDAYS(Lister!$D$20,Lister!$E$20,Lister!$D$7:$D$16),IF(AND(MONTH(E391)=1,F391&gt;DATE(2022,1,31)),(NETWORKDAYS(E391,Lister!$E$20,Lister!$D$7:$D$16)-Q391)*O391/NETWORKDAYS(Lister!$D$20,Lister!$E$20,Lister!$D$7:$D$16),IF(AND(E391&lt;DATE(2022,1,1),MONTH(F391)=1),(NETWORKDAYS(Lister!$D$20,F391,Lister!$D$7:$D$16)-Q391)*O391/NETWORKDAYS(Lister!$D$20,Lister!$E$20,Lister!$D$7:$D$16),IF(AND(E391&lt;DATE(2022,1,1),F391&gt;DATE(2022,1,31)),(NETWORKDAYS(Lister!$D$20,Lister!$E$20,Lister!$D$7:$D$16)-Q391)*O391/NETWORKDAYS(Lister!$D$20,Lister!$E$20,Lister!$D$7:$D$16),IF(OR(AND(E391&lt;DATE(2022,1,1),F391&lt;DATE(2022,1,1)),E391&gt;DATE(2022,1,31)),0)))))),0),"")</f>
        <v/>
      </c>
      <c r="U391" s="22" t="str">
        <f>IFERROR(MAX(IF(OR(P391="",Q391="",R391=""),"",IF(AND(MONTH(E391)=2,MONTH(F391)=2),(NETWORKDAYS(E391,F391,Lister!$D$7:$D$16)-R391)*O391/NETWORKDAYS(Lister!$D$21,Lister!$E$21,Lister!$D$7:$D$16),IF(AND(MONTH(E391)=2,F391&gt;DATE(2022,2,28)),(NETWORKDAYS(E391,Lister!$E$21,Lister!$D$7:$D$16)-R391)*O391/NETWORKDAYS(Lister!$D$21,Lister!$E$21,Lister!$D$7:$D$16),IF(AND(E391&lt;DATE(2022,2,1),MONTH(F391)=2),(NETWORKDAYS(Lister!$D$21,F391,Lister!$D$7:$D$16)-R391)*O391/NETWORKDAYS(Lister!$D$21,Lister!$E$21,Lister!$D$7:$D$16),IF(AND(E391&lt;DATE(2022,2,1),F391&gt;DATE(2022,2,28)),(NETWORKDAYS(Lister!$D$21,Lister!$E$21,Lister!$D$7:$D$16)-R391)*O391/NETWORKDAYS(Lister!$D$21,Lister!$E$21,Lister!$D$7:$D$16),IF(OR(AND(E391&lt;DATE(2022,2,1),F391&lt;DATE(2022,2,1)),E391&gt;DATE(2022,2,28)),0)))))),0),"")</f>
        <v/>
      </c>
      <c r="V391" s="23" t="str">
        <f t="shared" si="38"/>
        <v/>
      </c>
      <c r="W391" s="23" t="str">
        <f t="shared" si="39"/>
        <v/>
      </c>
      <c r="X391" s="24" t="str">
        <f t="shared" si="40"/>
        <v/>
      </c>
    </row>
    <row r="392" spans="1:24" x14ac:dyDescent="0.3">
      <c r="A392" s="4" t="str">
        <f t="shared" si="41"/>
        <v/>
      </c>
      <c r="B392" s="41"/>
      <c r="C392" s="42"/>
      <c r="D392" s="43"/>
      <c r="E392" s="44"/>
      <c r="F392" s="44"/>
      <c r="G392" s="17" t="str">
        <f>IF(OR(E392="",F392=""),"",NETWORKDAYS(E392,F392,Lister!$D$7:$D$16))</f>
        <v/>
      </c>
      <c r="I392" s="45" t="str">
        <f t="shared" si="35"/>
        <v/>
      </c>
      <c r="J392" s="46"/>
      <c r="K392" s="47">
        <f>IF(ISNUMBER('Opsparede løndele'!I377),J392+'Opsparede løndele'!I377,J392)</f>
        <v>0</v>
      </c>
      <c r="L392" s="48"/>
      <c r="M392" s="49"/>
      <c r="N392" s="23" t="str">
        <f t="shared" si="36"/>
        <v/>
      </c>
      <c r="O392" s="21" t="str">
        <f t="shared" si="37"/>
        <v/>
      </c>
      <c r="P392" s="49"/>
      <c r="Q392" s="49"/>
      <c r="R392" s="49"/>
      <c r="S392" s="22" t="str">
        <f>IFERROR(MAX(IF(OR(P392="",Q392="",R392=""),"",IF(AND(MONTH(E392)=12,MONTH(F392)=12),(NETWORKDAYS(E392,F392,Lister!$D$7:$D$16)-P392)*O392/NETWORKDAYS(Lister!$D$19,Lister!$E$19,Lister!$D$7:$D$16),IF(AND(MONTH(E392)=12,F392&gt;DATE(2021,12,31)),(NETWORKDAYS(E392,Lister!$E$19,Lister!$D$7:$D$16)-P392)*O392/NETWORKDAYS(Lister!$D$19,Lister!$E$19,Lister!$D$7:$D$16),IF(E392&gt;DATE(2021,12,31),0)))),0),"")</f>
        <v/>
      </c>
      <c r="T392" s="22" t="str">
        <f>IFERROR(MAX(IF(OR(P392="",Q392="",R392=""),"",IF(AND(MONTH(E392)=1,MONTH(F392)=1),(NETWORKDAYS(E392,F392,Lister!$D$7:$D$16)-Q392)*O392/NETWORKDAYS(Lister!$D$20,Lister!$E$20,Lister!$D$7:$D$16),IF(AND(MONTH(E392)=1,F392&gt;DATE(2022,1,31)),(NETWORKDAYS(E392,Lister!$E$20,Lister!$D$7:$D$16)-Q392)*O392/NETWORKDAYS(Lister!$D$20,Lister!$E$20,Lister!$D$7:$D$16),IF(AND(E392&lt;DATE(2022,1,1),MONTH(F392)=1),(NETWORKDAYS(Lister!$D$20,F392,Lister!$D$7:$D$16)-Q392)*O392/NETWORKDAYS(Lister!$D$20,Lister!$E$20,Lister!$D$7:$D$16),IF(AND(E392&lt;DATE(2022,1,1),F392&gt;DATE(2022,1,31)),(NETWORKDAYS(Lister!$D$20,Lister!$E$20,Lister!$D$7:$D$16)-Q392)*O392/NETWORKDAYS(Lister!$D$20,Lister!$E$20,Lister!$D$7:$D$16),IF(OR(AND(E392&lt;DATE(2022,1,1),F392&lt;DATE(2022,1,1)),E392&gt;DATE(2022,1,31)),0)))))),0),"")</f>
        <v/>
      </c>
      <c r="U392" s="22" t="str">
        <f>IFERROR(MAX(IF(OR(P392="",Q392="",R392=""),"",IF(AND(MONTH(E392)=2,MONTH(F392)=2),(NETWORKDAYS(E392,F392,Lister!$D$7:$D$16)-R392)*O392/NETWORKDAYS(Lister!$D$21,Lister!$E$21,Lister!$D$7:$D$16),IF(AND(MONTH(E392)=2,F392&gt;DATE(2022,2,28)),(NETWORKDAYS(E392,Lister!$E$21,Lister!$D$7:$D$16)-R392)*O392/NETWORKDAYS(Lister!$D$21,Lister!$E$21,Lister!$D$7:$D$16),IF(AND(E392&lt;DATE(2022,2,1),MONTH(F392)=2),(NETWORKDAYS(Lister!$D$21,F392,Lister!$D$7:$D$16)-R392)*O392/NETWORKDAYS(Lister!$D$21,Lister!$E$21,Lister!$D$7:$D$16),IF(AND(E392&lt;DATE(2022,2,1),F392&gt;DATE(2022,2,28)),(NETWORKDAYS(Lister!$D$21,Lister!$E$21,Lister!$D$7:$D$16)-R392)*O392/NETWORKDAYS(Lister!$D$21,Lister!$E$21,Lister!$D$7:$D$16),IF(OR(AND(E392&lt;DATE(2022,2,1),F392&lt;DATE(2022,2,1)),E392&gt;DATE(2022,2,28)),0)))))),0),"")</f>
        <v/>
      </c>
      <c r="V392" s="23" t="str">
        <f t="shared" si="38"/>
        <v/>
      </c>
      <c r="W392" s="23" t="str">
        <f t="shared" si="39"/>
        <v/>
      </c>
      <c r="X392" s="24" t="str">
        <f t="shared" si="40"/>
        <v/>
      </c>
    </row>
    <row r="393" spans="1:24" x14ac:dyDescent="0.3">
      <c r="A393" s="4" t="str">
        <f t="shared" si="41"/>
        <v/>
      </c>
      <c r="B393" s="41"/>
      <c r="C393" s="42"/>
      <c r="D393" s="43"/>
      <c r="E393" s="44"/>
      <c r="F393" s="44"/>
      <c r="G393" s="17" t="str">
        <f>IF(OR(E393="",F393=""),"",NETWORKDAYS(E393,F393,Lister!$D$7:$D$16))</f>
        <v/>
      </c>
      <c r="I393" s="45" t="str">
        <f t="shared" si="35"/>
        <v/>
      </c>
      <c r="J393" s="46"/>
      <c r="K393" s="47">
        <f>IF(ISNUMBER('Opsparede løndele'!I378),J393+'Opsparede løndele'!I378,J393)</f>
        <v>0</v>
      </c>
      <c r="L393" s="48"/>
      <c r="M393" s="49"/>
      <c r="N393" s="23" t="str">
        <f t="shared" si="36"/>
        <v/>
      </c>
      <c r="O393" s="21" t="str">
        <f t="shared" si="37"/>
        <v/>
      </c>
      <c r="P393" s="49"/>
      <c r="Q393" s="49"/>
      <c r="R393" s="49"/>
      <c r="S393" s="22" t="str">
        <f>IFERROR(MAX(IF(OR(P393="",Q393="",R393=""),"",IF(AND(MONTH(E393)=12,MONTH(F393)=12),(NETWORKDAYS(E393,F393,Lister!$D$7:$D$16)-P393)*O393/NETWORKDAYS(Lister!$D$19,Lister!$E$19,Lister!$D$7:$D$16),IF(AND(MONTH(E393)=12,F393&gt;DATE(2021,12,31)),(NETWORKDAYS(E393,Lister!$E$19,Lister!$D$7:$D$16)-P393)*O393/NETWORKDAYS(Lister!$D$19,Lister!$E$19,Lister!$D$7:$D$16),IF(E393&gt;DATE(2021,12,31),0)))),0),"")</f>
        <v/>
      </c>
      <c r="T393" s="22" t="str">
        <f>IFERROR(MAX(IF(OR(P393="",Q393="",R393=""),"",IF(AND(MONTH(E393)=1,MONTH(F393)=1),(NETWORKDAYS(E393,F393,Lister!$D$7:$D$16)-Q393)*O393/NETWORKDAYS(Lister!$D$20,Lister!$E$20,Lister!$D$7:$D$16),IF(AND(MONTH(E393)=1,F393&gt;DATE(2022,1,31)),(NETWORKDAYS(E393,Lister!$E$20,Lister!$D$7:$D$16)-Q393)*O393/NETWORKDAYS(Lister!$D$20,Lister!$E$20,Lister!$D$7:$D$16),IF(AND(E393&lt;DATE(2022,1,1),MONTH(F393)=1),(NETWORKDAYS(Lister!$D$20,F393,Lister!$D$7:$D$16)-Q393)*O393/NETWORKDAYS(Lister!$D$20,Lister!$E$20,Lister!$D$7:$D$16),IF(AND(E393&lt;DATE(2022,1,1),F393&gt;DATE(2022,1,31)),(NETWORKDAYS(Lister!$D$20,Lister!$E$20,Lister!$D$7:$D$16)-Q393)*O393/NETWORKDAYS(Lister!$D$20,Lister!$E$20,Lister!$D$7:$D$16),IF(OR(AND(E393&lt;DATE(2022,1,1),F393&lt;DATE(2022,1,1)),E393&gt;DATE(2022,1,31)),0)))))),0),"")</f>
        <v/>
      </c>
      <c r="U393" s="22" t="str">
        <f>IFERROR(MAX(IF(OR(P393="",Q393="",R393=""),"",IF(AND(MONTH(E393)=2,MONTH(F393)=2),(NETWORKDAYS(E393,F393,Lister!$D$7:$D$16)-R393)*O393/NETWORKDAYS(Lister!$D$21,Lister!$E$21,Lister!$D$7:$D$16),IF(AND(MONTH(E393)=2,F393&gt;DATE(2022,2,28)),(NETWORKDAYS(E393,Lister!$E$21,Lister!$D$7:$D$16)-R393)*O393/NETWORKDAYS(Lister!$D$21,Lister!$E$21,Lister!$D$7:$D$16),IF(AND(E393&lt;DATE(2022,2,1),MONTH(F393)=2),(NETWORKDAYS(Lister!$D$21,F393,Lister!$D$7:$D$16)-R393)*O393/NETWORKDAYS(Lister!$D$21,Lister!$E$21,Lister!$D$7:$D$16),IF(AND(E393&lt;DATE(2022,2,1),F393&gt;DATE(2022,2,28)),(NETWORKDAYS(Lister!$D$21,Lister!$E$21,Lister!$D$7:$D$16)-R393)*O393/NETWORKDAYS(Lister!$D$21,Lister!$E$21,Lister!$D$7:$D$16),IF(OR(AND(E393&lt;DATE(2022,2,1),F393&lt;DATE(2022,2,1)),E393&gt;DATE(2022,2,28)),0)))))),0),"")</f>
        <v/>
      </c>
      <c r="V393" s="23" t="str">
        <f t="shared" si="38"/>
        <v/>
      </c>
      <c r="W393" s="23" t="str">
        <f t="shared" si="39"/>
        <v/>
      </c>
      <c r="X393" s="24" t="str">
        <f t="shared" si="40"/>
        <v/>
      </c>
    </row>
    <row r="394" spans="1:24" x14ac:dyDescent="0.3">
      <c r="A394" s="4" t="str">
        <f t="shared" si="41"/>
        <v/>
      </c>
      <c r="B394" s="41"/>
      <c r="C394" s="42"/>
      <c r="D394" s="43"/>
      <c r="E394" s="44"/>
      <c r="F394" s="44"/>
      <c r="G394" s="17" t="str">
        <f>IF(OR(E394="",F394=""),"",NETWORKDAYS(E394,F394,Lister!$D$7:$D$16))</f>
        <v/>
      </c>
      <c r="I394" s="45" t="str">
        <f t="shared" si="35"/>
        <v/>
      </c>
      <c r="J394" s="46"/>
      <c r="K394" s="47">
        <f>IF(ISNUMBER('Opsparede løndele'!I379),J394+'Opsparede løndele'!I379,J394)</f>
        <v>0</v>
      </c>
      <c r="L394" s="48"/>
      <c r="M394" s="49"/>
      <c r="N394" s="23" t="str">
        <f t="shared" si="36"/>
        <v/>
      </c>
      <c r="O394" s="21" t="str">
        <f t="shared" si="37"/>
        <v/>
      </c>
      <c r="P394" s="49"/>
      <c r="Q394" s="49"/>
      <c r="R394" s="49"/>
      <c r="S394" s="22" t="str">
        <f>IFERROR(MAX(IF(OR(P394="",Q394="",R394=""),"",IF(AND(MONTH(E394)=12,MONTH(F394)=12),(NETWORKDAYS(E394,F394,Lister!$D$7:$D$16)-P394)*O394/NETWORKDAYS(Lister!$D$19,Lister!$E$19,Lister!$D$7:$D$16),IF(AND(MONTH(E394)=12,F394&gt;DATE(2021,12,31)),(NETWORKDAYS(E394,Lister!$E$19,Lister!$D$7:$D$16)-P394)*O394/NETWORKDAYS(Lister!$D$19,Lister!$E$19,Lister!$D$7:$D$16),IF(E394&gt;DATE(2021,12,31),0)))),0),"")</f>
        <v/>
      </c>
      <c r="T394" s="22" t="str">
        <f>IFERROR(MAX(IF(OR(P394="",Q394="",R394=""),"",IF(AND(MONTH(E394)=1,MONTH(F394)=1),(NETWORKDAYS(E394,F394,Lister!$D$7:$D$16)-Q394)*O394/NETWORKDAYS(Lister!$D$20,Lister!$E$20,Lister!$D$7:$D$16),IF(AND(MONTH(E394)=1,F394&gt;DATE(2022,1,31)),(NETWORKDAYS(E394,Lister!$E$20,Lister!$D$7:$D$16)-Q394)*O394/NETWORKDAYS(Lister!$D$20,Lister!$E$20,Lister!$D$7:$D$16),IF(AND(E394&lt;DATE(2022,1,1),MONTH(F394)=1),(NETWORKDAYS(Lister!$D$20,F394,Lister!$D$7:$D$16)-Q394)*O394/NETWORKDAYS(Lister!$D$20,Lister!$E$20,Lister!$D$7:$D$16),IF(AND(E394&lt;DATE(2022,1,1),F394&gt;DATE(2022,1,31)),(NETWORKDAYS(Lister!$D$20,Lister!$E$20,Lister!$D$7:$D$16)-Q394)*O394/NETWORKDAYS(Lister!$D$20,Lister!$E$20,Lister!$D$7:$D$16),IF(OR(AND(E394&lt;DATE(2022,1,1),F394&lt;DATE(2022,1,1)),E394&gt;DATE(2022,1,31)),0)))))),0),"")</f>
        <v/>
      </c>
      <c r="U394" s="22" t="str">
        <f>IFERROR(MAX(IF(OR(P394="",Q394="",R394=""),"",IF(AND(MONTH(E394)=2,MONTH(F394)=2),(NETWORKDAYS(E394,F394,Lister!$D$7:$D$16)-R394)*O394/NETWORKDAYS(Lister!$D$21,Lister!$E$21,Lister!$D$7:$D$16),IF(AND(MONTH(E394)=2,F394&gt;DATE(2022,2,28)),(NETWORKDAYS(E394,Lister!$E$21,Lister!$D$7:$D$16)-R394)*O394/NETWORKDAYS(Lister!$D$21,Lister!$E$21,Lister!$D$7:$D$16),IF(AND(E394&lt;DATE(2022,2,1),MONTH(F394)=2),(NETWORKDAYS(Lister!$D$21,F394,Lister!$D$7:$D$16)-R394)*O394/NETWORKDAYS(Lister!$D$21,Lister!$E$21,Lister!$D$7:$D$16),IF(AND(E394&lt;DATE(2022,2,1),F394&gt;DATE(2022,2,28)),(NETWORKDAYS(Lister!$D$21,Lister!$E$21,Lister!$D$7:$D$16)-R394)*O394/NETWORKDAYS(Lister!$D$21,Lister!$E$21,Lister!$D$7:$D$16),IF(OR(AND(E394&lt;DATE(2022,2,1),F394&lt;DATE(2022,2,1)),E394&gt;DATE(2022,2,28)),0)))))),0),"")</f>
        <v/>
      </c>
      <c r="V394" s="23" t="str">
        <f t="shared" si="38"/>
        <v/>
      </c>
      <c r="W394" s="23" t="str">
        <f t="shared" si="39"/>
        <v/>
      </c>
      <c r="X394" s="24" t="str">
        <f t="shared" si="40"/>
        <v/>
      </c>
    </row>
    <row r="395" spans="1:24" x14ac:dyDescent="0.3">
      <c r="A395" s="4" t="str">
        <f t="shared" si="41"/>
        <v/>
      </c>
      <c r="B395" s="41"/>
      <c r="C395" s="42"/>
      <c r="D395" s="43"/>
      <c r="E395" s="44"/>
      <c r="F395" s="44"/>
      <c r="G395" s="17" t="str">
        <f>IF(OR(E395="",F395=""),"",NETWORKDAYS(E395,F395,Lister!$D$7:$D$16))</f>
        <v/>
      </c>
      <c r="I395" s="45" t="str">
        <f t="shared" si="35"/>
        <v/>
      </c>
      <c r="J395" s="46"/>
      <c r="K395" s="47">
        <f>IF(ISNUMBER('Opsparede løndele'!I380),J395+'Opsparede løndele'!I380,J395)</f>
        <v>0</v>
      </c>
      <c r="L395" s="48"/>
      <c r="M395" s="49"/>
      <c r="N395" s="23" t="str">
        <f t="shared" si="36"/>
        <v/>
      </c>
      <c r="O395" s="21" t="str">
        <f t="shared" si="37"/>
        <v/>
      </c>
      <c r="P395" s="49"/>
      <c r="Q395" s="49"/>
      <c r="R395" s="49"/>
      <c r="S395" s="22" t="str">
        <f>IFERROR(MAX(IF(OR(P395="",Q395="",R395=""),"",IF(AND(MONTH(E395)=12,MONTH(F395)=12),(NETWORKDAYS(E395,F395,Lister!$D$7:$D$16)-P395)*O395/NETWORKDAYS(Lister!$D$19,Lister!$E$19,Lister!$D$7:$D$16),IF(AND(MONTH(E395)=12,F395&gt;DATE(2021,12,31)),(NETWORKDAYS(E395,Lister!$E$19,Lister!$D$7:$D$16)-P395)*O395/NETWORKDAYS(Lister!$D$19,Lister!$E$19,Lister!$D$7:$D$16),IF(E395&gt;DATE(2021,12,31),0)))),0),"")</f>
        <v/>
      </c>
      <c r="T395" s="22" t="str">
        <f>IFERROR(MAX(IF(OR(P395="",Q395="",R395=""),"",IF(AND(MONTH(E395)=1,MONTH(F395)=1),(NETWORKDAYS(E395,F395,Lister!$D$7:$D$16)-Q395)*O395/NETWORKDAYS(Lister!$D$20,Lister!$E$20,Lister!$D$7:$D$16),IF(AND(MONTH(E395)=1,F395&gt;DATE(2022,1,31)),(NETWORKDAYS(E395,Lister!$E$20,Lister!$D$7:$D$16)-Q395)*O395/NETWORKDAYS(Lister!$D$20,Lister!$E$20,Lister!$D$7:$D$16),IF(AND(E395&lt;DATE(2022,1,1),MONTH(F395)=1),(NETWORKDAYS(Lister!$D$20,F395,Lister!$D$7:$D$16)-Q395)*O395/NETWORKDAYS(Lister!$D$20,Lister!$E$20,Lister!$D$7:$D$16),IF(AND(E395&lt;DATE(2022,1,1),F395&gt;DATE(2022,1,31)),(NETWORKDAYS(Lister!$D$20,Lister!$E$20,Lister!$D$7:$D$16)-Q395)*O395/NETWORKDAYS(Lister!$D$20,Lister!$E$20,Lister!$D$7:$D$16),IF(OR(AND(E395&lt;DATE(2022,1,1),F395&lt;DATE(2022,1,1)),E395&gt;DATE(2022,1,31)),0)))))),0),"")</f>
        <v/>
      </c>
      <c r="U395" s="22" t="str">
        <f>IFERROR(MAX(IF(OR(P395="",Q395="",R395=""),"",IF(AND(MONTH(E395)=2,MONTH(F395)=2),(NETWORKDAYS(E395,F395,Lister!$D$7:$D$16)-R395)*O395/NETWORKDAYS(Lister!$D$21,Lister!$E$21,Lister!$D$7:$D$16),IF(AND(MONTH(E395)=2,F395&gt;DATE(2022,2,28)),(NETWORKDAYS(E395,Lister!$E$21,Lister!$D$7:$D$16)-R395)*O395/NETWORKDAYS(Lister!$D$21,Lister!$E$21,Lister!$D$7:$D$16),IF(AND(E395&lt;DATE(2022,2,1),MONTH(F395)=2),(NETWORKDAYS(Lister!$D$21,F395,Lister!$D$7:$D$16)-R395)*O395/NETWORKDAYS(Lister!$D$21,Lister!$E$21,Lister!$D$7:$D$16),IF(AND(E395&lt;DATE(2022,2,1),F395&gt;DATE(2022,2,28)),(NETWORKDAYS(Lister!$D$21,Lister!$E$21,Lister!$D$7:$D$16)-R395)*O395/NETWORKDAYS(Lister!$D$21,Lister!$E$21,Lister!$D$7:$D$16),IF(OR(AND(E395&lt;DATE(2022,2,1),F395&lt;DATE(2022,2,1)),E395&gt;DATE(2022,2,28)),0)))))),0),"")</f>
        <v/>
      </c>
      <c r="V395" s="23" t="str">
        <f t="shared" si="38"/>
        <v/>
      </c>
      <c r="W395" s="23" t="str">
        <f t="shared" si="39"/>
        <v/>
      </c>
      <c r="X395" s="24" t="str">
        <f t="shared" si="40"/>
        <v/>
      </c>
    </row>
    <row r="396" spans="1:24" x14ac:dyDescent="0.3">
      <c r="A396" s="4" t="str">
        <f t="shared" si="41"/>
        <v/>
      </c>
      <c r="B396" s="41"/>
      <c r="C396" s="42"/>
      <c r="D396" s="43"/>
      <c r="E396" s="44"/>
      <c r="F396" s="44"/>
      <c r="G396" s="17" t="str">
        <f>IF(OR(E396="",F396=""),"",NETWORKDAYS(E396,F396,Lister!$D$7:$D$16))</f>
        <v/>
      </c>
      <c r="I396" s="45" t="str">
        <f t="shared" si="35"/>
        <v/>
      </c>
      <c r="J396" s="46"/>
      <c r="K396" s="47">
        <f>IF(ISNUMBER('Opsparede løndele'!I381),J396+'Opsparede løndele'!I381,J396)</f>
        <v>0</v>
      </c>
      <c r="L396" s="48"/>
      <c r="M396" s="49"/>
      <c r="N396" s="23" t="str">
        <f t="shared" si="36"/>
        <v/>
      </c>
      <c r="O396" s="21" t="str">
        <f t="shared" si="37"/>
        <v/>
      </c>
      <c r="P396" s="49"/>
      <c r="Q396" s="49"/>
      <c r="R396" s="49"/>
      <c r="S396" s="22" t="str">
        <f>IFERROR(MAX(IF(OR(P396="",Q396="",R396=""),"",IF(AND(MONTH(E396)=12,MONTH(F396)=12),(NETWORKDAYS(E396,F396,Lister!$D$7:$D$16)-P396)*O396/NETWORKDAYS(Lister!$D$19,Lister!$E$19,Lister!$D$7:$D$16),IF(AND(MONTH(E396)=12,F396&gt;DATE(2021,12,31)),(NETWORKDAYS(E396,Lister!$E$19,Lister!$D$7:$D$16)-P396)*O396/NETWORKDAYS(Lister!$D$19,Lister!$E$19,Lister!$D$7:$D$16),IF(E396&gt;DATE(2021,12,31),0)))),0),"")</f>
        <v/>
      </c>
      <c r="T396" s="22" t="str">
        <f>IFERROR(MAX(IF(OR(P396="",Q396="",R396=""),"",IF(AND(MONTH(E396)=1,MONTH(F396)=1),(NETWORKDAYS(E396,F396,Lister!$D$7:$D$16)-Q396)*O396/NETWORKDAYS(Lister!$D$20,Lister!$E$20,Lister!$D$7:$D$16),IF(AND(MONTH(E396)=1,F396&gt;DATE(2022,1,31)),(NETWORKDAYS(E396,Lister!$E$20,Lister!$D$7:$D$16)-Q396)*O396/NETWORKDAYS(Lister!$D$20,Lister!$E$20,Lister!$D$7:$D$16),IF(AND(E396&lt;DATE(2022,1,1),MONTH(F396)=1),(NETWORKDAYS(Lister!$D$20,F396,Lister!$D$7:$D$16)-Q396)*O396/NETWORKDAYS(Lister!$D$20,Lister!$E$20,Lister!$D$7:$D$16),IF(AND(E396&lt;DATE(2022,1,1),F396&gt;DATE(2022,1,31)),(NETWORKDAYS(Lister!$D$20,Lister!$E$20,Lister!$D$7:$D$16)-Q396)*O396/NETWORKDAYS(Lister!$D$20,Lister!$E$20,Lister!$D$7:$D$16),IF(OR(AND(E396&lt;DATE(2022,1,1),F396&lt;DATE(2022,1,1)),E396&gt;DATE(2022,1,31)),0)))))),0),"")</f>
        <v/>
      </c>
      <c r="U396" s="22" t="str">
        <f>IFERROR(MAX(IF(OR(P396="",Q396="",R396=""),"",IF(AND(MONTH(E396)=2,MONTH(F396)=2),(NETWORKDAYS(E396,F396,Lister!$D$7:$D$16)-R396)*O396/NETWORKDAYS(Lister!$D$21,Lister!$E$21,Lister!$D$7:$D$16),IF(AND(MONTH(E396)=2,F396&gt;DATE(2022,2,28)),(NETWORKDAYS(E396,Lister!$E$21,Lister!$D$7:$D$16)-R396)*O396/NETWORKDAYS(Lister!$D$21,Lister!$E$21,Lister!$D$7:$D$16),IF(AND(E396&lt;DATE(2022,2,1),MONTH(F396)=2),(NETWORKDAYS(Lister!$D$21,F396,Lister!$D$7:$D$16)-R396)*O396/NETWORKDAYS(Lister!$D$21,Lister!$E$21,Lister!$D$7:$D$16),IF(AND(E396&lt;DATE(2022,2,1),F396&gt;DATE(2022,2,28)),(NETWORKDAYS(Lister!$D$21,Lister!$E$21,Lister!$D$7:$D$16)-R396)*O396/NETWORKDAYS(Lister!$D$21,Lister!$E$21,Lister!$D$7:$D$16),IF(OR(AND(E396&lt;DATE(2022,2,1),F396&lt;DATE(2022,2,1)),E396&gt;DATE(2022,2,28)),0)))))),0),"")</f>
        <v/>
      </c>
      <c r="V396" s="23" t="str">
        <f t="shared" si="38"/>
        <v/>
      </c>
      <c r="W396" s="23" t="str">
        <f t="shared" si="39"/>
        <v/>
      </c>
      <c r="X396" s="24" t="str">
        <f t="shared" si="40"/>
        <v/>
      </c>
    </row>
    <row r="397" spans="1:24" x14ac:dyDescent="0.3">
      <c r="A397" s="4" t="str">
        <f t="shared" si="41"/>
        <v/>
      </c>
      <c r="B397" s="41"/>
      <c r="C397" s="42"/>
      <c r="D397" s="43"/>
      <c r="E397" s="44"/>
      <c r="F397" s="44"/>
      <c r="G397" s="17" t="str">
        <f>IF(OR(E397="",F397=""),"",NETWORKDAYS(E397,F397,Lister!$D$7:$D$16))</f>
        <v/>
      </c>
      <c r="I397" s="45" t="str">
        <f t="shared" si="35"/>
        <v/>
      </c>
      <c r="J397" s="46"/>
      <c r="K397" s="47">
        <f>IF(ISNUMBER('Opsparede løndele'!I382),J397+'Opsparede løndele'!I382,J397)</f>
        <v>0</v>
      </c>
      <c r="L397" s="48"/>
      <c r="M397" s="49"/>
      <c r="N397" s="23" t="str">
        <f t="shared" si="36"/>
        <v/>
      </c>
      <c r="O397" s="21" t="str">
        <f t="shared" si="37"/>
        <v/>
      </c>
      <c r="P397" s="49"/>
      <c r="Q397" s="49"/>
      <c r="R397" s="49"/>
      <c r="S397" s="22" t="str">
        <f>IFERROR(MAX(IF(OR(P397="",Q397="",R397=""),"",IF(AND(MONTH(E397)=12,MONTH(F397)=12),(NETWORKDAYS(E397,F397,Lister!$D$7:$D$16)-P397)*O397/NETWORKDAYS(Lister!$D$19,Lister!$E$19,Lister!$D$7:$D$16),IF(AND(MONTH(E397)=12,F397&gt;DATE(2021,12,31)),(NETWORKDAYS(E397,Lister!$E$19,Lister!$D$7:$D$16)-P397)*O397/NETWORKDAYS(Lister!$D$19,Lister!$E$19,Lister!$D$7:$D$16),IF(E397&gt;DATE(2021,12,31),0)))),0),"")</f>
        <v/>
      </c>
      <c r="T397" s="22" t="str">
        <f>IFERROR(MAX(IF(OR(P397="",Q397="",R397=""),"",IF(AND(MONTH(E397)=1,MONTH(F397)=1),(NETWORKDAYS(E397,F397,Lister!$D$7:$D$16)-Q397)*O397/NETWORKDAYS(Lister!$D$20,Lister!$E$20,Lister!$D$7:$D$16),IF(AND(MONTH(E397)=1,F397&gt;DATE(2022,1,31)),(NETWORKDAYS(E397,Lister!$E$20,Lister!$D$7:$D$16)-Q397)*O397/NETWORKDAYS(Lister!$D$20,Lister!$E$20,Lister!$D$7:$D$16),IF(AND(E397&lt;DATE(2022,1,1),MONTH(F397)=1),(NETWORKDAYS(Lister!$D$20,F397,Lister!$D$7:$D$16)-Q397)*O397/NETWORKDAYS(Lister!$D$20,Lister!$E$20,Lister!$D$7:$D$16),IF(AND(E397&lt;DATE(2022,1,1),F397&gt;DATE(2022,1,31)),(NETWORKDAYS(Lister!$D$20,Lister!$E$20,Lister!$D$7:$D$16)-Q397)*O397/NETWORKDAYS(Lister!$D$20,Lister!$E$20,Lister!$D$7:$D$16),IF(OR(AND(E397&lt;DATE(2022,1,1),F397&lt;DATE(2022,1,1)),E397&gt;DATE(2022,1,31)),0)))))),0),"")</f>
        <v/>
      </c>
      <c r="U397" s="22" t="str">
        <f>IFERROR(MAX(IF(OR(P397="",Q397="",R397=""),"",IF(AND(MONTH(E397)=2,MONTH(F397)=2),(NETWORKDAYS(E397,F397,Lister!$D$7:$D$16)-R397)*O397/NETWORKDAYS(Lister!$D$21,Lister!$E$21,Lister!$D$7:$D$16),IF(AND(MONTH(E397)=2,F397&gt;DATE(2022,2,28)),(NETWORKDAYS(E397,Lister!$E$21,Lister!$D$7:$D$16)-R397)*O397/NETWORKDAYS(Lister!$D$21,Lister!$E$21,Lister!$D$7:$D$16),IF(AND(E397&lt;DATE(2022,2,1),MONTH(F397)=2),(NETWORKDAYS(Lister!$D$21,F397,Lister!$D$7:$D$16)-R397)*O397/NETWORKDAYS(Lister!$D$21,Lister!$E$21,Lister!$D$7:$D$16),IF(AND(E397&lt;DATE(2022,2,1),F397&gt;DATE(2022,2,28)),(NETWORKDAYS(Lister!$D$21,Lister!$E$21,Lister!$D$7:$D$16)-R397)*O397/NETWORKDAYS(Lister!$D$21,Lister!$E$21,Lister!$D$7:$D$16),IF(OR(AND(E397&lt;DATE(2022,2,1),F397&lt;DATE(2022,2,1)),E397&gt;DATE(2022,2,28)),0)))))),0),"")</f>
        <v/>
      </c>
      <c r="V397" s="23" t="str">
        <f t="shared" si="38"/>
        <v/>
      </c>
      <c r="W397" s="23" t="str">
        <f t="shared" si="39"/>
        <v/>
      </c>
      <c r="X397" s="24" t="str">
        <f t="shared" si="40"/>
        <v/>
      </c>
    </row>
    <row r="398" spans="1:24" x14ac:dyDescent="0.3">
      <c r="A398" s="4" t="str">
        <f t="shared" si="41"/>
        <v/>
      </c>
      <c r="B398" s="41"/>
      <c r="C398" s="42"/>
      <c r="D398" s="43"/>
      <c r="E398" s="44"/>
      <c r="F398" s="44"/>
      <c r="G398" s="17" t="str">
        <f>IF(OR(E398="",F398=""),"",NETWORKDAYS(E398,F398,Lister!$D$7:$D$16))</f>
        <v/>
      </c>
      <c r="I398" s="45" t="str">
        <f t="shared" si="35"/>
        <v/>
      </c>
      <c r="J398" s="46"/>
      <c r="K398" s="47">
        <f>IF(ISNUMBER('Opsparede løndele'!I383),J398+'Opsparede løndele'!I383,J398)</f>
        <v>0</v>
      </c>
      <c r="L398" s="48"/>
      <c r="M398" s="49"/>
      <c r="N398" s="23" t="str">
        <f t="shared" si="36"/>
        <v/>
      </c>
      <c r="O398" s="21" t="str">
        <f t="shared" si="37"/>
        <v/>
      </c>
      <c r="P398" s="49"/>
      <c r="Q398" s="49"/>
      <c r="R398" s="49"/>
      <c r="S398" s="22" t="str">
        <f>IFERROR(MAX(IF(OR(P398="",Q398="",R398=""),"",IF(AND(MONTH(E398)=12,MONTH(F398)=12),(NETWORKDAYS(E398,F398,Lister!$D$7:$D$16)-P398)*O398/NETWORKDAYS(Lister!$D$19,Lister!$E$19,Lister!$D$7:$D$16),IF(AND(MONTH(E398)=12,F398&gt;DATE(2021,12,31)),(NETWORKDAYS(E398,Lister!$E$19,Lister!$D$7:$D$16)-P398)*O398/NETWORKDAYS(Lister!$D$19,Lister!$E$19,Lister!$D$7:$D$16),IF(E398&gt;DATE(2021,12,31),0)))),0),"")</f>
        <v/>
      </c>
      <c r="T398" s="22" t="str">
        <f>IFERROR(MAX(IF(OR(P398="",Q398="",R398=""),"",IF(AND(MONTH(E398)=1,MONTH(F398)=1),(NETWORKDAYS(E398,F398,Lister!$D$7:$D$16)-Q398)*O398/NETWORKDAYS(Lister!$D$20,Lister!$E$20,Lister!$D$7:$D$16),IF(AND(MONTH(E398)=1,F398&gt;DATE(2022,1,31)),(NETWORKDAYS(E398,Lister!$E$20,Lister!$D$7:$D$16)-Q398)*O398/NETWORKDAYS(Lister!$D$20,Lister!$E$20,Lister!$D$7:$D$16),IF(AND(E398&lt;DATE(2022,1,1),MONTH(F398)=1),(NETWORKDAYS(Lister!$D$20,F398,Lister!$D$7:$D$16)-Q398)*O398/NETWORKDAYS(Lister!$D$20,Lister!$E$20,Lister!$D$7:$D$16),IF(AND(E398&lt;DATE(2022,1,1),F398&gt;DATE(2022,1,31)),(NETWORKDAYS(Lister!$D$20,Lister!$E$20,Lister!$D$7:$D$16)-Q398)*O398/NETWORKDAYS(Lister!$D$20,Lister!$E$20,Lister!$D$7:$D$16),IF(OR(AND(E398&lt;DATE(2022,1,1),F398&lt;DATE(2022,1,1)),E398&gt;DATE(2022,1,31)),0)))))),0),"")</f>
        <v/>
      </c>
      <c r="U398" s="22" t="str">
        <f>IFERROR(MAX(IF(OR(P398="",Q398="",R398=""),"",IF(AND(MONTH(E398)=2,MONTH(F398)=2),(NETWORKDAYS(E398,F398,Lister!$D$7:$D$16)-R398)*O398/NETWORKDAYS(Lister!$D$21,Lister!$E$21,Lister!$D$7:$D$16),IF(AND(MONTH(E398)=2,F398&gt;DATE(2022,2,28)),(NETWORKDAYS(E398,Lister!$E$21,Lister!$D$7:$D$16)-R398)*O398/NETWORKDAYS(Lister!$D$21,Lister!$E$21,Lister!$D$7:$D$16),IF(AND(E398&lt;DATE(2022,2,1),MONTH(F398)=2),(NETWORKDAYS(Lister!$D$21,F398,Lister!$D$7:$D$16)-R398)*O398/NETWORKDAYS(Lister!$D$21,Lister!$E$21,Lister!$D$7:$D$16),IF(AND(E398&lt;DATE(2022,2,1),F398&gt;DATE(2022,2,28)),(NETWORKDAYS(Lister!$D$21,Lister!$E$21,Lister!$D$7:$D$16)-R398)*O398/NETWORKDAYS(Lister!$D$21,Lister!$E$21,Lister!$D$7:$D$16),IF(OR(AND(E398&lt;DATE(2022,2,1),F398&lt;DATE(2022,2,1)),E398&gt;DATE(2022,2,28)),0)))))),0),"")</f>
        <v/>
      </c>
      <c r="V398" s="23" t="str">
        <f t="shared" si="38"/>
        <v/>
      </c>
      <c r="W398" s="23" t="str">
        <f t="shared" si="39"/>
        <v/>
      </c>
      <c r="X398" s="24" t="str">
        <f t="shared" si="40"/>
        <v/>
      </c>
    </row>
    <row r="399" spans="1:24" x14ac:dyDescent="0.3">
      <c r="A399" s="4" t="str">
        <f t="shared" si="41"/>
        <v/>
      </c>
      <c r="B399" s="41"/>
      <c r="C399" s="42"/>
      <c r="D399" s="43"/>
      <c r="E399" s="44"/>
      <c r="F399" s="44"/>
      <c r="G399" s="17" t="str">
        <f>IF(OR(E399="",F399=""),"",NETWORKDAYS(E399,F399,Lister!$D$7:$D$16))</f>
        <v/>
      </c>
      <c r="I399" s="45" t="str">
        <f t="shared" si="35"/>
        <v/>
      </c>
      <c r="J399" s="46"/>
      <c r="K399" s="47">
        <f>IF(ISNUMBER('Opsparede løndele'!I384),J399+'Opsparede løndele'!I384,J399)</f>
        <v>0</v>
      </c>
      <c r="L399" s="48"/>
      <c r="M399" s="49"/>
      <c r="N399" s="23" t="str">
        <f t="shared" si="36"/>
        <v/>
      </c>
      <c r="O399" s="21" t="str">
        <f t="shared" si="37"/>
        <v/>
      </c>
      <c r="P399" s="49"/>
      <c r="Q399" s="49"/>
      <c r="R399" s="49"/>
      <c r="S399" s="22" t="str">
        <f>IFERROR(MAX(IF(OR(P399="",Q399="",R399=""),"",IF(AND(MONTH(E399)=12,MONTH(F399)=12),(NETWORKDAYS(E399,F399,Lister!$D$7:$D$16)-P399)*O399/NETWORKDAYS(Lister!$D$19,Lister!$E$19,Lister!$D$7:$D$16),IF(AND(MONTH(E399)=12,F399&gt;DATE(2021,12,31)),(NETWORKDAYS(E399,Lister!$E$19,Lister!$D$7:$D$16)-P399)*O399/NETWORKDAYS(Lister!$D$19,Lister!$E$19,Lister!$D$7:$D$16),IF(E399&gt;DATE(2021,12,31),0)))),0),"")</f>
        <v/>
      </c>
      <c r="T399" s="22" t="str">
        <f>IFERROR(MAX(IF(OR(P399="",Q399="",R399=""),"",IF(AND(MONTH(E399)=1,MONTH(F399)=1),(NETWORKDAYS(E399,F399,Lister!$D$7:$D$16)-Q399)*O399/NETWORKDAYS(Lister!$D$20,Lister!$E$20,Lister!$D$7:$D$16),IF(AND(MONTH(E399)=1,F399&gt;DATE(2022,1,31)),(NETWORKDAYS(E399,Lister!$E$20,Lister!$D$7:$D$16)-Q399)*O399/NETWORKDAYS(Lister!$D$20,Lister!$E$20,Lister!$D$7:$D$16),IF(AND(E399&lt;DATE(2022,1,1),MONTH(F399)=1),(NETWORKDAYS(Lister!$D$20,F399,Lister!$D$7:$D$16)-Q399)*O399/NETWORKDAYS(Lister!$D$20,Lister!$E$20,Lister!$D$7:$D$16),IF(AND(E399&lt;DATE(2022,1,1),F399&gt;DATE(2022,1,31)),(NETWORKDAYS(Lister!$D$20,Lister!$E$20,Lister!$D$7:$D$16)-Q399)*O399/NETWORKDAYS(Lister!$D$20,Lister!$E$20,Lister!$D$7:$D$16),IF(OR(AND(E399&lt;DATE(2022,1,1),F399&lt;DATE(2022,1,1)),E399&gt;DATE(2022,1,31)),0)))))),0),"")</f>
        <v/>
      </c>
      <c r="U399" s="22" t="str">
        <f>IFERROR(MAX(IF(OR(P399="",Q399="",R399=""),"",IF(AND(MONTH(E399)=2,MONTH(F399)=2),(NETWORKDAYS(E399,F399,Lister!$D$7:$D$16)-R399)*O399/NETWORKDAYS(Lister!$D$21,Lister!$E$21,Lister!$D$7:$D$16),IF(AND(MONTH(E399)=2,F399&gt;DATE(2022,2,28)),(NETWORKDAYS(E399,Lister!$E$21,Lister!$D$7:$D$16)-R399)*O399/NETWORKDAYS(Lister!$D$21,Lister!$E$21,Lister!$D$7:$D$16),IF(AND(E399&lt;DATE(2022,2,1),MONTH(F399)=2),(NETWORKDAYS(Lister!$D$21,F399,Lister!$D$7:$D$16)-R399)*O399/NETWORKDAYS(Lister!$D$21,Lister!$E$21,Lister!$D$7:$D$16),IF(AND(E399&lt;DATE(2022,2,1),F399&gt;DATE(2022,2,28)),(NETWORKDAYS(Lister!$D$21,Lister!$E$21,Lister!$D$7:$D$16)-R399)*O399/NETWORKDAYS(Lister!$D$21,Lister!$E$21,Lister!$D$7:$D$16),IF(OR(AND(E399&lt;DATE(2022,2,1),F399&lt;DATE(2022,2,1)),E399&gt;DATE(2022,2,28)),0)))))),0),"")</f>
        <v/>
      </c>
      <c r="V399" s="23" t="str">
        <f t="shared" si="38"/>
        <v/>
      </c>
      <c r="W399" s="23" t="str">
        <f t="shared" si="39"/>
        <v/>
      </c>
      <c r="X399" s="24" t="str">
        <f t="shared" si="40"/>
        <v/>
      </c>
    </row>
    <row r="400" spans="1:24" x14ac:dyDescent="0.3">
      <c r="A400" s="4" t="str">
        <f t="shared" si="41"/>
        <v/>
      </c>
      <c r="B400" s="41"/>
      <c r="C400" s="42"/>
      <c r="D400" s="43"/>
      <c r="E400" s="44"/>
      <c r="F400" s="44"/>
      <c r="G400" s="17" t="str">
        <f>IF(OR(E400="",F400=""),"",NETWORKDAYS(E400,F400,Lister!$D$7:$D$16))</f>
        <v/>
      </c>
      <c r="I400" s="45" t="str">
        <f t="shared" si="35"/>
        <v/>
      </c>
      <c r="J400" s="46"/>
      <c r="K400" s="47">
        <f>IF(ISNUMBER('Opsparede løndele'!I385),J400+'Opsparede løndele'!I385,J400)</f>
        <v>0</v>
      </c>
      <c r="L400" s="48"/>
      <c r="M400" s="49"/>
      <c r="N400" s="23" t="str">
        <f t="shared" si="36"/>
        <v/>
      </c>
      <c r="O400" s="21" t="str">
        <f t="shared" si="37"/>
        <v/>
      </c>
      <c r="P400" s="49"/>
      <c r="Q400" s="49"/>
      <c r="R400" s="49"/>
      <c r="S400" s="22" t="str">
        <f>IFERROR(MAX(IF(OR(P400="",Q400="",R400=""),"",IF(AND(MONTH(E400)=12,MONTH(F400)=12),(NETWORKDAYS(E400,F400,Lister!$D$7:$D$16)-P400)*O400/NETWORKDAYS(Lister!$D$19,Lister!$E$19,Lister!$D$7:$D$16),IF(AND(MONTH(E400)=12,F400&gt;DATE(2021,12,31)),(NETWORKDAYS(E400,Lister!$E$19,Lister!$D$7:$D$16)-P400)*O400/NETWORKDAYS(Lister!$D$19,Lister!$E$19,Lister!$D$7:$D$16),IF(E400&gt;DATE(2021,12,31),0)))),0),"")</f>
        <v/>
      </c>
      <c r="T400" s="22" t="str">
        <f>IFERROR(MAX(IF(OR(P400="",Q400="",R400=""),"",IF(AND(MONTH(E400)=1,MONTH(F400)=1),(NETWORKDAYS(E400,F400,Lister!$D$7:$D$16)-Q400)*O400/NETWORKDAYS(Lister!$D$20,Lister!$E$20,Lister!$D$7:$D$16),IF(AND(MONTH(E400)=1,F400&gt;DATE(2022,1,31)),(NETWORKDAYS(E400,Lister!$E$20,Lister!$D$7:$D$16)-Q400)*O400/NETWORKDAYS(Lister!$D$20,Lister!$E$20,Lister!$D$7:$D$16),IF(AND(E400&lt;DATE(2022,1,1),MONTH(F400)=1),(NETWORKDAYS(Lister!$D$20,F400,Lister!$D$7:$D$16)-Q400)*O400/NETWORKDAYS(Lister!$D$20,Lister!$E$20,Lister!$D$7:$D$16),IF(AND(E400&lt;DATE(2022,1,1),F400&gt;DATE(2022,1,31)),(NETWORKDAYS(Lister!$D$20,Lister!$E$20,Lister!$D$7:$D$16)-Q400)*O400/NETWORKDAYS(Lister!$D$20,Lister!$E$20,Lister!$D$7:$D$16),IF(OR(AND(E400&lt;DATE(2022,1,1),F400&lt;DATE(2022,1,1)),E400&gt;DATE(2022,1,31)),0)))))),0),"")</f>
        <v/>
      </c>
      <c r="U400" s="22" t="str">
        <f>IFERROR(MAX(IF(OR(P400="",Q400="",R400=""),"",IF(AND(MONTH(E400)=2,MONTH(F400)=2),(NETWORKDAYS(E400,F400,Lister!$D$7:$D$16)-R400)*O400/NETWORKDAYS(Lister!$D$21,Lister!$E$21,Lister!$D$7:$D$16),IF(AND(MONTH(E400)=2,F400&gt;DATE(2022,2,28)),(NETWORKDAYS(E400,Lister!$E$21,Lister!$D$7:$D$16)-R400)*O400/NETWORKDAYS(Lister!$D$21,Lister!$E$21,Lister!$D$7:$D$16),IF(AND(E400&lt;DATE(2022,2,1),MONTH(F400)=2),(NETWORKDAYS(Lister!$D$21,F400,Lister!$D$7:$D$16)-R400)*O400/NETWORKDAYS(Lister!$D$21,Lister!$E$21,Lister!$D$7:$D$16),IF(AND(E400&lt;DATE(2022,2,1),F400&gt;DATE(2022,2,28)),(NETWORKDAYS(Lister!$D$21,Lister!$E$21,Lister!$D$7:$D$16)-R400)*O400/NETWORKDAYS(Lister!$D$21,Lister!$E$21,Lister!$D$7:$D$16),IF(OR(AND(E400&lt;DATE(2022,2,1),F400&lt;DATE(2022,2,1)),E400&gt;DATE(2022,2,28)),0)))))),0),"")</f>
        <v/>
      </c>
      <c r="V400" s="23" t="str">
        <f t="shared" si="38"/>
        <v/>
      </c>
      <c r="W400" s="23" t="str">
        <f t="shared" si="39"/>
        <v/>
      </c>
      <c r="X400" s="24" t="str">
        <f t="shared" si="40"/>
        <v/>
      </c>
    </row>
    <row r="401" spans="1:24" x14ac:dyDescent="0.3">
      <c r="A401" s="4" t="str">
        <f t="shared" si="41"/>
        <v/>
      </c>
      <c r="B401" s="41"/>
      <c r="C401" s="42"/>
      <c r="D401" s="43"/>
      <c r="E401" s="44"/>
      <c r="F401" s="44"/>
      <c r="G401" s="17" t="str">
        <f>IF(OR(E401="",F401=""),"",NETWORKDAYS(E401,F401,Lister!$D$7:$D$16))</f>
        <v/>
      </c>
      <c r="I401" s="45" t="str">
        <f t="shared" si="35"/>
        <v/>
      </c>
      <c r="J401" s="46"/>
      <c r="K401" s="47">
        <f>IF(ISNUMBER('Opsparede løndele'!I386),J401+'Opsparede løndele'!I386,J401)</f>
        <v>0</v>
      </c>
      <c r="L401" s="48"/>
      <c r="M401" s="49"/>
      <c r="N401" s="23" t="str">
        <f t="shared" si="36"/>
        <v/>
      </c>
      <c r="O401" s="21" t="str">
        <f t="shared" si="37"/>
        <v/>
      </c>
      <c r="P401" s="49"/>
      <c r="Q401" s="49"/>
      <c r="R401" s="49"/>
      <c r="S401" s="22" t="str">
        <f>IFERROR(MAX(IF(OR(P401="",Q401="",R401=""),"",IF(AND(MONTH(E401)=12,MONTH(F401)=12),(NETWORKDAYS(E401,F401,Lister!$D$7:$D$16)-P401)*O401/NETWORKDAYS(Lister!$D$19,Lister!$E$19,Lister!$D$7:$D$16),IF(AND(MONTH(E401)=12,F401&gt;DATE(2021,12,31)),(NETWORKDAYS(E401,Lister!$E$19,Lister!$D$7:$D$16)-P401)*O401/NETWORKDAYS(Lister!$D$19,Lister!$E$19,Lister!$D$7:$D$16),IF(E401&gt;DATE(2021,12,31),0)))),0),"")</f>
        <v/>
      </c>
      <c r="T401" s="22" t="str">
        <f>IFERROR(MAX(IF(OR(P401="",Q401="",R401=""),"",IF(AND(MONTH(E401)=1,MONTH(F401)=1),(NETWORKDAYS(E401,F401,Lister!$D$7:$D$16)-Q401)*O401/NETWORKDAYS(Lister!$D$20,Lister!$E$20,Lister!$D$7:$D$16),IF(AND(MONTH(E401)=1,F401&gt;DATE(2022,1,31)),(NETWORKDAYS(E401,Lister!$E$20,Lister!$D$7:$D$16)-Q401)*O401/NETWORKDAYS(Lister!$D$20,Lister!$E$20,Lister!$D$7:$D$16),IF(AND(E401&lt;DATE(2022,1,1),MONTH(F401)=1),(NETWORKDAYS(Lister!$D$20,F401,Lister!$D$7:$D$16)-Q401)*O401/NETWORKDAYS(Lister!$D$20,Lister!$E$20,Lister!$D$7:$D$16),IF(AND(E401&lt;DATE(2022,1,1),F401&gt;DATE(2022,1,31)),(NETWORKDAYS(Lister!$D$20,Lister!$E$20,Lister!$D$7:$D$16)-Q401)*O401/NETWORKDAYS(Lister!$D$20,Lister!$E$20,Lister!$D$7:$D$16),IF(OR(AND(E401&lt;DATE(2022,1,1),F401&lt;DATE(2022,1,1)),E401&gt;DATE(2022,1,31)),0)))))),0),"")</f>
        <v/>
      </c>
      <c r="U401" s="22" t="str">
        <f>IFERROR(MAX(IF(OR(P401="",Q401="",R401=""),"",IF(AND(MONTH(E401)=2,MONTH(F401)=2),(NETWORKDAYS(E401,F401,Lister!$D$7:$D$16)-R401)*O401/NETWORKDAYS(Lister!$D$21,Lister!$E$21,Lister!$D$7:$D$16),IF(AND(MONTH(E401)=2,F401&gt;DATE(2022,2,28)),(NETWORKDAYS(E401,Lister!$E$21,Lister!$D$7:$D$16)-R401)*O401/NETWORKDAYS(Lister!$D$21,Lister!$E$21,Lister!$D$7:$D$16),IF(AND(E401&lt;DATE(2022,2,1),MONTH(F401)=2),(NETWORKDAYS(Lister!$D$21,F401,Lister!$D$7:$D$16)-R401)*O401/NETWORKDAYS(Lister!$D$21,Lister!$E$21,Lister!$D$7:$D$16),IF(AND(E401&lt;DATE(2022,2,1),F401&gt;DATE(2022,2,28)),(NETWORKDAYS(Lister!$D$21,Lister!$E$21,Lister!$D$7:$D$16)-R401)*O401/NETWORKDAYS(Lister!$D$21,Lister!$E$21,Lister!$D$7:$D$16),IF(OR(AND(E401&lt;DATE(2022,2,1),F401&lt;DATE(2022,2,1)),E401&gt;DATE(2022,2,28)),0)))))),0),"")</f>
        <v/>
      </c>
      <c r="V401" s="23" t="str">
        <f t="shared" si="38"/>
        <v/>
      </c>
      <c r="W401" s="23" t="str">
        <f t="shared" si="39"/>
        <v/>
      </c>
      <c r="X401" s="24" t="str">
        <f t="shared" si="40"/>
        <v/>
      </c>
    </row>
    <row r="402" spans="1:24" x14ac:dyDescent="0.3">
      <c r="A402" s="4" t="str">
        <f t="shared" si="41"/>
        <v/>
      </c>
      <c r="B402" s="41"/>
      <c r="C402" s="42"/>
      <c r="D402" s="43"/>
      <c r="E402" s="44"/>
      <c r="F402" s="44"/>
      <c r="G402" s="17" t="str">
        <f>IF(OR(E402="",F402=""),"",NETWORKDAYS(E402,F402,Lister!$D$7:$D$16))</f>
        <v/>
      </c>
      <c r="I402" s="45" t="str">
        <f t="shared" si="35"/>
        <v/>
      </c>
      <c r="J402" s="46"/>
      <c r="K402" s="47">
        <f>IF(ISNUMBER('Opsparede løndele'!I387),J402+'Opsparede løndele'!I387,J402)</f>
        <v>0</v>
      </c>
      <c r="L402" s="48"/>
      <c r="M402" s="49"/>
      <c r="N402" s="23" t="str">
        <f t="shared" si="36"/>
        <v/>
      </c>
      <c r="O402" s="21" t="str">
        <f t="shared" si="37"/>
        <v/>
      </c>
      <c r="P402" s="49"/>
      <c r="Q402" s="49"/>
      <c r="R402" s="49"/>
      <c r="S402" s="22" t="str">
        <f>IFERROR(MAX(IF(OR(P402="",Q402="",R402=""),"",IF(AND(MONTH(E402)=12,MONTH(F402)=12),(NETWORKDAYS(E402,F402,Lister!$D$7:$D$16)-P402)*O402/NETWORKDAYS(Lister!$D$19,Lister!$E$19,Lister!$D$7:$D$16),IF(AND(MONTH(E402)=12,F402&gt;DATE(2021,12,31)),(NETWORKDAYS(E402,Lister!$E$19,Lister!$D$7:$D$16)-P402)*O402/NETWORKDAYS(Lister!$D$19,Lister!$E$19,Lister!$D$7:$D$16),IF(E402&gt;DATE(2021,12,31),0)))),0),"")</f>
        <v/>
      </c>
      <c r="T402" s="22" t="str">
        <f>IFERROR(MAX(IF(OR(P402="",Q402="",R402=""),"",IF(AND(MONTH(E402)=1,MONTH(F402)=1),(NETWORKDAYS(E402,F402,Lister!$D$7:$D$16)-Q402)*O402/NETWORKDAYS(Lister!$D$20,Lister!$E$20,Lister!$D$7:$D$16),IF(AND(MONTH(E402)=1,F402&gt;DATE(2022,1,31)),(NETWORKDAYS(E402,Lister!$E$20,Lister!$D$7:$D$16)-Q402)*O402/NETWORKDAYS(Lister!$D$20,Lister!$E$20,Lister!$D$7:$D$16),IF(AND(E402&lt;DATE(2022,1,1),MONTH(F402)=1),(NETWORKDAYS(Lister!$D$20,F402,Lister!$D$7:$D$16)-Q402)*O402/NETWORKDAYS(Lister!$D$20,Lister!$E$20,Lister!$D$7:$D$16),IF(AND(E402&lt;DATE(2022,1,1),F402&gt;DATE(2022,1,31)),(NETWORKDAYS(Lister!$D$20,Lister!$E$20,Lister!$D$7:$D$16)-Q402)*O402/NETWORKDAYS(Lister!$D$20,Lister!$E$20,Lister!$D$7:$D$16),IF(OR(AND(E402&lt;DATE(2022,1,1),F402&lt;DATE(2022,1,1)),E402&gt;DATE(2022,1,31)),0)))))),0),"")</f>
        <v/>
      </c>
      <c r="U402" s="22" t="str">
        <f>IFERROR(MAX(IF(OR(P402="",Q402="",R402=""),"",IF(AND(MONTH(E402)=2,MONTH(F402)=2),(NETWORKDAYS(E402,F402,Lister!$D$7:$D$16)-R402)*O402/NETWORKDAYS(Lister!$D$21,Lister!$E$21,Lister!$D$7:$D$16),IF(AND(MONTH(E402)=2,F402&gt;DATE(2022,2,28)),(NETWORKDAYS(E402,Lister!$E$21,Lister!$D$7:$D$16)-R402)*O402/NETWORKDAYS(Lister!$D$21,Lister!$E$21,Lister!$D$7:$D$16),IF(AND(E402&lt;DATE(2022,2,1),MONTH(F402)=2),(NETWORKDAYS(Lister!$D$21,F402,Lister!$D$7:$D$16)-R402)*O402/NETWORKDAYS(Lister!$D$21,Lister!$E$21,Lister!$D$7:$D$16),IF(AND(E402&lt;DATE(2022,2,1),F402&gt;DATE(2022,2,28)),(NETWORKDAYS(Lister!$D$21,Lister!$E$21,Lister!$D$7:$D$16)-R402)*O402/NETWORKDAYS(Lister!$D$21,Lister!$E$21,Lister!$D$7:$D$16),IF(OR(AND(E402&lt;DATE(2022,2,1),F402&lt;DATE(2022,2,1)),E402&gt;DATE(2022,2,28)),0)))))),0),"")</f>
        <v/>
      </c>
      <c r="V402" s="23" t="str">
        <f t="shared" si="38"/>
        <v/>
      </c>
      <c r="W402" s="23" t="str">
        <f t="shared" si="39"/>
        <v/>
      </c>
      <c r="X402" s="24" t="str">
        <f t="shared" si="40"/>
        <v/>
      </c>
    </row>
    <row r="403" spans="1:24" x14ac:dyDescent="0.3">
      <c r="A403" s="4" t="str">
        <f t="shared" si="41"/>
        <v/>
      </c>
      <c r="B403" s="41"/>
      <c r="C403" s="42"/>
      <c r="D403" s="43"/>
      <c r="E403" s="44"/>
      <c r="F403" s="44"/>
      <c r="G403" s="17" t="str">
        <f>IF(OR(E403="",F403=""),"",NETWORKDAYS(E403,F403,Lister!$D$7:$D$16))</f>
        <v/>
      </c>
      <c r="I403" s="45" t="str">
        <f t="shared" si="35"/>
        <v/>
      </c>
      <c r="J403" s="46"/>
      <c r="K403" s="47">
        <f>IF(ISNUMBER('Opsparede løndele'!I388),J403+'Opsparede løndele'!I388,J403)</f>
        <v>0</v>
      </c>
      <c r="L403" s="48"/>
      <c r="M403" s="49"/>
      <c r="N403" s="23" t="str">
        <f t="shared" si="36"/>
        <v/>
      </c>
      <c r="O403" s="21" t="str">
        <f t="shared" si="37"/>
        <v/>
      </c>
      <c r="P403" s="49"/>
      <c r="Q403" s="49"/>
      <c r="R403" s="49"/>
      <c r="S403" s="22" t="str">
        <f>IFERROR(MAX(IF(OR(P403="",Q403="",R403=""),"",IF(AND(MONTH(E403)=12,MONTH(F403)=12),(NETWORKDAYS(E403,F403,Lister!$D$7:$D$16)-P403)*O403/NETWORKDAYS(Lister!$D$19,Lister!$E$19,Lister!$D$7:$D$16),IF(AND(MONTH(E403)=12,F403&gt;DATE(2021,12,31)),(NETWORKDAYS(E403,Lister!$E$19,Lister!$D$7:$D$16)-P403)*O403/NETWORKDAYS(Lister!$D$19,Lister!$E$19,Lister!$D$7:$D$16),IF(E403&gt;DATE(2021,12,31),0)))),0),"")</f>
        <v/>
      </c>
      <c r="T403" s="22" t="str">
        <f>IFERROR(MAX(IF(OR(P403="",Q403="",R403=""),"",IF(AND(MONTH(E403)=1,MONTH(F403)=1),(NETWORKDAYS(E403,F403,Lister!$D$7:$D$16)-Q403)*O403/NETWORKDAYS(Lister!$D$20,Lister!$E$20,Lister!$D$7:$D$16),IF(AND(MONTH(E403)=1,F403&gt;DATE(2022,1,31)),(NETWORKDAYS(E403,Lister!$E$20,Lister!$D$7:$D$16)-Q403)*O403/NETWORKDAYS(Lister!$D$20,Lister!$E$20,Lister!$D$7:$D$16),IF(AND(E403&lt;DATE(2022,1,1),MONTH(F403)=1),(NETWORKDAYS(Lister!$D$20,F403,Lister!$D$7:$D$16)-Q403)*O403/NETWORKDAYS(Lister!$D$20,Lister!$E$20,Lister!$D$7:$D$16),IF(AND(E403&lt;DATE(2022,1,1),F403&gt;DATE(2022,1,31)),(NETWORKDAYS(Lister!$D$20,Lister!$E$20,Lister!$D$7:$D$16)-Q403)*O403/NETWORKDAYS(Lister!$D$20,Lister!$E$20,Lister!$D$7:$D$16),IF(OR(AND(E403&lt;DATE(2022,1,1),F403&lt;DATE(2022,1,1)),E403&gt;DATE(2022,1,31)),0)))))),0),"")</f>
        <v/>
      </c>
      <c r="U403" s="22" t="str">
        <f>IFERROR(MAX(IF(OR(P403="",Q403="",R403=""),"",IF(AND(MONTH(E403)=2,MONTH(F403)=2),(NETWORKDAYS(E403,F403,Lister!$D$7:$D$16)-R403)*O403/NETWORKDAYS(Lister!$D$21,Lister!$E$21,Lister!$D$7:$D$16),IF(AND(MONTH(E403)=2,F403&gt;DATE(2022,2,28)),(NETWORKDAYS(E403,Lister!$E$21,Lister!$D$7:$D$16)-R403)*O403/NETWORKDAYS(Lister!$D$21,Lister!$E$21,Lister!$D$7:$D$16),IF(AND(E403&lt;DATE(2022,2,1),MONTH(F403)=2),(NETWORKDAYS(Lister!$D$21,F403,Lister!$D$7:$D$16)-R403)*O403/NETWORKDAYS(Lister!$D$21,Lister!$E$21,Lister!$D$7:$D$16),IF(AND(E403&lt;DATE(2022,2,1),F403&gt;DATE(2022,2,28)),(NETWORKDAYS(Lister!$D$21,Lister!$E$21,Lister!$D$7:$D$16)-R403)*O403/NETWORKDAYS(Lister!$D$21,Lister!$E$21,Lister!$D$7:$D$16),IF(OR(AND(E403&lt;DATE(2022,2,1),F403&lt;DATE(2022,2,1)),E403&gt;DATE(2022,2,28)),0)))))),0),"")</f>
        <v/>
      </c>
      <c r="V403" s="23" t="str">
        <f t="shared" si="38"/>
        <v/>
      </c>
      <c r="W403" s="23" t="str">
        <f t="shared" si="39"/>
        <v/>
      </c>
      <c r="X403" s="24" t="str">
        <f t="shared" si="40"/>
        <v/>
      </c>
    </row>
    <row r="404" spans="1:24" x14ac:dyDescent="0.3">
      <c r="A404" s="4" t="str">
        <f t="shared" si="41"/>
        <v/>
      </c>
      <c r="B404" s="41"/>
      <c r="C404" s="42"/>
      <c r="D404" s="43"/>
      <c r="E404" s="44"/>
      <c r="F404" s="44"/>
      <c r="G404" s="17" t="str">
        <f>IF(OR(E404="",F404=""),"",NETWORKDAYS(E404,F404,Lister!$D$7:$D$16))</f>
        <v/>
      </c>
      <c r="I404" s="45" t="str">
        <f t="shared" si="35"/>
        <v/>
      </c>
      <c r="J404" s="46"/>
      <c r="K404" s="47">
        <f>IF(ISNUMBER('Opsparede løndele'!I389),J404+'Opsparede løndele'!I389,J404)</f>
        <v>0</v>
      </c>
      <c r="L404" s="48"/>
      <c r="M404" s="49"/>
      <c r="N404" s="23" t="str">
        <f t="shared" si="36"/>
        <v/>
      </c>
      <c r="O404" s="21" t="str">
        <f t="shared" si="37"/>
        <v/>
      </c>
      <c r="P404" s="49"/>
      <c r="Q404" s="49"/>
      <c r="R404" s="49"/>
      <c r="S404" s="22" t="str">
        <f>IFERROR(MAX(IF(OR(P404="",Q404="",R404=""),"",IF(AND(MONTH(E404)=12,MONTH(F404)=12),(NETWORKDAYS(E404,F404,Lister!$D$7:$D$16)-P404)*O404/NETWORKDAYS(Lister!$D$19,Lister!$E$19,Lister!$D$7:$D$16),IF(AND(MONTH(E404)=12,F404&gt;DATE(2021,12,31)),(NETWORKDAYS(E404,Lister!$E$19,Lister!$D$7:$D$16)-P404)*O404/NETWORKDAYS(Lister!$D$19,Lister!$E$19,Lister!$D$7:$D$16),IF(E404&gt;DATE(2021,12,31),0)))),0),"")</f>
        <v/>
      </c>
      <c r="T404" s="22" t="str">
        <f>IFERROR(MAX(IF(OR(P404="",Q404="",R404=""),"",IF(AND(MONTH(E404)=1,MONTH(F404)=1),(NETWORKDAYS(E404,F404,Lister!$D$7:$D$16)-Q404)*O404/NETWORKDAYS(Lister!$D$20,Lister!$E$20,Lister!$D$7:$D$16),IF(AND(MONTH(E404)=1,F404&gt;DATE(2022,1,31)),(NETWORKDAYS(E404,Lister!$E$20,Lister!$D$7:$D$16)-Q404)*O404/NETWORKDAYS(Lister!$D$20,Lister!$E$20,Lister!$D$7:$D$16),IF(AND(E404&lt;DATE(2022,1,1),MONTH(F404)=1),(NETWORKDAYS(Lister!$D$20,F404,Lister!$D$7:$D$16)-Q404)*O404/NETWORKDAYS(Lister!$D$20,Lister!$E$20,Lister!$D$7:$D$16),IF(AND(E404&lt;DATE(2022,1,1),F404&gt;DATE(2022,1,31)),(NETWORKDAYS(Lister!$D$20,Lister!$E$20,Lister!$D$7:$D$16)-Q404)*O404/NETWORKDAYS(Lister!$D$20,Lister!$E$20,Lister!$D$7:$D$16),IF(OR(AND(E404&lt;DATE(2022,1,1),F404&lt;DATE(2022,1,1)),E404&gt;DATE(2022,1,31)),0)))))),0),"")</f>
        <v/>
      </c>
      <c r="U404" s="22" t="str">
        <f>IFERROR(MAX(IF(OR(P404="",Q404="",R404=""),"",IF(AND(MONTH(E404)=2,MONTH(F404)=2),(NETWORKDAYS(E404,F404,Lister!$D$7:$D$16)-R404)*O404/NETWORKDAYS(Lister!$D$21,Lister!$E$21,Lister!$D$7:$D$16),IF(AND(MONTH(E404)=2,F404&gt;DATE(2022,2,28)),(NETWORKDAYS(E404,Lister!$E$21,Lister!$D$7:$D$16)-R404)*O404/NETWORKDAYS(Lister!$D$21,Lister!$E$21,Lister!$D$7:$D$16),IF(AND(E404&lt;DATE(2022,2,1),MONTH(F404)=2),(NETWORKDAYS(Lister!$D$21,F404,Lister!$D$7:$D$16)-R404)*O404/NETWORKDAYS(Lister!$D$21,Lister!$E$21,Lister!$D$7:$D$16),IF(AND(E404&lt;DATE(2022,2,1),F404&gt;DATE(2022,2,28)),(NETWORKDAYS(Lister!$D$21,Lister!$E$21,Lister!$D$7:$D$16)-R404)*O404/NETWORKDAYS(Lister!$D$21,Lister!$E$21,Lister!$D$7:$D$16),IF(OR(AND(E404&lt;DATE(2022,2,1),F404&lt;DATE(2022,2,1)),E404&gt;DATE(2022,2,28)),0)))))),0),"")</f>
        <v/>
      </c>
      <c r="V404" s="23" t="str">
        <f t="shared" si="38"/>
        <v/>
      </c>
      <c r="W404" s="23" t="str">
        <f t="shared" si="39"/>
        <v/>
      </c>
      <c r="X404" s="24" t="str">
        <f t="shared" si="40"/>
        <v/>
      </c>
    </row>
    <row r="405" spans="1:24" x14ac:dyDescent="0.3">
      <c r="A405" s="4" t="str">
        <f t="shared" si="41"/>
        <v/>
      </c>
      <c r="B405" s="41"/>
      <c r="C405" s="42"/>
      <c r="D405" s="43"/>
      <c r="E405" s="44"/>
      <c r="F405" s="44"/>
      <c r="G405" s="17" t="str">
        <f>IF(OR(E405="",F405=""),"",NETWORKDAYS(E405,F405,Lister!$D$7:$D$16))</f>
        <v/>
      </c>
      <c r="I405" s="45" t="str">
        <f t="shared" si="35"/>
        <v/>
      </c>
      <c r="J405" s="46"/>
      <c r="K405" s="47">
        <f>IF(ISNUMBER('Opsparede løndele'!I390),J405+'Opsparede løndele'!I390,J405)</f>
        <v>0</v>
      </c>
      <c r="L405" s="48"/>
      <c r="M405" s="49"/>
      <c r="N405" s="23" t="str">
        <f t="shared" si="36"/>
        <v/>
      </c>
      <c r="O405" s="21" t="str">
        <f t="shared" si="37"/>
        <v/>
      </c>
      <c r="P405" s="49"/>
      <c r="Q405" s="49"/>
      <c r="R405" s="49"/>
      <c r="S405" s="22" t="str">
        <f>IFERROR(MAX(IF(OR(P405="",Q405="",R405=""),"",IF(AND(MONTH(E405)=12,MONTH(F405)=12),(NETWORKDAYS(E405,F405,Lister!$D$7:$D$16)-P405)*O405/NETWORKDAYS(Lister!$D$19,Lister!$E$19,Lister!$D$7:$D$16),IF(AND(MONTH(E405)=12,F405&gt;DATE(2021,12,31)),(NETWORKDAYS(E405,Lister!$E$19,Lister!$D$7:$D$16)-P405)*O405/NETWORKDAYS(Lister!$D$19,Lister!$E$19,Lister!$D$7:$D$16),IF(E405&gt;DATE(2021,12,31),0)))),0),"")</f>
        <v/>
      </c>
      <c r="T405" s="22" t="str">
        <f>IFERROR(MAX(IF(OR(P405="",Q405="",R405=""),"",IF(AND(MONTH(E405)=1,MONTH(F405)=1),(NETWORKDAYS(E405,F405,Lister!$D$7:$D$16)-Q405)*O405/NETWORKDAYS(Lister!$D$20,Lister!$E$20,Lister!$D$7:$D$16),IF(AND(MONTH(E405)=1,F405&gt;DATE(2022,1,31)),(NETWORKDAYS(E405,Lister!$E$20,Lister!$D$7:$D$16)-Q405)*O405/NETWORKDAYS(Lister!$D$20,Lister!$E$20,Lister!$D$7:$D$16),IF(AND(E405&lt;DATE(2022,1,1),MONTH(F405)=1),(NETWORKDAYS(Lister!$D$20,F405,Lister!$D$7:$D$16)-Q405)*O405/NETWORKDAYS(Lister!$D$20,Lister!$E$20,Lister!$D$7:$D$16),IF(AND(E405&lt;DATE(2022,1,1),F405&gt;DATE(2022,1,31)),(NETWORKDAYS(Lister!$D$20,Lister!$E$20,Lister!$D$7:$D$16)-Q405)*O405/NETWORKDAYS(Lister!$D$20,Lister!$E$20,Lister!$D$7:$D$16),IF(OR(AND(E405&lt;DATE(2022,1,1),F405&lt;DATE(2022,1,1)),E405&gt;DATE(2022,1,31)),0)))))),0),"")</f>
        <v/>
      </c>
      <c r="U405" s="22" t="str">
        <f>IFERROR(MAX(IF(OR(P405="",Q405="",R405=""),"",IF(AND(MONTH(E405)=2,MONTH(F405)=2),(NETWORKDAYS(E405,F405,Lister!$D$7:$D$16)-R405)*O405/NETWORKDAYS(Lister!$D$21,Lister!$E$21,Lister!$D$7:$D$16),IF(AND(MONTH(E405)=2,F405&gt;DATE(2022,2,28)),(NETWORKDAYS(E405,Lister!$E$21,Lister!$D$7:$D$16)-R405)*O405/NETWORKDAYS(Lister!$D$21,Lister!$E$21,Lister!$D$7:$D$16),IF(AND(E405&lt;DATE(2022,2,1),MONTH(F405)=2),(NETWORKDAYS(Lister!$D$21,F405,Lister!$D$7:$D$16)-R405)*O405/NETWORKDAYS(Lister!$D$21,Lister!$E$21,Lister!$D$7:$D$16),IF(AND(E405&lt;DATE(2022,2,1),F405&gt;DATE(2022,2,28)),(NETWORKDAYS(Lister!$D$21,Lister!$E$21,Lister!$D$7:$D$16)-R405)*O405/NETWORKDAYS(Lister!$D$21,Lister!$E$21,Lister!$D$7:$D$16),IF(OR(AND(E405&lt;DATE(2022,2,1),F405&lt;DATE(2022,2,1)),E405&gt;DATE(2022,2,28)),0)))))),0),"")</f>
        <v/>
      </c>
      <c r="V405" s="23" t="str">
        <f t="shared" si="38"/>
        <v/>
      </c>
      <c r="W405" s="23" t="str">
        <f t="shared" si="39"/>
        <v/>
      </c>
      <c r="X405" s="24" t="str">
        <f t="shared" si="40"/>
        <v/>
      </c>
    </row>
    <row r="406" spans="1:24" x14ac:dyDescent="0.3">
      <c r="A406" s="4" t="str">
        <f t="shared" si="41"/>
        <v/>
      </c>
      <c r="B406" s="41"/>
      <c r="C406" s="42"/>
      <c r="D406" s="43"/>
      <c r="E406" s="44"/>
      <c r="F406" s="44"/>
      <c r="G406" s="17" t="str">
        <f>IF(OR(E406="",F406=""),"",NETWORKDAYS(E406,F406,Lister!$D$7:$D$16))</f>
        <v/>
      </c>
      <c r="I406" s="45" t="str">
        <f t="shared" ref="I406:I469" si="42">IF(H406="","",IF(H406="Funktionær",0.75,IF(H406="Ikke-funktionær",0.9,IF(H406="Elev/lærling",0.9))))</f>
        <v/>
      </c>
      <c r="J406" s="46"/>
      <c r="K406" s="47">
        <f>IF(ISNUMBER('Opsparede løndele'!I391),J406+'Opsparede løndele'!I391,J406)</f>
        <v>0</v>
      </c>
      <c r="L406" s="48"/>
      <c r="M406" s="49"/>
      <c r="N406" s="23" t="str">
        <f t="shared" ref="N406:N469" si="43">IF(B406="","",IF(K406*I406&gt;30000*IF(M406&gt;37,37,M406)/37,30000*IF(M406&gt;37,37,M406)/37,K406*I406))</f>
        <v/>
      </c>
      <c r="O406" s="21" t="str">
        <f t="shared" ref="O406:O469" si="44">IF(N406="","",IF(N406&lt;=K406-L406,N406,K406-L406))</f>
        <v/>
      </c>
      <c r="P406" s="49"/>
      <c r="Q406" s="49"/>
      <c r="R406" s="49"/>
      <c r="S406" s="22" t="str">
        <f>IFERROR(MAX(IF(OR(P406="",Q406="",R406=""),"",IF(AND(MONTH(E406)=12,MONTH(F406)=12),(NETWORKDAYS(E406,F406,Lister!$D$7:$D$16)-P406)*O406/NETWORKDAYS(Lister!$D$19,Lister!$E$19,Lister!$D$7:$D$16),IF(AND(MONTH(E406)=12,F406&gt;DATE(2021,12,31)),(NETWORKDAYS(E406,Lister!$E$19,Lister!$D$7:$D$16)-P406)*O406/NETWORKDAYS(Lister!$D$19,Lister!$E$19,Lister!$D$7:$D$16),IF(E406&gt;DATE(2021,12,31),0)))),0),"")</f>
        <v/>
      </c>
      <c r="T406" s="22" t="str">
        <f>IFERROR(MAX(IF(OR(P406="",Q406="",R406=""),"",IF(AND(MONTH(E406)=1,MONTH(F406)=1),(NETWORKDAYS(E406,F406,Lister!$D$7:$D$16)-Q406)*O406/NETWORKDAYS(Lister!$D$20,Lister!$E$20,Lister!$D$7:$D$16),IF(AND(MONTH(E406)=1,F406&gt;DATE(2022,1,31)),(NETWORKDAYS(E406,Lister!$E$20,Lister!$D$7:$D$16)-Q406)*O406/NETWORKDAYS(Lister!$D$20,Lister!$E$20,Lister!$D$7:$D$16),IF(AND(E406&lt;DATE(2022,1,1),MONTH(F406)=1),(NETWORKDAYS(Lister!$D$20,F406,Lister!$D$7:$D$16)-Q406)*O406/NETWORKDAYS(Lister!$D$20,Lister!$E$20,Lister!$D$7:$D$16),IF(AND(E406&lt;DATE(2022,1,1),F406&gt;DATE(2022,1,31)),(NETWORKDAYS(Lister!$D$20,Lister!$E$20,Lister!$D$7:$D$16)-Q406)*O406/NETWORKDAYS(Lister!$D$20,Lister!$E$20,Lister!$D$7:$D$16),IF(OR(AND(E406&lt;DATE(2022,1,1),F406&lt;DATE(2022,1,1)),E406&gt;DATE(2022,1,31)),0)))))),0),"")</f>
        <v/>
      </c>
      <c r="U406" s="22" t="str">
        <f>IFERROR(MAX(IF(OR(P406="",Q406="",R406=""),"",IF(AND(MONTH(E406)=2,MONTH(F406)=2),(NETWORKDAYS(E406,F406,Lister!$D$7:$D$16)-R406)*O406/NETWORKDAYS(Lister!$D$21,Lister!$E$21,Lister!$D$7:$D$16),IF(AND(MONTH(E406)=2,F406&gt;DATE(2022,2,28)),(NETWORKDAYS(E406,Lister!$E$21,Lister!$D$7:$D$16)-R406)*O406/NETWORKDAYS(Lister!$D$21,Lister!$E$21,Lister!$D$7:$D$16),IF(AND(E406&lt;DATE(2022,2,1),MONTH(F406)=2),(NETWORKDAYS(Lister!$D$21,F406,Lister!$D$7:$D$16)-R406)*O406/NETWORKDAYS(Lister!$D$21,Lister!$E$21,Lister!$D$7:$D$16),IF(AND(E406&lt;DATE(2022,2,1),F406&gt;DATE(2022,2,28)),(NETWORKDAYS(Lister!$D$21,Lister!$E$21,Lister!$D$7:$D$16)-R406)*O406/NETWORKDAYS(Lister!$D$21,Lister!$E$21,Lister!$D$7:$D$16),IF(OR(AND(E406&lt;DATE(2022,2,1),F406&lt;DATE(2022,2,1)),E406&gt;DATE(2022,2,28)),0)))))),0),"")</f>
        <v/>
      </c>
      <c r="V406" s="23" t="str">
        <f t="shared" ref="V406:V469" si="45">IF(AND(ISNUMBER(S406),ISNUMBER(T406),ISNUMBER(U406)),S406+T406+U406,"")</f>
        <v/>
      </c>
      <c r="W406" s="23" t="str">
        <f t="shared" ref="W406:W469" si="46">IFERROR(IF(E406&gt;=DATE(2021,12,10),3,0)/31*O406,"")</f>
        <v/>
      </c>
      <c r="X406" s="24" t="str">
        <f t="shared" ref="X406:X469" si="47">IFERROR(MAX(IF(AND(ISNUMBER(S406),ISNUMBER(T406),ISNUMBER(U406)),V406-W406,""),0),"")</f>
        <v/>
      </c>
    </row>
    <row r="407" spans="1:24" x14ac:dyDescent="0.3">
      <c r="A407" s="4" t="str">
        <f t="shared" ref="A407:A470" si="48">IF(B407="","",A406+1)</f>
        <v/>
      </c>
      <c r="B407" s="41"/>
      <c r="C407" s="42"/>
      <c r="D407" s="43"/>
      <c r="E407" s="44"/>
      <c r="F407" s="44"/>
      <c r="G407" s="17" t="str">
        <f>IF(OR(E407="",F407=""),"",NETWORKDAYS(E407,F407,Lister!$D$7:$D$16))</f>
        <v/>
      </c>
      <c r="I407" s="45" t="str">
        <f t="shared" si="42"/>
        <v/>
      </c>
      <c r="J407" s="46"/>
      <c r="K407" s="47">
        <f>IF(ISNUMBER('Opsparede løndele'!I392),J407+'Opsparede løndele'!I392,J407)</f>
        <v>0</v>
      </c>
      <c r="L407" s="48"/>
      <c r="M407" s="49"/>
      <c r="N407" s="23" t="str">
        <f t="shared" si="43"/>
        <v/>
      </c>
      <c r="O407" s="21" t="str">
        <f t="shared" si="44"/>
        <v/>
      </c>
      <c r="P407" s="49"/>
      <c r="Q407" s="49"/>
      <c r="R407" s="49"/>
      <c r="S407" s="22" t="str">
        <f>IFERROR(MAX(IF(OR(P407="",Q407="",R407=""),"",IF(AND(MONTH(E407)=12,MONTH(F407)=12),(NETWORKDAYS(E407,F407,Lister!$D$7:$D$16)-P407)*O407/NETWORKDAYS(Lister!$D$19,Lister!$E$19,Lister!$D$7:$D$16),IF(AND(MONTH(E407)=12,F407&gt;DATE(2021,12,31)),(NETWORKDAYS(E407,Lister!$E$19,Lister!$D$7:$D$16)-P407)*O407/NETWORKDAYS(Lister!$D$19,Lister!$E$19,Lister!$D$7:$D$16),IF(E407&gt;DATE(2021,12,31),0)))),0),"")</f>
        <v/>
      </c>
      <c r="T407" s="22" t="str">
        <f>IFERROR(MAX(IF(OR(P407="",Q407="",R407=""),"",IF(AND(MONTH(E407)=1,MONTH(F407)=1),(NETWORKDAYS(E407,F407,Lister!$D$7:$D$16)-Q407)*O407/NETWORKDAYS(Lister!$D$20,Lister!$E$20,Lister!$D$7:$D$16),IF(AND(MONTH(E407)=1,F407&gt;DATE(2022,1,31)),(NETWORKDAYS(E407,Lister!$E$20,Lister!$D$7:$D$16)-Q407)*O407/NETWORKDAYS(Lister!$D$20,Lister!$E$20,Lister!$D$7:$D$16),IF(AND(E407&lt;DATE(2022,1,1),MONTH(F407)=1),(NETWORKDAYS(Lister!$D$20,F407,Lister!$D$7:$D$16)-Q407)*O407/NETWORKDAYS(Lister!$D$20,Lister!$E$20,Lister!$D$7:$D$16),IF(AND(E407&lt;DATE(2022,1,1),F407&gt;DATE(2022,1,31)),(NETWORKDAYS(Lister!$D$20,Lister!$E$20,Lister!$D$7:$D$16)-Q407)*O407/NETWORKDAYS(Lister!$D$20,Lister!$E$20,Lister!$D$7:$D$16),IF(OR(AND(E407&lt;DATE(2022,1,1),F407&lt;DATE(2022,1,1)),E407&gt;DATE(2022,1,31)),0)))))),0),"")</f>
        <v/>
      </c>
      <c r="U407" s="22" t="str">
        <f>IFERROR(MAX(IF(OR(P407="",Q407="",R407=""),"",IF(AND(MONTH(E407)=2,MONTH(F407)=2),(NETWORKDAYS(E407,F407,Lister!$D$7:$D$16)-R407)*O407/NETWORKDAYS(Lister!$D$21,Lister!$E$21,Lister!$D$7:$D$16),IF(AND(MONTH(E407)=2,F407&gt;DATE(2022,2,28)),(NETWORKDAYS(E407,Lister!$E$21,Lister!$D$7:$D$16)-R407)*O407/NETWORKDAYS(Lister!$D$21,Lister!$E$21,Lister!$D$7:$D$16),IF(AND(E407&lt;DATE(2022,2,1),MONTH(F407)=2),(NETWORKDAYS(Lister!$D$21,F407,Lister!$D$7:$D$16)-R407)*O407/NETWORKDAYS(Lister!$D$21,Lister!$E$21,Lister!$D$7:$D$16),IF(AND(E407&lt;DATE(2022,2,1),F407&gt;DATE(2022,2,28)),(NETWORKDAYS(Lister!$D$21,Lister!$E$21,Lister!$D$7:$D$16)-R407)*O407/NETWORKDAYS(Lister!$D$21,Lister!$E$21,Lister!$D$7:$D$16),IF(OR(AND(E407&lt;DATE(2022,2,1),F407&lt;DATE(2022,2,1)),E407&gt;DATE(2022,2,28)),0)))))),0),"")</f>
        <v/>
      </c>
      <c r="V407" s="23" t="str">
        <f t="shared" si="45"/>
        <v/>
      </c>
      <c r="W407" s="23" t="str">
        <f t="shared" si="46"/>
        <v/>
      </c>
      <c r="X407" s="24" t="str">
        <f t="shared" si="47"/>
        <v/>
      </c>
    </row>
    <row r="408" spans="1:24" x14ac:dyDescent="0.3">
      <c r="A408" s="4" t="str">
        <f t="shared" si="48"/>
        <v/>
      </c>
      <c r="B408" s="41"/>
      <c r="C408" s="42"/>
      <c r="D408" s="43"/>
      <c r="E408" s="44"/>
      <c r="F408" s="44"/>
      <c r="G408" s="17" t="str">
        <f>IF(OR(E408="",F408=""),"",NETWORKDAYS(E408,F408,Lister!$D$7:$D$16))</f>
        <v/>
      </c>
      <c r="I408" s="45" t="str">
        <f t="shared" si="42"/>
        <v/>
      </c>
      <c r="J408" s="46"/>
      <c r="K408" s="47">
        <f>IF(ISNUMBER('Opsparede løndele'!I393),J408+'Opsparede løndele'!I393,J408)</f>
        <v>0</v>
      </c>
      <c r="L408" s="48"/>
      <c r="M408" s="49"/>
      <c r="N408" s="23" t="str">
        <f t="shared" si="43"/>
        <v/>
      </c>
      <c r="O408" s="21" t="str">
        <f t="shared" si="44"/>
        <v/>
      </c>
      <c r="P408" s="49"/>
      <c r="Q408" s="49"/>
      <c r="R408" s="49"/>
      <c r="S408" s="22" t="str">
        <f>IFERROR(MAX(IF(OR(P408="",Q408="",R408=""),"",IF(AND(MONTH(E408)=12,MONTH(F408)=12),(NETWORKDAYS(E408,F408,Lister!$D$7:$D$16)-P408)*O408/NETWORKDAYS(Lister!$D$19,Lister!$E$19,Lister!$D$7:$D$16),IF(AND(MONTH(E408)=12,F408&gt;DATE(2021,12,31)),(NETWORKDAYS(E408,Lister!$E$19,Lister!$D$7:$D$16)-P408)*O408/NETWORKDAYS(Lister!$D$19,Lister!$E$19,Lister!$D$7:$D$16),IF(E408&gt;DATE(2021,12,31),0)))),0),"")</f>
        <v/>
      </c>
      <c r="T408" s="22" t="str">
        <f>IFERROR(MAX(IF(OR(P408="",Q408="",R408=""),"",IF(AND(MONTH(E408)=1,MONTH(F408)=1),(NETWORKDAYS(E408,F408,Lister!$D$7:$D$16)-Q408)*O408/NETWORKDAYS(Lister!$D$20,Lister!$E$20,Lister!$D$7:$D$16),IF(AND(MONTH(E408)=1,F408&gt;DATE(2022,1,31)),(NETWORKDAYS(E408,Lister!$E$20,Lister!$D$7:$D$16)-Q408)*O408/NETWORKDAYS(Lister!$D$20,Lister!$E$20,Lister!$D$7:$D$16),IF(AND(E408&lt;DATE(2022,1,1),MONTH(F408)=1),(NETWORKDAYS(Lister!$D$20,F408,Lister!$D$7:$D$16)-Q408)*O408/NETWORKDAYS(Lister!$D$20,Lister!$E$20,Lister!$D$7:$D$16),IF(AND(E408&lt;DATE(2022,1,1),F408&gt;DATE(2022,1,31)),(NETWORKDAYS(Lister!$D$20,Lister!$E$20,Lister!$D$7:$D$16)-Q408)*O408/NETWORKDAYS(Lister!$D$20,Lister!$E$20,Lister!$D$7:$D$16),IF(OR(AND(E408&lt;DATE(2022,1,1),F408&lt;DATE(2022,1,1)),E408&gt;DATE(2022,1,31)),0)))))),0),"")</f>
        <v/>
      </c>
      <c r="U408" s="22" t="str">
        <f>IFERROR(MAX(IF(OR(P408="",Q408="",R408=""),"",IF(AND(MONTH(E408)=2,MONTH(F408)=2),(NETWORKDAYS(E408,F408,Lister!$D$7:$D$16)-R408)*O408/NETWORKDAYS(Lister!$D$21,Lister!$E$21,Lister!$D$7:$D$16),IF(AND(MONTH(E408)=2,F408&gt;DATE(2022,2,28)),(NETWORKDAYS(E408,Lister!$E$21,Lister!$D$7:$D$16)-R408)*O408/NETWORKDAYS(Lister!$D$21,Lister!$E$21,Lister!$D$7:$D$16),IF(AND(E408&lt;DATE(2022,2,1),MONTH(F408)=2),(NETWORKDAYS(Lister!$D$21,F408,Lister!$D$7:$D$16)-R408)*O408/NETWORKDAYS(Lister!$D$21,Lister!$E$21,Lister!$D$7:$D$16),IF(AND(E408&lt;DATE(2022,2,1),F408&gt;DATE(2022,2,28)),(NETWORKDAYS(Lister!$D$21,Lister!$E$21,Lister!$D$7:$D$16)-R408)*O408/NETWORKDAYS(Lister!$D$21,Lister!$E$21,Lister!$D$7:$D$16),IF(OR(AND(E408&lt;DATE(2022,2,1),F408&lt;DATE(2022,2,1)),E408&gt;DATE(2022,2,28)),0)))))),0),"")</f>
        <v/>
      </c>
      <c r="V408" s="23" t="str">
        <f t="shared" si="45"/>
        <v/>
      </c>
      <c r="W408" s="23" t="str">
        <f t="shared" si="46"/>
        <v/>
      </c>
      <c r="X408" s="24" t="str">
        <f t="shared" si="47"/>
        <v/>
      </c>
    </row>
    <row r="409" spans="1:24" x14ac:dyDescent="0.3">
      <c r="A409" s="4" t="str">
        <f t="shared" si="48"/>
        <v/>
      </c>
      <c r="B409" s="41"/>
      <c r="C409" s="42"/>
      <c r="D409" s="43"/>
      <c r="E409" s="44"/>
      <c r="F409" s="44"/>
      <c r="G409" s="17" t="str">
        <f>IF(OR(E409="",F409=""),"",NETWORKDAYS(E409,F409,Lister!$D$7:$D$16))</f>
        <v/>
      </c>
      <c r="I409" s="45" t="str">
        <f t="shared" si="42"/>
        <v/>
      </c>
      <c r="J409" s="46"/>
      <c r="K409" s="47">
        <f>IF(ISNUMBER('Opsparede løndele'!I394),J409+'Opsparede løndele'!I394,J409)</f>
        <v>0</v>
      </c>
      <c r="L409" s="48"/>
      <c r="M409" s="49"/>
      <c r="N409" s="23" t="str">
        <f t="shared" si="43"/>
        <v/>
      </c>
      <c r="O409" s="21" t="str">
        <f t="shared" si="44"/>
        <v/>
      </c>
      <c r="P409" s="49"/>
      <c r="Q409" s="49"/>
      <c r="R409" s="49"/>
      <c r="S409" s="22" t="str">
        <f>IFERROR(MAX(IF(OR(P409="",Q409="",R409=""),"",IF(AND(MONTH(E409)=12,MONTH(F409)=12),(NETWORKDAYS(E409,F409,Lister!$D$7:$D$16)-P409)*O409/NETWORKDAYS(Lister!$D$19,Lister!$E$19,Lister!$D$7:$D$16),IF(AND(MONTH(E409)=12,F409&gt;DATE(2021,12,31)),(NETWORKDAYS(E409,Lister!$E$19,Lister!$D$7:$D$16)-P409)*O409/NETWORKDAYS(Lister!$D$19,Lister!$E$19,Lister!$D$7:$D$16),IF(E409&gt;DATE(2021,12,31),0)))),0),"")</f>
        <v/>
      </c>
      <c r="T409" s="22" t="str">
        <f>IFERROR(MAX(IF(OR(P409="",Q409="",R409=""),"",IF(AND(MONTH(E409)=1,MONTH(F409)=1),(NETWORKDAYS(E409,F409,Lister!$D$7:$D$16)-Q409)*O409/NETWORKDAYS(Lister!$D$20,Lister!$E$20,Lister!$D$7:$D$16),IF(AND(MONTH(E409)=1,F409&gt;DATE(2022,1,31)),(NETWORKDAYS(E409,Lister!$E$20,Lister!$D$7:$D$16)-Q409)*O409/NETWORKDAYS(Lister!$D$20,Lister!$E$20,Lister!$D$7:$D$16),IF(AND(E409&lt;DATE(2022,1,1),MONTH(F409)=1),(NETWORKDAYS(Lister!$D$20,F409,Lister!$D$7:$D$16)-Q409)*O409/NETWORKDAYS(Lister!$D$20,Lister!$E$20,Lister!$D$7:$D$16),IF(AND(E409&lt;DATE(2022,1,1),F409&gt;DATE(2022,1,31)),(NETWORKDAYS(Lister!$D$20,Lister!$E$20,Lister!$D$7:$D$16)-Q409)*O409/NETWORKDAYS(Lister!$D$20,Lister!$E$20,Lister!$D$7:$D$16),IF(OR(AND(E409&lt;DATE(2022,1,1),F409&lt;DATE(2022,1,1)),E409&gt;DATE(2022,1,31)),0)))))),0),"")</f>
        <v/>
      </c>
      <c r="U409" s="22" t="str">
        <f>IFERROR(MAX(IF(OR(P409="",Q409="",R409=""),"",IF(AND(MONTH(E409)=2,MONTH(F409)=2),(NETWORKDAYS(E409,F409,Lister!$D$7:$D$16)-R409)*O409/NETWORKDAYS(Lister!$D$21,Lister!$E$21,Lister!$D$7:$D$16),IF(AND(MONTH(E409)=2,F409&gt;DATE(2022,2,28)),(NETWORKDAYS(E409,Lister!$E$21,Lister!$D$7:$D$16)-R409)*O409/NETWORKDAYS(Lister!$D$21,Lister!$E$21,Lister!$D$7:$D$16),IF(AND(E409&lt;DATE(2022,2,1),MONTH(F409)=2),(NETWORKDAYS(Lister!$D$21,F409,Lister!$D$7:$D$16)-R409)*O409/NETWORKDAYS(Lister!$D$21,Lister!$E$21,Lister!$D$7:$D$16),IF(AND(E409&lt;DATE(2022,2,1),F409&gt;DATE(2022,2,28)),(NETWORKDAYS(Lister!$D$21,Lister!$E$21,Lister!$D$7:$D$16)-R409)*O409/NETWORKDAYS(Lister!$D$21,Lister!$E$21,Lister!$D$7:$D$16),IF(OR(AND(E409&lt;DATE(2022,2,1),F409&lt;DATE(2022,2,1)),E409&gt;DATE(2022,2,28)),0)))))),0),"")</f>
        <v/>
      </c>
      <c r="V409" s="23" t="str">
        <f t="shared" si="45"/>
        <v/>
      </c>
      <c r="W409" s="23" t="str">
        <f t="shared" si="46"/>
        <v/>
      </c>
      <c r="X409" s="24" t="str">
        <f t="shared" si="47"/>
        <v/>
      </c>
    </row>
    <row r="410" spans="1:24" x14ac:dyDescent="0.3">
      <c r="A410" s="4" t="str">
        <f t="shared" si="48"/>
        <v/>
      </c>
      <c r="B410" s="41"/>
      <c r="C410" s="42"/>
      <c r="D410" s="43"/>
      <c r="E410" s="44"/>
      <c r="F410" s="44"/>
      <c r="G410" s="17" t="str">
        <f>IF(OR(E410="",F410=""),"",NETWORKDAYS(E410,F410,Lister!$D$7:$D$16))</f>
        <v/>
      </c>
      <c r="I410" s="45" t="str">
        <f t="shared" si="42"/>
        <v/>
      </c>
      <c r="J410" s="46"/>
      <c r="K410" s="47">
        <f>IF(ISNUMBER('Opsparede løndele'!I395),J410+'Opsparede løndele'!I395,J410)</f>
        <v>0</v>
      </c>
      <c r="L410" s="48"/>
      <c r="M410" s="49"/>
      <c r="N410" s="23" t="str">
        <f t="shared" si="43"/>
        <v/>
      </c>
      <c r="O410" s="21" t="str">
        <f t="shared" si="44"/>
        <v/>
      </c>
      <c r="P410" s="49"/>
      <c r="Q410" s="49"/>
      <c r="R410" s="49"/>
      <c r="S410" s="22" t="str">
        <f>IFERROR(MAX(IF(OR(P410="",Q410="",R410=""),"",IF(AND(MONTH(E410)=12,MONTH(F410)=12),(NETWORKDAYS(E410,F410,Lister!$D$7:$D$16)-P410)*O410/NETWORKDAYS(Lister!$D$19,Lister!$E$19,Lister!$D$7:$D$16),IF(AND(MONTH(E410)=12,F410&gt;DATE(2021,12,31)),(NETWORKDAYS(E410,Lister!$E$19,Lister!$D$7:$D$16)-P410)*O410/NETWORKDAYS(Lister!$D$19,Lister!$E$19,Lister!$D$7:$D$16),IF(E410&gt;DATE(2021,12,31),0)))),0),"")</f>
        <v/>
      </c>
      <c r="T410" s="22" t="str">
        <f>IFERROR(MAX(IF(OR(P410="",Q410="",R410=""),"",IF(AND(MONTH(E410)=1,MONTH(F410)=1),(NETWORKDAYS(E410,F410,Lister!$D$7:$D$16)-Q410)*O410/NETWORKDAYS(Lister!$D$20,Lister!$E$20,Lister!$D$7:$D$16),IF(AND(MONTH(E410)=1,F410&gt;DATE(2022,1,31)),(NETWORKDAYS(E410,Lister!$E$20,Lister!$D$7:$D$16)-Q410)*O410/NETWORKDAYS(Lister!$D$20,Lister!$E$20,Lister!$D$7:$D$16),IF(AND(E410&lt;DATE(2022,1,1),MONTH(F410)=1),(NETWORKDAYS(Lister!$D$20,F410,Lister!$D$7:$D$16)-Q410)*O410/NETWORKDAYS(Lister!$D$20,Lister!$E$20,Lister!$D$7:$D$16),IF(AND(E410&lt;DATE(2022,1,1),F410&gt;DATE(2022,1,31)),(NETWORKDAYS(Lister!$D$20,Lister!$E$20,Lister!$D$7:$D$16)-Q410)*O410/NETWORKDAYS(Lister!$D$20,Lister!$E$20,Lister!$D$7:$D$16),IF(OR(AND(E410&lt;DATE(2022,1,1),F410&lt;DATE(2022,1,1)),E410&gt;DATE(2022,1,31)),0)))))),0),"")</f>
        <v/>
      </c>
      <c r="U410" s="22" t="str">
        <f>IFERROR(MAX(IF(OR(P410="",Q410="",R410=""),"",IF(AND(MONTH(E410)=2,MONTH(F410)=2),(NETWORKDAYS(E410,F410,Lister!$D$7:$D$16)-R410)*O410/NETWORKDAYS(Lister!$D$21,Lister!$E$21,Lister!$D$7:$D$16),IF(AND(MONTH(E410)=2,F410&gt;DATE(2022,2,28)),(NETWORKDAYS(E410,Lister!$E$21,Lister!$D$7:$D$16)-R410)*O410/NETWORKDAYS(Lister!$D$21,Lister!$E$21,Lister!$D$7:$D$16),IF(AND(E410&lt;DATE(2022,2,1),MONTH(F410)=2),(NETWORKDAYS(Lister!$D$21,F410,Lister!$D$7:$D$16)-R410)*O410/NETWORKDAYS(Lister!$D$21,Lister!$E$21,Lister!$D$7:$D$16),IF(AND(E410&lt;DATE(2022,2,1),F410&gt;DATE(2022,2,28)),(NETWORKDAYS(Lister!$D$21,Lister!$E$21,Lister!$D$7:$D$16)-R410)*O410/NETWORKDAYS(Lister!$D$21,Lister!$E$21,Lister!$D$7:$D$16),IF(OR(AND(E410&lt;DATE(2022,2,1),F410&lt;DATE(2022,2,1)),E410&gt;DATE(2022,2,28)),0)))))),0),"")</f>
        <v/>
      </c>
      <c r="V410" s="23" t="str">
        <f t="shared" si="45"/>
        <v/>
      </c>
      <c r="W410" s="23" t="str">
        <f t="shared" si="46"/>
        <v/>
      </c>
      <c r="X410" s="24" t="str">
        <f t="shared" si="47"/>
        <v/>
      </c>
    </row>
    <row r="411" spans="1:24" x14ac:dyDescent="0.3">
      <c r="A411" s="4" t="str">
        <f t="shared" si="48"/>
        <v/>
      </c>
      <c r="B411" s="41"/>
      <c r="C411" s="42"/>
      <c r="D411" s="43"/>
      <c r="E411" s="44"/>
      <c r="F411" s="44"/>
      <c r="G411" s="17" t="str">
        <f>IF(OR(E411="",F411=""),"",NETWORKDAYS(E411,F411,Lister!$D$7:$D$16))</f>
        <v/>
      </c>
      <c r="I411" s="45" t="str">
        <f t="shared" si="42"/>
        <v/>
      </c>
      <c r="J411" s="46"/>
      <c r="K411" s="47">
        <f>IF(ISNUMBER('Opsparede løndele'!I396),J411+'Opsparede løndele'!I396,J411)</f>
        <v>0</v>
      </c>
      <c r="L411" s="48"/>
      <c r="M411" s="49"/>
      <c r="N411" s="23" t="str">
        <f t="shared" si="43"/>
        <v/>
      </c>
      <c r="O411" s="21" t="str">
        <f t="shared" si="44"/>
        <v/>
      </c>
      <c r="P411" s="49"/>
      <c r="Q411" s="49"/>
      <c r="R411" s="49"/>
      <c r="S411" s="22" t="str">
        <f>IFERROR(MAX(IF(OR(P411="",Q411="",R411=""),"",IF(AND(MONTH(E411)=12,MONTH(F411)=12),(NETWORKDAYS(E411,F411,Lister!$D$7:$D$16)-P411)*O411/NETWORKDAYS(Lister!$D$19,Lister!$E$19,Lister!$D$7:$D$16),IF(AND(MONTH(E411)=12,F411&gt;DATE(2021,12,31)),(NETWORKDAYS(E411,Lister!$E$19,Lister!$D$7:$D$16)-P411)*O411/NETWORKDAYS(Lister!$D$19,Lister!$E$19,Lister!$D$7:$D$16),IF(E411&gt;DATE(2021,12,31),0)))),0),"")</f>
        <v/>
      </c>
      <c r="T411" s="22" t="str">
        <f>IFERROR(MAX(IF(OR(P411="",Q411="",R411=""),"",IF(AND(MONTH(E411)=1,MONTH(F411)=1),(NETWORKDAYS(E411,F411,Lister!$D$7:$D$16)-Q411)*O411/NETWORKDAYS(Lister!$D$20,Lister!$E$20,Lister!$D$7:$D$16),IF(AND(MONTH(E411)=1,F411&gt;DATE(2022,1,31)),(NETWORKDAYS(E411,Lister!$E$20,Lister!$D$7:$D$16)-Q411)*O411/NETWORKDAYS(Lister!$D$20,Lister!$E$20,Lister!$D$7:$D$16),IF(AND(E411&lt;DATE(2022,1,1),MONTH(F411)=1),(NETWORKDAYS(Lister!$D$20,F411,Lister!$D$7:$D$16)-Q411)*O411/NETWORKDAYS(Lister!$D$20,Lister!$E$20,Lister!$D$7:$D$16),IF(AND(E411&lt;DATE(2022,1,1),F411&gt;DATE(2022,1,31)),(NETWORKDAYS(Lister!$D$20,Lister!$E$20,Lister!$D$7:$D$16)-Q411)*O411/NETWORKDAYS(Lister!$D$20,Lister!$E$20,Lister!$D$7:$D$16),IF(OR(AND(E411&lt;DATE(2022,1,1),F411&lt;DATE(2022,1,1)),E411&gt;DATE(2022,1,31)),0)))))),0),"")</f>
        <v/>
      </c>
      <c r="U411" s="22" t="str">
        <f>IFERROR(MAX(IF(OR(P411="",Q411="",R411=""),"",IF(AND(MONTH(E411)=2,MONTH(F411)=2),(NETWORKDAYS(E411,F411,Lister!$D$7:$D$16)-R411)*O411/NETWORKDAYS(Lister!$D$21,Lister!$E$21,Lister!$D$7:$D$16),IF(AND(MONTH(E411)=2,F411&gt;DATE(2022,2,28)),(NETWORKDAYS(E411,Lister!$E$21,Lister!$D$7:$D$16)-R411)*O411/NETWORKDAYS(Lister!$D$21,Lister!$E$21,Lister!$D$7:$D$16),IF(AND(E411&lt;DATE(2022,2,1),MONTH(F411)=2),(NETWORKDAYS(Lister!$D$21,F411,Lister!$D$7:$D$16)-R411)*O411/NETWORKDAYS(Lister!$D$21,Lister!$E$21,Lister!$D$7:$D$16),IF(AND(E411&lt;DATE(2022,2,1),F411&gt;DATE(2022,2,28)),(NETWORKDAYS(Lister!$D$21,Lister!$E$21,Lister!$D$7:$D$16)-R411)*O411/NETWORKDAYS(Lister!$D$21,Lister!$E$21,Lister!$D$7:$D$16),IF(OR(AND(E411&lt;DATE(2022,2,1),F411&lt;DATE(2022,2,1)),E411&gt;DATE(2022,2,28)),0)))))),0),"")</f>
        <v/>
      </c>
      <c r="V411" s="23" t="str">
        <f t="shared" si="45"/>
        <v/>
      </c>
      <c r="W411" s="23" t="str">
        <f t="shared" si="46"/>
        <v/>
      </c>
      <c r="X411" s="24" t="str">
        <f t="shared" si="47"/>
        <v/>
      </c>
    </row>
    <row r="412" spans="1:24" x14ac:dyDescent="0.3">
      <c r="A412" s="4" t="str">
        <f t="shared" si="48"/>
        <v/>
      </c>
      <c r="B412" s="41"/>
      <c r="C412" s="42"/>
      <c r="D412" s="43"/>
      <c r="E412" s="44"/>
      <c r="F412" s="44"/>
      <c r="G412" s="17" t="str">
        <f>IF(OR(E412="",F412=""),"",NETWORKDAYS(E412,F412,Lister!$D$7:$D$16))</f>
        <v/>
      </c>
      <c r="I412" s="45" t="str">
        <f t="shared" si="42"/>
        <v/>
      </c>
      <c r="J412" s="46"/>
      <c r="K412" s="47">
        <f>IF(ISNUMBER('Opsparede løndele'!I397),J412+'Opsparede løndele'!I397,J412)</f>
        <v>0</v>
      </c>
      <c r="L412" s="48"/>
      <c r="M412" s="49"/>
      <c r="N412" s="23" t="str">
        <f t="shared" si="43"/>
        <v/>
      </c>
      <c r="O412" s="21" t="str">
        <f t="shared" si="44"/>
        <v/>
      </c>
      <c r="P412" s="49"/>
      <c r="Q412" s="49"/>
      <c r="R412" s="49"/>
      <c r="S412" s="22" t="str">
        <f>IFERROR(MAX(IF(OR(P412="",Q412="",R412=""),"",IF(AND(MONTH(E412)=12,MONTH(F412)=12),(NETWORKDAYS(E412,F412,Lister!$D$7:$D$16)-P412)*O412/NETWORKDAYS(Lister!$D$19,Lister!$E$19,Lister!$D$7:$D$16),IF(AND(MONTH(E412)=12,F412&gt;DATE(2021,12,31)),(NETWORKDAYS(E412,Lister!$E$19,Lister!$D$7:$D$16)-P412)*O412/NETWORKDAYS(Lister!$D$19,Lister!$E$19,Lister!$D$7:$D$16),IF(E412&gt;DATE(2021,12,31),0)))),0),"")</f>
        <v/>
      </c>
      <c r="T412" s="22" t="str">
        <f>IFERROR(MAX(IF(OR(P412="",Q412="",R412=""),"",IF(AND(MONTH(E412)=1,MONTH(F412)=1),(NETWORKDAYS(E412,F412,Lister!$D$7:$D$16)-Q412)*O412/NETWORKDAYS(Lister!$D$20,Lister!$E$20,Lister!$D$7:$D$16),IF(AND(MONTH(E412)=1,F412&gt;DATE(2022,1,31)),(NETWORKDAYS(E412,Lister!$E$20,Lister!$D$7:$D$16)-Q412)*O412/NETWORKDAYS(Lister!$D$20,Lister!$E$20,Lister!$D$7:$D$16),IF(AND(E412&lt;DATE(2022,1,1),MONTH(F412)=1),(NETWORKDAYS(Lister!$D$20,F412,Lister!$D$7:$D$16)-Q412)*O412/NETWORKDAYS(Lister!$D$20,Lister!$E$20,Lister!$D$7:$D$16),IF(AND(E412&lt;DATE(2022,1,1),F412&gt;DATE(2022,1,31)),(NETWORKDAYS(Lister!$D$20,Lister!$E$20,Lister!$D$7:$D$16)-Q412)*O412/NETWORKDAYS(Lister!$D$20,Lister!$E$20,Lister!$D$7:$D$16),IF(OR(AND(E412&lt;DATE(2022,1,1),F412&lt;DATE(2022,1,1)),E412&gt;DATE(2022,1,31)),0)))))),0),"")</f>
        <v/>
      </c>
      <c r="U412" s="22" t="str">
        <f>IFERROR(MAX(IF(OR(P412="",Q412="",R412=""),"",IF(AND(MONTH(E412)=2,MONTH(F412)=2),(NETWORKDAYS(E412,F412,Lister!$D$7:$D$16)-R412)*O412/NETWORKDAYS(Lister!$D$21,Lister!$E$21,Lister!$D$7:$D$16),IF(AND(MONTH(E412)=2,F412&gt;DATE(2022,2,28)),(NETWORKDAYS(E412,Lister!$E$21,Lister!$D$7:$D$16)-R412)*O412/NETWORKDAYS(Lister!$D$21,Lister!$E$21,Lister!$D$7:$D$16),IF(AND(E412&lt;DATE(2022,2,1),MONTH(F412)=2),(NETWORKDAYS(Lister!$D$21,F412,Lister!$D$7:$D$16)-R412)*O412/NETWORKDAYS(Lister!$D$21,Lister!$E$21,Lister!$D$7:$D$16),IF(AND(E412&lt;DATE(2022,2,1),F412&gt;DATE(2022,2,28)),(NETWORKDAYS(Lister!$D$21,Lister!$E$21,Lister!$D$7:$D$16)-R412)*O412/NETWORKDAYS(Lister!$D$21,Lister!$E$21,Lister!$D$7:$D$16),IF(OR(AND(E412&lt;DATE(2022,2,1),F412&lt;DATE(2022,2,1)),E412&gt;DATE(2022,2,28)),0)))))),0),"")</f>
        <v/>
      </c>
      <c r="V412" s="23" t="str">
        <f t="shared" si="45"/>
        <v/>
      </c>
      <c r="W412" s="23" t="str">
        <f t="shared" si="46"/>
        <v/>
      </c>
      <c r="X412" s="24" t="str">
        <f t="shared" si="47"/>
        <v/>
      </c>
    </row>
    <row r="413" spans="1:24" x14ac:dyDescent="0.3">
      <c r="A413" s="4" t="str">
        <f t="shared" si="48"/>
        <v/>
      </c>
      <c r="B413" s="41"/>
      <c r="C413" s="42"/>
      <c r="D413" s="43"/>
      <c r="E413" s="44"/>
      <c r="F413" s="44"/>
      <c r="G413" s="17" t="str">
        <f>IF(OR(E413="",F413=""),"",NETWORKDAYS(E413,F413,Lister!$D$7:$D$16))</f>
        <v/>
      </c>
      <c r="I413" s="45" t="str">
        <f t="shared" si="42"/>
        <v/>
      </c>
      <c r="J413" s="46"/>
      <c r="K413" s="47">
        <f>IF(ISNUMBER('Opsparede løndele'!I398),J413+'Opsparede løndele'!I398,J413)</f>
        <v>0</v>
      </c>
      <c r="L413" s="48"/>
      <c r="M413" s="49"/>
      <c r="N413" s="23" t="str">
        <f t="shared" si="43"/>
        <v/>
      </c>
      <c r="O413" s="21" t="str">
        <f t="shared" si="44"/>
        <v/>
      </c>
      <c r="P413" s="49"/>
      <c r="Q413" s="49"/>
      <c r="R413" s="49"/>
      <c r="S413" s="22" t="str">
        <f>IFERROR(MAX(IF(OR(P413="",Q413="",R413=""),"",IF(AND(MONTH(E413)=12,MONTH(F413)=12),(NETWORKDAYS(E413,F413,Lister!$D$7:$D$16)-P413)*O413/NETWORKDAYS(Lister!$D$19,Lister!$E$19,Lister!$D$7:$D$16),IF(AND(MONTH(E413)=12,F413&gt;DATE(2021,12,31)),(NETWORKDAYS(E413,Lister!$E$19,Lister!$D$7:$D$16)-P413)*O413/NETWORKDAYS(Lister!$D$19,Lister!$E$19,Lister!$D$7:$D$16),IF(E413&gt;DATE(2021,12,31),0)))),0),"")</f>
        <v/>
      </c>
      <c r="T413" s="22" t="str">
        <f>IFERROR(MAX(IF(OR(P413="",Q413="",R413=""),"",IF(AND(MONTH(E413)=1,MONTH(F413)=1),(NETWORKDAYS(E413,F413,Lister!$D$7:$D$16)-Q413)*O413/NETWORKDAYS(Lister!$D$20,Lister!$E$20,Lister!$D$7:$D$16),IF(AND(MONTH(E413)=1,F413&gt;DATE(2022,1,31)),(NETWORKDAYS(E413,Lister!$E$20,Lister!$D$7:$D$16)-Q413)*O413/NETWORKDAYS(Lister!$D$20,Lister!$E$20,Lister!$D$7:$D$16),IF(AND(E413&lt;DATE(2022,1,1),MONTH(F413)=1),(NETWORKDAYS(Lister!$D$20,F413,Lister!$D$7:$D$16)-Q413)*O413/NETWORKDAYS(Lister!$D$20,Lister!$E$20,Lister!$D$7:$D$16),IF(AND(E413&lt;DATE(2022,1,1),F413&gt;DATE(2022,1,31)),(NETWORKDAYS(Lister!$D$20,Lister!$E$20,Lister!$D$7:$D$16)-Q413)*O413/NETWORKDAYS(Lister!$D$20,Lister!$E$20,Lister!$D$7:$D$16),IF(OR(AND(E413&lt;DATE(2022,1,1),F413&lt;DATE(2022,1,1)),E413&gt;DATE(2022,1,31)),0)))))),0),"")</f>
        <v/>
      </c>
      <c r="U413" s="22" t="str">
        <f>IFERROR(MAX(IF(OR(P413="",Q413="",R413=""),"",IF(AND(MONTH(E413)=2,MONTH(F413)=2),(NETWORKDAYS(E413,F413,Lister!$D$7:$D$16)-R413)*O413/NETWORKDAYS(Lister!$D$21,Lister!$E$21,Lister!$D$7:$D$16),IF(AND(MONTH(E413)=2,F413&gt;DATE(2022,2,28)),(NETWORKDAYS(E413,Lister!$E$21,Lister!$D$7:$D$16)-R413)*O413/NETWORKDAYS(Lister!$D$21,Lister!$E$21,Lister!$D$7:$D$16),IF(AND(E413&lt;DATE(2022,2,1),MONTH(F413)=2),(NETWORKDAYS(Lister!$D$21,F413,Lister!$D$7:$D$16)-R413)*O413/NETWORKDAYS(Lister!$D$21,Lister!$E$21,Lister!$D$7:$D$16),IF(AND(E413&lt;DATE(2022,2,1),F413&gt;DATE(2022,2,28)),(NETWORKDAYS(Lister!$D$21,Lister!$E$21,Lister!$D$7:$D$16)-R413)*O413/NETWORKDAYS(Lister!$D$21,Lister!$E$21,Lister!$D$7:$D$16),IF(OR(AND(E413&lt;DATE(2022,2,1),F413&lt;DATE(2022,2,1)),E413&gt;DATE(2022,2,28)),0)))))),0),"")</f>
        <v/>
      </c>
      <c r="V413" s="23" t="str">
        <f t="shared" si="45"/>
        <v/>
      </c>
      <c r="W413" s="23" t="str">
        <f t="shared" si="46"/>
        <v/>
      </c>
      <c r="X413" s="24" t="str">
        <f t="shared" si="47"/>
        <v/>
      </c>
    </row>
    <row r="414" spans="1:24" x14ac:dyDescent="0.3">
      <c r="A414" s="4" t="str">
        <f t="shared" si="48"/>
        <v/>
      </c>
      <c r="B414" s="41"/>
      <c r="C414" s="42"/>
      <c r="D414" s="43"/>
      <c r="E414" s="44"/>
      <c r="F414" s="44"/>
      <c r="G414" s="17" t="str">
        <f>IF(OR(E414="",F414=""),"",NETWORKDAYS(E414,F414,Lister!$D$7:$D$16))</f>
        <v/>
      </c>
      <c r="I414" s="45" t="str">
        <f t="shared" si="42"/>
        <v/>
      </c>
      <c r="J414" s="46"/>
      <c r="K414" s="47">
        <f>IF(ISNUMBER('Opsparede løndele'!I399),J414+'Opsparede løndele'!I399,J414)</f>
        <v>0</v>
      </c>
      <c r="L414" s="48"/>
      <c r="M414" s="49"/>
      <c r="N414" s="23" t="str">
        <f t="shared" si="43"/>
        <v/>
      </c>
      <c r="O414" s="21" t="str">
        <f t="shared" si="44"/>
        <v/>
      </c>
      <c r="P414" s="49"/>
      <c r="Q414" s="49"/>
      <c r="R414" s="49"/>
      <c r="S414" s="22" t="str">
        <f>IFERROR(MAX(IF(OR(P414="",Q414="",R414=""),"",IF(AND(MONTH(E414)=12,MONTH(F414)=12),(NETWORKDAYS(E414,F414,Lister!$D$7:$D$16)-P414)*O414/NETWORKDAYS(Lister!$D$19,Lister!$E$19,Lister!$D$7:$D$16),IF(AND(MONTH(E414)=12,F414&gt;DATE(2021,12,31)),(NETWORKDAYS(E414,Lister!$E$19,Lister!$D$7:$D$16)-P414)*O414/NETWORKDAYS(Lister!$D$19,Lister!$E$19,Lister!$D$7:$D$16),IF(E414&gt;DATE(2021,12,31),0)))),0),"")</f>
        <v/>
      </c>
      <c r="T414" s="22" t="str">
        <f>IFERROR(MAX(IF(OR(P414="",Q414="",R414=""),"",IF(AND(MONTH(E414)=1,MONTH(F414)=1),(NETWORKDAYS(E414,F414,Lister!$D$7:$D$16)-Q414)*O414/NETWORKDAYS(Lister!$D$20,Lister!$E$20,Lister!$D$7:$D$16),IF(AND(MONTH(E414)=1,F414&gt;DATE(2022,1,31)),(NETWORKDAYS(E414,Lister!$E$20,Lister!$D$7:$D$16)-Q414)*O414/NETWORKDAYS(Lister!$D$20,Lister!$E$20,Lister!$D$7:$D$16),IF(AND(E414&lt;DATE(2022,1,1),MONTH(F414)=1),(NETWORKDAYS(Lister!$D$20,F414,Lister!$D$7:$D$16)-Q414)*O414/NETWORKDAYS(Lister!$D$20,Lister!$E$20,Lister!$D$7:$D$16),IF(AND(E414&lt;DATE(2022,1,1),F414&gt;DATE(2022,1,31)),(NETWORKDAYS(Lister!$D$20,Lister!$E$20,Lister!$D$7:$D$16)-Q414)*O414/NETWORKDAYS(Lister!$D$20,Lister!$E$20,Lister!$D$7:$D$16),IF(OR(AND(E414&lt;DATE(2022,1,1),F414&lt;DATE(2022,1,1)),E414&gt;DATE(2022,1,31)),0)))))),0),"")</f>
        <v/>
      </c>
      <c r="U414" s="22" t="str">
        <f>IFERROR(MAX(IF(OR(P414="",Q414="",R414=""),"",IF(AND(MONTH(E414)=2,MONTH(F414)=2),(NETWORKDAYS(E414,F414,Lister!$D$7:$D$16)-R414)*O414/NETWORKDAYS(Lister!$D$21,Lister!$E$21,Lister!$D$7:$D$16),IF(AND(MONTH(E414)=2,F414&gt;DATE(2022,2,28)),(NETWORKDAYS(E414,Lister!$E$21,Lister!$D$7:$D$16)-R414)*O414/NETWORKDAYS(Lister!$D$21,Lister!$E$21,Lister!$D$7:$D$16),IF(AND(E414&lt;DATE(2022,2,1),MONTH(F414)=2),(NETWORKDAYS(Lister!$D$21,F414,Lister!$D$7:$D$16)-R414)*O414/NETWORKDAYS(Lister!$D$21,Lister!$E$21,Lister!$D$7:$D$16),IF(AND(E414&lt;DATE(2022,2,1),F414&gt;DATE(2022,2,28)),(NETWORKDAYS(Lister!$D$21,Lister!$E$21,Lister!$D$7:$D$16)-R414)*O414/NETWORKDAYS(Lister!$D$21,Lister!$E$21,Lister!$D$7:$D$16),IF(OR(AND(E414&lt;DATE(2022,2,1),F414&lt;DATE(2022,2,1)),E414&gt;DATE(2022,2,28)),0)))))),0),"")</f>
        <v/>
      </c>
      <c r="V414" s="23" t="str">
        <f t="shared" si="45"/>
        <v/>
      </c>
      <c r="W414" s="23" t="str">
        <f t="shared" si="46"/>
        <v/>
      </c>
      <c r="X414" s="24" t="str">
        <f t="shared" si="47"/>
        <v/>
      </c>
    </row>
    <row r="415" spans="1:24" x14ac:dyDescent="0.3">
      <c r="A415" s="4" t="str">
        <f t="shared" si="48"/>
        <v/>
      </c>
      <c r="B415" s="41"/>
      <c r="C415" s="42"/>
      <c r="D415" s="43"/>
      <c r="E415" s="44"/>
      <c r="F415" s="44"/>
      <c r="G415" s="17" t="str">
        <f>IF(OR(E415="",F415=""),"",NETWORKDAYS(E415,F415,Lister!$D$7:$D$16))</f>
        <v/>
      </c>
      <c r="I415" s="45" t="str">
        <f t="shared" si="42"/>
        <v/>
      </c>
      <c r="J415" s="46"/>
      <c r="K415" s="47">
        <f>IF(ISNUMBER('Opsparede løndele'!I400),J415+'Opsparede løndele'!I400,J415)</f>
        <v>0</v>
      </c>
      <c r="L415" s="48"/>
      <c r="M415" s="49"/>
      <c r="N415" s="23" t="str">
        <f t="shared" si="43"/>
        <v/>
      </c>
      <c r="O415" s="21" t="str">
        <f t="shared" si="44"/>
        <v/>
      </c>
      <c r="P415" s="49"/>
      <c r="Q415" s="49"/>
      <c r="R415" s="49"/>
      <c r="S415" s="22" t="str">
        <f>IFERROR(MAX(IF(OR(P415="",Q415="",R415=""),"",IF(AND(MONTH(E415)=12,MONTH(F415)=12),(NETWORKDAYS(E415,F415,Lister!$D$7:$D$16)-P415)*O415/NETWORKDAYS(Lister!$D$19,Lister!$E$19,Lister!$D$7:$D$16),IF(AND(MONTH(E415)=12,F415&gt;DATE(2021,12,31)),(NETWORKDAYS(E415,Lister!$E$19,Lister!$D$7:$D$16)-P415)*O415/NETWORKDAYS(Lister!$D$19,Lister!$E$19,Lister!$D$7:$D$16),IF(E415&gt;DATE(2021,12,31),0)))),0),"")</f>
        <v/>
      </c>
      <c r="T415" s="22" t="str">
        <f>IFERROR(MAX(IF(OR(P415="",Q415="",R415=""),"",IF(AND(MONTH(E415)=1,MONTH(F415)=1),(NETWORKDAYS(E415,F415,Lister!$D$7:$D$16)-Q415)*O415/NETWORKDAYS(Lister!$D$20,Lister!$E$20,Lister!$D$7:$D$16),IF(AND(MONTH(E415)=1,F415&gt;DATE(2022,1,31)),(NETWORKDAYS(E415,Lister!$E$20,Lister!$D$7:$D$16)-Q415)*O415/NETWORKDAYS(Lister!$D$20,Lister!$E$20,Lister!$D$7:$D$16),IF(AND(E415&lt;DATE(2022,1,1),MONTH(F415)=1),(NETWORKDAYS(Lister!$D$20,F415,Lister!$D$7:$D$16)-Q415)*O415/NETWORKDAYS(Lister!$D$20,Lister!$E$20,Lister!$D$7:$D$16),IF(AND(E415&lt;DATE(2022,1,1),F415&gt;DATE(2022,1,31)),(NETWORKDAYS(Lister!$D$20,Lister!$E$20,Lister!$D$7:$D$16)-Q415)*O415/NETWORKDAYS(Lister!$D$20,Lister!$E$20,Lister!$D$7:$D$16),IF(OR(AND(E415&lt;DATE(2022,1,1),F415&lt;DATE(2022,1,1)),E415&gt;DATE(2022,1,31)),0)))))),0),"")</f>
        <v/>
      </c>
      <c r="U415" s="22" t="str">
        <f>IFERROR(MAX(IF(OR(P415="",Q415="",R415=""),"",IF(AND(MONTH(E415)=2,MONTH(F415)=2),(NETWORKDAYS(E415,F415,Lister!$D$7:$D$16)-R415)*O415/NETWORKDAYS(Lister!$D$21,Lister!$E$21,Lister!$D$7:$D$16),IF(AND(MONTH(E415)=2,F415&gt;DATE(2022,2,28)),(NETWORKDAYS(E415,Lister!$E$21,Lister!$D$7:$D$16)-R415)*O415/NETWORKDAYS(Lister!$D$21,Lister!$E$21,Lister!$D$7:$D$16),IF(AND(E415&lt;DATE(2022,2,1),MONTH(F415)=2),(NETWORKDAYS(Lister!$D$21,F415,Lister!$D$7:$D$16)-R415)*O415/NETWORKDAYS(Lister!$D$21,Lister!$E$21,Lister!$D$7:$D$16),IF(AND(E415&lt;DATE(2022,2,1),F415&gt;DATE(2022,2,28)),(NETWORKDAYS(Lister!$D$21,Lister!$E$21,Lister!$D$7:$D$16)-R415)*O415/NETWORKDAYS(Lister!$D$21,Lister!$E$21,Lister!$D$7:$D$16),IF(OR(AND(E415&lt;DATE(2022,2,1),F415&lt;DATE(2022,2,1)),E415&gt;DATE(2022,2,28)),0)))))),0),"")</f>
        <v/>
      </c>
      <c r="V415" s="23" t="str">
        <f t="shared" si="45"/>
        <v/>
      </c>
      <c r="W415" s="23" t="str">
        <f t="shared" si="46"/>
        <v/>
      </c>
      <c r="X415" s="24" t="str">
        <f t="shared" si="47"/>
        <v/>
      </c>
    </row>
    <row r="416" spans="1:24" x14ac:dyDescent="0.3">
      <c r="A416" s="4" t="str">
        <f t="shared" si="48"/>
        <v/>
      </c>
      <c r="B416" s="41"/>
      <c r="C416" s="42"/>
      <c r="D416" s="43"/>
      <c r="E416" s="44"/>
      <c r="F416" s="44"/>
      <c r="G416" s="17" t="str">
        <f>IF(OR(E416="",F416=""),"",NETWORKDAYS(E416,F416,Lister!$D$7:$D$16))</f>
        <v/>
      </c>
      <c r="I416" s="45" t="str">
        <f t="shared" si="42"/>
        <v/>
      </c>
      <c r="J416" s="46"/>
      <c r="K416" s="47">
        <f>IF(ISNUMBER('Opsparede løndele'!I401),J416+'Opsparede løndele'!I401,J416)</f>
        <v>0</v>
      </c>
      <c r="L416" s="48"/>
      <c r="M416" s="49"/>
      <c r="N416" s="23" t="str">
        <f t="shared" si="43"/>
        <v/>
      </c>
      <c r="O416" s="21" t="str">
        <f t="shared" si="44"/>
        <v/>
      </c>
      <c r="P416" s="49"/>
      <c r="Q416" s="49"/>
      <c r="R416" s="49"/>
      <c r="S416" s="22" t="str">
        <f>IFERROR(MAX(IF(OR(P416="",Q416="",R416=""),"",IF(AND(MONTH(E416)=12,MONTH(F416)=12),(NETWORKDAYS(E416,F416,Lister!$D$7:$D$16)-P416)*O416/NETWORKDAYS(Lister!$D$19,Lister!$E$19,Lister!$D$7:$D$16),IF(AND(MONTH(E416)=12,F416&gt;DATE(2021,12,31)),(NETWORKDAYS(E416,Lister!$E$19,Lister!$D$7:$D$16)-P416)*O416/NETWORKDAYS(Lister!$D$19,Lister!$E$19,Lister!$D$7:$D$16),IF(E416&gt;DATE(2021,12,31),0)))),0),"")</f>
        <v/>
      </c>
      <c r="T416" s="22" t="str">
        <f>IFERROR(MAX(IF(OR(P416="",Q416="",R416=""),"",IF(AND(MONTH(E416)=1,MONTH(F416)=1),(NETWORKDAYS(E416,F416,Lister!$D$7:$D$16)-Q416)*O416/NETWORKDAYS(Lister!$D$20,Lister!$E$20,Lister!$D$7:$D$16),IF(AND(MONTH(E416)=1,F416&gt;DATE(2022,1,31)),(NETWORKDAYS(E416,Lister!$E$20,Lister!$D$7:$D$16)-Q416)*O416/NETWORKDAYS(Lister!$D$20,Lister!$E$20,Lister!$D$7:$D$16),IF(AND(E416&lt;DATE(2022,1,1),MONTH(F416)=1),(NETWORKDAYS(Lister!$D$20,F416,Lister!$D$7:$D$16)-Q416)*O416/NETWORKDAYS(Lister!$D$20,Lister!$E$20,Lister!$D$7:$D$16),IF(AND(E416&lt;DATE(2022,1,1),F416&gt;DATE(2022,1,31)),(NETWORKDAYS(Lister!$D$20,Lister!$E$20,Lister!$D$7:$D$16)-Q416)*O416/NETWORKDAYS(Lister!$D$20,Lister!$E$20,Lister!$D$7:$D$16),IF(OR(AND(E416&lt;DATE(2022,1,1),F416&lt;DATE(2022,1,1)),E416&gt;DATE(2022,1,31)),0)))))),0),"")</f>
        <v/>
      </c>
      <c r="U416" s="22" t="str">
        <f>IFERROR(MAX(IF(OR(P416="",Q416="",R416=""),"",IF(AND(MONTH(E416)=2,MONTH(F416)=2),(NETWORKDAYS(E416,F416,Lister!$D$7:$D$16)-R416)*O416/NETWORKDAYS(Lister!$D$21,Lister!$E$21,Lister!$D$7:$D$16),IF(AND(MONTH(E416)=2,F416&gt;DATE(2022,2,28)),(NETWORKDAYS(E416,Lister!$E$21,Lister!$D$7:$D$16)-R416)*O416/NETWORKDAYS(Lister!$D$21,Lister!$E$21,Lister!$D$7:$D$16),IF(AND(E416&lt;DATE(2022,2,1),MONTH(F416)=2),(NETWORKDAYS(Lister!$D$21,F416,Lister!$D$7:$D$16)-R416)*O416/NETWORKDAYS(Lister!$D$21,Lister!$E$21,Lister!$D$7:$D$16),IF(AND(E416&lt;DATE(2022,2,1),F416&gt;DATE(2022,2,28)),(NETWORKDAYS(Lister!$D$21,Lister!$E$21,Lister!$D$7:$D$16)-R416)*O416/NETWORKDAYS(Lister!$D$21,Lister!$E$21,Lister!$D$7:$D$16),IF(OR(AND(E416&lt;DATE(2022,2,1),F416&lt;DATE(2022,2,1)),E416&gt;DATE(2022,2,28)),0)))))),0),"")</f>
        <v/>
      </c>
      <c r="V416" s="23" t="str">
        <f t="shared" si="45"/>
        <v/>
      </c>
      <c r="W416" s="23" t="str">
        <f t="shared" si="46"/>
        <v/>
      </c>
      <c r="X416" s="24" t="str">
        <f t="shared" si="47"/>
        <v/>
      </c>
    </row>
    <row r="417" spans="1:24" x14ac:dyDescent="0.3">
      <c r="A417" s="4" t="str">
        <f t="shared" si="48"/>
        <v/>
      </c>
      <c r="B417" s="41"/>
      <c r="C417" s="42"/>
      <c r="D417" s="43"/>
      <c r="E417" s="44"/>
      <c r="F417" s="44"/>
      <c r="G417" s="17" t="str">
        <f>IF(OR(E417="",F417=""),"",NETWORKDAYS(E417,F417,Lister!$D$7:$D$16))</f>
        <v/>
      </c>
      <c r="I417" s="45" t="str">
        <f t="shared" si="42"/>
        <v/>
      </c>
      <c r="J417" s="46"/>
      <c r="K417" s="47">
        <f>IF(ISNUMBER('Opsparede løndele'!I402),J417+'Opsparede løndele'!I402,J417)</f>
        <v>0</v>
      </c>
      <c r="L417" s="48"/>
      <c r="M417" s="49"/>
      <c r="N417" s="23" t="str">
        <f t="shared" si="43"/>
        <v/>
      </c>
      <c r="O417" s="21" t="str">
        <f t="shared" si="44"/>
        <v/>
      </c>
      <c r="P417" s="49"/>
      <c r="Q417" s="49"/>
      <c r="R417" s="49"/>
      <c r="S417" s="22" t="str">
        <f>IFERROR(MAX(IF(OR(P417="",Q417="",R417=""),"",IF(AND(MONTH(E417)=12,MONTH(F417)=12),(NETWORKDAYS(E417,F417,Lister!$D$7:$D$16)-P417)*O417/NETWORKDAYS(Lister!$D$19,Lister!$E$19,Lister!$D$7:$D$16),IF(AND(MONTH(E417)=12,F417&gt;DATE(2021,12,31)),(NETWORKDAYS(E417,Lister!$E$19,Lister!$D$7:$D$16)-P417)*O417/NETWORKDAYS(Lister!$D$19,Lister!$E$19,Lister!$D$7:$D$16),IF(E417&gt;DATE(2021,12,31),0)))),0),"")</f>
        <v/>
      </c>
      <c r="T417" s="22" t="str">
        <f>IFERROR(MAX(IF(OR(P417="",Q417="",R417=""),"",IF(AND(MONTH(E417)=1,MONTH(F417)=1),(NETWORKDAYS(E417,F417,Lister!$D$7:$D$16)-Q417)*O417/NETWORKDAYS(Lister!$D$20,Lister!$E$20,Lister!$D$7:$D$16),IF(AND(MONTH(E417)=1,F417&gt;DATE(2022,1,31)),(NETWORKDAYS(E417,Lister!$E$20,Lister!$D$7:$D$16)-Q417)*O417/NETWORKDAYS(Lister!$D$20,Lister!$E$20,Lister!$D$7:$D$16),IF(AND(E417&lt;DATE(2022,1,1),MONTH(F417)=1),(NETWORKDAYS(Lister!$D$20,F417,Lister!$D$7:$D$16)-Q417)*O417/NETWORKDAYS(Lister!$D$20,Lister!$E$20,Lister!$D$7:$D$16),IF(AND(E417&lt;DATE(2022,1,1),F417&gt;DATE(2022,1,31)),(NETWORKDAYS(Lister!$D$20,Lister!$E$20,Lister!$D$7:$D$16)-Q417)*O417/NETWORKDAYS(Lister!$D$20,Lister!$E$20,Lister!$D$7:$D$16),IF(OR(AND(E417&lt;DATE(2022,1,1),F417&lt;DATE(2022,1,1)),E417&gt;DATE(2022,1,31)),0)))))),0),"")</f>
        <v/>
      </c>
      <c r="U417" s="22" t="str">
        <f>IFERROR(MAX(IF(OR(P417="",Q417="",R417=""),"",IF(AND(MONTH(E417)=2,MONTH(F417)=2),(NETWORKDAYS(E417,F417,Lister!$D$7:$D$16)-R417)*O417/NETWORKDAYS(Lister!$D$21,Lister!$E$21,Lister!$D$7:$D$16),IF(AND(MONTH(E417)=2,F417&gt;DATE(2022,2,28)),(NETWORKDAYS(E417,Lister!$E$21,Lister!$D$7:$D$16)-R417)*O417/NETWORKDAYS(Lister!$D$21,Lister!$E$21,Lister!$D$7:$D$16),IF(AND(E417&lt;DATE(2022,2,1),MONTH(F417)=2),(NETWORKDAYS(Lister!$D$21,F417,Lister!$D$7:$D$16)-R417)*O417/NETWORKDAYS(Lister!$D$21,Lister!$E$21,Lister!$D$7:$D$16),IF(AND(E417&lt;DATE(2022,2,1),F417&gt;DATE(2022,2,28)),(NETWORKDAYS(Lister!$D$21,Lister!$E$21,Lister!$D$7:$D$16)-R417)*O417/NETWORKDAYS(Lister!$D$21,Lister!$E$21,Lister!$D$7:$D$16),IF(OR(AND(E417&lt;DATE(2022,2,1),F417&lt;DATE(2022,2,1)),E417&gt;DATE(2022,2,28)),0)))))),0),"")</f>
        <v/>
      </c>
      <c r="V417" s="23" t="str">
        <f t="shared" si="45"/>
        <v/>
      </c>
      <c r="W417" s="23" t="str">
        <f t="shared" si="46"/>
        <v/>
      </c>
      <c r="X417" s="24" t="str">
        <f t="shared" si="47"/>
        <v/>
      </c>
    </row>
    <row r="418" spans="1:24" x14ac:dyDescent="0.3">
      <c r="A418" s="4" t="str">
        <f t="shared" si="48"/>
        <v/>
      </c>
      <c r="B418" s="41"/>
      <c r="C418" s="42"/>
      <c r="D418" s="43"/>
      <c r="E418" s="44"/>
      <c r="F418" s="44"/>
      <c r="G418" s="17" t="str">
        <f>IF(OR(E418="",F418=""),"",NETWORKDAYS(E418,F418,Lister!$D$7:$D$16))</f>
        <v/>
      </c>
      <c r="I418" s="45" t="str">
        <f t="shared" si="42"/>
        <v/>
      </c>
      <c r="J418" s="46"/>
      <c r="K418" s="47">
        <f>IF(ISNUMBER('Opsparede løndele'!I403),J418+'Opsparede løndele'!I403,J418)</f>
        <v>0</v>
      </c>
      <c r="L418" s="48"/>
      <c r="M418" s="49"/>
      <c r="N418" s="23" t="str">
        <f t="shared" si="43"/>
        <v/>
      </c>
      <c r="O418" s="21" t="str">
        <f t="shared" si="44"/>
        <v/>
      </c>
      <c r="P418" s="49"/>
      <c r="Q418" s="49"/>
      <c r="R418" s="49"/>
      <c r="S418" s="22" t="str">
        <f>IFERROR(MAX(IF(OR(P418="",Q418="",R418=""),"",IF(AND(MONTH(E418)=12,MONTH(F418)=12),(NETWORKDAYS(E418,F418,Lister!$D$7:$D$16)-P418)*O418/NETWORKDAYS(Lister!$D$19,Lister!$E$19,Lister!$D$7:$D$16),IF(AND(MONTH(E418)=12,F418&gt;DATE(2021,12,31)),(NETWORKDAYS(E418,Lister!$E$19,Lister!$D$7:$D$16)-P418)*O418/NETWORKDAYS(Lister!$D$19,Lister!$E$19,Lister!$D$7:$D$16),IF(E418&gt;DATE(2021,12,31),0)))),0),"")</f>
        <v/>
      </c>
      <c r="T418" s="22" t="str">
        <f>IFERROR(MAX(IF(OR(P418="",Q418="",R418=""),"",IF(AND(MONTH(E418)=1,MONTH(F418)=1),(NETWORKDAYS(E418,F418,Lister!$D$7:$D$16)-Q418)*O418/NETWORKDAYS(Lister!$D$20,Lister!$E$20,Lister!$D$7:$D$16),IF(AND(MONTH(E418)=1,F418&gt;DATE(2022,1,31)),(NETWORKDAYS(E418,Lister!$E$20,Lister!$D$7:$D$16)-Q418)*O418/NETWORKDAYS(Lister!$D$20,Lister!$E$20,Lister!$D$7:$D$16),IF(AND(E418&lt;DATE(2022,1,1),MONTH(F418)=1),(NETWORKDAYS(Lister!$D$20,F418,Lister!$D$7:$D$16)-Q418)*O418/NETWORKDAYS(Lister!$D$20,Lister!$E$20,Lister!$D$7:$D$16),IF(AND(E418&lt;DATE(2022,1,1),F418&gt;DATE(2022,1,31)),(NETWORKDAYS(Lister!$D$20,Lister!$E$20,Lister!$D$7:$D$16)-Q418)*O418/NETWORKDAYS(Lister!$D$20,Lister!$E$20,Lister!$D$7:$D$16),IF(OR(AND(E418&lt;DATE(2022,1,1),F418&lt;DATE(2022,1,1)),E418&gt;DATE(2022,1,31)),0)))))),0),"")</f>
        <v/>
      </c>
      <c r="U418" s="22" t="str">
        <f>IFERROR(MAX(IF(OR(P418="",Q418="",R418=""),"",IF(AND(MONTH(E418)=2,MONTH(F418)=2),(NETWORKDAYS(E418,F418,Lister!$D$7:$D$16)-R418)*O418/NETWORKDAYS(Lister!$D$21,Lister!$E$21,Lister!$D$7:$D$16),IF(AND(MONTH(E418)=2,F418&gt;DATE(2022,2,28)),(NETWORKDAYS(E418,Lister!$E$21,Lister!$D$7:$D$16)-R418)*O418/NETWORKDAYS(Lister!$D$21,Lister!$E$21,Lister!$D$7:$D$16),IF(AND(E418&lt;DATE(2022,2,1),MONTH(F418)=2),(NETWORKDAYS(Lister!$D$21,F418,Lister!$D$7:$D$16)-R418)*O418/NETWORKDAYS(Lister!$D$21,Lister!$E$21,Lister!$D$7:$D$16),IF(AND(E418&lt;DATE(2022,2,1),F418&gt;DATE(2022,2,28)),(NETWORKDAYS(Lister!$D$21,Lister!$E$21,Lister!$D$7:$D$16)-R418)*O418/NETWORKDAYS(Lister!$D$21,Lister!$E$21,Lister!$D$7:$D$16),IF(OR(AND(E418&lt;DATE(2022,2,1),F418&lt;DATE(2022,2,1)),E418&gt;DATE(2022,2,28)),0)))))),0),"")</f>
        <v/>
      </c>
      <c r="V418" s="23" t="str">
        <f t="shared" si="45"/>
        <v/>
      </c>
      <c r="W418" s="23" t="str">
        <f t="shared" si="46"/>
        <v/>
      </c>
      <c r="X418" s="24" t="str">
        <f t="shared" si="47"/>
        <v/>
      </c>
    </row>
    <row r="419" spans="1:24" x14ac:dyDescent="0.3">
      <c r="A419" s="4" t="str">
        <f t="shared" si="48"/>
        <v/>
      </c>
      <c r="B419" s="41"/>
      <c r="C419" s="42"/>
      <c r="D419" s="43"/>
      <c r="E419" s="44"/>
      <c r="F419" s="44"/>
      <c r="G419" s="17" t="str">
        <f>IF(OR(E419="",F419=""),"",NETWORKDAYS(E419,F419,Lister!$D$7:$D$16))</f>
        <v/>
      </c>
      <c r="I419" s="45" t="str">
        <f t="shared" si="42"/>
        <v/>
      </c>
      <c r="J419" s="46"/>
      <c r="K419" s="47">
        <f>IF(ISNUMBER('Opsparede løndele'!I404),J419+'Opsparede løndele'!I404,J419)</f>
        <v>0</v>
      </c>
      <c r="L419" s="48"/>
      <c r="M419" s="49"/>
      <c r="N419" s="23" t="str">
        <f t="shared" si="43"/>
        <v/>
      </c>
      <c r="O419" s="21" t="str">
        <f t="shared" si="44"/>
        <v/>
      </c>
      <c r="P419" s="49"/>
      <c r="Q419" s="49"/>
      <c r="R419" s="49"/>
      <c r="S419" s="22" t="str">
        <f>IFERROR(MAX(IF(OR(P419="",Q419="",R419=""),"",IF(AND(MONTH(E419)=12,MONTH(F419)=12),(NETWORKDAYS(E419,F419,Lister!$D$7:$D$16)-P419)*O419/NETWORKDAYS(Lister!$D$19,Lister!$E$19,Lister!$D$7:$D$16),IF(AND(MONTH(E419)=12,F419&gt;DATE(2021,12,31)),(NETWORKDAYS(E419,Lister!$E$19,Lister!$D$7:$D$16)-P419)*O419/NETWORKDAYS(Lister!$D$19,Lister!$E$19,Lister!$D$7:$D$16),IF(E419&gt;DATE(2021,12,31),0)))),0),"")</f>
        <v/>
      </c>
      <c r="T419" s="22" t="str">
        <f>IFERROR(MAX(IF(OR(P419="",Q419="",R419=""),"",IF(AND(MONTH(E419)=1,MONTH(F419)=1),(NETWORKDAYS(E419,F419,Lister!$D$7:$D$16)-Q419)*O419/NETWORKDAYS(Lister!$D$20,Lister!$E$20,Lister!$D$7:$D$16),IF(AND(MONTH(E419)=1,F419&gt;DATE(2022,1,31)),(NETWORKDAYS(E419,Lister!$E$20,Lister!$D$7:$D$16)-Q419)*O419/NETWORKDAYS(Lister!$D$20,Lister!$E$20,Lister!$D$7:$D$16),IF(AND(E419&lt;DATE(2022,1,1),MONTH(F419)=1),(NETWORKDAYS(Lister!$D$20,F419,Lister!$D$7:$D$16)-Q419)*O419/NETWORKDAYS(Lister!$D$20,Lister!$E$20,Lister!$D$7:$D$16),IF(AND(E419&lt;DATE(2022,1,1),F419&gt;DATE(2022,1,31)),(NETWORKDAYS(Lister!$D$20,Lister!$E$20,Lister!$D$7:$D$16)-Q419)*O419/NETWORKDAYS(Lister!$D$20,Lister!$E$20,Lister!$D$7:$D$16),IF(OR(AND(E419&lt;DATE(2022,1,1),F419&lt;DATE(2022,1,1)),E419&gt;DATE(2022,1,31)),0)))))),0),"")</f>
        <v/>
      </c>
      <c r="U419" s="22" t="str">
        <f>IFERROR(MAX(IF(OR(P419="",Q419="",R419=""),"",IF(AND(MONTH(E419)=2,MONTH(F419)=2),(NETWORKDAYS(E419,F419,Lister!$D$7:$D$16)-R419)*O419/NETWORKDAYS(Lister!$D$21,Lister!$E$21,Lister!$D$7:$D$16),IF(AND(MONTH(E419)=2,F419&gt;DATE(2022,2,28)),(NETWORKDAYS(E419,Lister!$E$21,Lister!$D$7:$D$16)-R419)*O419/NETWORKDAYS(Lister!$D$21,Lister!$E$21,Lister!$D$7:$D$16),IF(AND(E419&lt;DATE(2022,2,1),MONTH(F419)=2),(NETWORKDAYS(Lister!$D$21,F419,Lister!$D$7:$D$16)-R419)*O419/NETWORKDAYS(Lister!$D$21,Lister!$E$21,Lister!$D$7:$D$16),IF(AND(E419&lt;DATE(2022,2,1),F419&gt;DATE(2022,2,28)),(NETWORKDAYS(Lister!$D$21,Lister!$E$21,Lister!$D$7:$D$16)-R419)*O419/NETWORKDAYS(Lister!$D$21,Lister!$E$21,Lister!$D$7:$D$16),IF(OR(AND(E419&lt;DATE(2022,2,1),F419&lt;DATE(2022,2,1)),E419&gt;DATE(2022,2,28)),0)))))),0),"")</f>
        <v/>
      </c>
      <c r="V419" s="23" t="str">
        <f t="shared" si="45"/>
        <v/>
      </c>
      <c r="W419" s="23" t="str">
        <f t="shared" si="46"/>
        <v/>
      </c>
      <c r="X419" s="24" t="str">
        <f t="shared" si="47"/>
        <v/>
      </c>
    </row>
    <row r="420" spans="1:24" x14ac:dyDescent="0.3">
      <c r="A420" s="4" t="str">
        <f t="shared" si="48"/>
        <v/>
      </c>
      <c r="B420" s="41"/>
      <c r="C420" s="42"/>
      <c r="D420" s="43"/>
      <c r="E420" s="44"/>
      <c r="F420" s="44"/>
      <c r="G420" s="17" t="str">
        <f>IF(OR(E420="",F420=""),"",NETWORKDAYS(E420,F420,Lister!$D$7:$D$16))</f>
        <v/>
      </c>
      <c r="I420" s="45" t="str">
        <f t="shared" si="42"/>
        <v/>
      </c>
      <c r="J420" s="46"/>
      <c r="K420" s="47">
        <f>IF(ISNUMBER('Opsparede løndele'!I405),J420+'Opsparede løndele'!I405,J420)</f>
        <v>0</v>
      </c>
      <c r="L420" s="48"/>
      <c r="M420" s="49"/>
      <c r="N420" s="23" t="str">
        <f t="shared" si="43"/>
        <v/>
      </c>
      <c r="O420" s="21" t="str">
        <f t="shared" si="44"/>
        <v/>
      </c>
      <c r="P420" s="49"/>
      <c r="Q420" s="49"/>
      <c r="R420" s="49"/>
      <c r="S420" s="22" t="str">
        <f>IFERROR(MAX(IF(OR(P420="",Q420="",R420=""),"",IF(AND(MONTH(E420)=12,MONTH(F420)=12),(NETWORKDAYS(E420,F420,Lister!$D$7:$D$16)-P420)*O420/NETWORKDAYS(Lister!$D$19,Lister!$E$19,Lister!$D$7:$D$16),IF(AND(MONTH(E420)=12,F420&gt;DATE(2021,12,31)),(NETWORKDAYS(E420,Lister!$E$19,Lister!$D$7:$D$16)-P420)*O420/NETWORKDAYS(Lister!$D$19,Lister!$E$19,Lister!$D$7:$D$16),IF(E420&gt;DATE(2021,12,31),0)))),0),"")</f>
        <v/>
      </c>
      <c r="T420" s="22" t="str">
        <f>IFERROR(MAX(IF(OR(P420="",Q420="",R420=""),"",IF(AND(MONTH(E420)=1,MONTH(F420)=1),(NETWORKDAYS(E420,F420,Lister!$D$7:$D$16)-Q420)*O420/NETWORKDAYS(Lister!$D$20,Lister!$E$20,Lister!$D$7:$D$16),IF(AND(MONTH(E420)=1,F420&gt;DATE(2022,1,31)),(NETWORKDAYS(E420,Lister!$E$20,Lister!$D$7:$D$16)-Q420)*O420/NETWORKDAYS(Lister!$D$20,Lister!$E$20,Lister!$D$7:$D$16),IF(AND(E420&lt;DATE(2022,1,1),MONTH(F420)=1),(NETWORKDAYS(Lister!$D$20,F420,Lister!$D$7:$D$16)-Q420)*O420/NETWORKDAYS(Lister!$D$20,Lister!$E$20,Lister!$D$7:$D$16),IF(AND(E420&lt;DATE(2022,1,1),F420&gt;DATE(2022,1,31)),(NETWORKDAYS(Lister!$D$20,Lister!$E$20,Lister!$D$7:$D$16)-Q420)*O420/NETWORKDAYS(Lister!$D$20,Lister!$E$20,Lister!$D$7:$D$16),IF(OR(AND(E420&lt;DATE(2022,1,1),F420&lt;DATE(2022,1,1)),E420&gt;DATE(2022,1,31)),0)))))),0),"")</f>
        <v/>
      </c>
      <c r="U420" s="22" t="str">
        <f>IFERROR(MAX(IF(OR(P420="",Q420="",R420=""),"",IF(AND(MONTH(E420)=2,MONTH(F420)=2),(NETWORKDAYS(E420,F420,Lister!$D$7:$D$16)-R420)*O420/NETWORKDAYS(Lister!$D$21,Lister!$E$21,Lister!$D$7:$D$16),IF(AND(MONTH(E420)=2,F420&gt;DATE(2022,2,28)),(NETWORKDAYS(E420,Lister!$E$21,Lister!$D$7:$D$16)-R420)*O420/NETWORKDAYS(Lister!$D$21,Lister!$E$21,Lister!$D$7:$D$16),IF(AND(E420&lt;DATE(2022,2,1),MONTH(F420)=2),(NETWORKDAYS(Lister!$D$21,F420,Lister!$D$7:$D$16)-R420)*O420/NETWORKDAYS(Lister!$D$21,Lister!$E$21,Lister!$D$7:$D$16),IF(AND(E420&lt;DATE(2022,2,1),F420&gt;DATE(2022,2,28)),(NETWORKDAYS(Lister!$D$21,Lister!$E$21,Lister!$D$7:$D$16)-R420)*O420/NETWORKDAYS(Lister!$D$21,Lister!$E$21,Lister!$D$7:$D$16),IF(OR(AND(E420&lt;DATE(2022,2,1),F420&lt;DATE(2022,2,1)),E420&gt;DATE(2022,2,28)),0)))))),0),"")</f>
        <v/>
      </c>
      <c r="V420" s="23" t="str">
        <f t="shared" si="45"/>
        <v/>
      </c>
      <c r="W420" s="23" t="str">
        <f t="shared" si="46"/>
        <v/>
      </c>
      <c r="X420" s="24" t="str">
        <f t="shared" si="47"/>
        <v/>
      </c>
    </row>
    <row r="421" spans="1:24" x14ac:dyDescent="0.3">
      <c r="A421" s="4" t="str">
        <f t="shared" si="48"/>
        <v/>
      </c>
      <c r="B421" s="41"/>
      <c r="C421" s="42"/>
      <c r="D421" s="43"/>
      <c r="E421" s="44"/>
      <c r="F421" s="44"/>
      <c r="G421" s="17" t="str">
        <f>IF(OR(E421="",F421=""),"",NETWORKDAYS(E421,F421,Lister!$D$7:$D$16))</f>
        <v/>
      </c>
      <c r="I421" s="45" t="str">
        <f t="shared" si="42"/>
        <v/>
      </c>
      <c r="J421" s="46"/>
      <c r="K421" s="47">
        <f>IF(ISNUMBER('Opsparede løndele'!I406),J421+'Opsparede løndele'!I406,J421)</f>
        <v>0</v>
      </c>
      <c r="L421" s="48"/>
      <c r="M421" s="49"/>
      <c r="N421" s="23" t="str">
        <f t="shared" si="43"/>
        <v/>
      </c>
      <c r="O421" s="21" t="str">
        <f t="shared" si="44"/>
        <v/>
      </c>
      <c r="P421" s="49"/>
      <c r="Q421" s="49"/>
      <c r="R421" s="49"/>
      <c r="S421" s="22" t="str">
        <f>IFERROR(MAX(IF(OR(P421="",Q421="",R421=""),"",IF(AND(MONTH(E421)=12,MONTH(F421)=12),(NETWORKDAYS(E421,F421,Lister!$D$7:$D$16)-P421)*O421/NETWORKDAYS(Lister!$D$19,Lister!$E$19,Lister!$D$7:$D$16),IF(AND(MONTH(E421)=12,F421&gt;DATE(2021,12,31)),(NETWORKDAYS(E421,Lister!$E$19,Lister!$D$7:$D$16)-P421)*O421/NETWORKDAYS(Lister!$D$19,Lister!$E$19,Lister!$D$7:$D$16),IF(E421&gt;DATE(2021,12,31),0)))),0),"")</f>
        <v/>
      </c>
      <c r="T421" s="22" t="str">
        <f>IFERROR(MAX(IF(OR(P421="",Q421="",R421=""),"",IF(AND(MONTH(E421)=1,MONTH(F421)=1),(NETWORKDAYS(E421,F421,Lister!$D$7:$D$16)-Q421)*O421/NETWORKDAYS(Lister!$D$20,Lister!$E$20,Lister!$D$7:$D$16),IF(AND(MONTH(E421)=1,F421&gt;DATE(2022,1,31)),(NETWORKDAYS(E421,Lister!$E$20,Lister!$D$7:$D$16)-Q421)*O421/NETWORKDAYS(Lister!$D$20,Lister!$E$20,Lister!$D$7:$D$16),IF(AND(E421&lt;DATE(2022,1,1),MONTH(F421)=1),(NETWORKDAYS(Lister!$D$20,F421,Lister!$D$7:$D$16)-Q421)*O421/NETWORKDAYS(Lister!$D$20,Lister!$E$20,Lister!$D$7:$D$16),IF(AND(E421&lt;DATE(2022,1,1),F421&gt;DATE(2022,1,31)),(NETWORKDAYS(Lister!$D$20,Lister!$E$20,Lister!$D$7:$D$16)-Q421)*O421/NETWORKDAYS(Lister!$D$20,Lister!$E$20,Lister!$D$7:$D$16),IF(OR(AND(E421&lt;DATE(2022,1,1),F421&lt;DATE(2022,1,1)),E421&gt;DATE(2022,1,31)),0)))))),0),"")</f>
        <v/>
      </c>
      <c r="U421" s="22" t="str">
        <f>IFERROR(MAX(IF(OR(P421="",Q421="",R421=""),"",IF(AND(MONTH(E421)=2,MONTH(F421)=2),(NETWORKDAYS(E421,F421,Lister!$D$7:$D$16)-R421)*O421/NETWORKDAYS(Lister!$D$21,Lister!$E$21,Lister!$D$7:$D$16),IF(AND(MONTH(E421)=2,F421&gt;DATE(2022,2,28)),(NETWORKDAYS(E421,Lister!$E$21,Lister!$D$7:$D$16)-R421)*O421/NETWORKDAYS(Lister!$D$21,Lister!$E$21,Lister!$D$7:$D$16),IF(AND(E421&lt;DATE(2022,2,1),MONTH(F421)=2),(NETWORKDAYS(Lister!$D$21,F421,Lister!$D$7:$D$16)-R421)*O421/NETWORKDAYS(Lister!$D$21,Lister!$E$21,Lister!$D$7:$D$16),IF(AND(E421&lt;DATE(2022,2,1),F421&gt;DATE(2022,2,28)),(NETWORKDAYS(Lister!$D$21,Lister!$E$21,Lister!$D$7:$D$16)-R421)*O421/NETWORKDAYS(Lister!$D$21,Lister!$E$21,Lister!$D$7:$D$16),IF(OR(AND(E421&lt;DATE(2022,2,1),F421&lt;DATE(2022,2,1)),E421&gt;DATE(2022,2,28)),0)))))),0),"")</f>
        <v/>
      </c>
      <c r="V421" s="23" t="str">
        <f t="shared" si="45"/>
        <v/>
      </c>
      <c r="W421" s="23" t="str">
        <f t="shared" si="46"/>
        <v/>
      </c>
      <c r="X421" s="24" t="str">
        <f t="shared" si="47"/>
        <v/>
      </c>
    </row>
    <row r="422" spans="1:24" x14ac:dyDescent="0.3">
      <c r="A422" s="4" t="str">
        <f t="shared" si="48"/>
        <v/>
      </c>
      <c r="B422" s="41"/>
      <c r="C422" s="42"/>
      <c r="D422" s="43"/>
      <c r="E422" s="44"/>
      <c r="F422" s="44"/>
      <c r="G422" s="17" t="str">
        <f>IF(OR(E422="",F422=""),"",NETWORKDAYS(E422,F422,Lister!$D$7:$D$16))</f>
        <v/>
      </c>
      <c r="I422" s="45" t="str">
        <f t="shared" si="42"/>
        <v/>
      </c>
      <c r="J422" s="46"/>
      <c r="K422" s="47">
        <f>IF(ISNUMBER('Opsparede løndele'!I407),J422+'Opsparede løndele'!I407,J422)</f>
        <v>0</v>
      </c>
      <c r="L422" s="48"/>
      <c r="M422" s="49"/>
      <c r="N422" s="23" t="str">
        <f t="shared" si="43"/>
        <v/>
      </c>
      <c r="O422" s="21" t="str">
        <f t="shared" si="44"/>
        <v/>
      </c>
      <c r="P422" s="49"/>
      <c r="Q422" s="49"/>
      <c r="R422" s="49"/>
      <c r="S422" s="22" t="str">
        <f>IFERROR(MAX(IF(OR(P422="",Q422="",R422=""),"",IF(AND(MONTH(E422)=12,MONTH(F422)=12),(NETWORKDAYS(E422,F422,Lister!$D$7:$D$16)-P422)*O422/NETWORKDAYS(Lister!$D$19,Lister!$E$19,Lister!$D$7:$D$16),IF(AND(MONTH(E422)=12,F422&gt;DATE(2021,12,31)),(NETWORKDAYS(E422,Lister!$E$19,Lister!$D$7:$D$16)-P422)*O422/NETWORKDAYS(Lister!$D$19,Lister!$E$19,Lister!$D$7:$D$16),IF(E422&gt;DATE(2021,12,31),0)))),0),"")</f>
        <v/>
      </c>
      <c r="T422" s="22" t="str">
        <f>IFERROR(MAX(IF(OR(P422="",Q422="",R422=""),"",IF(AND(MONTH(E422)=1,MONTH(F422)=1),(NETWORKDAYS(E422,F422,Lister!$D$7:$D$16)-Q422)*O422/NETWORKDAYS(Lister!$D$20,Lister!$E$20,Lister!$D$7:$D$16),IF(AND(MONTH(E422)=1,F422&gt;DATE(2022,1,31)),(NETWORKDAYS(E422,Lister!$E$20,Lister!$D$7:$D$16)-Q422)*O422/NETWORKDAYS(Lister!$D$20,Lister!$E$20,Lister!$D$7:$D$16),IF(AND(E422&lt;DATE(2022,1,1),MONTH(F422)=1),(NETWORKDAYS(Lister!$D$20,F422,Lister!$D$7:$D$16)-Q422)*O422/NETWORKDAYS(Lister!$D$20,Lister!$E$20,Lister!$D$7:$D$16),IF(AND(E422&lt;DATE(2022,1,1),F422&gt;DATE(2022,1,31)),(NETWORKDAYS(Lister!$D$20,Lister!$E$20,Lister!$D$7:$D$16)-Q422)*O422/NETWORKDAYS(Lister!$D$20,Lister!$E$20,Lister!$D$7:$D$16),IF(OR(AND(E422&lt;DATE(2022,1,1),F422&lt;DATE(2022,1,1)),E422&gt;DATE(2022,1,31)),0)))))),0),"")</f>
        <v/>
      </c>
      <c r="U422" s="22" t="str">
        <f>IFERROR(MAX(IF(OR(P422="",Q422="",R422=""),"",IF(AND(MONTH(E422)=2,MONTH(F422)=2),(NETWORKDAYS(E422,F422,Lister!$D$7:$D$16)-R422)*O422/NETWORKDAYS(Lister!$D$21,Lister!$E$21,Lister!$D$7:$D$16),IF(AND(MONTH(E422)=2,F422&gt;DATE(2022,2,28)),(NETWORKDAYS(E422,Lister!$E$21,Lister!$D$7:$D$16)-R422)*O422/NETWORKDAYS(Lister!$D$21,Lister!$E$21,Lister!$D$7:$D$16),IF(AND(E422&lt;DATE(2022,2,1),MONTH(F422)=2),(NETWORKDAYS(Lister!$D$21,F422,Lister!$D$7:$D$16)-R422)*O422/NETWORKDAYS(Lister!$D$21,Lister!$E$21,Lister!$D$7:$D$16),IF(AND(E422&lt;DATE(2022,2,1),F422&gt;DATE(2022,2,28)),(NETWORKDAYS(Lister!$D$21,Lister!$E$21,Lister!$D$7:$D$16)-R422)*O422/NETWORKDAYS(Lister!$D$21,Lister!$E$21,Lister!$D$7:$D$16),IF(OR(AND(E422&lt;DATE(2022,2,1),F422&lt;DATE(2022,2,1)),E422&gt;DATE(2022,2,28)),0)))))),0),"")</f>
        <v/>
      </c>
      <c r="V422" s="23" t="str">
        <f t="shared" si="45"/>
        <v/>
      </c>
      <c r="W422" s="23" t="str">
        <f t="shared" si="46"/>
        <v/>
      </c>
      <c r="X422" s="24" t="str">
        <f t="shared" si="47"/>
        <v/>
      </c>
    </row>
    <row r="423" spans="1:24" x14ac:dyDescent="0.3">
      <c r="A423" s="4" t="str">
        <f t="shared" si="48"/>
        <v/>
      </c>
      <c r="B423" s="41"/>
      <c r="C423" s="42"/>
      <c r="D423" s="43"/>
      <c r="E423" s="44"/>
      <c r="F423" s="44"/>
      <c r="G423" s="17" t="str">
        <f>IF(OR(E423="",F423=""),"",NETWORKDAYS(E423,F423,Lister!$D$7:$D$16))</f>
        <v/>
      </c>
      <c r="I423" s="45" t="str">
        <f t="shared" si="42"/>
        <v/>
      </c>
      <c r="J423" s="46"/>
      <c r="K423" s="47">
        <f>IF(ISNUMBER('Opsparede løndele'!I408),J423+'Opsparede løndele'!I408,J423)</f>
        <v>0</v>
      </c>
      <c r="L423" s="48"/>
      <c r="M423" s="49"/>
      <c r="N423" s="23" t="str">
        <f t="shared" si="43"/>
        <v/>
      </c>
      <c r="O423" s="21" t="str">
        <f t="shared" si="44"/>
        <v/>
      </c>
      <c r="P423" s="49"/>
      <c r="Q423" s="49"/>
      <c r="R423" s="49"/>
      <c r="S423" s="22" t="str">
        <f>IFERROR(MAX(IF(OR(P423="",Q423="",R423=""),"",IF(AND(MONTH(E423)=12,MONTH(F423)=12),(NETWORKDAYS(E423,F423,Lister!$D$7:$D$16)-P423)*O423/NETWORKDAYS(Lister!$D$19,Lister!$E$19,Lister!$D$7:$D$16),IF(AND(MONTH(E423)=12,F423&gt;DATE(2021,12,31)),(NETWORKDAYS(E423,Lister!$E$19,Lister!$D$7:$D$16)-P423)*O423/NETWORKDAYS(Lister!$D$19,Lister!$E$19,Lister!$D$7:$D$16),IF(E423&gt;DATE(2021,12,31),0)))),0),"")</f>
        <v/>
      </c>
      <c r="T423" s="22" t="str">
        <f>IFERROR(MAX(IF(OR(P423="",Q423="",R423=""),"",IF(AND(MONTH(E423)=1,MONTH(F423)=1),(NETWORKDAYS(E423,F423,Lister!$D$7:$D$16)-Q423)*O423/NETWORKDAYS(Lister!$D$20,Lister!$E$20,Lister!$D$7:$D$16),IF(AND(MONTH(E423)=1,F423&gt;DATE(2022,1,31)),(NETWORKDAYS(E423,Lister!$E$20,Lister!$D$7:$D$16)-Q423)*O423/NETWORKDAYS(Lister!$D$20,Lister!$E$20,Lister!$D$7:$D$16),IF(AND(E423&lt;DATE(2022,1,1),MONTH(F423)=1),(NETWORKDAYS(Lister!$D$20,F423,Lister!$D$7:$D$16)-Q423)*O423/NETWORKDAYS(Lister!$D$20,Lister!$E$20,Lister!$D$7:$D$16),IF(AND(E423&lt;DATE(2022,1,1),F423&gt;DATE(2022,1,31)),(NETWORKDAYS(Lister!$D$20,Lister!$E$20,Lister!$D$7:$D$16)-Q423)*O423/NETWORKDAYS(Lister!$D$20,Lister!$E$20,Lister!$D$7:$D$16),IF(OR(AND(E423&lt;DATE(2022,1,1),F423&lt;DATE(2022,1,1)),E423&gt;DATE(2022,1,31)),0)))))),0),"")</f>
        <v/>
      </c>
      <c r="U423" s="22" t="str">
        <f>IFERROR(MAX(IF(OR(P423="",Q423="",R423=""),"",IF(AND(MONTH(E423)=2,MONTH(F423)=2),(NETWORKDAYS(E423,F423,Lister!$D$7:$D$16)-R423)*O423/NETWORKDAYS(Lister!$D$21,Lister!$E$21,Lister!$D$7:$D$16),IF(AND(MONTH(E423)=2,F423&gt;DATE(2022,2,28)),(NETWORKDAYS(E423,Lister!$E$21,Lister!$D$7:$D$16)-R423)*O423/NETWORKDAYS(Lister!$D$21,Lister!$E$21,Lister!$D$7:$D$16),IF(AND(E423&lt;DATE(2022,2,1),MONTH(F423)=2),(NETWORKDAYS(Lister!$D$21,F423,Lister!$D$7:$D$16)-R423)*O423/NETWORKDAYS(Lister!$D$21,Lister!$E$21,Lister!$D$7:$D$16),IF(AND(E423&lt;DATE(2022,2,1),F423&gt;DATE(2022,2,28)),(NETWORKDAYS(Lister!$D$21,Lister!$E$21,Lister!$D$7:$D$16)-R423)*O423/NETWORKDAYS(Lister!$D$21,Lister!$E$21,Lister!$D$7:$D$16),IF(OR(AND(E423&lt;DATE(2022,2,1),F423&lt;DATE(2022,2,1)),E423&gt;DATE(2022,2,28)),0)))))),0),"")</f>
        <v/>
      </c>
      <c r="V423" s="23" t="str">
        <f t="shared" si="45"/>
        <v/>
      </c>
      <c r="W423" s="23" t="str">
        <f t="shared" si="46"/>
        <v/>
      </c>
      <c r="X423" s="24" t="str">
        <f t="shared" si="47"/>
        <v/>
      </c>
    </row>
    <row r="424" spans="1:24" x14ac:dyDescent="0.3">
      <c r="A424" s="4" t="str">
        <f t="shared" si="48"/>
        <v/>
      </c>
      <c r="B424" s="41"/>
      <c r="C424" s="42"/>
      <c r="D424" s="43"/>
      <c r="E424" s="44"/>
      <c r="F424" s="44"/>
      <c r="G424" s="17" t="str">
        <f>IF(OR(E424="",F424=""),"",NETWORKDAYS(E424,F424,Lister!$D$7:$D$16))</f>
        <v/>
      </c>
      <c r="I424" s="45" t="str">
        <f t="shared" si="42"/>
        <v/>
      </c>
      <c r="J424" s="46"/>
      <c r="K424" s="47">
        <f>IF(ISNUMBER('Opsparede løndele'!I409),J424+'Opsparede løndele'!I409,J424)</f>
        <v>0</v>
      </c>
      <c r="L424" s="48"/>
      <c r="M424" s="49"/>
      <c r="N424" s="23" t="str">
        <f t="shared" si="43"/>
        <v/>
      </c>
      <c r="O424" s="21" t="str">
        <f t="shared" si="44"/>
        <v/>
      </c>
      <c r="P424" s="49"/>
      <c r="Q424" s="49"/>
      <c r="R424" s="49"/>
      <c r="S424" s="22" t="str">
        <f>IFERROR(MAX(IF(OR(P424="",Q424="",R424=""),"",IF(AND(MONTH(E424)=12,MONTH(F424)=12),(NETWORKDAYS(E424,F424,Lister!$D$7:$D$16)-P424)*O424/NETWORKDAYS(Lister!$D$19,Lister!$E$19,Lister!$D$7:$D$16),IF(AND(MONTH(E424)=12,F424&gt;DATE(2021,12,31)),(NETWORKDAYS(E424,Lister!$E$19,Lister!$D$7:$D$16)-P424)*O424/NETWORKDAYS(Lister!$D$19,Lister!$E$19,Lister!$D$7:$D$16),IF(E424&gt;DATE(2021,12,31),0)))),0),"")</f>
        <v/>
      </c>
      <c r="T424" s="22" t="str">
        <f>IFERROR(MAX(IF(OR(P424="",Q424="",R424=""),"",IF(AND(MONTH(E424)=1,MONTH(F424)=1),(NETWORKDAYS(E424,F424,Lister!$D$7:$D$16)-Q424)*O424/NETWORKDAYS(Lister!$D$20,Lister!$E$20,Lister!$D$7:$D$16),IF(AND(MONTH(E424)=1,F424&gt;DATE(2022,1,31)),(NETWORKDAYS(E424,Lister!$E$20,Lister!$D$7:$D$16)-Q424)*O424/NETWORKDAYS(Lister!$D$20,Lister!$E$20,Lister!$D$7:$D$16),IF(AND(E424&lt;DATE(2022,1,1),MONTH(F424)=1),(NETWORKDAYS(Lister!$D$20,F424,Lister!$D$7:$D$16)-Q424)*O424/NETWORKDAYS(Lister!$D$20,Lister!$E$20,Lister!$D$7:$D$16),IF(AND(E424&lt;DATE(2022,1,1),F424&gt;DATE(2022,1,31)),(NETWORKDAYS(Lister!$D$20,Lister!$E$20,Lister!$D$7:$D$16)-Q424)*O424/NETWORKDAYS(Lister!$D$20,Lister!$E$20,Lister!$D$7:$D$16),IF(OR(AND(E424&lt;DATE(2022,1,1),F424&lt;DATE(2022,1,1)),E424&gt;DATE(2022,1,31)),0)))))),0),"")</f>
        <v/>
      </c>
      <c r="U424" s="22" t="str">
        <f>IFERROR(MAX(IF(OR(P424="",Q424="",R424=""),"",IF(AND(MONTH(E424)=2,MONTH(F424)=2),(NETWORKDAYS(E424,F424,Lister!$D$7:$D$16)-R424)*O424/NETWORKDAYS(Lister!$D$21,Lister!$E$21,Lister!$D$7:$D$16),IF(AND(MONTH(E424)=2,F424&gt;DATE(2022,2,28)),(NETWORKDAYS(E424,Lister!$E$21,Lister!$D$7:$D$16)-R424)*O424/NETWORKDAYS(Lister!$D$21,Lister!$E$21,Lister!$D$7:$D$16),IF(AND(E424&lt;DATE(2022,2,1),MONTH(F424)=2),(NETWORKDAYS(Lister!$D$21,F424,Lister!$D$7:$D$16)-R424)*O424/NETWORKDAYS(Lister!$D$21,Lister!$E$21,Lister!$D$7:$D$16),IF(AND(E424&lt;DATE(2022,2,1),F424&gt;DATE(2022,2,28)),(NETWORKDAYS(Lister!$D$21,Lister!$E$21,Lister!$D$7:$D$16)-R424)*O424/NETWORKDAYS(Lister!$D$21,Lister!$E$21,Lister!$D$7:$D$16),IF(OR(AND(E424&lt;DATE(2022,2,1),F424&lt;DATE(2022,2,1)),E424&gt;DATE(2022,2,28)),0)))))),0),"")</f>
        <v/>
      </c>
      <c r="V424" s="23" t="str">
        <f t="shared" si="45"/>
        <v/>
      </c>
      <c r="W424" s="23" t="str">
        <f t="shared" si="46"/>
        <v/>
      </c>
      <c r="X424" s="24" t="str">
        <f t="shared" si="47"/>
        <v/>
      </c>
    </row>
    <row r="425" spans="1:24" x14ac:dyDescent="0.3">
      <c r="A425" s="4" t="str">
        <f t="shared" si="48"/>
        <v/>
      </c>
      <c r="B425" s="41"/>
      <c r="C425" s="42"/>
      <c r="D425" s="43"/>
      <c r="E425" s="44"/>
      <c r="F425" s="44"/>
      <c r="G425" s="17" t="str">
        <f>IF(OR(E425="",F425=""),"",NETWORKDAYS(E425,F425,Lister!$D$7:$D$16))</f>
        <v/>
      </c>
      <c r="I425" s="45" t="str">
        <f t="shared" si="42"/>
        <v/>
      </c>
      <c r="J425" s="46"/>
      <c r="K425" s="47">
        <f>IF(ISNUMBER('Opsparede løndele'!I410),J425+'Opsparede løndele'!I410,J425)</f>
        <v>0</v>
      </c>
      <c r="L425" s="48"/>
      <c r="M425" s="49"/>
      <c r="N425" s="23" t="str">
        <f t="shared" si="43"/>
        <v/>
      </c>
      <c r="O425" s="21" t="str">
        <f t="shared" si="44"/>
        <v/>
      </c>
      <c r="P425" s="49"/>
      <c r="Q425" s="49"/>
      <c r="R425" s="49"/>
      <c r="S425" s="22" t="str">
        <f>IFERROR(MAX(IF(OR(P425="",Q425="",R425=""),"",IF(AND(MONTH(E425)=12,MONTH(F425)=12),(NETWORKDAYS(E425,F425,Lister!$D$7:$D$16)-P425)*O425/NETWORKDAYS(Lister!$D$19,Lister!$E$19,Lister!$D$7:$D$16),IF(AND(MONTH(E425)=12,F425&gt;DATE(2021,12,31)),(NETWORKDAYS(E425,Lister!$E$19,Lister!$D$7:$D$16)-P425)*O425/NETWORKDAYS(Lister!$D$19,Lister!$E$19,Lister!$D$7:$D$16),IF(E425&gt;DATE(2021,12,31),0)))),0),"")</f>
        <v/>
      </c>
      <c r="T425" s="22" t="str">
        <f>IFERROR(MAX(IF(OR(P425="",Q425="",R425=""),"",IF(AND(MONTH(E425)=1,MONTH(F425)=1),(NETWORKDAYS(E425,F425,Lister!$D$7:$D$16)-Q425)*O425/NETWORKDAYS(Lister!$D$20,Lister!$E$20,Lister!$D$7:$D$16),IF(AND(MONTH(E425)=1,F425&gt;DATE(2022,1,31)),(NETWORKDAYS(E425,Lister!$E$20,Lister!$D$7:$D$16)-Q425)*O425/NETWORKDAYS(Lister!$D$20,Lister!$E$20,Lister!$D$7:$D$16),IF(AND(E425&lt;DATE(2022,1,1),MONTH(F425)=1),(NETWORKDAYS(Lister!$D$20,F425,Lister!$D$7:$D$16)-Q425)*O425/NETWORKDAYS(Lister!$D$20,Lister!$E$20,Lister!$D$7:$D$16),IF(AND(E425&lt;DATE(2022,1,1),F425&gt;DATE(2022,1,31)),(NETWORKDAYS(Lister!$D$20,Lister!$E$20,Lister!$D$7:$D$16)-Q425)*O425/NETWORKDAYS(Lister!$D$20,Lister!$E$20,Lister!$D$7:$D$16),IF(OR(AND(E425&lt;DATE(2022,1,1),F425&lt;DATE(2022,1,1)),E425&gt;DATE(2022,1,31)),0)))))),0),"")</f>
        <v/>
      </c>
      <c r="U425" s="22" t="str">
        <f>IFERROR(MAX(IF(OR(P425="",Q425="",R425=""),"",IF(AND(MONTH(E425)=2,MONTH(F425)=2),(NETWORKDAYS(E425,F425,Lister!$D$7:$D$16)-R425)*O425/NETWORKDAYS(Lister!$D$21,Lister!$E$21,Lister!$D$7:$D$16),IF(AND(MONTH(E425)=2,F425&gt;DATE(2022,2,28)),(NETWORKDAYS(E425,Lister!$E$21,Lister!$D$7:$D$16)-R425)*O425/NETWORKDAYS(Lister!$D$21,Lister!$E$21,Lister!$D$7:$D$16),IF(AND(E425&lt;DATE(2022,2,1),MONTH(F425)=2),(NETWORKDAYS(Lister!$D$21,F425,Lister!$D$7:$D$16)-R425)*O425/NETWORKDAYS(Lister!$D$21,Lister!$E$21,Lister!$D$7:$D$16),IF(AND(E425&lt;DATE(2022,2,1),F425&gt;DATE(2022,2,28)),(NETWORKDAYS(Lister!$D$21,Lister!$E$21,Lister!$D$7:$D$16)-R425)*O425/NETWORKDAYS(Lister!$D$21,Lister!$E$21,Lister!$D$7:$D$16),IF(OR(AND(E425&lt;DATE(2022,2,1),F425&lt;DATE(2022,2,1)),E425&gt;DATE(2022,2,28)),0)))))),0),"")</f>
        <v/>
      </c>
      <c r="V425" s="23" t="str">
        <f t="shared" si="45"/>
        <v/>
      </c>
      <c r="W425" s="23" t="str">
        <f t="shared" si="46"/>
        <v/>
      </c>
      <c r="X425" s="24" t="str">
        <f t="shared" si="47"/>
        <v/>
      </c>
    </row>
    <row r="426" spans="1:24" x14ac:dyDescent="0.3">
      <c r="A426" s="4" t="str">
        <f t="shared" si="48"/>
        <v/>
      </c>
      <c r="B426" s="41"/>
      <c r="C426" s="42"/>
      <c r="D426" s="43"/>
      <c r="E426" s="44"/>
      <c r="F426" s="44"/>
      <c r="G426" s="17" t="str">
        <f>IF(OR(E426="",F426=""),"",NETWORKDAYS(E426,F426,Lister!$D$7:$D$16))</f>
        <v/>
      </c>
      <c r="I426" s="45" t="str">
        <f t="shared" si="42"/>
        <v/>
      </c>
      <c r="J426" s="46"/>
      <c r="K426" s="47">
        <f>IF(ISNUMBER('Opsparede løndele'!I411),J426+'Opsparede løndele'!I411,J426)</f>
        <v>0</v>
      </c>
      <c r="L426" s="48"/>
      <c r="M426" s="49"/>
      <c r="N426" s="23" t="str">
        <f t="shared" si="43"/>
        <v/>
      </c>
      <c r="O426" s="21" t="str">
        <f t="shared" si="44"/>
        <v/>
      </c>
      <c r="P426" s="49"/>
      <c r="Q426" s="49"/>
      <c r="R426" s="49"/>
      <c r="S426" s="22" t="str">
        <f>IFERROR(MAX(IF(OR(P426="",Q426="",R426=""),"",IF(AND(MONTH(E426)=12,MONTH(F426)=12),(NETWORKDAYS(E426,F426,Lister!$D$7:$D$16)-P426)*O426/NETWORKDAYS(Lister!$D$19,Lister!$E$19,Lister!$D$7:$D$16),IF(AND(MONTH(E426)=12,F426&gt;DATE(2021,12,31)),(NETWORKDAYS(E426,Lister!$E$19,Lister!$D$7:$D$16)-P426)*O426/NETWORKDAYS(Lister!$D$19,Lister!$E$19,Lister!$D$7:$D$16),IF(E426&gt;DATE(2021,12,31),0)))),0),"")</f>
        <v/>
      </c>
      <c r="T426" s="22" t="str">
        <f>IFERROR(MAX(IF(OR(P426="",Q426="",R426=""),"",IF(AND(MONTH(E426)=1,MONTH(F426)=1),(NETWORKDAYS(E426,F426,Lister!$D$7:$D$16)-Q426)*O426/NETWORKDAYS(Lister!$D$20,Lister!$E$20,Lister!$D$7:$D$16),IF(AND(MONTH(E426)=1,F426&gt;DATE(2022,1,31)),(NETWORKDAYS(E426,Lister!$E$20,Lister!$D$7:$D$16)-Q426)*O426/NETWORKDAYS(Lister!$D$20,Lister!$E$20,Lister!$D$7:$D$16),IF(AND(E426&lt;DATE(2022,1,1),MONTH(F426)=1),(NETWORKDAYS(Lister!$D$20,F426,Lister!$D$7:$D$16)-Q426)*O426/NETWORKDAYS(Lister!$D$20,Lister!$E$20,Lister!$D$7:$D$16),IF(AND(E426&lt;DATE(2022,1,1),F426&gt;DATE(2022,1,31)),(NETWORKDAYS(Lister!$D$20,Lister!$E$20,Lister!$D$7:$D$16)-Q426)*O426/NETWORKDAYS(Lister!$D$20,Lister!$E$20,Lister!$D$7:$D$16),IF(OR(AND(E426&lt;DATE(2022,1,1),F426&lt;DATE(2022,1,1)),E426&gt;DATE(2022,1,31)),0)))))),0),"")</f>
        <v/>
      </c>
      <c r="U426" s="22" t="str">
        <f>IFERROR(MAX(IF(OR(P426="",Q426="",R426=""),"",IF(AND(MONTH(E426)=2,MONTH(F426)=2),(NETWORKDAYS(E426,F426,Lister!$D$7:$D$16)-R426)*O426/NETWORKDAYS(Lister!$D$21,Lister!$E$21,Lister!$D$7:$D$16),IF(AND(MONTH(E426)=2,F426&gt;DATE(2022,2,28)),(NETWORKDAYS(E426,Lister!$E$21,Lister!$D$7:$D$16)-R426)*O426/NETWORKDAYS(Lister!$D$21,Lister!$E$21,Lister!$D$7:$D$16),IF(AND(E426&lt;DATE(2022,2,1),MONTH(F426)=2),(NETWORKDAYS(Lister!$D$21,F426,Lister!$D$7:$D$16)-R426)*O426/NETWORKDAYS(Lister!$D$21,Lister!$E$21,Lister!$D$7:$D$16),IF(AND(E426&lt;DATE(2022,2,1),F426&gt;DATE(2022,2,28)),(NETWORKDAYS(Lister!$D$21,Lister!$E$21,Lister!$D$7:$D$16)-R426)*O426/NETWORKDAYS(Lister!$D$21,Lister!$E$21,Lister!$D$7:$D$16),IF(OR(AND(E426&lt;DATE(2022,2,1),F426&lt;DATE(2022,2,1)),E426&gt;DATE(2022,2,28)),0)))))),0),"")</f>
        <v/>
      </c>
      <c r="V426" s="23" t="str">
        <f t="shared" si="45"/>
        <v/>
      </c>
      <c r="W426" s="23" t="str">
        <f t="shared" si="46"/>
        <v/>
      </c>
      <c r="X426" s="24" t="str">
        <f t="shared" si="47"/>
        <v/>
      </c>
    </row>
    <row r="427" spans="1:24" x14ac:dyDescent="0.3">
      <c r="A427" s="4" t="str">
        <f t="shared" si="48"/>
        <v/>
      </c>
      <c r="B427" s="41"/>
      <c r="C427" s="42"/>
      <c r="D427" s="43"/>
      <c r="E427" s="44"/>
      <c r="F427" s="44"/>
      <c r="G427" s="17" t="str">
        <f>IF(OR(E427="",F427=""),"",NETWORKDAYS(E427,F427,Lister!$D$7:$D$16))</f>
        <v/>
      </c>
      <c r="I427" s="45" t="str">
        <f t="shared" si="42"/>
        <v/>
      </c>
      <c r="J427" s="46"/>
      <c r="K427" s="47">
        <f>IF(ISNUMBER('Opsparede løndele'!I412),J427+'Opsparede løndele'!I412,J427)</f>
        <v>0</v>
      </c>
      <c r="L427" s="48"/>
      <c r="M427" s="49"/>
      <c r="N427" s="23" t="str">
        <f t="shared" si="43"/>
        <v/>
      </c>
      <c r="O427" s="21" t="str">
        <f t="shared" si="44"/>
        <v/>
      </c>
      <c r="P427" s="49"/>
      <c r="Q427" s="49"/>
      <c r="R427" s="49"/>
      <c r="S427" s="22" t="str">
        <f>IFERROR(MAX(IF(OR(P427="",Q427="",R427=""),"",IF(AND(MONTH(E427)=12,MONTH(F427)=12),(NETWORKDAYS(E427,F427,Lister!$D$7:$D$16)-P427)*O427/NETWORKDAYS(Lister!$D$19,Lister!$E$19,Lister!$D$7:$D$16),IF(AND(MONTH(E427)=12,F427&gt;DATE(2021,12,31)),(NETWORKDAYS(E427,Lister!$E$19,Lister!$D$7:$D$16)-P427)*O427/NETWORKDAYS(Lister!$D$19,Lister!$E$19,Lister!$D$7:$D$16),IF(E427&gt;DATE(2021,12,31),0)))),0),"")</f>
        <v/>
      </c>
      <c r="T427" s="22" t="str">
        <f>IFERROR(MAX(IF(OR(P427="",Q427="",R427=""),"",IF(AND(MONTH(E427)=1,MONTH(F427)=1),(NETWORKDAYS(E427,F427,Lister!$D$7:$D$16)-Q427)*O427/NETWORKDAYS(Lister!$D$20,Lister!$E$20,Lister!$D$7:$D$16),IF(AND(MONTH(E427)=1,F427&gt;DATE(2022,1,31)),(NETWORKDAYS(E427,Lister!$E$20,Lister!$D$7:$D$16)-Q427)*O427/NETWORKDAYS(Lister!$D$20,Lister!$E$20,Lister!$D$7:$D$16),IF(AND(E427&lt;DATE(2022,1,1),MONTH(F427)=1),(NETWORKDAYS(Lister!$D$20,F427,Lister!$D$7:$D$16)-Q427)*O427/NETWORKDAYS(Lister!$D$20,Lister!$E$20,Lister!$D$7:$D$16),IF(AND(E427&lt;DATE(2022,1,1),F427&gt;DATE(2022,1,31)),(NETWORKDAYS(Lister!$D$20,Lister!$E$20,Lister!$D$7:$D$16)-Q427)*O427/NETWORKDAYS(Lister!$D$20,Lister!$E$20,Lister!$D$7:$D$16),IF(OR(AND(E427&lt;DATE(2022,1,1),F427&lt;DATE(2022,1,1)),E427&gt;DATE(2022,1,31)),0)))))),0),"")</f>
        <v/>
      </c>
      <c r="U427" s="22" t="str">
        <f>IFERROR(MAX(IF(OR(P427="",Q427="",R427=""),"",IF(AND(MONTH(E427)=2,MONTH(F427)=2),(NETWORKDAYS(E427,F427,Lister!$D$7:$D$16)-R427)*O427/NETWORKDAYS(Lister!$D$21,Lister!$E$21,Lister!$D$7:$D$16),IF(AND(MONTH(E427)=2,F427&gt;DATE(2022,2,28)),(NETWORKDAYS(E427,Lister!$E$21,Lister!$D$7:$D$16)-R427)*O427/NETWORKDAYS(Lister!$D$21,Lister!$E$21,Lister!$D$7:$D$16),IF(AND(E427&lt;DATE(2022,2,1),MONTH(F427)=2),(NETWORKDAYS(Lister!$D$21,F427,Lister!$D$7:$D$16)-R427)*O427/NETWORKDAYS(Lister!$D$21,Lister!$E$21,Lister!$D$7:$D$16),IF(AND(E427&lt;DATE(2022,2,1),F427&gt;DATE(2022,2,28)),(NETWORKDAYS(Lister!$D$21,Lister!$E$21,Lister!$D$7:$D$16)-R427)*O427/NETWORKDAYS(Lister!$D$21,Lister!$E$21,Lister!$D$7:$D$16),IF(OR(AND(E427&lt;DATE(2022,2,1),F427&lt;DATE(2022,2,1)),E427&gt;DATE(2022,2,28)),0)))))),0),"")</f>
        <v/>
      </c>
      <c r="V427" s="23" t="str">
        <f t="shared" si="45"/>
        <v/>
      </c>
      <c r="W427" s="23" t="str">
        <f t="shared" si="46"/>
        <v/>
      </c>
      <c r="X427" s="24" t="str">
        <f t="shared" si="47"/>
        <v/>
      </c>
    </row>
    <row r="428" spans="1:24" x14ac:dyDescent="0.3">
      <c r="A428" s="4" t="str">
        <f t="shared" si="48"/>
        <v/>
      </c>
      <c r="B428" s="41"/>
      <c r="C428" s="42"/>
      <c r="D428" s="43"/>
      <c r="E428" s="44"/>
      <c r="F428" s="44"/>
      <c r="G428" s="17" t="str">
        <f>IF(OR(E428="",F428=""),"",NETWORKDAYS(E428,F428,Lister!$D$7:$D$16))</f>
        <v/>
      </c>
      <c r="I428" s="45" t="str">
        <f t="shared" si="42"/>
        <v/>
      </c>
      <c r="J428" s="46"/>
      <c r="K428" s="47">
        <f>IF(ISNUMBER('Opsparede løndele'!I413),J428+'Opsparede løndele'!I413,J428)</f>
        <v>0</v>
      </c>
      <c r="L428" s="48"/>
      <c r="M428" s="49"/>
      <c r="N428" s="23" t="str">
        <f t="shared" si="43"/>
        <v/>
      </c>
      <c r="O428" s="21" t="str">
        <f t="shared" si="44"/>
        <v/>
      </c>
      <c r="P428" s="49"/>
      <c r="Q428" s="49"/>
      <c r="R428" s="49"/>
      <c r="S428" s="22" t="str">
        <f>IFERROR(MAX(IF(OR(P428="",Q428="",R428=""),"",IF(AND(MONTH(E428)=12,MONTH(F428)=12),(NETWORKDAYS(E428,F428,Lister!$D$7:$D$16)-P428)*O428/NETWORKDAYS(Lister!$D$19,Lister!$E$19,Lister!$D$7:$D$16),IF(AND(MONTH(E428)=12,F428&gt;DATE(2021,12,31)),(NETWORKDAYS(E428,Lister!$E$19,Lister!$D$7:$D$16)-P428)*O428/NETWORKDAYS(Lister!$D$19,Lister!$E$19,Lister!$D$7:$D$16),IF(E428&gt;DATE(2021,12,31),0)))),0),"")</f>
        <v/>
      </c>
      <c r="T428" s="22" t="str">
        <f>IFERROR(MAX(IF(OR(P428="",Q428="",R428=""),"",IF(AND(MONTH(E428)=1,MONTH(F428)=1),(NETWORKDAYS(E428,F428,Lister!$D$7:$D$16)-Q428)*O428/NETWORKDAYS(Lister!$D$20,Lister!$E$20,Lister!$D$7:$D$16),IF(AND(MONTH(E428)=1,F428&gt;DATE(2022,1,31)),(NETWORKDAYS(E428,Lister!$E$20,Lister!$D$7:$D$16)-Q428)*O428/NETWORKDAYS(Lister!$D$20,Lister!$E$20,Lister!$D$7:$D$16),IF(AND(E428&lt;DATE(2022,1,1),MONTH(F428)=1),(NETWORKDAYS(Lister!$D$20,F428,Lister!$D$7:$D$16)-Q428)*O428/NETWORKDAYS(Lister!$D$20,Lister!$E$20,Lister!$D$7:$D$16),IF(AND(E428&lt;DATE(2022,1,1),F428&gt;DATE(2022,1,31)),(NETWORKDAYS(Lister!$D$20,Lister!$E$20,Lister!$D$7:$D$16)-Q428)*O428/NETWORKDAYS(Lister!$D$20,Lister!$E$20,Lister!$D$7:$D$16),IF(OR(AND(E428&lt;DATE(2022,1,1),F428&lt;DATE(2022,1,1)),E428&gt;DATE(2022,1,31)),0)))))),0),"")</f>
        <v/>
      </c>
      <c r="U428" s="22" t="str">
        <f>IFERROR(MAX(IF(OR(P428="",Q428="",R428=""),"",IF(AND(MONTH(E428)=2,MONTH(F428)=2),(NETWORKDAYS(E428,F428,Lister!$D$7:$D$16)-R428)*O428/NETWORKDAYS(Lister!$D$21,Lister!$E$21,Lister!$D$7:$D$16),IF(AND(MONTH(E428)=2,F428&gt;DATE(2022,2,28)),(NETWORKDAYS(E428,Lister!$E$21,Lister!$D$7:$D$16)-R428)*O428/NETWORKDAYS(Lister!$D$21,Lister!$E$21,Lister!$D$7:$D$16),IF(AND(E428&lt;DATE(2022,2,1),MONTH(F428)=2),(NETWORKDAYS(Lister!$D$21,F428,Lister!$D$7:$D$16)-R428)*O428/NETWORKDAYS(Lister!$D$21,Lister!$E$21,Lister!$D$7:$D$16),IF(AND(E428&lt;DATE(2022,2,1),F428&gt;DATE(2022,2,28)),(NETWORKDAYS(Lister!$D$21,Lister!$E$21,Lister!$D$7:$D$16)-R428)*O428/NETWORKDAYS(Lister!$D$21,Lister!$E$21,Lister!$D$7:$D$16),IF(OR(AND(E428&lt;DATE(2022,2,1),F428&lt;DATE(2022,2,1)),E428&gt;DATE(2022,2,28)),0)))))),0),"")</f>
        <v/>
      </c>
      <c r="V428" s="23" t="str">
        <f t="shared" si="45"/>
        <v/>
      </c>
      <c r="W428" s="23" t="str">
        <f t="shared" si="46"/>
        <v/>
      </c>
      <c r="X428" s="24" t="str">
        <f t="shared" si="47"/>
        <v/>
      </c>
    </row>
    <row r="429" spans="1:24" x14ac:dyDescent="0.3">
      <c r="A429" s="4" t="str">
        <f t="shared" si="48"/>
        <v/>
      </c>
      <c r="B429" s="41"/>
      <c r="C429" s="42"/>
      <c r="D429" s="43"/>
      <c r="E429" s="44"/>
      <c r="F429" s="44"/>
      <c r="G429" s="17" t="str">
        <f>IF(OR(E429="",F429=""),"",NETWORKDAYS(E429,F429,Lister!$D$7:$D$16))</f>
        <v/>
      </c>
      <c r="I429" s="45" t="str">
        <f t="shared" si="42"/>
        <v/>
      </c>
      <c r="J429" s="46"/>
      <c r="K429" s="47">
        <f>IF(ISNUMBER('Opsparede løndele'!I414),J429+'Opsparede løndele'!I414,J429)</f>
        <v>0</v>
      </c>
      <c r="L429" s="48"/>
      <c r="M429" s="49"/>
      <c r="N429" s="23" t="str">
        <f t="shared" si="43"/>
        <v/>
      </c>
      <c r="O429" s="21" t="str">
        <f t="shared" si="44"/>
        <v/>
      </c>
      <c r="P429" s="49"/>
      <c r="Q429" s="49"/>
      <c r="R429" s="49"/>
      <c r="S429" s="22" t="str">
        <f>IFERROR(MAX(IF(OR(P429="",Q429="",R429=""),"",IF(AND(MONTH(E429)=12,MONTH(F429)=12),(NETWORKDAYS(E429,F429,Lister!$D$7:$D$16)-P429)*O429/NETWORKDAYS(Lister!$D$19,Lister!$E$19,Lister!$D$7:$D$16),IF(AND(MONTH(E429)=12,F429&gt;DATE(2021,12,31)),(NETWORKDAYS(E429,Lister!$E$19,Lister!$D$7:$D$16)-P429)*O429/NETWORKDAYS(Lister!$D$19,Lister!$E$19,Lister!$D$7:$D$16),IF(E429&gt;DATE(2021,12,31),0)))),0),"")</f>
        <v/>
      </c>
      <c r="T429" s="22" t="str">
        <f>IFERROR(MAX(IF(OR(P429="",Q429="",R429=""),"",IF(AND(MONTH(E429)=1,MONTH(F429)=1),(NETWORKDAYS(E429,F429,Lister!$D$7:$D$16)-Q429)*O429/NETWORKDAYS(Lister!$D$20,Lister!$E$20,Lister!$D$7:$D$16),IF(AND(MONTH(E429)=1,F429&gt;DATE(2022,1,31)),(NETWORKDAYS(E429,Lister!$E$20,Lister!$D$7:$D$16)-Q429)*O429/NETWORKDAYS(Lister!$D$20,Lister!$E$20,Lister!$D$7:$D$16),IF(AND(E429&lt;DATE(2022,1,1),MONTH(F429)=1),(NETWORKDAYS(Lister!$D$20,F429,Lister!$D$7:$D$16)-Q429)*O429/NETWORKDAYS(Lister!$D$20,Lister!$E$20,Lister!$D$7:$D$16),IF(AND(E429&lt;DATE(2022,1,1),F429&gt;DATE(2022,1,31)),(NETWORKDAYS(Lister!$D$20,Lister!$E$20,Lister!$D$7:$D$16)-Q429)*O429/NETWORKDAYS(Lister!$D$20,Lister!$E$20,Lister!$D$7:$D$16),IF(OR(AND(E429&lt;DATE(2022,1,1),F429&lt;DATE(2022,1,1)),E429&gt;DATE(2022,1,31)),0)))))),0),"")</f>
        <v/>
      </c>
      <c r="U429" s="22" t="str">
        <f>IFERROR(MAX(IF(OR(P429="",Q429="",R429=""),"",IF(AND(MONTH(E429)=2,MONTH(F429)=2),(NETWORKDAYS(E429,F429,Lister!$D$7:$D$16)-R429)*O429/NETWORKDAYS(Lister!$D$21,Lister!$E$21,Lister!$D$7:$D$16),IF(AND(MONTH(E429)=2,F429&gt;DATE(2022,2,28)),(NETWORKDAYS(E429,Lister!$E$21,Lister!$D$7:$D$16)-R429)*O429/NETWORKDAYS(Lister!$D$21,Lister!$E$21,Lister!$D$7:$D$16),IF(AND(E429&lt;DATE(2022,2,1),MONTH(F429)=2),(NETWORKDAYS(Lister!$D$21,F429,Lister!$D$7:$D$16)-R429)*O429/NETWORKDAYS(Lister!$D$21,Lister!$E$21,Lister!$D$7:$D$16),IF(AND(E429&lt;DATE(2022,2,1),F429&gt;DATE(2022,2,28)),(NETWORKDAYS(Lister!$D$21,Lister!$E$21,Lister!$D$7:$D$16)-R429)*O429/NETWORKDAYS(Lister!$D$21,Lister!$E$21,Lister!$D$7:$D$16),IF(OR(AND(E429&lt;DATE(2022,2,1),F429&lt;DATE(2022,2,1)),E429&gt;DATE(2022,2,28)),0)))))),0),"")</f>
        <v/>
      </c>
      <c r="V429" s="23" t="str">
        <f t="shared" si="45"/>
        <v/>
      </c>
      <c r="W429" s="23" t="str">
        <f t="shared" si="46"/>
        <v/>
      </c>
      <c r="X429" s="24" t="str">
        <f t="shared" si="47"/>
        <v/>
      </c>
    </row>
    <row r="430" spans="1:24" x14ac:dyDescent="0.3">
      <c r="A430" s="4" t="str">
        <f t="shared" si="48"/>
        <v/>
      </c>
      <c r="B430" s="41"/>
      <c r="C430" s="42"/>
      <c r="D430" s="43"/>
      <c r="E430" s="44"/>
      <c r="F430" s="44"/>
      <c r="G430" s="17" t="str">
        <f>IF(OR(E430="",F430=""),"",NETWORKDAYS(E430,F430,Lister!$D$7:$D$16))</f>
        <v/>
      </c>
      <c r="I430" s="45" t="str">
        <f t="shared" si="42"/>
        <v/>
      </c>
      <c r="J430" s="46"/>
      <c r="K430" s="47">
        <f>IF(ISNUMBER('Opsparede løndele'!I415),J430+'Opsparede løndele'!I415,J430)</f>
        <v>0</v>
      </c>
      <c r="L430" s="48"/>
      <c r="M430" s="49"/>
      <c r="N430" s="23" t="str">
        <f t="shared" si="43"/>
        <v/>
      </c>
      <c r="O430" s="21" t="str">
        <f t="shared" si="44"/>
        <v/>
      </c>
      <c r="P430" s="49"/>
      <c r="Q430" s="49"/>
      <c r="R430" s="49"/>
      <c r="S430" s="22" t="str">
        <f>IFERROR(MAX(IF(OR(P430="",Q430="",R430=""),"",IF(AND(MONTH(E430)=12,MONTH(F430)=12),(NETWORKDAYS(E430,F430,Lister!$D$7:$D$16)-P430)*O430/NETWORKDAYS(Lister!$D$19,Lister!$E$19,Lister!$D$7:$D$16),IF(AND(MONTH(E430)=12,F430&gt;DATE(2021,12,31)),(NETWORKDAYS(E430,Lister!$E$19,Lister!$D$7:$D$16)-P430)*O430/NETWORKDAYS(Lister!$D$19,Lister!$E$19,Lister!$D$7:$D$16),IF(E430&gt;DATE(2021,12,31),0)))),0),"")</f>
        <v/>
      </c>
      <c r="T430" s="22" t="str">
        <f>IFERROR(MAX(IF(OR(P430="",Q430="",R430=""),"",IF(AND(MONTH(E430)=1,MONTH(F430)=1),(NETWORKDAYS(E430,F430,Lister!$D$7:$D$16)-Q430)*O430/NETWORKDAYS(Lister!$D$20,Lister!$E$20,Lister!$D$7:$D$16),IF(AND(MONTH(E430)=1,F430&gt;DATE(2022,1,31)),(NETWORKDAYS(E430,Lister!$E$20,Lister!$D$7:$D$16)-Q430)*O430/NETWORKDAYS(Lister!$D$20,Lister!$E$20,Lister!$D$7:$D$16),IF(AND(E430&lt;DATE(2022,1,1),MONTH(F430)=1),(NETWORKDAYS(Lister!$D$20,F430,Lister!$D$7:$D$16)-Q430)*O430/NETWORKDAYS(Lister!$D$20,Lister!$E$20,Lister!$D$7:$D$16),IF(AND(E430&lt;DATE(2022,1,1),F430&gt;DATE(2022,1,31)),(NETWORKDAYS(Lister!$D$20,Lister!$E$20,Lister!$D$7:$D$16)-Q430)*O430/NETWORKDAYS(Lister!$D$20,Lister!$E$20,Lister!$D$7:$D$16),IF(OR(AND(E430&lt;DATE(2022,1,1),F430&lt;DATE(2022,1,1)),E430&gt;DATE(2022,1,31)),0)))))),0),"")</f>
        <v/>
      </c>
      <c r="U430" s="22" t="str">
        <f>IFERROR(MAX(IF(OR(P430="",Q430="",R430=""),"",IF(AND(MONTH(E430)=2,MONTH(F430)=2),(NETWORKDAYS(E430,F430,Lister!$D$7:$D$16)-R430)*O430/NETWORKDAYS(Lister!$D$21,Lister!$E$21,Lister!$D$7:$D$16),IF(AND(MONTH(E430)=2,F430&gt;DATE(2022,2,28)),(NETWORKDAYS(E430,Lister!$E$21,Lister!$D$7:$D$16)-R430)*O430/NETWORKDAYS(Lister!$D$21,Lister!$E$21,Lister!$D$7:$D$16),IF(AND(E430&lt;DATE(2022,2,1),MONTH(F430)=2),(NETWORKDAYS(Lister!$D$21,F430,Lister!$D$7:$D$16)-R430)*O430/NETWORKDAYS(Lister!$D$21,Lister!$E$21,Lister!$D$7:$D$16),IF(AND(E430&lt;DATE(2022,2,1),F430&gt;DATE(2022,2,28)),(NETWORKDAYS(Lister!$D$21,Lister!$E$21,Lister!$D$7:$D$16)-R430)*O430/NETWORKDAYS(Lister!$D$21,Lister!$E$21,Lister!$D$7:$D$16),IF(OR(AND(E430&lt;DATE(2022,2,1),F430&lt;DATE(2022,2,1)),E430&gt;DATE(2022,2,28)),0)))))),0),"")</f>
        <v/>
      </c>
      <c r="V430" s="23" t="str">
        <f t="shared" si="45"/>
        <v/>
      </c>
      <c r="W430" s="23" t="str">
        <f t="shared" si="46"/>
        <v/>
      </c>
      <c r="X430" s="24" t="str">
        <f t="shared" si="47"/>
        <v/>
      </c>
    </row>
    <row r="431" spans="1:24" x14ac:dyDescent="0.3">
      <c r="A431" s="4" t="str">
        <f t="shared" si="48"/>
        <v/>
      </c>
      <c r="B431" s="41"/>
      <c r="C431" s="42"/>
      <c r="D431" s="43"/>
      <c r="E431" s="44"/>
      <c r="F431" s="44"/>
      <c r="G431" s="17" t="str">
        <f>IF(OR(E431="",F431=""),"",NETWORKDAYS(E431,F431,Lister!$D$7:$D$16))</f>
        <v/>
      </c>
      <c r="I431" s="45" t="str">
        <f t="shared" si="42"/>
        <v/>
      </c>
      <c r="J431" s="46"/>
      <c r="K431" s="47">
        <f>IF(ISNUMBER('Opsparede løndele'!I416),J431+'Opsparede løndele'!I416,J431)</f>
        <v>0</v>
      </c>
      <c r="L431" s="48"/>
      <c r="M431" s="49"/>
      <c r="N431" s="23" t="str">
        <f t="shared" si="43"/>
        <v/>
      </c>
      <c r="O431" s="21" t="str">
        <f t="shared" si="44"/>
        <v/>
      </c>
      <c r="P431" s="49"/>
      <c r="Q431" s="49"/>
      <c r="R431" s="49"/>
      <c r="S431" s="22" t="str">
        <f>IFERROR(MAX(IF(OR(P431="",Q431="",R431=""),"",IF(AND(MONTH(E431)=12,MONTH(F431)=12),(NETWORKDAYS(E431,F431,Lister!$D$7:$D$16)-P431)*O431/NETWORKDAYS(Lister!$D$19,Lister!$E$19,Lister!$D$7:$D$16),IF(AND(MONTH(E431)=12,F431&gt;DATE(2021,12,31)),(NETWORKDAYS(E431,Lister!$E$19,Lister!$D$7:$D$16)-P431)*O431/NETWORKDAYS(Lister!$D$19,Lister!$E$19,Lister!$D$7:$D$16),IF(E431&gt;DATE(2021,12,31),0)))),0),"")</f>
        <v/>
      </c>
      <c r="T431" s="22" t="str">
        <f>IFERROR(MAX(IF(OR(P431="",Q431="",R431=""),"",IF(AND(MONTH(E431)=1,MONTH(F431)=1),(NETWORKDAYS(E431,F431,Lister!$D$7:$D$16)-Q431)*O431/NETWORKDAYS(Lister!$D$20,Lister!$E$20,Lister!$D$7:$D$16),IF(AND(MONTH(E431)=1,F431&gt;DATE(2022,1,31)),(NETWORKDAYS(E431,Lister!$E$20,Lister!$D$7:$D$16)-Q431)*O431/NETWORKDAYS(Lister!$D$20,Lister!$E$20,Lister!$D$7:$D$16),IF(AND(E431&lt;DATE(2022,1,1),MONTH(F431)=1),(NETWORKDAYS(Lister!$D$20,F431,Lister!$D$7:$D$16)-Q431)*O431/NETWORKDAYS(Lister!$D$20,Lister!$E$20,Lister!$D$7:$D$16),IF(AND(E431&lt;DATE(2022,1,1),F431&gt;DATE(2022,1,31)),(NETWORKDAYS(Lister!$D$20,Lister!$E$20,Lister!$D$7:$D$16)-Q431)*O431/NETWORKDAYS(Lister!$D$20,Lister!$E$20,Lister!$D$7:$D$16),IF(OR(AND(E431&lt;DATE(2022,1,1),F431&lt;DATE(2022,1,1)),E431&gt;DATE(2022,1,31)),0)))))),0),"")</f>
        <v/>
      </c>
      <c r="U431" s="22" t="str">
        <f>IFERROR(MAX(IF(OR(P431="",Q431="",R431=""),"",IF(AND(MONTH(E431)=2,MONTH(F431)=2),(NETWORKDAYS(E431,F431,Lister!$D$7:$D$16)-R431)*O431/NETWORKDAYS(Lister!$D$21,Lister!$E$21,Lister!$D$7:$D$16),IF(AND(MONTH(E431)=2,F431&gt;DATE(2022,2,28)),(NETWORKDAYS(E431,Lister!$E$21,Lister!$D$7:$D$16)-R431)*O431/NETWORKDAYS(Lister!$D$21,Lister!$E$21,Lister!$D$7:$D$16),IF(AND(E431&lt;DATE(2022,2,1),MONTH(F431)=2),(NETWORKDAYS(Lister!$D$21,F431,Lister!$D$7:$D$16)-R431)*O431/NETWORKDAYS(Lister!$D$21,Lister!$E$21,Lister!$D$7:$D$16),IF(AND(E431&lt;DATE(2022,2,1),F431&gt;DATE(2022,2,28)),(NETWORKDAYS(Lister!$D$21,Lister!$E$21,Lister!$D$7:$D$16)-R431)*O431/NETWORKDAYS(Lister!$D$21,Lister!$E$21,Lister!$D$7:$D$16),IF(OR(AND(E431&lt;DATE(2022,2,1),F431&lt;DATE(2022,2,1)),E431&gt;DATE(2022,2,28)),0)))))),0),"")</f>
        <v/>
      </c>
      <c r="V431" s="23" t="str">
        <f t="shared" si="45"/>
        <v/>
      </c>
      <c r="W431" s="23" t="str">
        <f t="shared" si="46"/>
        <v/>
      </c>
      <c r="X431" s="24" t="str">
        <f t="shared" si="47"/>
        <v/>
      </c>
    </row>
    <row r="432" spans="1:24" x14ac:dyDescent="0.3">
      <c r="A432" s="4" t="str">
        <f t="shared" si="48"/>
        <v/>
      </c>
      <c r="B432" s="41"/>
      <c r="C432" s="42"/>
      <c r="D432" s="43"/>
      <c r="E432" s="44"/>
      <c r="F432" s="44"/>
      <c r="G432" s="17" t="str">
        <f>IF(OR(E432="",F432=""),"",NETWORKDAYS(E432,F432,Lister!$D$7:$D$16))</f>
        <v/>
      </c>
      <c r="I432" s="45" t="str">
        <f t="shared" si="42"/>
        <v/>
      </c>
      <c r="J432" s="46"/>
      <c r="K432" s="47">
        <f>IF(ISNUMBER('Opsparede løndele'!I417),J432+'Opsparede løndele'!I417,J432)</f>
        <v>0</v>
      </c>
      <c r="L432" s="48"/>
      <c r="M432" s="49"/>
      <c r="N432" s="23" t="str">
        <f t="shared" si="43"/>
        <v/>
      </c>
      <c r="O432" s="21" t="str">
        <f t="shared" si="44"/>
        <v/>
      </c>
      <c r="P432" s="49"/>
      <c r="Q432" s="49"/>
      <c r="R432" s="49"/>
      <c r="S432" s="22" t="str">
        <f>IFERROR(MAX(IF(OR(P432="",Q432="",R432=""),"",IF(AND(MONTH(E432)=12,MONTH(F432)=12),(NETWORKDAYS(E432,F432,Lister!$D$7:$D$16)-P432)*O432/NETWORKDAYS(Lister!$D$19,Lister!$E$19,Lister!$D$7:$D$16),IF(AND(MONTH(E432)=12,F432&gt;DATE(2021,12,31)),(NETWORKDAYS(E432,Lister!$E$19,Lister!$D$7:$D$16)-P432)*O432/NETWORKDAYS(Lister!$D$19,Lister!$E$19,Lister!$D$7:$D$16),IF(E432&gt;DATE(2021,12,31),0)))),0),"")</f>
        <v/>
      </c>
      <c r="T432" s="22" t="str">
        <f>IFERROR(MAX(IF(OR(P432="",Q432="",R432=""),"",IF(AND(MONTH(E432)=1,MONTH(F432)=1),(NETWORKDAYS(E432,F432,Lister!$D$7:$D$16)-Q432)*O432/NETWORKDAYS(Lister!$D$20,Lister!$E$20,Lister!$D$7:$D$16),IF(AND(MONTH(E432)=1,F432&gt;DATE(2022,1,31)),(NETWORKDAYS(E432,Lister!$E$20,Lister!$D$7:$D$16)-Q432)*O432/NETWORKDAYS(Lister!$D$20,Lister!$E$20,Lister!$D$7:$D$16),IF(AND(E432&lt;DATE(2022,1,1),MONTH(F432)=1),(NETWORKDAYS(Lister!$D$20,F432,Lister!$D$7:$D$16)-Q432)*O432/NETWORKDAYS(Lister!$D$20,Lister!$E$20,Lister!$D$7:$D$16),IF(AND(E432&lt;DATE(2022,1,1),F432&gt;DATE(2022,1,31)),(NETWORKDAYS(Lister!$D$20,Lister!$E$20,Lister!$D$7:$D$16)-Q432)*O432/NETWORKDAYS(Lister!$D$20,Lister!$E$20,Lister!$D$7:$D$16),IF(OR(AND(E432&lt;DATE(2022,1,1),F432&lt;DATE(2022,1,1)),E432&gt;DATE(2022,1,31)),0)))))),0),"")</f>
        <v/>
      </c>
      <c r="U432" s="22" t="str">
        <f>IFERROR(MAX(IF(OR(P432="",Q432="",R432=""),"",IF(AND(MONTH(E432)=2,MONTH(F432)=2),(NETWORKDAYS(E432,F432,Lister!$D$7:$D$16)-R432)*O432/NETWORKDAYS(Lister!$D$21,Lister!$E$21,Lister!$D$7:$D$16),IF(AND(MONTH(E432)=2,F432&gt;DATE(2022,2,28)),(NETWORKDAYS(E432,Lister!$E$21,Lister!$D$7:$D$16)-R432)*O432/NETWORKDAYS(Lister!$D$21,Lister!$E$21,Lister!$D$7:$D$16),IF(AND(E432&lt;DATE(2022,2,1),MONTH(F432)=2),(NETWORKDAYS(Lister!$D$21,F432,Lister!$D$7:$D$16)-R432)*O432/NETWORKDAYS(Lister!$D$21,Lister!$E$21,Lister!$D$7:$D$16),IF(AND(E432&lt;DATE(2022,2,1),F432&gt;DATE(2022,2,28)),(NETWORKDAYS(Lister!$D$21,Lister!$E$21,Lister!$D$7:$D$16)-R432)*O432/NETWORKDAYS(Lister!$D$21,Lister!$E$21,Lister!$D$7:$D$16),IF(OR(AND(E432&lt;DATE(2022,2,1),F432&lt;DATE(2022,2,1)),E432&gt;DATE(2022,2,28)),0)))))),0),"")</f>
        <v/>
      </c>
      <c r="V432" s="23" t="str">
        <f t="shared" si="45"/>
        <v/>
      </c>
      <c r="W432" s="23" t="str">
        <f t="shared" si="46"/>
        <v/>
      </c>
      <c r="X432" s="24" t="str">
        <f t="shared" si="47"/>
        <v/>
      </c>
    </row>
    <row r="433" spans="1:24" x14ac:dyDescent="0.3">
      <c r="A433" s="4" t="str">
        <f t="shared" si="48"/>
        <v/>
      </c>
      <c r="B433" s="41"/>
      <c r="C433" s="42"/>
      <c r="D433" s="43"/>
      <c r="E433" s="44"/>
      <c r="F433" s="44"/>
      <c r="G433" s="17" t="str">
        <f>IF(OR(E433="",F433=""),"",NETWORKDAYS(E433,F433,Lister!$D$7:$D$16))</f>
        <v/>
      </c>
      <c r="I433" s="45" t="str">
        <f t="shared" si="42"/>
        <v/>
      </c>
      <c r="J433" s="46"/>
      <c r="K433" s="47">
        <f>IF(ISNUMBER('Opsparede løndele'!I418),J433+'Opsparede løndele'!I418,J433)</f>
        <v>0</v>
      </c>
      <c r="L433" s="48"/>
      <c r="M433" s="49"/>
      <c r="N433" s="23" t="str">
        <f t="shared" si="43"/>
        <v/>
      </c>
      <c r="O433" s="21" t="str">
        <f t="shared" si="44"/>
        <v/>
      </c>
      <c r="P433" s="49"/>
      <c r="Q433" s="49"/>
      <c r="R433" s="49"/>
      <c r="S433" s="22" t="str">
        <f>IFERROR(MAX(IF(OR(P433="",Q433="",R433=""),"",IF(AND(MONTH(E433)=12,MONTH(F433)=12),(NETWORKDAYS(E433,F433,Lister!$D$7:$D$16)-P433)*O433/NETWORKDAYS(Lister!$D$19,Lister!$E$19,Lister!$D$7:$D$16),IF(AND(MONTH(E433)=12,F433&gt;DATE(2021,12,31)),(NETWORKDAYS(E433,Lister!$E$19,Lister!$D$7:$D$16)-P433)*O433/NETWORKDAYS(Lister!$D$19,Lister!$E$19,Lister!$D$7:$D$16),IF(E433&gt;DATE(2021,12,31),0)))),0),"")</f>
        <v/>
      </c>
      <c r="T433" s="22" t="str">
        <f>IFERROR(MAX(IF(OR(P433="",Q433="",R433=""),"",IF(AND(MONTH(E433)=1,MONTH(F433)=1),(NETWORKDAYS(E433,F433,Lister!$D$7:$D$16)-Q433)*O433/NETWORKDAYS(Lister!$D$20,Lister!$E$20,Lister!$D$7:$D$16),IF(AND(MONTH(E433)=1,F433&gt;DATE(2022,1,31)),(NETWORKDAYS(E433,Lister!$E$20,Lister!$D$7:$D$16)-Q433)*O433/NETWORKDAYS(Lister!$D$20,Lister!$E$20,Lister!$D$7:$D$16),IF(AND(E433&lt;DATE(2022,1,1),MONTH(F433)=1),(NETWORKDAYS(Lister!$D$20,F433,Lister!$D$7:$D$16)-Q433)*O433/NETWORKDAYS(Lister!$D$20,Lister!$E$20,Lister!$D$7:$D$16),IF(AND(E433&lt;DATE(2022,1,1),F433&gt;DATE(2022,1,31)),(NETWORKDAYS(Lister!$D$20,Lister!$E$20,Lister!$D$7:$D$16)-Q433)*O433/NETWORKDAYS(Lister!$D$20,Lister!$E$20,Lister!$D$7:$D$16),IF(OR(AND(E433&lt;DATE(2022,1,1),F433&lt;DATE(2022,1,1)),E433&gt;DATE(2022,1,31)),0)))))),0),"")</f>
        <v/>
      </c>
      <c r="U433" s="22" t="str">
        <f>IFERROR(MAX(IF(OR(P433="",Q433="",R433=""),"",IF(AND(MONTH(E433)=2,MONTH(F433)=2),(NETWORKDAYS(E433,F433,Lister!$D$7:$D$16)-R433)*O433/NETWORKDAYS(Lister!$D$21,Lister!$E$21,Lister!$D$7:$D$16),IF(AND(MONTH(E433)=2,F433&gt;DATE(2022,2,28)),(NETWORKDAYS(E433,Lister!$E$21,Lister!$D$7:$D$16)-R433)*O433/NETWORKDAYS(Lister!$D$21,Lister!$E$21,Lister!$D$7:$D$16),IF(AND(E433&lt;DATE(2022,2,1),MONTH(F433)=2),(NETWORKDAYS(Lister!$D$21,F433,Lister!$D$7:$D$16)-R433)*O433/NETWORKDAYS(Lister!$D$21,Lister!$E$21,Lister!$D$7:$D$16),IF(AND(E433&lt;DATE(2022,2,1),F433&gt;DATE(2022,2,28)),(NETWORKDAYS(Lister!$D$21,Lister!$E$21,Lister!$D$7:$D$16)-R433)*O433/NETWORKDAYS(Lister!$D$21,Lister!$E$21,Lister!$D$7:$D$16),IF(OR(AND(E433&lt;DATE(2022,2,1),F433&lt;DATE(2022,2,1)),E433&gt;DATE(2022,2,28)),0)))))),0),"")</f>
        <v/>
      </c>
      <c r="V433" s="23" t="str">
        <f t="shared" si="45"/>
        <v/>
      </c>
      <c r="W433" s="23" t="str">
        <f t="shared" si="46"/>
        <v/>
      </c>
      <c r="X433" s="24" t="str">
        <f t="shared" si="47"/>
        <v/>
      </c>
    </row>
    <row r="434" spans="1:24" x14ac:dyDescent="0.3">
      <c r="A434" s="4" t="str">
        <f t="shared" si="48"/>
        <v/>
      </c>
      <c r="B434" s="41"/>
      <c r="C434" s="42"/>
      <c r="D434" s="43"/>
      <c r="E434" s="44"/>
      <c r="F434" s="44"/>
      <c r="G434" s="17" t="str">
        <f>IF(OR(E434="",F434=""),"",NETWORKDAYS(E434,F434,Lister!$D$7:$D$16))</f>
        <v/>
      </c>
      <c r="I434" s="45" t="str">
        <f t="shared" si="42"/>
        <v/>
      </c>
      <c r="J434" s="46"/>
      <c r="K434" s="47">
        <f>IF(ISNUMBER('Opsparede løndele'!I419),J434+'Opsparede løndele'!I419,J434)</f>
        <v>0</v>
      </c>
      <c r="L434" s="48"/>
      <c r="M434" s="49"/>
      <c r="N434" s="23" t="str">
        <f t="shared" si="43"/>
        <v/>
      </c>
      <c r="O434" s="21" t="str">
        <f t="shared" si="44"/>
        <v/>
      </c>
      <c r="P434" s="49"/>
      <c r="Q434" s="49"/>
      <c r="R434" s="49"/>
      <c r="S434" s="22" t="str">
        <f>IFERROR(MAX(IF(OR(P434="",Q434="",R434=""),"",IF(AND(MONTH(E434)=12,MONTH(F434)=12),(NETWORKDAYS(E434,F434,Lister!$D$7:$D$16)-P434)*O434/NETWORKDAYS(Lister!$D$19,Lister!$E$19,Lister!$D$7:$D$16),IF(AND(MONTH(E434)=12,F434&gt;DATE(2021,12,31)),(NETWORKDAYS(E434,Lister!$E$19,Lister!$D$7:$D$16)-P434)*O434/NETWORKDAYS(Lister!$D$19,Lister!$E$19,Lister!$D$7:$D$16),IF(E434&gt;DATE(2021,12,31),0)))),0),"")</f>
        <v/>
      </c>
      <c r="T434" s="22" t="str">
        <f>IFERROR(MAX(IF(OR(P434="",Q434="",R434=""),"",IF(AND(MONTH(E434)=1,MONTH(F434)=1),(NETWORKDAYS(E434,F434,Lister!$D$7:$D$16)-Q434)*O434/NETWORKDAYS(Lister!$D$20,Lister!$E$20,Lister!$D$7:$D$16),IF(AND(MONTH(E434)=1,F434&gt;DATE(2022,1,31)),(NETWORKDAYS(E434,Lister!$E$20,Lister!$D$7:$D$16)-Q434)*O434/NETWORKDAYS(Lister!$D$20,Lister!$E$20,Lister!$D$7:$D$16),IF(AND(E434&lt;DATE(2022,1,1),MONTH(F434)=1),(NETWORKDAYS(Lister!$D$20,F434,Lister!$D$7:$D$16)-Q434)*O434/NETWORKDAYS(Lister!$D$20,Lister!$E$20,Lister!$D$7:$D$16),IF(AND(E434&lt;DATE(2022,1,1),F434&gt;DATE(2022,1,31)),(NETWORKDAYS(Lister!$D$20,Lister!$E$20,Lister!$D$7:$D$16)-Q434)*O434/NETWORKDAYS(Lister!$D$20,Lister!$E$20,Lister!$D$7:$D$16),IF(OR(AND(E434&lt;DATE(2022,1,1),F434&lt;DATE(2022,1,1)),E434&gt;DATE(2022,1,31)),0)))))),0),"")</f>
        <v/>
      </c>
      <c r="U434" s="22" t="str">
        <f>IFERROR(MAX(IF(OR(P434="",Q434="",R434=""),"",IF(AND(MONTH(E434)=2,MONTH(F434)=2),(NETWORKDAYS(E434,F434,Lister!$D$7:$D$16)-R434)*O434/NETWORKDAYS(Lister!$D$21,Lister!$E$21,Lister!$D$7:$D$16),IF(AND(MONTH(E434)=2,F434&gt;DATE(2022,2,28)),(NETWORKDAYS(E434,Lister!$E$21,Lister!$D$7:$D$16)-R434)*O434/NETWORKDAYS(Lister!$D$21,Lister!$E$21,Lister!$D$7:$D$16),IF(AND(E434&lt;DATE(2022,2,1),MONTH(F434)=2),(NETWORKDAYS(Lister!$D$21,F434,Lister!$D$7:$D$16)-R434)*O434/NETWORKDAYS(Lister!$D$21,Lister!$E$21,Lister!$D$7:$D$16),IF(AND(E434&lt;DATE(2022,2,1),F434&gt;DATE(2022,2,28)),(NETWORKDAYS(Lister!$D$21,Lister!$E$21,Lister!$D$7:$D$16)-R434)*O434/NETWORKDAYS(Lister!$D$21,Lister!$E$21,Lister!$D$7:$D$16),IF(OR(AND(E434&lt;DATE(2022,2,1),F434&lt;DATE(2022,2,1)),E434&gt;DATE(2022,2,28)),0)))))),0),"")</f>
        <v/>
      </c>
      <c r="V434" s="23" t="str">
        <f t="shared" si="45"/>
        <v/>
      </c>
      <c r="W434" s="23" t="str">
        <f t="shared" si="46"/>
        <v/>
      </c>
      <c r="X434" s="24" t="str">
        <f t="shared" si="47"/>
        <v/>
      </c>
    </row>
    <row r="435" spans="1:24" x14ac:dyDescent="0.3">
      <c r="A435" s="4" t="str">
        <f t="shared" si="48"/>
        <v/>
      </c>
      <c r="B435" s="41"/>
      <c r="C435" s="42"/>
      <c r="D435" s="43"/>
      <c r="E435" s="44"/>
      <c r="F435" s="44"/>
      <c r="G435" s="17" t="str">
        <f>IF(OR(E435="",F435=""),"",NETWORKDAYS(E435,F435,Lister!$D$7:$D$16))</f>
        <v/>
      </c>
      <c r="I435" s="45" t="str">
        <f t="shared" si="42"/>
        <v/>
      </c>
      <c r="J435" s="46"/>
      <c r="K435" s="47">
        <f>IF(ISNUMBER('Opsparede løndele'!I420),J435+'Opsparede løndele'!I420,J435)</f>
        <v>0</v>
      </c>
      <c r="L435" s="48"/>
      <c r="M435" s="49"/>
      <c r="N435" s="23" t="str">
        <f t="shared" si="43"/>
        <v/>
      </c>
      <c r="O435" s="21" t="str">
        <f t="shared" si="44"/>
        <v/>
      </c>
      <c r="P435" s="49"/>
      <c r="Q435" s="49"/>
      <c r="R435" s="49"/>
      <c r="S435" s="22" t="str">
        <f>IFERROR(MAX(IF(OR(P435="",Q435="",R435=""),"",IF(AND(MONTH(E435)=12,MONTH(F435)=12),(NETWORKDAYS(E435,F435,Lister!$D$7:$D$16)-P435)*O435/NETWORKDAYS(Lister!$D$19,Lister!$E$19,Lister!$D$7:$D$16),IF(AND(MONTH(E435)=12,F435&gt;DATE(2021,12,31)),(NETWORKDAYS(E435,Lister!$E$19,Lister!$D$7:$D$16)-P435)*O435/NETWORKDAYS(Lister!$D$19,Lister!$E$19,Lister!$D$7:$D$16),IF(E435&gt;DATE(2021,12,31),0)))),0),"")</f>
        <v/>
      </c>
      <c r="T435" s="22" t="str">
        <f>IFERROR(MAX(IF(OR(P435="",Q435="",R435=""),"",IF(AND(MONTH(E435)=1,MONTH(F435)=1),(NETWORKDAYS(E435,F435,Lister!$D$7:$D$16)-Q435)*O435/NETWORKDAYS(Lister!$D$20,Lister!$E$20,Lister!$D$7:$D$16),IF(AND(MONTH(E435)=1,F435&gt;DATE(2022,1,31)),(NETWORKDAYS(E435,Lister!$E$20,Lister!$D$7:$D$16)-Q435)*O435/NETWORKDAYS(Lister!$D$20,Lister!$E$20,Lister!$D$7:$D$16),IF(AND(E435&lt;DATE(2022,1,1),MONTH(F435)=1),(NETWORKDAYS(Lister!$D$20,F435,Lister!$D$7:$D$16)-Q435)*O435/NETWORKDAYS(Lister!$D$20,Lister!$E$20,Lister!$D$7:$D$16),IF(AND(E435&lt;DATE(2022,1,1),F435&gt;DATE(2022,1,31)),(NETWORKDAYS(Lister!$D$20,Lister!$E$20,Lister!$D$7:$D$16)-Q435)*O435/NETWORKDAYS(Lister!$D$20,Lister!$E$20,Lister!$D$7:$D$16),IF(OR(AND(E435&lt;DATE(2022,1,1),F435&lt;DATE(2022,1,1)),E435&gt;DATE(2022,1,31)),0)))))),0),"")</f>
        <v/>
      </c>
      <c r="U435" s="22" t="str">
        <f>IFERROR(MAX(IF(OR(P435="",Q435="",R435=""),"",IF(AND(MONTH(E435)=2,MONTH(F435)=2),(NETWORKDAYS(E435,F435,Lister!$D$7:$D$16)-R435)*O435/NETWORKDAYS(Lister!$D$21,Lister!$E$21,Lister!$D$7:$D$16),IF(AND(MONTH(E435)=2,F435&gt;DATE(2022,2,28)),(NETWORKDAYS(E435,Lister!$E$21,Lister!$D$7:$D$16)-R435)*O435/NETWORKDAYS(Lister!$D$21,Lister!$E$21,Lister!$D$7:$D$16),IF(AND(E435&lt;DATE(2022,2,1),MONTH(F435)=2),(NETWORKDAYS(Lister!$D$21,F435,Lister!$D$7:$D$16)-R435)*O435/NETWORKDAYS(Lister!$D$21,Lister!$E$21,Lister!$D$7:$D$16),IF(AND(E435&lt;DATE(2022,2,1),F435&gt;DATE(2022,2,28)),(NETWORKDAYS(Lister!$D$21,Lister!$E$21,Lister!$D$7:$D$16)-R435)*O435/NETWORKDAYS(Lister!$D$21,Lister!$E$21,Lister!$D$7:$D$16),IF(OR(AND(E435&lt;DATE(2022,2,1),F435&lt;DATE(2022,2,1)),E435&gt;DATE(2022,2,28)),0)))))),0),"")</f>
        <v/>
      </c>
      <c r="V435" s="23" t="str">
        <f t="shared" si="45"/>
        <v/>
      </c>
      <c r="W435" s="23" t="str">
        <f t="shared" si="46"/>
        <v/>
      </c>
      <c r="X435" s="24" t="str">
        <f t="shared" si="47"/>
        <v/>
      </c>
    </row>
    <row r="436" spans="1:24" x14ac:dyDescent="0.3">
      <c r="A436" s="4" t="str">
        <f t="shared" si="48"/>
        <v/>
      </c>
      <c r="B436" s="41"/>
      <c r="C436" s="42"/>
      <c r="D436" s="43"/>
      <c r="E436" s="44"/>
      <c r="F436" s="44"/>
      <c r="G436" s="17" t="str">
        <f>IF(OR(E436="",F436=""),"",NETWORKDAYS(E436,F436,Lister!$D$7:$D$16))</f>
        <v/>
      </c>
      <c r="I436" s="45" t="str">
        <f t="shared" si="42"/>
        <v/>
      </c>
      <c r="J436" s="46"/>
      <c r="K436" s="47">
        <f>IF(ISNUMBER('Opsparede løndele'!I421),J436+'Opsparede løndele'!I421,J436)</f>
        <v>0</v>
      </c>
      <c r="L436" s="48"/>
      <c r="M436" s="49"/>
      <c r="N436" s="23" t="str">
        <f t="shared" si="43"/>
        <v/>
      </c>
      <c r="O436" s="21" t="str">
        <f t="shared" si="44"/>
        <v/>
      </c>
      <c r="P436" s="49"/>
      <c r="Q436" s="49"/>
      <c r="R436" s="49"/>
      <c r="S436" s="22" t="str">
        <f>IFERROR(MAX(IF(OR(P436="",Q436="",R436=""),"",IF(AND(MONTH(E436)=12,MONTH(F436)=12),(NETWORKDAYS(E436,F436,Lister!$D$7:$D$16)-P436)*O436/NETWORKDAYS(Lister!$D$19,Lister!$E$19,Lister!$D$7:$D$16),IF(AND(MONTH(E436)=12,F436&gt;DATE(2021,12,31)),(NETWORKDAYS(E436,Lister!$E$19,Lister!$D$7:$D$16)-P436)*O436/NETWORKDAYS(Lister!$D$19,Lister!$E$19,Lister!$D$7:$D$16),IF(E436&gt;DATE(2021,12,31),0)))),0),"")</f>
        <v/>
      </c>
      <c r="T436" s="22" t="str">
        <f>IFERROR(MAX(IF(OR(P436="",Q436="",R436=""),"",IF(AND(MONTH(E436)=1,MONTH(F436)=1),(NETWORKDAYS(E436,F436,Lister!$D$7:$D$16)-Q436)*O436/NETWORKDAYS(Lister!$D$20,Lister!$E$20,Lister!$D$7:$D$16),IF(AND(MONTH(E436)=1,F436&gt;DATE(2022,1,31)),(NETWORKDAYS(E436,Lister!$E$20,Lister!$D$7:$D$16)-Q436)*O436/NETWORKDAYS(Lister!$D$20,Lister!$E$20,Lister!$D$7:$D$16),IF(AND(E436&lt;DATE(2022,1,1),MONTH(F436)=1),(NETWORKDAYS(Lister!$D$20,F436,Lister!$D$7:$D$16)-Q436)*O436/NETWORKDAYS(Lister!$D$20,Lister!$E$20,Lister!$D$7:$D$16),IF(AND(E436&lt;DATE(2022,1,1),F436&gt;DATE(2022,1,31)),(NETWORKDAYS(Lister!$D$20,Lister!$E$20,Lister!$D$7:$D$16)-Q436)*O436/NETWORKDAYS(Lister!$D$20,Lister!$E$20,Lister!$D$7:$D$16),IF(OR(AND(E436&lt;DATE(2022,1,1),F436&lt;DATE(2022,1,1)),E436&gt;DATE(2022,1,31)),0)))))),0),"")</f>
        <v/>
      </c>
      <c r="U436" s="22" t="str">
        <f>IFERROR(MAX(IF(OR(P436="",Q436="",R436=""),"",IF(AND(MONTH(E436)=2,MONTH(F436)=2),(NETWORKDAYS(E436,F436,Lister!$D$7:$D$16)-R436)*O436/NETWORKDAYS(Lister!$D$21,Lister!$E$21,Lister!$D$7:$D$16),IF(AND(MONTH(E436)=2,F436&gt;DATE(2022,2,28)),(NETWORKDAYS(E436,Lister!$E$21,Lister!$D$7:$D$16)-R436)*O436/NETWORKDAYS(Lister!$D$21,Lister!$E$21,Lister!$D$7:$D$16),IF(AND(E436&lt;DATE(2022,2,1),MONTH(F436)=2),(NETWORKDAYS(Lister!$D$21,F436,Lister!$D$7:$D$16)-R436)*O436/NETWORKDAYS(Lister!$D$21,Lister!$E$21,Lister!$D$7:$D$16),IF(AND(E436&lt;DATE(2022,2,1),F436&gt;DATE(2022,2,28)),(NETWORKDAYS(Lister!$D$21,Lister!$E$21,Lister!$D$7:$D$16)-R436)*O436/NETWORKDAYS(Lister!$D$21,Lister!$E$21,Lister!$D$7:$D$16),IF(OR(AND(E436&lt;DATE(2022,2,1),F436&lt;DATE(2022,2,1)),E436&gt;DATE(2022,2,28)),0)))))),0),"")</f>
        <v/>
      </c>
      <c r="V436" s="23" t="str">
        <f t="shared" si="45"/>
        <v/>
      </c>
      <c r="W436" s="23" t="str">
        <f t="shared" si="46"/>
        <v/>
      </c>
      <c r="X436" s="24" t="str">
        <f t="shared" si="47"/>
        <v/>
      </c>
    </row>
    <row r="437" spans="1:24" x14ac:dyDescent="0.3">
      <c r="A437" s="4" t="str">
        <f t="shared" si="48"/>
        <v/>
      </c>
      <c r="B437" s="41"/>
      <c r="C437" s="42"/>
      <c r="D437" s="43"/>
      <c r="E437" s="44"/>
      <c r="F437" s="44"/>
      <c r="G437" s="17" t="str">
        <f>IF(OR(E437="",F437=""),"",NETWORKDAYS(E437,F437,Lister!$D$7:$D$16))</f>
        <v/>
      </c>
      <c r="I437" s="45" t="str">
        <f t="shared" si="42"/>
        <v/>
      </c>
      <c r="J437" s="46"/>
      <c r="K437" s="47">
        <f>IF(ISNUMBER('Opsparede løndele'!I422),J437+'Opsparede løndele'!I422,J437)</f>
        <v>0</v>
      </c>
      <c r="L437" s="48"/>
      <c r="M437" s="49"/>
      <c r="N437" s="23" t="str">
        <f t="shared" si="43"/>
        <v/>
      </c>
      <c r="O437" s="21" t="str">
        <f t="shared" si="44"/>
        <v/>
      </c>
      <c r="P437" s="49"/>
      <c r="Q437" s="49"/>
      <c r="R437" s="49"/>
      <c r="S437" s="22" t="str">
        <f>IFERROR(MAX(IF(OR(P437="",Q437="",R437=""),"",IF(AND(MONTH(E437)=12,MONTH(F437)=12),(NETWORKDAYS(E437,F437,Lister!$D$7:$D$16)-P437)*O437/NETWORKDAYS(Lister!$D$19,Lister!$E$19,Lister!$D$7:$D$16),IF(AND(MONTH(E437)=12,F437&gt;DATE(2021,12,31)),(NETWORKDAYS(E437,Lister!$E$19,Lister!$D$7:$D$16)-P437)*O437/NETWORKDAYS(Lister!$D$19,Lister!$E$19,Lister!$D$7:$D$16),IF(E437&gt;DATE(2021,12,31),0)))),0),"")</f>
        <v/>
      </c>
      <c r="T437" s="22" t="str">
        <f>IFERROR(MAX(IF(OR(P437="",Q437="",R437=""),"",IF(AND(MONTH(E437)=1,MONTH(F437)=1),(NETWORKDAYS(E437,F437,Lister!$D$7:$D$16)-Q437)*O437/NETWORKDAYS(Lister!$D$20,Lister!$E$20,Lister!$D$7:$D$16),IF(AND(MONTH(E437)=1,F437&gt;DATE(2022,1,31)),(NETWORKDAYS(E437,Lister!$E$20,Lister!$D$7:$D$16)-Q437)*O437/NETWORKDAYS(Lister!$D$20,Lister!$E$20,Lister!$D$7:$D$16),IF(AND(E437&lt;DATE(2022,1,1),MONTH(F437)=1),(NETWORKDAYS(Lister!$D$20,F437,Lister!$D$7:$D$16)-Q437)*O437/NETWORKDAYS(Lister!$D$20,Lister!$E$20,Lister!$D$7:$D$16),IF(AND(E437&lt;DATE(2022,1,1),F437&gt;DATE(2022,1,31)),(NETWORKDAYS(Lister!$D$20,Lister!$E$20,Lister!$D$7:$D$16)-Q437)*O437/NETWORKDAYS(Lister!$D$20,Lister!$E$20,Lister!$D$7:$D$16),IF(OR(AND(E437&lt;DATE(2022,1,1),F437&lt;DATE(2022,1,1)),E437&gt;DATE(2022,1,31)),0)))))),0),"")</f>
        <v/>
      </c>
      <c r="U437" s="22" t="str">
        <f>IFERROR(MAX(IF(OR(P437="",Q437="",R437=""),"",IF(AND(MONTH(E437)=2,MONTH(F437)=2),(NETWORKDAYS(E437,F437,Lister!$D$7:$D$16)-R437)*O437/NETWORKDAYS(Lister!$D$21,Lister!$E$21,Lister!$D$7:$D$16),IF(AND(MONTH(E437)=2,F437&gt;DATE(2022,2,28)),(NETWORKDAYS(E437,Lister!$E$21,Lister!$D$7:$D$16)-R437)*O437/NETWORKDAYS(Lister!$D$21,Lister!$E$21,Lister!$D$7:$D$16),IF(AND(E437&lt;DATE(2022,2,1),MONTH(F437)=2),(NETWORKDAYS(Lister!$D$21,F437,Lister!$D$7:$D$16)-R437)*O437/NETWORKDAYS(Lister!$D$21,Lister!$E$21,Lister!$D$7:$D$16),IF(AND(E437&lt;DATE(2022,2,1),F437&gt;DATE(2022,2,28)),(NETWORKDAYS(Lister!$D$21,Lister!$E$21,Lister!$D$7:$D$16)-R437)*O437/NETWORKDAYS(Lister!$D$21,Lister!$E$21,Lister!$D$7:$D$16),IF(OR(AND(E437&lt;DATE(2022,2,1),F437&lt;DATE(2022,2,1)),E437&gt;DATE(2022,2,28)),0)))))),0),"")</f>
        <v/>
      </c>
      <c r="V437" s="23" t="str">
        <f t="shared" si="45"/>
        <v/>
      </c>
      <c r="W437" s="23" t="str">
        <f t="shared" si="46"/>
        <v/>
      </c>
      <c r="X437" s="24" t="str">
        <f t="shared" si="47"/>
        <v/>
      </c>
    </row>
    <row r="438" spans="1:24" x14ac:dyDescent="0.3">
      <c r="A438" s="4" t="str">
        <f t="shared" si="48"/>
        <v/>
      </c>
      <c r="B438" s="41"/>
      <c r="C438" s="42"/>
      <c r="D438" s="43"/>
      <c r="E438" s="44"/>
      <c r="F438" s="44"/>
      <c r="G438" s="17" t="str">
        <f>IF(OR(E438="",F438=""),"",NETWORKDAYS(E438,F438,Lister!$D$7:$D$16))</f>
        <v/>
      </c>
      <c r="I438" s="45" t="str">
        <f t="shared" si="42"/>
        <v/>
      </c>
      <c r="J438" s="46"/>
      <c r="K438" s="47">
        <f>IF(ISNUMBER('Opsparede løndele'!I423),J438+'Opsparede løndele'!I423,J438)</f>
        <v>0</v>
      </c>
      <c r="L438" s="48"/>
      <c r="M438" s="49"/>
      <c r="N438" s="23" t="str">
        <f t="shared" si="43"/>
        <v/>
      </c>
      <c r="O438" s="21" t="str">
        <f t="shared" si="44"/>
        <v/>
      </c>
      <c r="P438" s="49"/>
      <c r="Q438" s="49"/>
      <c r="R438" s="49"/>
      <c r="S438" s="22" t="str">
        <f>IFERROR(MAX(IF(OR(P438="",Q438="",R438=""),"",IF(AND(MONTH(E438)=12,MONTH(F438)=12),(NETWORKDAYS(E438,F438,Lister!$D$7:$D$16)-P438)*O438/NETWORKDAYS(Lister!$D$19,Lister!$E$19,Lister!$D$7:$D$16),IF(AND(MONTH(E438)=12,F438&gt;DATE(2021,12,31)),(NETWORKDAYS(E438,Lister!$E$19,Lister!$D$7:$D$16)-P438)*O438/NETWORKDAYS(Lister!$D$19,Lister!$E$19,Lister!$D$7:$D$16),IF(E438&gt;DATE(2021,12,31),0)))),0),"")</f>
        <v/>
      </c>
      <c r="T438" s="22" t="str">
        <f>IFERROR(MAX(IF(OR(P438="",Q438="",R438=""),"",IF(AND(MONTH(E438)=1,MONTH(F438)=1),(NETWORKDAYS(E438,F438,Lister!$D$7:$D$16)-Q438)*O438/NETWORKDAYS(Lister!$D$20,Lister!$E$20,Lister!$D$7:$D$16),IF(AND(MONTH(E438)=1,F438&gt;DATE(2022,1,31)),(NETWORKDAYS(E438,Lister!$E$20,Lister!$D$7:$D$16)-Q438)*O438/NETWORKDAYS(Lister!$D$20,Lister!$E$20,Lister!$D$7:$D$16),IF(AND(E438&lt;DATE(2022,1,1),MONTH(F438)=1),(NETWORKDAYS(Lister!$D$20,F438,Lister!$D$7:$D$16)-Q438)*O438/NETWORKDAYS(Lister!$D$20,Lister!$E$20,Lister!$D$7:$D$16),IF(AND(E438&lt;DATE(2022,1,1),F438&gt;DATE(2022,1,31)),(NETWORKDAYS(Lister!$D$20,Lister!$E$20,Lister!$D$7:$D$16)-Q438)*O438/NETWORKDAYS(Lister!$D$20,Lister!$E$20,Lister!$D$7:$D$16),IF(OR(AND(E438&lt;DATE(2022,1,1),F438&lt;DATE(2022,1,1)),E438&gt;DATE(2022,1,31)),0)))))),0),"")</f>
        <v/>
      </c>
      <c r="U438" s="22" t="str">
        <f>IFERROR(MAX(IF(OR(P438="",Q438="",R438=""),"",IF(AND(MONTH(E438)=2,MONTH(F438)=2),(NETWORKDAYS(E438,F438,Lister!$D$7:$D$16)-R438)*O438/NETWORKDAYS(Lister!$D$21,Lister!$E$21,Lister!$D$7:$D$16),IF(AND(MONTH(E438)=2,F438&gt;DATE(2022,2,28)),(NETWORKDAYS(E438,Lister!$E$21,Lister!$D$7:$D$16)-R438)*O438/NETWORKDAYS(Lister!$D$21,Lister!$E$21,Lister!$D$7:$D$16),IF(AND(E438&lt;DATE(2022,2,1),MONTH(F438)=2),(NETWORKDAYS(Lister!$D$21,F438,Lister!$D$7:$D$16)-R438)*O438/NETWORKDAYS(Lister!$D$21,Lister!$E$21,Lister!$D$7:$D$16),IF(AND(E438&lt;DATE(2022,2,1),F438&gt;DATE(2022,2,28)),(NETWORKDAYS(Lister!$D$21,Lister!$E$21,Lister!$D$7:$D$16)-R438)*O438/NETWORKDAYS(Lister!$D$21,Lister!$E$21,Lister!$D$7:$D$16),IF(OR(AND(E438&lt;DATE(2022,2,1),F438&lt;DATE(2022,2,1)),E438&gt;DATE(2022,2,28)),0)))))),0),"")</f>
        <v/>
      </c>
      <c r="V438" s="23" t="str">
        <f t="shared" si="45"/>
        <v/>
      </c>
      <c r="W438" s="23" t="str">
        <f t="shared" si="46"/>
        <v/>
      </c>
      <c r="X438" s="24" t="str">
        <f t="shared" si="47"/>
        <v/>
      </c>
    </row>
    <row r="439" spans="1:24" x14ac:dyDescent="0.3">
      <c r="A439" s="4" t="str">
        <f t="shared" si="48"/>
        <v/>
      </c>
      <c r="B439" s="41"/>
      <c r="C439" s="42"/>
      <c r="D439" s="43"/>
      <c r="E439" s="44"/>
      <c r="F439" s="44"/>
      <c r="G439" s="17" t="str">
        <f>IF(OR(E439="",F439=""),"",NETWORKDAYS(E439,F439,Lister!$D$7:$D$16))</f>
        <v/>
      </c>
      <c r="I439" s="45" t="str">
        <f t="shared" si="42"/>
        <v/>
      </c>
      <c r="J439" s="46"/>
      <c r="K439" s="47">
        <f>IF(ISNUMBER('Opsparede løndele'!I424),J439+'Opsparede løndele'!I424,J439)</f>
        <v>0</v>
      </c>
      <c r="L439" s="48"/>
      <c r="M439" s="49"/>
      <c r="N439" s="23" t="str">
        <f t="shared" si="43"/>
        <v/>
      </c>
      <c r="O439" s="21" t="str">
        <f t="shared" si="44"/>
        <v/>
      </c>
      <c r="P439" s="49"/>
      <c r="Q439" s="49"/>
      <c r="R439" s="49"/>
      <c r="S439" s="22" t="str">
        <f>IFERROR(MAX(IF(OR(P439="",Q439="",R439=""),"",IF(AND(MONTH(E439)=12,MONTH(F439)=12),(NETWORKDAYS(E439,F439,Lister!$D$7:$D$16)-P439)*O439/NETWORKDAYS(Lister!$D$19,Lister!$E$19,Lister!$D$7:$D$16),IF(AND(MONTH(E439)=12,F439&gt;DATE(2021,12,31)),(NETWORKDAYS(E439,Lister!$E$19,Lister!$D$7:$D$16)-P439)*O439/NETWORKDAYS(Lister!$D$19,Lister!$E$19,Lister!$D$7:$D$16),IF(E439&gt;DATE(2021,12,31),0)))),0),"")</f>
        <v/>
      </c>
      <c r="T439" s="22" t="str">
        <f>IFERROR(MAX(IF(OR(P439="",Q439="",R439=""),"",IF(AND(MONTH(E439)=1,MONTH(F439)=1),(NETWORKDAYS(E439,F439,Lister!$D$7:$D$16)-Q439)*O439/NETWORKDAYS(Lister!$D$20,Lister!$E$20,Lister!$D$7:$D$16),IF(AND(MONTH(E439)=1,F439&gt;DATE(2022,1,31)),(NETWORKDAYS(E439,Lister!$E$20,Lister!$D$7:$D$16)-Q439)*O439/NETWORKDAYS(Lister!$D$20,Lister!$E$20,Lister!$D$7:$D$16),IF(AND(E439&lt;DATE(2022,1,1),MONTH(F439)=1),(NETWORKDAYS(Lister!$D$20,F439,Lister!$D$7:$D$16)-Q439)*O439/NETWORKDAYS(Lister!$D$20,Lister!$E$20,Lister!$D$7:$D$16),IF(AND(E439&lt;DATE(2022,1,1),F439&gt;DATE(2022,1,31)),(NETWORKDAYS(Lister!$D$20,Lister!$E$20,Lister!$D$7:$D$16)-Q439)*O439/NETWORKDAYS(Lister!$D$20,Lister!$E$20,Lister!$D$7:$D$16),IF(OR(AND(E439&lt;DATE(2022,1,1),F439&lt;DATE(2022,1,1)),E439&gt;DATE(2022,1,31)),0)))))),0),"")</f>
        <v/>
      </c>
      <c r="U439" s="22" t="str">
        <f>IFERROR(MAX(IF(OR(P439="",Q439="",R439=""),"",IF(AND(MONTH(E439)=2,MONTH(F439)=2),(NETWORKDAYS(E439,F439,Lister!$D$7:$D$16)-R439)*O439/NETWORKDAYS(Lister!$D$21,Lister!$E$21,Lister!$D$7:$D$16),IF(AND(MONTH(E439)=2,F439&gt;DATE(2022,2,28)),(NETWORKDAYS(E439,Lister!$E$21,Lister!$D$7:$D$16)-R439)*O439/NETWORKDAYS(Lister!$D$21,Lister!$E$21,Lister!$D$7:$D$16),IF(AND(E439&lt;DATE(2022,2,1),MONTH(F439)=2),(NETWORKDAYS(Lister!$D$21,F439,Lister!$D$7:$D$16)-R439)*O439/NETWORKDAYS(Lister!$D$21,Lister!$E$21,Lister!$D$7:$D$16),IF(AND(E439&lt;DATE(2022,2,1),F439&gt;DATE(2022,2,28)),(NETWORKDAYS(Lister!$D$21,Lister!$E$21,Lister!$D$7:$D$16)-R439)*O439/NETWORKDAYS(Lister!$D$21,Lister!$E$21,Lister!$D$7:$D$16),IF(OR(AND(E439&lt;DATE(2022,2,1),F439&lt;DATE(2022,2,1)),E439&gt;DATE(2022,2,28)),0)))))),0),"")</f>
        <v/>
      </c>
      <c r="V439" s="23" t="str">
        <f t="shared" si="45"/>
        <v/>
      </c>
      <c r="W439" s="23" t="str">
        <f t="shared" si="46"/>
        <v/>
      </c>
      <c r="X439" s="24" t="str">
        <f t="shared" si="47"/>
        <v/>
      </c>
    </row>
    <row r="440" spans="1:24" x14ac:dyDescent="0.3">
      <c r="A440" s="4" t="str">
        <f t="shared" si="48"/>
        <v/>
      </c>
      <c r="B440" s="41"/>
      <c r="C440" s="42"/>
      <c r="D440" s="43"/>
      <c r="E440" s="44"/>
      <c r="F440" s="44"/>
      <c r="G440" s="17" t="str">
        <f>IF(OR(E440="",F440=""),"",NETWORKDAYS(E440,F440,Lister!$D$7:$D$16))</f>
        <v/>
      </c>
      <c r="I440" s="45" t="str">
        <f t="shared" si="42"/>
        <v/>
      </c>
      <c r="J440" s="46"/>
      <c r="K440" s="47">
        <f>IF(ISNUMBER('Opsparede løndele'!I425),J440+'Opsparede løndele'!I425,J440)</f>
        <v>0</v>
      </c>
      <c r="L440" s="48"/>
      <c r="M440" s="49"/>
      <c r="N440" s="23" t="str">
        <f t="shared" si="43"/>
        <v/>
      </c>
      <c r="O440" s="21" t="str">
        <f t="shared" si="44"/>
        <v/>
      </c>
      <c r="P440" s="49"/>
      <c r="Q440" s="49"/>
      <c r="R440" s="49"/>
      <c r="S440" s="22" t="str">
        <f>IFERROR(MAX(IF(OR(P440="",Q440="",R440=""),"",IF(AND(MONTH(E440)=12,MONTH(F440)=12),(NETWORKDAYS(E440,F440,Lister!$D$7:$D$16)-P440)*O440/NETWORKDAYS(Lister!$D$19,Lister!$E$19,Lister!$D$7:$D$16),IF(AND(MONTH(E440)=12,F440&gt;DATE(2021,12,31)),(NETWORKDAYS(E440,Lister!$E$19,Lister!$D$7:$D$16)-P440)*O440/NETWORKDAYS(Lister!$D$19,Lister!$E$19,Lister!$D$7:$D$16),IF(E440&gt;DATE(2021,12,31),0)))),0),"")</f>
        <v/>
      </c>
      <c r="T440" s="22" t="str">
        <f>IFERROR(MAX(IF(OR(P440="",Q440="",R440=""),"",IF(AND(MONTH(E440)=1,MONTH(F440)=1),(NETWORKDAYS(E440,F440,Lister!$D$7:$D$16)-Q440)*O440/NETWORKDAYS(Lister!$D$20,Lister!$E$20,Lister!$D$7:$D$16),IF(AND(MONTH(E440)=1,F440&gt;DATE(2022,1,31)),(NETWORKDAYS(E440,Lister!$E$20,Lister!$D$7:$D$16)-Q440)*O440/NETWORKDAYS(Lister!$D$20,Lister!$E$20,Lister!$D$7:$D$16),IF(AND(E440&lt;DATE(2022,1,1),MONTH(F440)=1),(NETWORKDAYS(Lister!$D$20,F440,Lister!$D$7:$D$16)-Q440)*O440/NETWORKDAYS(Lister!$D$20,Lister!$E$20,Lister!$D$7:$D$16),IF(AND(E440&lt;DATE(2022,1,1),F440&gt;DATE(2022,1,31)),(NETWORKDAYS(Lister!$D$20,Lister!$E$20,Lister!$D$7:$D$16)-Q440)*O440/NETWORKDAYS(Lister!$D$20,Lister!$E$20,Lister!$D$7:$D$16),IF(OR(AND(E440&lt;DATE(2022,1,1),F440&lt;DATE(2022,1,1)),E440&gt;DATE(2022,1,31)),0)))))),0),"")</f>
        <v/>
      </c>
      <c r="U440" s="22" t="str">
        <f>IFERROR(MAX(IF(OR(P440="",Q440="",R440=""),"",IF(AND(MONTH(E440)=2,MONTH(F440)=2),(NETWORKDAYS(E440,F440,Lister!$D$7:$D$16)-R440)*O440/NETWORKDAYS(Lister!$D$21,Lister!$E$21,Lister!$D$7:$D$16),IF(AND(MONTH(E440)=2,F440&gt;DATE(2022,2,28)),(NETWORKDAYS(E440,Lister!$E$21,Lister!$D$7:$D$16)-R440)*O440/NETWORKDAYS(Lister!$D$21,Lister!$E$21,Lister!$D$7:$D$16),IF(AND(E440&lt;DATE(2022,2,1),MONTH(F440)=2),(NETWORKDAYS(Lister!$D$21,F440,Lister!$D$7:$D$16)-R440)*O440/NETWORKDAYS(Lister!$D$21,Lister!$E$21,Lister!$D$7:$D$16),IF(AND(E440&lt;DATE(2022,2,1),F440&gt;DATE(2022,2,28)),(NETWORKDAYS(Lister!$D$21,Lister!$E$21,Lister!$D$7:$D$16)-R440)*O440/NETWORKDAYS(Lister!$D$21,Lister!$E$21,Lister!$D$7:$D$16),IF(OR(AND(E440&lt;DATE(2022,2,1),F440&lt;DATE(2022,2,1)),E440&gt;DATE(2022,2,28)),0)))))),0),"")</f>
        <v/>
      </c>
      <c r="V440" s="23" t="str">
        <f t="shared" si="45"/>
        <v/>
      </c>
      <c r="W440" s="23" t="str">
        <f t="shared" si="46"/>
        <v/>
      </c>
      <c r="X440" s="24" t="str">
        <f t="shared" si="47"/>
        <v/>
      </c>
    </row>
    <row r="441" spans="1:24" x14ac:dyDescent="0.3">
      <c r="A441" s="4" t="str">
        <f t="shared" si="48"/>
        <v/>
      </c>
      <c r="B441" s="41"/>
      <c r="C441" s="42"/>
      <c r="D441" s="43"/>
      <c r="E441" s="44"/>
      <c r="F441" s="44"/>
      <c r="G441" s="17" t="str">
        <f>IF(OR(E441="",F441=""),"",NETWORKDAYS(E441,F441,Lister!$D$7:$D$16))</f>
        <v/>
      </c>
      <c r="I441" s="45" t="str">
        <f t="shared" si="42"/>
        <v/>
      </c>
      <c r="J441" s="46"/>
      <c r="K441" s="47">
        <f>IF(ISNUMBER('Opsparede løndele'!I426),J441+'Opsparede løndele'!I426,J441)</f>
        <v>0</v>
      </c>
      <c r="L441" s="48"/>
      <c r="M441" s="49"/>
      <c r="N441" s="23" t="str">
        <f t="shared" si="43"/>
        <v/>
      </c>
      <c r="O441" s="21" t="str">
        <f t="shared" si="44"/>
        <v/>
      </c>
      <c r="P441" s="49"/>
      <c r="Q441" s="49"/>
      <c r="R441" s="49"/>
      <c r="S441" s="22" t="str">
        <f>IFERROR(MAX(IF(OR(P441="",Q441="",R441=""),"",IF(AND(MONTH(E441)=12,MONTH(F441)=12),(NETWORKDAYS(E441,F441,Lister!$D$7:$D$16)-P441)*O441/NETWORKDAYS(Lister!$D$19,Lister!$E$19,Lister!$D$7:$D$16),IF(AND(MONTH(E441)=12,F441&gt;DATE(2021,12,31)),(NETWORKDAYS(E441,Lister!$E$19,Lister!$D$7:$D$16)-P441)*O441/NETWORKDAYS(Lister!$D$19,Lister!$E$19,Lister!$D$7:$D$16),IF(E441&gt;DATE(2021,12,31),0)))),0),"")</f>
        <v/>
      </c>
      <c r="T441" s="22" t="str">
        <f>IFERROR(MAX(IF(OR(P441="",Q441="",R441=""),"",IF(AND(MONTH(E441)=1,MONTH(F441)=1),(NETWORKDAYS(E441,F441,Lister!$D$7:$D$16)-Q441)*O441/NETWORKDAYS(Lister!$D$20,Lister!$E$20,Lister!$D$7:$D$16),IF(AND(MONTH(E441)=1,F441&gt;DATE(2022,1,31)),(NETWORKDAYS(E441,Lister!$E$20,Lister!$D$7:$D$16)-Q441)*O441/NETWORKDAYS(Lister!$D$20,Lister!$E$20,Lister!$D$7:$D$16),IF(AND(E441&lt;DATE(2022,1,1),MONTH(F441)=1),(NETWORKDAYS(Lister!$D$20,F441,Lister!$D$7:$D$16)-Q441)*O441/NETWORKDAYS(Lister!$D$20,Lister!$E$20,Lister!$D$7:$D$16),IF(AND(E441&lt;DATE(2022,1,1),F441&gt;DATE(2022,1,31)),(NETWORKDAYS(Lister!$D$20,Lister!$E$20,Lister!$D$7:$D$16)-Q441)*O441/NETWORKDAYS(Lister!$D$20,Lister!$E$20,Lister!$D$7:$D$16),IF(OR(AND(E441&lt;DATE(2022,1,1),F441&lt;DATE(2022,1,1)),E441&gt;DATE(2022,1,31)),0)))))),0),"")</f>
        <v/>
      </c>
      <c r="U441" s="22" t="str">
        <f>IFERROR(MAX(IF(OR(P441="",Q441="",R441=""),"",IF(AND(MONTH(E441)=2,MONTH(F441)=2),(NETWORKDAYS(E441,F441,Lister!$D$7:$D$16)-R441)*O441/NETWORKDAYS(Lister!$D$21,Lister!$E$21,Lister!$D$7:$D$16),IF(AND(MONTH(E441)=2,F441&gt;DATE(2022,2,28)),(NETWORKDAYS(E441,Lister!$E$21,Lister!$D$7:$D$16)-R441)*O441/NETWORKDAYS(Lister!$D$21,Lister!$E$21,Lister!$D$7:$D$16),IF(AND(E441&lt;DATE(2022,2,1),MONTH(F441)=2),(NETWORKDAYS(Lister!$D$21,F441,Lister!$D$7:$D$16)-R441)*O441/NETWORKDAYS(Lister!$D$21,Lister!$E$21,Lister!$D$7:$D$16),IF(AND(E441&lt;DATE(2022,2,1),F441&gt;DATE(2022,2,28)),(NETWORKDAYS(Lister!$D$21,Lister!$E$21,Lister!$D$7:$D$16)-R441)*O441/NETWORKDAYS(Lister!$D$21,Lister!$E$21,Lister!$D$7:$D$16),IF(OR(AND(E441&lt;DATE(2022,2,1),F441&lt;DATE(2022,2,1)),E441&gt;DATE(2022,2,28)),0)))))),0),"")</f>
        <v/>
      </c>
      <c r="V441" s="23" t="str">
        <f t="shared" si="45"/>
        <v/>
      </c>
      <c r="W441" s="23" t="str">
        <f t="shared" si="46"/>
        <v/>
      </c>
      <c r="X441" s="24" t="str">
        <f t="shared" si="47"/>
        <v/>
      </c>
    </row>
    <row r="442" spans="1:24" x14ac:dyDescent="0.3">
      <c r="A442" s="4" t="str">
        <f t="shared" si="48"/>
        <v/>
      </c>
      <c r="B442" s="41"/>
      <c r="C442" s="42"/>
      <c r="D442" s="43"/>
      <c r="E442" s="44"/>
      <c r="F442" s="44"/>
      <c r="G442" s="17" t="str">
        <f>IF(OR(E442="",F442=""),"",NETWORKDAYS(E442,F442,Lister!$D$7:$D$16))</f>
        <v/>
      </c>
      <c r="I442" s="45" t="str">
        <f t="shared" si="42"/>
        <v/>
      </c>
      <c r="J442" s="46"/>
      <c r="K442" s="47">
        <f>IF(ISNUMBER('Opsparede løndele'!I427),J442+'Opsparede løndele'!I427,J442)</f>
        <v>0</v>
      </c>
      <c r="L442" s="48"/>
      <c r="M442" s="49"/>
      <c r="N442" s="23" t="str">
        <f t="shared" si="43"/>
        <v/>
      </c>
      <c r="O442" s="21" t="str">
        <f t="shared" si="44"/>
        <v/>
      </c>
      <c r="P442" s="49"/>
      <c r="Q442" s="49"/>
      <c r="R442" s="49"/>
      <c r="S442" s="22" t="str">
        <f>IFERROR(MAX(IF(OR(P442="",Q442="",R442=""),"",IF(AND(MONTH(E442)=12,MONTH(F442)=12),(NETWORKDAYS(E442,F442,Lister!$D$7:$D$16)-P442)*O442/NETWORKDAYS(Lister!$D$19,Lister!$E$19,Lister!$D$7:$D$16),IF(AND(MONTH(E442)=12,F442&gt;DATE(2021,12,31)),(NETWORKDAYS(E442,Lister!$E$19,Lister!$D$7:$D$16)-P442)*O442/NETWORKDAYS(Lister!$D$19,Lister!$E$19,Lister!$D$7:$D$16),IF(E442&gt;DATE(2021,12,31),0)))),0),"")</f>
        <v/>
      </c>
      <c r="T442" s="22" t="str">
        <f>IFERROR(MAX(IF(OR(P442="",Q442="",R442=""),"",IF(AND(MONTH(E442)=1,MONTH(F442)=1),(NETWORKDAYS(E442,F442,Lister!$D$7:$D$16)-Q442)*O442/NETWORKDAYS(Lister!$D$20,Lister!$E$20,Lister!$D$7:$D$16),IF(AND(MONTH(E442)=1,F442&gt;DATE(2022,1,31)),(NETWORKDAYS(E442,Lister!$E$20,Lister!$D$7:$D$16)-Q442)*O442/NETWORKDAYS(Lister!$D$20,Lister!$E$20,Lister!$D$7:$D$16),IF(AND(E442&lt;DATE(2022,1,1),MONTH(F442)=1),(NETWORKDAYS(Lister!$D$20,F442,Lister!$D$7:$D$16)-Q442)*O442/NETWORKDAYS(Lister!$D$20,Lister!$E$20,Lister!$D$7:$D$16),IF(AND(E442&lt;DATE(2022,1,1),F442&gt;DATE(2022,1,31)),(NETWORKDAYS(Lister!$D$20,Lister!$E$20,Lister!$D$7:$D$16)-Q442)*O442/NETWORKDAYS(Lister!$D$20,Lister!$E$20,Lister!$D$7:$D$16),IF(OR(AND(E442&lt;DATE(2022,1,1),F442&lt;DATE(2022,1,1)),E442&gt;DATE(2022,1,31)),0)))))),0),"")</f>
        <v/>
      </c>
      <c r="U442" s="22" t="str">
        <f>IFERROR(MAX(IF(OR(P442="",Q442="",R442=""),"",IF(AND(MONTH(E442)=2,MONTH(F442)=2),(NETWORKDAYS(E442,F442,Lister!$D$7:$D$16)-R442)*O442/NETWORKDAYS(Lister!$D$21,Lister!$E$21,Lister!$D$7:$D$16),IF(AND(MONTH(E442)=2,F442&gt;DATE(2022,2,28)),(NETWORKDAYS(E442,Lister!$E$21,Lister!$D$7:$D$16)-R442)*O442/NETWORKDAYS(Lister!$D$21,Lister!$E$21,Lister!$D$7:$D$16),IF(AND(E442&lt;DATE(2022,2,1),MONTH(F442)=2),(NETWORKDAYS(Lister!$D$21,F442,Lister!$D$7:$D$16)-R442)*O442/NETWORKDAYS(Lister!$D$21,Lister!$E$21,Lister!$D$7:$D$16),IF(AND(E442&lt;DATE(2022,2,1),F442&gt;DATE(2022,2,28)),(NETWORKDAYS(Lister!$D$21,Lister!$E$21,Lister!$D$7:$D$16)-R442)*O442/NETWORKDAYS(Lister!$D$21,Lister!$E$21,Lister!$D$7:$D$16),IF(OR(AND(E442&lt;DATE(2022,2,1),F442&lt;DATE(2022,2,1)),E442&gt;DATE(2022,2,28)),0)))))),0),"")</f>
        <v/>
      </c>
      <c r="V442" s="23" t="str">
        <f t="shared" si="45"/>
        <v/>
      </c>
      <c r="W442" s="23" t="str">
        <f t="shared" si="46"/>
        <v/>
      </c>
      <c r="X442" s="24" t="str">
        <f t="shared" si="47"/>
        <v/>
      </c>
    </row>
    <row r="443" spans="1:24" x14ac:dyDescent="0.3">
      <c r="A443" s="4" t="str">
        <f t="shared" si="48"/>
        <v/>
      </c>
      <c r="B443" s="41"/>
      <c r="C443" s="42"/>
      <c r="D443" s="43"/>
      <c r="E443" s="44"/>
      <c r="F443" s="44"/>
      <c r="G443" s="17" t="str">
        <f>IF(OR(E443="",F443=""),"",NETWORKDAYS(E443,F443,Lister!$D$7:$D$16))</f>
        <v/>
      </c>
      <c r="I443" s="45" t="str">
        <f t="shared" si="42"/>
        <v/>
      </c>
      <c r="J443" s="46"/>
      <c r="K443" s="47">
        <f>IF(ISNUMBER('Opsparede løndele'!I428),J443+'Opsparede løndele'!I428,J443)</f>
        <v>0</v>
      </c>
      <c r="L443" s="48"/>
      <c r="M443" s="49"/>
      <c r="N443" s="23" t="str">
        <f t="shared" si="43"/>
        <v/>
      </c>
      <c r="O443" s="21" t="str">
        <f t="shared" si="44"/>
        <v/>
      </c>
      <c r="P443" s="49"/>
      <c r="Q443" s="49"/>
      <c r="R443" s="49"/>
      <c r="S443" s="22" t="str">
        <f>IFERROR(MAX(IF(OR(P443="",Q443="",R443=""),"",IF(AND(MONTH(E443)=12,MONTH(F443)=12),(NETWORKDAYS(E443,F443,Lister!$D$7:$D$16)-P443)*O443/NETWORKDAYS(Lister!$D$19,Lister!$E$19,Lister!$D$7:$D$16),IF(AND(MONTH(E443)=12,F443&gt;DATE(2021,12,31)),(NETWORKDAYS(E443,Lister!$E$19,Lister!$D$7:$D$16)-P443)*O443/NETWORKDAYS(Lister!$D$19,Lister!$E$19,Lister!$D$7:$D$16),IF(E443&gt;DATE(2021,12,31),0)))),0),"")</f>
        <v/>
      </c>
      <c r="T443" s="22" t="str">
        <f>IFERROR(MAX(IF(OR(P443="",Q443="",R443=""),"",IF(AND(MONTH(E443)=1,MONTH(F443)=1),(NETWORKDAYS(E443,F443,Lister!$D$7:$D$16)-Q443)*O443/NETWORKDAYS(Lister!$D$20,Lister!$E$20,Lister!$D$7:$D$16),IF(AND(MONTH(E443)=1,F443&gt;DATE(2022,1,31)),(NETWORKDAYS(E443,Lister!$E$20,Lister!$D$7:$D$16)-Q443)*O443/NETWORKDAYS(Lister!$D$20,Lister!$E$20,Lister!$D$7:$D$16),IF(AND(E443&lt;DATE(2022,1,1),MONTH(F443)=1),(NETWORKDAYS(Lister!$D$20,F443,Lister!$D$7:$D$16)-Q443)*O443/NETWORKDAYS(Lister!$D$20,Lister!$E$20,Lister!$D$7:$D$16),IF(AND(E443&lt;DATE(2022,1,1),F443&gt;DATE(2022,1,31)),(NETWORKDAYS(Lister!$D$20,Lister!$E$20,Lister!$D$7:$D$16)-Q443)*O443/NETWORKDAYS(Lister!$D$20,Lister!$E$20,Lister!$D$7:$D$16),IF(OR(AND(E443&lt;DATE(2022,1,1),F443&lt;DATE(2022,1,1)),E443&gt;DATE(2022,1,31)),0)))))),0),"")</f>
        <v/>
      </c>
      <c r="U443" s="22" t="str">
        <f>IFERROR(MAX(IF(OR(P443="",Q443="",R443=""),"",IF(AND(MONTH(E443)=2,MONTH(F443)=2),(NETWORKDAYS(E443,F443,Lister!$D$7:$D$16)-R443)*O443/NETWORKDAYS(Lister!$D$21,Lister!$E$21,Lister!$D$7:$D$16),IF(AND(MONTH(E443)=2,F443&gt;DATE(2022,2,28)),(NETWORKDAYS(E443,Lister!$E$21,Lister!$D$7:$D$16)-R443)*O443/NETWORKDAYS(Lister!$D$21,Lister!$E$21,Lister!$D$7:$D$16),IF(AND(E443&lt;DATE(2022,2,1),MONTH(F443)=2),(NETWORKDAYS(Lister!$D$21,F443,Lister!$D$7:$D$16)-R443)*O443/NETWORKDAYS(Lister!$D$21,Lister!$E$21,Lister!$D$7:$D$16),IF(AND(E443&lt;DATE(2022,2,1),F443&gt;DATE(2022,2,28)),(NETWORKDAYS(Lister!$D$21,Lister!$E$21,Lister!$D$7:$D$16)-R443)*O443/NETWORKDAYS(Lister!$D$21,Lister!$E$21,Lister!$D$7:$D$16),IF(OR(AND(E443&lt;DATE(2022,2,1),F443&lt;DATE(2022,2,1)),E443&gt;DATE(2022,2,28)),0)))))),0),"")</f>
        <v/>
      </c>
      <c r="V443" s="23" t="str">
        <f t="shared" si="45"/>
        <v/>
      </c>
      <c r="W443" s="23" t="str">
        <f t="shared" si="46"/>
        <v/>
      </c>
      <c r="X443" s="24" t="str">
        <f t="shared" si="47"/>
        <v/>
      </c>
    </row>
    <row r="444" spans="1:24" x14ac:dyDescent="0.3">
      <c r="A444" s="4" t="str">
        <f t="shared" si="48"/>
        <v/>
      </c>
      <c r="B444" s="41"/>
      <c r="C444" s="42"/>
      <c r="D444" s="43"/>
      <c r="E444" s="44"/>
      <c r="F444" s="44"/>
      <c r="G444" s="17" t="str">
        <f>IF(OR(E444="",F444=""),"",NETWORKDAYS(E444,F444,Lister!$D$7:$D$16))</f>
        <v/>
      </c>
      <c r="I444" s="45" t="str">
        <f t="shared" si="42"/>
        <v/>
      </c>
      <c r="J444" s="46"/>
      <c r="K444" s="47">
        <f>IF(ISNUMBER('Opsparede løndele'!I429),J444+'Opsparede løndele'!I429,J444)</f>
        <v>0</v>
      </c>
      <c r="L444" s="48"/>
      <c r="M444" s="49"/>
      <c r="N444" s="23" t="str">
        <f t="shared" si="43"/>
        <v/>
      </c>
      <c r="O444" s="21" t="str">
        <f t="shared" si="44"/>
        <v/>
      </c>
      <c r="P444" s="49"/>
      <c r="Q444" s="49"/>
      <c r="R444" s="49"/>
      <c r="S444" s="22" t="str">
        <f>IFERROR(MAX(IF(OR(P444="",Q444="",R444=""),"",IF(AND(MONTH(E444)=12,MONTH(F444)=12),(NETWORKDAYS(E444,F444,Lister!$D$7:$D$16)-P444)*O444/NETWORKDAYS(Lister!$D$19,Lister!$E$19,Lister!$D$7:$D$16),IF(AND(MONTH(E444)=12,F444&gt;DATE(2021,12,31)),(NETWORKDAYS(E444,Lister!$E$19,Lister!$D$7:$D$16)-P444)*O444/NETWORKDAYS(Lister!$D$19,Lister!$E$19,Lister!$D$7:$D$16),IF(E444&gt;DATE(2021,12,31),0)))),0),"")</f>
        <v/>
      </c>
      <c r="T444" s="22" t="str">
        <f>IFERROR(MAX(IF(OR(P444="",Q444="",R444=""),"",IF(AND(MONTH(E444)=1,MONTH(F444)=1),(NETWORKDAYS(E444,F444,Lister!$D$7:$D$16)-Q444)*O444/NETWORKDAYS(Lister!$D$20,Lister!$E$20,Lister!$D$7:$D$16),IF(AND(MONTH(E444)=1,F444&gt;DATE(2022,1,31)),(NETWORKDAYS(E444,Lister!$E$20,Lister!$D$7:$D$16)-Q444)*O444/NETWORKDAYS(Lister!$D$20,Lister!$E$20,Lister!$D$7:$D$16),IF(AND(E444&lt;DATE(2022,1,1),MONTH(F444)=1),(NETWORKDAYS(Lister!$D$20,F444,Lister!$D$7:$D$16)-Q444)*O444/NETWORKDAYS(Lister!$D$20,Lister!$E$20,Lister!$D$7:$D$16),IF(AND(E444&lt;DATE(2022,1,1),F444&gt;DATE(2022,1,31)),(NETWORKDAYS(Lister!$D$20,Lister!$E$20,Lister!$D$7:$D$16)-Q444)*O444/NETWORKDAYS(Lister!$D$20,Lister!$E$20,Lister!$D$7:$D$16),IF(OR(AND(E444&lt;DATE(2022,1,1),F444&lt;DATE(2022,1,1)),E444&gt;DATE(2022,1,31)),0)))))),0),"")</f>
        <v/>
      </c>
      <c r="U444" s="22" t="str">
        <f>IFERROR(MAX(IF(OR(P444="",Q444="",R444=""),"",IF(AND(MONTH(E444)=2,MONTH(F444)=2),(NETWORKDAYS(E444,F444,Lister!$D$7:$D$16)-R444)*O444/NETWORKDAYS(Lister!$D$21,Lister!$E$21,Lister!$D$7:$D$16),IF(AND(MONTH(E444)=2,F444&gt;DATE(2022,2,28)),(NETWORKDAYS(E444,Lister!$E$21,Lister!$D$7:$D$16)-R444)*O444/NETWORKDAYS(Lister!$D$21,Lister!$E$21,Lister!$D$7:$D$16),IF(AND(E444&lt;DATE(2022,2,1),MONTH(F444)=2),(NETWORKDAYS(Lister!$D$21,F444,Lister!$D$7:$D$16)-R444)*O444/NETWORKDAYS(Lister!$D$21,Lister!$E$21,Lister!$D$7:$D$16),IF(AND(E444&lt;DATE(2022,2,1),F444&gt;DATE(2022,2,28)),(NETWORKDAYS(Lister!$D$21,Lister!$E$21,Lister!$D$7:$D$16)-R444)*O444/NETWORKDAYS(Lister!$D$21,Lister!$E$21,Lister!$D$7:$D$16),IF(OR(AND(E444&lt;DATE(2022,2,1),F444&lt;DATE(2022,2,1)),E444&gt;DATE(2022,2,28)),0)))))),0),"")</f>
        <v/>
      </c>
      <c r="V444" s="23" t="str">
        <f t="shared" si="45"/>
        <v/>
      </c>
      <c r="W444" s="23" t="str">
        <f t="shared" si="46"/>
        <v/>
      </c>
      <c r="X444" s="24" t="str">
        <f t="shared" si="47"/>
        <v/>
      </c>
    </row>
    <row r="445" spans="1:24" x14ac:dyDescent="0.3">
      <c r="A445" s="4" t="str">
        <f t="shared" si="48"/>
        <v/>
      </c>
      <c r="B445" s="41"/>
      <c r="C445" s="42"/>
      <c r="D445" s="43"/>
      <c r="E445" s="44"/>
      <c r="F445" s="44"/>
      <c r="G445" s="17" t="str">
        <f>IF(OR(E445="",F445=""),"",NETWORKDAYS(E445,F445,Lister!$D$7:$D$16))</f>
        <v/>
      </c>
      <c r="I445" s="45" t="str">
        <f t="shared" si="42"/>
        <v/>
      </c>
      <c r="J445" s="46"/>
      <c r="K445" s="47">
        <f>IF(ISNUMBER('Opsparede løndele'!I430),J445+'Opsparede løndele'!I430,J445)</f>
        <v>0</v>
      </c>
      <c r="L445" s="48"/>
      <c r="M445" s="49"/>
      <c r="N445" s="23" t="str">
        <f t="shared" si="43"/>
        <v/>
      </c>
      <c r="O445" s="21" t="str">
        <f t="shared" si="44"/>
        <v/>
      </c>
      <c r="P445" s="49"/>
      <c r="Q445" s="49"/>
      <c r="R445" s="49"/>
      <c r="S445" s="22" t="str">
        <f>IFERROR(MAX(IF(OR(P445="",Q445="",R445=""),"",IF(AND(MONTH(E445)=12,MONTH(F445)=12),(NETWORKDAYS(E445,F445,Lister!$D$7:$D$16)-P445)*O445/NETWORKDAYS(Lister!$D$19,Lister!$E$19,Lister!$D$7:$D$16),IF(AND(MONTH(E445)=12,F445&gt;DATE(2021,12,31)),(NETWORKDAYS(E445,Lister!$E$19,Lister!$D$7:$D$16)-P445)*O445/NETWORKDAYS(Lister!$D$19,Lister!$E$19,Lister!$D$7:$D$16),IF(E445&gt;DATE(2021,12,31),0)))),0),"")</f>
        <v/>
      </c>
      <c r="T445" s="22" t="str">
        <f>IFERROR(MAX(IF(OR(P445="",Q445="",R445=""),"",IF(AND(MONTH(E445)=1,MONTH(F445)=1),(NETWORKDAYS(E445,F445,Lister!$D$7:$D$16)-Q445)*O445/NETWORKDAYS(Lister!$D$20,Lister!$E$20,Lister!$D$7:$D$16),IF(AND(MONTH(E445)=1,F445&gt;DATE(2022,1,31)),(NETWORKDAYS(E445,Lister!$E$20,Lister!$D$7:$D$16)-Q445)*O445/NETWORKDAYS(Lister!$D$20,Lister!$E$20,Lister!$D$7:$D$16),IF(AND(E445&lt;DATE(2022,1,1),MONTH(F445)=1),(NETWORKDAYS(Lister!$D$20,F445,Lister!$D$7:$D$16)-Q445)*O445/NETWORKDAYS(Lister!$D$20,Lister!$E$20,Lister!$D$7:$D$16),IF(AND(E445&lt;DATE(2022,1,1),F445&gt;DATE(2022,1,31)),(NETWORKDAYS(Lister!$D$20,Lister!$E$20,Lister!$D$7:$D$16)-Q445)*O445/NETWORKDAYS(Lister!$D$20,Lister!$E$20,Lister!$D$7:$D$16),IF(OR(AND(E445&lt;DATE(2022,1,1),F445&lt;DATE(2022,1,1)),E445&gt;DATE(2022,1,31)),0)))))),0),"")</f>
        <v/>
      </c>
      <c r="U445" s="22" t="str">
        <f>IFERROR(MAX(IF(OR(P445="",Q445="",R445=""),"",IF(AND(MONTH(E445)=2,MONTH(F445)=2),(NETWORKDAYS(E445,F445,Lister!$D$7:$D$16)-R445)*O445/NETWORKDAYS(Lister!$D$21,Lister!$E$21,Lister!$D$7:$D$16),IF(AND(MONTH(E445)=2,F445&gt;DATE(2022,2,28)),(NETWORKDAYS(E445,Lister!$E$21,Lister!$D$7:$D$16)-R445)*O445/NETWORKDAYS(Lister!$D$21,Lister!$E$21,Lister!$D$7:$D$16),IF(AND(E445&lt;DATE(2022,2,1),MONTH(F445)=2),(NETWORKDAYS(Lister!$D$21,F445,Lister!$D$7:$D$16)-R445)*O445/NETWORKDAYS(Lister!$D$21,Lister!$E$21,Lister!$D$7:$D$16),IF(AND(E445&lt;DATE(2022,2,1),F445&gt;DATE(2022,2,28)),(NETWORKDAYS(Lister!$D$21,Lister!$E$21,Lister!$D$7:$D$16)-R445)*O445/NETWORKDAYS(Lister!$D$21,Lister!$E$21,Lister!$D$7:$D$16),IF(OR(AND(E445&lt;DATE(2022,2,1),F445&lt;DATE(2022,2,1)),E445&gt;DATE(2022,2,28)),0)))))),0),"")</f>
        <v/>
      </c>
      <c r="V445" s="23" t="str">
        <f t="shared" si="45"/>
        <v/>
      </c>
      <c r="W445" s="23" t="str">
        <f t="shared" si="46"/>
        <v/>
      </c>
      <c r="X445" s="24" t="str">
        <f t="shared" si="47"/>
        <v/>
      </c>
    </row>
    <row r="446" spans="1:24" x14ac:dyDescent="0.3">
      <c r="A446" s="4" t="str">
        <f t="shared" si="48"/>
        <v/>
      </c>
      <c r="B446" s="41"/>
      <c r="C446" s="42"/>
      <c r="D446" s="43"/>
      <c r="E446" s="44"/>
      <c r="F446" s="44"/>
      <c r="G446" s="17" t="str">
        <f>IF(OR(E446="",F446=""),"",NETWORKDAYS(E446,F446,Lister!$D$7:$D$16))</f>
        <v/>
      </c>
      <c r="I446" s="45" t="str">
        <f t="shared" si="42"/>
        <v/>
      </c>
      <c r="J446" s="46"/>
      <c r="K446" s="47">
        <f>IF(ISNUMBER('Opsparede løndele'!I431),J446+'Opsparede løndele'!I431,J446)</f>
        <v>0</v>
      </c>
      <c r="L446" s="48"/>
      <c r="M446" s="49"/>
      <c r="N446" s="23" t="str">
        <f t="shared" si="43"/>
        <v/>
      </c>
      <c r="O446" s="21" t="str">
        <f t="shared" si="44"/>
        <v/>
      </c>
      <c r="P446" s="49"/>
      <c r="Q446" s="49"/>
      <c r="R446" s="49"/>
      <c r="S446" s="22" t="str">
        <f>IFERROR(MAX(IF(OR(P446="",Q446="",R446=""),"",IF(AND(MONTH(E446)=12,MONTH(F446)=12),(NETWORKDAYS(E446,F446,Lister!$D$7:$D$16)-P446)*O446/NETWORKDAYS(Lister!$D$19,Lister!$E$19,Lister!$D$7:$D$16),IF(AND(MONTH(E446)=12,F446&gt;DATE(2021,12,31)),(NETWORKDAYS(E446,Lister!$E$19,Lister!$D$7:$D$16)-P446)*O446/NETWORKDAYS(Lister!$D$19,Lister!$E$19,Lister!$D$7:$D$16),IF(E446&gt;DATE(2021,12,31),0)))),0),"")</f>
        <v/>
      </c>
      <c r="T446" s="22" t="str">
        <f>IFERROR(MAX(IF(OR(P446="",Q446="",R446=""),"",IF(AND(MONTH(E446)=1,MONTH(F446)=1),(NETWORKDAYS(E446,F446,Lister!$D$7:$D$16)-Q446)*O446/NETWORKDAYS(Lister!$D$20,Lister!$E$20,Lister!$D$7:$D$16),IF(AND(MONTH(E446)=1,F446&gt;DATE(2022,1,31)),(NETWORKDAYS(E446,Lister!$E$20,Lister!$D$7:$D$16)-Q446)*O446/NETWORKDAYS(Lister!$D$20,Lister!$E$20,Lister!$D$7:$D$16),IF(AND(E446&lt;DATE(2022,1,1),MONTH(F446)=1),(NETWORKDAYS(Lister!$D$20,F446,Lister!$D$7:$D$16)-Q446)*O446/NETWORKDAYS(Lister!$D$20,Lister!$E$20,Lister!$D$7:$D$16),IF(AND(E446&lt;DATE(2022,1,1),F446&gt;DATE(2022,1,31)),(NETWORKDAYS(Lister!$D$20,Lister!$E$20,Lister!$D$7:$D$16)-Q446)*O446/NETWORKDAYS(Lister!$D$20,Lister!$E$20,Lister!$D$7:$D$16),IF(OR(AND(E446&lt;DATE(2022,1,1),F446&lt;DATE(2022,1,1)),E446&gt;DATE(2022,1,31)),0)))))),0),"")</f>
        <v/>
      </c>
      <c r="U446" s="22" t="str">
        <f>IFERROR(MAX(IF(OR(P446="",Q446="",R446=""),"",IF(AND(MONTH(E446)=2,MONTH(F446)=2),(NETWORKDAYS(E446,F446,Lister!$D$7:$D$16)-R446)*O446/NETWORKDAYS(Lister!$D$21,Lister!$E$21,Lister!$D$7:$D$16),IF(AND(MONTH(E446)=2,F446&gt;DATE(2022,2,28)),(NETWORKDAYS(E446,Lister!$E$21,Lister!$D$7:$D$16)-R446)*O446/NETWORKDAYS(Lister!$D$21,Lister!$E$21,Lister!$D$7:$D$16),IF(AND(E446&lt;DATE(2022,2,1),MONTH(F446)=2),(NETWORKDAYS(Lister!$D$21,F446,Lister!$D$7:$D$16)-R446)*O446/NETWORKDAYS(Lister!$D$21,Lister!$E$21,Lister!$D$7:$D$16),IF(AND(E446&lt;DATE(2022,2,1),F446&gt;DATE(2022,2,28)),(NETWORKDAYS(Lister!$D$21,Lister!$E$21,Lister!$D$7:$D$16)-R446)*O446/NETWORKDAYS(Lister!$D$21,Lister!$E$21,Lister!$D$7:$D$16),IF(OR(AND(E446&lt;DATE(2022,2,1),F446&lt;DATE(2022,2,1)),E446&gt;DATE(2022,2,28)),0)))))),0),"")</f>
        <v/>
      </c>
      <c r="V446" s="23" t="str">
        <f t="shared" si="45"/>
        <v/>
      </c>
      <c r="W446" s="23" t="str">
        <f t="shared" si="46"/>
        <v/>
      </c>
      <c r="X446" s="24" t="str">
        <f t="shared" si="47"/>
        <v/>
      </c>
    </row>
    <row r="447" spans="1:24" x14ac:dyDescent="0.3">
      <c r="A447" s="4" t="str">
        <f t="shared" si="48"/>
        <v/>
      </c>
      <c r="B447" s="41"/>
      <c r="C447" s="42"/>
      <c r="D447" s="43"/>
      <c r="E447" s="44"/>
      <c r="F447" s="44"/>
      <c r="G447" s="17" t="str">
        <f>IF(OR(E447="",F447=""),"",NETWORKDAYS(E447,F447,Lister!$D$7:$D$16))</f>
        <v/>
      </c>
      <c r="I447" s="45" t="str">
        <f t="shared" si="42"/>
        <v/>
      </c>
      <c r="J447" s="46"/>
      <c r="K447" s="47">
        <f>IF(ISNUMBER('Opsparede løndele'!I432),J447+'Opsparede løndele'!I432,J447)</f>
        <v>0</v>
      </c>
      <c r="L447" s="48"/>
      <c r="M447" s="49"/>
      <c r="N447" s="23" t="str">
        <f t="shared" si="43"/>
        <v/>
      </c>
      <c r="O447" s="21" t="str">
        <f t="shared" si="44"/>
        <v/>
      </c>
      <c r="P447" s="49"/>
      <c r="Q447" s="49"/>
      <c r="R447" s="49"/>
      <c r="S447" s="22" t="str">
        <f>IFERROR(MAX(IF(OR(P447="",Q447="",R447=""),"",IF(AND(MONTH(E447)=12,MONTH(F447)=12),(NETWORKDAYS(E447,F447,Lister!$D$7:$D$16)-P447)*O447/NETWORKDAYS(Lister!$D$19,Lister!$E$19,Lister!$D$7:$D$16),IF(AND(MONTH(E447)=12,F447&gt;DATE(2021,12,31)),(NETWORKDAYS(E447,Lister!$E$19,Lister!$D$7:$D$16)-P447)*O447/NETWORKDAYS(Lister!$D$19,Lister!$E$19,Lister!$D$7:$D$16),IF(E447&gt;DATE(2021,12,31),0)))),0),"")</f>
        <v/>
      </c>
      <c r="T447" s="22" t="str">
        <f>IFERROR(MAX(IF(OR(P447="",Q447="",R447=""),"",IF(AND(MONTH(E447)=1,MONTH(F447)=1),(NETWORKDAYS(E447,F447,Lister!$D$7:$D$16)-Q447)*O447/NETWORKDAYS(Lister!$D$20,Lister!$E$20,Lister!$D$7:$D$16),IF(AND(MONTH(E447)=1,F447&gt;DATE(2022,1,31)),(NETWORKDAYS(E447,Lister!$E$20,Lister!$D$7:$D$16)-Q447)*O447/NETWORKDAYS(Lister!$D$20,Lister!$E$20,Lister!$D$7:$D$16),IF(AND(E447&lt;DATE(2022,1,1),MONTH(F447)=1),(NETWORKDAYS(Lister!$D$20,F447,Lister!$D$7:$D$16)-Q447)*O447/NETWORKDAYS(Lister!$D$20,Lister!$E$20,Lister!$D$7:$D$16),IF(AND(E447&lt;DATE(2022,1,1),F447&gt;DATE(2022,1,31)),(NETWORKDAYS(Lister!$D$20,Lister!$E$20,Lister!$D$7:$D$16)-Q447)*O447/NETWORKDAYS(Lister!$D$20,Lister!$E$20,Lister!$D$7:$D$16),IF(OR(AND(E447&lt;DATE(2022,1,1),F447&lt;DATE(2022,1,1)),E447&gt;DATE(2022,1,31)),0)))))),0),"")</f>
        <v/>
      </c>
      <c r="U447" s="22" t="str">
        <f>IFERROR(MAX(IF(OR(P447="",Q447="",R447=""),"",IF(AND(MONTH(E447)=2,MONTH(F447)=2),(NETWORKDAYS(E447,F447,Lister!$D$7:$D$16)-R447)*O447/NETWORKDAYS(Lister!$D$21,Lister!$E$21,Lister!$D$7:$D$16),IF(AND(MONTH(E447)=2,F447&gt;DATE(2022,2,28)),(NETWORKDAYS(E447,Lister!$E$21,Lister!$D$7:$D$16)-R447)*O447/NETWORKDAYS(Lister!$D$21,Lister!$E$21,Lister!$D$7:$D$16),IF(AND(E447&lt;DATE(2022,2,1),MONTH(F447)=2),(NETWORKDAYS(Lister!$D$21,F447,Lister!$D$7:$D$16)-R447)*O447/NETWORKDAYS(Lister!$D$21,Lister!$E$21,Lister!$D$7:$D$16),IF(AND(E447&lt;DATE(2022,2,1),F447&gt;DATE(2022,2,28)),(NETWORKDAYS(Lister!$D$21,Lister!$E$21,Lister!$D$7:$D$16)-R447)*O447/NETWORKDAYS(Lister!$D$21,Lister!$E$21,Lister!$D$7:$D$16),IF(OR(AND(E447&lt;DATE(2022,2,1),F447&lt;DATE(2022,2,1)),E447&gt;DATE(2022,2,28)),0)))))),0),"")</f>
        <v/>
      </c>
      <c r="V447" s="23" t="str">
        <f t="shared" si="45"/>
        <v/>
      </c>
      <c r="W447" s="23" t="str">
        <f t="shared" si="46"/>
        <v/>
      </c>
      <c r="X447" s="24" t="str">
        <f t="shared" si="47"/>
        <v/>
      </c>
    </row>
    <row r="448" spans="1:24" x14ac:dyDescent="0.3">
      <c r="A448" s="4" t="str">
        <f t="shared" si="48"/>
        <v/>
      </c>
      <c r="B448" s="41"/>
      <c r="C448" s="42"/>
      <c r="D448" s="43"/>
      <c r="E448" s="44"/>
      <c r="F448" s="44"/>
      <c r="G448" s="17" t="str">
        <f>IF(OR(E448="",F448=""),"",NETWORKDAYS(E448,F448,Lister!$D$7:$D$16))</f>
        <v/>
      </c>
      <c r="I448" s="45" t="str">
        <f t="shared" si="42"/>
        <v/>
      </c>
      <c r="J448" s="46"/>
      <c r="K448" s="47">
        <f>IF(ISNUMBER('Opsparede løndele'!I433),J448+'Opsparede løndele'!I433,J448)</f>
        <v>0</v>
      </c>
      <c r="L448" s="48"/>
      <c r="M448" s="49"/>
      <c r="N448" s="23" t="str">
        <f t="shared" si="43"/>
        <v/>
      </c>
      <c r="O448" s="21" t="str">
        <f t="shared" si="44"/>
        <v/>
      </c>
      <c r="P448" s="49"/>
      <c r="Q448" s="49"/>
      <c r="R448" s="49"/>
      <c r="S448" s="22" t="str">
        <f>IFERROR(MAX(IF(OR(P448="",Q448="",R448=""),"",IF(AND(MONTH(E448)=12,MONTH(F448)=12),(NETWORKDAYS(E448,F448,Lister!$D$7:$D$16)-P448)*O448/NETWORKDAYS(Lister!$D$19,Lister!$E$19,Lister!$D$7:$D$16),IF(AND(MONTH(E448)=12,F448&gt;DATE(2021,12,31)),(NETWORKDAYS(E448,Lister!$E$19,Lister!$D$7:$D$16)-P448)*O448/NETWORKDAYS(Lister!$D$19,Lister!$E$19,Lister!$D$7:$D$16),IF(E448&gt;DATE(2021,12,31),0)))),0),"")</f>
        <v/>
      </c>
      <c r="T448" s="22" t="str">
        <f>IFERROR(MAX(IF(OR(P448="",Q448="",R448=""),"",IF(AND(MONTH(E448)=1,MONTH(F448)=1),(NETWORKDAYS(E448,F448,Lister!$D$7:$D$16)-Q448)*O448/NETWORKDAYS(Lister!$D$20,Lister!$E$20,Lister!$D$7:$D$16),IF(AND(MONTH(E448)=1,F448&gt;DATE(2022,1,31)),(NETWORKDAYS(E448,Lister!$E$20,Lister!$D$7:$D$16)-Q448)*O448/NETWORKDAYS(Lister!$D$20,Lister!$E$20,Lister!$D$7:$D$16),IF(AND(E448&lt;DATE(2022,1,1),MONTH(F448)=1),(NETWORKDAYS(Lister!$D$20,F448,Lister!$D$7:$D$16)-Q448)*O448/NETWORKDAYS(Lister!$D$20,Lister!$E$20,Lister!$D$7:$D$16),IF(AND(E448&lt;DATE(2022,1,1),F448&gt;DATE(2022,1,31)),(NETWORKDAYS(Lister!$D$20,Lister!$E$20,Lister!$D$7:$D$16)-Q448)*O448/NETWORKDAYS(Lister!$D$20,Lister!$E$20,Lister!$D$7:$D$16),IF(OR(AND(E448&lt;DATE(2022,1,1),F448&lt;DATE(2022,1,1)),E448&gt;DATE(2022,1,31)),0)))))),0),"")</f>
        <v/>
      </c>
      <c r="U448" s="22" t="str">
        <f>IFERROR(MAX(IF(OR(P448="",Q448="",R448=""),"",IF(AND(MONTH(E448)=2,MONTH(F448)=2),(NETWORKDAYS(E448,F448,Lister!$D$7:$D$16)-R448)*O448/NETWORKDAYS(Lister!$D$21,Lister!$E$21,Lister!$D$7:$D$16),IF(AND(MONTH(E448)=2,F448&gt;DATE(2022,2,28)),(NETWORKDAYS(E448,Lister!$E$21,Lister!$D$7:$D$16)-R448)*O448/NETWORKDAYS(Lister!$D$21,Lister!$E$21,Lister!$D$7:$D$16),IF(AND(E448&lt;DATE(2022,2,1),MONTH(F448)=2),(NETWORKDAYS(Lister!$D$21,F448,Lister!$D$7:$D$16)-R448)*O448/NETWORKDAYS(Lister!$D$21,Lister!$E$21,Lister!$D$7:$D$16),IF(AND(E448&lt;DATE(2022,2,1),F448&gt;DATE(2022,2,28)),(NETWORKDAYS(Lister!$D$21,Lister!$E$21,Lister!$D$7:$D$16)-R448)*O448/NETWORKDAYS(Lister!$D$21,Lister!$E$21,Lister!$D$7:$D$16),IF(OR(AND(E448&lt;DATE(2022,2,1),F448&lt;DATE(2022,2,1)),E448&gt;DATE(2022,2,28)),0)))))),0),"")</f>
        <v/>
      </c>
      <c r="V448" s="23" t="str">
        <f t="shared" si="45"/>
        <v/>
      </c>
      <c r="W448" s="23" t="str">
        <f t="shared" si="46"/>
        <v/>
      </c>
      <c r="X448" s="24" t="str">
        <f t="shared" si="47"/>
        <v/>
      </c>
    </row>
    <row r="449" spans="1:24" x14ac:dyDescent="0.3">
      <c r="A449" s="4" t="str">
        <f t="shared" si="48"/>
        <v/>
      </c>
      <c r="B449" s="41"/>
      <c r="C449" s="42"/>
      <c r="D449" s="43"/>
      <c r="E449" s="44"/>
      <c r="F449" s="44"/>
      <c r="G449" s="17" t="str">
        <f>IF(OR(E449="",F449=""),"",NETWORKDAYS(E449,F449,Lister!$D$7:$D$16))</f>
        <v/>
      </c>
      <c r="I449" s="45" t="str">
        <f t="shared" si="42"/>
        <v/>
      </c>
      <c r="J449" s="46"/>
      <c r="K449" s="47">
        <f>IF(ISNUMBER('Opsparede løndele'!I434),J449+'Opsparede løndele'!I434,J449)</f>
        <v>0</v>
      </c>
      <c r="L449" s="48"/>
      <c r="M449" s="49"/>
      <c r="N449" s="23" t="str">
        <f t="shared" si="43"/>
        <v/>
      </c>
      <c r="O449" s="21" t="str">
        <f t="shared" si="44"/>
        <v/>
      </c>
      <c r="P449" s="49"/>
      <c r="Q449" s="49"/>
      <c r="R449" s="49"/>
      <c r="S449" s="22" t="str">
        <f>IFERROR(MAX(IF(OR(P449="",Q449="",R449=""),"",IF(AND(MONTH(E449)=12,MONTH(F449)=12),(NETWORKDAYS(E449,F449,Lister!$D$7:$D$16)-P449)*O449/NETWORKDAYS(Lister!$D$19,Lister!$E$19,Lister!$D$7:$D$16),IF(AND(MONTH(E449)=12,F449&gt;DATE(2021,12,31)),(NETWORKDAYS(E449,Lister!$E$19,Lister!$D$7:$D$16)-P449)*O449/NETWORKDAYS(Lister!$D$19,Lister!$E$19,Lister!$D$7:$D$16),IF(E449&gt;DATE(2021,12,31),0)))),0),"")</f>
        <v/>
      </c>
      <c r="T449" s="22" t="str">
        <f>IFERROR(MAX(IF(OR(P449="",Q449="",R449=""),"",IF(AND(MONTH(E449)=1,MONTH(F449)=1),(NETWORKDAYS(E449,F449,Lister!$D$7:$D$16)-Q449)*O449/NETWORKDAYS(Lister!$D$20,Lister!$E$20,Lister!$D$7:$D$16),IF(AND(MONTH(E449)=1,F449&gt;DATE(2022,1,31)),(NETWORKDAYS(E449,Lister!$E$20,Lister!$D$7:$D$16)-Q449)*O449/NETWORKDAYS(Lister!$D$20,Lister!$E$20,Lister!$D$7:$D$16),IF(AND(E449&lt;DATE(2022,1,1),MONTH(F449)=1),(NETWORKDAYS(Lister!$D$20,F449,Lister!$D$7:$D$16)-Q449)*O449/NETWORKDAYS(Lister!$D$20,Lister!$E$20,Lister!$D$7:$D$16),IF(AND(E449&lt;DATE(2022,1,1),F449&gt;DATE(2022,1,31)),(NETWORKDAYS(Lister!$D$20,Lister!$E$20,Lister!$D$7:$D$16)-Q449)*O449/NETWORKDAYS(Lister!$D$20,Lister!$E$20,Lister!$D$7:$D$16),IF(OR(AND(E449&lt;DATE(2022,1,1),F449&lt;DATE(2022,1,1)),E449&gt;DATE(2022,1,31)),0)))))),0),"")</f>
        <v/>
      </c>
      <c r="U449" s="22" t="str">
        <f>IFERROR(MAX(IF(OR(P449="",Q449="",R449=""),"",IF(AND(MONTH(E449)=2,MONTH(F449)=2),(NETWORKDAYS(E449,F449,Lister!$D$7:$D$16)-R449)*O449/NETWORKDAYS(Lister!$D$21,Lister!$E$21,Lister!$D$7:$D$16),IF(AND(MONTH(E449)=2,F449&gt;DATE(2022,2,28)),(NETWORKDAYS(E449,Lister!$E$21,Lister!$D$7:$D$16)-R449)*O449/NETWORKDAYS(Lister!$D$21,Lister!$E$21,Lister!$D$7:$D$16),IF(AND(E449&lt;DATE(2022,2,1),MONTH(F449)=2),(NETWORKDAYS(Lister!$D$21,F449,Lister!$D$7:$D$16)-R449)*O449/NETWORKDAYS(Lister!$D$21,Lister!$E$21,Lister!$D$7:$D$16),IF(AND(E449&lt;DATE(2022,2,1),F449&gt;DATE(2022,2,28)),(NETWORKDAYS(Lister!$D$21,Lister!$E$21,Lister!$D$7:$D$16)-R449)*O449/NETWORKDAYS(Lister!$D$21,Lister!$E$21,Lister!$D$7:$D$16),IF(OR(AND(E449&lt;DATE(2022,2,1),F449&lt;DATE(2022,2,1)),E449&gt;DATE(2022,2,28)),0)))))),0),"")</f>
        <v/>
      </c>
      <c r="V449" s="23" t="str">
        <f t="shared" si="45"/>
        <v/>
      </c>
      <c r="W449" s="23" t="str">
        <f t="shared" si="46"/>
        <v/>
      </c>
      <c r="X449" s="24" t="str">
        <f t="shared" si="47"/>
        <v/>
      </c>
    </row>
    <row r="450" spans="1:24" x14ac:dyDescent="0.3">
      <c r="A450" s="4" t="str">
        <f t="shared" si="48"/>
        <v/>
      </c>
      <c r="B450" s="41"/>
      <c r="C450" s="42"/>
      <c r="D450" s="43"/>
      <c r="E450" s="44"/>
      <c r="F450" s="44"/>
      <c r="G450" s="17" t="str">
        <f>IF(OR(E450="",F450=""),"",NETWORKDAYS(E450,F450,Lister!$D$7:$D$16))</f>
        <v/>
      </c>
      <c r="I450" s="45" t="str">
        <f t="shared" si="42"/>
        <v/>
      </c>
      <c r="J450" s="46"/>
      <c r="K450" s="47">
        <f>IF(ISNUMBER('Opsparede løndele'!I435),J450+'Opsparede løndele'!I435,J450)</f>
        <v>0</v>
      </c>
      <c r="L450" s="48"/>
      <c r="M450" s="49"/>
      <c r="N450" s="23" t="str">
        <f t="shared" si="43"/>
        <v/>
      </c>
      <c r="O450" s="21" t="str">
        <f t="shared" si="44"/>
        <v/>
      </c>
      <c r="P450" s="49"/>
      <c r="Q450" s="49"/>
      <c r="R450" s="49"/>
      <c r="S450" s="22" t="str">
        <f>IFERROR(MAX(IF(OR(P450="",Q450="",R450=""),"",IF(AND(MONTH(E450)=12,MONTH(F450)=12),(NETWORKDAYS(E450,F450,Lister!$D$7:$D$16)-P450)*O450/NETWORKDAYS(Lister!$D$19,Lister!$E$19,Lister!$D$7:$D$16),IF(AND(MONTH(E450)=12,F450&gt;DATE(2021,12,31)),(NETWORKDAYS(E450,Lister!$E$19,Lister!$D$7:$D$16)-P450)*O450/NETWORKDAYS(Lister!$D$19,Lister!$E$19,Lister!$D$7:$D$16),IF(E450&gt;DATE(2021,12,31),0)))),0),"")</f>
        <v/>
      </c>
      <c r="T450" s="22" t="str">
        <f>IFERROR(MAX(IF(OR(P450="",Q450="",R450=""),"",IF(AND(MONTH(E450)=1,MONTH(F450)=1),(NETWORKDAYS(E450,F450,Lister!$D$7:$D$16)-Q450)*O450/NETWORKDAYS(Lister!$D$20,Lister!$E$20,Lister!$D$7:$D$16),IF(AND(MONTH(E450)=1,F450&gt;DATE(2022,1,31)),(NETWORKDAYS(E450,Lister!$E$20,Lister!$D$7:$D$16)-Q450)*O450/NETWORKDAYS(Lister!$D$20,Lister!$E$20,Lister!$D$7:$D$16),IF(AND(E450&lt;DATE(2022,1,1),MONTH(F450)=1),(NETWORKDAYS(Lister!$D$20,F450,Lister!$D$7:$D$16)-Q450)*O450/NETWORKDAYS(Lister!$D$20,Lister!$E$20,Lister!$D$7:$D$16),IF(AND(E450&lt;DATE(2022,1,1),F450&gt;DATE(2022,1,31)),(NETWORKDAYS(Lister!$D$20,Lister!$E$20,Lister!$D$7:$D$16)-Q450)*O450/NETWORKDAYS(Lister!$D$20,Lister!$E$20,Lister!$D$7:$D$16),IF(OR(AND(E450&lt;DATE(2022,1,1),F450&lt;DATE(2022,1,1)),E450&gt;DATE(2022,1,31)),0)))))),0),"")</f>
        <v/>
      </c>
      <c r="U450" s="22" t="str">
        <f>IFERROR(MAX(IF(OR(P450="",Q450="",R450=""),"",IF(AND(MONTH(E450)=2,MONTH(F450)=2),(NETWORKDAYS(E450,F450,Lister!$D$7:$D$16)-R450)*O450/NETWORKDAYS(Lister!$D$21,Lister!$E$21,Lister!$D$7:$D$16),IF(AND(MONTH(E450)=2,F450&gt;DATE(2022,2,28)),(NETWORKDAYS(E450,Lister!$E$21,Lister!$D$7:$D$16)-R450)*O450/NETWORKDAYS(Lister!$D$21,Lister!$E$21,Lister!$D$7:$D$16),IF(AND(E450&lt;DATE(2022,2,1),MONTH(F450)=2),(NETWORKDAYS(Lister!$D$21,F450,Lister!$D$7:$D$16)-R450)*O450/NETWORKDAYS(Lister!$D$21,Lister!$E$21,Lister!$D$7:$D$16),IF(AND(E450&lt;DATE(2022,2,1),F450&gt;DATE(2022,2,28)),(NETWORKDAYS(Lister!$D$21,Lister!$E$21,Lister!$D$7:$D$16)-R450)*O450/NETWORKDAYS(Lister!$D$21,Lister!$E$21,Lister!$D$7:$D$16),IF(OR(AND(E450&lt;DATE(2022,2,1),F450&lt;DATE(2022,2,1)),E450&gt;DATE(2022,2,28)),0)))))),0),"")</f>
        <v/>
      </c>
      <c r="V450" s="23" t="str">
        <f t="shared" si="45"/>
        <v/>
      </c>
      <c r="W450" s="23" t="str">
        <f t="shared" si="46"/>
        <v/>
      </c>
      <c r="X450" s="24" t="str">
        <f t="shared" si="47"/>
        <v/>
      </c>
    </row>
    <row r="451" spans="1:24" x14ac:dyDescent="0.3">
      <c r="A451" s="4" t="str">
        <f t="shared" si="48"/>
        <v/>
      </c>
      <c r="B451" s="41"/>
      <c r="C451" s="42"/>
      <c r="D451" s="43"/>
      <c r="E451" s="44"/>
      <c r="F451" s="44"/>
      <c r="G451" s="17" t="str">
        <f>IF(OR(E451="",F451=""),"",NETWORKDAYS(E451,F451,Lister!$D$7:$D$16))</f>
        <v/>
      </c>
      <c r="I451" s="45" t="str">
        <f t="shared" si="42"/>
        <v/>
      </c>
      <c r="J451" s="46"/>
      <c r="K451" s="47">
        <f>IF(ISNUMBER('Opsparede løndele'!I436),J451+'Opsparede løndele'!I436,J451)</f>
        <v>0</v>
      </c>
      <c r="L451" s="48"/>
      <c r="M451" s="49"/>
      <c r="N451" s="23" t="str">
        <f t="shared" si="43"/>
        <v/>
      </c>
      <c r="O451" s="21" t="str">
        <f t="shared" si="44"/>
        <v/>
      </c>
      <c r="P451" s="49"/>
      <c r="Q451" s="49"/>
      <c r="R451" s="49"/>
      <c r="S451" s="22" t="str">
        <f>IFERROR(MAX(IF(OR(P451="",Q451="",R451=""),"",IF(AND(MONTH(E451)=12,MONTH(F451)=12),(NETWORKDAYS(E451,F451,Lister!$D$7:$D$16)-P451)*O451/NETWORKDAYS(Lister!$D$19,Lister!$E$19,Lister!$D$7:$D$16),IF(AND(MONTH(E451)=12,F451&gt;DATE(2021,12,31)),(NETWORKDAYS(E451,Lister!$E$19,Lister!$D$7:$D$16)-P451)*O451/NETWORKDAYS(Lister!$D$19,Lister!$E$19,Lister!$D$7:$D$16),IF(E451&gt;DATE(2021,12,31),0)))),0),"")</f>
        <v/>
      </c>
      <c r="T451" s="22" t="str">
        <f>IFERROR(MAX(IF(OR(P451="",Q451="",R451=""),"",IF(AND(MONTH(E451)=1,MONTH(F451)=1),(NETWORKDAYS(E451,F451,Lister!$D$7:$D$16)-Q451)*O451/NETWORKDAYS(Lister!$D$20,Lister!$E$20,Lister!$D$7:$D$16),IF(AND(MONTH(E451)=1,F451&gt;DATE(2022,1,31)),(NETWORKDAYS(E451,Lister!$E$20,Lister!$D$7:$D$16)-Q451)*O451/NETWORKDAYS(Lister!$D$20,Lister!$E$20,Lister!$D$7:$D$16),IF(AND(E451&lt;DATE(2022,1,1),MONTH(F451)=1),(NETWORKDAYS(Lister!$D$20,F451,Lister!$D$7:$D$16)-Q451)*O451/NETWORKDAYS(Lister!$D$20,Lister!$E$20,Lister!$D$7:$D$16),IF(AND(E451&lt;DATE(2022,1,1),F451&gt;DATE(2022,1,31)),(NETWORKDAYS(Lister!$D$20,Lister!$E$20,Lister!$D$7:$D$16)-Q451)*O451/NETWORKDAYS(Lister!$D$20,Lister!$E$20,Lister!$D$7:$D$16),IF(OR(AND(E451&lt;DATE(2022,1,1),F451&lt;DATE(2022,1,1)),E451&gt;DATE(2022,1,31)),0)))))),0),"")</f>
        <v/>
      </c>
      <c r="U451" s="22" t="str">
        <f>IFERROR(MAX(IF(OR(P451="",Q451="",R451=""),"",IF(AND(MONTH(E451)=2,MONTH(F451)=2),(NETWORKDAYS(E451,F451,Lister!$D$7:$D$16)-R451)*O451/NETWORKDAYS(Lister!$D$21,Lister!$E$21,Lister!$D$7:$D$16),IF(AND(MONTH(E451)=2,F451&gt;DATE(2022,2,28)),(NETWORKDAYS(E451,Lister!$E$21,Lister!$D$7:$D$16)-R451)*O451/NETWORKDAYS(Lister!$D$21,Lister!$E$21,Lister!$D$7:$D$16),IF(AND(E451&lt;DATE(2022,2,1),MONTH(F451)=2),(NETWORKDAYS(Lister!$D$21,F451,Lister!$D$7:$D$16)-R451)*O451/NETWORKDAYS(Lister!$D$21,Lister!$E$21,Lister!$D$7:$D$16),IF(AND(E451&lt;DATE(2022,2,1),F451&gt;DATE(2022,2,28)),(NETWORKDAYS(Lister!$D$21,Lister!$E$21,Lister!$D$7:$D$16)-R451)*O451/NETWORKDAYS(Lister!$D$21,Lister!$E$21,Lister!$D$7:$D$16),IF(OR(AND(E451&lt;DATE(2022,2,1),F451&lt;DATE(2022,2,1)),E451&gt;DATE(2022,2,28)),0)))))),0),"")</f>
        <v/>
      </c>
      <c r="V451" s="23" t="str">
        <f t="shared" si="45"/>
        <v/>
      </c>
      <c r="W451" s="23" t="str">
        <f t="shared" si="46"/>
        <v/>
      </c>
      <c r="X451" s="24" t="str">
        <f t="shared" si="47"/>
        <v/>
      </c>
    </row>
    <row r="452" spans="1:24" x14ac:dyDescent="0.3">
      <c r="A452" s="4" t="str">
        <f t="shared" si="48"/>
        <v/>
      </c>
      <c r="B452" s="41"/>
      <c r="C452" s="42"/>
      <c r="D452" s="43"/>
      <c r="E452" s="44"/>
      <c r="F452" s="44"/>
      <c r="G452" s="17" t="str">
        <f>IF(OR(E452="",F452=""),"",NETWORKDAYS(E452,F452,Lister!$D$7:$D$16))</f>
        <v/>
      </c>
      <c r="I452" s="45" t="str">
        <f t="shared" si="42"/>
        <v/>
      </c>
      <c r="J452" s="46"/>
      <c r="K452" s="47">
        <f>IF(ISNUMBER('Opsparede løndele'!I437),J452+'Opsparede løndele'!I437,J452)</f>
        <v>0</v>
      </c>
      <c r="L452" s="48"/>
      <c r="M452" s="49"/>
      <c r="N452" s="23" t="str">
        <f t="shared" si="43"/>
        <v/>
      </c>
      <c r="O452" s="21" t="str">
        <f t="shared" si="44"/>
        <v/>
      </c>
      <c r="P452" s="49"/>
      <c r="Q452" s="49"/>
      <c r="R452" s="49"/>
      <c r="S452" s="22" t="str">
        <f>IFERROR(MAX(IF(OR(P452="",Q452="",R452=""),"",IF(AND(MONTH(E452)=12,MONTH(F452)=12),(NETWORKDAYS(E452,F452,Lister!$D$7:$D$16)-P452)*O452/NETWORKDAYS(Lister!$D$19,Lister!$E$19,Lister!$D$7:$D$16),IF(AND(MONTH(E452)=12,F452&gt;DATE(2021,12,31)),(NETWORKDAYS(E452,Lister!$E$19,Lister!$D$7:$D$16)-P452)*O452/NETWORKDAYS(Lister!$D$19,Lister!$E$19,Lister!$D$7:$D$16),IF(E452&gt;DATE(2021,12,31),0)))),0),"")</f>
        <v/>
      </c>
      <c r="T452" s="22" t="str">
        <f>IFERROR(MAX(IF(OR(P452="",Q452="",R452=""),"",IF(AND(MONTH(E452)=1,MONTH(F452)=1),(NETWORKDAYS(E452,F452,Lister!$D$7:$D$16)-Q452)*O452/NETWORKDAYS(Lister!$D$20,Lister!$E$20,Lister!$D$7:$D$16),IF(AND(MONTH(E452)=1,F452&gt;DATE(2022,1,31)),(NETWORKDAYS(E452,Lister!$E$20,Lister!$D$7:$D$16)-Q452)*O452/NETWORKDAYS(Lister!$D$20,Lister!$E$20,Lister!$D$7:$D$16),IF(AND(E452&lt;DATE(2022,1,1),MONTH(F452)=1),(NETWORKDAYS(Lister!$D$20,F452,Lister!$D$7:$D$16)-Q452)*O452/NETWORKDAYS(Lister!$D$20,Lister!$E$20,Lister!$D$7:$D$16),IF(AND(E452&lt;DATE(2022,1,1),F452&gt;DATE(2022,1,31)),(NETWORKDAYS(Lister!$D$20,Lister!$E$20,Lister!$D$7:$D$16)-Q452)*O452/NETWORKDAYS(Lister!$D$20,Lister!$E$20,Lister!$D$7:$D$16),IF(OR(AND(E452&lt;DATE(2022,1,1),F452&lt;DATE(2022,1,1)),E452&gt;DATE(2022,1,31)),0)))))),0),"")</f>
        <v/>
      </c>
      <c r="U452" s="22" t="str">
        <f>IFERROR(MAX(IF(OR(P452="",Q452="",R452=""),"",IF(AND(MONTH(E452)=2,MONTH(F452)=2),(NETWORKDAYS(E452,F452,Lister!$D$7:$D$16)-R452)*O452/NETWORKDAYS(Lister!$D$21,Lister!$E$21,Lister!$D$7:$D$16),IF(AND(MONTH(E452)=2,F452&gt;DATE(2022,2,28)),(NETWORKDAYS(E452,Lister!$E$21,Lister!$D$7:$D$16)-R452)*O452/NETWORKDAYS(Lister!$D$21,Lister!$E$21,Lister!$D$7:$D$16),IF(AND(E452&lt;DATE(2022,2,1),MONTH(F452)=2),(NETWORKDAYS(Lister!$D$21,F452,Lister!$D$7:$D$16)-R452)*O452/NETWORKDAYS(Lister!$D$21,Lister!$E$21,Lister!$D$7:$D$16),IF(AND(E452&lt;DATE(2022,2,1),F452&gt;DATE(2022,2,28)),(NETWORKDAYS(Lister!$D$21,Lister!$E$21,Lister!$D$7:$D$16)-R452)*O452/NETWORKDAYS(Lister!$D$21,Lister!$E$21,Lister!$D$7:$D$16),IF(OR(AND(E452&lt;DATE(2022,2,1),F452&lt;DATE(2022,2,1)),E452&gt;DATE(2022,2,28)),0)))))),0),"")</f>
        <v/>
      </c>
      <c r="V452" s="23" t="str">
        <f t="shared" si="45"/>
        <v/>
      </c>
      <c r="W452" s="23" t="str">
        <f t="shared" si="46"/>
        <v/>
      </c>
      <c r="X452" s="24" t="str">
        <f t="shared" si="47"/>
        <v/>
      </c>
    </row>
    <row r="453" spans="1:24" x14ac:dyDescent="0.3">
      <c r="A453" s="4" t="str">
        <f t="shared" si="48"/>
        <v/>
      </c>
      <c r="B453" s="41"/>
      <c r="C453" s="42"/>
      <c r="D453" s="43"/>
      <c r="E453" s="44"/>
      <c r="F453" s="44"/>
      <c r="G453" s="17" t="str">
        <f>IF(OR(E453="",F453=""),"",NETWORKDAYS(E453,F453,Lister!$D$7:$D$16))</f>
        <v/>
      </c>
      <c r="I453" s="45" t="str">
        <f t="shared" si="42"/>
        <v/>
      </c>
      <c r="J453" s="46"/>
      <c r="K453" s="47">
        <f>IF(ISNUMBER('Opsparede løndele'!I438),J453+'Opsparede løndele'!I438,J453)</f>
        <v>0</v>
      </c>
      <c r="L453" s="48"/>
      <c r="M453" s="49"/>
      <c r="N453" s="23" t="str">
        <f t="shared" si="43"/>
        <v/>
      </c>
      <c r="O453" s="21" t="str">
        <f t="shared" si="44"/>
        <v/>
      </c>
      <c r="P453" s="49"/>
      <c r="Q453" s="49"/>
      <c r="R453" s="49"/>
      <c r="S453" s="22" t="str">
        <f>IFERROR(MAX(IF(OR(P453="",Q453="",R453=""),"",IF(AND(MONTH(E453)=12,MONTH(F453)=12),(NETWORKDAYS(E453,F453,Lister!$D$7:$D$16)-P453)*O453/NETWORKDAYS(Lister!$D$19,Lister!$E$19,Lister!$D$7:$D$16),IF(AND(MONTH(E453)=12,F453&gt;DATE(2021,12,31)),(NETWORKDAYS(E453,Lister!$E$19,Lister!$D$7:$D$16)-P453)*O453/NETWORKDAYS(Lister!$D$19,Lister!$E$19,Lister!$D$7:$D$16),IF(E453&gt;DATE(2021,12,31),0)))),0),"")</f>
        <v/>
      </c>
      <c r="T453" s="22" t="str">
        <f>IFERROR(MAX(IF(OR(P453="",Q453="",R453=""),"",IF(AND(MONTH(E453)=1,MONTH(F453)=1),(NETWORKDAYS(E453,F453,Lister!$D$7:$D$16)-Q453)*O453/NETWORKDAYS(Lister!$D$20,Lister!$E$20,Lister!$D$7:$D$16),IF(AND(MONTH(E453)=1,F453&gt;DATE(2022,1,31)),(NETWORKDAYS(E453,Lister!$E$20,Lister!$D$7:$D$16)-Q453)*O453/NETWORKDAYS(Lister!$D$20,Lister!$E$20,Lister!$D$7:$D$16),IF(AND(E453&lt;DATE(2022,1,1),MONTH(F453)=1),(NETWORKDAYS(Lister!$D$20,F453,Lister!$D$7:$D$16)-Q453)*O453/NETWORKDAYS(Lister!$D$20,Lister!$E$20,Lister!$D$7:$D$16),IF(AND(E453&lt;DATE(2022,1,1),F453&gt;DATE(2022,1,31)),(NETWORKDAYS(Lister!$D$20,Lister!$E$20,Lister!$D$7:$D$16)-Q453)*O453/NETWORKDAYS(Lister!$D$20,Lister!$E$20,Lister!$D$7:$D$16),IF(OR(AND(E453&lt;DATE(2022,1,1),F453&lt;DATE(2022,1,1)),E453&gt;DATE(2022,1,31)),0)))))),0),"")</f>
        <v/>
      </c>
      <c r="U453" s="22" t="str">
        <f>IFERROR(MAX(IF(OR(P453="",Q453="",R453=""),"",IF(AND(MONTH(E453)=2,MONTH(F453)=2),(NETWORKDAYS(E453,F453,Lister!$D$7:$D$16)-R453)*O453/NETWORKDAYS(Lister!$D$21,Lister!$E$21,Lister!$D$7:$D$16),IF(AND(MONTH(E453)=2,F453&gt;DATE(2022,2,28)),(NETWORKDAYS(E453,Lister!$E$21,Lister!$D$7:$D$16)-R453)*O453/NETWORKDAYS(Lister!$D$21,Lister!$E$21,Lister!$D$7:$D$16),IF(AND(E453&lt;DATE(2022,2,1),MONTH(F453)=2),(NETWORKDAYS(Lister!$D$21,F453,Lister!$D$7:$D$16)-R453)*O453/NETWORKDAYS(Lister!$D$21,Lister!$E$21,Lister!$D$7:$D$16),IF(AND(E453&lt;DATE(2022,2,1),F453&gt;DATE(2022,2,28)),(NETWORKDAYS(Lister!$D$21,Lister!$E$21,Lister!$D$7:$D$16)-R453)*O453/NETWORKDAYS(Lister!$D$21,Lister!$E$21,Lister!$D$7:$D$16),IF(OR(AND(E453&lt;DATE(2022,2,1),F453&lt;DATE(2022,2,1)),E453&gt;DATE(2022,2,28)),0)))))),0),"")</f>
        <v/>
      </c>
      <c r="V453" s="23" t="str">
        <f t="shared" si="45"/>
        <v/>
      </c>
      <c r="W453" s="23" t="str">
        <f t="shared" si="46"/>
        <v/>
      </c>
      <c r="X453" s="24" t="str">
        <f t="shared" si="47"/>
        <v/>
      </c>
    </row>
    <row r="454" spans="1:24" x14ac:dyDescent="0.3">
      <c r="A454" s="4" t="str">
        <f t="shared" si="48"/>
        <v/>
      </c>
      <c r="B454" s="41"/>
      <c r="C454" s="42"/>
      <c r="D454" s="43"/>
      <c r="E454" s="44"/>
      <c r="F454" s="44"/>
      <c r="G454" s="17" t="str">
        <f>IF(OR(E454="",F454=""),"",NETWORKDAYS(E454,F454,Lister!$D$7:$D$16))</f>
        <v/>
      </c>
      <c r="I454" s="45" t="str">
        <f t="shared" si="42"/>
        <v/>
      </c>
      <c r="J454" s="46"/>
      <c r="K454" s="47">
        <f>IF(ISNUMBER('Opsparede løndele'!I439),J454+'Opsparede løndele'!I439,J454)</f>
        <v>0</v>
      </c>
      <c r="L454" s="48"/>
      <c r="M454" s="49"/>
      <c r="N454" s="23" t="str">
        <f t="shared" si="43"/>
        <v/>
      </c>
      <c r="O454" s="21" t="str">
        <f t="shared" si="44"/>
        <v/>
      </c>
      <c r="P454" s="49"/>
      <c r="Q454" s="49"/>
      <c r="R454" s="49"/>
      <c r="S454" s="22" t="str">
        <f>IFERROR(MAX(IF(OR(P454="",Q454="",R454=""),"",IF(AND(MONTH(E454)=12,MONTH(F454)=12),(NETWORKDAYS(E454,F454,Lister!$D$7:$D$16)-P454)*O454/NETWORKDAYS(Lister!$D$19,Lister!$E$19,Lister!$D$7:$D$16),IF(AND(MONTH(E454)=12,F454&gt;DATE(2021,12,31)),(NETWORKDAYS(E454,Lister!$E$19,Lister!$D$7:$D$16)-P454)*O454/NETWORKDAYS(Lister!$D$19,Lister!$E$19,Lister!$D$7:$D$16),IF(E454&gt;DATE(2021,12,31),0)))),0),"")</f>
        <v/>
      </c>
      <c r="T454" s="22" t="str">
        <f>IFERROR(MAX(IF(OR(P454="",Q454="",R454=""),"",IF(AND(MONTH(E454)=1,MONTH(F454)=1),(NETWORKDAYS(E454,F454,Lister!$D$7:$D$16)-Q454)*O454/NETWORKDAYS(Lister!$D$20,Lister!$E$20,Lister!$D$7:$D$16),IF(AND(MONTH(E454)=1,F454&gt;DATE(2022,1,31)),(NETWORKDAYS(E454,Lister!$E$20,Lister!$D$7:$D$16)-Q454)*O454/NETWORKDAYS(Lister!$D$20,Lister!$E$20,Lister!$D$7:$D$16),IF(AND(E454&lt;DATE(2022,1,1),MONTH(F454)=1),(NETWORKDAYS(Lister!$D$20,F454,Lister!$D$7:$D$16)-Q454)*O454/NETWORKDAYS(Lister!$D$20,Lister!$E$20,Lister!$D$7:$D$16),IF(AND(E454&lt;DATE(2022,1,1),F454&gt;DATE(2022,1,31)),(NETWORKDAYS(Lister!$D$20,Lister!$E$20,Lister!$D$7:$D$16)-Q454)*O454/NETWORKDAYS(Lister!$D$20,Lister!$E$20,Lister!$D$7:$D$16),IF(OR(AND(E454&lt;DATE(2022,1,1),F454&lt;DATE(2022,1,1)),E454&gt;DATE(2022,1,31)),0)))))),0),"")</f>
        <v/>
      </c>
      <c r="U454" s="22" t="str">
        <f>IFERROR(MAX(IF(OR(P454="",Q454="",R454=""),"",IF(AND(MONTH(E454)=2,MONTH(F454)=2),(NETWORKDAYS(E454,F454,Lister!$D$7:$D$16)-R454)*O454/NETWORKDAYS(Lister!$D$21,Lister!$E$21,Lister!$D$7:$D$16),IF(AND(MONTH(E454)=2,F454&gt;DATE(2022,2,28)),(NETWORKDAYS(E454,Lister!$E$21,Lister!$D$7:$D$16)-R454)*O454/NETWORKDAYS(Lister!$D$21,Lister!$E$21,Lister!$D$7:$D$16),IF(AND(E454&lt;DATE(2022,2,1),MONTH(F454)=2),(NETWORKDAYS(Lister!$D$21,F454,Lister!$D$7:$D$16)-R454)*O454/NETWORKDAYS(Lister!$D$21,Lister!$E$21,Lister!$D$7:$D$16),IF(AND(E454&lt;DATE(2022,2,1),F454&gt;DATE(2022,2,28)),(NETWORKDAYS(Lister!$D$21,Lister!$E$21,Lister!$D$7:$D$16)-R454)*O454/NETWORKDAYS(Lister!$D$21,Lister!$E$21,Lister!$D$7:$D$16),IF(OR(AND(E454&lt;DATE(2022,2,1),F454&lt;DATE(2022,2,1)),E454&gt;DATE(2022,2,28)),0)))))),0),"")</f>
        <v/>
      </c>
      <c r="V454" s="23" t="str">
        <f t="shared" si="45"/>
        <v/>
      </c>
      <c r="W454" s="23" t="str">
        <f t="shared" si="46"/>
        <v/>
      </c>
      <c r="X454" s="24" t="str">
        <f t="shared" si="47"/>
        <v/>
      </c>
    </row>
    <row r="455" spans="1:24" x14ac:dyDescent="0.3">
      <c r="A455" s="4" t="str">
        <f t="shared" si="48"/>
        <v/>
      </c>
      <c r="B455" s="41"/>
      <c r="C455" s="42"/>
      <c r="D455" s="43"/>
      <c r="E455" s="44"/>
      <c r="F455" s="44"/>
      <c r="G455" s="17" t="str">
        <f>IF(OR(E455="",F455=""),"",NETWORKDAYS(E455,F455,Lister!$D$7:$D$16))</f>
        <v/>
      </c>
      <c r="I455" s="45" t="str">
        <f t="shared" si="42"/>
        <v/>
      </c>
      <c r="J455" s="46"/>
      <c r="K455" s="47">
        <f>IF(ISNUMBER('Opsparede løndele'!I440),J455+'Opsparede løndele'!I440,J455)</f>
        <v>0</v>
      </c>
      <c r="L455" s="48"/>
      <c r="M455" s="49"/>
      <c r="N455" s="23" t="str">
        <f t="shared" si="43"/>
        <v/>
      </c>
      <c r="O455" s="21" t="str">
        <f t="shared" si="44"/>
        <v/>
      </c>
      <c r="P455" s="49"/>
      <c r="Q455" s="49"/>
      <c r="R455" s="49"/>
      <c r="S455" s="22" t="str">
        <f>IFERROR(MAX(IF(OR(P455="",Q455="",R455=""),"",IF(AND(MONTH(E455)=12,MONTH(F455)=12),(NETWORKDAYS(E455,F455,Lister!$D$7:$D$16)-P455)*O455/NETWORKDAYS(Lister!$D$19,Lister!$E$19,Lister!$D$7:$D$16),IF(AND(MONTH(E455)=12,F455&gt;DATE(2021,12,31)),(NETWORKDAYS(E455,Lister!$E$19,Lister!$D$7:$D$16)-P455)*O455/NETWORKDAYS(Lister!$D$19,Lister!$E$19,Lister!$D$7:$D$16),IF(E455&gt;DATE(2021,12,31),0)))),0),"")</f>
        <v/>
      </c>
      <c r="T455" s="22" t="str">
        <f>IFERROR(MAX(IF(OR(P455="",Q455="",R455=""),"",IF(AND(MONTH(E455)=1,MONTH(F455)=1),(NETWORKDAYS(E455,F455,Lister!$D$7:$D$16)-Q455)*O455/NETWORKDAYS(Lister!$D$20,Lister!$E$20,Lister!$D$7:$D$16),IF(AND(MONTH(E455)=1,F455&gt;DATE(2022,1,31)),(NETWORKDAYS(E455,Lister!$E$20,Lister!$D$7:$D$16)-Q455)*O455/NETWORKDAYS(Lister!$D$20,Lister!$E$20,Lister!$D$7:$D$16),IF(AND(E455&lt;DATE(2022,1,1),MONTH(F455)=1),(NETWORKDAYS(Lister!$D$20,F455,Lister!$D$7:$D$16)-Q455)*O455/NETWORKDAYS(Lister!$D$20,Lister!$E$20,Lister!$D$7:$D$16),IF(AND(E455&lt;DATE(2022,1,1),F455&gt;DATE(2022,1,31)),(NETWORKDAYS(Lister!$D$20,Lister!$E$20,Lister!$D$7:$D$16)-Q455)*O455/NETWORKDAYS(Lister!$D$20,Lister!$E$20,Lister!$D$7:$D$16),IF(OR(AND(E455&lt;DATE(2022,1,1),F455&lt;DATE(2022,1,1)),E455&gt;DATE(2022,1,31)),0)))))),0),"")</f>
        <v/>
      </c>
      <c r="U455" s="22" t="str">
        <f>IFERROR(MAX(IF(OR(P455="",Q455="",R455=""),"",IF(AND(MONTH(E455)=2,MONTH(F455)=2),(NETWORKDAYS(E455,F455,Lister!$D$7:$D$16)-R455)*O455/NETWORKDAYS(Lister!$D$21,Lister!$E$21,Lister!$D$7:$D$16),IF(AND(MONTH(E455)=2,F455&gt;DATE(2022,2,28)),(NETWORKDAYS(E455,Lister!$E$21,Lister!$D$7:$D$16)-R455)*O455/NETWORKDAYS(Lister!$D$21,Lister!$E$21,Lister!$D$7:$D$16),IF(AND(E455&lt;DATE(2022,2,1),MONTH(F455)=2),(NETWORKDAYS(Lister!$D$21,F455,Lister!$D$7:$D$16)-R455)*O455/NETWORKDAYS(Lister!$D$21,Lister!$E$21,Lister!$D$7:$D$16),IF(AND(E455&lt;DATE(2022,2,1),F455&gt;DATE(2022,2,28)),(NETWORKDAYS(Lister!$D$21,Lister!$E$21,Lister!$D$7:$D$16)-R455)*O455/NETWORKDAYS(Lister!$D$21,Lister!$E$21,Lister!$D$7:$D$16),IF(OR(AND(E455&lt;DATE(2022,2,1),F455&lt;DATE(2022,2,1)),E455&gt;DATE(2022,2,28)),0)))))),0),"")</f>
        <v/>
      </c>
      <c r="V455" s="23" t="str">
        <f t="shared" si="45"/>
        <v/>
      </c>
      <c r="W455" s="23" t="str">
        <f t="shared" si="46"/>
        <v/>
      </c>
      <c r="X455" s="24" t="str">
        <f t="shared" si="47"/>
        <v/>
      </c>
    </row>
    <row r="456" spans="1:24" x14ac:dyDescent="0.3">
      <c r="A456" s="4" t="str">
        <f t="shared" si="48"/>
        <v/>
      </c>
      <c r="B456" s="41"/>
      <c r="C456" s="42"/>
      <c r="D456" s="43"/>
      <c r="E456" s="44"/>
      <c r="F456" s="44"/>
      <c r="G456" s="17" t="str">
        <f>IF(OR(E456="",F456=""),"",NETWORKDAYS(E456,F456,Lister!$D$7:$D$16))</f>
        <v/>
      </c>
      <c r="I456" s="45" t="str">
        <f t="shared" si="42"/>
        <v/>
      </c>
      <c r="J456" s="46"/>
      <c r="K456" s="47">
        <f>IF(ISNUMBER('Opsparede løndele'!I441),J456+'Opsparede løndele'!I441,J456)</f>
        <v>0</v>
      </c>
      <c r="L456" s="48"/>
      <c r="M456" s="49"/>
      <c r="N456" s="23" t="str">
        <f t="shared" si="43"/>
        <v/>
      </c>
      <c r="O456" s="21" t="str">
        <f t="shared" si="44"/>
        <v/>
      </c>
      <c r="P456" s="49"/>
      <c r="Q456" s="49"/>
      <c r="R456" s="49"/>
      <c r="S456" s="22" t="str">
        <f>IFERROR(MAX(IF(OR(P456="",Q456="",R456=""),"",IF(AND(MONTH(E456)=12,MONTH(F456)=12),(NETWORKDAYS(E456,F456,Lister!$D$7:$D$16)-P456)*O456/NETWORKDAYS(Lister!$D$19,Lister!$E$19,Lister!$D$7:$D$16),IF(AND(MONTH(E456)=12,F456&gt;DATE(2021,12,31)),(NETWORKDAYS(E456,Lister!$E$19,Lister!$D$7:$D$16)-P456)*O456/NETWORKDAYS(Lister!$D$19,Lister!$E$19,Lister!$D$7:$D$16),IF(E456&gt;DATE(2021,12,31),0)))),0),"")</f>
        <v/>
      </c>
      <c r="T456" s="22" t="str">
        <f>IFERROR(MAX(IF(OR(P456="",Q456="",R456=""),"",IF(AND(MONTH(E456)=1,MONTH(F456)=1),(NETWORKDAYS(E456,F456,Lister!$D$7:$D$16)-Q456)*O456/NETWORKDAYS(Lister!$D$20,Lister!$E$20,Lister!$D$7:$D$16),IF(AND(MONTH(E456)=1,F456&gt;DATE(2022,1,31)),(NETWORKDAYS(E456,Lister!$E$20,Lister!$D$7:$D$16)-Q456)*O456/NETWORKDAYS(Lister!$D$20,Lister!$E$20,Lister!$D$7:$D$16),IF(AND(E456&lt;DATE(2022,1,1),MONTH(F456)=1),(NETWORKDAYS(Lister!$D$20,F456,Lister!$D$7:$D$16)-Q456)*O456/NETWORKDAYS(Lister!$D$20,Lister!$E$20,Lister!$D$7:$D$16),IF(AND(E456&lt;DATE(2022,1,1),F456&gt;DATE(2022,1,31)),(NETWORKDAYS(Lister!$D$20,Lister!$E$20,Lister!$D$7:$D$16)-Q456)*O456/NETWORKDAYS(Lister!$D$20,Lister!$E$20,Lister!$D$7:$D$16),IF(OR(AND(E456&lt;DATE(2022,1,1),F456&lt;DATE(2022,1,1)),E456&gt;DATE(2022,1,31)),0)))))),0),"")</f>
        <v/>
      </c>
      <c r="U456" s="22" t="str">
        <f>IFERROR(MAX(IF(OR(P456="",Q456="",R456=""),"",IF(AND(MONTH(E456)=2,MONTH(F456)=2),(NETWORKDAYS(E456,F456,Lister!$D$7:$D$16)-R456)*O456/NETWORKDAYS(Lister!$D$21,Lister!$E$21,Lister!$D$7:$D$16),IF(AND(MONTH(E456)=2,F456&gt;DATE(2022,2,28)),(NETWORKDAYS(E456,Lister!$E$21,Lister!$D$7:$D$16)-R456)*O456/NETWORKDAYS(Lister!$D$21,Lister!$E$21,Lister!$D$7:$D$16),IF(AND(E456&lt;DATE(2022,2,1),MONTH(F456)=2),(NETWORKDAYS(Lister!$D$21,F456,Lister!$D$7:$D$16)-R456)*O456/NETWORKDAYS(Lister!$D$21,Lister!$E$21,Lister!$D$7:$D$16),IF(AND(E456&lt;DATE(2022,2,1),F456&gt;DATE(2022,2,28)),(NETWORKDAYS(Lister!$D$21,Lister!$E$21,Lister!$D$7:$D$16)-R456)*O456/NETWORKDAYS(Lister!$D$21,Lister!$E$21,Lister!$D$7:$D$16),IF(OR(AND(E456&lt;DATE(2022,2,1),F456&lt;DATE(2022,2,1)),E456&gt;DATE(2022,2,28)),0)))))),0),"")</f>
        <v/>
      </c>
      <c r="V456" s="23" t="str">
        <f t="shared" si="45"/>
        <v/>
      </c>
      <c r="W456" s="23" t="str">
        <f t="shared" si="46"/>
        <v/>
      </c>
      <c r="X456" s="24" t="str">
        <f t="shared" si="47"/>
        <v/>
      </c>
    </row>
    <row r="457" spans="1:24" x14ac:dyDescent="0.3">
      <c r="A457" s="4" t="str">
        <f t="shared" si="48"/>
        <v/>
      </c>
      <c r="B457" s="41"/>
      <c r="C457" s="42"/>
      <c r="D457" s="43"/>
      <c r="E457" s="44"/>
      <c r="F457" s="44"/>
      <c r="G457" s="17" t="str">
        <f>IF(OR(E457="",F457=""),"",NETWORKDAYS(E457,F457,Lister!$D$7:$D$16))</f>
        <v/>
      </c>
      <c r="I457" s="45" t="str">
        <f t="shared" si="42"/>
        <v/>
      </c>
      <c r="J457" s="46"/>
      <c r="K457" s="47">
        <f>IF(ISNUMBER('Opsparede løndele'!I442),J457+'Opsparede løndele'!I442,J457)</f>
        <v>0</v>
      </c>
      <c r="L457" s="48"/>
      <c r="M457" s="49"/>
      <c r="N457" s="23" t="str">
        <f t="shared" si="43"/>
        <v/>
      </c>
      <c r="O457" s="21" t="str">
        <f t="shared" si="44"/>
        <v/>
      </c>
      <c r="P457" s="49"/>
      <c r="Q457" s="49"/>
      <c r="R457" s="49"/>
      <c r="S457" s="22" t="str">
        <f>IFERROR(MAX(IF(OR(P457="",Q457="",R457=""),"",IF(AND(MONTH(E457)=12,MONTH(F457)=12),(NETWORKDAYS(E457,F457,Lister!$D$7:$D$16)-P457)*O457/NETWORKDAYS(Lister!$D$19,Lister!$E$19,Lister!$D$7:$D$16),IF(AND(MONTH(E457)=12,F457&gt;DATE(2021,12,31)),(NETWORKDAYS(E457,Lister!$E$19,Lister!$D$7:$D$16)-P457)*O457/NETWORKDAYS(Lister!$D$19,Lister!$E$19,Lister!$D$7:$D$16),IF(E457&gt;DATE(2021,12,31),0)))),0),"")</f>
        <v/>
      </c>
      <c r="T457" s="22" t="str">
        <f>IFERROR(MAX(IF(OR(P457="",Q457="",R457=""),"",IF(AND(MONTH(E457)=1,MONTH(F457)=1),(NETWORKDAYS(E457,F457,Lister!$D$7:$D$16)-Q457)*O457/NETWORKDAYS(Lister!$D$20,Lister!$E$20,Lister!$D$7:$D$16),IF(AND(MONTH(E457)=1,F457&gt;DATE(2022,1,31)),(NETWORKDAYS(E457,Lister!$E$20,Lister!$D$7:$D$16)-Q457)*O457/NETWORKDAYS(Lister!$D$20,Lister!$E$20,Lister!$D$7:$D$16),IF(AND(E457&lt;DATE(2022,1,1),MONTH(F457)=1),(NETWORKDAYS(Lister!$D$20,F457,Lister!$D$7:$D$16)-Q457)*O457/NETWORKDAYS(Lister!$D$20,Lister!$E$20,Lister!$D$7:$D$16),IF(AND(E457&lt;DATE(2022,1,1),F457&gt;DATE(2022,1,31)),(NETWORKDAYS(Lister!$D$20,Lister!$E$20,Lister!$D$7:$D$16)-Q457)*O457/NETWORKDAYS(Lister!$D$20,Lister!$E$20,Lister!$D$7:$D$16),IF(OR(AND(E457&lt;DATE(2022,1,1),F457&lt;DATE(2022,1,1)),E457&gt;DATE(2022,1,31)),0)))))),0),"")</f>
        <v/>
      </c>
      <c r="U457" s="22" t="str">
        <f>IFERROR(MAX(IF(OR(P457="",Q457="",R457=""),"",IF(AND(MONTH(E457)=2,MONTH(F457)=2),(NETWORKDAYS(E457,F457,Lister!$D$7:$D$16)-R457)*O457/NETWORKDAYS(Lister!$D$21,Lister!$E$21,Lister!$D$7:$D$16),IF(AND(MONTH(E457)=2,F457&gt;DATE(2022,2,28)),(NETWORKDAYS(E457,Lister!$E$21,Lister!$D$7:$D$16)-R457)*O457/NETWORKDAYS(Lister!$D$21,Lister!$E$21,Lister!$D$7:$D$16),IF(AND(E457&lt;DATE(2022,2,1),MONTH(F457)=2),(NETWORKDAYS(Lister!$D$21,F457,Lister!$D$7:$D$16)-R457)*O457/NETWORKDAYS(Lister!$D$21,Lister!$E$21,Lister!$D$7:$D$16),IF(AND(E457&lt;DATE(2022,2,1),F457&gt;DATE(2022,2,28)),(NETWORKDAYS(Lister!$D$21,Lister!$E$21,Lister!$D$7:$D$16)-R457)*O457/NETWORKDAYS(Lister!$D$21,Lister!$E$21,Lister!$D$7:$D$16),IF(OR(AND(E457&lt;DATE(2022,2,1),F457&lt;DATE(2022,2,1)),E457&gt;DATE(2022,2,28)),0)))))),0),"")</f>
        <v/>
      </c>
      <c r="V457" s="23" t="str">
        <f t="shared" si="45"/>
        <v/>
      </c>
      <c r="W457" s="23" t="str">
        <f t="shared" si="46"/>
        <v/>
      </c>
      <c r="X457" s="24" t="str">
        <f t="shared" si="47"/>
        <v/>
      </c>
    </row>
    <row r="458" spans="1:24" x14ac:dyDescent="0.3">
      <c r="A458" s="4" t="str">
        <f t="shared" si="48"/>
        <v/>
      </c>
      <c r="B458" s="41"/>
      <c r="C458" s="42"/>
      <c r="D458" s="43"/>
      <c r="E458" s="44"/>
      <c r="F458" s="44"/>
      <c r="G458" s="17" t="str">
        <f>IF(OR(E458="",F458=""),"",NETWORKDAYS(E458,F458,Lister!$D$7:$D$16))</f>
        <v/>
      </c>
      <c r="I458" s="45" t="str">
        <f t="shared" si="42"/>
        <v/>
      </c>
      <c r="J458" s="46"/>
      <c r="K458" s="47">
        <f>IF(ISNUMBER('Opsparede løndele'!I443),J458+'Opsparede løndele'!I443,J458)</f>
        <v>0</v>
      </c>
      <c r="L458" s="48"/>
      <c r="M458" s="49"/>
      <c r="N458" s="23" t="str">
        <f t="shared" si="43"/>
        <v/>
      </c>
      <c r="O458" s="21" t="str">
        <f t="shared" si="44"/>
        <v/>
      </c>
      <c r="P458" s="49"/>
      <c r="Q458" s="49"/>
      <c r="R458" s="49"/>
      <c r="S458" s="22" t="str">
        <f>IFERROR(MAX(IF(OR(P458="",Q458="",R458=""),"",IF(AND(MONTH(E458)=12,MONTH(F458)=12),(NETWORKDAYS(E458,F458,Lister!$D$7:$D$16)-P458)*O458/NETWORKDAYS(Lister!$D$19,Lister!$E$19,Lister!$D$7:$D$16),IF(AND(MONTH(E458)=12,F458&gt;DATE(2021,12,31)),(NETWORKDAYS(E458,Lister!$E$19,Lister!$D$7:$D$16)-P458)*O458/NETWORKDAYS(Lister!$D$19,Lister!$E$19,Lister!$D$7:$D$16),IF(E458&gt;DATE(2021,12,31),0)))),0),"")</f>
        <v/>
      </c>
      <c r="T458" s="22" t="str">
        <f>IFERROR(MAX(IF(OR(P458="",Q458="",R458=""),"",IF(AND(MONTH(E458)=1,MONTH(F458)=1),(NETWORKDAYS(E458,F458,Lister!$D$7:$D$16)-Q458)*O458/NETWORKDAYS(Lister!$D$20,Lister!$E$20,Lister!$D$7:$D$16),IF(AND(MONTH(E458)=1,F458&gt;DATE(2022,1,31)),(NETWORKDAYS(E458,Lister!$E$20,Lister!$D$7:$D$16)-Q458)*O458/NETWORKDAYS(Lister!$D$20,Lister!$E$20,Lister!$D$7:$D$16),IF(AND(E458&lt;DATE(2022,1,1),MONTH(F458)=1),(NETWORKDAYS(Lister!$D$20,F458,Lister!$D$7:$D$16)-Q458)*O458/NETWORKDAYS(Lister!$D$20,Lister!$E$20,Lister!$D$7:$D$16),IF(AND(E458&lt;DATE(2022,1,1),F458&gt;DATE(2022,1,31)),(NETWORKDAYS(Lister!$D$20,Lister!$E$20,Lister!$D$7:$D$16)-Q458)*O458/NETWORKDAYS(Lister!$D$20,Lister!$E$20,Lister!$D$7:$D$16),IF(OR(AND(E458&lt;DATE(2022,1,1),F458&lt;DATE(2022,1,1)),E458&gt;DATE(2022,1,31)),0)))))),0),"")</f>
        <v/>
      </c>
      <c r="U458" s="22" t="str">
        <f>IFERROR(MAX(IF(OR(P458="",Q458="",R458=""),"",IF(AND(MONTH(E458)=2,MONTH(F458)=2),(NETWORKDAYS(E458,F458,Lister!$D$7:$D$16)-R458)*O458/NETWORKDAYS(Lister!$D$21,Lister!$E$21,Lister!$D$7:$D$16),IF(AND(MONTH(E458)=2,F458&gt;DATE(2022,2,28)),(NETWORKDAYS(E458,Lister!$E$21,Lister!$D$7:$D$16)-R458)*O458/NETWORKDAYS(Lister!$D$21,Lister!$E$21,Lister!$D$7:$D$16),IF(AND(E458&lt;DATE(2022,2,1),MONTH(F458)=2),(NETWORKDAYS(Lister!$D$21,F458,Lister!$D$7:$D$16)-R458)*O458/NETWORKDAYS(Lister!$D$21,Lister!$E$21,Lister!$D$7:$D$16),IF(AND(E458&lt;DATE(2022,2,1),F458&gt;DATE(2022,2,28)),(NETWORKDAYS(Lister!$D$21,Lister!$E$21,Lister!$D$7:$D$16)-R458)*O458/NETWORKDAYS(Lister!$D$21,Lister!$E$21,Lister!$D$7:$D$16),IF(OR(AND(E458&lt;DATE(2022,2,1),F458&lt;DATE(2022,2,1)),E458&gt;DATE(2022,2,28)),0)))))),0),"")</f>
        <v/>
      </c>
      <c r="V458" s="23" t="str">
        <f t="shared" si="45"/>
        <v/>
      </c>
      <c r="W458" s="23" t="str">
        <f t="shared" si="46"/>
        <v/>
      </c>
      <c r="X458" s="24" t="str">
        <f t="shared" si="47"/>
        <v/>
      </c>
    </row>
    <row r="459" spans="1:24" x14ac:dyDescent="0.3">
      <c r="A459" s="4" t="str">
        <f t="shared" si="48"/>
        <v/>
      </c>
      <c r="B459" s="41"/>
      <c r="C459" s="42"/>
      <c r="D459" s="43"/>
      <c r="E459" s="44"/>
      <c r="F459" s="44"/>
      <c r="G459" s="17" t="str">
        <f>IF(OR(E459="",F459=""),"",NETWORKDAYS(E459,F459,Lister!$D$7:$D$16))</f>
        <v/>
      </c>
      <c r="I459" s="45" t="str">
        <f t="shared" si="42"/>
        <v/>
      </c>
      <c r="J459" s="46"/>
      <c r="K459" s="47">
        <f>IF(ISNUMBER('Opsparede løndele'!I444),J459+'Opsparede løndele'!I444,J459)</f>
        <v>0</v>
      </c>
      <c r="L459" s="48"/>
      <c r="M459" s="49"/>
      <c r="N459" s="23" t="str">
        <f t="shared" si="43"/>
        <v/>
      </c>
      <c r="O459" s="21" t="str">
        <f t="shared" si="44"/>
        <v/>
      </c>
      <c r="P459" s="49"/>
      <c r="Q459" s="49"/>
      <c r="R459" s="49"/>
      <c r="S459" s="22" t="str">
        <f>IFERROR(MAX(IF(OR(P459="",Q459="",R459=""),"",IF(AND(MONTH(E459)=12,MONTH(F459)=12),(NETWORKDAYS(E459,F459,Lister!$D$7:$D$16)-P459)*O459/NETWORKDAYS(Lister!$D$19,Lister!$E$19,Lister!$D$7:$D$16),IF(AND(MONTH(E459)=12,F459&gt;DATE(2021,12,31)),(NETWORKDAYS(E459,Lister!$E$19,Lister!$D$7:$D$16)-P459)*O459/NETWORKDAYS(Lister!$D$19,Lister!$E$19,Lister!$D$7:$D$16),IF(E459&gt;DATE(2021,12,31),0)))),0),"")</f>
        <v/>
      </c>
      <c r="T459" s="22" t="str">
        <f>IFERROR(MAX(IF(OR(P459="",Q459="",R459=""),"",IF(AND(MONTH(E459)=1,MONTH(F459)=1),(NETWORKDAYS(E459,F459,Lister!$D$7:$D$16)-Q459)*O459/NETWORKDAYS(Lister!$D$20,Lister!$E$20,Lister!$D$7:$D$16),IF(AND(MONTH(E459)=1,F459&gt;DATE(2022,1,31)),(NETWORKDAYS(E459,Lister!$E$20,Lister!$D$7:$D$16)-Q459)*O459/NETWORKDAYS(Lister!$D$20,Lister!$E$20,Lister!$D$7:$D$16),IF(AND(E459&lt;DATE(2022,1,1),MONTH(F459)=1),(NETWORKDAYS(Lister!$D$20,F459,Lister!$D$7:$D$16)-Q459)*O459/NETWORKDAYS(Lister!$D$20,Lister!$E$20,Lister!$D$7:$D$16),IF(AND(E459&lt;DATE(2022,1,1),F459&gt;DATE(2022,1,31)),(NETWORKDAYS(Lister!$D$20,Lister!$E$20,Lister!$D$7:$D$16)-Q459)*O459/NETWORKDAYS(Lister!$D$20,Lister!$E$20,Lister!$D$7:$D$16),IF(OR(AND(E459&lt;DATE(2022,1,1),F459&lt;DATE(2022,1,1)),E459&gt;DATE(2022,1,31)),0)))))),0),"")</f>
        <v/>
      </c>
      <c r="U459" s="22" t="str">
        <f>IFERROR(MAX(IF(OR(P459="",Q459="",R459=""),"",IF(AND(MONTH(E459)=2,MONTH(F459)=2),(NETWORKDAYS(E459,F459,Lister!$D$7:$D$16)-R459)*O459/NETWORKDAYS(Lister!$D$21,Lister!$E$21,Lister!$D$7:$D$16),IF(AND(MONTH(E459)=2,F459&gt;DATE(2022,2,28)),(NETWORKDAYS(E459,Lister!$E$21,Lister!$D$7:$D$16)-R459)*O459/NETWORKDAYS(Lister!$D$21,Lister!$E$21,Lister!$D$7:$D$16),IF(AND(E459&lt;DATE(2022,2,1),MONTH(F459)=2),(NETWORKDAYS(Lister!$D$21,F459,Lister!$D$7:$D$16)-R459)*O459/NETWORKDAYS(Lister!$D$21,Lister!$E$21,Lister!$D$7:$D$16),IF(AND(E459&lt;DATE(2022,2,1),F459&gt;DATE(2022,2,28)),(NETWORKDAYS(Lister!$D$21,Lister!$E$21,Lister!$D$7:$D$16)-R459)*O459/NETWORKDAYS(Lister!$D$21,Lister!$E$21,Lister!$D$7:$D$16),IF(OR(AND(E459&lt;DATE(2022,2,1),F459&lt;DATE(2022,2,1)),E459&gt;DATE(2022,2,28)),0)))))),0),"")</f>
        <v/>
      </c>
      <c r="V459" s="23" t="str">
        <f t="shared" si="45"/>
        <v/>
      </c>
      <c r="W459" s="23" t="str">
        <f t="shared" si="46"/>
        <v/>
      </c>
      <c r="X459" s="24" t="str">
        <f t="shared" si="47"/>
        <v/>
      </c>
    </row>
    <row r="460" spans="1:24" x14ac:dyDescent="0.3">
      <c r="A460" s="4" t="str">
        <f t="shared" si="48"/>
        <v/>
      </c>
      <c r="B460" s="41"/>
      <c r="C460" s="42"/>
      <c r="D460" s="43"/>
      <c r="E460" s="44"/>
      <c r="F460" s="44"/>
      <c r="G460" s="17" t="str">
        <f>IF(OR(E460="",F460=""),"",NETWORKDAYS(E460,F460,Lister!$D$7:$D$16))</f>
        <v/>
      </c>
      <c r="I460" s="45" t="str">
        <f t="shared" si="42"/>
        <v/>
      </c>
      <c r="J460" s="46"/>
      <c r="K460" s="47">
        <f>IF(ISNUMBER('Opsparede løndele'!I445),J460+'Opsparede løndele'!I445,J460)</f>
        <v>0</v>
      </c>
      <c r="L460" s="48"/>
      <c r="M460" s="49"/>
      <c r="N460" s="23" t="str">
        <f t="shared" si="43"/>
        <v/>
      </c>
      <c r="O460" s="21" t="str">
        <f t="shared" si="44"/>
        <v/>
      </c>
      <c r="P460" s="49"/>
      <c r="Q460" s="49"/>
      <c r="R460" s="49"/>
      <c r="S460" s="22" t="str">
        <f>IFERROR(MAX(IF(OR(P460="",Q460="",R460=""),"",IF(AND(MONTH(E460)=12,MONTH(F460)=12),(NETWORKDAYS(E460,F460,Lister!$D$7:$D$16)-P460)*O460/NETWORKDAYS(Lister!$D$19,Lister!$E$19,Lister!$D$7:$D$16),IF(AND(MONTH(E460)=12,F460&gt;DATE(2021,12,31)),(NETWORKDAYS(E460,Lister!$E$19,Lister!$D$7:$D$16)-P460)*O460/NETWORKDAYS(Lister!$D$19,Lister!$E$19,Lister!$D$7:$D$16),IF(E460&gt;DATE(2021,12,31),0)))),0),"")</f>
        <v/>
      </c>
      <c r="T460" s="22" t="str">
        <f>IFERROR(MAX(IF(OR(P460="",Q460="",R460=""),"",IF(AND(MONTH(E460)=1,MONTH(F460)=1),(NETWORKDAYS(E460,F460,Lister!$D$7:$D$16)-Q460)*O460/NETWORKDAYS(Lister!$D$20,Lister!$E$20,Lister!$D$7:$D$16),IF(AND(MONTH(E460)=1,F460&gt;DATE(2022,1,31)),(NETWORKDAYS(E460,Lister!$E$20,Lister!$D$7:$D$16)-Q460)*O460/NETWORKDAYS(Lister!$D$20,Lister!$E$20,Lister!$D$7:$D$16),IF(AND(E460&lt;DATE(2022,1,1),MONTH(F460)=1),(NETWORKDAYS(Lister!$D$20,F460,Lister!$D$7:$D$16)-Q460)*O460/NETWORKDAYS(Lister!$D$20,Lister!$E$20,Lister!$D$7:$D$16),IF(AND(E460&lt;DATE(2022,1,1),F460&gt;DATE(2022,1,31)),(NETWORKDAYS(Lister!$D$20,Lister!$E$20,Lister!$D$7:$D$16)-Q460)*O460/NETWORKDAYS(Lister!$D$20,Lister!$E$20,Lister!$D$7:$D$16),IF(OR(AND(E460&lt;DATE(2022,1,1),F460&lt;DATE(2022,1,1)),E460&gt;DATE(2022,1,31)),0)))))),0),"")</f>
        <v/>
      </c>
      <c r="U460" s="22" t="str">
        <f>IFERROR(MAX(IF(OR(P460="",Q460="",R460=""),"",IF(AND(MONTH(E460)=2,MONTH(F460)=2),(NETWORKDAYS(E460,F460,Lister!$D$7:$D$16)-R460)*O460/NETWORKDAYS(Lister!$D$21,Lister!$E$21,Lister!$D$7:$D$16),IF(AND(MONTH(E460)=2,F460&gt;DATE(2022,2,28)),(NETWORKDAYS(E460,Lister!$E$21,Lister!$D$7:$D$16)-R460)*O460/NETWORKDAYS(Lister!$D$21,Lister!$E$21,Lister!$D$7:$D$16),IF(AND(E460&lt;DATE(2022,2,1),MONTH(F460)=2),(NETWORKDAYS(Lister!$D$21,F460,Lister!$D$7:$D$16)-R460)*O460/NETWORKDAYS(Lister!$D$21,Lister!$E$21,Lister!$D$7:$D$16),IF(AND(E460&lt;DATE(2022,2,1),F460&gt;DATE(2022,2,28)),(NETWORKDAYS(Lister!$D$21,Lister!$E$21,Lister!$D$7:$D$16)-R460)*O460/NETWORKDAYS(Lister!$D$21,Lister!$E$21,Lister!$D$7:$D$16),IF(OR(AND(E460&lt;DATE(2022,2,1),F460&lt;DATE(2022,2,1)),E460&gt;DATE(2022,2,28)),0)))))),0),"")</f>
        <v/>
      </c>
      <c r="V460" s="23" t="str">
        <f t="shared" si="45"/>
        <v/>
      </c>
      <c r="W460" s="23" t="str">
        <f t="shared" si="46"/>
        <v/>
      </c>
      <c r="X460" s="24" t="str">
        <f t="shared" si="47"/>
        <v/>
      </c>
    </row>
    <row r="461" spans="1:24" x14ac:dyDescent="0.3">
      <c r="A461" s="4" t="str">
        <f t="shared" si="48"/>
        <v/>
      </c>
      <c r="B461" s="41"/>
      <c r="C461" s="42"/>
      <c r="D461" s="43"/>
      <c r="E461" s="44"/>
      <c r="F461" s="44"/>
      <c r="G461" s="17" t="str">
        <f>IF(OR(E461="",F461=""),"",NETWORKDAYS(E461,F461,Lister!$D$7:$D$16))</f>
        <v/>
      </c>
      <c r="I461" s="45" t="str">
        <f t="shared" si="42"/>
        <v/>
      </c>
      <c r="J461" s="46"/>
      <c r="K461" s="47">
        <f>IF(ISNUMBER('Opsparede løndele'!I446),J461+'Opsparede løndele'!I446,J461)</f>
        <v>0</v>
      </c>
      <c r="L461" s="48"/>
      <c r="M461" s="49"/>
      <c r="N461" s="23" t="str">
        <f t="shared" si="43"/>
        <v/>
      </c>
      <c r="O461" s="21" t="str">
        <f t="shared" si="44"/>
        <v/>
      </c>
      <c r="P461" s="49"/>
      <c r="Q461" s="49"/>
      <c r="R461" s="49"/>
      <c r="S461" s="22" t="str">
        <f>IFERROR(MAX(IF(OR(P461="",Q461="",R461=""),"",IF(AND(MONTH(E461)=12,MONTH(F461)=12),(NETWORKDAYS(E461,F461,Lister!$D$7:$D$16)-P461)*O461/NETWORKDAYS(Lister!$D$19,Lister!$E$19,Lister!$D$7:$D$16),IF(AND(MONTH(E461)=12,F461&gt;DATE(2021,12,31)),(NETWORKDAYS(E461,Lister!$E$19,Lister!$D$7:$D$16)-P461)*O461/NETWORKDAYS(Lister!$D$19,Lister!$E$19,Lister!$D$7:$D$16),IF(E461&gt;DATE(2021,12,31),0)))),0),"")</f>
        <v/>
      </c>
      <c r="T461" s="22" t="str">
        <f>IFERROR(MAX(IF(OR(P461="",Q461="",R461=""),"",IF(AND(MONTH(E461)=1,MONTH(F461)=1),(NETWORKDAYS(E461,F461,Lister!$D$7:$D$16)-Q461)*O461/NETWORKDAYS(Lister!$D$20,Lister!$E$20,Lister!$D$7:$D$16),IF(AND(MONTH(E461)=1,F461&gt;DATE(2022,1,31)),(NETWORKDAYS(E461,Lister!$E$20,Lister!$D$7:$D$16)-Q461)*O461/NETWORKDAYS(Lister!$D$20,Lister!$E$20,Lister!$D$7:$D$16),IF(AND(E461&lt;DATE(2022,1,1),MONTH(F461)=1),(NETWORKDAYS(Lister!$D$20,F461,Lister!$D$7:$D$16)-Q461)*O461/NETWORKDAYS(Lister!$D$20,Lister!$E$20,Lister!$D$7:$D$16),IF(AND(E461&lt;DATE(2022,1,1),F461&gt;DATE(2022,1,31)),(NETWORKDAYS(Lister!$D$20,Lister!$E$20,Lister!$D$7:$D$16)-Q461)*O461/NETWORKDAYS(Lister!$D$20,Lister!$E$20,Lister!$D$7:$D$16),IF(OR(AND(E461&lt;DATE(2022,1,1),F461&lt;DATE(2022,1,1)),E461&gt;DATE(2022,1,31)),0)))))),0),"")</f>
        <v/>
      </c>
      <c r="U461" s="22" t="str">
        <f>IFERROR(MAX(IF(OR(P461="",Q461="",R461=""),"",IF(AND(MONTH(E461)=2,MONTH(F461)=2),(NETWORKDAYS(E461,F461,Lister!$D$7:$D$16)-R461)*O461/NETWORKDAYS(Lister!$D$21,Lister!$E$21,Lister!$D$7:$D$16),IF(AND(MONTH(E461)=2,F461&gt;DATE(2022,2,28)),(NETWORKDAYS(E461,Lister!$E$21,Lister!$D$7:$D$16)-R461)*O461/NETWORKDAYS(Lister!$D$21,Lister!$E$21,Lister!$D$7:$D$16),IF(AND(E461&lt;DATE(2022,2,1),MONTH(F461)=2),(NETWORKDAYS(Lister!$D$21,F461,Lister!$D$7:$D$16)-R461)*O461/NETWORKDAYS(Lister!$D$21,Lister!$E$21,Lister!$D$7:$D$16),IF(AND(E461&lt;DATE(2022,2,1),F461&gt;DATE(2022,2,28)),(NETWORKDAYS(Lister!$D$21,Lister!$E$21,Lister!$D$7:$D$16)-R461)*O461/NETWORKDAYS(Lister!$D$21,Lister!$E$21,Lister!$D$7:$D$16),IF(OR(AND(E461&lt;DATE(2022,2,1),F461&lt;DATE(2022,2,1)),E461&gt;DATE(2022,2,28)),0)))))),0),"")</f>
        <v/>
      </c>
      <c r="V461" s="23" t="str">
        <f t="shared" si="45"/>
        <v/>
      </c>
      <c r="W461" s="23" t="str">
        <f t="shared" si="46"/>
        <v/>
      </c>
      <c r="X461" s="24" t="str">
        <f t="shared" si="47"/>
        <v/>
      </c>
    </row>
    <row r="462" spans="1:24" x14ac:dyDescent="0.3">
      <c r="A462" s="4" t="str">
        <f t="shared" si="48"/>
        <v/>
      </c>
      <c r="B462" s="41"/>
      <c r="C462" s="42"/>
      <c r="D462" s="43"/>
      <c r="E462" s="44"/>
      <c r="F462" s="44"/>
      <c r="G462" s="17" t="str">
        <f>IF(OR(E462="",F462=""),"",NETWORKDAYS(E462,F462,Lister!$D$7:$D$16))</f>
        <v/>
      </c>
      <c r="I462" s="45" t="str">
        <f t="shared" si="42"/>
        <v/>
      </c>
      <c r="J462" s="46"/>
      <c r="K462" s="47">
        <f>IF(ISNUMBER('Opsparede løndele'!I447),J462+'Opsparede løndele'!I447,J462)</f>
        <v>0</v>
      </c>
      <c r="L462" s="48"/>
      <c r="M462" s="49"/>
      <c r="N462" s="23" t="str">
        <f t="shared" si="43"/>
        <v/>
      </c>
      <c r="O462" s="21" t="str">
        <f t="shared" si="44"/>
        <v/>
      </c>
      <c r="P462" s="49"/>
      <c r="Q462" s="49"/>
      <c r="R462" s="49"/>
      <c r="S462" s="22" t="str">
        <f>IFERROR(MAX(IF(OR(P462="",Q462="",R462=""),"",IF(AND(MONTH(E462)=12,MONTH(F462)=12),(NETWORKDAYS(E462,F462,Lister!$D$7:$D$16)-P462)*O462/NETWORKDAYS(Lister!$D$19,Lister!$E$19,Lister!$D$7:$D$16),IF(AND(MONTH(E462)=12,F462&gt;DATE(2021,12,31)),(NETWORKDAYS(E462,Lister!$E$19,Lister!$D$7:$D$16)-P462)*O462/NETWORKDAYS(Lister!$D$19,Lister!$E$19,Lister!$D$7:$D$16),IF(E462&gt;DATE(2021,12,31),0)))),0),"")</f>
        <v/>
      </c>
      <c r="T462" s="22" t="str">
        <f>IFERROR(MAX(IF(OR(P462="",Q462="",R462=""),"",IF(AND(MONTH(E462)=1,MONTH(F462)=1),(NETWORKDAYS(E462,F462,Lister!$D$7:$D$16)-Q462)*O462/NETWORKDAYS(Lister!$D$20,Lister!$E$20,Lister!$D$7:$D$16),IF(AND(MONTH(E462)=1,F462&gt;DATE(2022,1,31)),(NETWORKDAYS(E462,Lister!$E$20,Lister!$D$7:$D$16)-Q462)*O462/NETWORKDAYS(Lister!$D$20,Lister!$E$20,Lister!$D$7:$D$16),IF(AND(E462&lt;DATE(2022,1,1),MONTH(F462)=1),(NETWORKDAYS(Lister!$D$20,F462,Lister!$D$7:$D$16)-Q462)*O462/NETWORKDAYS(Lister!$D$20,Lister!$E$20,Lister!$D$7:$D$16),IF(AND(E462&lt;DATE(2022,1,1),F462&gt;DATE(2022,1,31)),(NETWORKDAYS(Lister!$D$20,Lister!$E$20,Lister!$D$7:$D$16)-Q462)*O462/NETWORKDAYS(Lister!$D$20,Lister!$E$20,Lister!$D$7:$D$16),IF(OR(AND(E462&lt;DATE(2022,1,1),F462&lt;DATE(2022,1,1)),E462&gt;DATE(2022,1,31)),0)))))),0),"")</f>
        <v/>
      </c>
      <c r="U462" s="22" t="str">
        <f>IFERROR(MAX(IF(OR(P462="",Q462="",R462=""),"",IF(AND(MONTH(E462)=2,MONTH(F462)=2),(NETWORKDAYS(E462,F462,Lister!$D$7:$D$16)-R462)*O462/NETWORKDAYS(Lister!$D$21,Lister!$E$21,Lister!$D$7:$D$16),IF(AND(MONTH(E462)=2,F462&gt;DATE(2022,2,28)),(NETWORKDAYS(E462,Lister!$E$21,Lister!$D$7:$D$16)-R462)*O462/NETWORKDAYS(Lister!$D$21,Lister!$E$21,Lister!$D$7:$D$16),IF(AND(E462&lt;DATE(2022,2,1),MONTH(F462)=2),(NETWORKDAYS(Lister!$D$21,F462,Lister!$D$7:$D$16)-R462)*O462/NETWORKDAYS(Lister!$D$21,Lister!$E$21,Lister!$D$7:$D$16),IF(AND(E462&lt;DATE(2022,2,1),F462&gt;DATE(2022,2,28)),(NETWORKDAYS(Lister!$D$21,Lister!$E$21,Lister!$D$7:$D$16)-R462)*O462/NETWORKDAYS(Lister!$D$21,Lister!$E$21,Lister!$D$7:$D$16),IF(OR(AND(E462&lt;DATE(2022,2,1),F462&lt;DATE(2022,2,1)),E462&gt;DATE(2022,2,28)),0)))))),0),"")</f>
        <v/>
      </c>
      <c r="V462" s="23" t="str">
        <f t="shared" si="45"/>
        <v/>
      </c>
      <c r="W462" s="23" t="str">
        <f t="shared" si="46"/>
        <v/>
      </c>
      <c r="X462" s="24" t="str">
        <f t="shared" si="47"/>
        <v/>
      </c>
    </row>
    <row r="463" spans="1:24" x14ac:dyDescent="0.3">
      <c r="A463" s="4" t="str">
        <f t="shared" si="48"/>
        <v/>
      </c>
      <c r="B463" s="41"/>
      <c r="C463" s="42"/>
      <c r="D463" s="43"/>
      <c r="E463" s="44"/>
      <c r="F463" s="44"/>
      <c r="G463" s="17" t="str">
        <f>IF(OR(E463="",F463=""),"",NETWORKDAYS(E463,F463,Lister!$D$7:$D$16))</f>
        <v/>
      </c>
      <c r="I463" s="45" t="str">
        <f t="shared" si="42"/>
        <v/>
      </c>
      <c r="J463" s="46"/>
      <c r="K463" s="47">
        <f>IF(ISNUMBER('Opsparede løndele'!I448),J463+'Opsparede løndele'!I448,J463)</f>
        <v>0</v>
      </c>
      <c r="L463" s="48"/>
      <c r="M463" s="49"/>
      <c r="N463" s="23" t="str">
        <f t="shared" si="43"/>
        <v/>
      </c>
      <c r="O463" s="21" t="str">
        <f t="shared" si="44"/>
        <v/>
      </c>
      <c r="P463" s="49"/>
      <c r="Q463" s="49"/>
      <c r="R463" s="49"/>
      <c r="S463" s="22" t="str">
        <f>IFERROR(MAX(IF(OR(P463="",Q463="",R463=""),"",IF(AND(MONTH(E463)=12,MONTH(F463)=12),(NETWORKDAYS(E463,F463,Lister!$D$7:$D$16)-P463)*O463/NETWORKDAYS(Lister!$D$19,Lister!$E$19,Lister!$D$7:$D$16),IF(AND(MONTH(E463)=12,F463&gt;DATE(2021,12,31)),(NETWORKDAYS(E463,Lister!$E$19,Lister!$D$7:$D$16)-P463)*O463/NETWORKDAYS(Lister!$D$19,Lister!$E$19,Lister!$D$7:$D$16),IF(E463&gt;DATE(2021,12,31),0)))),0),"")</f>
        <v/>
      </c>
      <c r="T463" s="22" t="str">
        <f>IFERROR(MAX(IF(OR(P463="",Q463="",R463=""),"",IF(AND(MONTH(E463)=1,MONTH(F463)=1),(NETWORKDAYS(E463,F463,Lister!$D$7:$D$16)-Q463)*O463/NETWORKDAYS(Lister!$D$20,Lister!$E$20,Lister!$D$7:$D$16),IF(AND(MONTH(E463)=1,F463&gt;DATE(2022,1,31)),(NETWORKDAYS(E463,Lister!$E$20,Lister!$D$7:$D$16)-Q463)*O463/NETWORKDAYS(Lister!$D$20,Lister!$E$20,Lister!$D$7:$D$16),IF(AND(E463&lt;DATE(2022,1,1),MONTH(F463)=1),(NETWORKDAYS(Lister!$D$20,F463,Lister!$D$7:$D$16)-Q463)*O463/NETWORKDAYS(Lister!$D$20,Lister!$E$20,Lister!$D$7:$D$16),IF(AND(E463&lt;DATE(2022,1,1),F463&gt;DATE(2022,1,31)),(NETWORKDAYS(Lister!$D$20,Lister!$E$20,Lister!$D$7:$D$16)-Q463)*O463/NETWORKDAYS(Lister!$D$20,Lister!$E$20,Lister!$D$7:$D$16),IF(OR(AND(E463&lt;DATE(2022,1,1),F463&lt;DATE(2022,1,1)),E463&gt;DATE(2022,1,31)),0)))))),0),"")</f>
        <v/>
      </c>
      <c r="U463" s="22" t="str">
        <f>IFERROR(MAX(IF(OR(P463="",Q463="",R463=""),"",IF(AND(MONTH(E463)=2,MONTH(F463)=2),(NETWORKDAYS(E463,F463,Lister!$D$7:$D$16)-R463)*O463/NETWORKDAYS(Lister!$D$21,Lister!$E$21,Lister!$D$7:$D$16),IF(AND(MONTH(E463)=2,F463&gt;DATE(2022,2,28)),(NETWORKDAYS(E463,Lister!$E$21,Lister!$D$7:$D$16)-R463)*O463/NETWORKDAYS(Lister!$D$21,Lister!$E$21,Lister!$D$7:$D$16),IF(AND(E463&lt;DATE(2022,2,1),MONTH(F463)=2),(NETWORKDAYS(Lister!$D$21,F463,Lister!$D$7:$D$16)-R463)*O463/NETWORKDAYS(Lister!$D$21,Lister!$E$21,Lister!$D$7:$D$16),IF(AND(E463&lt;DATE(2022,2,1),F463&gt;DATE(2022,2,28)),(NETWORKDAYS(Lister!$D$21,Lister!$E$21,Lister!$D$7:$D$16)-R463)*O463/NETWORKDAYS(Lister!$D$21,Lister!$E$21,Lister!$D$7:$D$16),IF(OR(AND(E463&lt;DATE(2022,2,1),F463&lt;DATE(2022,2,1)),E463&gt;DATE(2022,2,28)),0)))))),0),"")</f>
        <v/>
      </c>
      <c r="V463" s="23" t="str">
        <f t="shared" si="45"/>
        <v/>
      </c>
      <c r="W463" s="23" t="str">
        <f t="shared" si="46"/>
        <v/>
      </c>
      <c r="X463" s="24" t="str">
        <f t="shared" si="47"/>
        <v/>
      </c>
    </row>
    <row r="464" spans="1:24" x14ac:dyDescent="0.3">
      <c r="A464" s="4" t="str">
        <f t="shared" si="48"/>
        <v/>
      </c>
      <c r="B464" s="41"/>
      <c r="C464" s="42"/>
      <c r="D464" s="43"/>
      <c r="E464" s="44"/>
      <c r="F464" s="44"/>
      <c r="G464" s="17" t="str">
        <f>IF(OR(E464="",F464=""),"",NETWORKDAYS(E464,F464,Lister!$D$7:$D$16))</f>
        <v/>
      </c>
      <c r="I464" s="45" t="str">
        <f t="shared" si="42"/>
        <v/>
      </c>
      <c r="J464" s="46"/>
      <c r="K464" s="47">
        <f>IF(ISNUMBER('Opsparede løndele'!I449),J464+'Opsparede løndele'!I449,J464)</f>
        <v>0</v>
      </c>
      <c r="L464" s="48"/>
      <c r="M464" s="49"/>
      <c r="N464" s="23" t="str">
        <f t="shared" si="43"/>
        <v/>
      </c>
      <c r="O464" s="21" t="str">
        <f t="shared" si="44"/>
        <v/>
      </c>
      <c r="P464" s="49"/>
      <c r="Q464" s="49"/>
      <c r="R464" s="49"/>
      <c r="S464" s="22" t="str">
        <f>IFERROR(MAX(IF(OR(P464="",Q464="",R464=""),"",IF(AND(MONTH(E464)=12,MONTH(F464)=12),(NETWORKDAYS(E464,F464,Lister!$D$7:$D$16)-P464)*O464/NETWORKDAYS(Lister!$D$19,Lister!$E$19,Lister!$D$7:$D$16),IF(AND(MONTH(E464)=12,F464&gt;DATE(2021,12,31)),(NETWORKDAYS(E464,Lister!$E$19,Lister!$D$7:$D$16)-P464)*O464/NETWORKDAYS(Lister!$D$19,Lister!$E$19,Lister!$D$7:$D$16),IF(E464&gt;DATE(2021,12,31),0)))),0),"")</f>
        <v/>
      </c>
      <c r="T464" s="22" t="str">
        <f>IFERROR(MAX(IF(OR(P464="",Q464="",R464=""),"",IF(AND(MONTH(E464)=1,MONTH(F464)=1),(NETWORKDAYS(E464,F464,Lister!$D$7:$D$16)-Q464)*O464/NETWORKDAYS(Lister!$D$20,Lister!$E$20,Lister!$D$7:$D$16),IF(AND(MONTH(E464)=1,F464&gt;DATE(2022,1,31)),(NETWORKDAYS(E464,Lister!$E$20,Lister!$D$7:$D$16)-Q464)*O464/NETWORKDAYS(Lister!$D$20,Lister!$E$20,Lister!$D$7:$D$16),IF(AND(E464&lt;DATE(2022,1,1),MONTH(F464)=1),(NETWORKDAYS(Lister!$D$20,F464,Lister!$D$7:$D$16)-Q464)*O464/NETWORKDAYS(Lister!$D$20,Lister!$E$20,Lister!$D$7:$D$16),IF(AND(E464&lt;DATE(2022,1,1),F464&gt;DATE(2022,1,31)),(NETWORKDAYS(Lister!$D$20,Lister!$E$20,Lister!$D$7:$D$16)-Q464)*O464/NETWORKDAYS(Lister!$D$20,Lister!$E$20,Lister!$D$7:$D$16),IF(OR(AND(E464&lt;DATE(2022,1,1),F464&lt;DATE(2022,1,1)),E464&gt;DATE(2022,1,31)),0)))))),0),"")</f>
        <v/>
      </c>
      <c r="U464" s="22" t="str">
        <f>IFERROR(MAX(IF(OR(P464="",Q464="",R464=""),"",IF(AND(MONTH(E464)=2,MONTH(F464)=2),(NETWORKDAYS(E464,F464,Lister!$D$7:$D$16)-R464)*O464/NETWORKDAYS(Lister!$D$21,Lister!$E$21,Lister!$D$7:$D$16),IF(AND(MONTH(E464)=2,F464&gt;DATE(2022,2,28)),(NETWORKDAYS(E464,Lister!$E$21,Lister!$D$7:$D$16)-R464)*O464/NETWORKDAYS(Lister!$D$21,Lister!$E$21,Lister!$D$7:$D$16),IF(AND(E464&lt;DATE(2022,2,1),MONTH(F464)=2),(NETWORKDAYS(Lister!$D$21,F464,Lister!$D$7:$D$16)-R464)*O464/NETWORKDAYS(Lister!$D$21,Lister!$E$21,Lister!$D$7:$D$16),IF(AND(E464&lt;DATE(2022,2,1),F464&gt;DATE(2022,2,28)),(NETWORKDAYS(Lister!$D$21,Lister!$E$21,Lister!$D$7:$D$16)-R464)*O464/NETWORKDAYS(Lister!$D$21,Lister!$E$21,Lister!$D$7:$D$16),IF(OR(AND(E464&lt;DATE(2022,2,1),F464&lt;DATE(2022,2,1)),E464&gt;DATE(2022,2,28)),0)))))),0),"")</f>
        <v/>
      </c>
      <c r="V464" s="23" t="str">
        <f t="shared" si="45"/>
        <v/>
      </c>
      <c r="W464" s="23" t="str">
        <f t="shared" si="46"/>
        <v/>
      </c>
      <c r="X464" s="24" t="str">
        <f t="shared" si="47"/>
        <v/>
      </c>
    </row>
    <row r="465" spans="1:24" x14ac:dyDescent="0.3">
      <c r="A465" s="4" t="str">
        <f t="shared" si="48"/>
        <v/>
      </c>
      <c r="B465" s="41"/>
      <c r="C465" s="42"/>
      <c r="D465" s="43"/>
      <c r="E465" s="44"/>
      <c r="F465" s="44"/>
      <c r="G465" s="17" t="str">
        <f>IF(OR(E465="",F465=""),"",NETWORKDAYS(E465,F465,Lister!$D$7:$D$16))</f>
        <v/>
      </c>
      <c r="I465" s="45" t="str">
        <f t="shared" si="42"/>
        <v/>
      </c>
      <c r="J465" s="46"/>
      <c r="K465" s="47">
        <f>IF(ISNUMBER('Opsparede løndele'!I450),J465+'Opsparede løndele'!I450,J465)</f>
        <v>0</v>
      </c>
      <c r="L465" s="48"/>
      <c r="M465" s="49"/>
      <c r="N465" s="23" t="str">
        <f t="shared" si="43"/>
        <v/>
      </c>
      <c r="O465" s="21" t="str">
        <f t="shared" si="44"/>
        <v/>
      </c>
      <c r="P465" s="49"/>
      <c r="Q465" s="49"/>
      <c r="R465" s="49"/>
      <c r="S465" s="22" t="str">
        <f>IFERROR(MAX(IF(OR(P465="",Q465="",R465=""),"",IF(AND(MONTH(E465)=12,MONTH(F465)=12),(NETWORKDAYS(E465,F465,Lister!$D$7:$D$16)-P465)*O465/NETWORKDAYS(Lister!$D$19,Lister!$E$19,Lister!$D$7:$D$16),IF(AND(MONTH(E465)=12,F465&gt;DATE(2021,12,31)),(NETWORKDAYS(E465,Lister!$E$19,Lister!$D$7:$D$16)-P465)*O465/NETWORKDAYS(Lister!$D$19,Lister!$E$19,Lister!$D$7:$D$16),IF(E465&gt;DATE(2021,12,31),0)))),0),"")</f>
        <v/>
      </c>
      <c r="T465" s="22" t="str">
        <f>IFERROR(MAX(IF(OR(P465="",Q465="",R465=""),"",IF(AND(MONTH(E465)=1,MONTH(F465)=1),(NETWORKDAYS(E465,F465,Lister!$D$7:$D$16)-Q465)*O465/NETWORKDAYS(Lister!$D$20,Lister!$E$20,Lister!$D$7:$D$16),IF(AND(MONTH(E465)=1,F465&gt;DATE(2022,1,31)),(NETWORKDAYS(E465,Lister!$E$20,Lister!$D$7:$D$16)-Q465)*O465/NETWORKDAYS(Lister!$D$20,Lister!$E$20,Lister!$D$7:$D$16),IF(AND(E465&lt;DATE(2022,1,1),MONTH(F465)=1),(NETWORKDAYS(Lister!$D$20,F465,Lister!$D$7:$D$16)-Q465)*O465/NETWORKDAYS(Lister!$D$20,Lister!$E$20,Lister!$D$7:$D$16),IF(AND(E465&lt;DATE(2022,1,1),F465&gt;DATE(2022,1,31)),(NETWORKDAYS(Lister!$D$20,Lister!$E$20,Lister!$D$7:$D$16)-Q465)*O465/NETWORKDAYS(Lister!$D$20,Lister!$E$20,Lister!$D$7:$D$16),IF(OR(AND(E465&lt;DATE(2022,1,1),F465&lt;DATE(2022,1,1)),E465&gt;DATE(2022,1,31)),0)))))),0),"")</f>
        <v/>
      </c>
      <c r="U465" s="22" t="str">
        <f>IFERROR(MAX(IF(OR(P465="",Q465="",R465=""),"",IF(AND(MONTH(E465)=2,MONTH(F465)=2),(NETWORKDAYS(E465,F465,Lister!$D$7:$D$16)-R465)*O465/NETWORKDAYS(Lister!$D$21,Lister!$E$21,Lister!$D$7:$D$16),IF(AND(MONTH(E465)=2,F465&gt;DATE(2022,2,28)),(NETWORKDAYS(E465,Lister!$E$21,Lister!$D$7:$D$16)-R465)*O465/NETWORKDAYS(Lister!$D$21,Lister!$E$21,Lister!$D$7:$D$16),IF(AND(E465&lt;DATE(2022,2,1),MONTH(F465)=2),(NETWORKDAYS(Lister!$D$21,F465,Lister!$D$7:$D$16)-R465)*O465/NETWORKDAYS(Lister!$D$21,Lister!$E$21,Lister!$D$7:$D$16),IF(AND(E465&lt;DATE(2022,2,1),F465&gt;DATE(2022,2,28)),(NETWORKDAYS(Lister!$D$21,Lister!$E$21,Lister!$D$7:$D$16)-R465)*O465/NETWORKDAYS(Lister!$D$21,Lister!$E$21,Lister!$D$7:$D$16),IF(OR(AND(E465&lt;DATE(2022,2,1),F465&lt;DATE(2022,2,1)),E465&gt;DATE(2022,2,28)),0)))))),0),"")</f>
        <v/>
      </c>
      <c r="V465" s="23" t="str">
        <f t="shared" si="45"/>
        <v/>
      </c>
      <c r="W465" s="23" t="str">
        <f t="shared" si="46"/>
        <v/>
      </c>
      <c r="X465" s="24" t="str">
        <f t="shared" si="47"/>
        <v/>
      </c>
    </row>
    <row r="466" spans="1:24" x14ac:dyDescent="0.3">
      <c r="A466" s="4" t="str">
        <f t="shared" si="48"/>
        <v/>
      </c>
      <c r="B466" s="41"/>
      <c r="C466" s="42"/>
      <c r="D466" s="43"/>
      <c r="E466" s="44"/>
      <c r="F466" s="44"/>
      <c r="G466" s="17" t="str">
        <f>IF(OR(E466="",F466=""),"",NETWORKDAYS(E466,F466,Lister!$D$7:$D$16))</f>
        <v/>
      </c>
      <c r="I466" s="45" t="str">
        <f t="shared" si="42"/>
        <v/>
      </c>
      <c r="J466" s="46"/>
      <c r="K466" s="47">
        <f>IF(ISNUMBER('Opsparede løndele'!I451),J466+'Opsparede løndele'!I451,J466)</f>
        <v>0</v>
      </c>
      <c r="L466" s="48"/>
      <c r="M466" s="49"/>
      <c r="N466" s="23" t="str">
        <f t="shared" si="43"/>
        <v/>
      </c>
      <c r="O466" s="21" t="str">
        <f t="shared" si="44"/>
        <v/>
      </c>
      <c r="P466" s="49"/>
      <c r="Q466" s="49"/>
      <c r="R466" s="49"/>
      <c r="S466" s="22" t="str">
        <f>IFERROR(MAX(IF(OR(P466="",Q466="",R466=""),"",IF(AND(MONTH(E466)=12,MONTH(F466)=12),(NETWORKDAYS(E466,F466,Lister!$D$7:$D$16)-P466)*O466/NETWORKDAYS(Lister!$D$19,Lister!$E$19,Lister!$D$7:$D$16),IF(AND(MONTH(E466)=12,F466&gt;DATE(2021,12,31)),(NETWORKDAYS(E466,Lister!$E$19,Lister!$D$7:$D$16)-P466)*O466/NETWORKDAYS(Lister!$D$19,Lister!$E$19,Lister!$D$7:$D$16),IF(E466&gt;DATE(2021,12,31),0)))),0),"")</f>
        <v/>
      </c>
      <c r="T466" s="22" t="str">
        <f>IFERROR(MAX(IF(OR(P466="",Q466="",R466=""),"",IF(AND(MONTH(E466)=1,MONTH(F466)=1),(NETWORKDAYS(E466,F466,Lister!$D$7:$D$16)-Q466)*O466/NETWORKDAYS(Lister!$D$20,Lister!$E$20,Lister!$D$7:$D$16),IF(AND(MONTH(E466)=1,F466&gt;DATE(2022,1,31)),(NETWORKDAYS(E466,Lister!$E$20,Lister!$D$7:$D$16)-Q466)*O466/NETWORKDAYS(Lister!$D$20,Lister!$E$20,Lister!$D$7:$D$16),IF(AND(E466&lt;DATE(2022,1,1),MONTH(F466)=1),(NETWORKDAYS(Lister!$D$20,F466,Lister!$D$7:$D$16)-Q466)*O466/NETWORKDAYS(Lister!$D$20,Lister!$E$20,Lister!$D$7:$D$16),IF(AND(E466&lt;DATE(2022,1,1),F466&gt;DATE(2022,1,31)),(NETWORKDAYS(Lister!$D$20,Lister!$E$20,Lister!$D$7:$D$16)-Q466)*O466/NETWORKDAYS(Lister!$D$20,Lister!$E$20,Lister!$D$7:$D$16),IF(OR(AND(E466&lt;DATE(2022,1,1),F466&lt;DATE(2022,1,1)),E466&gt;DATE(2022,1,31)),0)))))),0),"")</f>
        <v/>
      </c>
      <c r="U466" s="22" t="str">
        <f>IFERROR(MAX(IF(OR(P466="",Q466="",R466=""),"",IF(AND(MONTH(E466)=2,MONTH(F466)=2),(NETWORKDAYS(E466,F466,Lister!$D$7:$D$16)-R466)*O466/NETWORKDAYS(Lister!$D$21,Lister!$E$21,Lister!$D$7:$D$16),IF(AND(MONTH(E466)=2,F466&gt;DATE(2022,2,28)),(NETWORKDAYS(E466,Lister!$E$21,Lister!$D$7:$D$16)-R466)*O466/NETWORKDAYS(Lister!$D$21,Lister!$E$21,Lister!$D$7:$D$16),IF(AND(E466&lt;DATE(2022,2,1),MONTH(F466)=2),(NETWORKDAYS(Lister!$D$21,F466,Lister!$D$7:$D$16)-R466)*O466/NETWORKDAYS(Lister!$D$21,Lister!$E$21,Lister!$D$7:$D$16),IF(AND(E466&lt;DATE(2022,2,1),F466&gt;DATE(2022,2,28)),(NETWORKDAYS(Lister!$D$21,Lister!$E$21,Lister!$D$7:$D$16)-R466)*O466/NETWORKDAYS(Lister!$D$21,Lister!$E$21,Lister!$D$7:$D$16),IF(OR(AND(E466&lt;DATE(2022,2,1),F466&lt;DATE(2022,2,1)),E466&gt;DATE(2022,2,28)),0)))))),0),"")</f>
        <v/>
      </c>
      <c r="V466" s="23" t="str">
        <f t="shared" si="45"/>
        <v/>
      </c>
      <c r="W466" s="23" t="str">
        <f t="shared" si="46"/>
        <v/>
      </c>
      <c r="X466" s="24" t="str">
        <f t="shared" si="47"/>
        <v/>
      </c>
    </row>
    <row r="467" spans="1:24" x14ac:dyDescent="0.3">
      <c r="A467" s="4" t="str">
        <f t="shared" si="48"/>
        <v/>
      </c>
      <c r="B467" s="41"/>
      <c r="C467" s="42"/>
      <c r="D467" s="43"/>
      <c r="E467" s="44"/>
      <c r="F467" s="44"/>
      <c r="G467" s="17" t="str">
        <f>IF(OR(E467="",F467=""),"",NETWORKDAYS(E467,F467,Lister!$D$7:$D$16))</f>
        <v/>
      </c>
      <c r="I467" s="45" t="str">
        <f t="shared" si="42"/>
        <v/>
      </c>
      <c r="J467" s="46"/>
      <c r="K467" s="47">
        <f>IF(ISNUMBER('Opsparede løndele'!I452),J467+'Opsparede løndele'!I452,J467)</f>
        <v>0</v>
      </c>
      <c r="L467" s="48"/>
      <c r="M467" s="49"/>
      <c r="N467" s="23" t="str">
        <f t="shared" si="43"/>
        <v/>
      </c>
      <c r="O467" s="21" t="str">
        <f t="shared" si="44"/>
        <v/>
      </c>
      <c r="P467" s="49"/>
      <c r="Q467" s="49"/>
      <c r="R467" s="49"/>
      <c r="S467" s="22" t="str">
        <f>IFERROR(MAX(IF(OR(P467="",Q467="",R467=""),"",IF(AND(MONTH(E467)=12,MONTH(F467)=12),(NETWORKDAYS(E467,F467,Lister!$D$7:$D$16)-P467)*O467/NETWORKDAYS(Lister!$D$19,Lister!$E$19,Lister!$D$7:$D$16),IF(AND(MONTH(E467)=12,F467&gt;DATE(2021,12,31)),(NETWORKDAYS(E467,Lister!$E$19,Lister!$D$7:$D$16)-P467)*O467/NETWORKDAYS(Lister!$D$19,Lister!$E$19,Lister!$D$7:$D$16),IF(E467&gt;DATE(2021,12,31),0)))),0),"")</f>
        <v/>
      </c>
      <c r="T467" s="22" t="str">
        <f>IFERROR(MAX(IF(OR(P467="",Q467="",R467=""),"",IF(AND(MONTH(E467)=1,MONTH(F467)=1),(NETWORKDAYS(E467,F467,Lister!$D$7:$D$16)-Q467)*O467/NETWORKDAYS(Lister!$D$20,Lister!$E$20,Lister!$D$7:$D$16),IF(AND(MONTH(E467)=1,F467&gt;DATE(2022,1,31)),(NETWORKDAYS(E467,Lister!$E$20,Lister!$D$7:$D$16)-Q467)*O467/NETWORKDAYS(Lister!$D$20,Lister!$E$20,Lister!$D$7:$D$16),IF(AND(E467&lt;DATE(2022,1,1),MONTH(F467)=1),(NETWORKDAYS(Lister!$D$20,F467,Lister!$D$7:$D$16)-Q467)*O467/NETWORKDAYS(Lister!$D$20,Lister!$E$20,Lister!$D$7:$D$16),IF(AND(E467&lt;DATE(2022,1,1),F467&gt;DATE(2022,1,31)),(NETWORKDAYS(Lister!$D$20,Lister!$E$20,Lister!$D$7:$D$16)-Q467)*O467/NETWORKDAYS(Lister!$D$20,Lister!$E$20,Lister!$D$7:$D$16),IF(OR(AND(E467&lt;DATE(2022,1,1),F467&lt;DATE(2022,1,1)),E467&gt;DATE(2022,1,31)),0)))))),0),"")</f>
        <v/>
      </c>
      <c r="U467" s="22" t="str">
        <f>IFERROR(MAX(IF(OR(P467="",Q467="",R467=""),"",IF(AND(MONTH(E467)=2,MONTH(F467)=2),(NETWORKDAYS(E467,F467,Lister!$D$7:$D$16)-R467)*O467/NETWORKDAYS(Lister!$D$21,Lister!$E$21,Lister!$D$7:$D$16),IF(AND(MONTH(E467)=2,F467&gt;DATE(2022,2,28)),(NETWORKDAYS(E467,Lister!$E$21,Lister!$D$7:$D$16)-R467)*O467/NETWORKDAYS(Lister!$D$21,Lister!$E$21,Lister!$D$7:$D$16),IF(AND(E467&lt;DATE(2022,2,1),MONTH(F467)=2),(NETWORKDAYS(Lister!$D$21,F467,Lister!$D$7:$D$16)-R467)*O467/NETWORKDAYS(Lister!$D$21,Lister!$E$21,Lister!$D$7:$D$16),IF(AND(E467&lt;DATE(2022,2,1),F467&gt;DATE(2022,2,28)),(NETWORKDAYS(Lister!$D$21,Lister!$E$21,Lister!$D$7:$D$16)-R467)*O467/NETWORKDAYS(Lister!$D$21,Lister!$E$21,Lister!$D$7:$D$16),IF(OR(AND(E467&lt;DATE(2022,2,1),F467&lt;DATE(2022,2,1)),E467&gt;DATE(2022,2,28)),0)))))),0),"")</f>
        <v/>
      </c>
      <c r="V467" s="23" t="str">
        <f t="shared" si="45"/>
        <v/>
      </c>
      <c r="W467" s="23" t="str">
        <f t="shared" si="46"/>
        <v/>
      </c>
      <c r="X467" s="24" t="str">
        <f t="shared" si="47"/>
        <v/>
      </c>
    </row>
    <row r="468" spans="1:24" x14ac:dyDescent="0.3">
      <c r="A468" s="4" t="str">
        <f t="shared" si="48"/>
        <v/>
      </c>
      <c r="B468" s="41"/>
      <c r="C468" s="42"/>
      <c r="D468" s="43"/>
      <c r="E468" s="44"/>
      <c r="F468" s="44"/>
      <c r="G468" s="17" t="str">
        <f>IF(OR(E468="",F468=""),"",NETWORKDAYS(E468,F468,Lister!$D$7:$D$16))</f>
        <v/>
      </c>
      <c r="I468" s="45" t="str">
        <f t="shared" si="42"/>
        <v/>
      </c>
      <c r="J468" s="46"/>
      <c r="K468" s="47">
        <f>IF(ISNUMBER('Opsparede løndele'!I453),J468+'Opsparede løndele'!I453,J468)</f>
        <v>0</v>
      </c>
      <c r="L468" s="48"/>
      <c r="M468" s="49"/>
      <c r="N468" s="23" t="str">
        <f t="shared" si="43"/>
        <v/>
      </c>
      <c r="O468" s="21" t="str">
        <f t="shared" si="44"/>
        <v/>
      </c>
      <c r="P468" s="49"/>
      <c r="Q468" s="49"/>
      <c r="R468" s="49"/>
      <c r="S468" s="22" t="str">
        <f>IFERROR(MAX(IF(OR(P468="",Q468="",R468=""),"",IF(AND(MONTH(E468)=12,MONTH(F468)=12),(NETWORKDAYS(E468,F468,Lister!$D$7:$D$16)-P468)*O468/NETWORKDAYS(Lister!$D$19,Lister!$E$19,Lister!$D$7:$D$16),IF(AND(MONTH(E468)=12,F468&gt;DATE(2021,12,31)),(NETWORKDAYS(E468,Lister!$E$19,Lister!$D$7:$D$16)-P468)*O468/NETWORKDAYS(Lister!$D$19,Lister!$E$19,Lister!$D$7:$D$16),IF(E468&gt;DATE(2021,12,31),0)))),0),"")</f>
        <v/>
      </c>
      <c r="T468" s="22" t="str">
        <f>IFERROR(MAX(IF(OR(P468="",Q468="",R468=""),"",IF(AND(MONTH(E468)=1,MONTH(F468)=1),(NETWORKDAYS(E468,F468,Lister!$D$7:$D$16)-Q468)*O468/NETWORKDAYS(Lister!$D$20,Lister!$E$20,Lister!$D$7:$D$16),IF(AND(MONTH(E468)=1,F468&gt;DATE(2022,1,31)),(NETWORKDAYS(E468,Lister!$E$20,Lister!$D$7:$D$16)-Q468)*O468/NETWORKDAYS(Lister!$D$20,Lister!$E$20,Lister!$D$7:$D$16),IF(AND(E468&lt;DATE(2022,1,1),MONTH(F468)=1),(NETWORKDAYS(Lister!$D$20,F468,Lister!$D$7:$D$16)-Q468)*O468/NETWORKDAYS(Lister!$D$20,Lister!$E$20,Lister!$D$7:$D$16),IF(AND(E468&lt;DATE(2022,1,1),F468&gt;DATE(2022,1,31)),(NETWORKDAYS(Lister!$D$20,Lister!$E$20,Lister!$D$7:$D$16)-Q468)*O468/NETWORKDAYS(Lister!$D$20,Lister!$E$20,Lister!$D$7:$D$16),IF(OR(AND(E468&lt;DATE(2022,1,1),F468&lt;DATE(2022,1,1)),E468&gt;DATE(2022,1,31)),0)))))),0),"")</f>
        <v/>
      </c>
      <c r="U468" s="22" t="str">
        <f>IFERROR(MAX(IF(OR(P468="",Q468="",R468=""),"",IF(AND(MONTH(E468)=2,MONTH(F468)=2),(NETWORKDAYS(E468,F468,Lister!$D$7:$D$16)-R468)*O468/NETWORKDAYS(Lister!$D$21,Lister!$E$21,Lister!$D$7:$D$16),IF(AND(MONTH(E468)=2,F468&gt;DATE(2022,2,28)),(NETWORKDAYS(E468,Lister!$E$21,Lister!$D$7:$D$16)-R468)*O468/NETWORKDAYS(Lister!$D$21,Lister!$E$21,Lister!$D$7:$D$16),IF(AND(E468&lt;DATE(2022,2,1),MONTH(F468)=2),(NETWORKDAYS(Lister!$D$21,F468,Lister!$D$7:$D$16)-R468)*O468/NETWORKDAYS(Lister!$D$21,Lister!$E$21,Lister!$D$7:$D$16),IF(AND(E468&lt;DATE(2022,2,1),F468&gt;DATE(2022,2,28)),(NETWORKDAYS(Lister!$D$21,Lister!$E$21,Lister!$D$7:$D$16)-R468)*O468/NETWORKDAYS(Lister!$D$21,Lister!$E$21,Lister!$D$7:$D$16),IF(OR(AND(E468&lt;DATE(2022,2,1),F468&lt;DATE(2022,2,1)),E468&gt;DATE(2022,2,28)),0)))))),0),"")</f>
        <v/>
      </c>
      <c r="V468" s="23" t="str">
        <f t="shared" si="45"/>
        <v/>
      </c>
      <c r="W468" s="23" t="str">
        <f t="shared" si="46"/>
        <v/>
      </c>
      <c r="X468" s="24" t="str">
        <f t="shared" si="47"/>
        <v/>
      </c>
    </row>
    <row r="469" spans="1:24" x14ac:dyDescent="0.3">
      <c r="A469" s="4" t="str">
        <f t="shared" si="48"/>
        <v/>
      </c>
      <c r="B469" s="41"/>
      <c r="C469" s="42"/>
      <c r="D469" s="43"/>
      <c r="E469" s="44"/>
      <c r="F469" s="44"/>
      <c r="G469" s="17" t="str">
        <f>IF(OR(E469="",F469=""),"",NETWORKDAYS(E469,F469,Lister!$D$7:$D$16))</f>
        <v/>
      </c>
      <c r="I469" s="45" t="str">
        <f t="shared" si="42"/>
        <v/>
      </c>
      <c r="J469" s="46"/>
      <c r="K469" s="47">
        <f>IF(ISNUMBER('Opsparede løndele'!I454),J469+'Opsparede løndele'!I454,J469)</f>
        <v>0</v>
      </c>
      <c r="L469" s="48"/>
      <c r="M469" s="49"/>
      <c r="N469" s="23" t="str">
        <f t="shared" si="43"/>
        <v/>
      </c>
      <c r="O469" s="21" t="str">
        <f t="shared" si="44"/>
        <v/>
      </c>
      <c r="P469" s="49"/>
      <c r="Q469" s="49"/>
      <c r="R469" s="49"/>
      <c r="S469" s="22" t="str">
        <f>IFERROR(MAX(IF(OR(P469="",Q469="",R469=""),"",IF(AND(MONTH(E469)=12,MONTH(F469)=12),(NETWORKDAYS(E469,F469,Lister!$D$7:$D$16)-P469)*O469/NETWORKDAYS(Lister!$D$19,Lister!$E$19,Lister!$D$7:$D$16),IF(AND(MONTH(E469)=12,F469&gt;DATE(2021,12,31)),(NETWORKDAYS(E469,Lister!$E$19,Lister!$D$7:$D$16)-P469)*O469/NETWORKDAYS(Lister!$D$19,Lister!$E$19,Lister!$D$7:$D$16),IF(E469&gt;DATE(2021,12,31),0)))),0),"")</f>
        <v/>
      </c>
      <c r="T469" s="22" t="str">
        <f>IFERROR(MAX(IF(OR(P469="",Q469="",R469=""),"",IF(AND(MONTH(E469)=1,MONTH(F469)=1),(NETWORKDAYS(E469,F469,Lister!$D$7:$D$16)-Q469)*O469/NETWORKDAYS(Lister!$D$20,Lister!$E$20,Lister!$D$7:$D$16),IF(AND(MONTH(E469)=1,F469&gt;DATE(2022,1,31)),(NETWORKDAYS(E469,Lister!$E$20,Lister!$D$7:$D$16)-Q469)*O469/NETWORKDAYS(Lister!$D$20,Lister!$E$20,Lister!$D$7:$D$16),IF(AND(E469&lt;DATE(2022,1,1),MONTH(F469)=1),(NETWORKDAYS(Lister!$D$20,F469,Lister!$D$7:$D$16)-Q469)*O469/NETWORKDAYS(Lister!$D$20,Lister!$E$20,Lister!$D$7:$D$16),IF(AND(E469&lt;DATE(2022,1,1),F469&gt;DATE(2022,1,31)),(NETWORKDAYS(Lister!$D$20,Lister!$E$20,Lister!$D$7:$D$16)-Q469)*O469/NETWORKDAYS(Lister!$D$20,Lister!$E$20,Lister!$D$7:$D$16),IF(OR(AND(E469&lt;DATE(2022,1,1),F469&lt;DATE(2022,1,1)),E469&gt;DATE(2022,1,31)),0)))))),0),"")</f>
        <v/>
      </c>
      <c r="U469" s="22" t="str">
        <f>IFERROR(MAX(IF(OR(P469="",Q469="",R469=""),"",IF(AND(MONTH(E469)=2,MONTH(F469)=2),(NETWORKDAYS(E469,F469,Lister!$D$7:$D$16)-R469)*O469/NETWORKDAYS(Lister!$D$21,Lister!$E$21,Lister!$D$7:$D$16),IF(AND(MONTH(E469)=2,F469&gt;DATE(2022,2,28)),(NETWORKDAYS(E469,Lister!$E$21,Lister!$D$7:$D$16)-R469)*O469/NETWORKDAYS(Lister!$D$21,Lister!$E$21,Lister!$D$7:$D$16),IF(AND(E469&lt;DATE(2022,2,1),MONTH(F469)=2),(NETWORKDAYS(Lister!$D$21,F469,Lister!$D$7:$D$16)-R469)*O469/NETWORKDAYS(Lister!$D$21,Lister!$E$21,Lister!$D$7:$D$16),IF(AND(E469&lt;DATE(2022,2,1),F469&gt;DATE(2022,2,28)),(NETWORKDAYS(Lister!$D$21,Lister!$E$21,Lister!$D$7:$D$16)-R469)*O469/NETWORKDAYS(Lister!$D$21,Lister!$E$21,Lister!$D$7:$D$16),IF(OR(AND(E469&lt;DATE(2022,2,1),F469&lt;DATE(2022,2,1)),E469&gt;DATE(2022,2,28)),0)))))),0),"")</f>
        <v/>
      </c>
      <c r="V469" s="23" t="str">
        <f t="shared" si="45"/>
        <v/>
      </c>
      <c r="W469" s="23" t="str">
        <f t="shared" si="46"/>
        <v/>
      </c>
      <c r="X469" s="24" t="str">
        <f t="shared" si="47"/>
        <v/>
      </c>
    </row>
    <row r="470" spans="1:24" x14ac:dyDescent="0.3">
      <c r="A470" s="4" t="str">
        <f t="shared" si="48"/>
        <v/>
      </c>
      <c r="B470" s="41"/>
      <c r="C470" s="42"/>
      <c r="D470" s="43"/>
      <c r="E470" s="44"/>
      <c r="F470" s="44"/>
      <c r="G470" s="17" t="str">
        <f>IF(OR(E470="",F470=""),"",NETWORKDAYS(E470,F470,Lister!$D$7:$D$16))</f>
        <v/>
      </c>
      <c r="I470" s="45" t="str">
        <f t="shared" ref="I470:I533" si="49">IF(H470="","",IF(H470="Funktionær",0.75,IF(H470="Ikke-funktionær",0.9,IF(H470="Elev/lærling",0.9))))</f>
        <v/>
      </c>
      <c r="J470" s="46"/>
      <c r="K470" s="47">
        <f>IF(ISNUMBER('Opsparede løndele'!I455),J470+'Opsparede løndele'!I455,J470)</f>
        <v>0</v>
      </c>
      <c r="L470" s="48"/>
      <c r="M470" s="49"/>
      <c r="N470" s="23" t="str">
        <f t="shared" ref="N470:N533" si="50">IF(B470="","",IF(K470*I470&gt;30000*IF(M470&gt;37,37,M470)/37,30000*IF(M470&gt;37,37,M470)/37,K470*I470))</f>
        <v/>
      </c>
      <c r="O470" s="21" t="str">
        <f t="shared" ref="O470:O533" si="51">IF(N470="","",IF(N470&lt;=K470-L470,N470,K470-L470))</f>
        <v/>
      </c>
      <c r="P470" s="49"/>
      <c r="Q470" s="49"/>
      <c r="R470" s="49"/>
      <c r="S470" s="22" t="str">
        <f>IFERROR(MAX(IF(OR(P470="",Q470="",R470=""),"",IF(AND(MONTH(E470)=12,MONTH(F470)=12),(NETWORKDAYS(E470,F470,Lister!$D$7:$D$16)-P470)*O470/NETWORKDAYS(Lister!$D$19,Lister!$E$19,Lister!$D$7:$D$16),IF(AND(MONTH(E470)=12,F470&gt;DATE(2021,12,31)),(NETWORKDAYS(E470,Lister!$E$19,Lister!$D$7:$D$16)-P470)*O470/NETWORKDAYS(Lister!$D$19,Lister!$E$19,Lister!$D$7:$D$16),IF(E470&gt;DATE(2021,12,31),0)))),0),"")</f>
        <v/>
      </c>
      <c r="T470" s="22" t="str">
        <f>IFERROR(MAX(IF(OR(P470="",Q470="",R470=""),"",IF(AND(MONTH(E470)=1,MONTH(F470)=1),(NETWORKDAYS(E470,F470,Lister!$D$7:$D$16)-Q470)*O470/NETWORKDAYS(Lister!$D$20,Lister!$E$20,Lister!$D$7:$D$16),IF(AND(MONTH(E470)=1,F470&gt;DATE(2022,1,31)),(NETWORKDAYS(E470,Lister!$E$20,Lister!$D$7:$D$16)-Q470)*O470/NETWORKDAYS(Lister!$D$20,Lister!$E$20,Lister!$D$7:$D$16),IF(AND(E470&lt;DATE(2022,1,1),MONTH(F470)=1),(NETWORKDAYS(Lister!$D$20,F470,Lister!$D$7:$D$16)-Q470)*O470/NETWORKDAYS(Lister!$D$20,Lister!$E$20,Lister!$D$7:$D$16),IF(AND(E470&lt;DATE(2022,1,1),F470&gt;DATE(2022,1,31)),(NETWORKDAYS(Lister!$D$20,Lister!$E$20,Lister!$D$7:$D$16)-Q470)*O470/NETWORKDAYS(Lister!$D$20,Lister!$E$20,Lister!$D$7:$D$16),IF(OR(AND(E470&lt;DATE(2022,1,1),F470&lt;DATE(2022,1,1)),E470&gt;DATE(2022,1,31)),0)))))),0),"")</f>
        <v/>
      </c>
      <c r="U470" s="22" t="str">
        <f>IFERROR(MAX(IF(OR(P470="",Q470="",R470=""),"",IF(AND(MONTH(E470)=2,MONTH(F470)=2),(NETWORKDAYS(E470,F470,Lister!$D$7:$D$16)-R470)*O470/NETWORKDAYS(Lister!$D$21,Lister!$E$21,Lister!$D$7:$D$16),IF(AND(MONTH(E470)=2,F470&gt;DATE(2022,2,28)),(NETWORKDAYS(E470,Lister!$E$21,Lister!$D$7:$D$16)-R470)*O470/NETWORKDAYS(Lister!$D$21,Lister!$E$21,Lister!$D$7:$D$16),IF(AND(E470&lt;DATE(2022,2,1),MONTH(F470)=2),(NETWORKDAYS(Lister!$D$21,F470,Lister!$D$7:$D$16)-R470)*O470/NETWORKDAYS(Lister!$D$21,Lister!$E$21,Lister!$D$7:$D$16),IF(AND(E470&lt;DATE(2022,2,1),F470&gt;DATE(2022,2,28)),(NETWORKDAYS(Lister!$D$21,Lister!$E$21,Lister!$D$7:$D$16)-R470)*O470/NETWORKDAYS(Lister!$D$21,Lister!$E$21,Lister!$D$7:$D$16),IF(OR(AND(E470&lt;DATE(2022,2,1),F470&lt;DATE(2022,2,1)),E470&gt;DATE(2022,2,28)),0)))))),0),"")</f>
        <v/>
      </c>
      <c r="V470" s="23" t="str">
        <f t="shared" ref="V470:V533" si="52">IF(AND(ISNUMBER(S470),ISNUMBER(T470),ISNUMBER(U470)),S470+T470+U470,"")</f>
        <v/>
      </c>
      <c r="W470" s="23" t="str">
        <f t="shared" ref="W470:W533" si="53">IFERROR(IF(E470&gt;=DATE(2021,12,10),3,0)/31*O470,"")</f>
        <v/>
      </c>
      <c r="X470" s="24" t="str">
        <f t="shared" ref="X470:X533" si="54">IFERROR(MAX(IF(AND(ISNUMBER(S470),ISNUMBER(T470),ISNUMBER(U470)),V470-W470,""),0),"")</f>
        <v/>
      </c>
    </row>
    <row r="471" spans="1:24" x14ac:dyDescent="0.3">
      <c r="A471" s="4" t="str">
        <f t="shared" ref="A471:A534" si="55">IF(B471="","",A470+1)</f>
        <v/>
      </c>
      <c r="B471" s="41"/>
      <c r="C471" s="42"/>
      <c r="D471" s="43"/>
      <c r="E471" s="44"/>
      <c r="F471" s="44"/>
      <c r="G471" s="17" t="str">
        <f>IF(OR(E471="",F471=""),"",NETWORKDAYS(E471,F471,Lister!$D$7:$D$16))</f>
        <v/>
      </c>
      <c r="I471" s="45" t="str">
        <f t="shared" si="49"/>
        <v/>
      </c>
      <c r="J471" s="46"/>
      <c r="K471" s="47">
        <f>IF(ISNUMBER('Opsparede løndele'!I456),J471+'Opsparede løndele'!I456,J471)</f>
        <v>0</v>
      </c>
      <c r="L471" s="48"/>
      <c r="M471" s="49"/>
      <c r="N471" s="23" t="str">
        <f t="shared" si="50"/>
        <v/>
      </c>
      <c r="O471" s="21" t="str">
        <f t="shared" si="51"/>
        <v/>
      </c>
      <c r="P471" s="49"/>
      <c r="Q471" s="49"/>
      <c r="R471" s="49"/>
      <c r="S471" s="22" t="str">
        <f>IFERROR(MAX(IF(OR(P471="",Q471="",R471=""),"",IF(AND(MONTH(E471)=12,MONTH(F471)=12),(NETWORKDAYS(E471,F471,Lister!$D$7:$D$16)-P471)*O471/NETWORKDAYS(Lister!$D$19,Lister!$E$19,Lister!$D$7:$D$16),IF(AND(MONTH(E471)=12,F471&gt;DATE(2021,12,31)),(NETWORKDAYS(E471,Lister!$E$19,Lister!$D$7:$D$16)-P471)*O471/NETWORKDAYS(Lister!$D$19,Lister!$E$19,Lister!$D$7:$D$16),IF(E471&gt;DATE(2021,12,31),0)))),0),"")</f>
        <v/>
      </c>
      <c r="T471" s="22" t="str">
        <f>IFERROR(MAX(IF(OR(P471="",Q471="",R471=""),"",IF(AND(MONTH(E471)=1,MONTH(F471)=1),(NETWORKDAYS(E471,F471,Lister!$D$7:$D$16)-Q471)*O471/NETWORKDAYS(Lister!$D$20,Lister!$E$20,Lister!$D$7:$D$16),IF(AND(MONTH(E471)=1,F471&gt;DATE(2022,1,31)),(NETWORKDAYS(E471,Lister!$E$20,Lister!$D$7:$D$16)-Q471)*O471/NETWORKDAYS(Lister!$D$20,Lister!$E$20,Lister!$D$7:$D$16),IF(AND(E471&lt;DATE(2022,1,1),MONTH(F471)=1),(NETWORKDAYS(Lister!$D$20,F471,Lister!$D$7:$D$16)-Q471)*O471/NETWORKDAYS(Lister!$D$20,Lister!$E$20,Lister!$D$7:$D$16),IF(AND(E471&lt;DATE(2022,1,1),F471&gt;DATE(2022,1,31)),(NETWORKDAYS(Lister!$D$20,Lister!$E$20,Lister!$D$7:$D$16)-Q471)*O471/NETWORKDAYS(Lister!$D$20,Lister!$E$20,Lister!$D$7:$D$16),IF(OR(AND(E471&lt;DATE(2022,1,1),F471&lt;DATE(2022,1,1)),E471&gt;DATE(2022,1,31)),0)))))),0),"")</f>
        <v/>
      </c>
      <c r="U471" s="22" t="str">
        <f>IFERROR(MAX(IF(OR(P471="",Q471="",R471=""),"",IF(AND(MONTH(E471)=2,MONTH(F471)=2),(NETWORKDAYS(E471,F471,Lister!$D$7:$D$16)-R471)*O471/NETWORKDAYS(Lister!$D$21,Lister!$E$21,Lister!$D$7:$D$16),IF(AND(MONTH(E471)=2,F471&gt;DATE(2022,2,28)),(NETWORKDAYS(E471,Lister!$E$21,Lister!$D$7:$D$16)-R471)*O471/NETWORKDAYS(Lister!$D$21,Lister!$E$21,Lister!$D$7:$D$16),IF(AND(E471&lt;DATE(2022,2,1),MONTH(F471)=2),(NETWORKDAYS(Lister!$D$21,F471,Lister!$D$7:$D$16)-R471)*O471/NETWORKDAYS(Lister!$D$21,Lister!$E$21,Lister!$D$7:$D$16),IF(AND(E471&lt;DATE(2022,2,1),F471&gt;DATE(2022,2,28)),(NETWORKDAYS(Lister!$D$21,Lister!$E$21,Lister!$D$7:$D$16)-R471)*O471/NETWORKDAYS(Lister!$D$21,Lister!$E$21,Lister!$D$7:$D$16),IF(OR(AND(E471&lt;DATE(2022,2,1),F471&lt;DATE(2022,2,1)),E471&gt;DATE(2022,2,28)),0)))))),0),"")</f>
        <v/>
      </c>
      <c r="V471" s="23" t="str">
        <f t="shared" si="52"/>
        <v/>
      </c>
      <c r="W471" s="23" t="str">
        <f t="shared" si="53"/>
        <v/>
      </c>
      <c r="X471" s="24" t="str">
        <f t="shared" si="54"/>
        <v/>
      </c>
    </row>
    <row r="472" spans="1:24" x14ac:dyDescent="0.3">
      <c r="A472" s="4" t="str">
        <f t="shared" si="55"/>
        <v/>
      </c>
      <c r="B472" s="41"/>
      <c r="C472" s="42"/>
      <c r="D472" s="43"/>
      <c r="E472" s="44"/>
      <c r="F472" s="44"/>
      <c r="G472" s="17" t="str">
        <f>IF(OR(E472="",F472=""),"",NETWORKDAYS(E472,F472,Lister!$D$7:$D$16))</f>
        <v/>
      </c>
      <c r="I472" s="45" t="str">
        <f t="shared" si="49"/>
        <v/>
      </c>
      <c r="J472" s="46"/>
      <c r="K472" s="47">
        <f>IF(ISNUMBER('Opsparede løndele'!I457),J472+'Opsparede løndele'!I457,J472)</f>
        <v>0</v>
      </c>
      <c r="L472" s="48"/>
      <c r="M472" s="49"/>
      <c r="N472" s="23" t="str">
        <f t="shared" si="50"/>
        <v/>
      </c>
      <c r="O472" s="21" t="str">
        <f t="shared" si="51"/>
        <v/>
      </c>
      <c r="P472" s="49"/>
      <c r="Q472" s="49"/>
      <c r="R472" s="49"/>
      <c r="S472" s="22" t="str">
        <f>IFERROR(MAX(IF(OR(P472="",Q472="",R472=""),"",IF(AND(MONTH(E472)=12,MONTH(F472)=12),(NETWORKDAYS(E472,F472,Lister!$D$7:$D$16)-P472)*O472/NETWORKDAYS(Lister!$D$19,Lister!$E$19,Lister!$D$7:$D$16),IF(AND(MONTH(E472)=12,F472&gt;DATE(2021,12,31)),(NETWORKDAYS(E472,Lister!$E$19,Lister!$D$7:$D$16)-P472)*O472/NETWORKDAYS(Lister!$D$19,Lister!$E$19,Lister!$D$7:$D$16),IF(E472&gt;DATE(2021,12,31),0)))),0),"")</f>
        <v/>
      </c>
      <c r="T472" s="22" t="str">
        <f>IFERROR(MAX(IF(OR(P472="",Q472="",R472=""),"",IF(AND(MONTH(E472)=1,MONTH(F472)=1),(NETWORKDAYS(E472,F472,Lister!$D$7:$D$16)-Q472)*O472/NETWORKDAYS(Lister!$D$20,Lister!$E$20,Lister!$D$7:$D$16),IF(AND(MONTH(E472)=1,F472&gt;DATE(2022,1,31)),(NETWORKDAYS(E472,Lister!$E$20,Lister!$D$7:$D$16)-Q472)*O472/NETWORKDAYS(Lister!$D$20,Lister!$E$20,Lister!$D$7:$D$16),IF(AND(E472&lt;DATE(2022,1,1),MONTH(F472)=1),(NETWORKDAYS(Lister!$D$20,F472,Lister!$D$7:$D$16)-Q472)*O472/NETWORKDAYS(Lister!$D$20,Lister!$E$20,Lister!$D$7:$D$16),IF(AND(E472&lt;DATE(2022,1,1),F472&gt;DATE(2022,1,31)),(NETWORKDAYS(Lister!$D$20,Lister!$E$20,Lister!$D$7:$D$16)-Q472)*O472/NETWORKDAYS(Lister!$D$20,Lister!$E$20,Lister!$D$7:$D$16),IF(OR(AND(E472&lt;DATE(2022,1,1),F472&lt;DATE(2022,1,1)),E472&gt;DATE(2022,1,31)),0)))))),0),"")</f>
        <v/>
      </c>
      <c r="U472" s="22" t="str">
        <f>IFERROR(MAX(IF(OR(P472="",Q472="",R472=""),"",IF(AND(MONTH(E472)=2,MONTH(F472)=2),(NETWORKDAYS(E472,F472,Lister!$D$7:$D$16)-R472)*O472/NETWORKDAYS(Lister!$D$21,Lister!$E$21,Lister!$D$7:$D$16),IF(AND(MONTH(E472)=2,F472&gt;DATE(2022,2,28)),(NETWORKDAYS(E472,Lister!$E$21,Lister!$D$7:$D$16)-R472)*O472/NETWORKDAYS(Lister!$D$21,Lister!$E$21,Lister!$D$7:$D$16),IF(AND(E472&lt;DATE(2022,2,1),MONTH(F472)=2),(NETWORKDAYS(Lister!$D$21,F472,Lister!$D$7:$D$16)-R472)*O472/NETWORKDAYS(Lister!$D$21,Lister!$E$21,Lister!$D$7:$D$16),IF(AND(E472&lt;DATE(2022,2,1),F472&gt;DATE(2022,2,28)),(NETWORKDAYS(Lister!$D$21,Lister!$E$21,Lister!$D$7:$D$16)-R472)*O472/NETWORKDAYS(Lister!$D$21,Lister!$E$21,Lister!$D$7:$D$16),IF(OR(AND(E472&lt;DATE(2022,2,1),F472&lt;DATE(2022,2,1)),E472&gt;DATE(2022,2,28)),0)))))),0),"")</f>
        <v/>
      </c>
      <c r="V472" s="23" t="str">
        <f t="shared" si="52"/>
        <v/>
      </c>
      <c r="W472" s="23" t="str">
        <f t="shared" si="53"/>
        <v/>
      </c>
      <c r="X472" s="24" t="str">
        <f t="shared" si="54"/>
        <v/>
      </c>
    </row>
    <row r="473" spans="1:24" x14ac:dyDescent="0.3">
      <c r="A473" s="4" t="str">
        <f t="shared" si="55"/>
        <v/>
      </c>
      <c r="B473" s="41"/>
      <c r="C473" s="42"/>
      <c r="D473" s="43"/>
      <c r="E473" s="44"/>
      <c r="F473" s="44"/>
      <c r="G473" s="17" t="str">
        <f>IF(OR(E473="",F473=""),"",NETWORKDAYS(E473,F473,Lister!$D$7:$D$16))</f>
        <v/>
      </c>
      <c r="I473" s="45" t="str">
        <f t="shared" si="49"/>
        <v/>
      </c>
      <c r="J473" s="46"/>
      <c r="K473" s="47">
        <f>IF(ISNUMBER('Opsparede løndele'!I458),J473+'Opsparede løndele'!I458,J473)</f>
        <v>0</v>
      </c>
      <c r="L473" s="48"/>
      <c r="M473" s="49"/>
      <c r="N473" s="23" t="str">
        <f t="shared" si="50"/>
        <v/>
      </c>
      <c r="O473" s="21" t="str">
        <f t="shared" si="51"/>
        <v/>
      </c>
      <c r="P473" s="49"/>
      <c r="Q473" s="49"/>
      <c r="R473" s="49"/>
      <c r="S473" s="22" t="str">
        <f>IFERROR(MAX(IF(OR(P473="",Q473="",R473=""),"",IF(AND(MONTH(E473)=12,MONTH(F473)=12),(NETWORKDAYS(E473,F473,Lister!$D$7:$D$16)-P473)*O473/NETWORKDAYS(Lister!$D$19,Lister!$E$19,Lister!$D$7:$D$16),IF(AND(MONTH(E473)=12,F473&gt;DATE(2021,12,31)),(NETWORKDAYS(E473,Lister!$E$19,Lister!$D$7:$D$16)-P473)*O473/NETWORKDAYS(Lister!$D$19,Lister!$E$19,Lister!$D$7:$D$16),IF(E473&gt;DATE(2021,12,31),0)))),0),"")</f>
        <v/>
      </c>
      <c r="T473" s="22" t="str">
        <f>IFERROR(MAX(IF(OR(P473="",Q473="",R473=""),"",IF(AND(MONTH(E473)=1,MONTH(F473)=1),(NETWORKDAYS(E473,F473,Lister!$D$7:$D$16)-Q473)*O473/NETWORKDAYS(Lister!$D$20,Lister!$E$20,Lister!$D$7:$D$16),IF(AND(MONTH(E473)=1,F473&gt;DATE(2022,1,31)),(NETWORKDAYS(E473,Lister!$E$20,Lister!$D$7:$D$16)-Q473)*O473/NETWORKDAYS(Lister!$D$20,Lister!$E$20,Lister!$D$7:$D$16),IF(AND(E473&lt;DATE(2022,1,1),MONTH(F473)=1),(NETWORKDAYS(Lister!$D$20,F473,Lister!$D$7:$D$16)-Q473)*O473/NETWORKDAYS(Lister!$D$20,Lister!$E$20,Lister!$D$7:$D$16),IF(AND(E473&lt;DATE(2022,1,1),F473&gt;DATE(2022,1,31)),(NETWORKDAYS(Lister!$D$20,Lister!$E$20,Lister!$D$7:$D$16)-Q473)*O473/NETWORKDAYS(Lister!$D$20,Lister!$E$20,Lister!$D$7:$D$16),IF(OR(AND(E473&lt;DATE(2022,1,1),F473&lt;DATE(2022,1,1)),E473&gt;DATE(2022,1,31)),0)))))),0),"")</f>
        <v/>
      </c>
      <c r="U473" s="22" t="str">
        <f>IFERROR(MAX(IF(OR(P473="",Q473="",R473=""),"",IF(AND(MONTH(E473)=2,MONTH(F473)=2),(NETWORKDAYS(E473,F473,Lister!$D$7:$D$16)-R473)*O473/NETWORKDAYS(Lister!$D$21,Lister!$E$21,Lister!$D$7:$D$16),IF(AND(MONTH(E473)=2,F473&gt;DATE(2022,2,28)),(NETWORKDAYS(E473,Lister!$E$21,Lister!$D$7:$D$16)-R473)*O473/NETWORKDAYS(Lister!$D$21,Lister!$E$21,Lister!$D$7:$D$16),IF(AND(E473&lt;DATE(2022,2,1),MONTH(F473)=2),(NETWORKDAYS(Lister!$D$21,F473,Lister!$D$7:$D$16)-R473)*O473/NETWORKDAYS(Lister!$D$21,Lister!$E$21,Lister!$D$7:$D$16),IF(AND(E473&lt;DATE(2022,2,1),F473&gt;DATE(2022,2,28)),(NETWORKDAYS(Lister!$D$21,Lister!$E$21,Lister!$D$7:$D$16)-R473)*O473/NETWORKDAYS(Lister!$D$21,Lister!$E$21,Lister!$D$7:$D$16),IF(OR(AND(E473&lt;DATE(2022,2,1),F473&lt;DATE(2022,2,1)),E473&gt;DATE(2022,2,28)),0)))))),0),"")</f>
        <v/>
      </c>
      <c r="V473" s="23" t="str">
        <f t="shared" si="52"/>
        <v/>
      </c>
      <c r="W473" s="23" t="str">
        <f t="shared" si="53"/>
        <v/>
      </c>
      <c r="X473" s="24" t="str">
        <f t="shared" si="54"/>
        <v/>
      </c>
    </row>
    <row r="474" spans="1:24" x14ac:dyDescent="0.3">
      <c r="A474" s="4" t="str">
        <f t="shared" si="55"/>
        <v/>
      </c>
      <c r="B474" s="41"/>
      <c r="C474" s="42"/>
      <c r="D474" s="43"/>
      <c r="E474" s="44"/>
      <c r="F474" s="44"/>
      <c r="G474" s="17" t="str">
        <f>IF(OR(E474="",F474=""),"",NETWORKDAYS(E474,F474,Lister!$D$7:$D$16))</f>
        <v/>
      </c>
      <c r="I474" s="45" t="str">
        <f t="shared" si="49"/>
        <v/>
      </c>
      <c r="J474" s="46"/>
      <c r="K474" s="47">
        <f>IF(ISNUMBER('Opsparede løndele'!I459),J474+'Opsparede løndele'!I459,J474)</f>
        <v>0</v>
      </c>
      <c r="L474" s="48"/>
      <c r="M474" s="49"/>
      <c r="N474" s="23" t="str">
        <f t="shared" si="50"/>
        <v/>
      </c>
      <c r="O474" s="21" t="str">
        <f t="shared" si="51"/>
        <v/>
      </c>
      <c r="P474" s="49"/>
      <c r="Q474" s="49"/>
      <c r="R474" s="49"/>
      <c r="S474" s="22" t="str">
        <f>IFERROR(MAX(IF(OR(P474="",Q474="",R474=""),"",IF(AND(MONTH(E474)=12,MONTH(F474)=12),(NETWORKDAYS(E474,F474,Lister!$D$7:$D$16)-P474)*O474/NETWORKDAYS(Lister!$D$19,Lister!$E$19,Lister!$D$7:$D$16),IF(AND(MONTH(E474)=12,F474&gt;DATE(2021,12,31)),(NETWORKDAYS(E474,Lister!$E$19,Lister!$D$7:$D$16)-P474)*O474/NETWORKDAYS(Lister!$D$19,Lister!$E$19,Lister!$D$7:$D$16),IF(E474&gt;DATE(2021,12,31),0)))),0),"")</f>
        <v/>
      </c>
      <c r="T474" s="22" t="str">
        <f>IFERROR(MAX(IF(OR(P474="",Q474="",R474=""),"",IF(AND(MONTH(E474)=1,MONTH(F474)=1),(NETWORKDAYS(E474,F474,Lister!$D$7:$D$16)-Q474)*O474/NETWORKDAYS(Lister!$D$20,Lister!$E$20,Lister!$D$7:$D$16),IF(AND(MONTH(E474)=1,F474&gt;DATE(2022,1,31)),(NETWORKDAYS(E474,Lister!$E$20,Lister!$D$7:$D$16)-Q474)*O474/NETWORKDAYS(Lister!$D$20,Lister!$E$20,Lister!$D$7:$D$16),IF(AND(E474&lt;DATE(2022,1,1),MONTH(F474)=1),(NETWORKDAYS(Lister!$D$20,F474,Lister!$D$7:$D$16)-Q474)*O474/NETWORKDAYS(Lister!$D$20,Lister!$E$20,Lister!$D$7:$D$16),IF(AND(E474&lt;DATE(2022,1,1),F474&gt;DATE(2022,1,31)),(NETWORKDAYS(Lister!$D$20,Lister!$E$20,Lister!$D$7:$D$16)-Q474)*O474/NETWORKDAYS(Lister!$D$20,Lister!$E$20,Lister!$D$7:$D$16),IF(OR(AND(E474&lt;DATE(2022,1,1),F474&lt;DATE(2022,1,1)),E474&gt;DATE(2022,1,31)),0)))))),0),"")</f>
        <v/>
      </c>
      <c r="U474" s="22" t="str">
        <f>IFERROR(MAX(IF(OR(P474="",Q474="",R474=""),"",IF(AND(MONTH(E474)=2,MONTH(F474)=2),(NETWORKDAYS(E474,F474,Lister!$D$7:$D$16)-R474)*O474/NETWORKDAYS(Lister!$D$21,Lister!$E$21,Lister!$D$7:$D$16),IF(AND(MONTH(E474)=2,F474&gt;DATE(2022,2,28)),(NETWORKDAYS(E474,Lister!$E$21,Lister!$D$7:$D$16)-R474)*O474/NETWORKDAYS(Lister!$D$21,Lister!$E$21,Lister!$D$7:$D$16),IF(AND(E474&lt;DATE(2022,2,1),MONTH(F474)=2),(NETWORKDAYS(Lister!$D$21,F474,Lister!$D$7:$D$16)-R474)*O474/NETWORKDAYS(Lister!$D$21,Lister!$E$21,Lister!$D$7:$D$16),IF(AND(E474&lt;DATE(2022,2,1),F474&gt;DATE(2022,2,28)),(NETWORKDAYS(Lister!$D$21,Lister!$E$21,Lister!$D$7:$D$16)-R474)*O474/NETWORKDAYS(Lister!$D$21,Lister!$E$21,Lister!$D$7:$D$16),IF(OR(AND(E474&lt;DATE(2022,2,1),F474&lt;DATE(2022,2,1)),E474&gt;DATE(2022,2,28)),0)))))),0),"")</f>
        <v/>
      </c>
      <c r="V474" s="23" t="str">
        <f t="shared" si="52"/>
        <v/>
      </c>
      <c r="W474" s="23" t="str">
        <f t="shared" si="53"/>
        <v/>
      </c>
      <c r="X474" s="24" t="str">
        <f t="shared" si="54"/>
        <v/>
      </c>
    </row>
    <row r="475" spans="1:24" x14ac:dyDescent="0.3">
      <c r="A475" s="4" t="str">
        <f t="shared" si="55"/>
        <v/>
      </c>
      <c r="B475" s="41"/>
      <c r="C475" s="42"/>
      <c r="D475" s="43"/>
      <c r="E475" s="44"/>
      <c r="F475" s="44"/>
      <c r="G475" s="17" t="str">
        <f>IF(OR(E475="",F475=""),"",NETWORKDAYS(E475,F475,Lister!$D$7:$D$16))</f>
        <v/>
      </c>
      <c r="I475" s="45" t="str">
        <f t="shared" si="49"/>
        <v/>
      </c>
      <c r="J475" s="46"/>
      <c r="K475" s="47">
        <f>IF(ISNUMBER('Opsparede løndele'!I460),J475+'Opsparede løndele'!I460,J475)</f>
        <v>0</v>
      </c>
      <c r="L475" s="48"/>
      <c r="M475" s="49"/>
      <c r="N475" s="23" t="str">
        <f t="shared" si="50"/>
        <v/>
      </c>
      <c r="O475" s="21" t="str">
        <f t="shared" si="51"/>
        <v/>
      </c>
      <c r="P475" s="49"/>
      <c r="Q475" s="49"/>
      <c r="R475" s="49"/>
      <c r="S475" s="22" t="str">
        <f>IFERROR(MAX(IF(OR(P475="",Q475="",R475=""),"",IF(AND(MONTH(E475)=12,MONTH(F475)=12),(NETWORKDAYS(E475,F475,Lister!$D$7:$D$16)-P475)*O475/NETWORKDAYS(Lister!$D$19,Lister!$E$19,Lister!$D$7:$D$16),IF(AND(MONTH(E475)=12,F475&gt;DATE(2021,12,31)),(NETWORKDAYS(E475,Lister!$E$19,Lister!$D$7:$D$16)-P475)*O475/NETWORKDAYS(Lister!$D$19,Lister!$E$19,Lister!$D$7:$D$16),IF(E475&gt;DATE(2021,12,31),0)))),0),"")</f>
        <v/>
      </c>
      <c r="T475" s="22" t="str">
        <f>IFERROR(MAX(IF(OR(P475="",Q475="",R475=""),"",IF(AND(MONTH(E475)=1,MONTH(F475)=1),(NETWORKDAYS(E475,F475,Lister!$D$7:$D$16)-Q475)*O475/NETWORKDAYS(Lister!$D$20,Lister!$E$20,Lister!$D$7:$D$16),IF(AND(MONTH(E475)=1,F475&gt;DATE(2022,1,31)),(NETWORKDAYS(E475,Lister!$E$20,Lister!$D$7:$D$16)-Q475)*O475/NETWORKDAYS(Lister!$D$20,Lister!$E$20,Lister!$D$7:$D$16),IF(AND(E475&lt;DATE(2022,1,1),MONTH(F475)=1),(NETWORKDAYS(Lister!$D$20,F475,Lister!$D$7:$D$16)-Q475)*O475/NETWORKDAYS(Lister!$D$20,Lister!$E$20,Lister!$D$7:$D$16),IF(AND(E475&lt;DATE(2022,1,1),F475&gt;DATE(2022,1,31)),(NETWORKDAYS(Lister!$D$20,Lister!$E$20,Lister!$D$7:$D$16)-Q475)*O475/NETWORKDAYS(Lister!$D$20,Lister!$E$20,Lister!$D$7:$D$16),IF(OR(AND(E475&lt;DATE(2022,1,1),F475&lt;DATE(2022,1,1)),E475&gt;DATE(2022,1,31)),0)))))),0),"")</f>
        <v/>
      </c>
      <c r="U475" s="22" t="str">
        <f>IFERROR(MAX(IF(OR(P475="",Q475="",R475=""),"",IF(AND(MONTH(E475)=2,MONTH(F475)=2),(NETWORKDAYS(E475,F475,Lister!$D$7:$D$16)-R475)*O475/NETWORKDAYS(Lister!$D$21,Lister!$E$21,Lister!$D$7:$D$16),IF(AND(MONTH(E475)=2,F475&gt;DATE(2022,2,28)),(NETWORKDAYS(E475,Lister!$E$21,Lister!$D$7:$D$16)-R475)*O475/NETWORKDAYS(Lister!$D$21,Lister!$E$21,Lister!$D$7:$D$16),IF(AND(E475&lt;DATE(2022,2,1),MONTH(F475)=2),(NETWORKDAYS(Lister!$D$21,F475,Lister!$D$7:$D$16)-R475)*O475/NETWORKDAYS(Lister!$D$21,Lister!$E$21,Lister!$D$7:$D$16),IF(AND(E475&lt;DATE(2022,2,1),F475&gt;DATE(2022,2,28)),(NETWORKDAYS(Lister!$D$21,Lister!$E$21,Lister!$D$7:$D$16)-R475)*O475/NETWORKDAYS(Lister!$D$21,Lister!$E$21,Lister!$D$7:$D$16),IF(OR(AND(E475&lt;DATE(2022,2,1),F475&lt;DATE(2022,2,1)),E475&gt;DATE(2022,2,28)),0)))))),0),"")</f>
        <v/>
      </c>
      <c r="V475" s="23" t="str">
        <f t="shared" si="52"/>
        <v/>
      </c>
      <c r="W475" s="23" t="str">
        <f t="shared" si="53"/>
        <v/>
      </c>
      <c r="X475" s="24" t="str">
        <f t="shared" si="54"/>
        <v/>
      </c>
    </row>
    <row r="476" spans="1:24" x14ac:dyDescent="0.3">
      <c r="A476" s="4" t="str">
        <f t="shared" si="55"/>
        <v/>
      </c>
      <c r="B476" s="41"/>
      <c r="C476" s="42"/>
      <c r="D476" s="43"/>
      <c r="E476" s="44"/>
      <c r="F476" s="44"/>
      <c r="G476" s="17" t="str">
        <f>IF(OR(E476="",F476=""),"",NETWORKDAYS(E476,F476,Lister!$D$7:$D$16))</f>
        <v/>
      </c>
      <c r="I476" s="45" t="str">
        <f t="shared" si="49"/>
        <v/>
      </c>
      <c r="J476" s="46"/>
      <c r="K476" s="47">
        <f>IF(ISNUMBER('Opsparede løndele'!I461),J476+'Opsparede løndele'!I461,J476)</f>
        <v>0</v>
      </c>
      <c r="L476" s="48"/>
      <c r="M476" s="49"/>
      <c r="N476" s="23" t="str">
        <f t="shared" si="50"/>
        <v/>
      </c>
      <c r="O476" s="21" t="str">
        <f t="shared" si="51"/>
        <v/>
      </c>
      <c r="P476" s="49"/>
      <c r="Q476" s="49"/>
      <c r="R476" s="49"/>
      <c r="S476" s="22" t="str">
        <f>IFERROR(MAX(IF(OR(P476="",Q476="",R476=""),"",IF(AND(MONTH(E476)=12,MONTH(F476)=12),(NETWORKDAYS(E476,F476,Lister!$D$7:$D$16)-P476)*O476/NETWORKDAYS(Lister!$D$19,Lister!$E$19,Lister!$D$7:$D$16),IF(AND(MONTH(E476)=12,F476&gt;DATE(2021,12,31)),(NETWORKDAYS(E476,Lister!$E$19,Lister!$D$7:$D$16)-P476)*O476/NETWORKDAYS(Lister!$D$19,Lister!$E$19,Lister!$D$7:$D$16),IF(E476&gt;DATE(2021,12,31),0)))),0),"")</f>
        <v/>
      </c>
      <c r="T476" s="22" t="str">
        <f>IFERROR(MAX(IF(OR(P476="",Q476="",R476=""),"",IF(AND(MONTH(E476)=1,MONTH(F476)=1),(NETWORKDAYS(E476,F476,Lister!$D$7:$D$16)-Q476)*O476/NETWORKDAYS(Lister!$D$20,Lister!$E$20,Lister!$D$7:$D$16),IF(AND(MONTH(E476)=1,F476&gt;DATE(2022,1,31)),(NETWORKDAYS(E476,Lister!$E$20,Lister!$D$7:$D$16)-Q476)*O476/NETWORKDAYS(Lister!$D$20,Lister!$E$20,Lister!$D$7:$D$16),IF(AND(E476&lt;DATE(2022,1,1),MONTH(F476)=1),(NETWORKDAYS(Lister!$D$20,F476,Lister!$D$7:$D$16)-Q476)*O476/NETWORKDAYS(Lister!$D$20,Lister!$E$20,Lister!$D$7:$D$16),IF(AND(E476&lt;DATE(2022,1,1),F476&gt;DATE(2022,1,31)),(NETWORKDAYS(Lister!$D$20,Lister!$E$20,Lister!$D$7:$D$16)-Q476)*O476/NETWORKDAYS(Lister!$D$20,Lister!$E$20,Lister!$D$7:$D$16),IF(OR(AND(E476&lt;DATE(2022,1,1),F476&lt;DATE(2022,1,1)),E476&gt;DATE(2022,1,31)),0)))))),0),"")</f>
        <v/>
      </c>
      <c r="U476" s="22" t="str">
        <f>IFERROR(MAX(IF(OR(P476="",Q476="",R476=""),"",IF(AND(MONTH(E476)=2,MONTH(F476)=2),(NETWORKDAYS(E476,F476,Lister!$D$7:$D$16)-R476)*O476/NETWORKDAYS(Lister!$D$21,Lister!$E$21,Lister!$D$7:$D$16),IF(AND(MONTH(E476)=2,F476&gt;DATE(2022,2,28)),(NETWORKDAYS(E476,Lister!$E$21,Lister!$D$7:$D$16)-R476)*O476/NETWORKDAYS(Lister!$D$21,Lister!$E$21,Lister!$D$7:$D$16),IF(AND(E476&lt;DATE(2022,2,1),MONTH(F476)=2),(NETWORKDAYS(Lister!$D$21,F476,Lister!$D$7:$D$16)-R476)*O476/NETWORKDAYS(Lister!$D$21,Lister!$E$21,Lister!$D$7:$D$16),IF(AND(E476&lt;DATE(2022,2,1),F476&gt;DATE(2022,2,28)),(NETWORKDAYS(Lister!$D$21,Lister!$E$21,Lister!$D$7:$D$16)-R476)*O476/NETWORKDAYS(Lister!$D$21,Lister!$E$21,Lister!$D$7:$D$16),IF(OR(AND(E476&lt;DATE(2022,2,1),F476&lt;DATE(2022,2,1)),E476&gt;DATE(2022,2,28)),0)))))),0),"")</f>
        <v/>
      </c>
      <c r="V476" s="23" t="str">
        <f t="shared" si="52"/>
        <v/>
      </c>
      <c r="W476" s="23" t="str">
        <f t="shared" si="53"/>
        <v/>
      </c>
      <c r="X476" s="24" t="str">
        <f t="shared" si="54"/>
        <v/>
      </c>
    </row>
    <row r="477" spans="1:24" x14ac:dyDescent="0.3">
      <c r="A477" s="4" t="str">
        <f t="shared" si="55"/>
        <v/>
      </c>
      <c r="B477" s="41"/>
      <c r="C477" s="42"/>
      <c r="D477" s="43"/>
      <c r="E477" s="44"/>
      <c r="F477" s="44"/>
      <c r="G477" s="17" t="str">
        <f>IF(OR(E477="",F477=""),"",NETWORKDAYS(E477,F477,Lister!$D$7:$D$16))</f>
        <v/>
      </c>
      <c r="I477" s="45" t="str">
        <f t="shared" si="49"/>
        <v/>
      </c>
      <c r="J477" s="46"/>
      <c r="K477" s="47">
        <f>IF(ISNUMBER('Opsparede løndele'!I462),J477+'Opsparede løndele'!I462,J477)</f>
        <v>0</v>
      </c>
      <c r="L477" s="48"/>
      <c r="M477" s="49"/>
      <c r="N477" s="23" t="str">
        <f t="shared" si="50"/>
        <v/>
      </c>
      <c r="O477" s="21" t="str">
        <f t="shared" si="51"/>
        <v/>
      </c>
      <c r="P477" s="49"/>
      <c r="Q477" s="49"/>
      <c r="R477" s="49"/>
      <c r="S477" s="22" t="str">
        <f>IFERROR(MAX(IF(OR(P477="",Q477="",R477=""),"",IF(AND(MONTH(E477)=12,MONTH(F477)=12),(NETWORKDAYS(E477,F477,Lister!$D$7:$D$16)-P477)*O477/NETWORKDAYS(Lister!$D$19,Lister!$E$19,Lister!$D$7:$D$16),IF(AND(MONTH(E477)=12,F477&gt;DATE(2021,12,31)),(NETWORKDAYS(E477,Lister!$E$19,Lister!$D$7:$D$16)-P477)*O477/NETWORKDAYS(Lister!$D$19,Lister!$E$19,Lister!$D$7:$D$16),IF(E477&gt;DATE(2021,12,31),0)))),0),"")</f>
        <v/>
      </c>
      <c r="T477" s="22" t="str">
        <f>IFERROR(MAX(IF(OR(P477="",Q477="",R477=""),"",IF(AND(MONTH(E477)=1,MONTH(F477)=1),(NETWORKDAYS(E477,F477,Lister!$D$7:$D$16)-Q477)*O477/NETWORKDAYS(Lister!$D$20,Lister!$E$20,Lister!$D$7:$D$16),IF(AND(MONTH(E477)=1,F477&gt;DATE(2022,1,31)),(NETWORKDAYS(E477,Lister!$E$20,Lister!$D$7:$D$16)-Q477)*O477/NETWORKDAYS(Lister!$D$20,Lister!$E$20,Lister!$D$7:$D$16),IF(AND(E477&lt;DATE(2022,1,1),MONTH(F477)=1),(NETWORKDAYS(Lister!$D$20,F477,Lister!$D$7:$D$16)-Q477)*O477/NETWORKDAYS(Lister!$D$20,Lister!$E$20,Lister!$D$7:$D$16),IF(AND(E477&lt;DATE(2022,1,1),F477&gt;DATE(2022,1,31)),(NETWORKDAYS(Lister!$D$20,Lister!$E$20,Lister!$D$7:$D$16)-Q477)*O477/NETWORKDAYS(Lister!$D$20,Lister!$E$20,Lister!$D$7:$D$16),IF(OR(AND(E477&lt;DATE(2022,1,1),F477&lt;DATE(2022,1,1)),E477&gt;DATE(2022,1,31)),0)))))),0),"")</f>
        <v/>
      </c>
      <c r="U477" s="22" t="str">
        <f>IFERROR(MAX(IF(OR(P477="",Q477="",R477=""),"",IF(AND(MONTH(E477)=2,MONTH(F477)=2),(NETWORKDAYS(E477,F477,Lister!$D$7:$D$16)-R477)*O477/NETWORKDAYS(Lister!$D$21,Lister!$E$21,Lister!$D$7:$D$16),IF(AND(MONTH(E477)=2,F477&gt;DATE(2022,2,28)),(NETWORKDAYS(E477,Lister!$E$21,Lister!$D$7:$D$16)-R477)*O477/NETWORKDAYS(Lister!$D$21,Lister!$E$21,Lister!$D$7:$D$16),IF(AND(E477&lt;DATE(2022,2,1),MONTH(F477)=2),(NETWORKDAYS(Lister!$D$21,F477,Lister!$D$7:$D$16)-R477)*O477/NETWORKDAYS(Lister!$D$21,Lister!$E$21,Lister!$D$7:$D$16),IF(AND(E477&lt;DATE(2022,2,1),F477&gt;DATE(2022,2,28)),(NETWORKDAYS(Lister!$D$21,Lister!$E$21,Lister!$D$7:$D$16)-R477)*O477/NETWORKDAYS(Lister!$D$21,Lister!$E$21,Lister!$D$7:$D$16),IF(OR(AND(E477&lt;DATE(2022,2,1),F477&lt;DATE(2022,2,1)),E477&gt;DATE(2022,2,28)),0)))))),0),"")</f>
        <v/>
      </c>
      <c r="V477" s="23" t="str">
        <f t="shared" si="52"/>
        <v/>
      </c>
      <c r="W477" s="23" t="str">
        <f t="shared" si="53"/>
        <v/>
      </c>
      <c r="X477" s="24" t="str">
        <f t="shared" si="54"/>
        <v/>
      </c>
    </row>
    <row r="478" spans="1:24" x14ac:dyDescent="0.3">
      <c r="A478" s="4" t="str">
        <f t="shared" si="55"/>
        <v/>
      </c>
      <c r="B478" s="41"/>
      <c r="C478" s="42"/>
      <c r="D478" s="43"/>
      <c r="E478" s="44"/>
      <c r="F478" s="44"/>
      <c r="G478" s="17" t="str">
        <f>IF(OR(E478="",F478=""),"",NETWORKDAYS(E478,F478,Lister!$D$7:$D$16))</f>
        <v/>
      </c>
      <c r="I478" s="45" t="str">
        <f t="shared" si="49"/>
        <v/>
      </c>
      <c r="J478" s="46"/>
      <c r="K478" s="47">
        <f>IF(ISNUMBER('Opsparede løndele'!I463),J478+'Opsparede løndele'!I463,J478)</f>
        <v>0</v>
      </c>
      <c r="L478" s="48"/>
      <c r="M478" s="49"/>
      <c r="N478" s="23" t="str">
        <f t="shared" si="50"/>
        <v/>
      </c>
      <c r="O478" s="21" t="str">
        <f t="shared" si="51"/>
        <v/>
      </c>
      <c r="P478" s="49"/>
      <c r="Q478" s="49"/>
      <c r="R478" s="49"/>
      <c r="S478" s="22" t="str">
        <f>IFERROR(MAX(IF(OR(P478="",Q478="",R478=""),"",IF(AND(MONTH(E478)=12,MONTH(F478)=12),(NETWORKDAYS(E478,F478,Lister!$D$7:$D$16)-P478)*O478/NETWORKDAYS(Lister!$D$19,Lister!$E$19,Lister!$D$7:$D$16),IF(AND(MONTH(E478)=12,F478&gt;DATE(2021,12,31)),(NETWORKDAYS(E478,Lister!$E$19,Lister!$D$7:$D$16)-P478)*O478/NETWORKDAYS(Lister!$D$19,Lister!$E$19,Lister!$D$7:$D$16),IF(E478&gt;DATE(2021,12,31),0)))),0),"")</f>
        <v/>
      </c>
      <c r="T478" s="22" t="str">
        <f>IFERROR(MAX(IF(OR(P478="",Q478="",R478=""),"",IF(AND(MONTH(E478)=1,MONTH(F478)=1),(NETWORKDAYS(E478,F478,Lister!$D$7:$D$16)-Q478)*O478/NETWORKDAYS(Lister!$D$20,Lister!$E$20,Lister!$D$7:$D$16),IF(AND(MONTH(E478)=1,F478&gt;DATE(2022,1,31)),(NETWORKDAYS(E478,Lister!$E$20,Lister!$D$7:$D$16)-Q478)*O478/NETWORKDAYS(Lister!$D$20,Lister!$E$20,Lister!$D$7:$D$16),IF(AND(E478&lt;DATE(2022,1,1),MONTH(F478)=1),(NETWORKDAYS(Lister!$D$20,F478,Lister!$D$7:$D$16)-Q478)*O478/NETWORKDAYS(Lister!$D$20,Lister!$E$20,Lister!$D$7:$D$16),IF(AND(E478&lt;DATE(2022,1,1),F478&gt;DATE(2022,1,31)),(NETWORKDAYS(Lister!$D$20,Lister!$E$20,Lister!$D$7:$D$16)-Q478)*O478/NETWORKDAYS(Lister!$D$20,Lister!$E$20,Lister!$D$7:$D$16),IF(OR(AND(E478&lt;DATE(2022,1,1),F478&lt;DATE(2022,1,1)),E478&gt;DATE(2022,1,31)),0)))))),0),"")</f>
        <v/>
      </c>
      <c r="U478" s="22" t="str">
        <f>IFERROR(MAX(IF(OR(P478="",Q478="",R478=""),"",IF(AND(MONTH(E478)=2,MONTH(F478)=2),(NETWORKDAYS(E478,F478,Lister!$D$7:$D$16)-R478)*O478/NETWORKDAYS(Lister!$D$21,Lister!$E$21,Lister!$D$7:$D$16),IF(AND(MONTH(E478)=2,F478&gt;DATE(2022,2,28)),(NETWORKDAYS(E478,Lister!$E$21,Lister!$D$7:$D$16)-R478)*O478/NETWORKDAYS(Lister!$D$21,Lister!$E$21,Lister!$D$7:$D$16),IF(AND(E478&lt;DATE(2022,2,1),MONTH(F478)=2),(NETWORKDAYS(Lister!$D$21,F478,Lister!$D$7:$D$16)-R478)*O478/NETWORKDAYS(Lister!$D$21,Lister!$E$21,Lister!$D$7:$D$16),IF(AND(E478&lt;DATE(2022,2,1),F478&gt;DATE(2022,2,28)),(NETWORKDAYS(Lister!$D$21,Lister!$E$21,Lister!$D$7:$D$16)-R478)*O478/NETWORKDAYS(Lister!$D$21,Lister!$E$21,Lister!$D$7:$D$16),IF(OR(AND(E478&lt;DATE(2022,2,1),F478&lt;DATE(2022,2,1)),E478&gt;DATE(2022,2,28)),0)))))),0),"")</f>
        <v/>
      </c>
      <c r="V478" s="23" t="str">
        <f t="shared" si="52"/>
        <v/>
      </c>
      <c r="W478" s="23" t="str">
        <f t="shared" si="53"/>
        <v/>
      </c>
      <c r="X478" s="24" t="str">
        <f t="shared" si="54"/>
        <v/>
      </c>
    </row>
    <row r="479" spans="1:24" x14ac:dyDescent="0.3">
      <c r="A479" s="4" t="str">
        <f t="shared" si="55"/>
        <v/>
      </c>
      <c r="B479" s="41"/>
      <c r="C479" s="42"/>
      <c r="D479" s="43"/>
      <c r="E479" s="44"/>
      <c r="F479" s="44"/>
      <c r="G479" s="17" t="str">
        <f>IF(OR(E479="",F479=""),"",NETWORKDAYS(E479,F479,Lister!$D$7:$D$16))</f>
        <v/>
      </c>
      <c r="I479" s="45" t="str">
        <f t="shared" si="49"/>
        <v/>
      </c>
      <c r="J479" s="46"/>
      <c r="K479" s="47">
        <f>IF(ISNUMBER('Opsparede løndele'!I464),J479+'Opsparede løndele'!I464,J479)</f>
        <v>0</v>
      </c>
      <c r="L479" s="48"/>
      <c r="M479" s="49"/>
      <c r="N479" s="23" t="str">
        <f t="shared" si="50"/>
        <v/>
      </c>
      <c r="O479" s="21" t="str">
        <f t="shared" si="51"/>
        <v/>
      </c>
      <c r="P479" s="49"/>
      <c r="Q479" s="49"/>
      <c r="R479" s="49"/>
      <c r="S479" s="22" t="str">
        <f>IFERROR(MAX(IF(OR(P479="",Q479="",R479=""),"",IF(AND(MONTH(E479)=12,MONTH(F479)=12),(NETWORKDAYS(E479,F479,Lister!$D$7:$D$16)-P479)*O479/NETWORKDAYS(Lister!$D$19,Lister!$E$19,Lister!$D$7:$D$16),IF(AND(MONTH(E479)=12,F479&gt;DATE(2021,12,31)),(NETWORKDAYS(E479,Lister!$E$19,Lister!$D$7:$D$16)-P479)*O479/NETWORKDAYS(Lister!$D$19,Lister!$E$19,Lister!$D$7:$D$16),IF(E479&gt;DATE(2021,12,31),0)))),0),"")</f>
        <v/>
      </c>
      <c r="T479" s="22" t="str">
        <f>IFERROR(MAX(IF(OR(P479="",Q479="",R479=""),"",IF(AND(MONTH(E479)=1,MONTH(F479)=1),(NETWORKDAYS(E479,F479,Lister!$D$7:$D$16)-Q479)*O479/NETWORKDAYS(Lister!$D$20,Lister!$E$20,Lister!$D$7:$D$16),IF(AND(MONTH(E479)=1,F479&gt;DATE(2022,1,31)),(NETWORKDAYS(E479,Lister!$E$20,Lister!$D$7:$D$16)-Q479)*O479/NETWORKDAYS(Lister!$D$20,Lister!$E$20,Lister!$D$7:$D$16),IF(AND(E479&lt;DATE(2022,1,1),MONTH(F479)=1),(NETWORKDAYS(Lister!$D$20,F479,Lister!$D$7:$D$16)-Q479)*O479/NETWORKDAYS(Lister!$D$20,Lister!$E$20,Lister!$D$7:$D$16),IF(AND(E479&lt;DATE(2022,1,1),F479&gt;DATE(2022,1,31)),(NETWORKDAYS(Lister!$D$20,Lister!$E$20,Lister!$D$7:$D$16)-Q479)*O479/NETWORKDAYS(Lister!$D$20,Lister!$E$20,Lister!$D$7:$D$16),IF(OR(AND(E479&lt;DATE(2022,1,1),F479&lt;DATE(2022,1,1)),E479&gt;DATE(2022,1,31)),0)))))),0),"")</f>
        <v/>
      </c>
      <c r="U479" s="22" t="str">
        <f>IFERROR(MAX(IF(OR(P479="",Q479="",R479=""),"",IF(AND(MONTH(E479)=2,MONTH(F479)=2),(NETWORKDAYS(E479,F479,Lister!$D$7:$D$16)-R479)*O479/NETWORKDAYS(Lister!$D$21,Lister!$E$21,Lister!$D$7:$D$16),IF(AND(MONTH(E479)=2,F479&gt;DATE(2022,2,28)),(NETWORKDAYS(E479,Lister!$E$21,Lister!$D$7:$D$16)-R479)*O479/NETWORKDAYS(Lister!$D$21,Lister!$E$21,Lister!$D$7:$D$16),IF(AND(E479&lt;DATE(2022,2,1),MONTH(F479)=2),(NETWORKDAYS(Lister!$D$21,F479,Lister!$D$7:$D$16)-R479)*O479/NETWORKDAYS(Lister!$D$21,Lister!$E$21,Lister!$D$7:$D$16),IF(AND(E479&lt;DATE(2022,2,1),F479&gt;DATE(2022,2,28)),(NETWORKDAYS(Lister!$D$21,Lister!$E$21,Lister!$D$7:$D$16)-R479)*O479/NETWORKDAYS(Lister!$D$21,Lister!$E$21,Lister!$D$7:$D$16),IF(OR(AND(E479&lt;DATE(2022,2,1),F479&lt;DATE(2022,2,1)),E479&gt;DATE(2022,2,28)),0)))))),0),"")</f>
        <v/>
      </c>
      <c r="V479" s="23" t="str">
        <f t="shared" si="52"/>
        <v/>
      </c>
      <c r="W479" s="23" t="str">
        <f t="shared" si="53"/>
        <v/>
      </c>
      <c r="X479" s="24" t="str">
        <f t="shared" si="54"/>
        <v/>
      </c>
    </row>
    <row r="480" spans="1:24" x14ac:dyDescent="0.3">
      <c r="A480" s="4" t="str">
        <f t="shared" si="55"/>
        <v/>
      </c>
      <c r="B480" s="41"/>
      <c r="C480" s="42"/>
      <c r="D480" s="43"/>
      <c r="E480" s="44"/>
      <c r="F480" s="44"/>
      <c r="G480" s="17" t="str">
        <f>IF(OR(E480="",F480=""),"",NETWORKDAYS(E480,F480,Lister!$D$7:$D$16))</f>
        <v/>
      </c>
      <c r="I480" s="45" t="str">
        <f t="shared" si="49"/>
        <v/>
      </c>
      <c r="J480" s="46"/>
      <c r="K480" s="47">
        <f>IF(ISNUMBER('Opsparede løndele'!I465),J480+'Opsparede løndele'!I465,J480)</f>
        <v>0</v>
      </c>
      <c r="L480" s="48"/>
      <c r="M480" s="49"/>
      <c r="N480" s="23" t="str">
        <f t="shared" si="50"/>
        <v/>
      </c>
      <c r="O480" s="21" t="str">
        <f t="shared" si="51"/>
        <v/>
      </c>
      <c r="P480" s="49"/>
      <c r="Q480" s="49"/>
      <c r="R480" s="49"/>
      <c r="S480" s="22" t="str">
        <f>IFERROR(MAX(IF(OR(P480="",Q480="",R480=""),"",IF(AND(MONTH(E480)=12,MONTH(F480)=12),(NETWORKDAYS(E480,F480,Lister!$D$7:$D$16)-P480)*O480/NETWORKDAYS(Lister!$D$19,Lister!$E$19,Lister!$D$7:$D$16),IF(AND(MONTH(E480)=12,F480&gt;DATE(2021,12,31)),(NETWORKDAYS(E480,Lister!$E$19,Lister!$D$7:$D$16)-P480)*O480/NETWORKDAYS(Lister!$D$19,Lister!$E$19,Lister!$D$7:$D$16),IF(E480&gt;DATE(2021,12,31),0)))),0),"")</f>
        <v/>
      </c>
      <c r="T480" s="22" t="str">
        <f>IFERROR(MAX(IF(OR(P480="",Q480="",R480=""),"",IF(AND(MONTH(E480)=1,MONTH(F480)=1),(NETWORKDAYS(E480,F480,Lister!$D$7:$D$16)-Q480)*O480/NETWORKDAYS(Lister!$D$20,Lister!$E$20,Lister!$D$7:$D$16),IF(AND(MONTH(E480)=1,F480&gt;DATE(2022,1,31)),(NETWORKDAYS(E480,Lister!$E$20,Lister!$D$7:$D$16)-Q480)*O480/NETWORKDAYS(Lister!$D$20,Lister!$E$20,Lister!$D$7:$D$16),IF(AND(E480&lt;DATE(2022,1,1),MONTH(F480)=1),(NETWORKDAYS(Lister!$D$20,F480,Lister!$D$7:$D$16)-Q480)*O480/NETWORKDAYS(Lister!$D$20,Lister!$E$20,Lister!$D$7:$D$16),IF(AND(E480&lt;DATE(2022,1,1),F480&gt;DATE(2022,1,31)),(NETWORKDAYS(Lister!$D$20,Lister!$E$20,Lister!$D$7:$D$16)-Q480)*O480/NETWORKDAYS(Lister!$D$20,Lister!$E$20,Lister!$D$7:$D$16),IF(OR(AND(E480&lt;DATE(2022,1,1),F480&lt;DATE(2022,1,1)),E480&gt;DATE(2022,1,31)),0)))))),0),"")</f>
        <v/>
      </c>
      <c r="U480" s="22" t="str">
        <f>IFERROR(MAX(IF(OR(P480="",Q480="",R480=""),"",IF(AND(MONTH(E480)=2,MONTH(F480)=2),(NETWORKDAYS(E480,F480,Lister!$D$7:$D$16)-R480)*O480/NETWORKDAYS(Lister!$D$21,Lister!$E$21,Lister!$D$7:$D$16),IF(AND(MONTH(E480)=2,F480&gt;DATE(2022,2,28)),(NETWORKDAYS(E480,Lister!$E$21,Lister!$D$7:$D$16)-R480)*O480/NETWORKDAYS(Lister!$D$21,Lister!$E$21,Lister!$D$7:$D$16),IF(AND(E480&lt;DATE(2022,2,1),MONTH(F480)=2),(NETWORKDAYS(Lister!$D$21,F480,Lister!$D$7:$D$16)-R480)*O480/NETWORKDAYS(Lister!$D$21,Lister!$E$21,Lister!$D$7:$D$16),IF(AND(E480&lt;DATE(2022,2,1),F480&gt;DATE(2022,2,28)),(NETWORKDAYS(Lister!$D$21,Lister!$E$21,Lister!$D$7:$D$16)-R480)*O480/NETWORKDAYS(Lister!$D$21,Lister!$E$21,Lister!$D$7:$D$16),IF(OR(AND(E480&lt;DATE(2022,2,1),F480&lt;DATE(2022,2,1)),E480&gt;DATE(2022,2,28)),0)))))),0),"")</f>
        <v/>
      </c>
      <c r="V480" s="23" t="str">
        <f t="shared" si="52"/>
        <v/>
      </c>
      <c r="W480" s="23" t="str">
        <f t="shared" si="53"/>
        <v/>
      </c>
      <c r="X480" s="24" t="str">
        <f t="shared" si="54"/>
        <v/>
      </c>
    </row>
    <row r="481" spans="1:24" x14ac:dyDescent="0.3">
      <c r="A481" s="4" t="str">
        <f t="shared" si="55"/>
        <v/>
      </c>
      <c r="B481" s="41"/>
      <c r="C481" s="42"/>
      <c r="D481" s="43"/>
      <c r="E481" s="44"/>
      <c r="F481" s="44"/>
      <c r="G481" s="17" t="str">
        <f>IF(OR(E481="",F481=""),"",NETWORKDAYS(E481,F481,Lister!$D$7:$D$16))</f>
        <v/>
      </c>
      <c r="I481" s="45" t="str">
        <f t="shared" si="49"/>
        <v/>
      </c>
      <c r="J481" s="46"/>
      <c r="K481" s="47">
        <f>IF(ISNUMBER('Opsparede løndele'!I466),J481+'Opsparede løndele'!I466,J481)</f>
        <v>0</v>
      </c>
      <c r="L481" s="48"/>
      <c r="M481" s="49"/>
      <c r="N481" s="23" t="str">
        <f t="shared" si="50"/>
        <v/>
      </c>
      <c r="O481" s="21" t="str">
        <f t="shared" si="51"/>
        <v/>
      </c>
      <c r="P481" s="49"/>
      <c r="Q481" s="49"/>
      <c r="R481" s="49"/>
      <c r="S481" s="22" t="str">
        <f>IFERROR(MAX(IF(OR(P481="",Q481="",R481=""),"",IF(AND(MONTH(E481)=12,MONTH(F481)=12),(NETWORKDAYS(E481,F481,Lister!$D$7:$D$16)-P481)*O481/NETWORKDAYS(Lister!$D$19,Lister!$E$19,Lister!$D$7:$D$16),IF(AND(MONTH(E481)=12,F481&gt;DATE(2021,12,31)),(NETWORKDAYS(E481,Lister!$E$19,Lister!$D$7:$D$16)-P481)*O481/NETWORKDAYS(Lister!$D$19,Lister!$E$19,Lister!$D$7:$D$16),IF(E481&gt;DATE(2021,12,31),0)))),0),"")</f>
        <v/>
      </c>
      <c r="T481" s="22" t="str">
        <f>IFERROR(MAX(IF(OR(P481="",Q481="",R481=""),"",IF(AND(MONTH(E481)=1,MONTH(F481)=1),(NETWORKDAYS(E481,F481,Lister!$D$7:$D$16)-Q481)*O481/NETWORKDAYS(Lister!$D$20,Lister!$E$20,Lister!$D$7:$D$16),IF(AND(MONTH(E481)=1,F481&gt;DATE(2022,1,31)),(NETWORKDAYS(E481,Lister!$E$20,Lister!$D$7:$D$16)-Q481)*O481/NETWORKDAYS(Lister!$D$20,Lister!$E$20,Lister!$D$7:$D$16),IF(AND(E481&lt;DATE(2022,1,1),MONTH(F481)=1),(NETWORKDAYS(Lister!$D$20,F481,Lister!$D$7:$D$16)-Q481)*O481/NETWORKDAYS(Lister!$D$20,Lister!$E$20,Lister!$D$7:$D$16),IF(AND(E481&lt;DATE(2022,1,1),F481&gt;DATE(2022,1,31)),(NETWORKDAYS(Lister!$D$20,Lister!$E$20,Lister!$D$7:$D$16)-Q481)*O481/NETWORKDAYS(Lister!$D$20,Lister!$E$20,Lister!$D$7:$D$16),IF(OR(AND(E481&lt;DATE(2022,1,1),F481&lt;DATE(2022,1,1)),E481&gt;DATE(2022,1,31)),0)))))),0),"")</f>
        <v/>
      </c>
      <c r="U481" s="22" t="str">
        <f>IFERROR(MAX(IF(OR(P481="",Q481="",R481=""),"",IF(AND(MONTH(E481)=2,MONTH(F481)=2),(NETWORKDAYS(E481,F481,Lister!$D$7:$D$16)-R481)*O481/NETWORKDAYS(Lister!$D$21,Lister!$E$21,Lister!$D$7:$D$16),IF(AND(MONTH(E481)=2,F481&gt;DATE(2022,2,28)),(NETWORKDAYS(E481,Lister!$E$21,Lister!$D$7:$D$16)-R481)*O481/NETWORKDAYS(Lister!$D$21,Lister!$E$21,Lister!$D$7:$D$16),IF(AND(E481&lt;DATE(2022,2,1),MONTH(F481)=2),(NETWORKDAYS(Lister!$D$21,F481,Lister!$D$7:$D$16)-R481)*O481/NETWORKDAYS(Lister!$D$21,Lister!$E$21,Lister!$D$7:$D$16),IF(AND(E481&lt;DATE(2022,2,1),F481&gt;DATE(2022,2,28)),(NETWORKDAYS(Lister!$D$21,Lister!$E$21,Lister!$D$7:$D$16)-R481)*O481/NETWORKDAYS(Lister!$D$21,Lister!$E$21,Lister!$D$7:$D$16),IF(OR(AND(E481&lt;DATE(2022,2,1),F481&lt;DATE(2022,2,1)),E481&gt;DATE(2022,2,28)),0)))))),0),"")</f>
        <v/>
      </c>
      <c r="V481" s="23" t="str">
        <f t="shared" si="52"/>
        <v/>
      </c>
      <c r="W481" s="23" t="str">
        <f t="shared" si="53"/>
        <v/>
      </c>
      <c r="X481" s="24" t="str">
        <f t="shared" si="54"/>
        <v/>
      </c>
    </row>
    <row r="482" spans="1:24" x14ac:dyDescent="0.3">
      <c r="A482" s="4" t="str">
        <f t="shared" si="55"/>
        <v/>
      </c>
      <c r="B482" s="41"/>
      <c r="C482" s="42"/>
      <c r="D482" s="43"/>
      <c r="E482" s="44"/>
      <c r="F482" s="44"/>
      <c r="G482" s="17" t="str">
        <f>IF(OR(E482="",F482=""),"",NETWORKDAYS(E482,F482,Lister!$D$7:$D$16))</f>
        <v/>
      </c>
      <c r="I482" s="45" t="str">
        <f t="shared" si="49"/>
        <v/>
      </c>
      <c r="J482" s="46"/>
      <c r="K482" s="47">
        <f>IF(ISNUMBER('Opsparede løndele'!I467),J482+'Opsparede løndele'!I467,J482)</f>
        <v>0</v>
      </c>
      <c r="L482" s="48"/>
      <c r="M482" s="49"/>
      <c r="N482" s="23" t="str">
        <f t="shared" si="50"/>
        <v/>
      </c>
      <c r="O482" s="21" t="str">
        <f t="shared" si="51"/>
        <v/>
      </c>
      <c r="P482" s="49"/>
      <c r="Q482" s="49"/>
      <c r="R482" s="49"/>
      <c r="S482" s="22" t="str">
        <f>IFERROR(MAX(IF(OR(P482="",Q482="",R482=""),"",IF(AND(MONTH(E482)=12,MONTH(F482)=12),(NETWORKDAYS(E482,F482,Lister!$D$7:$D$16)-P482)*O482/NETWORKDAYS(Lister!$D$19,Lister!$E$19,Lister!$D$7:$D$16),IF(AND(MONTH(E482)=12,F482&gt;DATE(2021,12,31)),(NETWORKDAYS(E482,Lister!$E$19,Lister!$D$7:$D$16)-P482)*O482/NETWORKDAYS(Lister!$D$19,Lister!$E$19,Lister!$D$7:$D$16),IF(E482&gt;DATE(2021,12,31),0)))),0),"")</f>
        <v/>
      </c>
      <c r="T482" s="22" t="str">
        <f>IFERROR(MAX(IF(OR(P482="",Q482="",R482=""),"",IF(AND(MONTH(E482)=1,MONTH(F482)=1),(NETWORKDAYS(E482,F482,Lister!$D$7:$D$16)-Q482)*O482/NETWORKDAYS(Lister!$D$20,Lister!$E$20,Lister!$D$7:$D$16),IF(AND(MONTH(E482)=1,F482&gt;DATE(2022,1,31)),(NETWORKDAYS(E482,Lister!$E$20,Lister!$D$7:$D$16)-Q482)*O482/NETWORKDAYS(Lister!$D$20,Lister!$E$20,Lister!$D$7:$D$16),IF(AND(E482&lt;DATE(2022,1,1),MONTH(F482)=1),(NETWORKDAYS(Lister!$D$20,F482,Lister!$D$7:$D$16)-Q482)*O482/NETWORKDAYS(Lister!$D$20,Lister!$E$20,Lister!$D$7:$D$16),IF(AND(E482&lt;DATE(2022,1,1),F482&gt;DATE(2022,1,31)),(NETWORKDAYS(Lister!$D$20,Lister!$E$20,Lister!$D$7:$D$16)-Q482)*O482/NETWORKDAYS(Lister!$D$20,Lister!$E$20,Lister!$D$7:$D$16),IF(OR(AND(E482&lt;DATE(2022,1,1),F482&lt;DATE(2022,1,1)),E482&gt;DATE(2022,1,31)),0)))))),0),"")</f>
        <v/>
      </c>
      <c r="U482" s="22" t="str">
        <f>IFERROR(MAX(IF(OR(P482="",Q482="",R482=""),"",IF(AND(MONTH(E482)=2,MONTH(F482)=2),(NETWORKDAYS(E482,F482,Lister!$D$7:$D$16)-R482)*O482/NETWORKDAYS(Lister!$D$21,Lister!$E$21,Lister!$D$7:$D$16),IF(AND(MONTH(E482)=2,F482&gt;DATE(2022,2,28)),(NETWORKDAYS(E482,Lister!$E$21,Lister!$D$7:$D$16)-R482)*O482/NETWORKDAYS(Lister!$D$21,Lister!$E$21,Lister!$D$7:$D$16),IF(AND(E482&lt;DATE(2022,2,1),MONTH(F482)=2),(NETWORKDAYS(Lister!$D$21,F482,Lister!$D$7:$D$16)-R482)*O482/NETWORKDAYS(Lister!$D$21,Lister!$E$21,Lister!$D$7:$D$16),IF(AND(E482&lt;DATE(2022,2,1),F482&gt;DATE(2022,2,28)),(NETWORKDAYS(Lister!$D$21,Lister!$E$21,Lister!$D$7:$D$16)-R482)*O482/NETWORKDAYS(Lister!$D$21,Lister!$E$21,Lister!$D$7:$D$16),IF(OR(AND(E482&lt;DATE(2022,2,1),F482&lt;DATE(2022,2,1)),E482&gt;DATE(2022,2,28)),0)))))),0),"")</f>
        <v/>
      </c>
      <c r="V482" s="23" t="str">
        <f t="shared" si="52"/>
        <v/>
      </c>
      <c r="W482" s="23" t="str">
        <f t="shared" si="53"/>
        <v/>
      </c>
      <c r="X482" s="24" t="str">
        <f t="shared" si="54"/>
        <v/>
      </c>
    </row>
    <row r="483" spans="1:24" x14ac:dyDescent="0.3">
      <c r="A483" s="4" t="str">
        <f t="shared" si="55"/>
        <v/>
      </c>
      <c r="B483" s="41"/>
      <c r="C483" s="42"/>
      <c r="D483" s="43"/>
      <c r="E483" s="44"/>
      <c r="F483" s="44"/>
      <c r="G483" s="17" t="str">
        <f>IF(OR(E483="",F483=""),"",NETWORKDAYS(E483,F483,Lister!$D$7:$D$16))</f>
        <v/>
      </c>
      <c r="I483" s="45" t="str">
        <f t="shared" si="49"/>
        <v/>
      </c>
      <c r="J483" s="46"/>
      <c r="K483" s="47">
        <f>IF(ISNUMBER('Opsparede løndele'!I468),J483+'Opsparede løndele'!I468,J483)</f>
        <v>0</v>
      </c>
      <c r="L483" s="48"/>
      <c r="M483" s="49"/>
      <c r="N483" s="23" t="str">
        <f t="shared" si="50"/>
        <v/>
      </c>
      <c r="O483" s="21" t="str">
        <f t="shared" si="51"/>
        <v/>
      </c>
      <c r="P483" s="49"/>
      <c r="Q483" s="49"/>
      <c r="R483" s="49"/>
      <c r="S483" s="22" t="str">
        <f>IFERROR(MAX(IF(OR(P483="",Q483="",R483=""),"",IF(AND(MONTH(E483)=12,MONTH(F483)=12),(NETWORKDAYS(E483,F483,Lister!$D$7:$D$16)-P483)*O483/NETWORKDAYS(Lister!$D$19,Lister!$E$19,Lister!$D$7:$D$16),IF(AND(MONTH(E483)=12,F483&gt;DATE(2021,12,31)),(NETWORKDAYS(E483,Lister!$E$19,Lister!$D$7:$D$16)-P483)*O483/NETWORKDAYS(Lister!$D$19,Lister!$E$19,Lister!$D$7:$D$16),IF(E483&gt;DATE(2021,12,31),0)))),0),"")</f>
        <v/>
      </c>
      <c r="T483" s="22" t="str">
        <f>IFERROR(MAX(IF(OR(P483="",Q483="",R483=""),"",IF(AND(MONTH(E483)=1,MONTH(F483)=1),(NETWORKDAYS(E483,F483,Lister!$D$7:$D$16)-Q483)*O483/NETWORKDAYS(Lister!$D$20,Lister!$E$20,Lister!$D$7:$D$16),IF(AND(MONTH(E483)=1,F483&gt;DATE(2022,1,31)),(NETWORKDAYS(E483,Lister!$E$20,Lister!$D$7:$D$16)-Q483)*O483/NETWORKDAYS(Lister!$D$20,Lister!$E$20,Lister!$D$7:$D$16),IF(AND(E483&lt;DATE(2022,1,1),MONTH(F483)=1),(NETWORKDAYS(Lister!$D$20,F483,Lister!$D$7:$D$16)-Q483)*O483/NETWORKDAYS(Lister!$D$20,Lister!$E$20,Lister!$D$7:$D$16),IF(AND(E483&lt;DATE(2022,1,1),F483&gt;DATE(2022,1,31)),(NETWORKDAYS(Lister!$D$20,Lister!$E$20,Lister!$D$7:$D$16)-Q483)*O483/NETWORKDAYS(Lister!$D$20,Lister!$E$20,Lister!$D$7:$D$16),IF(OR(AND(E483&lt;DATE(2022,1,1),F483&lt;DATE(2022,1,1)),E483&gt;DATE(2022,1,31)),0)))))),0),"")</f>
        <v/>
      </c>
      <c r="U483" s="22" t="str">
        <f>IFERROR(MAX(IF(OR(P483="",Q483="",R483=""),"",IF(AND(MONTH(E483)=2,MONTH(F483)=2),(NETWORKDAYS(E483,F483,Lister!$D$7:$D$16)-R483)*O483/NETWORKDAYS(Lister!$D$21,Lister!$E$21,Lister!$D$7:$D$16),IF(AND(MONTH(E483)=2,F483&gt;DATE(2022,2,28)),(NETWORKDAYS(E483,Lister!$E$21,Lister!$D$7:$D$16)-R483)*O483/NETWORKDAYS(Lister!$D$21,Lister!$E$21,Lister!$D$7:$D$16),IF(AND(E483&lt;DATE(2022,2,1),MONTH(F483)=2),(NETWORKDAYS(Lister!$D$21,F483,Lister!$D$7:$D$16)-R483)*O483/NETWORKDAYS(Lister!$D$21,Lister!$E$21,Lister!$D$7:$D$16),IF(AND(E483&lt;DATE(2022,2,1),F483&gt;DATE(2022,2,28)),(NETWORKDAYS(Lister!$D$21,Lister!$E$21,Lister!$D$7:$D$16)-R483)*O483/NETWORKDAYS(Lister!$D$21,Lister!$E$21,Lister!$D$7:$D$16),IF(OR(AND(E483&lt;DATE(2022,2,1),F483&lt;DATE(2022,2,1)),E483&gt;DATE(2022,2,28)),0)))))),0),"")</f>
        <v/>
      </c>
      <c r="V483" s="23" t="str">
        <f t="shared" si="52"/>
        <v/>
      </c>
      <c r="W483" s="23" t="str">
        <f t="shared" si="53"/>
        <v/>
      </c>
      <c r="X483" s="24" t="str">
        <f t="shared" si="54"/>
        <v/>
      </c>
    </row>
    <row r="484" spans="1:24" x14ac:dyDescent="0.3">
      <c r="A484" s="4" t="str">
        <f t="shared" si="55"/>
        <v/>
      </c>
      <c r="B484" s="41"/>
      <c r="C484" s="42"/>
      <c r="D484" s="43"/>
      <c r="E484" s="44"/>
      <c r="F484" s="44"/>
      <c r="G484" s="17" t="str">
        <f>IF(OR(E484="",F484=""),"",NETWORKDAYS(E484,F484,Lister!$D$7:$D$16))</f>
        <v/>
      </c>
      <c r="I484" s="45" t="str">
        <f t="shared" si="49"/>
        <v/>
      </c>
      <c r="J484" s="46"/>
      <c r="K484" s="47">
        <f>IF(ISNUMBER('Opsparede løndele'!I469),J484+'Opsparede løndele'!I469,J484)</f>
        <v>0</v>
      </c>
      <c r="L484" s="48"/>
      <c r="M484" s="49"/>
      <c r="N484" s="23" t="str">
        <f t="shared" si="50"/>
        <v/>
      </c>
      <c r="O484" s="21" t="str">
        <f t="shared" si="51"/>
        <v/>
      </c>
      <c r="P484" s="49"/>
      <c r="Q484" s="49"/>
      <c r="R484" s="49"/>
      <c r="S484" s="22" t="str">
        <f>IFERROR(MAX(IF(OR(P484="",Q484="",R484=""),"",IF(AND(MONTH(E484)=12,MONTH(F484)=12),(NETWORKDAYS(E484,F484,Lister!$D$7:$D$16)-P484)*O484/NETWORKDAYS(Lister!$D$19,Lister!$E$19,Lister!$D$7:$D$16),IF(AND(MONTH(E484)=12,F484&gt;DATE(2021,12,31)),(NETWORKDAYS(E484,Lister!$E$19,Lister!$D$7:$D$16)-P484)*O484/NETWORKDAYS(Lister!$D$19,Lister!$E$19,Lister!$D$7:$D$16),IF(E484&gt;DATE(2021,12,31),0)))),0),"")</f>
        <v/>
      </c>
      <c r="T484" s="22" t="str">
        <f>IFERROR(MAX(IF(OR(P484="",Q484="",R484=""),"",IF(AND(MONTH(E484)=1,MONTH(F484)=1),(NETWORKDAYS(E484,F484,Lister!$D$7:$D$16)-Q484)*O484/NETWORKDAYS(Lister!$D$20,Lister!$E$20,Lister!$D$7:$D$16),IF(AND(MONTH(E484)=1,F484&gt;DATE(2022,1,31)),(NETWORKDAYS(E484,Lister!$E$20,Lister!$D$7:$D$16)-Q484)*O484/NETWORKDAYS(Lister!$D$20,Lister!$E$20,Lister!$D$7:$D$16),IF(AND(E484&lt;DATE(2022,1,1),MONTH(F484)=1),(NETWORKDAYS(Lister!$D$20,F484,Lister!$D$7:$D$16)-Q484)*O484/NETWORKDAYS(Lister!$D$20,Lister!$E$20,Lister!$D$7:$D$16),IF(AND(E484&lt;DATE(2022,1,1),F484&gt;DATE(2022,1,31)),(NETWORKDAYS(Lister!$D$20,Lister!$E$20,Lister!$D$7:$D$16)-Q484)*O484/NETWORKDAYS(Lister!$D$20,Lister!$E$20,Lister!$D$7:$D$16),IF(OR(AND(E484&lt;DATE(2022,1,1),F484&lt;DATE(2022,1,1)),E484&gt;DATE(2022,1,31)),0)))))),0),"")</f>
        <v/>
      </c>
      <c r="U484" s="22" t="str">
        <f>IFERROR(MAX(IF(OR(P484="",Q484="",R484=""),"",IF(AND(MONTH(E484)=2,MONTH(F484)=2),(NETWORKDAYS(E484,F484,Lister!$D$7:$D$16)-R484)*O484/NETWORKDAYS(Lister!$D$21,Lister!$E$21,Lister!$D$7:$D$16),IF(AND(MONTH(E484)=2,F484&gt;DATE(2022,2,28)),(NETWORKDAYS(E484,Lister!$E$21,Lister!$D$7:$D$16)-R484)*O484/NETWORKDAYS(Lister!$D$21,Lister!$E$21,Lister!$D$7:$D$16),IF(AND(E484&lt;DATE(2022,2,1),MONTH(F484)=2),(NETWORKDAYS(Lister!$D$21,F484,Lister!$D$7:$D$16)-R484)*O484/NETWORKDAYS(Lister!$D$21,Lister!$E$21,Lister!$D$7:$D$16),IF(AND(E484&lt;DATE(2022,2,1),F484&gt;DATE(2022,2,28)),(NETWORKDAYS(Lister!$D$21,Lister!$E$21,Lister!$D$7:$D$16)-R484)*O484/NETWORKDAYS(Lister!$D$21,Lister!$E$21,Lister!$D$7:$D$16),IF(OR(AND(E484&lt;DATE(2022,2,1),F484&lt;DATE(2022,2,1)),E484&gt;DATE(2022,2,28)),0)))))),0),"")</f>
        <v/>
      </c>
      <c r="V484" s="23" t="str">
        <f t="shared" si="52"/>
        <v/>
      </c>
      <c r="W484" s="23" t="str">
        <f t="shared" si="53"/>
        <v/>
      </c>
      <c r="X484" s="24" t="str">
        <f t="shared" si="54"/>
        <v/>
      </c>
    </row>
    <row r="485" spans="1:24" x14ac:dyDescent="0.3">
      <c r="A485" s="4" t="str">
        <f t="shared" si="55"/>
        <v/>
      </c>
      <c r="B485" s="41"/>
      <c r="C485" s="42"/>
      <c r="D485" s="43"/>
      <c r="E485" s="44"/>
      <c r="F485" s="44"/>
      <c r="G485" s="17" t="str">
        <f>IF(OR(E485="",F485=""),"",NETWORKDAYS(E485,F485,Lister!$D$7:$D$16))</f>
        <v/>
      </c>
      <c r="I485" s="45" t="str">
        <f t="shared" si="49"/>
        <v/>
      </c>
      <c r="J485" s="46"/>
      <c r="K485" s="47">
        <f>IF(ISNUMBER('Opsparede løndele'!I470),J485+'Opsparede løndele'!I470,J485)</f>
        <v>0</v>
      </c>
      <c r="L485" s="48"/>
      <c r="M485" s="49"/>
      <c r="N485" s="23" t="str">
        <f t="shared" si="50"/>
        <v/>
      </c>
      <c r="O485" s="21" t="str">
        <f t="shared" si="51"/>
        <v/>
      </c>
      <c r="P485" s="49"/>
      <c r="Q485" s="49"/>
      <c r="R485" s="49"/>
      <c r="S485" s="22" t="str">
        <f>IFERROR(MAX(IF(OR(P485="",Q485="",R485=""),"",IF(AND(MONTH(E485)=12,MONTH(F485)=12),(NETWORKDAYS(E485,F485,Lister!$D$7:$D$16)-P485)*O485/NETWORKDAYS(Lister!$D$19,Lister!$E$19,Lister!$D$7:$D$16),IF(AND(MONTH(E485)=12,F485&gt;DATE(2021,12,31)),(NETWORKDAYS(E485,Lister!$E$19,Lister!$D$7:$D$16)-P485)*O485/NETWORKDAYS(Lister!$D$19,Lister!$E$19,Lister!$D$7:$D$16),IF(E485&gt;DATE(2021,12,31),0)))),0),"")</f>
        <v/>
      </c>
      <c r="T485" s="22" t="str">
        <f>IFERROR(MAX(IF(OR(P485="",Q485="",R485=""),"",IF(AND(MONTH(E485)=1,MONTH(F485)=1),(NETWORKDAYS(E485,F485,Lister!$D$7:$D$16)-Q485)*O485/NETWORKDAYS(Lister!$D$20,Lister!$E$20,Lister!$D$7:$D$16),IF(AND(MONTH(E485)=1,F485&gt;DATE(2022,1,31)),(NETWORKDAYS(E485,Lister!$E$20,Lister!$D$7:$D$16)-Q485)*O485/NETWORKDAYS(Lister!$D$20,Lister!$E$20,Lister!$D$7:$D$16),IF(AND(E485&lt;DATE(2022,1,1),MONTH(F485)=1),(NETWORKDAYS(Lister!$D$20,F485,Lister!$D$7:$D$16)-Q485)*O485/NETWORKDAYS(Lister!$D$20,Lister!$E$20,Lister!$D$7:$D$16),IF(AND(E485&lt;DATE(2022,1,1),F485&gt;DATE(2022,1,31)),(NETWORKDAYS(Lister!$D$20,Lister!$E$20,Lister!$D$7:$D$16)-Q485)*O485/NETWORKDAYS(Lister!$D$20,Lister!$E$20,Lister!$D$7:$D$16),IF(OR(AND(E485&lt;DATE(2022,1,1),F485&lt;DATE(2022,1,1)),E485&gt;DATE(2022,1,31)),0)))))),0),"")</f>
        <v/>
      </c>
      <c r="U485" s="22" t="str">
        <f>IFERROR(MAX(IF(OR(P485="",Q485="",R485=""),"",IF(AND(MONTH(E485)=2,MONTH(F485)=2),(NETWORKDAYS(E485,F485,Lister!$D$7:$D$16)-R485)*O485/NETWORKDAYS(Lister!$D$21,Lister!$E$21,Lister!$D$7:$D$16),IF(AND(MONTH(E485)=2,F485&gt;DATE(2022,2,28)),(NETWORKDAYS(E485,Lister!$E$21,Lister!$D$7:$D$16)-R485)*O485/NETWORKDAYS(Lister!$D$21,Lister!$E$21,Lister!$D$7:$D$16),IF(AND(E485&lt;DATE(2022,2,1),MONTH(F485)=2),(NETWORKDAYS(Lister!$D$21,F485,Lister!$D$7:$D$16)-R485)*O485/NETWORKDAYS(Lister!$D$21,Lister!$E$21,Lister!$D$7:$D$16),IF(AND(E485&lt;DATE(2022,2,1),F485&gt;DATE(2022,2,28)),(NETWORKDAYS(Lister!$D$21,Lister!$E$21,Lister!$D$7:$D$16)-R485)*O485/NETWORKDAYS(Lister!$D$21,Lister!$E$21,Lister!$D$7:$D$16),IF(OR(AND(E485&lt;DATE(2022,2,1),F485&lt;DATE(2022,2,1)),E485&gt;DATE(2022,2,28)),0)))))),0),"")</f>
        <v/>
      </c>
      <c r="V485" s="23" t="str">
        <f t="shared" si="52"/>
        <v/>
      </c>
      <c r="W485" s="23" t="str">
        <f t="shared" si="53"/>
        <v/>
      </c>
      <c r="X485" s="24" t="str">
        <f t="shared" si="54"/>
        <v/>
      </c>
    </row>
    <row r="486" spans="1:24" x14ac:dyDescent="0.3">
      <c r="A486" s="4" t="str">
        <f t="shared" si="55"/>
        <v/>
      </c>
      <c r="B486" s="41"/>
      <c r="C486" s="42"/>
      <c r="D486" s="43"/>
      <c r="E486" s="44"/>
      <c r="F486" s="44"/>
      <c r="G486" s="17" t="str">
        <f>IF(OR(E486="",F486=""),"",NETWORKDAYS(E486,F486,Lister!$D$7:$D$16))</f>
        <v/>
      </c>
      <c r="I486" s="45" t="str">
        <f t="shared" si="49"/>
        <v/>
      </c>
      <c r="J486" s="46"/>
      <c r="K486" s="47">
        <f>IF(ISNUMBER('Opsparede løndele'!I471),J486+'Opsparede løndele'!I471,J486)</f>
        <v>0</v>
      </c>
      <c r="L486" s="48"/>
      <c r="M486" s="49"/>
      <c r="N486" s="23" t="str">
        <f t="shared" si="50"/>
        <v/>
      </c>
      <c r="O486" s="21" t="str">
        <f t="shared" si="51"/>
        <v/>
      </c>
      <c r="P486" s="49"/>
      <c r="Q486" s="49"/>
      <c r="R486" s="49"/>
      <c r="S486" s="22" t="str">
        <f>IFERROR(MAX(IF(OR(P486="",Q486="",R486=""),"",IF(AND(MONTH(E486)=12,MONTH(F486)=12),(NETWORKDAYS(E486,F486,Lister!$D$7:$D$16)-P486)*O486/NETWORKDAYS(Lister!$D$19,Lister!$E$19,Lister!$D$7:$D$16),IF(AND(MONTH(E486)=12,F486&gt;DATE(2021,12,31)),(NETWORKDAYS(E486,Lister!$E$19,Lister!$D$7:$D$16)-P486)*O486/NETWORKDAYS(Lister!$D$19,Lister!$E$19,Lister!$D$7:$D$16),IF(E486&gt;DATE(2021,12,31),0)))),0),"")</f>
        <v/>
      </c>
      <c r="T486" s="22" t="str">
        <f>IFERROR(MAX(IF(OR(P486="",Q486="",R486=""),"",IF(AND(MONTH(E486)=1,MONTH(F486)=1),(NETWORKDAYS(E486,F486,Lister!$D$7:$D$16)-Q486)*O486/NETWORKDAYS(Lister!$D$20,Lister!$E$20,Lister!$D$7:$D$16),IF(AND(MONTH(E486)=1,F486&gt;DATE(2022,1,31)),(NETWORKDAYS(E486,Lister!$E$20,Lister!$D$7:$D$16)-Q486)*O486/NETWORKDAYS(Lister!$D$20,Lister!$E$20,Lister!$D$7:$D$16),IF(AND(E486&lt;DATE(2022,1,1),MONTH(F486)=1),(NETWORKDAYS(Lister!$D$20,F486,Lister!$D$7:$D$16)-Q486)*O486/NETWORKDAYS(Lister!$D$20,Lister!$E$20,Lister!$D$7:$D$16),IF(AND(E486&lt;DATE(2022,1,1),F486&gt;DATE(2022,1,31)),(NETWORKDAYS(Lister!$D$20,Lister!$E$20,Lister!$D$7:$D$16)-Q486)*O486/NETWORKDAYS(Lister!$D$20,Lister!$E$20,Lister!$D$7:$D$16),IF(OR(AND(E486&lt;DATE(2022,1,1),F486&lt;DATE(2022,1,1)),E486&gt;DATE(2022,1,31)),0)))))),0),"")</f>
        <v/>
      </c>
      <c r="U486" s="22" t="str">
        <f>IFERROR(MAX(IF(OR(P486="",Q486="",R486=""),"",IF(AND(MONTH(E486)=2,MONTH(F486)=2),(NETWORKDAYS(E486,F486,Lister!$D$7:$D$16)-R486)*O486/NETWORKDAYS(Lister!$D$21,Lister!$E$21,Lister!$D$7:$D$16),IF(AND(MONTH(E486)=2,F486&gt;DATE(2022,2,28)),(NETWORKDAYS(E486,Lister!$E$21,Lister!$D$7:$D$16)-R486)*O486/NETWORKDAYS(Lister!$D$21,Lister!$E$21,Lister!$D$7:$D$16),IF(AND(E486&lt;DATE(2022,2,1),MONTH(F486)=2),(NETWORKDAYS(Lister!$D$21,F486,Lister!$D$7:$D$16)-R486)*O486/NETWORKDAYS(Lister!$D$21,Lister!$E$21,Lister!$D$7:$D$16),IF(AND(E486&lt;DATE(2022,2,1),F486&gt;DATE(2022,2,28)),(NETWORKDAYS(Lister!$D$21,Lister!$E$21,Lister!$D$7:$D$16)-R486)*O486/NETWORKDAYS(Lister!$D$21,Lister!$E$21,Lister!$D$7:$D$16),IF(OR(AND(E486&lt;DATE(2022,2,1),F486&lt;DATE(2022,2,1)),E486&gt;DATE(2022,2,28)),0)))))),0),"")</f>
        <v/>
      </c>
      <c r="V486" s="23" t="str">
        <f t="shared" si="52"/>
        <v/>
      </c>
      <c r="W486" s="23" t="str">
        <f t="shared" si="53"/>
        <v/>
      </c>
      <c r="X486" s="24" t="str">
        <f t="shared" si="54"/>
        <v/>
      </c>
    </row>
    <row r="487" spans="1:24" x14ac:dyDescent="0.3">
      <c r="A487" s="4" t="str">
        <f t="shared" si="55"/>
        <v/>
      </c>
      <c r="B487" s="41"/>
      <c r="C487" s="42"/>
      <c r="D487" s="43"/>
      <c r="E487" s="44"/>
      <c r="F487" s="44"/>
      <c r="G487" s="17" t="str">
        <f>IF(OR(E487="",F487=""),"",NETWORKDAYS(E487,F487,Lister!$D$7:$D$16))</f>
        <v/>
      </c>
      <c r="I487" s="45" t="str">
        <f t="shared" si="49"/>
        <v/>
      </c>
      <c r="J487" s="46"/>
      <c r="K487" s="47">
        <f>IF(ISNUMBER('Opsparede løndele'!I472),J487+'Opsparede løndele'!I472,J487)</f>
        <v>0</v>
      </c>
      <c r="L487" s="48"/>
      <c r="M487" s="49"/>
      <c r="N487" s="23" t="str">
        <f t="shared" si="50"/>
        <v/>
      </c>
      <c r="O487" s="21" t="str">
        <f t="shared" si="51"/>
        <v/>
      </c>
      <c r="P487" s="49"/>
      <c r="Q487" s="49"/>
      <c r="R487" s="49"/>
      <c r="S487" s="22" t="str">
        <f>IFERROR(MAX(IF(OR(P487="",Q487="",R487=""),"",IF(AND(MONTH(E487)=12,MONTH(F487)=12),(NETWORKDAYS(E487,F487,Lister!$D$7:$D$16)-P487)*O487/NETWORKDAYS(Lister!$D$19,Lister!$E$19,Lister!$D$7:$D$16),IF(AND(MONTH(E487)=12,F487&gt;DATE(2021,12,31)),(NETWORKDAYS(E487,Lister!$E$19,Lister!$D$7:$D$16)-P487)*O487/NETWORKDAYS(Lister!$D$19,Lister!$E$19,Lister!$D$7:$D$16),IF(E487&gt;DATE(2021,12,31),0)))),0),"")</f>
        <v/>
      </c>
      <c r="T487" s="22" t="str">
        <f>IFERROR(MAX(IF(OR(P487="",Q487="",R487=""),"",IF(AND(MONTH(E487)=1,MONTH(F487)=1),(NETWORKDAYS(E487,F487,Lister!$D$7:$D$16)-Q487)*O487/NETWORKDAYS(Lister!$D$20,Lister!$E$20,Lister!$D$7:$D$16),IF(AND(MONTH(E487)=1,F487&gt;DATE(2022,1,31)),(NETWORKDAYS(E487,Lister!$E$20,Lister!$D$7:$D$16)-Q487)*O487/NETWORKDAYS(Lister!$D$20,Lister!$E$20,Lister!$D$7:$D$16),IF(AND(E487&lt;DATE(2022,1,1),MONTH(F487)=1),(NETWORKDAYS(Lister!$D$20,F487,Lister!$D$7:$D$16)-Q487)*O487/NETWORKDAYS(Lister!$D$20,Lister!$E$20,Lister!$D$7:$D$16),IF(AND(E487&lt;DATE(2022,1,1),F487&gt;DATE(2022,1,31)),(NETWORKDAYS(Lister!$D$20,Lister!$E$20,Lister!$D$7:$D$16)-Q487)*O487/NETWORKDAYS(Lister!$D$20,Lister!$E$20,Lister!$D$7:$D$16),IF(OR(AND(E487&lt;DATE(2022,1,1),F487&lt;DATE(2022,1,1)),E487&gt;DATE(2022,1,31)),0)))))),0),"")</f>
        <v/>
      </c>
      <c r="U487" s="22" t="str">
        <f>IFERROR(MAX(IF(OR(P487="",Q487="",R487=""),"",IF(AND(MONTH(E487)=2,MONTH(F487)=2),(NETWORKDAYS(E487,F487,Lister!$D$7:$D$16)-R487)*O487/NETWORKDAYS(Lister!$D$21,Lister!$E$21,Lister!$D$7:$D$16),IF(AND(MONTH(E487)=2,F487&gt;DATE(2022,2,28)),(NETWORKDAYS(E487,Lister!$E$21,Lister!$D$7:$D$16)-R487)*O487/NETWORKDAYS(Lister!$D$21,Lister!$E$21,Lister!$D$7:$D$16),IF(AND(E487&lt;DATE(2022,2,1),MONTH(F487)=2),(NETWORKDAYS(Lister!$D$21,F487,Lister!$D$7:$D$16)-R487)*O487/NETWORKDAYS(Lister!$D$21,Lister!$E$21,Lister!$D$7:$D$16),IF(AND(E487&lt;DATE(2022,2,1),F487&gt;DATE(2022,2,28)),(NETWORKDAYS(Lister!$D$21,Lister!$E$21,Lister!$D$7:$D$16)-R487)*O487/NETWORKDAYS(Lister!$D$21,Lister!$E$21,Lister!$D$7:$D$16),IF(OR(AND(E487&lt;DATE(2022,2,1),F487&lt;DATE(2022,2,1)),E487&gt;DATE(2022,2,28)),0)))))),0),"")</f>
        <v/>
      </c>
      <c r="V487" s="23" t="str">
        <f t="shared" si="52"/>
        <v/>
      </c>
      <c r="W487" s="23" t="str">
        <f t="shared" si="53"/>
        <v/>
      </c>
      <c r="X487" s="24" t="str">
        <f t="shared" si="54"/>
        <v/>
      </c>
    </row>
    <row r="488" spans="1:24" x14ac:dyDescent="0.3">
      <c r="A488" s="4" t="str">
        <f t="shared" si="55"/>
        <v/>
      </c>
      <c r="B488" s="41"/>
      <c r="C488" s="42"/>
      <c r="D488" s="43"/>
      <c r="E488" s="44"/>
      <c r="F488" s="44"/>
      <c r="G488" s="17" t="str">
        <f>IF(OR(E488="",F488=""),"",NETWORKDAYS(E488,F488,Lister!$D$7:$D$16))</f>
        <v/>
      </c>
      <c r="I488" s="45" t="str">
        <f t="shared" si="49"/>
        <v/>
      </c>
      <c r="J488" s="46"/>
      <c r="K488" s="47">
        <f>IF(ISNUMBER('Opsparede løndele'!I473),J488+'Opsparede løndele'!I473,J488)</f>
        <v>0</v>
      </c>
      <c r="L488" s="48"/>
      <c r="M488" s="49"/>
      <c r="N488" s="23" t="str">
        <f t="shared" si="50"/>
        <v/>
      </c>
      <c r="O488" s="21" t="str">
        <f t="shared" si="51"/>
        <v/>
      </c>
      <c r="P488" s="49"/>
      <c r="Q488" s="49"/>
      <c r="R488" s="49"/>
      <c r="S488" s="22" t="str">
        <f>IFERROR(MAX(IF(OR(P488="",Q488="",R488=""),"",IF(AND(MONTH(E488)=12,MONTH(F488)=12),(NETWORKDAYS(E488,F488,Lister!$D$7:$D$16)-P488)*O488/NETWORKDAYS(Lister!$D$19,Lister!$E$19,Lister!$D$7:$D$16),IF(AND(MONTH(E488)=12,F488&gt;DATE(2021,12,31)),(NETWORKDAYS(E488,Lister!$E$19,Lister!$D$7:$D$16)-P488)*O488/NETWORKDAYS(Lister!$D$19,Lister!$E$19,Lister!$D$7:$D$16),IF(E488&gt;DATE(2021,12,31),0)))),0),"")</f>
        <v/>
      </c>
      <c r="T488" s="22" t="str">
        <f>IFERROR(MAX(IF(OR(P488="",Q488="",R488=""),"",IF(AND(MONTH(E488)=1,MONTH(F488)=1),(NETWORKDAYS(E488,F488,Lister!$D$7:$D$16)-Q488)*O488/NETWORKDAYS(Lister!$D$20,Lister!$E$20,Lister!$D$7:$D$16),IF(AND(MONTH(E488)=1,F488&gt;DATE(2022,1,31)),(NETWORKDAYS(E488,Lister!$E$20,Lister!$D$7:$D$16)-Q488)*O488/NETWORKDAYS(Lister!$D$20,Lister!$E$20,Lister!$D$7:$D$16),IF(AND(E488&lt;DATE(2022,1,1),MONTH(F488)=1),(NETWORKDAYS(Lister!$D$20,F488,Lister!$D$7:$D$16)-Q488)*O488/NETWORKDAYS(Lister!$D$20,Lister!$E$20,Lister!$D$7:$D$16),IF(AND(E488&lt;DATE(2022,1,1),F488&gt;DATE(2022,1,31)),(NETWORKDAYS(Lister!$D$20,Lister!$E$20,Lister!$D$7:$D$16)-Q488)*O488/NETWORKDAYS(Lister!$D$20,Lister!$E$20,Lister!$D$7:$D$16),IF(OR(AND(E488&lt;DATE(2022,1,1),F488&lt;DATE(2022,1,1)),E488&gt;DATE(2022,1,31)),0)))))),0),"")</f>
        <v/>
      </c>
      <c r="U488" s="22" t="str">
        <f>IFERROR(MAX(IF(OR(P488="",Q488="",R488=""),"",IF(AND(MONTH(E488)=2,MONTH(F488)=2),(NETWORKDAYS(E488,F488,Lister!$D$7:$D$16)-R488)*O488/NETWORKDAYS(Lister!$D$21,Lister!$E$21,Lister!$D$7:$D$16),IF(AND(MONTH(E488)=2,F488&gt;DATE(2022,2,28)),(NETWORKDAYS(E488,Lister!$E$21,Lister!$D$7:$D$16)-R488)*O488/NETWORKDAYS(Lister!$D$21,Lister!$E$21,Lister!$D$7:$D$16),IF(AND(E488&lt;DATE(2022,2,1),MONTH(F488)=2),(NETWORKDAYS(Lister!$D$21,F488,Lister!$D$7:$D$16)-R488)*O488/NETWORKDAYS(Lister!$D$21,Lister!$E$21,Lister!$D$7:$D$16),IF(AND(E488&lt;DATE(2022,2,1),F488&gt;DATE(2022,2,28)),(NETWORKDAYS(Lister!$D$21,Lister!$E$21,Lister!$D$7:$D$16)-R488)*O488/NETWORKDAYS(Lister!$D$21,Lister!$E$21,Lister!$D$7:$D$16),IF(OR(AND(E488&lt;DATE(2022,2,1),F488&lt;DATE(2022,2,1)),E488&gt;DATE(2022,2,28)),0)))))),0),"")</f>
        <v/>
      </c>
      <c r="V488" s="23" t="str">
        <f t="shared" si="52"/>
        <v/>
      </c>
      <c r="W488" s="23" t="str">
        <f t="shared" si="53"/>
        <v/>
      </c>
      <c r="X488" s="24" t="str">
        <f t="shared" si="54"/>
        <v/>
      </c>
    </row>
    <row r="489" spans="1:24" x14ac:dyDescent="0.3">
      <c r="A489" s="4" t="str">
        <f t="shared" si="55"/>
        <v/>
      </c>
      <c r="B489" s="41"/>
      <c r="C489" s="42"/>
      <c r="D489" s="43"/>
      <c r="E489" s="44"/>
      <c r="F489" s="44"/>
      <c r="G489" s="17" t="str">
        <f>IF(OR(E489="",F489=""),"",NETWORKDAYS(E489,F489,Lister!$D$7:$D$16))</f>
        <v/>
      </c>
      <c r="I489" s="45" t="str">
        <f t="shared" si="49"/>
        <v/>
      </c>
      <c r="J489" s="46"/>
      <c r="K489" s="47">
        <f>IF(ISNUMBER('Opsparede løndele'!I474),J489+'Opsparede løndele'!I474,J489)</f>
        <v>0</v>
      </c>
      <c r="L489" s="48"/>
      <c r="M489" s="49"/>
      <c r="N489" s="23" t="str">
        <f t="shared" si="50"/>
        <v/>
      </c>
      <c r="O489" s="21" t="str">
        <f t="shared" si="51"/>
        <v/>
      </c>
      <c r="P489" s="49"/>
      <c r="Q489" s="49"/>
      <c r="R489" s="49"/>
      <c r="S489" s="22" t="str">
        <f>IFERROR(MAX(IF(OR(P489="",Q489="",R489=""),"",IF(AND(MONTH(E489)=12,MONTH(F489)=12),(NETWORKDAYS(E489,F489,Lister!$D$7:$D$16)-P489)*O489/NETWORKDAYS(Lister!$D$19,Lister!$E$19,Lister!$D$7:$D$16),IF(AND(MONTH(E489)=12,F489&gt;DATE(2021,12,31)),(NETWORKDAYS(E489,Lister!$E$19,Lister!$D$7:$D$16)-P489)*O489/NETWORKDAYS(Lister!$D$19,Lister!$E$19,Lister!$D$7:$D$16),IF(E489&gt;DATE(2021,12,31),0)))),0),"")</f>
        <v/>
      </c>
      <c r="T489" s="22" t="str">
        <f>IFERROR(MAX(IF(OR(P489="",Q489="",R489=""),"",IF(AND(MONTH(E489)=1,MONTH(F489)=1),(NETWORKDAYS(E489,F489,Lister!$D$7:$D$16)-Q489)*O489/NETWORKDAYS(Lister!$D$20,Lister!$E$20,Lister!$D$7:$D$16),IF(AND(MONTH(E489)=1,F489&gt;DATE(2022,1,31)),(NETWORKDAYS(E489,Lister!$E$20,Lister!$D$7:$D$16)-Q489)*O489/NETWORKDAYS(Lister!$D$20,Lister!$E$20,Lister!$D$7:$D$16),IF(AND(E489&lt;DATE(2022,1,1),MONTH(F489)=1),(NETWORKDAYS(Lister!$D$20,F489,Lister!$D$7:$D$16)-Q489)*O489/NETWORKDAYS(Lister!$D$20,Lister!$E$20,Lister!$D$7:$D$16),IF(AND(E489&lt;DATE(2022,1,1),F489&gt;DATE(2022,1,31)),(NETWORKDAYS(Lister!$D$20,Lister!$E$20,Lister!$D$7:$D$16)-Q489)*O489/NETWORKDAYS(Lister!$D$20,Lister!$E$20,Lister!$D$7:$D$16),IF(OR(AND(E489&lt;DATE(2022,1,1),F489&lt;DATE(2022,1,1)),E489&gt;DATE(2022,1,31)),0)))))),0),"")</f>
        <v/>
      </c>
      <c r="U489" s="22" t="str">
        <f>IFERROR(MAX(IF(OR(P489="",Q489="",R489=""),"",IF(AND(MONTH(E489)=2,MONTH(F489)=2),(NETWORKDAYS(E489,F489,Lister!$D$7:$D$16)-R489)*O489/NETWORKDAYS(Lister!$D$21,Lister!$E$21,Lister!$D$7:$D$16),IF(AND(MONTH(E489)=2,F489&gt;DATE(2022,2,28)),(NETWORKDAYS(E489,Lister!$E$21,Lister!$D$7:$D$16)-R489)*O489/NETWORKDAYS(Lister!$D$21,Lister!$E$21,Lister!$D$7:$D$16),IF(AND(E489&lt;DATE(2022,2,1),MONTH(F489)=2),(NETWORKDAYS(Lister!$D$21,F489,Lister!$D$7:$D$16)-R489)*O489/NETWORKDAYS(Lister!$D$21,Lister!$E$21,Lister!$D$7:$D$16),IF(AND(E489&lt;DATE(2022,2,1),F489&gt;DATE(2022,2,28)),(NETWORKDAYS(Lister!$D$21,Lister!$E$21,Lister!$D$7:$D$16)-R489)*O489/NETWORKDAYS(Lister!$D$21,Lister!$E$21,Lister!$D$7:$D$16),IF(OR(AND(E489&lt;DATE(2022,2,1),F489&lt;DATE(2022,2,1)),E489&gt;DATE(2022,2,28)),0)))))),0),"")</f>
        <v/>
      </c>
      <c r="V489" s="23" t="str">
        <f t="shared" si="52"/>
        <v/>
      </c>
      <c r="W489" s="23" t="str">
        <f t="shared" si="53"/>
        <v/>
      </c>
      <c r="X489" s="24" t="str">
        <f t="shared" si="54"/>
        <v/>
      </c>
    </row>
    <row r="490" spans="1:24" x14ac:dyDescent="0.3">
      <c r="A490" s="4" t="str">
        <f t="shared" si="55"/>
        <v/>
      </c>
      <c r="B490" s="41"/>
      <c r="C490" s="42"/>
      <c r="D490" s="43"/>
      <c r="E490" s="44"/>
      <c r="F490" s="44"/>
      <c r="G490" s="17" t="str">
        <f>IF(OR(E490="",F490=""),"",NETWORKDAYS(E490,F490,Lister!$D$7:$D$16))</f>
        <v/>
      </c>
      <c r="I490" s="45" t="str">
        <f t="shared" si="49"/>
        <v/>
      </c>
      <c r="J490" s="46"/>
      <c r="K490" s="47">
        <f>IF(ISNUMBER('Opsparede løndele'!I475),J490+'Opsparede løndele'!I475,J490)</f>
        <v>0</v>
      </c>
      <c r="L490" s="48"/>
      <c r="M490" s="49"/>
      <c r="N490" s="23" t="str">
        <f t="shared" si="50"/>
        <v/>
      </c>
      <c r="O490" s="21" t="str">
        <f t="shared" si="51"/>
        <v/>
      </c>
      <c r="P490" s="49"/>
      <c r="Q490" s="49"/>
      <c r="R490" s="49"/>
      <c r="S490" s="22" t="str">
        <f>IFERROR(MAX(IF(OR(P490="",Q490="",R490=""),"",IF(AND(MONTH(E490)=12,MONTH(F490)=12),(NETWORKDAYS(E490,F490,Lister!$D$7:$D$16)-P490)*O490/NETWORKDAYS(Lister!$D$19,Lister!$E$19,Lister!$D$7:$D$16),IF(AND(MONTH(E490)=12,F490&gt;DATE(2021,12,31)),(NETWORKDAYS(E490,Lister!$E$19,Lister!$D$7:$D$16)-P490)*O490/NETWORKDAYS(Lister!$D$19,Lister!$E$19,Lister!$D$7:$D$16),IF(E490&gt;DATE(2021,12,31),0)))),0),"")</f>
        <v/>
      </c>
      <c r="T490" s="22" t="str">
        <f>IFERROR(MAX(IF(OR(P490="",Q490="",R490=""),"",IF(AND(MONTH(E490)=1,MONTH(F490)=1),(NETWORKDAYS(E490,F490,Lister!$D$7:$D$16)-Q490)*O490/NETWORKDAYS(Lister!$D$20,Lister!$E$20,Lister!$D$7:$D$16),IF(AND(MONTH(E490)=1,F490&gt;DATE(2022,1,31)),(NETWORKDAYS(E490,Lister!$E$20,Lister!$D$7:$D$16)-Q490)*O490/NETWORKDAYS(Lister!$D$20,Lister!$E$20,Lister!$D$7:$D$16),IF(AND(E490&lt;DATE(2022,1,1),MONTH(F490)=1),(NETWORKDAYS(Lister!$D$20,F490,Lister!$D$7:$D$16)-Q490)*O490/NETWORKDAYS(Lister!$D$20,Lister!$E$20,Lister!$D$7:$D$16),IF(AND(E490&lt;DATE(2022,1,1),F490&gt;DATE(2022,1,31)),(NETWORKDAYS(Lister!$D$20,Lister!$E$20,Lister!$D$7:$D$16)-Q490)*O490/NETWORKDAYS(Lister!$D$20,Lister!$E$20,Lister!$D$7:$D$16),IF(OR(AND(E490&lt;DATE(2022,1,1),F490&lt;DATE(2022,1,1)),E490&gt;DATE(2022,1,31)),0)))))),0),"")</f>
        <v/>
      </c>
      <c r="U490" s="22" t="str">
        <f>IFERROR(MAX(IF(OR(P490="",Q490="",R490=""),"",IF(AND(MONTH(E490)=2,MONTH(F490)=2),(NETWORKDAYS(E490,F490,Lister!$D$7:$D$16)-R490)*O490/NETWORKDAYS(Lister!$D$21,Lister!$E$21,Lister!$D$7:$D$16),IF(AND(MONTH(E490)=2,F490&gt;DATE(2022,2,28)),(NETWORKDAYS(E490,Lister!$E$21,Lister!$D$7:$D$16)-R490)*O490/NETWORKDAYS(Lister!$D$21,Lister!$E$21,Lister!$D$7:$D$16),IF(AND(E490&lt;DATE(2022,2,1),MONTH(F490)=2),(NETWORKDAYS(Lister!$D$21,F490,Lister!$D$7:$D$16)-R490)*O490/NETWORKDAYS(Lister!$D$21,Lister!$E$21,Lister!$D$7:$D$16),IF(AND(E490&lt;DATE(2022,2,1),F490&gt;DATE(2022,2,28)),(NETWORKDAYS(Lister!$D$21,Lister!$E$21,Lister!$D$7:$D$16)-R490)*O490/NETWORKDAYS(Lister!$D$21,Lister!$E$21,Lister!$D$7:$D$16),IF(OR(AND(E490&lt;DATE(2022,2,1),F490&lt;DATE(2022,2,1)),E490&gt;DATE(2022,2,28)),0)))))),0),"")</f>
        <v/>
      </c>
      <c r="V490" s="23" t="str">
        <f t="shared" si="52"/>
        <v/>
      </c>
      <c r="W490" s="23" t="str">
        <f t="shared" si="53"/>
        <v/>
      </c>
      <c r="X490" s="24" t="str">
        <f t="shared" si="54"/>
        <v/>
      </c>
    </row>
    <row r="491" spans="1:24" x14ac:dyDescent="0.3">
      <c r="A491" s="4" t="str">
        <f t="shared" si="55"/>
        <v/>
      </c>
      <c r="B491" s="41"/>
      <c r="C491" s="42"/>
      <c r="D491" s="43"/>
      <c r="E491" s="44"/>
      <c r="F491" s="44"/>
      <c r="G491" s="17" t="str">
        <f>IF(OR(E491="",F491=""),"",NETWORKDAYS(E491,F491,Lister!$D$7:$D$16))</f>
        <v/>
      </c>
      <c r="I491" s="45" t="str">
        <f t="shared" si="49"/>
        <v/>
      </c>
      <c r="J491" s="46"/>
      <c r="K491" s="47">
        <f>IF(ISNUMBER('Opsparede løndele'!I476),J491+'Opsparede løndele'!I476,J491)</f>
        <v>0</v>
      </c>
      <c r="L491" s="48"/>
      <c r="M491" s="49"/>
      <c r="N491" s="23" t="str">
        <f t="shared" si="50"/>
        <v/>
      </c>
      <c r="O491" s="21" t="str">
        <f t="shared" si="51"/>
        <v/>
      </c>
      <c r="P491" s="49"/>
      <c r="Q491" s="49"/>
      <c r="R491" s="49"/>
      <c r="S491" s="22" t="str">
        <f>IFERROR(MAX(IF(OR(P491="",Q491="",R491=""),"",IF(AND(MONTH(E491)=12,MONTH(F491)=12),(NETWORKDAYS(E491,F491,Lister!$D$7:$D$16)-P491)*O491/NETWORKDAYS(Lister!$D$19,Lister!$E$19,Lister!$D$7:$D$16),IF(AND(MONTH(E491)=12,F491&gt;DATE(2021,12,31)),(NETWORKDAYS(E491,Lister!$E$19,Lister!$D$7:$D$16)-P491)*O491/NETWORKDAYS(Lister!$D$19,Lister!$E$19,Lister!$D$7:$D$16),IF(E491&gt;DATE(2021,12,31),0)))),0),"")</f>
        <v/>
      </c>
      <c r="T491" s="22" t="str">
        <f>IFERROR(MAX(IF(OR(P491="",Q491="",R491=""),"",IF(AND(MONTH(E491)=1,MONTH(F491)=1),(NETWORKDAYS(E491,F491,Lister!$D$7:$D$16)-Q491)*O491/NETWORKDAYS(Lister!$D$20,Lister!$E$20,Lister!$D$7:$D$16),IF(AND(MONTH(E491)=1,F491&gt;DATE(2022,1,31)),(NETWORKDAYS(E491,Lister!$E$20,Lister!$D$7:$D$16)-Q491)*O491/NETWORKDAYS(Lister!$D$20,Lister!$E$20,Lister!$D$7:$D$16),IF(AND(E491&lt;DATE(2022,1,1),MONTH(F491)=1),(NETWORKDAYS(Lister!$D$20,F491,Lister!$D$7:$D$16)-Q491)*O491/NETWORKDAYS(Lister!$D$20,Lister!$E$20,Lister!$D$7:$D$16),IF(AND(E491&lt;DATE(2022,1,1),F491&gt;DATE(2022,1,31)),(NETWORKDAYS(Lister!$D$20,Lister!$E$20,Lister!$D$7:$D$16)-Q491)*O491/NETWORKDAYS(Lister!$D$20,Lister!$E$20,Lister!$D$7:$D$16),IF(OR(AND(E491&lt;DATE(2022,1,1),F491&lt;DATE(2022,1,1)),E491&gt;DATE(2022,1,31)),0)))))),0),"")</f>
        <v/>
      </c>
      <c r="U491" s="22" t="str">
        <f>IFERROR(MAX(IF(OR(P491="",Q491="",R491=""),"",IF(AND(MONTH(E491)=2,MONTH(F491)=2),(NETWORKDAYS(E491,F491,Lister!$D$7:$D$16)-R491)*O491/NETWORKDAYS(Lister!$D$21,Lister!$E$21,Lister!$D$7:$D$16),IF(AND(MONTH(E491)=2,F491&gt;DATE(2022,2,28)),(NETWORKDAYS(E491,Lister!$E$21,Lister!$D$7:$D$16)-R491)*O491/NETWORKDAYS(Lister!$D$21,Lister!$E$21,Lister!$D$7:$D$16),IF(AND(E491&lt;DATE(2022,2,1),MONTH(F491)=2),(NETWORKDAYS(Lister!$D$21,F491,Lister!$D$7:$D$16)-R491)*O491/NETWORKDAYS(Lister!$D$21,Lister!$E$21,Lister!$D$7:$D$16),IF(AND(E491&lt;DATE(2022,2,1),F491&gt;DATE(2022,2,28)),(NETWORKDAYS(Lister!$D$21,Lister!$E$21,Lister!$D$7:$D$16)-R491)*O491/NETWORKDAYS(Lister!$D$21,Lister!$E$21,Lister!$D$7:$D$16),IF(OR(AND(E491&lt;DATE(2022,2,1),F491&lt;DATE(2022,2,1)),E491&gt;DATE(2022,2,28)),0)))))),0),"")</f>
        <v/>
      </c>
      <c r="V491" s="23" t="str">
        <f t="shared" si="52"/>
        <v/>
      </c>
      <c r="W491" s="23" t="str">
        <f t="shared" si="53"/>
        <v/>
      </c>
      <c r="X491" s="24" t="str">
        <f t="shared" si="54"/>
        <v/>
      </c>
    </row>
    <row r="492" spans="1:24" x14ac:dyDescent="0.3">
      <c r="A492" s="4" t="str">
        <f t="shared" si="55"/>
        <v/>
      </c>
      <c r="B492" s="41"/>
      <c r="C492" s="42"/>
      <c r="D492" s="43"/>
      <c r="E492" s="44"/>
      <c r="F492" s="44"/>
      <c r="G492" s="17" t="str">
        <f>IF(OR(E492="",F492=""),"",NETWORKDAYS(E492,F492,Lister!$D$7:$D$16))</f>
        <v/>
      </c>
      <c r="I492" s="45" t="str">
        <f t="shared" si="49"/>
        <v/>
      </c>
      <c r="J492" s="46"/>
      <c r="K492" s="47">
        <f>IF(ISNUMBER('Opsparede løndele'!I477),J492+'Opsparede løndele'!I477,J492)</f>
        <v>0</v>
      </c>
      <c r="L492" s="48"/>
      <c r="M492" s="49"/>
      <c r="N492" s="23" t="str">
        <f t="shared" si="50"/>
        <v/>
      </c>
      <c r="O492" s="21" t="str">
        <f t="shared" si="51"/>
        <v/>
      </c>
      <c r="P492" s="49"/>
      <c r="Q492" s="49"/>
      <c r="R492" s="49"/>
      <c r="S492" s="22" t="str">
        <f>IFERROR(MAX(IF(OR(P492="",Q492="",R492=""),"",IF(AND(MONTH(E492)=12,MONTH(F492)=12),(NETWORKDAYS(E492,F492,Lister!$D$7:$D$16)-P492)*O492/NETWORKDAYS(Lister!$D$19,Lister!$E$19,Lister!$D$7:$D$16),IF(AND(MONTH(E492)=12,F492&gt;DATE(2021,12,31)),(NETWORKDAYS(E492,Lister!$E$19,Lister!$D$7:$D$16)-P492)*O492/NETWORKDAYS(Lister!$D$19,Lister!$E$19,Lister!$D$7:$D$16),IF(E492&gt;DATE(2021,12,31),0)))),0),"")</f>
        <v/>
      </c>
      <c r="T492" s="22" t="str">
        <f>IFERROR(MAX(IF(OR(P492="",Q492="",R492=""),"",IF(AND(MONTH(E492)=1,MONTH(F492)=1),(NETWORKDAYS(E492,F492,Lister!$D$7:$D$16)-Q492)*O492/NETWORKDAYS(Lister!$D$20,Lister!$E$20,Lister!$D$7:$D$16),IF(AND(MONTH(E492)=1,F492&gt;DATE(2022,1,31)),(NETWORKDAYS(E492,Lister!$E$20,Lister!$D$7:$D$16)-Q492)*O492/NETWORKDAYS(Lister!$D$20,Lister!$E$20,Lister!$D$7:$D$16),IF(AND(E492&lt;DATE(2022,1,1),MONTH(F492)=1),(NETWORKDAYS(Lister!$D$20,F492,Lister!$D$7:$D$16)-Q492)*O492/NETWORKDAYS(Lister!$D$20,Lister!$E$20,Lister!$D$7:$D$16),IF(AND(E492&lt;DATE(2022,1,1),F492&gt;DATE(2022,1,31)),(NETWORKDAYS(Lister!$D$20,Lister!$E$20,Lister!$D$7:$D$16)-Q492)*O492/NETWORKDAYS(Lister!$D$20,Lister!$E$20,Lister!$D$7:$D$16),IF(OR(AND(E492&lt;DATE(2022,1,1),F492&lt;DATE(2022,1,1)),E492&gt;DATE(2022,1,31)),0)))))),0),"")</f>
        <v/>
      </c>
      <c r="U492" s="22" t="str">
        <f>IFERROR(MAX(IF(OR(P492="",Q492="",R492=""),"",IF(AND(MONTH(E492)=2,MONTH(F492)=2),(NETWORKDAYS(E492,F492,Lister!$D$7:$D$16)-R492)*O492/NETWORKDAYS(Lister!$D$21,Lister!$E$21,Lister!$D$7:$D$16),IF(AND(MONTH(E492)=2,F492&gt;DATE(2022,2,28)),(NETWORKDAYS(E492,Lister!$E$21,Lister!$D$7:$D$16)-R492)*O492/NETWORKDAYS(Lister!$D$21,Lister!$E$21,Lister!$D$7:$D$16),IF(AND(E492&lt;DATE(2022,2,1),MONTH(F492)=2),(NETWORKDAYS(Lister!$D$21,F492,Lister!$D$7:$D$16)-R492)*O492/NETWORKDAYS(Lister!$D$21,Lister!$E$21,Lister!$D$7:$D$16),IF(AND(E492&lt;DATE(2022,2,1),F492&gt;DATE(2022,2,28)),(NETWORKDAYS(Lister!$D$21,Lister!$E$21,Lister!$D$7:$D$16)-R492)*O492/NETWORKDAYS(Lister!$D$21,Lister!$E$21,Lister!$D$7:$D$16),IF(OR(AND(E492&lt;DATE(2022,2,1),F492&lt;DATE(2022,2,1)),E492&gt;DATE(2022,2,28)),0)))))),0),"")</f>
        <v/>
      </c>
      <c r="V492" s="23" t="str">
        <f t="shared" si="52"/>
        <v/>
      </c>
      <c r="W492" s="23" t="str">
        <f t="shared" si="53"/>
        <v/>
      </c>
      <c r="X492" s="24" t="str">
        <f t="shared" si="54"/>
        <v/>
      </c>
    </row>
    <row r="493" spans="1:24" x14ac:dyDescent="0.3">
      <c r="A493" s="4" t="str">
        <f t="shared" si="55"/>
        <v/>
      </c>
      <c r="B493" s="41"/>
      <c r="C493" s="42"/>
      <c r="D493" s="43"/>
      <c r="E493" s="44"/>
      <c r="F493" s="44"/>
      <c r="G493" s="17" t="str">
        <f>IF(OR(E493="",F493=""),"",NETWORKDAYS(E493,F493,Lister!$D$7:$D$16))</f>
        <v/>
      </c>
      <c r="I493" s="45" t="str">
        <f t="shared" si="49"/>
        <v/>
      </c>
      <c r="J493" s="46"/>
      <c r="K493" s="47">
        <f>IF(ISNUMBER('Opsparede løndele'!I478),J493+'Opsparede løndele'!I478,J493)</f>
        <v>0</v>
      </c>
      <c r="L493" s="48"/>
      <c r="M493" s="49"/>
      <c r="N493" s="23" t="str">
        <f t="shared" si="50"/>
        <v/>
      </c>
      <c r="O493" s="21" t="str">
        <f t="shared" si="51"/>
        <v/>
      </c>
      <c r="P493" s="49"/>
      <c r="Q493" s="49"/>
      <c r="R493" s="49"/>
      <c r="S493" s="22" t="str">
        <f>IFERROR(MAX(IF(OR(P493="",Q493="",R493=""),"",IF(AND(MONTH(E493)=12,MONTH(F493)=12),(NETWORKDAYS(E493,F493,Lister!$D$7:$D$16)-P493)*O493/NETWORKDAYS(Lister!$D$19,Lister!$E$19,Lister!$D$7:$D$16),IF(AND(MONTH(E493)=12,F493&gt;DATE(2021,12,31)),(NETWORKDAYS(E493,Lister!$E$19,Lister!$D$7:$D$16)-P493)*O493/NETWORKDAYS(Lister!$D$19,Lister!$E$19,Lister!$D$7:$D$16),IF(E493&gt;DATE(2021,12,31),0)))),0),"")</f>
        <v/>
      </c>
      <c r="T493" s="22" t="str">
        <f>IFERROR(MAX(IF(OR(P493="",Q493="",R493=""),"",IF(AND(MONTH(E493)=1,MONTH(F493)=1),(NETWORKDAYS(E493,F493,Lister!$D$7:$D$16)-Q493)*O493/NETWORKDAYS(Lister!$D$20,Lister!$E$20,Lister!$D$7:$D$16),IF(AND(MONTH(E493)=1,F493&gt;DATE(2022,1,31)),(NETWORKDAYS(E493,Lister!$E$20,Lister!$D$7:$D$16)-Q493)*O493/NETWORKDAYS(Lister!$D$20,Lister!$E$20,Lister!$D$7:$D$16),IF(AND(E493&lt;DATE(2022,1,1),MONTH(F493)=1),(NETWORKDAYS(Lister!$D$20,F493,Lister!$D$7:$D$16)-Q493)*O493/NETWORKDAYS(Lister!$D$20,Lister!$E$20,Lister!$D$7:$D$16),IF(AND(E493&lt;DATE(2022,1,1),F493&gt;DATE(2022,1,31)),(NETWORKDAYS(Lister!$D$20,Lister!$E$20,Lister!$D$7:$D$16)-Q493)*O493/NETWORKDAYS(Lister!$D$20,Lister!$E$20,Lister!$D$7:$D$16),IF(OR(AND(E493&lt;DATE(2022,1,1),F493&lt;DATE(2022,1,1)),E493&gt;DATE(2022,1,31)),0)))))),0),"")</f>
        <v/>
      </c>
      <c r="U493" s="22" t="str">
        <f>IFERROR(MAX(IF(OR(P493="",Q493="",R493=""),"",IF(AND(MONTH(E493)=2,MONTH(F493)=2),(NETWORKDAYS(E493,F493,Lister!$D$7:$D$16)-R493)*O493/NETWORKDAYS(Lister!$D$21,Lister!$E$21,Lister!$D$7:$D$16),IF(AND(MONTH(E493)=2,F493&gt;DATE(2022,2,28)),(NETWORKDAYS(E493,Lister!$E$21,Lister!$D$7:$D$16)-R493)*O493/NETWORKDAYS(Lister!$D$21,Lister!$E$21,Lister!$D$7:$D$16),IF(AND(E493&lt;DATE(2022,2,1),MONTH(F493)=2),(NETWORKDAYS(Lister!$D$21,F493,Lister!$D$7:$D$16)-R493)*O493/NETWORKDAYS(Lister!$D$21,Lister!$E$21,Lister!$D$7:$D$16),IF(AND(E493&lt;DATE(2022,2,1),F493&gt;DATE(2022,2,28)),(NETWORKDAYS(Lister!$D$21,Lister!$E$21,Lister!$D$7:$D$16)-R493)*O493/NETWORKDAYS(Lister!$D$21,Lister!$E$21,Lister!$D$7:$D$16),IF(OR(AND(E493&lt;DATE(2022,2,1),F493&lt;DATE(2022,2,1)),E493&gt;DATE(2022,2,28)),0)))))),0),"")</f>
        <v/>
      </c>
      <c r="V493" s="23" t="str">
        <f t="shared" si="52"/>
        <v/>
      </c>
      <c r="W493" s="23" t="str">
        <f t="shared" si="53"/>
        <v/>
      </c>
      <c r="X493" s="24" t="str">
        <f t="shared" si="54"/>
        <v/>
      </c>
    </row>
    <row r="494" spans="1:24" x14ac:dyDescent="0.3">
      <c r="A494" s="4" t="str">
        <f t="shared" si="55"/>
        <v/>
      </c>
      <c r="B494" s="41"/>
      <c r="C494" s="42"/>
      <c r="D494" s="43"/>
      <c r="E494" s="44"/>
      <c r="F494" s="44"/>
      <c r="G494" s="17" t="str">
        <f>IF(OR(E494="",F494=""),"",NETWORKDAYS(E494,F494,Lister!$D$7:$D$16))</f>
        <v/>
      </c>
      <c r="I494" s="45" t="str">
        <f t="shared" si="49"/>
        <v/>
      </c>
      <c r="J494" s="46"/>
      <c r="K494" s="47">
        <f>IF(ISNUMBER('Opsparede løndele'!I479),J494+'Opsparede løndele'!I479,J494)</f>
        <v>0</v>
      </c>
      <c r="L494" s="48"/>
      <c r="M494" s="49"/>
      <c r="N494" s="23" t="str">
        <f t="shared" si="50"/>
        <v/>
      </c>
      <c r="O494" s="21" t="str">
        <f t="shared" si="51"/>
        <v/>
      </c>
      <c r="P494" s="49"/>
      <c r="Q494" s="49"/>
      <c r="R494" s="49"/>
      <c r="S494" s="22" t="str">
        <f>IFERROR(MAX(IF(OR(P494="",Q494="",R494=""),"",IF(AND(MONTH(E494)=12,MONTH(F494)=12),(NETWORKDAYS(E494,F494,Lister!$D$7:$D$16)-P494)*O494/NETWORKDAYS(Lister!$D$19,Lister!$E$19,Lister!$D$7:$D$16),IF(AND(MONTH(E494)=12,F494&gt;DATE(2021,12,31)),(NETWORKDAYS(E494,Lister!$E$19,Lister!$D$7:$D$16)-P494)*O494/NETWORKDAYS(Lister!$D$19,Lister!$E$19,Lister!$D$7:$D$16),IF(E494&gt;DATE(2021,12,31),0)))),0),"")</f>
        <v/>
      </c>
      <c r="T494" s="22" t="str">
        <f>IFERROR(MAX(IF(OR(P494="",Q494="",R494=""),"",IF(AND(MONTH(E494)=1,MONTH(F494)=1),(NETWORKDAYS(E494,F494,Lister!$D$7:$D$16)-Q494)*O494/NETWORKDAYS(Lister!$D$20,Lister!$E$20,Lister!$D$7:$D$16),IF(AND(MONTH(E494)=1,F494&gt;DATE(2022,1,31)),(NETWORKDAYS(E494,Lister!$E$20,Lister!$D$7:$D$16)-Q494)*O494/NETWORKDAYS(Lister!$D$20,Lister!$E$20,Lister!$D$7:$D$16),IF(AND(E494&lt;DATE(2022,1,1),MONTH(F494)=1),(NETWORKDAYS(Lister!$D$20,F494,Lister!$D$7:$D$16)-Q494)*O494/NETWORKDAYS(Lister!$D$20,Lister!$E$20,Lister!$D$7:$D$16),IF(AND(E494&lt;DATE(2022,1,1),F494&gt;DATE(2022,1,31)),(NETWORKDAYS(Lister!$D$20,Lister!$E$20,Lister!$D$7:$D$16)-Q494)*O494/NETWORKDAYS(Lister!$D$20,Lister!$E$20,Lister!$D$7:$D$16),IF(OR(AND(E494&lt;DATE(2022,1,1),F494&lt;DATE(2022,1,1)),E494&gt;DATE(2022,1,31)),0)))))),0),"")</f>
        <v/>
      </c>
      <c r="U494" s="22" t="str">
        <f>IFERROR(MAX(IF(OR(P494="",Q494="",R494=""),"",IF(AND(MONTH(E494)=2,MONTH(F494)=2),(NETWORKDAYS(E494,F494,Lister!$D$7:$D$16)-R494)*O494/NETWORKDAYS(Lister!$D$21,Lister!$E$21,Lister!$D$7:$D$16),IF(AND(MONTH(E494)=2,F494&gt;DATE(2022,2,28)),(NETWORKDAYS(E494,Lister!$E$21,Lister!$D$7:$D$16)-R494)*O494/NETWORKDAYS(Lister!$D$21,Lister!$E$21,Lister!$D$7:$D$16),IF(AND(E494&lt;DATE(2022,2,1),MONTH(F494)=2),(NETWORKDAYS(Lister!$D$21,F494,Lister!$D$7:$D$16)-R494)*O494/NETWORKDAYS(Lister!$D$21,Lister!$E$21,Lister!$D$7:$D$16),IF(AND(E494&lt;DATE(2022,2,1),F494&gt;DATE(2022,2,28)),(NETWORKDAYS(Lister!$D$21,Lister!$E$21,Lister!$D$7:$D$16)-R494)*O494/NETWORKDAYS(Lister!$D$21,Lister!$E$21,Lister!$D$7:$D$16),IF(OR(AND(E494&lt;DATE(2022,2,1),F494&lt;DATE(2022,2,1)),E494&gt;DATE(2022,2,28)),0)))))),0),"")</f>
        <v/>
      </c>
      <c r="V494" s="23" t="str">
        <f t="shared" si="52"/>
        <v/>
      </c>
      <c r="W494" s="23" t="str">
        <f t="shared" si="53"/>
        <v/>
      </c>
      <c r="X494" s="24" t="str">
        <f t="shared" si="54"/>
        <v/>
      </c>
    </row>
    <row r="495" spans="1:24" x14ac:dyDescent="0.3">
      <c r="A495" s="4" t="str">
        <f t="shared" si="55"/>
        <v/>
      </c>
      <c r="B495" s="41"/>
      <c r="C495" s="42"/>
      <c r="D495" s="43"/>
      <c r="E495" s="44"/>
      <c r="F495" s="44"/>
      <c r="G495" s="17" t="str">
        <f>IF(OR(E495="",F495=""),"",NETWORKDAYS(E495,F495,Lister!$D$7:$D$16))</f>
        <v/>
      </c>
      <c r="I495" s="45" t="str">
        <f t="shared" si="49"/>
        <v/>
      </c>
      <c r="J495" s="46"/>
      <c r="K495" s="47">
        <f>IF(ISNUMBER('Opsparede løndele'!I480),J495+'Opsparede løndele'!I480,J495)</f>
        <v>0</v>
      </c>
      <c r="L495" s="48"/>
      <c r="M495" s="49"/>
      <c r="N495" s="23" t="str">
        <f t="shared" si="50"/>
        <v/>
      </c>
      <c r="O495" s="21" t="str">
        <f t="shared" si="51"/>
        <v/>
      </c>
      <c r="P495" s="49"/>
      <c r="Q495" s="49"/>
      <c r="R495" s="49"/>
      <c r="S495" s="22" t="str">
        <f>IFERROR(MAX(IF(OR(P495="",Q495="",R495=""),"",IF(AND(MONTH(E495)=12,MONTH(F495)=12),(NETWORKDAYS(E495,F495,Lister!$D$7:$D$16)-P495)*O495/NETWORKDAYS(Lister!$D$19,Lister!$E$19,Lister!$D$7:$D$16),IF(AND(MONTH(E495)=12,F495&gt;DATE(2021,12,31)),(NETWORKDAYS(E495,Lister!$E$19,Lister!$D$7:$D$16)-P495)*O495/NETWORKDAYS(Lister!$D$19,Lister!$E$19,Lister!$D$7:$D$16),IF(E495&gt;DATE(2021,12,31),0)))),0),"")</f>
        <v/>
      </c>
      <c r="T495" s="22" t="str">
        <f>IFERROR(MAX(IF(OR(P495="",Q495="",R495=""),"",IF(AND(MONTH(E495)=1,MONTH(F495)=1),(NETWORKDAYS(E495,F495,Lister!$D$7:$D$16)-Q495)*O495/NETWORKDAYS(Lister!$D$20,Lister!$E$20,Lister!$D$7:$D$16),IF(AND(MONTH(E495)=1,F495&gt;DATE(2022,1,31)),(NETWORKDAYS(E495,Lister!$E$20,Lister!$D$7:$D$16)-Q495)*O495/NETWORKDAYS(Lister!$D$20,Lister!$E$20,Lister!$D$7:$D$16),IF(AND(E495&lt;DATE(2022,1,1),MONTH(F495)=1),(NETWORKDAYS(Lister!$D$20,F495,Lister!$D$7:$D$16)-Q495)*O495/NETWORKDAYS(Lister!$D$20,Lister!$E$20,Lister!$D$7:$D$16),IF(AND(E495&lt;DATE(2022,1,1),F495&gt;DATE(2022,1,31)),(NETWORKDAYS(Lister!$D$20,Lister!$E$20,Lister!$D$7:$D$16)-Q495)*O495/NETWORKDAYS(Lister!$D$20,Lister!$E$20,Lister!$D$7:$D$16),IF(OR(AND(E495&lt;DATE(2022,1,1),F495&lt;DATE(2022,1,1)),E495&gt;DATE(2022,1,31)),0)))))),0),"")</f>
        <v/>
      </c>
      <c r="U495" s="22" t="str">
        <f>IFERROR(MAX(IF(OR(P495="",Q495="",R495=""),"",IF(AND(MONTH(E495)=2,MONTH(F495)=2),(NETWORKDAYS(E495,F495,Lister!$D$7:$D$16)-R495)*O495/NETWORKDAYS(Lister!$D$21,Lister!$E$21,Lister!$D$7:$D$16),IF(AND(MONTH(E495)=2,F495&gt;DATE(2022,2,28)),(NETWORKDAYS(E495,Lister!$E$21,Lister!$D$7:$D$16)-R495)*O495/NETWORKDAYS(Lister!$D$21,Lister!$E$21,Lister!$D$7:$D$16),IF(AND(E495&lt;DATE(2022,2,1),MONTH(F495)=2),(NETWORKDAYS(Lister!$D$21,F495,Lister!$D$7:$D$16)-R495)*O495/NETWORKDAYS(Lister!$D$21,Lister!$E$21,Lister!$D$7:$D$16),IF(AND(E495&lt;DATE(2022,2,1),F495&gt;DATE(2022,2,28)),(NETWORKDAYS(Lister!$D$21,Lister!$E$21,Lister!$D$7:$D$16)-R495)*O495/NETWORKDAYS(Lister!$D$21,Lister!$E$21,Lister!$D$7:$D$16),IF(OR(AND(E495&lt;DATE(2022,2,1),F495&lt;DATE(2022,2,1)),E495&gt;DATE(2022,2,28)),0)))))),0),"")</f>
        <v/>
      </c>
      <c r="V495" s="23" t="str">
        <f t="shared" si="52"/>
        <v/>
      </c>
      <c r="W495" s="23" t="str">
        <f t="shared" si="53"/>
        <v/>
      </c>
      <c r="X495" s="24" t="str">
        <f t="shared" si="54"/>
        <v/>
      </c>
    </row>
    <row r="496" spans="1:24" x14ac:dyDescent="0.3">
      <c r="A496" s="4" t="str">
        <f t="shared" si="55"/>
        <v/>
      </c>
      <c r="B496" s="41"/>
      <c r="C496" s="42"/>
      <c r="D496" s="43"/>
      <c r="E496" s="44"/>
      <c r="F496" s="44"/>
      <c r="G496" s="17" t="str">
        <f>IF(OR(E496="",F496=""),"",NETWORKDAYS(E496,F496,Lister!$D$7:$D$16))</f>
        <v/>
      </c>
      <c r="I496" s="45" t="str">
        <f t="shared" si="49"/>
        <v/>
      </c>
      <c r="J496" s="46"/>
      <c r="K496" s="47">
        <f>IF(ISNUMBER('Opsparede løndele'!I481),J496+'Opsparede løndele'!I481,J496)</f>
        <v>0</v>
      </c>
      <c r="L496" s="48"/>
      <c r="M496" s="49"/>
      <c r="N496" s="23" t="str">
        <f t="shared" si="50"/>
        <v/>
      </c>
      <c r="O496" s="21" t="str">
        <f t="shared" si="51"/>
        <v/>
      </c>
      <c r="P496" s="49"/>
      <c r="Q496" s="49"/>
      <c r="R496" s="49"/>
      <c r="S496" s="22" t="str">
        <f>IFERROR(MAX(IF(OR(P496="",Q496="",R496=""),"",IF(AND(MONTH(E496)=12,MONTH(F496)=12),(NETWORKDAYS(E496,F496,Lister!$D$7:$D$16)-P496)*O496/NETWORKDAYS(Lister!$D$19,Lister!$E$19,Lister!$D$7:$D$16),IF(AND(MONTH(E496)=12,F496&gt;DATE(2021,12,31)),(NETWORKDAYS(E496,Lister!$E$19,Lister!$D$7:$D$16)-P496)*O496/NETWORKDAYS(Lister!$D$19,Lister!$E$19,Lister!$D$7:$D$16),IF(E496&gt;DATE(2021,12,31),0)))),0),"")</f>
        <v/>
      </c>
      <c r="T496" s="22" t="str">
        <f>IFERROR(MAX(IF(OR(P496="",Q496="",R496=""),"",IF(AND(MONTH(E496)=1,MONTH(F496)=1),(NETWORKDAYS(E496,F496,Lister!$D$7:$D$16)-Q496)*O496/NETWORKDAYS(Lister!$D$20,Lister!$E$20,Lister!$D$7:$D$16),IF(AND(MONTH(E496)=1,F496&gt;DATE(2022,1,31)),(NETWORKDAYS(E496,Lister!$E$20,Lister!$D$7:$D$16)-Q496)*O496/NETWORKDAYS(Lister!$D$20,Lister!$E$20,Lister!$D$7:$D$16),IF(AND(E496&lt;DATE(2022,1,1),MONTH(F496)=1),(NETWORKDAYS(Lister!$D$20,F496,Lister!$D$7:$D$16)-Q496)*O496/NETWORKDAYS(Lister!$D$20,Lister!$E$20,Lister!$D$7:$D$16),IF(AND(E496&lt;DATE(2022,1,1),F496&gt;DATE(2022,1,31)),(NETWORKDAYS(Lister!$D$20,Lister!$E$20,Lister!$D$7:$D$16)-Q496)*O496/NETWORKDAYS(Lister!$D$20,Lister!$E$20,Lister!$D$7:$D$16),IF(OR(AND(E496&lt;DATE(2022,1,1),F496&lt;DATE(2022,1,1)),E496&gt;DATE(2022,1,31)),0)))))),0),"")</f>
        <v/>
      </c>
      <c r="U496" s="22" t="str">
        <f>IFERROR(MAX(IF(OR(P496="",Q496="",R496=""),"",IF(AND(MONTH(E496)=2,MONTH(F496)=2),(NETWORKDAYS(E496,F496,Lister!$D$7:$D$16)-R496)*O496/NETWORKDAYS(Lister!$D$21,Lister!$E$21,Lister!$D$7:$D$16),IF(AND(MONTH(E496)=2,F496&gt;DATE(2022,2,28)),(NETWORKDAYS(E496,Lister!$E$21,Lister!$D$7:$D$16)-R496)*O496/NETWORKDAYS(Lister!$D$21,Lister!$E$21,Lister!$D$7:$D$16),IF(AND(E496&lt;DATE(2022,2,1),MONTH(F496)=2),(NETWORKDAYS(Lister!$D$21,F496,Lister!$D$7:$D$16)-R496)*O496/NETWORKDAYS(Lister!$D$21,Lister!$E$21,Lister!$D$7:$D$16),IF(AND(E496&lt;DATE(2022,2,1),F496&gt;DATE(2022,2,28)),(NETWORKDAYS(Lister!$D$21,Lister!$E$21,Lister!$D$7:$D$16)-R496)*O496/NETWORKDAYS(Lister!$D$21,Lister!$E$21,Lister!$D$7:$D$16),IF(OR(AND(E496&lt;DATE(2022,2,1),F496&lt;DATE(2022,2,1)),E496&gt;DATE(2022,2,28)),0)))))),0),"")</f>
        <v/>
      </c>
      <c r="V496" s="23" t="str">
        <f t="shared" si="52"/>
        <v/>
      </c>
      <c r="W496" s="23" t="str">
        <f t="shared" si="53"/>
        <v/>
      </c>
      <c r="X496" s="24" t="str">
        <f t="shared" si="54"/>
        <v/>
      </c>
    </row>
    <row r="497" spans="1:24" x14ac:dyDescent="0.3">
      <c r="A497" s="4" t="str">
        <f t="shared" si="55"/>
        <v/>
      </c>
      <c r="B497" s="41"/>
      <c r="C497" s="42"/>
      <c r="D497" s="43"/>
      <c r="E497" s="44"/>
      <c r="F497" s="44"/>
      <c r="G497" s="17" t="str">
        <f>IF(OR(E497="",F497=""),"",NETWORKDAYS(E497,F497,Lister!$D$7:$D$16))</f>
        <v/>
      </c>
      <c r="I497" s="45" t="str">
        <f t="shared" si="49"/>
        <v/>
      </c>
      <c r="J497" s="46"/>
      <c r="K497" s="47">
        <f>IF(ISNUMBER('Opsparede løndele'!I482),J497+'Opsparede løndele'!I482,J497)</f>
        <v>0</v>
      </c>
      <c r="L497" s="48"/>
      <c r="M497" s="49"/>
      <c r="N497" s="23" t="str">
        <f t="shared" si="50"/>
        <v/>
      </c>
      <c r="O497" s="21" t="str">
        <f t="shared" si="51"/>
        <v/>
      </c>
      <c r="P497" s="49"/>
      <c r="Q497" s="49"/>
      <c r="R497" s="49"/>
      <c r="S497" s="22" t="str">
        <f>IFERROR(MAX(IF(OR(P497="",Q497="",R497=""),"",IF(AND(MONTH(E497)=12,MONTH(F497)=12),(NETWORKDAYS(E497,F497,Lister!$D$7:$D$16)-P497)*O497/NETWORKDAYS(Lister!$D$19,Lister!$E$19,Lister!$D$7:$D$16),IF(AND(MONTH(E497)=12,F497&gt;DATE(2021,12,31)),(NETWORKDAYS(E497,Lister!$E$19,Lister!$D$7:$D$16)-P497)*O497/NETWORKDAYS(Lister!$D$19,Lister!$E$19,Lister!$D$7:$D$16),IF(E497&gt;DATE(2021,12,31),0)))),0),"")</f>
        <v/>
      </c>
      <c r="T497" s="22" t="str">
        <f>IFERROR(MAX(IF(OR(P497="",Q497="",R497=""),"",IF(AND(MONTH(E497)=1,MONTH(F497)=1),(NETWORKDAYS(E497,F497,Lister!$D$7:$D$16)-Q497)*O497/NETWORKDAYS(Lister!$D$20,Lister!$E$20,Lister!$D$7:$D$16),IF(AND(MONTH(E497)=1,F497&gt;DATE(2022,1,31)),(NETWORKDAYS(E497,Lister!$E$20,Lister!$D$7:$D$16)-Q497)*O497/NETWORKDAYS(Lister!$D$20,Lister!$E$20,Lister!$D$7:$D$16),IF(AND(E497&lt;DATE(2022,1,1),MONTH(F497)=1),(NETWORKDAYS(Lister!$D$20,F497,Lister!$D$7:$D$16)-Q497)*O497/NETWORKDAYS(Lister!$D$20,Lister!$E$20,Lister!$D$7:$D$16),IF(AND(E497&lt;DATE(2022,1,1),F497&gt;DATE(2022,1,31)),(NETWORKDAYS(Lister!$D$20,Lister!$E$20,Lister!$D$7:$D$16)-Q497)*O497/NETWORKDAYS(Lister!$D$20,Lister!$E$20,Lister!$D$7:$D$16),IF(OR(AND(E497&lt;DATE(2022,1,1),F497&lt;DATE(2022,1,1)),E497&gt;DATE(2022,1,31)),0)))))),0),"")</f>
        <v/>
      </c>
      <c r="U497" s="22" t="str">
        <f>IFERROR(MAX(IF(OR(P497="",Q497="",R497=""),"",IF(AND(MONTH(E497)=2,MONTH(F497)=2),(NETWORKDAYS(E497,F497,Lister!$D$7:$D$16)-R497)*O497/NETWORKDAYS(Lister!$D$21,Lister!$E$21,Lister!$D$7:$D$16),IF(AND(MONTH(E497)=2,F497&gt;DATE(2022,2,28)),(NETWORKDAYS(E497,Lister!$E$21,Lister!$D$7:$D$16)-R497)*O497/NETWORKDAYS(Lister!$D$21,Lister!$E$21,Lister!$D$7:$D$16),IF(AND(E497&lt;DATE(2022,2,1),MONTH(F497)=2),(NETWORKDAYS(Lister!$D$21,F497,Lister!$D$7:$D$16)-R497)*O497/NETWORKDAYS(Lister!$D$21,Lister!$E$21,Lister!$D$7:$D$16),IF(AND(E497&lt;DATE(2022,2,1),F497&gt;DATE(2022,2,28)),(NETWORKDAYS(Lister!$D$21,Lister!$E$21,Lister!$D$7:$D$16)-R497)*O497/NETWORKDAYS(Lister!$D$21,Lister!$E$21,Lister!$D$7:$D$16),IF(OR(AND(E497&lt;DATE(2022,2,1),F497&lt;DATE(2022,2,1)),E497&gt;DATE(2022,2,28)),0)))))),0),"")</f>
        <v/>
      </c>
      <c r="V497" s="23" t="str">
        <f t="shared" si="52"/>
        <v/>
      </c>
      <c r="W497" s="23" t="str">
        <f t="shared" si="53"/>
        <v/>
      </c>
      <c r="X497" s="24" t="str">
        <f t="shared" si="54"/>
        <v/>
      </c>
    </row>
    <row r="498" spans="1:24" x14ac:dyDescent="0.3">
      <c r="A498" s="4" t="str">
        <f t="shared" si="55"/>
        <v/>
      </c>
      <c r="B498" s="41"/>
      <c r="C498" s="42"/>
      <c r="D498" s="43"/>
      <c r="E498" s="44"/>
      <c r="F498" s="44"/>
      <c r="G498" s="17" t="str">
        <f>IF(OR(E498="",F498=""),"",NETWORKDAYS(E498,F498,Lister!$D$7:$D$16))</f>
        <v/>
      </c>
      <c r="I498" s="45" t="str">
        <f t="shared" si="49"/>
        <v/>
      </c>
      <c r="J498" s="46"/>
      <c r="K498" s="47">
        <f>IF(ISNUMBER('Opsparede løndele'!I483),J498+'Opsparede løndele'!I483,J498)</f>
        <v>0</v>
      </c>
      <c r="L498" s="48"/>
      <c r="M498" s="49"/>
      <c r="N498" s="23" t="str">
        <f t="shared" si="50"/>
        <v/>
      </c>
      <c r="O498" s="21" t="str">
        <f t="shared" si="51"/>
        <v/>
      </c>
      <c r="P498" s="49"/>
      <c r="Q498" s="49"/>
      <c r="R498" s="49"/>
      <c r="S498" s="22" t="str">
        <f>IFERROR(MAX(IF(OR(P498="",Q498="",R498=""),"",IF(AND(MONTH(E498)=12,MONTH(F498)=12),(NETWORKDAYS(E498,F498,Lister!$D$7:$D$16)-P498)*O498/NETWORKDAYS(Lister!$D$19,Lister!$E$19,Lister!$D$7:$D$16),IF(AND(MONTH(E498)=12,F498&gt;DATE(2021,12,31)),(NETWORKDAYS(E498,Lister!$E$19,Lister!$D$7:$D$16)-P498)*O498/NETWORKDAYS(Lister!$D$19,Lister!$E$19,Lister!$D$7:$D$16),IF(E498&gt;DATE(2021,12,31),0)))),0),"")</f>
        <v/>
      </c>
      <c r="T498" s="22" t="str">
        <f>IFERROR(MAX(IF(OR(P498="",Q498="",R498=""),"",IF(AND(MONTH(E498)=1,MONTH(F498)=1),(NETWORKDAYS(E498,F498,Lister!$D$7:$D$16)-Q498)*O498/NETWORKDAYS(Lister!$D$20,Lister!$E$20,Lister!$D$7:$D$16),IF(AND(MONTH(E498)=1,F498&gt;DATE(2022,1,31)),(NETWORKDAYS(E498,Lister!$E$20,Lister!$D$7:$D$16)-Q498)*O498/NETWORKDAYS(Lister!$D$20,Lister!$E$20,Lister!$D$7:$D$16),IF(AND(E498&lt;DATE(2022,1,1),MONTH(F498)=1),(NETWORKDAYS(Lister!$D$20,F498,Lister!$D$7:$D$16)-Q498)*O498/NETWORKDAYS(Lister!$D$20,Lister!$E$20,Lister!$D$7:$D$16),IF(AND(E498&lt;DATE(2022,1,1),F498&gt;DATE(2022,1,31)),(NETWORKDAYS(Lister!$D$20,Lister!$E$20,Lister!$D$7:$D$16)-Q498)*O498/NETWORKDAYS(Lister!$D$20,Lister!$E$20,Lister!$D$7:$D$16),IF(OR(AND(E498&lt;DATE(2022,1,1),F498&lt;DATE(2022,1,1)),E498&gt;DATE(2022,1,31)),0)))))),0),"")</f>
        <v/>
      </c>
      <c r="U498" s="22" t="str">
        <f>IFERROR(MAX(IF(OR(P498="",Q498="",R498=""),"",IF(AND(MONTH(E498)=2,MONTH(F498)=2),(NETWORKDAYS(E498,F498,Lister!$D$7:$D$16)-R498)*O498/NETWORKDAYS(Lister!$D$21,Lister!$E$21,Lister!$D$7:$D$16),IF(AND(MONTH(E498)=2,F498&gt;DATE(2022,2,28)),(NETWORKDAYS(E498,Lister!$E$21,Lister!$D$7:$D$16)-R498)*O498/NETWORKDAYS(Lister!$D$21,Lister!$E$21,Lister!$D$7:$D$16),IF(AND(E498&lt;DATE(2022,2,1),MONTH(F498)=2),(NETWORKDAYS(Lister!$D$21,F498,Lister!$D$7:$D$16)-R498)*O498/NETWORKDAYS(Lister!$D$21,Lister!$E$21,Lister!$D$7:$D$16),IF(AND(E498&lt;DATE(2022,2,1),F498&gt;DATE(2022,2,28)),(NETWORKDAYS(Lister!$D$21,Lister!$E$21,Lister!$D$7:$D$16)-R498)*O498/NETWORKDAYS(Lister!$D$21,Lister!$E$21,Lister!$D$7:$D$16),IF(OR(AND(E498&lt;DATE(2022,2,1),F498&lt;DATE(2022,2,1)),E498&gt;DATE(2022,2,28)),0)))))),0),"")</f>
        <v/>
      </c>
      <c r="V498" s="23" t="str">
        <f t="shared" si="52"/>
        <v/>
      </c>
      <c r="W498" s="23" t="str">
        <f t="shared" si="53"/>
        <v/>
      </c>
      <c r="X498" s="24" t="str">
        <f t="shared" si="54"/>
        <v/>
      </c>
    </row>
    <row r="499" spans="1:24" x14ac:dyDescent="0.3">
      <c r="A499" s="4" t="str">
        <f t="shared" si="55"/>
        <v/>
      </c>
      <c r="B499" s="41"/>
      <c r="C499" s="42"/>
      <c r="D499" s="43"/>
      <c r="E499" s="44"/>
      <c r="F499" s="44"/>
      <c r="G499" s="17" t="str">
        <f>IF(OR(E499="",F499=""),"",NETWORKDAYS(E499,F499,Lister!$D$7:$D$16))</f>
        <v/>
      </c>
      <c r="I499" s="45" t="str">
        <f t="shared" si="49"/>
        <v/>
      </c>
      <c r="J499" s="46"/>
      <c r="K499" s="47">
        <f>IF(ISNUMBER('Opsparede løndele'!I484),J499+'Opsparede løndele'!I484,J499)</f>
        <v>0</v>
      </c>
      <c r="L499" s="48"/>
      <c r="M499" s="49"/>
      <c r="N499" s="23" t="str">
        <f t="shared" si="50"/>
        <v/>
      </c>
      <c r="O499" s="21" t="str">
        <f t="shared" si="51"/>
        <v/>
      </c>
      <c r="P499" s="49"/>
      <c r="Q499" s="49"/>
      <c r="R499" s="49"/>
      <c r="S499" s="22" t="str">
        <f>IFERROR(MAX(IF(OR(P499="",Q499="",R499=""),"",IF(AND(MONTH(E499)=12,MONTH(F499)=12),(NETWORKDAYS(E499,F499,Lister!$D$7:$D$16)-P499)*O499/NETWORKDAYS(Lister!$D$19,Lister!$E$19,Lister!$D$7:$D$16),IF(AND(MONTH(E499)=12,F499&gt;DATE(2021,12,31)),(NETWORKDAYS(E499,Lister!$E$19,Lister!$D$7:$D$16)-P499)*O499/NETWORKDAYS(Lister!$D$19,Lister!$E$19,Lister!$D$7:$D$16),IF(E499&gt;DATE(2021,12,31),0)))),0),"")</f>
        <v/>
      </c>
      <c r="T499" s="22" t="str">
        <f>IFERROR(MAX(IF(OR(P499="",Q499="",R499=""),"",IF(AND(MONTH(E499)=1,MONTH(F499)=1),(NETWORKDAYS(E499,F499,Lister!$D$7:$D$16)-Q499)*O499/NETWORKDAYS(Lister!$D$20,Lister!$E$20,Lister!$D$7:$D$16),IF(AND(MONTH(E499)=1,F499&gt;DATE(2022,1,31)),(NETWORKDAYS(E499,Lister!$E$20,Lister!$D$7:$D$16)-Q499)*O499/NETWORKDAYS(Lister!$D$20,Lister!$E$20,Lister!$D$7:$D$16),IF(AND(E499&lt;DATE(2022,1,1),MONTH(F499)=1),(NETWORKDAYS(Lister!$D$20,F499,Lister!$D$7:$D$16)-Q499)*O499/NETWORKDAYS(Lister!$D$20,Lister!$E$20,Lister!$D$7:$D$16),IF(AND(E499&lt;DATE(2022,1,1),F499&gt;DATE(2022,1,31)),(NETWORKDAYS(Lister!$D$20,Lister!$E$20,Lister!$D$7:$D$16)-Q499)*O499/NETWORKDAYS(Lister!$D$20,Lister!$E$20,Lister!$D$7:$D$16),IF(OR(AND(E499&lt;DATE(2022,1,1),F499&lt;DATE(2022,1,1)),E499&gt;DATE(2022,1,31)),0)))))),0),"")</f>
        <v/>
      </c>
      <c r="U499" s="22" t="str">
        <f>IFERROR(MAX(IF(OR(P499="",Q499="",R499=""),"",IF(AND(MONTH(E499)=2,MONTH(F499)=2),(NETWORKDAYS(E499,F499,Lister!$D$7:$D$16)-R499)*O499/NETWORKDAYS(Lister!$D$21,Lister!$E$21,Lister!$D$7:$D$16),IF(AND(MONTH(E499)=2,F499&gt;DATE(2022,2,28)),(NETWORKDAYS(E499,Lister!$E$21,Lister!$D$7:$D$16)-R499)*O499/NETWORKDAYS(Lister!$D$21,Lister!$E$21,Lister!$D$7:$D$16),IF(AND(E499&lt;DATE(2022,2,1),MONTH(F499)=2),(NETWORKDAYS(Lister!$D$21,F499,Lister!$D$7:$D$16)-R499)*O499/NETWORKDAYS(Lister!$D$21,Lister!$E$21,Lister!$D$7:$D$16),IF(AND(E499&lt;DATE(2022,2,1),F499&gt;DATE(2022,2,28)),(NETWORKDAYS(Lister!$D$21,Lister!$E$21,Lister!$D$7:$D$16)-R499)*O499/NETWORKDAYS(Lister!$D$21,Lister!$E$21,Lister!$D$7:$D$16),IF(OR(AND(E499&lt;DATE(2022,2,1),F499&lt;DATE(2022,2,1)),E499&gt;DATE(2022,2,28)),0)))))),0),"")</f>
        <v/>
      </c>
      <c r="V499" s="23" t="str">
        <f t="shared" si="52"/>
        <v/>
      </c>
      <c r="W499" s="23" t="str">
        <f t="shared" si="53"/>
        <v/>
      </c>
      <c r="X499" s="24" t="str">
        <f t="shared" si="54"/>
        <v/>
      </c>
    </row>
    <row r="500" spans="1:24" x14ac:dyDescent="0.3">
      <c r="A500" s="4" t="str">
        <f t="shared" si="55"/>
        <v/>
      </c>
      <c r="B500" s="41"/>
      <c r="C500" s="42"/>
      <c r="D500" s="43"/>
      <c r="E500" s="44"/>
      <c r="F500" s="44"/>
      <c r="G500" s="17" t="str">
        <f>IF(OR(E500="",F500=""),"",NETWORKDAYS(E500,F500,Lister!$D$7:$D$16))</f>
        <v/>
      </c>
      <c r="I500" s="45" t="str">
        <f t="shared" si="49"/>
        <v/>
      </c>
      <c r="J500" s="46"/>
      <c r="K500" s="47">
        <f>IF(ISNUMBER('Opsparede løndele'!I485),J500+'Opsparede løndele'!I485,J500)</f>
        <v>0</v>
      </c>
      <c r="L500" s="48"/>
      <c r="M500" s="49"/>
      <c r="N500" s="23" t="str">
        <f t="shared" si="50"/>
        <v/>
      </c>
      <c r="O500" s="21" t="str">
        <f t="shared" si="51"/>
        <v/>
      </c>
      <c r="P500" s="49"/>
      <c r="Q500" s="49"/>
      <c r="R500" s="49"/>
      <c r="S500" s="22" t="str">
        <f>IFERROR(MAX(IF(OR(P500="",Q500="",R500=""),"",IF(AND(MONTH(E500)=12,MONTH(F500)=12),(NETWORKDAYS(E500,F500,Lister!$D$7:$D$16)-P500)*O500/NETWORKDAYS(Lister!$D$19,Lister!$E$19,Lister!$D$7:$D$16),IF(AND(MONTH(E500)=12,F500&gt;DATE(2021,12,31)),(NETWORKDAYS(E500,Lister!$E$19,Lister!$D$7:$D$16)-P500)*O500/NETWORKDAYS(Lister!$D$19,Lister!$E$19,Lister!$D$7:$D$16),IF(E500&gt;DATE(2021,12,31),0)))),0),"")</f>
        <v/>
      </c>
      <c r="T500" s="22" t="str">
        <f>IFERROR(MAX(IF(OR(P500="",Q500="",R500=""),"",IF(AND(MONTH(E500)=1,MONTH(F500)=1),(NETWORKDAYS(E500,F500,Lister!$D$7:$D$16)-Q500)*O500/NETWORKDAYS(Lister!$D$20,Lister!$E$20,Lister!$D$7:$D$16),IF(AND(MONTH(E500)=1,F500&gt;DATE(2022,1,31)),(NETWORKDAYS(E500,Lister!$E$20,Lister!$D$7:$D$16)-Q500)*O500/NETWORKDAYS(Lister!$D$20,Lister!$E$20,Lister!$D$7:$D$16),IF(AND(E500&lt;DATE(2022,1,1),MONTH(F500)=1),(NETWORKDAYS(Lister!$D$20,F500,Lister!$D$7:$D$16)-Q500)*O500/NETWORKDAYS(Lister!$D$20,Lister!$E$20,Lister!$D$7:$D$16),IF(AND(E500&lt;DATE(2022,1,1),F500&gt;DATE(2022,1,31)),(NETWORKDAYS(Lister!$D$20,Lister!$E$20,Lister!$D$7:$D$16)-Q500)*O500/NETWORKDAYS(Lister!$D$20,Lister!$E$20,Lister!$D$7:$D$16),IF(OR(AND(E500&lt;DATE(2022,1,1),F500&lt;DATE(2022,1,1)),E500&gt;DATE(2022,1,31)),0)))))),0),"")</f>
        <v/>
      </c>
      <c r="U500" s="22" t="str">
        <f>IFERROR(MAX(IF(OR(P500="",Q500="",R500=""),"",IF(AND(MONTH(E500)=2,MONTH(F500)=2),(NETWORKDAYS(E500,F500,Lister!$D$7:$D$16)-R500)*O500/NETWORKDAYS(Lister!$D$21,Lister!$E$21,Lister!$D$7:$D$16),IF(AND(MONTH(E500)=2,F500&gt;DATE(2022,2,28)),(NETWORKDAYS(E500,Lister!$E$21,Lister!$D$7:$D$16)-R500)*O500/NETWORKDAYS(Lister!$D$21,Lister!$E$21,Lister!$D$7:$D$16),IF(AND(E500&lt;DATE(2022,2,1),MONTH(F500)=2),(NETWORKDAYS(Lister!$D$21,F500,Lister!$D$7:$D$16)-R500)*O500/NETWORKDAYS(Lister!$D$21,Lister!$E$21,Lister!$D$7:$D$16),IF(AND(E500&lt;DATE(2022,2,1),F500&gt;DATE(2022,2,28)),(NETWORKDAYS(Lister!$D$21,Lister!$E$21,Lister!$D$7:$D$16)-R500)*O500/NETWORKDAYS(Lister!$D$21,Lister!$E$21,Lister!$D$7:$D$16),IF(OR(AND(E500&lt;DATE(2022,2,1),F500&lt;DATE(2022,2,1)),E500&gt;DATE(2022,2,28)),0)))))),0),"")</f>
        <v/>
      </c>
      <c r="V500" s="23" t="str">
        <f t="shared" si="52"/>
        <v/>
      </c>
      <c r="W500" s="23" t="str">
        <f t="shared" si="53"/>
        <v/>
      </c>
      <c r="X500" s="24" t="str">
        <f t="shared" si="54"/>
        <v/>
      </c>
    </row>
    <row r="501" spans="1:24" x14ac:dyDescent="0.3">
      <c r="A501" s="4" t="str">
        <f t="shared" si="55"/>
        <v/>
      </c>
      <c r="B501" s="41"/>
      <c r="C501" s="42"/>
      <c r="D501" s="43"/>
      <c r="E501" s="44"/>
      <c r="F501" s="44"/>
      <c r="G501" s="17" t="str">
        <f>IF(OR(E501="",F501=""),"",NETWORKDAYS(E501,F501,Lister!$D$7:$D$16))</f>
        <v/>
      </c>
      <c r="I501" s="45" t="str">
        <f t="shared" si="49"/>
        <v/>
      </c>
      <c r="J501" s="46"/>
      <c r="K501" s="47">
        <f>IF(ISNUMBER('Opsparede løndele'!I486),J501+'Opsparede løndele'!I486,J501)</f>
        <v>0</v>
      </c>
      <c r="L501" s="48"/>
      <c r="M501" s="49"/>
      <c r="N501" s="23" t="str">
        <f t="shared" si="50"/>
        <v/>
      </c>
      <c r="O501" s="21" t="str">
        <f t="shared" si="51"/>
        <v/>
      </c>
      <c r="P501" s="49"/>
      <c r="Q501" s="49"/>
      <c r="R501" s="49"/>
      <c r="S501" s="22" t="str">
        <f>IFERROR(MAX(IF(OR(P501="",Q501="",R501=""),"",IF(AND(MONTH(E501)=12,MONTH(F501)=12),(NETWORKDAYS(E501,F501,Lister!$D$7:$D$16)-P501)*O501/NETWORKDAYS(Lister!$D$19,Lister!$E$19,Lister!$D$7:$D$16),IF(AND(MONTH(E501)=12,F501&gt;DATE(2021,12,31)),(NETWORKDAYS(E501,Lister!$E$19,Lister!$D$7:$D$16)-P501)*O501/NETWORKDAYS(Lister!$D$19,Lister!$E$19,Lister!$D$7:$D$16),IF(E501&gt;DATE(2021,12,31),0)))),0),"")</f>
        <v/>
      </c>
      <c r="T501" s="22" t="str">
        <f>IFERROR(MAX(IF(OR(P501="",Q501="",R501=""),"",IF(AND(MONTH(E501)=1,MONTH(F501)=1),(NETWORKDAYS(E501,F501,Lister!$D$7:$D$16)-Q501)*O501/NETWORKDAYS(Lister!$D$20,Lister!$E$20,Lister!$D$7:$D$16),IF(AND(MONTH(E501)=1,F501&gt;DATE(2022,1,31)),(NETWORKDAYS(E501,Lister!$E$20,Lister!$D$7:$D$16)-Q501)*O501/NETWORKDAYS(Lister!$D$20,Lister!$E$20,Lister!$D$7:$D$16),IF(AND(E501&lt;DATE(2022,1,1),MONTH(F501)=1),(NETWORKDAYS(Lister!$D$20,F501,Lister!$D$7:$D$16)-Q501)*O501/NETWORKDAYS(Lister!$D$20,Lister!$E$20,Lister!$D$7:$D$16),IF(AND(E501&lt;DATE(2022,1,1),F501&gt;DATE(2022,1,31)),(NETWORKDAYS(Lister!$D$20,Lister!$E$20,Lister!$D$7:$D$16)-Q501)*O501/NETWORKDAYS(Lister!$D$20,Lister!$E$20,Lister!$D$7:$D$16),IF(OR(AND(E501&lt;DATE(2022,1,1),F501&lt;DATE(2022,1,1)),E501&gt;DATE(2022,1,31)),0)))))),0),"")</f>
        <v/>
      </c>
      <c r="U501" s="22" t="str">
        <f>IFERROR(MAX(IF(OR(P501="",Q501="",R501=""),"",IF(AND(MONTH(E501)=2,MONTH(F501)=2),(NETWORKDAYS(E501,F501,Lister!$D$7:$D$16)-R501)*O501/NETWORKDAYS(Lister!$D$21,Lister!$E$21,Lister!$D$7:$D$16),IF(AND(MONTH(E501)=2,F501&gt;DATE(2022,2,28)),(NETWORKDAYS(E501,Lister!$E$21,Lister!$D$7:$D$16)-R501)*O501/NETWORKDAYS(Lister!$D$21,Lister!$E$21,Lister!$D$7:$D$16),IF(AND(E501&lt;DATE(2022,2,1),MONTH(F501)=2),(NETWORKDAYS(Lister!$D$21,F501,Lister!$D$7:$D$16)-R501)*O501/NETWORKDAYS(Lister!$D$21,Lister!$E$21,Lister!$D$7:$D$16),IF(AND(E501&lt;DATE(2022,2,1),F501&gt;DATE(2022,2,28)),(NETWORKDAYS(Lister!$D$21,Lister!$E$21,Lister!$D$7:$D$16)-R501)*O501/NETWORKDAYS(Lister!$D$21,Lister!$E$21,Lister!$D$7:$D$16),IF(OR(AND(E501&lt;DATE(2022,2,1),F501&lt;DATE(2022,2,1)),E501&gt;DATE(2022,2,28)),0)))))),0),"")</f>
        <v/>
      </c>
      <c r="V501" s="23" t="str">
        <f t="shared" si="52"/>
        <v/>
      </c>
      <c r="W501" s="23" t="str">
        <f t="shared" si="53"/>
        <v/>
      </c>
      <c r="X501" s="24" t="str">
        <f t="shared" si="54"/>
        <v/>
      </c>
    </row>
    <row r="502" spans="1:24" x14ac:dyDescent="0.3">
      <c r="A502" s="4" t="str">
        <f t="shared" si="55"/>
        <v/>
      </c>
      <c r="B502" s="41"/>
      <c r="C502" s="42"/>
      <c r="D502" s="43"/>
      <c r="E502" s="44"/>
      <c r="F502" s="44"/>
      <c r="G502" s="17" t="str">
        <f>IF(OR(E502="",F502=""),"",NETWORKDAYS(E502,F502,Lister!$D$7:$D$16))</f>
        <v/>
      </c>
      <c r="I502" s="45" t="str">
        <f t="shared" si="49"/>
        <v/>
      </c>
      <c r="J502" s="46"/>
      <c r="K502" s="47">
        <f>IF(ISNUMBER('Opsparede løndele'!I487),J502+'Opsparede løndele'!I487,J502)</f>
        <v>0</v>
      </c>
      <c r="L502" s="48"/>
      <c r="M502" s="49"/>
      <c r="N502" s="23" t="str">
        <f t="shared" si="50"/>
        <v/>
      </c>
      <c r="O502" s="21" t="str">
        <f t="shared" si="51"/>
        <v/>
      </c>
      <c r="P502" s="49"/>
      <c r="Q502" s="49"/>
      <c r="R502" s="49"/>
      <c r="S502" s="22" t="str">
        <f>IFERROR(MAX(IF(OR(P502="",Q502="",R502=""),"",IF(AND(MONTH(E502)=12,MONTH(F502)=12),(NETWORKDAYS(E502,F502,Lister!$D$7:$D$16)-P502)*O502/NETWORKDAYS(Lister!$D$19,Lister!$E$19,Lister!$D$7:$D$16),IF(AND(MONTH(E502)=12,F502&gt;DATE(2021,12,31)),(NETWORKDAYS(E502,Lister!$E$19,Lister!$D$7:$D$16)-P502)*O502/NETWORKDAYS(Lister!$D$19,Lister!$E$19,Lister!$D$7:$D$16),IF(E502&gt;DATE(2021,12,31),0)))),0),"")</f>
        <v/>
      </c>
      <c r="T502" s="22" t="str">
        <f>IFERROR(MAX(IF(OR(P502="",Q502="",R502=""),"",IF(AND(MONTH(E502)=1,MONTH(F502)=1),(NETWORKDAYS(E502,F502,Lister!$D$7:$D$16)-Q502)*O502/NETWORKDAYS(Lister!$D$20,Lister!$E$20,Lister!$D$7:$D$16),IF(AND(MONTH(E502)=1,F502&gt;DATE(2022,1,31)),(NETWORKDAYS(E502,Lister!$E$20,Lister!$D$7:$D$16)-Q502)*O502/NETWORKDAYS(Lister!$D$20,Lister!$E$20,Lister!$D$7:$D$16),IF(AND(E502&lt;DATE(2022,1,1),MONTH(F502)=1),(NETWORKDAYS(Lister!$D$20,F502,Lister!$D$7:$D$16)-Q502)*O502/NETWORKDAYS(Lister!$D$20,Lister!$E$20,Lister!$D$7:$D$16),IF(AND(E502&lt;DATE(2022,1,1),F502&gt;DATE(2022,1,31)),(NETWORKDAYS(Lister!$D$20,Lister!$E$20,Lister!$D$7:$D$16)-Q502)*O502/NETWORKDAYS(Lister!$D$20,Lister!$E$20,Lister!$D$7:$D$16),IF(OR(AND(E502&lt;DATE(2022,1,1),F502&lt;DATE(2022,1,1)),E502&gt;DATE(2022,1,31)),0)))))),0),"")</f>
        <v/>
      </c>
      <c r="U502" s="22" t="str">
        <f>IFERROR(MAX(IF(OR(P502="",Q502="",R502=""),"",IF(AND(MONTH(E502)=2,MONTH(F502)=2),(NETWORKDAYS(E502,F502,Lister!$D$7:$D$16)-R502)*O502/NETWORKDAYS(Lister!$D$21,Lister!$E$21,Lister!$D$7:$D$16),IF(AND(MONTH(E502)=2,F502&gt;DATE(2022,2,28)),(NETWORKDAYS(E502,Lister!$E$21,Lister!$D$7:$D$16)-R502)*O502/NETWORKDAYS(Lister!$D$21,Lister!$E$21,Lister!$D$7:$D$16),IF(AND(E502&lt;DATE(2022,2,1),MONTH(F502)=2),(NETWORKDAYS(Lister!$D$21,F502,Lister!$D$7:$D$16)-R502)*O502/NETWORKDAYS(Lister!$D$21,Lister!$E$21,Lister!$D$7:$D$16),IF(AND(E502&lt;DATE(2022,2,1),F502&gt;DATE(2022,2,28)),(NETWORKDAYS(Lister!$D$21,Lister!$E$21,Lister!$D$7:$D$16)-R502)*O502/NETWORKDAYS(Lister!$D$21,Lister!$E$21,Lister!$D$7:$D$16),IF(OR(AND(E502&lt;DATE(2022,2,1),F502&lt;DATE(2022,2,1)),E502&gt;DATE(2022,2,28)),0)))))),0),"")</f>
        <v/>
      </c>
      <c r="V502" s="23" t="str">
        <f t="shared" si="52"/>
        <v/>
      </c>
      <c r="W502" s="23" t="str">
        <f t="shared" si="53"/>
        <v/>
      </c>
      <c r="X502" s="24" t="str">
        <f t="shared" si="54"/>
        <v/>
      </c>
    </row>
    <row r="503" spans="1:24" x14ac:dyDescent="0.3">
      <c r="A503" s="4" t="str">
        <f t="shared" si="55"/>
        <v/>
      </c>
      <c r="B503" s="41"/>
      <c r="C503" s="42"/>
      <c r="D503" s="43"/>
      <c r="E503" s="44"/>
      <c r="F503" s="44"/>
      <c r="G503" s="17" t="str">
        <f>IF(OR(E503="",F503=""),"",NETWORKDAYS(E503,F503,Lister!$D$7:$D$16))</f>
        <v/>
      </c>
      <c r="I503" s="45" t="str">
        <f t="shared" si="49"/>
        <v/>
      </c>
      <c r="J503" s="46"/>
      <c r="K503" s="47">
        <f>IF(ISNUMBER('Opsparede løndele'!I488),J503+'Opsparede løndele'!I488,J503)</f>
        <v>0</v>
      </c>
      <c r="L503" s="48"/>
      <c r="M503" s="49"/>
      <c r="N503" s="23" t="str">
        <f t="shared" si="50"/>
        <v/>
      </c>
      <c r="O503" s="21" t="str">
        <f t="shared" si="51"/>
        <v/>
      </c>
      <c r="P503" s="49"/>
      <c r="Q503" s="49"/>
      <c r="R503" s="49"/>
      <c r="S503" s="22" t="str">
        <f>IFERROR(MAX(IF(OR(P503="",Q503="",R503=""),"",IF(AND(MONTH(E503)=12,MONTH(F503)=12),(NETWORKDAYS(E503,F503,Lister!$D$7:$D$16)-P503)*O503/NETWORKDAYS(Lister!$D$19,Lister!$E$19,Lister!$D$7:$D$16),IF(AND(MONTH(E503)=12,F503&gt;DATE(2021,12,31)),(NETWORKDAYS(E503,Lister!$E$19,Lister!$D$7:$D$16)-P503)*O503/NETWORKDAYS(Lister!$D$19,Lister!$E$19,Lister!$D$7:$D$16),IF(E503&gt;DATE(2021,12,31),0)))),0),"")</f>
        <v/>
      </c>
      <c r="T503" s="22" t="str">
        <f>IFERROR(MAX(IF(OR(P503="",Q503="",R503=""),"",IF(AND(MONTH(E503)=1,MONTH(F503)=1),(NETWORKDAYS(E503,F503,Lister!$D$7:$D$16)-Q503)*O503/NETWORKDAYS(Lister!$D$20,Lister!$E$20,Lister!$D$7:$D$16),IF(AND(MONTH(E503)=1,F503&gt;DATE(2022,1,31)),(NETWORKDAYS(E503,Lister!$E$20,Lister!$D$7:$D$16)-Q503)*O503/NETWORKDAYS(Lister!$D$20,Lister!$E$20,Lister!$D$7:$D$16),IF(AND(E503&lt;DATE(2022,1,1),MONTH(F503)=1),(NETWORKDAYS(Lister!$D$20,F503,Lister!$D$7:$D$16)-Q503)*O503/NETWORKDAYS(Lister!$D$20,Lister!$E$20,Lister!$D$7:$D$16),IF(AND(E503&lt;DATE(2022,1,1),F503&gt;DATE(2022,1,31)),(NETWORKDAYS(Lister!$D$20,Lister!$E$20,Lister!$D$7:$D$16)-Q503)*O503/NETWORKDAYS(Lister!$D$20,Lister!$E$20,Lister!$D$7:$D$16),IF(OR(AND(E503&lt;DATE(2022,1,1),F503&lt;DATE(2022,1,1)),E503&gt;DATE(2022,1,31)),0)))))),0),"")</f>
        <v/>
      </c>
      <c r="U503" s="22" t="str">
        <f>IFERROR(MAX(IF(OR(P503="",Q503="",R503=""),"",IF(AND(MONTH(E503)=2,MONTH(F503)=2),(NETWORKDAYS(E503,F503,Lister!$D$7:$D$16)-R503)*O503/NETWORKDAYS(Lister!$D$21,Lister!$E$21,Lister!$D$7:$D$16),IF(AND(MONTH(E503)=2,F503&gt;DATE(2022,2,28)),(NETWORKDAYS(E503,Lister!$E$21,Lister!$D$7:$D$16)-R503)*O503/NETWORKDAYS(Lister!$D$21,Lister!$E$21,Lister!$D$7:$D$16),IF(AND(E503&lt;DATE(2022,2,1),MONTH(F503)=2),(NETWORKDAYS(Lister!$D$21,F503,Lister!$D$7:$D$16)-R503)*O503/NETWORKDAYS(Lister!$D$21,Lister!$E$21,Lister!$D$7:$D$16),IF(AND(E503&lt;DATE(2022,2,1),F503&gt;DATE(2022,2,28)),(NETWORKDAYS(Lister!$D$21,Lister!$E$21,Lister!$D$7:$D$16)-R503)*O503/NETWORKDAYS(Lister!$D$21,Lister!$E$21,Lister!$D$7:$D$16),IF(OR(AND(E503&lt;DATE(2022,2,1),F503&lt;DATE(2022,2,1)),E503&gt;DATE(2022,2,28)),0)))))),0),"")</f>
        <v/>
      </c>
      <c r="V503" s="23" t="str">
        <f t="shared" si="52"/>
        <v/>
      </c>
      <c r="W503" s="23" t="str">
        <f t="shared" si="53"/>
        <v/>
      </c>
      <c r="X503" s="24" t="str">
        <f t="shared" si="54"/>
        <v/>
      </c>
    </row>
    <row r="504" spans="1:24" x14ac:dyDescent="0.3">
      <c r="A504" s="4" t="str">
        <f t="shared" si="55"/>
        <v/>
      </c>
      <c r="B504" s="41"/>
      <c r="C504" s="42"/>
      <c r="D504" s="43"/>
      <c r="E504" s="44"/>
      <c r="F504" s="44"/>
      <c r="G504" s="17" t="str">
        <f>IF(OR(E504="",F504=""),"",NETWORKDAYS(E504,F504,Lister!$D$7:$D$16))</f>
        <v/>
      </c>
      <c r="I504" s="45" t="str">
        <f t="shared" si="49"/>
        <v/>
      </c>
      <c r="J504" s="46"/>
      <c r="K504" s="47">
        <f>IF(ISNUMBER('Opsparede løndele'!I489),J504+'Opsparede løndele'!I489,J504)</f>
        <v>0</v>
      </c>
      <c r="L504" s="48"/>
      <c r="M504" s="49"/>
      <c r="N504" s="23" t="str">
        <f t="shared" si="50"/>
        <v/>
      </c>
      <c r="O504" s="21" t="str">
        <f t="shared" si="51"/>
        <v/>
      </c>
      <c r="P504" s="49"/>
      <c r="Q504" s="49"/>
      <c r="R504" s="49"/>
      <c r="S504" s="22" t="str">
        <f>IFERROR(MAX(IF(OR(P504="",Q504="",R504=""),"",IF(AND(MONTH(E504)=12,MONTH(F504)=12),(NETWORKDAYS(E504,F504,Lister!$D$7:$D$16)-P504)*O504/NETWORKDAYS(Lister!$D$19,Lister!$E$19,Lister!$D$7:$D$16),IF(AND(MONTH(E504)=12,F504&gt;DATE(2021,12,31)),(NETWORKDAYS(E504,Lister!$E$19,Lister!$D$7:$D$16)-P504)*O504/NETWORKDAYS(Lister!$D$19,Lister!$E$19,Lister!$D$7:$D$16),IF(E504&gt;DATE(2021,12,31),0)))),0),"")</f>
        <v/>
      </c>
      <c r="T504" s="22" t="str">
        <f>IFERROR(MAX(IF(OR(P504="",Q504="",R504=""),"",IF(AND(MONTH(E504)=1,MONTH(F504)=1),(NETWORKDAYS(E504,F504,Lister!$D$7:$D$16)-Q504)*O504/NETWORKDAYS(Lister!$D$20,Lister!$E$20,Lister!$D$7:$D$16),IF(AND(MONTH(E504)=1,F504&gt;DATE(2022,1,31)),(NETWORKDAYS(E504,Lister!$E$20,Lister!$D$7:$D$16)-Q504)*O504/NETWORKDAYS(Lister!$D$20,Lister!$E$20,Lister!$D$7:$D$16),IF(AND(E504&lt;DATE(2022,1,1),MONTH(F504)=1),(NETWORKDAYS(Lister!$D$20,F504,Lister!$D$7:$D$16)-Q504)*O504/NETWORKDAYS(Lister!$D$20,Lister!$E$20,Lister!$D$7:$D$16),IF(AND(E504&lt;DATE(2022,1,1),F504&gt;DATE(2022,1,31)),(NETWORKDAYS(Lister!$D$20,Lister!$E$20,Lister!$D$7:$D$16)-Q504)*O504/NETWORKDAYS(Lister!$D$20,Lister!$E$20,Lister!$D$7:$D$16),IF(OR(AND(E504&lt;DATE(2022,1,1),F504&lt;DATE(2022,1,1)),E504&gt;DATE(2022,1,31)),0)))))),0),"")</f>
        <v/>
      </c>
      <c r="U504" s="22" t="str">
        <f>IFERROR(MAX(IF(OR(P504="",Q504="",R504=""),"",IF(AND(MONTH(E504)=2,MONTH(F504)=2),(NETWORKDAYS(E504,F504,Lister!$D$7:$D$16)-R504)*O504/NETWORKDAYS(Lister!$D$21,Lister!$E$21,Lister!$D$7:$D$16),IF(AND(MONTH(E504)=2,F504&gt;DATE(2022,2,28)),(NETWORKDAYS(E504,Lister!$E$21,Lister!$D$7:$D$16)-R504)*O504/NETWORKDAYS(Lister!$D$21,Lister!$E$21,Lister!$D$7:$D$16),IF(AND(E504&lt;DATE(2022,2,1),MONTH(F504)=2),(NETWORKDAYS(Lister!$D$21,F504,Lister!$D$7:$D$16)-R504)*O504/NETWORKDAYS(Lister!$D$21,Lister!$E$21,Lister!$D$7:$D$16),IF(AND(E504&lt;DATE(2022,2,1),F504&gt;DATE(2022,2,28)),(NETWORKDAYS(Lister!$D$21,Lister!$E$21,Lister!$D$7:$D$16)-R504)*O504/NETWORKDAYS(Lister!$D$21,Lister!$E$21,Lister!$D$7:$D$16),IF(OR(AND(E504&lt;DATE(2022,2,1),F504&lt;DATE(2022,2,1)),E504&gt;DATE(2022,2,28)),0)))))),0),"")</f>
        <v/>
      </c>
      <c r="V504" s="23" t="str">
        <f t="shared" si="52"/>
        <v/>
      </c>
      <c r="W504" s="23" t="str">
        <f t="shared" si="53"/>
        <v/>
      </c>
      <c r="X504" s="24" t="str">
        <f t="shared" si="54"/>
        <v/>
      </c>
    </row>
    <row r="505" spans="1:24" x14ac:dyDescent="0.3">
      <c r="A505" s="4" t="str">
        <f t="shared" si="55"/>
        <v/>
      </c>
      <c r="B505" s="41"/>
      <c r="C505" s="42"/>
      <c r="D505" s="43"/>
      <c r="E505" s="44"/>
      <c r="F505" s="44"/>
      <c r="G505" s="17" t="str">
        <f>IF(OR(E505="",F505=""),"",NETWORKDAYS(E505,F505,Lister!$D$7:$D$16))</f>
        <v/>
      </c>
      <c r="I505" s="45" t="str">
        <f t="shared" si="49"/>
        <v/>
      </c>
      <c r="J505" s="46"/>
      <c r="K505" s="47">
        <f>IF(ISNUMBER('Opsparede løndele'!I490),J505+'Opsparede løndele'!I490,J505)</f>
        <v>0</v>
      </c>
      <c r="L505" s="48"/>
      <c r="M505" s="49"/>
      <c r="N505" s="23" t="str">
        <f t="shared" si="50"/>
        <v/>
      </c>
      <c r="O505" s="21" t="str">
        <f t="shared" si="51"/>
        <v/>
      </c>
      <c r="P505" s="49"/>
      <c r="Q505" s="49"/>
      <c r="R505" s="49"/>
      <c r="S505" s="22" t="str">
        <f>IFERROR(MAX(IF(OR(P505="",Q505="",R505=""),"",IF(AND(MONTH(E505)=12,MONTH(F505)=12),(NETWORKDAYS(E505,F505,Lister!$D$7:$D$16)-P505)*O505/NETWORKDAYS(Lister!$D$19,Lister!$E$19,Lister!$D$7:$D$16),IF(AND(MONTH(E505)=12,F505&gt;DATE(2021,12,31)),(NETWORKDAYS(E505,Lister!$E$19,Lister!$D$7:$D$16)-P505)*O505/NETWORKDAYS(Lister!$D$19,Lister!$E$19,Lister!$D$7:$D$16),IF(E505&gt;DATE(2021,12,31),0)))),0),"")</f>
        <v/>
      </c>
      <c r="T505" s="22" t="str">
        <f>IFERROR(MAX(IF(OR(P505="",Q505="",R505=""),"",IF(AND(MONTH(E505)=1,MONTH(F505)=1),(NETWORKDAYS(E505,F505,Lister!$D$7:$D$16)-Q505)*O505/NETWORKDAYS(Lister!$D$20,Lister!$E$20,Lister!$D$7:$D$16),IF(AND(MONTH(E505)=1,F505&gt;DATE(2022,1,31)),(NETWORKDAYS(E505,Lister!$E$20,Lister!$D$7:$D$16)-Q505)*O505/NETWORKDAYS(Lister!$D$20,Lister!$E$20,Lister!$D$7:$D$16),IF(AND(E505&lt;DATE(2022,1,1),MONTH(F505)=1),(NETWORKDAYS(Lister!$D$20,F505,Lister!$D$7:$D$16)-Q505)*O505/NETWORKDAYS(Lister!$D$20,Lister!$E$20,Lister!$D$7:$D$16),IF(AND(E505&lt;DATE(2022,1,1),F505&gt;DATE(2022,1,31)),(NETWORKDAYS(Lister!$D$20,Lister!$E$20,Lister!$D$7:$D$16)-Q505)*O505/NETWORKDAYS(Lister!$D$20,Lister!$E$20,Lister!$D$7:$D$16),IF(OR(AND(E505&lt;DATE(2022,1,1),F505&lt;DATE(2022,1,1)),E505&gt;DATE(2022,1,31)),0)))))),0),"")</f>
        <v/>
      </c>
      <c r="U505" s="22" t="str">
        <f>IFERROR(MAX(IF(OR(P505="",Q505="",R505=""),"",IF(AND(MONTH(E505)=2,MONTH(F505)=2),(NETWORKDAYS(E505,F505,Lister!$D$7:$D$16)-R505)*O505/NETWORKDAYS(Lister!$D$21,Lister!$E$21,Lister!$D$7:$D$16),IF(AND(MONTH(E505)=2,F505&gt;DATE(2022,2,28)),(NETWORKDAYS(E505,Lister!$E$21,Lister!$D$7:$D$16)-R505)*O505/NETWORKDAYS(Lister!$D$21,Lister!$E$21,Lister!$D$7:$D$16),IF(AND(E505&lt;DATE(2022,2,1),MONTH(F505)=2),(NETWORKDAYS(Lister!$D$21,F505,Lister!$D$7:$D$16)-R505)*O505/NETWORKDAYS(Lister!$D$21,Lister!$E$21,Lister!$D$7:$D$16),IF(AND(E505&lt;DATE(2022,2,1),F505&gt;DATE(2022,2,28)),(NETWORKDAYS(Lister!$D$21,Lister!$E$21,Lister!$D$7:$D$16)-R505)*O505/NETWORKDAYS(Lister!$D$21,Lister!$E$21,Lister!$D$7:$D$16),IF(OR(AND(E505&lt;DATE(2022,2,1),F505&lt;DATE(2022,2,1)),E505&gt;DATE(2022,2,28)),0)))))),0),"")</f>
        <v/>
      </c>
      <c r="V505" s="23" t="str">
        <f t="shared" si="52"/>
        <v/>
      </c>
      <c r="W505" s="23" t="str">
        <f t="shared" si="53"/>
        <v/>
      </c>
      <c r="X505" s="24" t="str">
        <f t="shared" si="54"/>
        <v/>
      </c>
    </row>
    <row r="506" spans="1:24" x14ac:dyDescent="0.3">
      <c r="A506" s="4" t="str">
        <f t="shared" si="55"/>
        <v/>
      </c>
      <c r="B506" s="41"/>
      <c r="C506" s="42"/>
      <c r="D506" s="43"/>
      <c r="E506" s="44"/>
      <c r="F506" s="44"/>
      <c r="G506" s="17" t="str">
        <f>IF(OR(E506="",F506=""),"",NETWORKDAYS(E506,F506,Lister!$D$7:$D$16))</f>
        <v/>
      </c>
      <c r="I506" s="45" t="str">
        <f t="shared" si="49"/>
        <v/>
      </c>
      <c r="J506" s="46"/>
      <c r="K506" s="47">
        <f>IF(ISNUMBER('Opsparede løndele'!I491),J506+'Opsparede løndele'!I491,J506)</f>
        <v>0</v>
      </c>
      <c r="L506" s="48"/>
      <c r="M506" s="49"/>
      <c r="N506" s="23" t="str">
        <f t="shared" si="50"/>
        <v/>
      </c>
      <c r="O506" s="21" t="str">
        <f t="shared" si="51"/>
        <v/>
      </c>
      <c r="P506" s="49"/>
      <c r="Q506" s="49"/>
      <c r="R506" s="49"/>
      <c r="S506" s="22" t="str">
        <f>IFERROR(MAX(IF(OR(P506="",Q506="",R506=""),"",IF(AND(MONTH(E506)=12,MONTH(F506)=12),(NETWORKDAYS(E506,F506,Lister!$D$7:$D$16)-P506)*O506/NETWORKDAYS(Lister!$D$19,Lister!$E$19,Lister!$D$7:$D$16),IF(AND(MONTH(E506)=12,F506&gt;DATE(2021,12,31)),(NETWORKDAYS(E506,Lister!$E$19,Lister!$D$7:$D$16)-P506)*O506/NETWORKDAYS(Lister!$D$19,Lister!$E$19,Lister!$D$7:$D$16),IF(E506&gt;DATE(2021,12,31),0)))),0),"")</f>
        <v/>
      </c>
      <c r="T506" s="22" t="str">
        <f>IFERROR(MAX(IF(OR(P506="",Q506="",R506=""),"",IF(AND(MONTH(E506)=1,MONTH(F506)=1),(NETWORKDAYS(E506,F506,Lister!$D$7:$D$16)-Q506)*O506/NETWORKDAYS(Lister!$D$20,Lister!$E$20,Lister!$D$7:$D$16),IF(AND(MONTH(E506)=1,F506&gt;DATE(2022,1,31)),(NETWORKDAYS(E506,Lister!$E$20,Lister!$D$7:$D$16)-Q506)*O506/NETWORKDAYS(Lister!$D$20,Lister!$E$20,Lister!$D$7:$D$16),IF(AND(E506&lt;DATE(2022,1,1),MONTH(F506)=1),(NETWORKDAYS(Lister!$D$20,F506,Lister!$D$7:$D$16)-Q506)*O506/NETWORKDAYS(Lister!$D$20,Lister!$E$20,Lister!$D$7:$D$16),IF(AND(E506&lt;DATE(2022,1,1),F506&gt;DATE(2022,1,31)),(NETWORKDAYS(Lister!$D$20,Lister!$E$20,Lister!$D$7:$D$16)-Q506)*O506/NETWORKDAYS(Lister!$D$20,Lister!$E$20,Lister!$D$7:$D$16),IF(OR(AND(E506&lt;DATE(2022,1,1),F506&lt;DATE(2022,1,1)),E506&gt;DATE(2022,1,31)),0)))))),0),"")</f>
        <v/>
      </c>
      <c r="U506" s="22" t="str">
        <f>IFERROR(MAX(IF(OR(P506="",Q506="",R506=""),"",IF(AND(MONTH(E506)=2,MONTH(F506)=2),(NETWORKDAYS(E506,F506,Lister!$D$7:$D$16)-R506)*O506/NETWORKDAYS(Lister!$D$21,Lister!$E$21,Lister!$D$7:$D$16),IF(AND(MONTH(E506)=2,F506&gt;DATE(2022,2,28)),(NETWORKDAYS(E506,Lister!$E$21,Lister!$D$7:$D$16)-R506)*O506/NETWORKDAYS(Lister!$D$21,Lister!$E$21,Lister!$D$7:$D$16),IF(AND(E506&lt;DATE(2022,2,1),MONTH(F506)=2),(NETWORKDAYS(Lister!$D$21,F506,Lister!$D$7:$D$16)-R506)*O506/NETWORKDAYS(Lister!$D$21,Lister!$E$21,Lister!$D$7:$D$16),IF(AND(E506&lt;DATE(2022,2,1),F506&gt;DATE(2022,2,28)),(NETWORKDAYS(Lister!$D$21,Lister!$E$21,Lister!$D$7:$D$16)-R506)*O506/NETWORKDAYS(Lister!$D$21,Lister!$E$21,Lister!$D$7:$D$16),IF(OR(AND(E506&lt;DATE(2022,2,1),F506&lt;DATE(2022,2,1)),E506&gt;DATE(2022,2,28)),0)))))),0),"")</f>
        <v/>
      </c>
      <c r="V506" s="23" t="str">
        <f t="shared" si="52"/>
        <v/>
      </c>
      <c r="W506" s="23" t="str">
        <f t="shared" si="53"/>
        <v/>
      </c>
      <c r="X506" s="24" t="str">
        <f t="shared" si="54"/>
        <v/>
      </c>
    </row>
    <row r="507" spans="1:24" x14ac:dyDescent="0.3">
      <c r="A507" s="4" t="str">
        <f t="shared" si="55"/>
        <v/>
      </c>
      <c r="B507" s="41"/>
      <c r="C507" s="42"/>
      <c r="D507" s="43"/>
      <c r="E507" s="44"/>
      <c r="F507" s="44"/>
      <c r="G507" s="17" t="str">
        <f>IF(OR(E507="",F507=""),"",NETWORKDAYS(E507,F507,Lister!$D$7:$D$16))</f>
        <v/>
      </c>
      <c r="I507" s="45" t="str">
        <f t="shared" si="49"/>
        <v/>
      </c>
      <c r="J507" s="46"/>
      <c r="K507" s="47">
        <f>IF(ISNUMBER('Opsparede løndele'!I492),J507+'Opsparede løndele'!I492,J507)</f>
        <v>0</v>
      </c>
      <c r="L507" s="48"/>
      <c r="M507" s="49"/>
      <c r="N507" s="23" t="str">
        <f t="shared" si="50"/>
        <v/>
      </c>
      <c r="O507" s="21" t="str">
        <f t="shared" si="51"/>
        <v/>
      </c>
      <c r="P507" s="49"/>
      <c r="Q507" s="49"/>
      <c r="R507" s="49"/>
      <c r="S507" s="22" t="str">
        <f>IFERROR(MAX(IF(OR(P507="",Q507="",R507=""),"",IF(AND(MONTH(E507)=12,MONTH(F507)=12),(NETWORKDAYS(E507,F507,Lister!$D$7:$D$16)-P507)*O507/NETWORKDAYS(Lister!$D$19,Lister!$E$19,Lister!$D$7:$D$16),IF(AND(MONTH(E507)=12,F507&gt;DATE(2021,12,31)),(NETWORKDAYS(E507,Lister!$E$19,Lister!$D$7:$D$16)-P507)*O507/NETWORKDAYS(Lister!$D$19,Lister!$E$19,Lister!$D$7:$D$16),IF(E507&gt;DATE(2021,12,31),0)))),0),"")</f>
        <v/>
      </c>
      <c r="T507" s="22" t="str">
        <f>IFERROR(MAX(IF(OR(P507="",Q507="",R507=""),"",IF(AND(MONTH(E507)=1,MONTH(F507)=1),(NETWORKDAYS(E507,F507,Lister!$D$7:$D$16)-Q507)*O507/NETWORKDAYS(Lister!$D$20,Lister!$E$20,Lister!$D$7:$D$16),IF(AND(MONTH(E507)=1,F507&gt;DATE(2022,1,31)),(NETWORKDAYS(E507,Lister!$E$20,Lister!$D$7:$D$16)-Q507)*O507/NETWORKDAYS(Lister!$D$20,Lister!$E$20,Lister!$D$7:$D$16),IF(AND(E507&lt;DATE(2022,1,1),MONTH(F507)=1),(NETWORKDAYS(Lister!$D$20,F507,Lister!$D$7:$D$16)-Q507)*O507/NETWORKDAYS(Lister!$D$20,Lister!$E$20,Lister!$D$7:$D$16),IF(AND(E507&lt;DATE(2022,1,1),F507&gt;DATE(2022,1,31)),(NETWORKDAYS(Lister!$D$20,Lister!$E$20,Lister!$D$7:$D$16)-Q507)*O507/NETWORKDAYS(Lister!$D$20,Lister!$E$20,Lister!$D$7:$D$16),IF(OR(AND(E507&lt;DATE(2022,1,1),F507&lt;DATE(2022,1,1)),E507&gt;DATE(2022,1,31)),0)))))),0),"")</f>
        <v/>
      </c>
      <c r="U507" s="22" t="str">
        <f>IFERROR(MAX(IF(OR(P507="",Q507="",R507=""),"",IF(AND(MONTH(E507)=2,MONTH(F507)=2),(NETWORKDAYS(E507,F507,Lister!$D$7:$D$16)-R507)*O507/NETWORKDAYS(Lister!$D$21,Lister!$E$21,Lister!$D$7:$D$16),IF(AND(MONTH(E507)=2,F507&gt;DATE(2022,2,28)),(NETWORKDAYS(E507,Lister!$E$21,Lister!$D$7:$D$16)-R507)*O507/NETWORKDAYS(Lister!$D$21,Lister!$E$21,Lister!$D$7:$D$16),IF(AND(E507&lt;DATE(2022,2,1),MONTH(F507)=2),(NETWORKDAYS(Lister!$D$21,F507,Lister!$D$7:$D$16)-R507)*O507/NETWORKDAYS(Lister!$D$21,Lister!$E$21,Lister!$D$7:$D$16),IF(AND(E507&lt;DATE(2022,2,1),F507&gt;DATE(2022,2,28)),(NETWORKDAYS(Lister!$D$21,Lister!$E$21,Lister!$D$7:$D$16)-R507)*O507/NETWORKDAYS(Lister!$D$21,Lister!$E$21,Lister!$D$7:$D$16),IF(OR(AND(E507&lt;DATE(2022,2,1),F507&lt;DATE(2022,2,1)),E507&gt;DATE(2022,2,28)),0)))))),0),"")</f>
        <v/>
      </c>
      <c r="V507" s="23" t="str">
        <f t="shared" si="52"/>
        <v/>
      </c>
      <c r="W507" s="23" t="str">
        <f t="shared" si="53"/>
        <v/>
      </c>
      <c r="X507" s="24" t="str">
        <f t="shared" si="54"/>
        <v/>
      </c>
    </row>
    <row r="508" spans="1:24" x14ac:dyDescent="0.3">
      <c r="A508" s="4" t="str">
        <f t="shared" si="55"/>
        <v/>
      </c>
      <c r="B508" s="41"/>
      <c r="C508" s="42"/>
      <c r="D508" s="43"/>
      <c r="E508" s="44"/>
      <c r="F508" s="44"/>
      <c r="G508" s="17" t="str">
        <f>IF(OR(E508="",F508=""),"",NETWORKDAYS(E508,F508,Lister!$D$7:$D$16))</f>
        <v/>
      </c>
      <c r="I508" s="45" t="str">
        <f t="shared" si="49"/>
        <v/>
      </c>
      <c r="J508" s="46"/>
      <c r="K508" s="47">
        <f>IF(ISNUMBER('Opsparede løndele'!I493),J508+'Opsparede løndele'!I493,J508)</f>
        <v>0</v>
      </c>
      <c r="L508" s="48"/>
      <c r="M508" s="49"/>
      <c r="N508" s="23" t="str">
        <f t="shared" si="50"/>
        <v/>
      </c>
      <c r="O508" s="21" t="str">
        <f t="shared" si="51"/>
        <v/>
      </c>
      <c r="P508" s="49"/>
      <c r="Q508" s="49"/>
      <c r="R508" s="49"/>
      <c r="S508" s="22" t="str">
        <f>IFERROR(MAX(IF(OR(P508="",Q508="",R508=""),"",IF(AND(MONTH(E508)=12,MONTH(F508)=12),(NETWORKDAYS(E508,F508,Lister!$D$7:$D$16)-P508)*O508/NETWORKDAYS(Lister!$D$19,Lister!$E$19,Lister!$D$7:$D$16),IF(AND(MONTH(E508)=12,F508&gt;DATE(2021,12,31)),(NETWORKDAYS(E508,Lister!$E$19,Lister!$D$7:$D$16)-P508)*O508/NETWORKDAYS(Lister!$D$19,Lister!$E$19,Lister!$D$7:$D$16),IF(E508&gt;DATE(2021,12,31),0)))),0),"")</f>
        <v/>
      </c>
      <c r="T508" s="22" t="str">
        <f>IFERROR(MAX(IF(OR(P508="",Q508="",R508=""),"",IF(AND(MONTH(E508)=1,MONTH(F508)=1),(NETWORKDAYS(E508,F508,Lister!$D$7:$D$16)-Q508)*O508/NETWORKDAYS(Lister!$D$20,Lister!$E$20,Lister!$D$7:$D$16),IF(AND(MONTH(E508)=1,F508&gt;DATE(2022,1,31)),(NETWORKDAYS(E508,Lister!$E$20,Lister!$D$7:$D$16)-Q508)*O508/NETWORKDAYS(Lister!$D$20,Lister!$E$20,Lister!$D$7:$D$16),IF(AND(E508&lt;DATE(2022,1,1),MONTH(F508)=1),(NETWORKDAYS(Lister!$D$20,F508,Lister!$D$7:$D$16)-Q508)*O508/NETWORKDAYS(Lister!$D$20,Lister!$E$20,Lister!$D$7:$D$16),IF(AND(E508&lt;DATE(2022,1,1),F508&gt;DATE(2022,1,31)),(NETWORKDAYS(Lister!$D$20,Lister!$E$20,Lister!$D$7:$D$16)-Q508)*O508/NETWORKDAYS(Lister!$D$20,Lister!$E$20,Lister!$D$7:$D$16),IF(OR(AND(E508&lt;DATE(2022,1,1),F508&lt;DATE(2022,1,1)),E508&gt;DATE(2022,1,31)),0)))))),0),"")</f>
        <v/>
      </c>
      <c r="U508" s="22" t="str">
        <f>IFERROR(MAX(IF(OR(P508="",Q508="",R508=""),"",IF(AND(MONTH(E508)=2,MONTH(F508)=2),(NETWORKDAYS(E508,F508,Lister!$D$7:$D$16)-R508)*O508/NETWORKDAYS(Lister!$D$21,Lister!$E$21,Lister!$D$7:$D$16),IF(AND(MONTH(E508)=2,F508&gt;DATE(2022,2,28)),(NETWORKDAYS(E508,Lister!$E$21,Lister!$D$7:$D$16)-R508)*O508/NETWORKDAYS(Lister!$D$21,Lister!$E$21,Lister!$D$7:$D$16),IF(AND(E508&lt;DATE(2022,2,1),MONTH(F508)=2),(NETWORKDAYS(Lister!$D$21,F508,Lister!$D$7:$D$16)-R508)*O508/NETWORKDAYS(Lister!$D$21,Lister!$E$21,Lister!$D$7:$D$16),IF(AND(E508&lt;DATE(2022,2,1),F508&gt;DATE(2022,2,28)),(NETWORKDAYS(Lister!$D$21,Lister!$E$21,Lister!$D$7:$D$16)-R508)*O508/NETWORKDAYS(Lister!$D$21,Lister!$E$21,Lister!$D$7:$D$16),IF(OR(AND(E508&lt;DATE(2022,2,1),F508&lt;DATE(2022,2,1)),E508&gt;DATE(2022,2,28)),0)))))),0),"")</f>
        <v/>
      </c>
      <c r="V508" s="23" t="str">
        <f t="shared" si="52"/>
        <v/>
      </c>
      <c r="W508" s="23" t="str">
        <f t="shared" si="53"/>
        <v/>
      </c>
      <c r="X508" s="24" t="str">
        <f t="shared" si="54"/>
        <v/>
      </c>
    </row>
    <row r="509" spans="1:24" x14ac:dyDescent="0.3">
      <c r="A509" s="4" t="str">
        <f t="shared" si="55"/>
        <v/>
      </c>
      <c r="B509" s="41"/>
      <c r="C509" s="42"/>
      <c r="D509" s="43"/>
      <c r="E509" s="44"/>
      <c r="F509" s="44"/>
      <c r="G509" s="17" t="str">
        <f>IF(OR(E509="",F509=""),"",NETWORKDAYS(E509,F509,Lister!$D$7:$D$16))</f>
        <v/>
      </c>
      <c r="I509" s="45" t="str">
        <f t="shared" si="49"/>
        <v/>
      </c>
      <c r="J509" s="46"/>
      <c r="K509" s="47">
        <f>IF(ISNUMBER('Opsparede løndele'!I494),J509+'Opsparede løndele'!I494,J509)</f>
        <v>0</v>
      </c>
      <c r="L509" s="48"/>
      <c r="M509" s="49"/>
      <c r="N509" s="23" t="str">
        <f t="shared" si="50"/>
        <v/>
      </c>
      <c r="O509" s="21" t="str">
        <f t="shared" si="51"/>
        <v/>
      </c>
      <c r="P509" s="49"/>
      <c r="Q509" s="49"/>
      <c r="R509" s="49"/>
      <c r="S509" s="22" t="str">
        <f>IFERROR(MAX(IF(OR(P509="",Q509="",R509=""),"",IF(AND(MONTH(E509)=12,MONTH(F509)=12),(NETWORKDAYS(E509,F509,Lister!$D$7:$D$16)-P509)*O509/NETWORKDAYS(Lister!$D$19,Lister!$E$19,Lister!$D$7:$D$16),IF(AND(MONTH(E509)=12,F509&gt;DATE(2021,12,31)),(NETWORKDAYS(E509,Lister!$E$19,Lister!$D$7:$D$16)-P509)*O509/NETWORKDAYS(Lister!$D$19,Lister!$E$19,Lister!$D$7:$D$16),IF(E509&gt;DATE(2021,12,31),0)))),0),"")</f>
        <v/>
      </c>
      <c r="T509" s="22" t="str">
        <f>IFERROR(MAX(IF(OR(P509="",Q509="",R509=""),"",IF(AND(MONTH(E509)=1,MONTH(F509)=1),(NETWORKDAYS(E509,F509,Lister!$D$7:$D$16)-Q509)*O509/NETWORKDAYS(Lister!$D$20,Lister!$E$20,Lister!$D$7:$D$16),IF(AND(MONTH(E509)=1,F509&gt;DATE(2022,1,31)),(NETWORKDAYS(E509,Lister!$E$20,Lister!$D$7:$D$16)-Q509)*O509/NETWORKDAYS(Lister!$D$20,Lister!$E$20,Lister!$D$7:$D$16),IF(AND(E509&lt;DATE(2022,1,1),MONTH(F509)=1),(NETWORKDAYS(Lister!$D$20,F509,Lister!$D$7:$D$16)-Q509)*O509/NETWORKDAYS(Lister!$D$20,Lister!$E$20,Lister!$D$7:$D$16),IF(AND(E509&lt;DATE(2022,1,1),F509&gt;DATE(2022,1,31)),(NETWORKDAYS(Lister!$D$20,Lister!$E$20,Lister!$D$7:$D$16)-Q509)*O509/NETWORKDAYS(Lister!$D$20,Lister!$E$20,Lister!$D$7:$D$16),IF(OR(AND(E509&lt;DATE(2022,1,1),F509&lt;DATE(2022,1,1)),E509&gt;DATE(2022,1,31)),0)))))),0),"")</f>
        <v/>
      </c>
      <c r="U509" s="22" t="str">
        <f>IFERROR(MAX(IF(OR(P509="",Q509="",R509=""),"",IF(AND(MONTH(E509)=2,MONTH(F509)=2),(NETWORKDAYS(E509,F509,Lister!$D$7:$D$16)-R509)*O509/NETWORKDAYS(Lister!$D$21,Lister!$E$21,Lister!$D$7:$D$16),IF(AND(MONTH(E509)=2,F509&gt;DATE(2022,2,28)),(NETWORKDAYS(E509,Lister!$E$21,Lister!$D$7:$D$16)-R509)*O509/NETWORKDAYS(Lister!$D$21,Lister!$E$21,Lister!$D$7:$D$16),IF(AND(E509&lt;DATE(2022,2,1),MONTH(F509)=2),(NETWORKDAYS(Lister!$D$21,F509,Lister!$D$7:$D$16)-R509)*O509/NETWORKDAYS(Lister!$D$21,Lister!$E$21,Lister!$D$7:$D$16),IF(AND(E509&lt;DATE(2022,2,1),F509&gt;DATE(2022,2,28)),(NETWORKDAYS(Lister!$D$21,Lister!$E$21,Lister!$D$7:$D$16)-R509)*O509/NETWORKDAYS(Lister!$D$21,Lister!$E$21,Lister!$D$7:$D$16),IF(OR(AND(E509&lt;DATE(2022,2,1),F509&lt;DATE(2022,2,1)),E509&gt;DATE(2022,2,28)),0)))))),0),"")</f>
        <v/>
      </c>
      <c r="V509" s="23" t="str">
        <f t="shared" si="52"/>
        <v/>
      </c>
      <c r="W509" s="23" t="str">
        <f t="shared" si="53"/>
        <v/>
      </c>
      <c r="X509" s="24" t="str">
        <f t="shared" si="54"/>
        <v/>
      </c>
    </row>
    <row r="510" spans="1:24" x14ac:dyDescent="0.3">
      <c r="A510" s="4" t="str">
        <f t="shared" si="55"/>
        <v/>
      </c>
      <c r="B510" s="41"/>
      <c r="C510" s="42"/>
      <c r="D510" s="43"/>
      <c r="E510" s="44"/>
      <c r="F510" s="44"/>
      <c r="G510" s="17" t="str">
        <f>IF(OR(E510="",F510=""),"",NETWORKDAYS(E510,F510,Lister!$D$7:$D$16))</f>
        <v/>
      </c>
      <c r="I510" s="45" t="str">
        <f t="shared" si="49"/>
        <v/>
      </c>
      <c r="J510" s="46"/>
      <c r="K510" s="47">
        <f>IF(ISNUMBER('Opsparede løndele'!I495),J510+'Opsparede løndele'!I495,J510)</f>
        <v>0</v>
      </c>
      <c r="L510" s="48"/>
      <c r="M510" s="49"/>
      <c r="N510" s="23" t="str">
        <f t="shared" si="50"/>
        <v/>
      </c>
      <c r="O510" s="21" t="str">
        <f t="shared" si="51"/>
        <v/>
      </c>
      <c r="P510" s="49"/>
      <c r="Q510" s="49"/>
      <c r="R510" s="49"/>
      <c r="S510" s="22" t="str">
        <f>IFERROR(MAX(IF(OR(P510="",Q510="",R510=""),"",IF(AND(MONTH(E510)=12,MONTH(F510)=12),(NETWORKDAYS(E510,F510,Lister!$D$7:$D$16)-P510)*O510/NETWORKDAYS(Lister!$D$19,Lister!$E$19,Lister!$D$7:$D$16),IF(AND(MONTH(E510)=12,F510&gt;DATE(2021,12,31)),(NETWORKDAYS(E510,Lister!$E$19,Lister!$D$7:$D$16)-P510)*O510/NETWORKDAYS(Lister!$D$19,Lister!$E$19,Lister!$D$7:$D$16),IF(E510&gt;DATE(2021,12,31),0)))),0),"")</f>
        <v/>
      </c>
      <c r="T510" s="22" t="str">
        <f>IFERROR(MAX(IF(OR(P510="",Q510="",R510=""),"",IF(AND(MONTH(E510)=1,MONTH(F510)=1),(NETWORKDAYS(E510,F510,Lister!$D$7:$D$16)-Q510)*O510/NETWORKDAYS(Lister!$D$20,Lister!$E$20,Lister!$D$7:$D$16),IF(AND(MONTH(E510)=1,F510&gt;DATE(2022,1,31)),(NETWORKDAYS(E510,Lister!$E$20,Lister!$D$7:$D$16)-Q510)*O510/NETWORKDAYS(Lister!$D$20,Lister!$E$20,Lister!$D$7:$D$16),IF(AND(E510&lt;DATE(2022,1,1),MONTH(F510)=1),(NETWORKDAYS(Lister!$D$20,F510,Lister!$D$7:$D$16)-Q510)*O510/NETWORKDAYS(Lister!$D$20,Lister!$E$20,Lister!$D$7:$D$16),IF(AND(E510&lt;DATE(2022,1,1),F510&gt;DATE(2022,1,31)),(NETWORKDAYS(Lister!$D$20,Lister!$E$20,Lister!$D$7:$D$16)-Q510)*O510/NETWORKDAYS(Lister!$D$20,Lister!$E$20,Lister!$D$7:$D$16),IF(OR(AND(E510&lt;DATE(2022,1,1),F510&lt;DATE(2022,1,1)),E510&gt;DATE(2022,1,31)),0)))))),0),"")</f>
        <v/>
      </c>
      <c r="U510" s="22" t="str">
        <f>IFERROR(MAX(IF(OR(P510="",Q510="",R510=""),"",IF(AND(MONTH(E510)=2,MONTH(F510)=2),(NETWORKDAYS(E510,F510,Lister!$D$7:$D$16)-R510)*O510/NETWORKDAYS(Lister!$D$21,Lister!$E$21,Lister!$D$7:$D$16),IF(AND(MONTH(E510)=2,F510&gt;DATE(2022,2,28)),(NETWORKDAYS(E510,Lister!$E$21,Lister!$D$7:$D$16)-R510)*O510/NETWORKDAYS(Lister!$D$21,Lister!$E$21,Lister!$D$7:$D$16),IF(AND(E510&lt;DATE(2022,2,1),MONTH(F510)=2),(NETWORKDAYS(Lister!$D$21,F510,Lister!$D$7:$D$16)-R510)*O510/NETWORKDAYS(Lister!$D$21,Lister!$E$21,Lister!$D$7:$D$16),IF(AND(E510&lt;DATE(2022,2,1),F510&gt;DATE(2022,2,28)),(NETWORKDAYS(Lister!$D$21,Lister!$E$21,Lister!$D$7:$D$16)-R510)*O510/NETWORKDAYS(Lister!$D$21,Lister!$E$21,Lister!$D$7:$D$16),IF(OR(AND(E510&lt;DATE(2022,2,1),F510&lt;DATE(2022,2,1)),E510&gt;DATE(2022,2,28)),0)))))),0),"")</f>
        <v/>
      </c>
      <c r="V510" s="23" t="str">
        <f t="shared" si="52"/>
        <v/>
      </c>
      <c r="W510" s="23" t="str">
        <f t="shared" si="53"/>
        <v/>
      </c>
      <c r="X510" s="24" t="str">
        <f t="shared" si="54"/>
        <v/>
      </c>
    </row>
    <row r="511" spans="1:24" x14ac:dyDescent="0.3">
      <c r="A511" s="4" t="str">
        <f t="shared" si="55"/>
        <v/>
      </c>
      <c r="B511" s="41"/>
      <c r="C511" s="42"/>
      <c r="D511" s="43"/>
      <c r="E511" s="44"/>
      <c r="F511" s="44"/>
      <c r="G511" s="17" t="str">
        <f>IF(OR(E511="",F511=""),"",NETWORKDAYS(E511,F511,Lister!$D$7:$D$16))</f>
        <v/>
      </c>
      <c r="I511" s="45" t="str">
        <f t="shared" si="49"/>
        <v/>
      </c>
      <c r="J511" s="46"/>
      <c r="K511" s="47">
        <f>IF(ISNUMBER('Opsparede løndele'!I496),J511+'Opsparede løndele'!I496,J511)</f>
        <v>0</v>
      </c>
      <c r="L511" s="48"/>
      <c r="M511" s="49"/>
      <c r="N511" s="23" t="str">
        <f t="shared" si="50"/>
        <v/>
      </c>
      <c r="O511" s="21" t="str">
        <f t="shared" si="51"/>
        <v/>
      </c>
      <c r="P511" s="49"/>
      <c r="Q511" s="49"/>
      <c r="R511" s="49"/>
      <c r="S511" s="22" t="str">
        <f>IFERROR(MAX(IF(OR(P511="",Q511="",R511=""),"",IF(AND(MONTH(E511)=12,MONTH(F511)=12),(NETWORKDAYS(E511,F511,Lister!$D$7:$D$16)-P511)*O511/NETWORKDAYS(Lister!$D$19,Lister!$E$19,Lister!$D$7:$D$16),IF(AND(MONTH(E511)=12,F511&gt;DATE(2021,12,31)),(NETWORKDAYS(E511,Lister!$E$19,Lister!$D$7:$D$16)-P511)*O511/NETWORKDAYS(Lister!$D$19,Lister!$E$19,Lister!$D$7:$D$16),IF(E511&gt;DATE(2021,12,31),0)))),0),"")</f>
        <v/>
      </c>
      <c r="T511" s="22" t="str">
        <f>IFERROR(MAX(IF(OR(P511="",Q511="",R511=""),"",IF(AND(MONTH(E511)=1,MONTH(F511)=1),(NETWORKDAYS(E511,F511,Lister!$D$7:$D$16)-Q511)*O511/NETWORKDAYS(Lister!$D$20,Lister!$E$20,Lister!$D$7:$D$16),IF(AND(MONTH(E511)=1,F511&gt;DATE(2022,1,31)),(NETWORKDAYS(E511,Lister!$E$20,Lister!$D$7:$D$16)-Q511)*O511/NETWORKDAYS(Lister!$D$20,Lister!$E$20,Lister!$D$7:$D$16),IF(AND(E511&lt;DATE(2022,1,1),MONTH(F511)=1),(NETWORKDAYS(Lister!$D$20,F511,Lister!$D$7:$D$16)-Q511)*O511/NETWORKDAYS(Lister!$D$20,Lister!$E$20,Lister!$D$7:$D$16),IF(AND(E511&lt;DATE(2022,1,1),F511&gt;DATE(2022,1,31)),(NETWORKDAYS(Lister!$D$20,Lister!$E$20,Lister!$D$7:$D$16)-Q511)*O511/NETWORKDAYS(Lister!$D$20,Lister!$E$20,Lister!$D$7:$D$16),IF(OR(AND(E511&lt;DATE(2022,1,1),F511&lt;DATE(2022,1,1)),E511&gt;DATE(2022,1,31)),0)))))),0),"")</f>
        <v/>
      </c>
      <c r="U511" s="22" t="str">
        <f>IFERROR(MAX(IF(OR(P511="",Q511="",R511=""),"",IF(AND(MONTH(E511)=2,MONTH(F511)=2),(NETWORKDAYS(E511,F511,Lister!$D$7:$D$16)-R511)*O511/NETWORKDAYS(Lister!$D$21,Lister!$E$21,Lister!$D$7:$D$16),IF(AND(MONTH(E511)=2,F511&gt;DATE(2022,2,28)),(NETWORKDAYS(E511,Lister!$E$21,Lister!$D$7:$D$16)-R511)*O511/NETWORKDAYS(Lister!$D$21,Lister!$E$21,Lister!$D$7:$D$16),IF(AND(E511&lt;DATE(2022,2,1),MONTH(F511)=2),(NETWORKDAYS(Lister!$D$21,F511,Lister!$D$7:$D$16)-R511)*O511/NETWORKDAYS(Lister!$D$21,Lister!$E$21,Lister!$D$7:$D$16),IF(AND(E511&lt;DATE(2022,2,1),F511&gt;DATE(2022,2,28)),(NETWORKDAYS(Lister!$D$21,Lister!$E$21,Lister!$D$7:$D$16)-R511)*O511/NETWORKDAYS(Lister!$D$21,Lister!$E$21,Lister!$D$7:$D$16),IF(OR(AND(E511&lt;DATE(2022,2,1),F511&lt;DATE(2022,2,1)),E511&gt;DATE(2022,2,28)),0)))))),0),"")</f>
        <v/>
      </c>
      <c r="V511" s="23" t="str">
        <f t="shared" si="52"/>
        <v/>
      </c>
      <c r="W511" s="23" t="str">
        <f t="shared" si="53"/>
        <v/>
      </c>
      <c r="X511" s="24" t="str">
        <f t="shared" si="54"/>
        <v/>
      </c>
    </row>
    <row r="512" spans="1:24" x14ac:dyDescent="0.3">
      <c r="A512" s="4" t="str">
        <f t="shared" si="55"/>
        <v/>
      </c>
      <c r="B512" s="41"/>
      <c r="C512" s="42"/>
      <c r="D512" s="43"/>
      <c r="E512" s="44"/>
      <c r="F512" s="44"/>
      <c r="G512" s="17" t="str">
        <f>IF(OR(E512="",F512=""),"",NETWORKDAYS(E512,F512,Lister!$D$7:$D$16))</f>
        <v/>
      </c>
      <c r="I512" s="45" t="str">
        <f t="shared" si="49"/>
        <v/>
      </c>
      <c r="J512" s="46"/>
      <c r="K512" s="47">
        <f>IF(ISNUMBER('Opsparede løndele'!I497),J512+'Opsparede løndele'!I497,J512)</f>
        <v>0</v>
      </c>
      <c r="L512" s="48"/>
      <c r="M512" s="49"/>
      <c r="N512" s="23" t="str">
        <f t="shared" si="50"/>
        <v/>
      </c>
      <c r="O512" s="21" t="str">
        <f t="shared" si="51"/>
        <v/>
      </c>
      <c r="P512" s="49"/>
      <c r="Q512" s="49"/>
      <c r="R512" s="49"/>
      <c r="S512" s="22" t="str">
        <f>IFERROR(MAX(IF(OR(P512="",Q512="",R512=""),"",IF(AND(MONTH(E512)=12,MONTH(F512)=12),(NETWORKDAYS(E512,F512,Lister!$D$7:$D$16)-P512)*O512/NETWORKDAYS(Lister!$D$19,Lister!$E$19,Lister!$D$7:$D$16),IF(AND(MONTH(E512)=12,F512&gt;DATE(2021,12,31)),(NETWORKDAYS(E512,Lister!$E$19,Lister!$D$7:$D$16)-P512)*O512/NETWORKDAYS(Lister!$D$19,Lister!$E$19,Lister!$D$7:$D$16),IF(E512&gt;DATE(2021,12,31),0)))),0),"")</f>
        <v/>
      </c>
      <c r="T512" s="22" t="str">
        <f>IFERROR(MAX(IF(OR(P512="",Q512="",R512=""),"",IF(AND(MONTH(E512)=1,MONTH(F512)=1),(NETWORKDAYS(E512,F512,Lister!$D$7:$D$16)-Q512)*O512/NETWORKDAYS(Lister!$D$20,Lister!$E$20,Lister!$D$7:$D$16),IF(AND(MONTH(E512)=1,F512&gt;DATE(2022,1,31)),(NETWORKDAYS(E512,Lister!$E$20,Lister!$D$7:$D$16)-Q512)*O512/NETWORKDAYS(Lister!$D$20,Lister!$E$20,Lister!$D$7:$D$16),IF(AND(E512&lt;DATE(2022,1,1),MONTH(F512)=1),(NETWORKDAYS(Lister!$D$20,F512,Lister!$D$7:$D$16)-Q512)*O512/NETWORKDAYS(Lister!$D$20,Lister!$E$20,Lister!$D$7:$D$16),IF(AND(E512&lt;DATE(2022,1,1),F512&gt;DATE(2022,1,31)),(NETWORKDAYS(Lister!$D$20,Lister!$E$20,Lister!$D$7:$D$16)-Q512)*O512/NETWORKDAYS(Lister!$D$20,Lister!$E$20,Lister!$D$7:$D$16),IF(OR(AND(E512&lt;DATE(2022,1,1),F512&lt;DATE(2022,1,1)),E512&gt;DATE(2022,1,31)),0)))))),0),"")</f>
        <v/>
      </c>
      <c r="U512" s="22" t="str">
        <f>IFERROR(MAX(IF(OR(P512="",Q512="",R512=""),"",IF(AND(MONTH(E512)=2,MONTH(F512)=2),(NETWORKDAYS(E512,F512,Lister!$D$7:$D$16)-R512)*O512/NETWORKDAYS(Lister!$D$21,Lister!$E$21,Lister!$D$7:$D$16),IF(AND(MONTH(E512)=2,F512&gt;DATE(2022,2,28)),(NETWORKDAYS(E512,Lister!$E$21,Lister!$D$7:$D$16)-R512)*O512/NETWORKDAYS(Lister!$D$21,Lister!$E$21,Lister!$D$7:$D$16),IF(AND(E512&lt;DATE(2022,2,1),MONTH(F512)=2),(NETWORKDAYS(Lister!$D$21,F512,Lister!$D$7:$D$16)-R512)*O512/NETWORKDAYS(Lister!$D$21,Lister!$E$21,Lister!$D$7:$D$16),IF(AND(E512&lt;DATE(2022,2,1),F512&gt;DATE(2022,2,28)),(NETWORKDAYS(Lister!$D$21,Lister!$E$21,Lister!$D$7:$D$16)-R512)*O512/NETWORKDAYS(Lister!$D$21,Lister!$E$21,Lister!$D$7:$D$16),IF(OR(AND(E512&lt;DATE(2022,2,1),F512&lt;DATE(2022,2,1)),E512&gt;DATE(2022,2,28)),0)))))),0),"")</f>
        <v/>
      </c>
      <c r="V512" s="23" t="str">
        <f t="shared" si="52"/>
        <v/>
      </c>
      <c r="W512" s="23" t="str">
        <f t="shared" si="53"/>
        <v/>
      </c>
      <c r="X512" s="24" t="str">
        <f t="shared" si="54"/>
        <v/>
      </c>
    </row>
    <row r="513" spans="1:24" x14ac:dyDescent="0.3">
      <c r="A513" s="4" t="str">
        <f t="shared" si="55"/>
        <v/>
      </c>
      <c r="B513" s="41"/>
      <c r="C513" s="42"/>
      <c r="D513" s="43"/>
      <c r="E513" s="44"/>
      <c r="F513" s="44"/>
      <c r="G513" s="17" t="str">
        <f>IF(OR(E513="",F513=""),"",NETWORKDAYS(E513,F513,Lister!$D$7:$D$16))</f>
        <v/>
      </c>
      <c r="I513" s="45" t="str">
        <f t="shared" si="49"/>
        <v/>
      </c>
      <c r="J513" s="46"/>
      <c r="K513" s="47">
        <f>IF(ISNUMBER('Opsparede løndele'!I498),J513+'Opsparede løndele'!I498,J513)</f>
        <v>0</v>
      </c>
      <c r="L513" s="48"/>
      <c r="M513" s="49"/>
      <c r="N513" s="23" t="str">
        <f t="shared" si="50"/>
        <v/>
      </c>
      <c r="O513" s="21" t="str">
        <f t="shared" si="51"/>
        <v/>
      </c>
      <c r="P513" s="49"/>
      <c r="Q513" s="49"/>
      <c r="R513" s="49"/>
      <c r="S513" s="22" t="str">
        <f>IFERROR(MAX(IF(OR(P513="",Q513="",R513=""),"",IF(AND(MONTH(E513)=12,MONTH(F513)=12),(NETWORKDAYS(E513,F513,Lister!$D$7:$D$16)-P513)*O513/NETWORKDAYS(Lister!$D$19,Lister!$E$19,Lister!$D$7:$D$16),IF(AND(MONTH(E513)=12,F513&gt;DATE(2021,12,31)),(NETWORKDAYS(E513,Lister!$E$19,Lister!$D$7:$D$16)-P513)*O513/NETWORKDAYS(Lister!$D$19,Lister!$E$19,Lister!$D$7:$D$16),IF(E513&gt;DATE(2021,12,31),0)))),0),"")</f>
        <v/>
      </c>
      <c r="T513" s="22" t="str">
        <f>IFERROR(MAX(IF(OR(P513="",Q513="",R513=""),"",IF(AND(MONTH(E513)=1,MONTH(F513)=1),(NETWORKDAYS(E513,F513,Lister!$D$7:$D$16)-Q513)*O513/NETWORKDAYS(Lister!$D$20,Lister!$E$20,Lister!$D$7:$D$16),IF(AND(MONTH(E513)=1,F513&gt;DATE(2022,1,31)),(NETWORKDAYS(E513,Lister!$E$20,Lister!$D$7:$D$16)-Q513)*O513/NETWORKDAYS(Lister!$D$20,Lister!$E$20,Lister!$D$7:$D$16),IF(AND(E513&lt;DATE(2022,1,1),MONTH(F513)=1),(NETWORKDAYS(Lister!$D$20,F513,Lister!$D$7:$D$16)-Q513)*O513/NETWORKDAYS(Lister!$D$20,Lister!$E$20,Lister!$D$7:$D$16),IF(AND(E513&lt;DATE(2022,1,1),F513&gt;DATE(2022,1,31)),(NETWORKDAYS(Lister!$D$20,Lister!$E$20,Lister!$D$7:$D$16)-Q513)*O513/NETWORKDAYS(Lister!$D$20,Lister!$E$20,Lister!$D$7:$D$16),IF(OR(AND(E513&lt;DATE(2022,1,1),F513&lt;DATE(2022,1,1)),E513&gt;DATE(2022,1,31)),0)))))),0),"")</f>
        <v/>
      </c>
      <c r="U513" s="22" t="str">
        <f>IFERROR(MAX(IF(OR(P513="",Q513="",R513=""),"",IF(AND(MONTH(E513)=2,MONTH(F513)=2),(NETWORKDAYS(E513,F513,Lister!$D$7:$D$16)-R513)*O513/NETWORKDAYS(Lister!$D$21,Lister!$E$21,Lister!$D$7:$D$16),IF(AND(MONTH(E513)=2,F513&gt;DATE(2022,2,28)),(NETWORKDAYS(E513,Lister!$E$21,Lister!$D$7:$D$16)-R513)*O513/NETWORKDAYS(Lister!$D$21,Lister!$E$21,Lister!$D$7:$D$16),IF(AND(E513&lt;DATE(2022,2,1),MONTH(F513)=2),(NETWORKDAYS(Lister!$D$21,F513,Lister!$D$7:$D$16)-R513)*O513/NETWORKDAYS(Lister!$D$21,Lister!$E$21,Lister!$D$7:$D$16),IF(AND(E513&lt;DATE(2022,2,1),F513&gt;DATE(2022,2,28)),(NETWORKDAYS(Lister!$D$21,Lister!$E$21,Lister!$D$7:$D$16)-R513)*O513/NETWORKDAYS(Lister!$D$21,Lister!$E$21,Lister!$D$7:$D$16),IF(OR(AND(E513&lt;DATE(2022,2,1),F513&lt;DATE(2022,2,1)),E513&gt;DATE(2022,2,28)),0)))))),0),"")</f>
        <v/>
      </c>
      <c r="V513" s="23" t="str">
        <f t="shared" si="52"/>
        <v/>
      </c>
      <c r="W513" s="23" t="str">
        <f t="shared" si="53"/>
        <v/>
      </c>
      <c r="X513" s="24" t="str">
        <f t="shared" si="54"/>
        <v/>
      </c>
    </row>
    <row r="514" spans="1:24" x14ac:dyDescent="0.3">
      <c r="A514" s="4" t="str">
        <f t="shared" si="55"/>
        <v/>
      </c>
      <c r="B514" s="41"/>
      <c r="C514" s="42"/>
      <c r="D514" s="43"/>
      <c r="E514" s="44"/>
      <c r="F514" s="44"/>
      <c r="G514" s="17" t="str">
        <f>IF(OR(E514="",F514=""),"",NETWORKDAYS(E514,F514,Lister!$D$7:$D$16))</f>
        <v/>
      </c>
      <c r="I514" s="45" t="str">
        <f t="shared" si="49"/>
        <v/>
      </c>
      <c r="J514" s="46"/>
      <c r="K514" s="47">
        <f>IF(ISNUMBER('Opsparede løndele'!I499),J514+'Opsparede løndele'!I499,J514)</f>
        <v>0</v>
      </c>
      <c r="L514" s="48"/>
      <c r="M514" s="49"/>
      <c r="N514" s="23" t="str">
        <f t="shared" si="50"/>
        <v/>
      </c>
      <c r="O514" s="21" t="str">
        <f t="shared" si="51"/>
        <v/>
      </c>
      <c r="P514" s="49"/>
      <c r="Q514" s="49"/>
      <c r="R514" s="49"/>
      <c r="S514" s="22" t="str">
        <f>IFERROR(MAX(IF(OR(P514="",Q514="",R514=""),"",IF(AND(MONTH(E514)=12,MONTH(F514)=12),(NETWORKDAYS(E514,F514,Lister!$D$7:$D$16)-P514)*O514/NETWORKDAYS(Lister!$D$19,Lister!$E$19,Lister!$D$7:$D$16),IF(AND(MONTH(E514)=12,F514&gt;DATE(2021,12,31)),(NETWORKDAYS(E514,Lister!$E$19,Lister!$D$7:$D$16)-P514)*O514/NETWORKDAYS(Lister!$D$19,Lister!$E$19,Lister!$D$7:$D$16),IF(E514&gt;DATE(2021,12,31),0)))),0),"")</f>
        <v/>
      </c>
      <c r="T514" s="22" t="str">
        <f>IFERROR(MAX(IF(OR(P514="",Q514="",R514=""),"",IF(AND(MONTH(E514)=1,MONTH(F514)=1),(NETWORKDAYS(E514,F514,Lister!$D$7:$D$16)-Q514)*O514/NETWORKDAYS(Lister!$D$20,Lister!$E$20,Lister!$D$7:$D$16),IF(AND(MONTH(E514)=1,F514&gt;DATE(2022,1,31)),(NETWORKDAYS(E514,Lister!$E$20,Lister!$D$7:$D$16)-Q514)*O514/NETWORKDAYS(Lister!$D$20,Lister!$E$20,Lister!$D$7:$D$16),IF(AND(E514&lt;DATE(2022,1,1),MONTH(F514)=1),(NETWORKDAYS(Lister!$D$20,F514,Lister!$D$7:$D$16)-Q514)*O514/NETWORKDAYS(Lister!$D$20,Lister!$E$20,Lister!$D$7:$D$16),IF(AND(E514&lt;DATE(2022,1,1),F514&gt;DATE(2022,1,31)),(NETWORKDAYS(Lister!$D$20,Lister!$E$20,Lister!$D$7:$D$16)-Q514)*O514/NETWORKDAYS(Lister!$D$20,Lister!$E$20,Lister!$D$7:$D$16),IF(OR(AND(E514&lt;DATE(2022,1,1),F514&lt;DATE(2022,1,1)),E514&gt;DATE(2022,1,31)),0)))))),0),"")</f>
        <v/>
      </c>
      <c r="U514" s="22" t="str">
        <f>IFERROR(MAX(IF(OR(P514="",Q514="",R514=""),"",IF(AND(MONTH(E514)=2,MONTH(F514)=2),(NETWORKDAYS(E514,F514,Lister!$D$7:$D$16)-R514)*O514/NETWORKDAYS(Lister!$D$21,Lister!$E$21,Lister!$D$7:$D$16),IF(AND(MONTH(E514)=2,F514&gt;DATE(2022,2,28)),(NETWORKDAYS(E514,Lister!$E$21,Lister!$D$7:$D$16)-R514)*O514/NETWORKDAYS(Lister!$D$21,Lister!$E$21,Lister!$D$7:$D$16),IF(AND(E514&lt;DATE(2022,2,1),MONTH(F514)=2),(NETWORKDAYS(Lister!$D$21,F514,Lister!$D$7:$D$16)-R514)*O514/NETWORKDAYS(Lister!$D$21,Lister!$E$21,Lister!$D$7:$D$16),IF(AND(E514&lt;DATE(2022,2,1),F514&gt;DATE(2022,2,28)),(NETWORKDAYS(Lister!$D$21,Lister!$E$21,Lister!$D$7:$D$16)-R514)*O514/NETWORKDAYS(Lister!$D$21,Lister!$E$21,Lister!$D$7:$D$16),IF(OR(AND(E514&lt;DATE(2022,2,1),F514&lt;DATE(2022,2,1)),E514&gt;DATE(2022,2,28)),0)))))),0),"")</f>
        <v/>
      </c>
      <c r="V514" s="23" t="str">
        <f t="shared" si="52"/>
        <v/>
      </c>
      <c r="W514" s="23" t="str">
        <f t="shared" si="53"/>
        <v/>
      </c>
      <c r="X514" s="24" t="str">
        <f t="shared" si="54"/>
        <v/>
      </c>
    </row>
    <row r="515" spans="1:24" x14ac:dyDescent="0.3">
      <c r="A515" s="4" t="str">
        <f t="shared" si="55"/>
        <v/>
      </c>
      <c r="B515" s="41"/>
      <c r="C515" s="42"/>
      <c r="D515" s="43"/>
      <c r="E515" s="44"/>
      <c r="F515" s="44"/>
      <c r="G515" s="17" t="str">
        <f>IF(OR(E515="",F515=""),"",NETWORKDAYS(E515,F515,Lister!$D$7:$D$16))</f>
        <v/>
      </c>
      <c r="I515" s="45" t="str">
        <f t="shared" si="49"/>
        <v/>
      </c>
      <c r="J515" s="46"/>
      <c r="K515" s="47">
        <f>IF(ISNUMBER('Opsparede løndele'!I500),J515+'Opsparede løndele'!I500,J515)</f>
        <v>0</v>
      </c>
      <c r="L515" s="48"/>
      <c r="M515" s="49"/>
      <c r="N515" s="23" t="str">
        <f t="shared" si="50"/>
        <v/>
      </c>
      <c r="O515" s="21" t="str">
        <f t="shared" si="51"/>
        <v/>
      </c>
      <c r="P515" s="49"/>
      <c r="Q515" s="49"/>
      <c r="R515" s="49"/>
      <c r="S515" s="22" t="str">
        <f>IFERROR(MAX(IF(OR(P515="",Q515="",R515=""),"",IF(AND(MONTH(E515)=12,MONTH(F515)=12),(NETWORKDAYS(E515,F515,Lister!$D$7:$D$16)-P515)*O515/NETWORKDAYS(Lister!$D$19,Lister!$E$19,Lister!$D$7:$D$16),IF(AND(MONTH(E515)=12,F515&gt;DATE(2021,12,31)),(NETWORKDAYS(E515,Lister!$E$19,Lister!$D$7:$D$16)-P515)*O515/NETWORKDAYS(Lister!$D$19,Lister!$E$19,Lister!$D$7:$D$16),IF(E515&gt;DATE(2021,12,31),0)))),0),"")</f>
        <v/>
      </c>
      <c r="T515" s="22" t="str">
        <f>IFERROR(MAX(IF(OR(P515="",Q515="",R515=""),"",IF(AND(MONTH(E515)=1,MONTH(F515)=1),(NETWORKDAYS(E515,F515,Lister!$D$7:$D$16)-Q515)*O515/NETWORKDAYS(Lister!$D$20,Lister!$E$20,Lister!$D$7:$D$16),IF(AND(MONTH(E515)=1,F515&gt;DATE(2022,1,31)),(NETWORKDAYS(E515,Lister!$E$20,Lister!$D$7:$D$16)-Q515)*O515/NETWORKDAYS(Lister!$D$20,Lister!$E$20,Lister!$D$7:$D$16),IF(AND(E515&lt;DATE(2022,1,1),MONTH(F515)=1),(NETWORKDAYS(Lister!$D$20,F515,Lister!$D$7:$D$16)-Q515)*O515/NETWORKDAYS(Lister!$D$20,Lister!$E$20,Lister!$D$7:$D$16),IF(AND(E515&lt;DATE(2022,1,1),F515&gt;DATE(2022,1,31)),(NETWORKDAYS(Lister!$D$20,Lister!$E$20,Lister!$D$7:$D$16)-Q515)*O515/NETWORKDAYS(Lister!$D$20,Lister!$E$20,Lister!$D$7:$D$16),IF(OR(AND(E515&lt;DATE(2022,1,1),F515&lt;DATE(2022,1,1)),E515&gt;DATE(2022,1,31)),0)))))),0),"")</f>
        <v/>
      </c>
      <c r="U515" s="22" t="str">
        <f>IFERROR(MAX(IF(OR(P515="",Q515="",R515=""),"",IF(AND(MONTH(E515)=2,MONTH(F515)=2),(NETWORKDAYS(E515,F515,Lister!$D$7:$D$16)-R515)*O515/NETWORKDAYS(Lister!$D$21,Lister!$E$21,Lister!$D$7:$D$16),IF(AND(MONTH(E515)=2,F515&gt;DATE(2022,2,28)),(NETWORKDAYS(E515,Lister!$E$21,Lister!$D$7:$D$16)-R515)*O515/NETWORKDAYS(Lister!$D$21,Lister!$E$21,Lister!$D$7:$D$16),IF(AND(E515&lt;DATE(2022,2,1),MONTH(F515)=2),(NETWORKDAYS(Lister!$D$21,F515,Lister!$D$7:$D$16)-R515)*O515/NETWORKDAYS(Lister!$D$21,Lister!$E$21,Lister!$D$7:$D$16),IF(AND(E515&lt;DATE(2022,2,1),F515&gt;DATE(2022,2,28)),(NETWORKDAYS(Lister!$D$21,Lister!$E$21,Lister!$D$7:$D$16)-R515)*O515/NETWORKDAYS(Lister!$D$21,Lister!$E$21,Lister!$D$7:$D$16),IF(OR(AND(E515&lt;DATE(2022,2,1),F515&lt;DATE(2022,2,1)),E515&gt;DATE(2022,2,28)),0)))))),0),"")</f>
        <v/>
      </c>
      <c r="V515" s="23" t="str">
        <f t="shared" si="52"/>
        <v/>
      </c>
      <c r="W515" s="23" t="str">
        <f t="shared" si="53"/>
        <v/>
      </c>
      <c r="X515" s="24" t="str">
        <f t="shared" si="54"/>
        <v/>
      </c>
    </row>
    <row r="516" spans="1:24" x14ac:dyDescent="0.3">
      <c r="A516" s="4" t="str">
        <f t="shared" si="55"/>
        <v/>
      </c>
      <c r="B516" s="41"/>
      <c r="C516" s="42"/>
      <c r="D516" s="43"/>
      <c r="E516" s="44"/>
      <c r="F516" s="44"/>
      <c r="G516" s="17" t="str">
        <f>IF(OR(E516="",F516=""),"",NETWORKDAYS(E516,F516,Lister!$D$7:$D$16))</f>
        <v/>
      </c>
      <c r="I516" s="45" t="str">
        <f t="shared" si="49"/>
        <v/>
      </c>
      <c r="J516" s="46"/>
      <c r="K516" s="47">
        <f>IF(ISNUMBER('Opsparede løndele'!I501),J516+'Opsparede løndele'!I501,J516)</f>
        <v>0</v>
      </c>
      <c r="L516" s="48"/>
      <c r="M516" s="49"/>
      <c r="N516" s="23" t="str">
        <f t="shared" si="50"/>
        <v/>
      </c>
      <c r="O516" s="21" t="str">
        <f t="shared" si="51"/>
        <v/>
      </c>
      <c r="P516" s="49"/>
      <c r="Q516" s="49"/>
      <c r="R516" s="49"/>
      <c r="S516" s="22" t="str">
        <f>IFERROR(MAX(IF(OR(P516="",Q516="",R516=""),"",IF(AND(MONTH(E516)=12,MONTH(F516)=12),(NETWORKDAYS(E516,F516,Lister!$D$7:$D$16)-P516)*O516/NETWORKDAYS(Lister!$D$19,Lister!$E$19,Lister!$D$7:$D$16),IF(AND(MONTH(E516)=12,F516&gt;DATE(2021,12,31)),(NETWORKDAYS(E516,Lister!$E$19,Lister!$D$7:$D$16)-P516)*O516/NETWORKDAYS(Lister!$D$19,Lister!$E$19,Lister!$D$7:$D$16),IF(E516&gt;DATE(2021,12,31),0)))),0),"")</f>
        <v/>
      </c>
      <c r="T516" s="22" t="str">
        <f>IFERROR(MAX(IF(OR(P516="",Q516="",R516=""),"",IF(AND(MONTH(E516)=1,MONTH(F516)=1),(NETWORKDAYS(E516,F516,Lister!$D$7:$D$16)-Q516)*O516/NETWORKDAYS(Lister!$D$20,Lister!$E$20,Lister!$D$7:$D$16),IF(AND(MONTH(E516)=1,F516&gt;DATE(2022,1,31)),(NETWORKDAYS(E516,Lister!$E$20,Lister!$D$7:$D$16)-Q516)*O516/NETWORKDAYS(Lister!$D$20,Lister!$E$20,Lister!$D$7:$D$16),IF(AND(E516&lt;DATE(2022,1,1),MONTH(F516)=1),(NETWORKDAYS(Lister!$D$20,F516,Lister!$D$7:$D$16)-Q516)*O516/NETWORKDAYS(Lister!$D$20,Lister!$E$20,Lister!$D$7:$D$16),IF(AND(E516&lt;DATE(2022,1,1),F516&gt;DATE(2022,1,31)),(NETWORKDAYS(Lister!$D$20,Lister!$E$20,Lister!$D$7:$D$16)-Q516)*O516/NETWORKDAYS(Lister!$D$20,Lister!$E$20,Lister!$D$7:$D$16),IF(OR(AND(E516&lt;DATE(2022,1,1),F516&lt;DATE(2022,1,1)),E516&gt;DATE(2022,1,31)),0)))))),0),"")</f>
        <v/>
      </c>
      <c r="U516" s="22" t="str">
        <f>IFERROR(MAX(IF(OR(P516="",Q516="",R516=""),"",IF(AND(MONTH(E516)=2,MONTH(F516)=2),(NETWORKDAYS(E516,F516,Lister!$D$7:$D$16)-R516)*O516/NETWORKDAYS(Lister!$D$21,Lister!$E$21,Lister!$D$7:$D$16),IF(AND(MONTH(E516)=2,F516&gt;DATE(2022,2,28)),(NETWORKDAYS(E516,Lister!$E$21,Lister!$D$7:$D$16)-R516)*O516/NETWORKDAYS(Lister!$D$21,Lister!$E$21,Lister!$D$7:$D$16),IF(AND(E516&lt;DATE(2022,2,1),MONTH(F516)=2),(NETWORKDAYS(Lister!$D$21,F516,Lister!$D$7:$D$16)-R516)*O516/NETWORKDAYS(Lister!$D$21,Lister!$E$21,Lister!$D$7:$D$16),IF(AND(E516&lt;DATE(2022,2,1),F516&gt;DATE(2022,2,28)),(NETWORKDAYS(Lister!$D$21,Lister!$E$21,Lister!$D$7:$D$16)-R516)*O516/NETWORKDAYS(Lister!$D$21,Lister!$E$21,Lister!$D$7:$D$16),IF(OR(AND(E516&lt;DATE(2022,2,1),F516&lt;DATE(2022,2,1)),E516&gt;DATE(2022,2,28)),0)))))),0),"")</f>
        <v/>
      </c>
      <c r="V516" s="23" t="str">
        <f t="shared" si="52"/>
        <v/>
      </c>
      <c r="W516" s="23" t="str">
        <f t="shared" si="53"/>
        <v/>
      </c>
      <c r="X516" s="24" t="str">
        <f t="shared" si="54"/>
        <v/>
      </c>
    </row>
    <row r="517" spans="1:24" x14ac:dyDescent="0.3">
      <c r="A517" s="4" t="str">
        <f t="shared" si="55"/>
        <v/>
      </c>
      <c r="B517" s="41"/>
      <c r="C517" s="42"/>
      <c r="D517" s="43"/>
      <c r="E517" s="44"/>
      <c r="F517" s="44"/>
      <c r="G517" s="17" t="str">
        <f>IF(OR(E517="",F517=""),"",NETWORKDAYS(E517,F517,Lister!$D$7:$D$16))</f>
        <v/>
      </c>
      <c r="I517" s="45" t="str">
        <f t="shared" si="49"/>
        <v/>
      </c>
      <c r="J517" s="46"/>
      <c r="K517" s="47">
        <f>IF(ISNUMBER('Opsparede løndele'!I502),J517+'Opsparede løndele'!I502,J517)</f>
        <v>0</v>
      </c>
      <c r="L517" s="48"/>
      <c r="M517" s="49"/>
      <c r="N517" s="23" t="str">
        <f t="shared" si="50"/>
        <v/>
      </c>
      <c r="O517" s="21" t="str">
        <f t="shared" si="51"/>
        <v/>
      </c>
      <c r="P517" s="49"/>
      <c r="Q517" s="49"/>
      <c r="R517" s="49"/>
      <c r="S517" s="22" t="str">
        <f>IFERROR(MAX(IF(OR(P517="",Q517="",R517=""),"",IF(AND(MONTH(E517)=12,MONTH(F517)=12),(NETWORKDAYS(E517,F517,Lister!$D$7:$D$16)-P517)*O517/NETWORKDAYS(Lister!$D$19,Lister!$E$19,Lister!$D$7:$D$16),IF(AND(MONTH(E517)=12,F517&gt;DATE(2021,12,31)),(NETWORKDAYS(E517,Lister!$E$19,Lister!$D$7:$D$16)-P517)*O517/NETWORKDAYS(Lister!$D$19,Lister!$E$19,Lister!$D$7:$D$16),IF(E517&gt;DATE(2021,12,31),0)))),0),"")</f>
        <v/>
      </c>
      <c r="T517" s="22" t="str">
        <f>IFERROR(MAX(IF(OR(P517="",Q517="",R517=""),"",IF(AND(MONTH(E517)=1,MONTH(F517)=1),(NETWORKDAYS(E517,F517,Lister!$D$7:$D$16)-Q517)*O517/NETWORKDAYS(Lister!$D$20,Lister!$E$20,Lister!$D$7:$D$16),IF(AND(MONTH(E517)=1,F517&gt;DATE(2022,1,31)),(NETWORKDAYS(E517,Lister!$E$20,Lister!$D$7:$D$16)-Q517)*O517/NETWORKDAYS(Lister!$D$20,Lister!$E$20,Lister!$D$7:$D$16),IF(AND(E517&lt;DATE(2022,1,1),MONTH(F517)=1),(NETWORKDAYS(Lister!$D$20,F517,Lister!$D$7:$D$16)-Q517)*O517/NETWORKDAYS(Lister!$D$20,Lister!$E$20,Lister!$D$7:$D$16),IF(AND(E517&lt;DATE(2022,1,1),F517&gt;DATE(2022,1,31)),(NETWORKDAYS(Lister!$D$20,Lister!$E$20,Lister!$D$7:$D$16)-Q517)*O517/NETWORKDAYS(Lister!$D$20,Lister!$E$20,Lister!$D$7:$D$16),IF(OR(AND(E517&lt;DATE(2022,1,1),F517&lt;DATE(2022,1,1)),E517&gt;DATE(2022,1,31)),0)))))),0),"")</f>
        <v/>
      </c>
      <c r="U517" s="22" t="str">
        <f>IFERROR(MAX(IF(OR(P517="",Q517="",R517=""),"",IF(AND(MONTH(E517)=2,MONTH(F517)=2),(NETWORKDAYS(E517,F517,Lister!$D$7:$D$16)-R517)*O517/NETWORKDAYS(Lister!$D$21,Lister!$E$21,Lister!$D$7:$D$16),IF(AND(MONTH(E517)=2,F517&gt;DATE(2022,2,28)),(NETWORKDAYS(E517,Lister!$E$21,Lister!$D$7:$D$16)-R517)*O517/NETWORKDAYS(Lister!$D$21,Lister!$E$21,Lister!$D$7:$D$16),IF(AND(E517&lt;DATE(2022,2,1),MONTH(F517)=2),(NETWORKDAYS(Lister!$D$21,F517,Lister!$D$7:$D$16)-R517)*O517/NETWORKDAYS(Lister!$D$21,Lister!$E$21,Lister!$D$7:$D$16),IF(AND(E517&lt;DATE(2022,2,1),F517&gt;DATE(2022,2,28)),(NETWORKDAYS(Lister!$D$21,Lister!$E$21,Lister!$D$7:$D$16)-R517)*O517/NETWORKDAYS(Lister!$D$21,Lister!$E$21,Lister!$D$7:$D$16),IF(OR(AND(E517&lt;DATE(2022,2,1),F517&lt;DATE(2022,2,1)),E517&gt;DATE(2022,2,28)),0)))))),0),"")</f>
        <v/>
      </c>
      <c r="V517" s="23" t="str">
        <f t="shared" si="52"/>
        <v/>
      </c>
      <c r="W517" s="23" t="str">
        <f t="shared" si="53"/>
        <v/>
      </c>
      <c r="X517" s="24" t="str">
        <f t="shared" si="54"/>
        <v/>
      </c>
    </row>
    <row r="518" spans="1:24" x14ac:dyDescent="0.3">
      <c r="A518" s="4" t="str">
        <f t="shared" si="55"/>
        <v/>
      </c>
      <c r="B518" s="41"/>
      <c r="C518" s="42"/>
      <c r="D518" s="43"/>
      <c r="E518" s="44"/>
      <c r="F518" s="44"/>
      <c r="G518" s="17" t="str">
        <f>IF(OR(E518="",F518=""),"",NETWORKDAYS(E518,F518,Lister!$D$7:$D$16))</f>
        <v/>
      </c>
      <c r="I518" s="45" t="str">
        <f t="shared" si="49"/>
        <v/>
      </c>
      <c r="J518" s="46"/>
      <c r="K518" s="47">
        <f>IF(ISNUMBER('Opsparede løndele'!I503),J518+'Opsparede løndele'!I503,J518)</f>
        <v>0</v>
      </c>
      <c r="L518" s="48"/>
      <c r="M518" s="49"/>
      <c r="N518" s="23" t="str">
        <f t="shared" si="50"/>
        <v/>
      </c>
      <c r="O518" s="21" t="str">
        <f t="shared" si="51"/>
        <v/>
      </c>
      <c r="P518" s="49"/>
      <c r="Q518" s="49"/>
      <c r="R518" s="49"/>
      <c r="S518" s="22" t="str">
        <f>IFERROR(MAX(IF(OR(P518="",Q518="",R518=""),"",IF(AND(MONTH(E518)=12,MONTH(F518)=12),(NETWORKDAYS(E518,F518,Lister!$D$7:$D$16)-P518)*O518/NETWORKDAYS(Lister!$D$19,Lister!$E$19,Lister!$D$7:$D$16),IF(AND(MONTH(E518)=12,F518&gt;DATE(2021,12,31)),(NETWORKDAYS(E518,Lister!$E$19,Lister!$D$7:$D$16)-P518)*O518/NETWORKDAYS(Lister!$D$19,Lister!$E$19,Lister!$D$7:$D$16),IF(E518&gt;DATE(2021,12,31),0)))),0),"")</f>
        <v/>
      </c>
      <c r="T518" s="22" t="str">
        <f>IFERROR(MAX(IF(OR(P518="",Q518="",R518=""),"",IF(AND(MONTH(E518)=1,MONTH(F518)=1),(NETWORKDAYS(E518,F518,Lister!$D$7:$D$16)-Q518)*O518/NETWORKDAYS(Lister!$D$20,Lister!$E$20,Lister!$D$7:$D$16),IF(AND(MONTH(E518)=1,F518&gt;DATE(2022,1,31)),(NETWORKDAYS(E518,Lister!$E$20,Lister!$D$7:$D$16)-Q518)*O518/NETWORKDAYS(Lister!$D$20,Lister!$E$20,Lister!$D$7:$D$16),IF(AND(E518&lt;DATE(2022,1,1),MONTH(F518)=1),(NETWORKDAYS(Lister!$D$20,F518,Lister!$D$7:$D$16)-Q518)*O518/NETWORKDAYS(Lister!$D$20,Lister!$E$20,Lister!$D$7:$D$16),IF(AND(E518&lt;DATE(2022,1,1),F518&gt;DATE(2022,1,31)),(NETWORKDAYS(Lister!$D$20,Lister!$E$20,Lister!$D$7:$D$16)-Q518)*O518/NETWORKDAYS(Lister!$D$20,Lister!$E$20,Lister!$D$7:$D$16),IF(OR(AND(E518&lt;DATE(2022,1,1),F518&lt;DATE(2022,1,1)),E518&gt;DATE(2022,1,31)),0)))))),0),"")</f>
        <v/>
      </c>
      <c r="U518" s="22" t="str">
        <f>IFERROR(MAX(IF(OR(P518="",Q518="",R518=""),"",IF(AND(MONTH(E518)=2,MONTH(F518)=2),(NETWORKDAYS(E518,F518,Lister!$D$7:$D$16)-R518)*O518/NETWORKDAYS(Lister!$D$21,Lister!$E$21,Lister!$D$7:$D$16),IF(AND(MONTH(E518)=2,F518&gt;DATE(2022,2,28)),(NETWORKDAYS(E518,Lister!$E$21,Lister!$D$7:$D$16)-R518)*O518/NETWORKDAYS(Lister!$D$21,Lister!$E$21,Lister!$D$7:$D$16),IF(AND(E518&lt;DATE(2022,2,1),MONTH(F518)=2),(NETWORKDAYS(Lister!$D$21,F518,Lister!$D$7:$D$16)-R518)*O518/NETWORKDAYS(Lister!$D$21,Lister!$E$21,Lister!$D$7:$D$16),IF(AND(E518&lt;DATE(2022,2,1),F518&gt;DATE(2022,2,28)),(NETWORKDAYS(Lister!$D$21,Lister!$E$21,Lister!$D$7:$D$16)-R518)*O518/NETWORKDAYS(Lister!$D$21,Lister!$E$21,Lister!$D$7:$D$16),IF(OR(AND(E518&lt;DATE(2022,2,1),F518&lt;DATE(2022,2,1)),E518&gt;DATE(2022,2,28)),0)))))),0),"")</f>
        <v/>
      </c>
      <c r="V518" s="23" t="str">
        <f t="shared" si="52"/>
        <v/>
      </c>
      <c r="W518" s="23" t="str">
        <f t="shared" si="53"/>
        <v/>
      </c>
      <c r="X518" s="24" t="str">
        <f t="shared" si="54"/>
        <v/>
      </c>
    </row>
    <row r="519" spans="1:24" x14ac:dyDescent="0.3">
      <c r="A519" s="4" t="str">
        <f t="shared" si="55"/>
        <v/>
      </c>
      <c r="B519" s="41"/>
      <c r="C519" s="42"/>
      <c r="D519" s="43"/>
      <c r="E519" s="44"/>
      <c r="F519" s="44"/>
      <c r="G519" s="17" t="str">
        <f>IF(OR(E519="",F519=""),"",NETWORKDAYS(E519,F519,Lister!$D$7:$D$16))</f>
        <v/>
      </c>
      <c r="I519" s="45" t="str">
        <f t="shared" si="49"/>
        <v/>
      </c>
      <c r="J519" s="46"/>
      <c r="K519" s="47">
        <f>IF(ISNUMBER('Opsparede løndele'!I504),J519+'Opsparede løndele'!I504,J519)</f>
        <v>0</v>
      </c>
      <c r="L519" s="48"/>
      <c r="M519" s="49"/>
      <c r="N519" s="23" t="str">
        <f t="shared" si="50"/>
        <v/>
      </c>
      <c r="O519" s="21" t="str">
        <f t="shared" si="51"/>
        <v/>
      </c>
      <c r="P519" s="49"/>
      <c r="Q519" s="49"/>
      <c r="R519" s="49"/>
      <c r="S519" s="22" t="str">
        <f>IFERROR(MAX(IF(OR(P519="",Q519="",R519=""),"",IF(AND(MONTH(E519)=12,MONTH(F519)=12),(NETWORKDAYS(E519,F519,Lister!$D$7:$D$16)-P519)*O519/NETWORKDAYS(Lister!$D$19,Lister!$E$19,Lister!$D$7:$D$16),IF(AND(MONTH(E519)=12,F519&gt;DATE(2021,12,31)),(NETWORKDAYS(E519,Lister!$E$19,Lister!$D$7:$D$16)-P519)*O519/NETWORKDAYS(Lister!$D$19,Lister!$E$19,Lister!$D$7:$D$16),IF(E519&gt;DATE(2021,12,31),0)))),0),"")</f>
        <v/>
      </c>
      <c r="T519" s="22" t="str">
        <f>IFERROR(MAX(IF(OR(P519="",Q519="",R519=""),"",IF(AND(MONTH(E519)=1,MONTH(F519)=1),(NETWORKDAYS(E519,F519,Lister!$D$7:$D$16)-Q519)*O519/NETWORKDAYS(Lister!$D$20,Lister!$E$20,Lister!$D$7:$D$16),IF(AND(MONTH(E519)=1,F519&gt;DATE(2022,1,31)),(NETWORKDAYS(E519,Lister!$E$20,Lister!$D$7:$D$16)-Q519)*O519/NETWORKDAYS(Lister!$D$20,Lister!$E$20,Lister!$D$7:$D$16),IF(AND(E519&lt;DATE(2022,1,1),MONTH(F519)=1),(NETWORKDAYS(Lister!$D$20,F519,Lister!$D$7:$D$16)-Q519)*O519/NETWORKDAYS(Lister!$D$20,Lister!$E$20,Lister!$D$7:$D$16),IF(AND(E519&lt;DATE(2022,1,1),F519&gt;DATE(2022,1,31)),(NETWORKDAYS(Lister!$D$20,Lister!$E$20,Lister!$D$7:$D$16)-Q519)*O519/NETWORKDAYS(Lister!$D$20,Lister!$E$20,Lister!$D$7:$D$16),IF(OR(AND(E519&lt;DATE(2022,1,1),F519&lt;DATE(2022,1,1)),E519&gt;DATE(2022,1,31)),0)))))),0),"")</f>
        <v/>
      </c>
      <c r="U519" s="22" t="str">
        <f>IFERROR(MAX(IF(OR(P519="",Q519="",R519=""),"",IF(AND(MONTH(E519)=2,MONTH(F519)=2),(NETWORKDAYS(E519,F519,Lister!$D$7:$D$16)-R519)*O519/NETWORKDAYS(Lister!$D$21,Lister!$E$21,Lister!$D$7:$D$16),IF(AND(MONTH(E519)=2,F519&gt;DATE(2022,2,28)),(NETWORKDAYS(E519,Lister!$E$21,Lister!$D$7:$D$16)-R519)*O519/NETWORKDAYS(Lister!$D$21,Lister!$E$21,Lister!$D$7:$D$16),IF(AND(E519&lt;DATE(2022,2,1),MONTH(F519)=2),(NETWORKDAYS(Lister!$D$21,F519,Lister!$D$7:$D$16)-R519)*O519/NETWORKDAYS(Lister!$D$21,Lister!$E$21,Lister!$D$7:$D$16),IF(AND(E519&lt;DATE(2022,2,1),F519&gt;DATE(2022,2,28)),(NETWORKDAYS(Lister!$D$21,Lister!$E$21,Lister!$D$7:$D$16)-R519)*O519/NETWORKDAYS(Lister!$D$21,Lister!$E$21,Lister!$D$7:$D$16),IF(OR(AND(E519&lt;DATE(2022,2,1),F519&lt;DATE(2022,2,1)),E519&gt;DATE(2022,2,28)),0)))))),0),"")</f>
        <v/>
      </c>
      <c r="V519" s="23" t="str">
        <f t="shared" si="52"/>
        <v/>
      </c>
      <c r="W519" s="23" t="str">
        <f t="shared" si="53"/>
        <v/>
      </c>
      <c r="X519" s="24" t="str">
        <f t="shared" si="54"/>
        <v/>
      </c>
    </row>
    <row r="520" spans="1:24" x14ac:dyDescent="0.3">
      <c r="A520" s="4" t="str">
        <f t="shared" si="55"/>
        <v/>
      </c>
      <c r="B520" s="41"/>
      <c r="C520" s="42"/>
      <c r="D520" s="43"/>
      <c r="E520" s="44"/>
      <c r="F520" s="44"/>
      <c r="G520" s="17" t="str">
        <f>IF(OR(E520="",F520=""),"",NETWORKDAYS(E520,F520,Lister!$D$7:$D$16))</f>
        <v/>
      </c>
      <c r="I520" s="45" t="str">
        <f t="shared" si="49"/>
        <v/>
      </c>
      <c r="J520" s="46"/>
      <c r="K520" s="47">
        <f>IF(ISNUMBER('Opsparede løndele'!I505),J520+'Opsparede løndele'!I505,J520)</f>
        <v>0</v>
      </c>
      <c r="L520" s="48"/>
      <c r="M520" s="49"/>
      <c r="N520" s="23" t="str">
        <f t="shared" si="50"/>
        <v/>
      </c>
      <c r="O520" s="21" t="str">
        <f t="shared" si="51"/>
        <v/>
      </c>
      <c r="P520" s="49"/>
      <c r="Q520" s="49"/>
      <c r="R520" s="49"/>
      <c r="S520" s="22" t="str">
        <f>IFERROR(MAX(IF(OR(P520="",Q520="",R520=""),"",IF(AND(MONTH(E520)=12,MONTH(F520)=12),(NETWORKDAYS(E520,F520,Lister!$D$7:$D$16)-P520)*O520/NETWORKDAYS(Lister!$D$19,Lister!$E$19,Lister!$D$7:$D$16),IF(AND(MONTH(E520)=12,F520&gt;DATE(2021,12,31)),(NETWORKDAYS(E520,Lister!$E$19,Lister!$D$7:$D$16)-P520)*O520/NETWORKDAYS(Lister!$D$19,Lister!$E$19,Lister!$D$7:$D$16),IF(E520&gt;DATE(2021,12,31),0)))),0),"")</f>
        <v/>
      </c>
      <c r="T520" s="22" t="str">
        <f>IFERROR(MAX(IF(OR(P520="",Q520="",R520=""),"",IF(AND(MONTH(E520)=1,MONTH(F520)=1),(NETWORKDAYS(E520,F520,Lister!$D$7:$D$16)-Q520)*O520/NETWORKDAYS(Lister!$D$20,Lister!$E$20,Lister!$D$7:$D$16),IF(AND(MONTH(E520)=1,F520&gt;DATE(2022,1,31)),(NETWORKDAYS(E520,Lister!$E$20,Lister!$D$7:$D$16)-Q520)*O520/NETWORKDAYS(Lister!$D$20,Lister!$E$20,Lister!$D$7:$D$16),IF(AND(E520&lt;DATE(2022,1,1),MONTH(F520)=1),(NETWORKDAYS(Lister!$D$20,F520,Lister!$D$7:$D$16)-Q520)*O520/NETWORKDAYS(Lister!$D$20,Lister!$E$20,Lister!$D$7:$D$16),IF(AND(E520&lt;DATE(2022,1,1),F520&gt;DATE(2022,1,31)),(NETWORKDAYS(Lister!$D$20,Lister!$E$20,Lister!$D$7:$D$16)-Q520)*O520/NETWORKDAYS(Lister!$D$20,Lister!$E$20,Lister!$D$7:$D$16),IF(OR(AND(E520&lt;DATE(2022,1,1),F520&lt;DATE(2022,1,1)),E520&gt;DATE(2022,1,31)),0)))))),0),"")</f>
        <v/>
      </c>
      <c r="U520" s="22" t="str">
        <f>IFERROR(MAX(IF(OR(P520="",Q520="",R520=""),"",IF(AND(MONTH(E520)=2,MONTH(F520)=2),(NETWORKDAYS(E520,F520,Lister!$D$7:$D$16)-R520)*O520/NETWORKDAYS(Lister!$D$21,Lister!$E$21,Lister!$D$7:$D$16),IF(AND(MONTH(E520)=2,F520&gt;DATE(2022,2,28)),(NETWORKDAYS(E520,Lister!$E$21,Lister!$D$7:$D$16)-R520)*O520/NETWORKDAYS(Lister!$D$21,Lister!$E$21,Lister!$D$7:$D$16),IF(AND(E520&lt;DATE(2022,2,1),MONTH(F520)=2),(NETWORKDAYS(Lister!$D$21,F520,Lister!$D$7:$D$16)-R520)*O520/NETWORKDAYS(Lister!$D$21,Lister!$E$21,Lister!$D$7:$D$16),IF(AND(E520&lt;DATE(2022,2,1),F520&gt;DATE(2022,2,28)),(NETWORKDAYS(Lister!$D$21,Lister!$E$21,Lister!$D$7:$D$16)-R520)*O520/NETWORKDAYS(Lister!$D$21,Lister!$E$21,Lister!$D$7:$D$16),IF(OR(AND(E520&lt;DATE(2022,2,1),F520&lt;DATE(2022,2,1)),E520&gt;DATE(2022,2,28)),0)))))),0),"")</f>
        <v/>
      </c>
      <c r="V520" s="23" t="str">
        <f t="shared" si="52"/>
        <v/>
      </c>
      <c r="W520" s="23" t="str">
        <f t="shared" si="53"/>
        <v/>
      </c>
      <c r="X520" s="24" t="str">
        <f t="shared" si="54"/>
        <v/>
      </c>
    </row>
    <row r="521" spans="1:24" x14ac:dyDescent="0.3">
      <c r="A521" s="4" t="str">
        <f t="shared" si="55"/>
        <v/>
      </c>
      <c r="B521" s="41"/>
      <c r="C521" s="42"/>
      <c r="D521" s="43"/>
      <c r="E521" s="44"/>
      <c r="F521" s="44"/>
      <c r="G521" s="17" t="str">
        <f>IF(OR(E521="",F521=""),"",NETWORKDAYS(E521,F521,Lister!$D$7:$D$16))</f>
        <v/>
      </c>
      <c r="I521" s="45" t="str">
        <f t="shared" si="49"/>
        <v/>
      </c>
      <c r="J521" s="46"/>
      <c r="K521" s="47">
        <f>IF(ISNUMBER('Opsparede løndele'!I506),J521+'Opsparede løndele'!I506,J521)</f>
        <v>0</v>
      </c>
      <c r="L521" s="48"/>
      <c r="M521" s="49"/>
      <c r="N521" s="23" t="str">
        <f t="shared" si="50"/>
        <v/>
      </c>
      <c r="O521" s="21" t="str">
        <f t="shared" si="51"/>
        <v/>
      </c>
      <c r="P521" s="49"/>
      <c r="Q521" s="49"/>
      <c r="R521" s="49"/>
      <c r="S521" s="22" t="str">
        <f>IFERROR(MAX(IF(OR(P521="",Q521="",R521=""),"",IF(AND(MONTH(E521)=12,MONTH(F521)=12),(NETWORKDAYS(E521,F521,Lister!$D$7:$D$16)-P521)*O521/NETWORKDAYS(Lister!$D$19,Lister!$E$19,Lister!$D$7:$D$16),IF(AND(MONTH(E521)=12,F521&gt;DATE(2021,12,31)),(NETWORKDAYS(E521,Lister!$E$19,Lister!$D$7:$D$16)-P521)*O521/NETWORKDAYS(Lister!$D$19,Lister!$E$19,Lister!$D$7:$D$16),IF(E521&gt;DATE(2021,12,31),0)))),0),"")</f>
        <v/>
      </c>
      <c r="T521" s="22" t="str">
        <f>IFERROR(MAX(IF(OR(P521="",Q521="",R521=""),"",IF(AND(MONTH(E521)=1,MONTH(F521)=1),(NETWORKDAYS(E521,F521,Lister!$D$7:$D$16)-Q521)*O521/NETWORKDAYS(Lister!$D$20,Lister!$E$20,Lister!$D$7:$D$16),IF(AND(MONTH(E521)=1,F521&gt;DATE(2022,1,31)),(NETWORKDAYS(E521,Lister!$E$20,Lister!$D$7:$D$16)-Q521)*O521/NETWORKDAYS(Lister!$D$20,Lister!$E$20,Lister!$D$7:$D$16),IF(AND(E521&lt;DATE(2022,1,1),MONTH(F521)=1),(NETWORKDAYS(Lister!$D$20,F521,Lister!$D$7:$D$16)-Q521)*O521/NETWORKDAYS(Lister!$D$20,Lister!$E$20,Lister!$D$7:$D$16),IF(AND(E521&lt;DATE(2022,1,1),F521&gt;DATE(2022,1,31)),(NETWORKDAYS(Lister!$D$20,Lister!$E$20,Lister!$D$7:$D$16)-Q521)*O521/NETWORKDAYS(Lister!$D$20,Lister!$E$20,Lister!$D$7:$D$16),IF(OR(AND(E521&lt;DATE(2022,1,1),F521&lt;DATE(2022,1,1)),E521&gt;DATE(2022,1,31)),0)))))),0),"")</f>
        <v/>
      </c>
      <c r="U521" s="22" t="str">
        <f>IFERROR(MAX(IF(OR(P521="",Q521="",R521=""),"",IF(AND(MONTH(E521)=2,MONTH(F521)=2),(NETWORKDAYS(E521,F521,Lister!$D$7:$D$16)-R521)*O521/NETWORKDAYS(Lister!$D$21,Lister!$E$21,Lister!$D$7:$D$16),IF(AND(MONTH(E521)=2,F521&gt;DATE(2022,2,28)),(NETWORKDAYS(E521,Lister!$E$21,Lister!$D$7:$D$16)-R521)*O521/NETWORKDAYS(Lister!$D$21,Lister!$E$21,Lister!$D$7:$D$16),IF(AND(E521&lt;DATE(2022,2,1),MONTH(F521)=2),(NETWORKDAYS(Lister!$D$21,F521,Lister!$D$7:$D$16)-R521)*O521/NETWORKDAYS(Lister!$D$21,Lister!$E$21,Lister!$D$7:$D$16),IF(AND(E521&lt;DATE(2022,2,1),F521&gt;DATE(2022,2,28)),(NETWORKDAYS(Lister!$D$21,Lister!$E$21,Lister!$D$7:$D$16)-R521)*O521/NETWORKDAYS(Lister!$D$21,Lister!$E$21,Lister!$D$7:$D$16),IF(OR(AND(E521&lt;DATE(2022,2,1),F521&lt;DATE(2022,2,1)),E521&gt;DATE(2022,2,28)),0)))))),0),"")</f>
        <v/>
      </c>
      <c r="V521" s="23" t="str">
        <f t="shared" si="52"/>
        <v/>
      </c>
      <c r="W521" s="23" t="str">
        <f t="shared" si="53"/>
        <v/>
      </c>
      <c r="X521" s="24" t="str">
        <f t="shared" si="54"/>
        <v/>
      </c>
    </row>
    <row r="522" spans="1:24" x14ac:dyDescent="0.3">
      <c r="A522" s="4" t="str">
        <f t="shared" si="55"/>
        <v/>
      </c>
      <c r="B522" s="41"/>
      <c r="C522" s="42"/>
      <c r="D522" s="43"/>
      <c r="E522" s="44"/>
      <c r="F522" s="44"/>
      <c r="G522" s="17" t="str">
        <f>IF(OR(E522="",F522=""),"",NETWORKDAYS(E522,F522,Lister!$D$7:$D$16))</f>
        <v/>
      </c>
      <c r="I522" s="45" t="str">
        <f t="shared" si="49"/>
        <v/>
      </c>
      <c r="J522" s="46"/>
      <c r="K522" s="47">
        <f>IF(ISNUMBER('Opsparede løndele'!I507),J522+'Opsparede løndele'!I507,J522)</f>
        <v>0</v>
      </c>
      <c r="L522" s="48"/>
      <c r="M522" s="49"/>
      <c r="N522" s="23" t="str">
        <f t="shared" si="50"/>
        <v/>
      </c>
      <c r="O522" s="21" t="str">
        <f t="shared" si="51"/>
        <v/>
      </c>
      <c r="P522" s="49"/>
      <c r="Q522" s="49"/>
      <c r="R522" s="49"/>
      <c r="S522" s="22" t="str">
        <f>IFERROR(MAX(IF(OR(P522="",Q522="",R522=""),"",IF(AND(MONTH(E522)=12,MONTH(F522)=12),(NETWORKDAYS(E522,F522,Lister!$D$7:$D$16)-P522)*O522/NETWORKDAYS(Lister!$D$19,Lister!$E$19,Lister!$D$7:$D$16),IF(AND(MONTH(E522)=12,F522&gt;DATE(2021,12,31)),(NETWORKDAYS(E522,Lister!$E$19,Lister!$D$7:$D$16)-P522)*O522/NETWORKDAYS(Lister!$D$19,Lister!$E$19,Lister!$D$7:$D$16),IF(E522&gt;DATE(2021,12,31),0)))),0),"")</f>
        <v/>
      </c>
      <c r="T522" s="22" t="str">
        <f>IFERROR(MAX(IF(OR(P522="",Q522="",R522=""),"",IF(AND(MONTH(E522)=1,MONTH(F522)=1),(NETWORKDAYS(E522,F522,Lister!$D$7:$D$16)-Q522)*O522/NETWORKDAYS(Lister!$D$20,Lister!$E$20,Lister!$D$7:$D$16),IF(AND(MONTH(E522)=1,F522&gt;DATE(2022,1,31)),(NETWORKDAYS(E522,Lister!$E$20,Lister!$D$7:$D$16)-Q522)*O522/NETWORKDAYS(Lister!$D$20,Lister!$E$20,Lister!$D$7:$D$16),IF(AND(E522&lt;DATE(2022,1,1),MONTH(F522)=1),(NETWORKDAYS(Lister!$D$20,F522,Lister!$D$7:$D$16)-Q522)*O522/NETWORKDAYS(Lister!$D$20,Lister!$E$20,Lister!$D$7:$D$16),IF(AND(E522&lt;DATE(2022,1,1),F522&gt;DATE(2022,1,31)),(NETWORKDAYS(Lister!$D$20,Lister!$E$20,Lister!$D$7:$D$16)-Q522)*O522/NETWORKDAYS(Lister!$D$20,Lister!$E$20,Lister!$D$7:$D$16),IF(OR(AND(E522&lt;DATE(2022,1,1),F522&lt;DATE(2022,1,1)),E522&gt;DATE(2022,1,31)),0)))))),0),"")</f>
        <v/>
      </c>
      <c r="U522" s="22" t="str">
        <f>IFERROR(MAX(IF(OR(P522="",Q522="",R522=""),"",IF(AND(MONTH(E522)=2,MONTH(F522)=2),(NETWORKDAYS(E522,F522,Lister!$D$7:$D$16)-R522)*O522/NETWORKDAYS(Lister!$D$21,Lister!$E$21,Lister!$D$7:$D$16),IF(AND(MONTH(E522)=2,F522&gt;DATE(2022,2,28)),(NETWORKDAYS(E522,Lister!$E$21,Lister!$D$7:$D$16)-R522)*O522/NETWORKDAYS(Lister!$D$21,Lister!$E$21,Lister!$D$7:$D$16),IF(AND(E522&lt;DATE(2022,2,1),MONTH(F522)=2),(NETWORKDAYS(Lister!$D$21,F522,Lister!$D$7:$D$16)-R522)*O522/NETWORKDAYS(Lister!$D$21,Lister!$E$21,Lister!$D$7:$D$16),IF(AND(E522&lt;DATE(2022,2,1),F522&gt;DATE(2022,2,28)),(NETWORKDAYS(Lister!$D$21,Lister!$E$21,Lister!$D$7:$D$16)-R522)*O522/NETWORKDAYS(Lister!$D$21,Lister!$E$21,Lister!$D$7:$D$16),IF(OR(AND(E522&lt;DATE(2022,2,1),F522&lt;DATE(2022,2,1)),E522&gt;DATE(2022,2,28)),0)))))),0),"")</f>
        <v/>
      </c>
      <c r="V522" s="23" t="str">
        <f t="shared" si="52"/>
        <v/>
      </c>
      <c r="W522" s="23" t="str">
        <f t="shared" si="53"/>
        <v/>
      </c>
      <c r="X522" s="24" t="str">
        <f t="shared" si="54"/>
        <v/>
      </c>
    </row>
    <row r="523" spans="1:24" x14ac:dyDescent="0.3">
      <c r="A523" s="4" t="str">
        <f t="shared" si="55"/>
        <v/>
      </c>
      <c r="B523" s="41"/>
      <c r="C523" s="42"/>
      <c r="D523" s="43"/>
      <c r="E523" s="44"/>
      <c r="F523" s="44"/>
      <c r="G523" s="17" t="str">
        <f>IF(OR(E523="",F523=""),"",NETWORKDAYS(E523,F523,Lister!$D$7:$D$16))</f>
        <v/>
      </c>
      <c r="I523" s="45" t="str">
        <f t="shared" si="49"/>
        <v/>
      </c>
      <c r="J523" s="46"/>
      <c r="K523" s="47">
        <f>IF(ISNUMBER('Opsparede løndele'!I508),J523+'Opsparede løndele'!I508,J523)</f>
        <v>0</v>
      </c>
      <c r="L523" s="48"/>
      <c r="M523" s="49"/>
      <c r="N523" s="23" t="str">
        <f t="shared" si="50"/>
        <v/>
      </c>
      <c r="O523" s="21" t="str">
        <f t="shared" si="51"/>
        <v/>
      </c>
      <c r="P523" s="49"/>
      <c r="Q523" s="49"/>
      <c r="R523" s="49"/>
      <c r="S523" s="22" t="str">
        <f>IFERROR(MAX(IF(OR(P523="",Q523="",R523=""),"",IF(AND(MONTH(E523)=12,MONTH(F523)=12),(NETWORKDAYS(E523,F523,Lister!$D$7:$D$16)-P523)*O523/NETWORKDAYS(Lister!$D$19,Lister!$E$19,Lister!$D$7:$D$16),IF(AND(MONTH(E523)=12,F523&gt;DATE(2021,12,31)),(NETWORKDAYS(E523,Lister!$E$19,Lister!$D$7:$D$16)-P523)*O523/NETWORKDAYS(Lister!$D$19,Lister!$E$19,Lister!$D$7:$D$16),IF(E523&gt;DATE(2021,12,31),0)))),0),"")</f>
        <v/>
      </c>
      <c r="T523" s="22" t="str">
        <f>IFERROR(MAX(IF(OR(P523="",Q523="",R523=""),"",IF(AND(MONTH(E523)=1,MONTH(F523)=1),(NETWORKDAYS(E523,F523,Lister!$D$7:$D$16)-Q523)*O523/NETWORKDAYS(Lister!$D$20,Lister!$E$20,Lister!$D$7:$D$16),IF(AND(MONTH(E523)=1,F523&gt;DATE(2022,1,31)),(NETWORKDAYS(E523,Lister!$E$20,Lister!$D$7:$D$16)-Q523)*O523/NETWORKDAYS(Lister!$D$20,Lister!$E$20,Lister!$D$7:$D$16),IF(AND(E523&lt;DATE(2022,1,1),MONTH(F523)=1),(NETWORKDAYS(Lister!$D$20,F523,Lister!$D$7:$D$16)-Q523)*O523/NETWORKDAYS(Lister!$D$20,Lister!$E$20,Lister!$D$7:$D$16),IF(AND(E523&lt;DATE(2022,1,1),F523&gt;DATE(2022,1,31)),(NETWORKDAYS(Lister!$D$20,Lister!$E$20,Lister!$D$7:$D$16)-Q523)*O523/NETWORKDAYS(Lister!$D$20,Lister!$E$20,Lister!$D$7:$D$16),IF(OR(AND(E523&lt;DATE(2022,1,1),F523&lt;DATE(2022,1,1)),E523&gt;DATE(2022,1,31)),0)))))),0),"")</f>
        <v/>
      </c>
      <c r="U523" s="22" t="str">
        <f>IFERROR(MAX(IF(OR(P523="",Q523="",R523=""),"",IF(AND(MONTH(E523)=2,MONTH(F523)=2),(NETWORKDAYS(E523,F523,Lister!$D$7:$D$16)-R523)*O523/NETWORKDAYS(Lister!$D$21,Lister!$E$21,Lister!$D$7:$D$16),IF(AND(MONTH(E523)=2,F523&gt;DATE(2022,2,28)),(NETWORKDAYS(E523,Lister!$E$21,Lister!$D$7:$D$16)-R523)*O523/NETWORKDAYS(Lister!$D$21,Lister!$E$21,Lister!$D$7:$D$16),IF(AND(E523&lt;DATE(2022,2,1),MONTH(F523)=2),(NETWORKDAYS(Lister!$D$21,F523,Lister!$D$7:$D$16)-R523)*O523/NETWORKDAYS(Lister!$D$21,Lister!$E$21,Lister!$D$7:$D$16),IF(AND(E523&lt;DATE(2022,2,1),F523&gt;DATE(2022,2,28)),(NETWORKDAYS(Lister!$D$21,Lister!$E$21,Lister!$D$7:$D$16)-R523)*O523/NETWORKDAYS(Lister!$D$21,Lister!$E$21,Lister!$D$7:$D$16),IF(OR(AND(E523&lt;DATE(2022,2,1),F523&lt;DATE(2022,2,1)),E523&gt;DATE(2022,2,28)),0)))))),0),"")</f>
        <v/>
      </c>
      <c r="V523" s="23" t="str">
        <f t="shared" si="52"/>
        <v/>
      </c>
      <c r="W523" s="23" t="str">
        <f t="shared" si="53"/>
        <v/>
      </c>
      <c r="X523" s="24" t="str">
        <f t="shared" si="54"/>
        <v/>
      </c>
    </row>
    <row r="524" spans="1:24" x14ac:dyDescent="0.3">
      <c r="A524" s="4" t="str">
        <f t="shared" si="55"/>
        <v/>
      </c>
      <c r="B524" s="41"/>
      <c r="C524" s="42"/>
      <c r="D524" s="43"/>
      <c r="E524" s="44"/>
      <c r="F524" s="44"/>
      <c r="G524" s="17" t="str">
        <f>IF(OR(E524="",F524=""),"",NETWORKDAYS(E524,F524,Lister!$D$7:$D$16))</f>
        <v/>
      </c>
      <c r="I524" s="45" t="str">
        <f t="shared" si="49"/>
        <v/>
      </c>
      <c r="J524" s="46"/>
      <c r="K524" s="47">
        <f>IF(ISNUMBER('Opsparede løndele'!I509),J524+'Opsparede løndele'!I509,J524)</f>
        <v>0</v>
      </c>
      <c r="L524" s="48"/>
      <c r="M524" s="49"/>
      <c r="N524" s="23" t="str">
        <f t="shared" si="50"/>
        <v/>
      </c>
      <c r="O524" s="21" t="str">
        <f t="shared" si="51"/>
        <v/>
      </c>
      <c r="P524" s="49"/>
      <c r="Q524" s="49"/>
      <c r="R524" s="49"/>
      <c r="S524" s="22" t="str">
        <f>IFERROR(MAX(IF(OR(P524="",Q524="",R524=""),"",IF(AND(MONTH(E524)=12,MONTH(F524)=12),(NETWORKDAYS(E524,F524,Lister!$D$7:$D$16)-P524)*O524/NETWORKDAYS(Lister!$D$19,Lister!$E$19,Lister!$D$7:$D$16),IF(AND(MONTH(E524)=12,F524&gt;DATE(2021,12,31)),(NETWORKDAYS(E524,Lister!$E$19,Lister!$D$7:$D$16)-P524)*O524/NETWORKDAYS(Lister!$D$19,Lister!$E$19,Lister!$D$7:$D$16),IF(E524&gt;DATE(2021,12,31),0)))),0),"")</f>
        <v/>
      </c>
      <c r="T524" s="22" t="str">
        <f>IFERROR(MAX(IF(OR(P524="",Q524="",R524=""),"",IF(AND(MONTH(E524)=1,MONTH(F524)=1),(NETWORKDAYS(E524,F524,Lister!$D$7:$D$16)-Q524)*O524/NETWORKDAYS(Lister!$D$20,Lister!$E$20,Lister!$D$7:$D$16),IF(AND(MONTH(E524)=1,F524&gt;DATE(2022,1,31)),(NETWORKDAYS(E524,Lister!$E$20,Lister!$D$7:$D$16)-Q524)*O524/NETWORKDAYS(Lister!$D$20,Lister!$E$20,Lister!$D$7:$D$16),IF(AND(E524&lt;DATE(2022,1,1),MONTH(F524)=1),(NETWORKDAYS(Lister!$D$20,F524,Lister!$D$7:$D$16)-Q524)*O524/NETWORKDAYS(Lister!$D$20,Lister!$E$20,Lister!$D$7:$D$16),IF(AND(E524&lt;DATE(2022,1,1),F524&gt;DATE(2022,1,31)),(NETWORKDAYS(Lister!$D$20,Lister!$E$20,Lister!$D$7:$D$16)-Q524)*O524/NETWORKDAYS(Lister!$D$20,Lister!$E$20,Lister!$D$7:$D$16),IF(OR(AND(E524&lt;DATE(2022,1,1),F524&lt;DATE(2022,1,1)),E524&gt;DATE(2022,1,31)),0)))))),0),"")</f>
        <v/>
      </c>
      <c r="U524" s="22" t="str">
        <f>IFERROR(MAX(IF(OR(P524="",Q524="",R524=""),"",IF(AND(MONTH(E524)=2,MONTH(F524)=2),(NETWORKDAYS(E524,F524,Lister!$D$7:$D$16)-R524)*O524/NETWORKDAYS(Lister!$D$21,Lister!$E$21,Lister!$D$7:$D$16),IF(AND(MONTH(E524)=2,F524&gt;DATE(2022,2,28)),(NETWORKDAYS(E524,Lister!$E$21,Lister!$D$7:$D$16)-R524)*O524/NETWORKDAYS(Lister!$D$21,Lister!$E$21,Lister!$D$7:$D$16),IF(AND(E524&lt;DATE(2022,2,1),MONTH(F524)=2),(NETWORKDAYS(Lister!$D$21,F524,Lister!$D$7:$D$16)-R524)*O524/NETWORKDAYS(Lister!$D$21,Lister!$E$21,Lister!$D$7:$D$16),IF(AND(E524&lt;DATE(2022,2,1),F524&gt;DATE(2022,2,28)),(NETWORKDAYS(Lister!$D$21,Lister!$E$21,Lister!$D$7:$D$16)-R524)*O524/NETWORKDAYS(Lister!$D$21,Lister!$E$21,Lister!$D$7:$D$16),IF(OR(AND(E524&lt;DATE(2022,2,1),F524&lt;DATE(2022,2,1)),E524&gt;DATE(2022,2,28)),0)))))),0),"")</f>
        <v/>
      </c>
      <c r="V524" s="23" t="str">
        <f t="shared" si="52"/>
        <v/>
      </c>
      <c r="W524" s="23" t="str">
        <f t="shared" si="53"/>
        <v/>
      </c>
      <c r="X524" s="24" t="str">
        <f t="shared" si="54"/>
        <v/>
      </c>
    </row>
    <row r="525" spans="1:24" x14ac:dyDescent="0.3">
      <c r="A525" s="4" t="str">
        <f t="shared" si="55"/>
        <v/>
      </c>
      <c r="B525" s="41"/>
      <c r="C525" s="42"/>
      <c r="D525" s="43"/>
      <c r="E525" s="44"/>
      <c r="F525" s="44"/>
      <c r="G525" s="17" t="str">
        <f>IF(OR(E525="",F525=""),"",NETWORKDAYS(E525,F525,Lister!$D$7:$D$16))</f>
        <v/>
      </c>
      <c r="I525" s="45" t="str">
        <f t="shared" si="49"/>
        <v/>
      </c>
      <c r="J525" s="46"/>
      <c r="K525" s="47">
        <f>IF(ISNUMBER('Opsparede løndele'!I510),J525+'Opsparede løndele'!I510,J525)</f>
        <v>0</v>
      </c>
      <c r="L525" s="48"/>
      <c r="M525" s="49"/>
      <c r="N525" s="23" t="str">
        <f t="shared" si="50"/>
        <v/>
      </c>
      <c r="O525" s="21" t="str">
        <f t="shared" si="51"/>
        <v/>
      </c>
      <c r="P525" s="49"/>
      <c r="Q525" s="49"/>
      <c r="R525" s="49"/>
      <c r="S525" s="22" t="str">
        <f>IFERROR(MAX(IF(OR(P525="",Q525="",R525=""),"",IF(AND(MONTH(E525)=12,MONTH(F525)=12),(NETWORKDAYS(E525,F525,Lister!$D$7:$D$16)-P525)*O525/NETWORKDAYS(Lister!$D$19,Lister!$E$19,Lister!$D$7:$D$16),IF(AND(MONTH(E525)=12,F525&gt;DATE(2021,12,31)),(NETWORKDAYS(E525,Lister!$E$19,Lister!$D$7:$D$16)-P525)*O525/NETWORKDAYS(Lister!$D$19,Lister!$E$19,Lister!$D$7:$D$16),IF(E525&gt;DATE(2021,12,31),0)))),0),"")</f>
        <v/>
      </c>
      <c r="T525" s="22" t="str">
        <f>IFERROR(MAX(IF(OR(P525="",Q525="",R525=""),"",IF(AND(MONTH(E525)=1,MONTH(F525)=1),(NETWORKDAYS(E525,F525,Lister!$D$7:$D$16)-Q525)*O525/NETWORKDAYS(Lister!$D$20,Lister!$E$20,Lister!$D$7:$D$16),IF(AND(MONTH(E525)=1,F525&gt;DATE(2022,1,31)),(NETWORKDAYS(E525,Lister!$E$20,Lister!$D$7:$D$16)-Q525)*O525/NETWORKDAYS(Lister!$D$20,Lister!$E$20,Lister!$D$7:$D$16),IF(AND(E525&lt;DATE(2022,1,1),MONTH(F525)=1),(NETWORKDAYS(Lister!$D$20,F525,Lister!$D$7:$D$16)-Q525)*O525/NETWORKDAYS(Lister!$D$20,Lister!$E$20,Lister!$D$7:$D$16),IF(AND(E525&lt;DATE(2022,1,1),F525&gt;DATE(2022,1,31)),(NETWORKDAYS(Lister!$D$20,Lister!$E$20,Lister!$D$7:$D$16)-Q525)*O525/NETWORKDAYS(Lister!$D$20,Lister!$E$20,Lister!$D$7:$D$16),IF(OR(AND(E525&lt;DATE(2022,1,1),F525&lt;DATE(2022,1,1)),E525&gt;DATE(2022,1,31)),0)))))),0),"")</f>
        <v/>
      </c>
      <c r="U525" s="22" t="str">
        <f>IFERROR(MAX(IF(OR(P525="",Q525="",R525=""),"",IF(AND(MONTH(E525)=2,MONTH(F525)=2),(NETWORKDAYS(E525,F525,Lister!$D$7:$D$16)-R525)*O525/NETWORKDAYS(Lister!$D$21,Lister!$E$21,Lister!$D$7:$D$16),IF(AND(MONTH(E525)=2,F525&gt;DATE(2022,2,28)),(NETWORKDAYS(E525,Lister!$E$21,Lister!$D$7:$D$16)-R525)*O525/NETWORKDAYS(Lister!$D$21,Lister!$E$21,Lister!$D$7:$D$16),IF(AND(E525&lt;DATE(2022,2,1),MONTH(F525)=2),(NETWORKDAYS(Lister!$D$21,F525,Lister!$D$7:$D$16)-R525)*O525/NETWORKDAYS(Lister!$D$21,Lister!$E$21,Lister!$D$7:$D$16),IF(AND(E525&lt;DATE(2022,2,1),F525&gt;DATE(2022,2,28)),(NETWORKDAYS(Lister!$D$21,Lister!$E$21,Lister!$D$7:$D$16)-R525)*O525/NETWORKDAYS(Lister!$D$21,Lister!$E$21,Lister!$D$7:$D$16),IF(OR(AND(E525&lt;DATE(2022,2,1),F525&lt;DATE(2022,2,1)),E525&gt;DATE(2022,2,28)),0)))))),0),"")</f>
        <v/>
      </c>
      <c r="V525" s="23" t="str">
        <f t="shared" si="52"/>
        <v/>
      </c>
      <c r="W525" s="23" t="str">
        <f t="shared" si="53"/>
        <v/>
      </c>
      <c r="X525" s="24" t="str">
        <f t="shared" si="54"/>
        <v/>
      </c>
    </row>
    <row r="526" spans="1:24" x14ac:dyDescent="0.3">
      <c r="A526" s="4" t="str">
        <f t="shared" si="55"/>
        <v/>
      </c>
      <c r="B526" s="41"/>
      <c r="C526" s="42"/>
      <c r="D526" s="43"/>
      <c r="E526" s="44"/>
      <c r="F526" s="44"/>
      <c r="G526" s="17" t="str">
        <f>IF(OR(E526="",F526=""),"",NETWORKDAYS(E526,F526,Lister!$D$7:$D$16))</f>
        <v/>
      </c>
      <c r="I526" s="45" t="str">
        <f t="shared" si="49"/>
        <v/>
      </c>
      <c r="J526" s="46"/>
      <c r="K526" s="47">
        <f>IF(ISNUMBER('Opsparede løndele'!I511),J526+'Opsparede løndele'!I511,J526)</f>
        <v>0</v>
      </c>
      <c r="L526" s="48"/>
      <c r="M526" s="49"/>
      <c r="N526" s="23" t="str">
        <f t="shared" si="50"/>
        <v/>
      </c>
      <c r="O526" s="21" t="str">
        <f t="shared" si="51"/>
        <v/>
      </c>
      <c r="P526" s="49"/>
      <c r="Q526" s="49"/>
      <c r="R526" s="49"/>
      <c r="S526" s="22" t="str">
        <f>IFERROR(MAX(IF(OR(P526="",Q526="",R526=""),"",IF(AND(MONTH(E526)=12,MONTH(F526)=12),(NETWORKDAYS(E526,F526,Lister!$D$7:$D$16)-P526)*O526/NETWORKDAYS(Lister!$D$19,Lister!$E$19,Lister!$D$7:$D$16),IF(AND(MONTH(E526)=12,F526&gt;DATE(2021,12,31)),(NETWORKDAYS(E526,Lister!$E$19,Lister!$D$7:$D$16)-P526)*O526/NETWORKDAYS(Lister!$D$19,Lister!$E$19,Lister!$D$7:$D$16),IF(E526&gt;DATE(2021,12,31),0)))),0),"")</f>
        <v/>
      </c>
      <c r="T526" s="22" t="str">
        <f>IFERROR(MAX(IF(OR(P526="",Q526="",R526=""),"",IF(AND(MONTH(E526)=1,MONTH(F526)=1),(NETWORKDAYS(E526,F526,Lister!$D$7:$D$16)-Q526)*O526/NETWORKDAYS(Lister!$D$20,Lister!$E$20,Lister!$D$7:$D$16),IF(AND(MONTH(E526)=1,F526&gt;DATE(2022,1,31)),(NETWORKDAYS(E526,Lister!$E$20,Lister!$D$7:$D$16)-Q526)*O526/NETWORKDAYS(Lister!$D$20,Lister!$E$20,Lister!$D$7:$D$16),IF(AND(E526&lt;DATE(2022,1,1),MONTH(F526)=1),(NETWORKDAYS(Lister!$D$20,F526,Lister!$D$7:$D$16)-Q526)*O526/NETWORKDAYS(Lister!$D$20,Lister!$E$20,Lister!$D$7:$D$16),IF(AND(E526&lt;DATE(2022,1,1),F526&gt;DATE(2022,1,31)),(NETWORKDAYS(Lister!$D$20,Lister!$E$20,Lister!$D$7:$D$16)-Q526)*O526/NETWORKDAYS(Lister!$D$20,Lister!$E$20,Lister!$D$7:$D$16),IF(OR(AND(E526&lt;DATE(2022,1,1),F526&lt;DATE(2022,1,1)),E526&gt;DATE(2022,1,31)),0)))))),0),"")</f>
        <v/>
      </c>
      <c r="U526" s="22" t="str">
        <f>IFERROR(MAX(IF(OR(P526="",Q526="",R526=""),"",IF(AND(MONTH(E526)=2,MONTH(F526)=2),(NETWORKDAYS(E526,F526,Lister!$D$7:$D$16)-R526)*O526/NETWORKDAYS(Lister!$D$21,Lister!$E$21,Lister!$D$7:$D$16),IF(AND(MONTH(E526)=2,F526&gt;DATE(2022,2,28)),(NETWORKDAYS(E526,Lister!$E$21,Lister!$D$7:$D$16)-R526)*O526/NETWORKDAYS(Lister!$D$21,Lister!$E$21,Lister!$D$7:$D$16),IF(AND(E526&lt;DATE(2022,2,1),MONTH(F526)=2),(NETWORKDAYS(Lister!$D$21,F526,Lister!$D$7:$D$16)-R526)*O526/NETWORKDAYS(Lister!$D$21,Lister!$E$21,Lister!$D$7:$D$16),IF(AND(E526&lt;DATE(2022,2,1),F526&gt;DATE(2022,2,28)),(NETWORKDAYS(Lister!$D$21,Lister!$E$21,Lister!$D$7:$D$16)-R526)*O526/NETWORKDAYS(Lister!$D$21,Lister!$E$21,Lister!$D$7:$D$16),IF(OR(AND(E526&lt;DATE(2022,2,1),F526&lt;DATE(2022,2,1)),E526&gt;DATE(2022,2,28)),0)))))),0),"")</f>
        <v/>
      </c>
      <c r="V526" s="23" t="str">
        <f t="shared" si="52"/>
        <v/>
      </c>
      <c r="W526" s="23" t="str">
        <f t="shared" si="53"/>
        <v/>
      </c>
      <c r="X526" s="24" t="str">
        <f t="shared" si="54"/>
        <v/>
      </c>
    </row>
    <row r="527" spans="1:24" x14ac:dyDescent="0.3">
      <c r="A527" s="4" t="str">
        <f t="shared" si="55"/>
        <v/>
      </c>
      <c r="B527" s="41"/>
      <c r="C527" s="42"/>
      <c r="D527" s="43"/>
      <c r="E527" s="44"/>
      <c r="F527" s="44"/>
      <c r="G527" s="17" t="str">
        <f>IF(OR(E527="",F527=""),"",NETWORKDAYS(E527,F527,Lister!$D$7:$D$16))</f>
        <v/>
      </c>
      <c r="I527" s="45" t="str">
        <f t="shared" si="49"/>
        <v/>
      </c>
      <c r="J527" s="46"/>
      <c r="K527" s="47">
        <f>IF(ISNUMBER('Opsparede løndele'!I512),J527+'Opsparede løndele'!I512,J527)</f>
        <v>0</v>
      </c>
      <c r="L527" s="48"/>
      <c r="M527" s="49"/>
      <c r="N527" s="23" t="str">
        <f t="shared" si="50"/>
        <v/>
      </c>
      <c r="O527" s="21" t="str">
        <f t="shared" si="51"/>
        <v/>
      </c>
      <c r="P527" s="49"/>
      <c r="Q527" s="49"/>
      <c r="R527" s="49"/>
      <c r="S527" s="22" t="str">
        <f>IFERROR(MAX(IF(OR(P527="",Q527="",R527=""),"",IF(AND(MONTH(E527)=12,MONTH(F527)=12),(NETWORKDAYS(E527,F527,Lister!$D$7:$D$16)-P527)*O527/NETWORKDAYS(Lister!$D$19,Lister!$E$19,Lister!$D$7:$D$16),IF(AND(MONTH(E527)=12,F527&gt;DATE(2021,12,31)),(NETWORKDAYS(E527,Lister!$E$19,Lister!$D$7:$D$16)-P527)*O527/NETWORKDAYS(Lister!$D$19,Lister!$E$19,Lister!$D$7:$D$16),IF(E527&gt;DATE(2021,12,31),0)))),0),"")</f>
        <v/>
      </c>
      <c r="T527" s="22" t="str">
        <f>IFERROR(MAX(IF(OR(P527="",Q527="",R527=""),"",IF(AND(MONTH(E527)=1,MONTH(F527)=1),(NETWORKDAYS(E527,F527,Lister!$D$7:$D$16)-Q527)*O527/NETWORKDAYS(Lister!$D$20,Lister!$E$20,Lister!$D$7:$D$16),IF(AND(MONTH(E527)=1,F527&gt;DATE(2022,1,31)),(NETWORKDAYS(E527,Lister!$E$20,Lister!$D$7:$D$16)-Q527)*O527/NETWORKDAYS(Lister!$D$20,Lister!$E$20,Lister!$D$7:$D$16),IF(AND(E527&lt;DATE(2022,1,1),MONTH(F527)=1),(NETWORKDAYS(Lister!$D$20,F527,Lister!$D$7:$D$16)-Q527)*O527/NETWORKDAYS(Lister!$D$20,Lister!$E$20,Lister!$D$7:$D$16),IF(AND(E527&lt;DATE(2022,1,1),F527&gt;DATE(2022,1,31)),(NETWORKDAYS(Lister!$D$20,Lister!$E$20,Lister!$D$7:$D$16)-Q527)*O527/NETWORKDAYS(Lister!$D$20,Lister!$E$20,Lister!$D$7:$D$16),IF(OR(AND(E527&lt;DATE(2022,1,1),F527&lt;DATE(2022,1,1)),E527&gt;DATE(2022,1,31)),0)))))),0),"")</f>
        <v/>
      </c>
      <c r="U527" s="22" t="str">
        <f>IFERROR(MAX(IF(OR(P527="",Q527="",R527=""),"",IF(AND(MONTH(E527)=2,MONTH(F527)=2),(NETWORKDAYS(E527,F527,Lister!$D$7:$D$16)-R527)*O527/NETWORKDAYS(Lister!$D$21,Lister!$E$21,Lister!$D$7:$D$16),IF(AND(MONTH(E527)=2,F527&gt;DATE(2022,2,28)),(NETWORKDAYS(E527,Lister!$E$21,Lister!$D$7:$D$16)-R527)*O527/NETWORKDAYS(Lister!$D$21,Lister!$E$21,Lister!$D$7:$D$16),IF(AND(E527&lt;DATE(2022,2,1),MONTH(F527)=2),(NETWORKDAYS(Lister!$D$21,F527,Lister!$D$7:$D$16)-R527)*O527/NETWORKDAYS(Lister!$D$21,Lister!$E$21,Lister!$D$7:$D$16),IF(AND(E527&lt;DATE(2022,2,1),F527&gt;DATE(2022,2,28)),(NETWORKDAYS(Lister!$D$21,Lister!$E$21,Lister!$D$7:$D$16)-R527)*O527/NETWORKDAYS(Lister!$D$21,Lister!$E$21,Lister!$D$7:$D$16),IF(OR(AND(E527&lt;DATE(2022,2,1),F527&lt;DATE(2022,2,1)),E527&gt;DATE(2022,2,28)),0)))))),0),"")</f>
        <v/>
      </c>
      <c r="V527" s="23" t="str">
        <f t="shared" si="52"/>
        <v/>
      </c>
      <c r="W527" s="23" t="str">
        <f t="shared" si="53"/>
        <v/>
      </c>
      <c r="X527" s="24" t="str">
        <f t="shared" si="54"/>
        <v/>
      </c>
    </row>
    <row r="528" spans="1:24" x14ac:dyDescent="0.3">
      <c r="A528" s="4" t="str">
        <f t="shared" si="55"/>
        <v/>
      </c>
      <c r="B528" s="41"/>
      <c r="C528" s="42"/>
      <c r="D528" s="43"/>
      <c r="E528" s="44"/>
      <c r="F528" s="44"/>
      <c r="G528" s="17" t="str">
        <f>IF(OR(E528="",F528=""),"",NETWORKDAYS(E528,F528,Lister!$D$7:$D$16))</f>
        <v/>
      </c>
      <c r="I528" s="45" t="str">
        <f t="shared" si="49"/>
        <v/>
      </c>
      <c r="J528" s="46"/>
      <c r="K528" s="47">
        <f>IF(ISNUMBER('Opsparede løndele'!I513),J528+'Opsparede løndele'!I513,J528)</f>
        <v>0</v>
      </c>
      <c r="L528" s="48"/>
      <c r="M528" s="49"/>
      <c r="N528" s="23" t="str">
        <f t="shared" si="50"/>
        <v/>
      </c>
      <c r="O528" s="21" t="str">
        <f t="shared" si="51"/>
        <v/>
      </c>
      <c r="P528" s="49"/>
      <c r="Q528" s="49"/>
      <c r="R528" s="49"/>
      <c r="S528" s="22" t="str">
        <f>IFERROR(MAX(IF(OR(P528="",Q528="",R528=""),"",IF(AND(MONTH(E528)=12,MONTH(F528)=12),(NETWORKDAYS(E528,F528,Lister!$D$7:$D$16)-P528)*O528/NETWORKDAYS(Lister!$D$19,Lister!$E$19,Lister!$D$7:$D$16),IF(AND(MONTH(E528)=12,F528&gt;DATE(2021,12,31)),(NETWORKDAYS(E528,Lister!$E$19,Lister!$D$7:$D$16)-P528)*O528/NETWORKDAYS(Lister!$D$19,Lister!$E$19,Lister!$D$7:$D$16),IF(E528&gt;DATE(2021,12,31),0)))),0),"")</f>
        <v/>
      </c>
      <c r="T528" s="22" t="str">
        <f>IFERROR(MAX(IF(OR(P528="",Q528="",R528=""),"",IF(AND(MONTH(E528)=1,MONTH(F528)=1),(NETWORKDAYS(E528,F528,Lister!$D$7:$D$16)-Q528)*O528/NETWORKDAYS(Lister!$D$20,Lister!$E$20,Lister!$D$7:$D$16),IF(AND(MONTH(E528)=1,F528&gt;DATE(2022,1,31)),(NETWORKDAYS(E528,Lister!$E$20,Lister!$D$7:$D$16)-Q528)*O528/NETWORKDAYS(Lister!$D$20,Lister!$E$20,Lister!$D$7:$D$16),IF(AND(E528&lt;DATE(2022,1,1),MONTH(F528)=1),(NETWORKDAYS(Lister!$D$20,F528,Lister!$D$7:$D$16)-Q528)*O528/NETWORKDAYS(Lister!$D$20,Lister!$E$20,Lister!$D$7:$D$16),IF(AND(E528&lt;DATE(2022,1,1),F528&gt;DATE(2022,1,31)),(NETWORKDAYS(Lister!$D$20,Lister!$E$20,Lister!$D$7:$D$16)-Q528)*O528/NETWORKDAYS(Lister!$D$20,Lister!$E$20,Lister!$D$7:$D$16),IF(OR(AND(E528&lt;DATE(2022,1,1),F528&lt;DATE(2022,1,1)),E528&gt;DATE(2022,1,31)),0)))))),0),"")</f>
        <v/>
      </c>
      <c r="U528" s="22" t="str">
        <f>IFERROR(MAX(IF(OR(P528="",Q528="",R528=""),"",IF(AND(MONTH(E528)=2,MONTH(F528)=2),(NETWORKDAYS(E528,F528,Lister!$D$7:$D$16)-R528)*O528/NETWORKDAYS(Lister!$D$21,Lister!$E$21,Lister!$D$7:$D$16),IF(AND(MONTH(E528)=2,F528&gt;DATE(2022,2,28)),(NETWORKDAYS(E528,Lister!$E$21,Lister!$D$7:$D$16)-R528)*O528/NETWORKDAYS(Lister!$D$21,Lister!$E$21,Lister!$D$7:$D$16),IF(AND(E528&lt;DATE(2022,2,1),MONTH(F528)=2),(NETWORKDAYS(Lister!$D$21,F528,Lister!$D$7:$D$16)-R528)*O528/NETWORKDAYS(Lister!$D$21,Lister!$E$21,Lister!$D$7:$D$16),IF(AND(E528&lt;DATE(2022,2,1),F528&gt;DATE(2022,2,28)),(NETWORKDAYS(Lister!$D$21,Lister!$E$21,Lister!$D$7:$D$16)-R528)*O528/NETWORKDAYS(Lister!$D$21,Lister!$E$21,Lister!$D$7:$D$16),IF(OR(AND(E528&lt;DATE(2022,2,1),F528&lt;DATE(2022,2,1)),E528&gt;DATE(2022,2,28)),0)))))),0),"")</f>
        <v/>
      </c>
      <c r="V528" s="23" t="str">
        <f t="shared" si="52"/>
        <v/>
      </c>
      <c r="W528" s="23" t="str">
        <f t="shared" si="53"/>
        <v/>
      </c>
      <c r="X528" s="24" t="str">
        <f t="shared" si="54"/>
        <v/>
      </c>
    </row>
    <row r="529" spans="1:24" x14ac:dyDescent="0.3">
      <c r="A529" s="4" t="str">
        <f t="shared" si="55"/>
        <v/>
      </c>
      <c r="B529" s="41"/>
      <c r="C529" s="42"/>
      <c r="D529" s="43"/>
      <c r="E529" s="44"/>
      <c r="F529" s="44"/>
      <c r="G529" s="17" t="str">
        <f>IF(OR(E529="",F529=""),"",NETWORKDAYS(E529,F529,Lister!$D$7:$D$16))</f>
        <v/>
      </c>
      <c r="I529" s="45" t="str">
        <f t="shared" si="49"/>
        <v/>
      </c>
      <c r="J529" s="46"/>
      <c r="K529" s="47">
        <f>IF(ISNUMBER('Opsparede løndele'!I514),J529+'Opsparede løndele'!I514,J529)</f>
        <v>0</v>
      </c>
      <c r="L529" s="48"/>
      <c r="M529" s="49"/>
      <c r="N529" s="23" t="str">
        <f t="shared" si="50"/>
        <v/>
      </c>
      <c r="O529" s="21" t="str">
        <f t="shared" si="51"/>
        <v/>
      </c>
      <c r="P529" s="49"/>
      <c r="Q529" s="49"/>
      <c r="R529" s="49"/>
      <c r="S529" s="22" t="str">
        <f>IFERROR(MAX(IF(OR(P529="",Q529="",R529=""),"",IF(AND(MONTH(E529)=12,MONTH(F529)=12),(NETWORKDAYS(E529,F529,Lister!$D$7:$D$16)-P529)*O529/NETWORKDAYS(Lister!$D$19,Lister!$E$19,Lister!$D$7:$D$16),IF(AND(MONTH(E529)=12,F529&gt;DATE(2021,12,31)),(NETWORKDAYS(E529,Lister!$E$19,Lister!$D$7:$D$16)-P529)*O529/NETWORKDAYS(Lister!$D$19,Lister!$E$19,Lister!$D$7:$D$16),IF(E529&gt;DATE(2021,12,31),0)))),0),"")</f>
        <v/>
      </c>
      <c r="T529" s="22" t="str">
        <f>IFERROR(MAX(IF(OR(P529="",Q529="",R529=""),"",IF(AND(MONTH(E529)=1,MONTH(F529)=1),(NETWORKDAYS(E529,F529,Lister!$D$7:$D$16)-Q529)*O529/NETWORKDAYS(Lister!$D$20,Lister!$E$20,Lister!$D$7:$D$16),IF(AND(MONTH(E529)=1,F529&gt;DATE(2022,1,31)),(NETWORKDAYS(E529,Lister!$E$20,Lister!$D$7:$D$16)-Q529)*O529/NETWORKDAYS(Lister!$D$20,Lister!$E$20,Lister!$D$7:$D$16),IF(AND(E529&lt;DATE(2022,1,1),MONTH(F529)=1),(NETWORKDAYS(Lister!$D$20,F529,Lister!$D$7:$D$16)-Q529)*O529/NETWORKDAYS(Lister!$D$20,Lister!$E$20,Lister!$D$7:$D$16),IF(AND(E529&lt;DATE(2022,1,1),F529&gt;DATE(2022,1,31)),(NETWORKDAYS(Lister!$D$20,Lister!$E$20,Lister!$D$7:$D$16)-Q529)*O529/NETWORKDAYS(Lister!$D$20,Lister!$E$20,Lister!$D$7:$D$16),IF(OR(AND(E529&lt;DATE(2022,1,1),F529&lt;DATE(2022,1,1)),E529&gt;DATE(2022,1,31)),0)))))),0),"")</f>
        <v/>
      </c>
      <c r="U529" s="22" t="str">
        <f>IFERROR(MAX(IF(OR(P529="",Q529="",R529=""),"",IF(AND(MONTH(E529)=2,MONTH(F529)=2),(NETWORKDAYS(E529,F529,Lister!$D$7:$D$16)-R529)*O529/NETWORKDAYS(Lister!$D$21,Lister!$E$21,Lister!$D$7:$D$16),IF(AND(MONTH(E529)=2,F529&gt;DATE(2022,2,28)),(NETWORKDAYS(E529,Lister!$E$21,Lister!$D$7:$D$16)-R529)*O529/NETWORKDAYS(Lister!$D$21,Lister!$E$21,Lister!$D$7:$D$16),IF(AND(E529&lt;DATE(2022,2,1),MONTH(F529)=2),(NETWORKDAYS(Lister!$D$21,F529,Lister!$D$7:$D$16)-R529)*O529/NETWORKDAYS(Lister!$D$21,Lister!$E$21,Lister!$D$7:$D$16),IF(AND(E529&lt;DATE(2022,2,1),F529&gt;DATE(2022,2,28)),(NETWORKDAYS(Lister!$D$21,Lister!$E$21,Lister!$D$7:$D$16)-R529)*O529/NETWORKDAYS(Lister!$D$21,Lister!$E$21,Lister!$D$7:$D$16),IF(OR(AND(E529&lt;DATE(2022,2,1),F529&lt;DATE(2022,2,1)),E529&gt;DATE(2022,2,28)),0)))))),0),"")</f>
        <v/>
      </c>
      <c r="V529" s="23" t="str">
        <f t="shared" si="52"/>
        <v/>
      </c>
      <c r="W529" s="23" t="str">
        <f t="shared" si="53"/>
        <v/>
      </c>
      <c r="X529" s="24" t="str">
        <f t="shared" si="54"/>
        <v/>
      </c>
    </row>
    <row r="530" spans="1:24" x14ac:dyDescent="0.3">
      <c r="A530" s="4" t="str">
        <f t="shared" si="55"/>
        <v/>
      </c>
      <c r="B530" s="41"/>
      <c r="C530" s="42"/>
      <c r="D530" s="43"/>
      <c r="E530" s="44"/>
      <c r="F530" s="44"/>
      <c r="G530" s="17" t="str">
        <f>IF(OR(E530="",F530=""),"",NETWORKDAYS(E530,F530,Lister!$D$7:$D$16))</f>
        <v/>
      </c>
      <c r="I530" s="45" t="str">
        <f t="shared" si="49"/>
        <v/>
      </c>
      <c r="J530" s="46"/>
      <c r="K530" s="47">
        <f>IF(ISNUMBER('Opsparede løndele'!I515),J530+'Opsparede løndele'!I515,J530)</f>
        <v>0</v>
      </c>
      <c r="L530" s="48"/>
      <c r="M530" s="49"/>
      <c r="N530" s="23" t="str">
        <f t="shared" si="50"/>
        <v/>
      </c>
      <c r="O530" s="21" t="str">
        <f t="shared" si="51"/>
        <v/>
      </c>
      <c r="P530" s="49"/>
      <c r="Q530" s="49"/>
      <c r="R530" s="49"/>
      <c r="S530" s="22" t="str">
        <f>IFERROR(MAX(IF(OR(P530="",Q530="",R530=""),"",IF(AND(MONTH(E530)=12,MONTH(F530)=12),(NETWORKDAYS(E530,F530,Lister!$D$7:$D$16)-P530)*O530/NETWORKDAYS(Lister!$D$19,Lister!$E$19,Lister!$D$7:$D$16),IF(AND(MONTH(E530)=12,F530&gt;DATE(2021,12,31)),(NETWORKDAYS(E530,Lister!$E$19,Lister!$D$7:$D$16)-P530)*O530/NETWORKDAYS(Lister!$D$19,Lister!$E$19,Lister!$D$7:$D$16),IF(E530&gt;DATE(2021,12,31),0)))),0),"")</f>
        <v/>
      </c>
      <c r="T530" s="22" t="str">
        <f>IFERROR(MAX(IF(OR(P530="",Q530="",R530=""),"",IF(AND(MONTH(E530)=1,MONTH(F530)=1),(NETWORKDAYS(E530,F530,Lister!$D$7:$D$16)-Q530)*O530/NETWORKDAYS(Lister!$D$20,Lister!$E$20,Lister!$D$7:$D$16),IF(AND(MONTH(E530)=1,F530&gt;DATE(2022,1,31)),(NETWORKDAYS(E530,Lister!$E$20,Lister!$D$7:$D$16)-Q530)*O530/NETWORKDAYS(Lister!$D$20,Lister!$E$20,Lister!$D$7:$D$16),IF(AND(E530&lt;DATE(2022,1,1),MONTH(F530)=1),(NETWORKDAYS(Lister!$D$20,F530,Lister!$D$7:$D$16)-Q530)*O530/NETWORKDAYS(Lister!$D$20,Lister!$E$20,Lister!$D$7:$D$16),IF(AND(E530&lt;DATE(2022,1,1),F530&gt;DATE(2022,1,31)),(NETWORKDAYS(Lister!$D$20,Lister!$E$20,Lister!$D$7:$D$16)-Q530)*O530/NETWORKDAYS(Lister!$D$20,Lister!$E$20,Lister!$D$7:$D$16),IF(OR(AND(E530&lt;DATE(2022,1,1),F530&lt;DATE(2022,1,1)),E530&gt;DATE(2022,1,31)),0)))))),0),"")</f>
        <v/>
      </c>
      <c r="U530" s="22" t="str">
        <f>IFERROR(MAX(IF(OR(P530="",Q530="",R530=""),"",IF(AND(MONTH(E530)=2,MONTH(F530)=2),(NETWORKDAYS(E530,F530,Lister!$D$7:$D$16)-R530)*O530/NETWORKDAYS(Lister!$D$21,Lister!$E$21,Lister!$D$7:$D$16),IF(AND(MONTH(E530)=2,F530&gt;DATE(2022,2,28)),(NETWORKDAYS(E530,Lister!$E$21,Lister!$D$7:$D$16)-R530)*O530/NETWORKDAYS(Lister!$D$21,Lister!$E$21,Lister!$D$7:$D$16),IF(AND(E530&lt;DATE(2022,2,1),MONTH(F530)=2),(NETWORKDAYS(Lister!$D$21,F530,Lister!$D$7:$D$16)-R530)*O530/NETWORKDAYS(Lister!$D$21,Lister!$E$21,Lister!$D$7:$D$16),IF(AND(E530&lt;DATE(2022,2,1),F530&gt;DATE(2022,2,28)),(NETWORKDAYS(Lister!$D$21,Lister!$E$21,Lister!$D$7:$D$16)-R530)*O530/NETWORKDAYS(Lister!$D$21,Lister!$E$21,Lister!$D$7:$D$16),IF(OR(AND(E530&lt;DATE(2022,2,1),F530&lt;DATE(2022,2,1)),E530&gt;DATE(2022,2,28)),0)))))),0),"")</f>
        <v/>
      </c>
      <c r="V530" s="23" t="str">
        <f t="shared" si="52"/>
        <v/>
      </c>
      <c r="W530" s="23" t="str">
        <f t="shared" si="53"/>
        <v/>
      </c>
      <c r="X530" s="24" t="str">
        <f t="shared" si="54"/>
        <v/>
      </c>
    </row>
    <row r="531" spans="1:24" x14ac:dyDescent="0.3">
      <c r="A531" s="4" t="str">
        <f t="shared" si="55"/>
        <v/>
      </c>
      <c r="B531" s="41"/>
      <c r="C531" s="42"/>
      <c r="D531" s="43"/>
      <c r="E531" s="44"/>
      <c r="F531" s="44"/>
      <c r="G531" s="17" t="str">
        <f>IF(OR(E531="",F531=""),"",NETWORKDAYS(E531,F531,Lister!$D$7:$D$16))</f>
        <v/>
      </c>
      <c r="I531" s="45" t="str">
        <f t="shared" si="49"/>
        <v/>
      </c>
      <c r="J531" s="46"/>
      <c r="K531" s="47">
        <f>IF(ISNUMBER('Opsparede løndele'!I516),J531+'Opsparede løndele'!I516,J531)</f>
        <v>0</v>
      </c>
      <c r="L531" s="48"/>
      <c r="M531" s="49"/>
      <c r="N531" s="23" t="str">
        <f t="shared" si="50"/>
        <v/>
      </c>
      <c r="O531" s="21" t="str">
        <f t="shared" si="51"/>
        <v/>
      </c>
      <c r="P531" s="49"/>
      <c r="Q531" s="49"/>
      <c r="R531" s="49"/>
      <c r="S531" s="22" t="str">
        <f>IFERROR(MAX(IF(OR(P531="",Q531="",R531=""),"",IF(AND(MONTH(E531)=12,MONTH(F531)=12),(NETWORKDAYS(E531,F531,Lister!$D$7:$D$16)-P531)*O531/NETWORKDAYS(Lister!$D$19,Lister!$E$19,Lister!$D$7:$D$16),IF(AND(MONTH(E531)=12,F531&gt;DATE(2021,12,31)),(NETWORKDAYS(E531,Lister!$E$19,Lister!$D$7:$D$16)-P531)*O531/NETWORKDAYS(Lister!$D$19,Lister!$E$19,Lister!$D$7:$D$16),IF(E531&gt;DATE(2021,12,31),0)))),0),"")</f>
        <v/>
      </c>
      <c r="T531" s="22" t="str">
        <f>IFERROR(MAX(IF(OR(P531="",Q531="",R531=""),"",IF(AND(MONTH(E531)=1,MONTH(F531)=1),(NETWORKDAYS(E531,F531,Lister!$D$7:$D$16)-Q531)*O531/NETWORKDAYS(Lister!$D$20,Lister!$E$20,Lister!$D$7:$D$16),IF(AND(MONTH(E531)=1,F531&gt;DATE(2022,1,31)),(NETWORKDAYS(E531,Lister!$E$20,Lister!$D$7:$D$16)-Q531)*O531/NETWORKDAYS(Lister!$D$20,Lister!$E$20,Lister!$D$7:$D$16),IF(AND(E531&lt;DATE(2022,1,1),MONTH(F531)=1),(NETWORKDAYS(Lister!$D$20,F531,Lister!$D$7:$D$16)-Q531)*O531/NETWORKDAYS(Lister!$D$20,Lister!$E$20,Lister!$D$7:$D$16),IF(AND(E531&lt;DATE(2022,1,1),F531&gt;DATE(2022,1,31)),(NETWORKDAYS(Lister!$D$20,Lister!$E$20,Lister!$D$7:$D$16)-Q531)*O531/NETWORKDAYS(Lister!$D$20,Lister!$E$20,Lister!$D$7:$D$16),IF(OR(AND(E531&lt;DATE(2022,1,1),F531&lt;DATE(2022,1,1)),E531&gt;DATE(2022,1,31)),0)))))),0),"")</f>
        <v/>
      </c>
      <c r="U531" s="22" t="str">
        <f>IFERROR(MAX(IF(OR(P531="",Q531="",R531=""),"",IF(AND(MONTH(E531)=2,MONTH(F531)=2),(NETWORKDAYS(E531,F531,Lister!$D$7:$D$16)-R531)*O531/NETWORKDAYS(Lister!$D$21,Lister!$E$21,Lister!$D$7:$D$16),IF(AND(MONTH(E531)=2,F531&gt;DATE(2022,2,28)),(NETWORKDAYS(E531,Lister!$E$21,Lister!$D$7:$D$16)-R531)*O531/NETWORKDAYS(Lister!$D$21,Lister!$E$21,Lister!$D$7:$D$16),IF(AND(E531&lt;DATE(2022,2,1),MONTH(F531)=2),(NETWORKDAYS(Lister!$D$21,F531,Lister!$D$7:$D$16)-R531)*O531/NETWORKDAYS(Lister!$D$21,Lister!$E$21,Lister!$D$7:$D$16),IF(AND(E531&lt;DATE(2022,2,1),F531&gt;DATE(2022,2,28)),(NETWORKDAYS(Lister!$D$21,Lister!$E$21,Lister!$D$7:$D$16)-R531)*O531/NETWORKDAYS(Lister!$D$21,Lister!$E$21,Lister!$D$7:$D$16),IF(OR(AND(E531&lt;DATE(2022,2,1),F531&lt;DATE(2022,2,1)),E531&gt;DATE(2022,2,28)),0)))))),0),"")</f>
        <v/>
      </c>
      <c r="V531" s="23" t="str">
        <f t="shared" si="52"/>
        <v/>
      </c>
      <c r="W531" s="23" t="str">
        <f t="shared" si="53"/>
        <v/>
      </c>
      <c r="X531" s="24" t="str">
        <f t="shared" si="54"/>
        <v/>
      </c>
    </row>
    <row r="532" spans="1:24" x14ac:dyDescent="0.3">
      <c r="A532" s="4" t="str">
        <f t="shared" si="55"/>
        <v/>
      </c>
      <c r="B532" s="41"/>
      <c r="C532" s="42"/>
      <c r="D532" s="43"/>
      <c r="E532" s="44"/>
      <c r="F532" s="44"/>
      <c r="G532" s="17" t="str">
        <f>IF(OR(E532="",F532=""),"",NETWORKDAYS(E532,F532,Lister!$D$7:$D$16))</f>
        <v/>
      </c>
      <c r="I532" s="45" t="str">
        <f t="shared" si="49"/>
        <v/>
      </c>
      <c r="J532" s="46"/>
      <c r="K532" s="47">
        <f>IF(ISNUMBER('Opsparede løndele'!I517),J532+'Opsparede løndele'!I517,J532)</f>
        <v>0</v>
      </c>
      <c r="L532" s="48"/>
      <c r="M532" s="49"/>
      <c r="N532" s="23" t="str">
        <f t="shared" si="50"/>
        <v/>
      </c>
      <c r="O532" s="21" t="str">
        <f t="shared" si="51"/>
        <v/>
      </c>
      <c r="P532" s="49"/>
      <c r="Q532" s="49"/>
      <c r="R532" s="49"/>
      <c r="S532" s="22" t="str">
        <f>IFERROR(MAX(IF(OR(P532="",Q532="",R532=""),"",IF(AND(MONTH(E532)=12,MONTH(F532)=12),(NETWORKDAYS(E532,F532,Lister!$D$7:$D$16)-P532)*O532/NETWORKDAYS(Lister!$D$19,Lister!$E$19,Lister!$D$7:$D$16),IF(AND(MONTH(E532)=12,F532&gt;DATE(2021,12,31)),(NETWORKDAYS(E532,Lister!$E$19,Lister!$D$7:$D$16)-P532)*O532/NETWORKDAYS(Lister!$D$19,Lister!$E$19,Lister!$D$7:$D$16),IF(E532&gt;DATE(2021,12,31),0)))),0),"")</f>
        <v/>
      </c>
      <c r="T532" s="22" t="str">
        <f>IFERROR(MAX(IF(OR(P532="",Q532="",R532=""),"",IF(AND(MONTH(E532)=1,MONTH(F532)=1),(NETWORKDAYS(E532,F532,Lister!$D$7:$D$16)-Q532)*O532/NETWORKDAYS(Lister!$D$20,Lister!$E$20,Lister!$D$7:$D$16),IF(AND(MONTH(E532)=1,F532&gt;DATE(2022,1,31)),(NETWORKDAYS(E532,Lister!$E$20,Lister!$D$7:$D$16)-Q532)*O532/NETWORKDAYS(Lister!$D$20,Lister!$E$20,Lister!$D$7:$D$16),IF(AND(E532&lt;DATE(2022,1,1),MONTH(F532)=1),(NETWORKDAYS(Lister!$D$20,F532,Lister!$D$7:$D$16)-Q532)*O532/NETWORKDAYS(Lister!$D$20,Lister!$E$20,Lister!$D$7:$D$16),IF(AND(E532&lt;DATE(2022,1,1),F532&gt;DATE(2022,1,31)),(NETWORKDAYS(Lister!$D$20,Lister!$E$20,Lister!$D$7:$D$16)-Q532)*O532/NETWORKDAYS(Lister!$D$20,Lister!$E$20,Lister!$D$7:$D$16),IF(OR(AND(E532&lt;DATE(2022,1,1),F532&lt;DATE(2022,1,1)),E532&gt;DATE(2022,1,31)),0)))))),0),"")</f>
        <v/>
      </c>
      <c r="U532" s="22" t="str">
        <f>IFERROR(MAX(IF(OR(P532="",Q532="",R532=""),"",IF(AND(MONTH(E532)=2,MONTH(F532)=2),(NETWORKDAYS(E532,F532,Lister!$D$7:$D$16)-R532)*O532/NETWORKDAYS(Lister!$D$21,Lister!$E$21,Lister!$D$7:$D$16),IF(AND(MONTH(E532)=2,F532&gt;DATE(2022,2,28)),(NETWORKDAYS(E532,Lister!$E$21,Lister!$D$7:$D$16)-R532)*O532/NETWORKDAYS(Lister!$D$21,Lister!$E$21,Lister!$D$7:$D$16),IF(AND(E532&lt;DATE(2022,2,1),MONTH(F532)=2),(NETWORKDAYS(Lister!$D$21,F532,Lister!$D$7:$D$16)-R532)*O532/NETWORKDAYS(Lister!$D$21,Lister!$E$21,Lister!$D$7:$D$16),IF(AND(E532&lt;DATE(2022,2,1),F532&gt;DATE(2022,2,28)),(NETWORKDAYS(Lister!$D$21,Lister!$E$21,Lister!$D$7:$D$16)-R532)*O532/NETWORKDAYS(Lister!$D$21,Lister!$E$21,Lister!$D$7:$D$16),IF(OR(AND(E532&lt;DATE(2022,2,1),F532&lt;DATE(2022,2,1)),E532&gt;DATE(2022,2,28)),0)))))),0),"")</f>
        <v/>
      </c>
      <c r="V532" s="23" t="str">
        <f t="shared" si="52"/>
        <v/>
      </c>
      <c r="W532" s="23" t="str">
        <f t="shared" si="53"/>
        <v/>
      </c>
      <c r="X532" s="24" t="str">
        <f t="shared" si="54"/>
        <v/>
      </c>
    </row>
    <row r="533" spans="1:24" x14ac:dyDescent="0.3">
      <c r="A533" s="4" t="str">
        <f t="shared" si="55"/>
        <v/>
      </c>
      <c r="B533" s="41"/>
      <c r="C533" s="42"/>
      <c r="D533" s="43"/>
      <c r="E533" s="44"/>
      <c r="F533" s="44"/>
      <c r="G533" s="17" t="str">
        <f>IF(OR(E533="",F533=""),"",NETWORKDAYS(E533,F533,Lister!$D$7:$D$16))</f>
        <v/>
      </c>
      <c r="I533" s="45" t="str">
        <f t="shared" si="49"/>
        <v/>
      </c>
      <c r="J533" s="46"/>
      <c r="K533" s="47">
        <f>IF(ISNUMBER('Opsparede løndele'!I518),J533+'Opsparede løndele'!I518,J533)</f>
        <v>0</v>
      </c>
      <c r="L533" s="48"/>
      <c r="M533" s="49"/>
      <c r="N533" s="23" t="str">
        <f t="shared" si="50"/>
        <v/>
      </c>
      <c r="O533" s="21" t="str">
        <f t="shared" si="51"/>
        <v/>
      </c>
      <c r="P533" s="49"/>
      <c r="Q533" s="49"/>
      <c r="R533" s="49"/>
      <c r="S533" s="22" t="str">
        <f>IFERROR(MAX(IF(OR(P533="",Q533="",R533=""),"",IF(AND(MONTH(E533)=12,MONTH(F533)=12),(NETWORKDAYS(E533,F533,Lister!$D$7:$D$16)-P533)*O533/NETWORKDAYS(Lister!$D$19,Lister!$E$19,Lister!$D$7:$D$16),IF(AND(MONTH(E533)=12,F533&gt;DATE(2021,12,31)),(NETWORKDAYS(E533,Lister!$E$19,Lister!$D$7:$D$16)-P533)*O533/NETWORKDAYS(Lister!$D$19,Lister!$E$19,Lister!$D$7:$D$16),IF(E533&gt;DATE(2021,12,31),0)))),0),"")</f>
        <v/>
      </c>
      <c r="T533" s="22" t="str">
        <f>IFERROR(MAX(IF(OR(P533="",Q533="",R533=""),"",IF(AND(MONTH(E533)=1,MONTH(F533)=1),(NETWORKDAYS(E533,F533,Lister!$D$7:$D$16)-Q533)*O533/NETWORKDAYS(Lister!$D$20,Lister!$E$20,Lister!$D$7:$D$16),IF(AND(MONTH(E533)=1,F533&gt;DATE(2022,1,31)),(NETWORKDAYS(E533,Lister!$E$20,Lister!$D$7:$D$16)-Q533)*O533/NETWORKDAYS(Lister!$D$20,Lister!$E$20,Lister!$D$7:$D$16),IF(AND(E533&lt;DATE(2022,1,1),MONTH(F533)=1),(NETWORKDAYS(Lister!$D$20,F533,Lister!$D$7:$D$16)-Q533)*O533/NETWORKDAYS(Lister!$D$20,Lister!$E$20,Lister!$D$7:$D$16),IF(AND(E533&lt;DATE(2022,1,1),F533&gt;DATE(2022,1,31)),(NETWORKDAYS(Lister!$D$20,Lister!$E$20,Lister!$D$7:$D$16)-Q533)*O533/NETWORKDAYS(Lister!$D$20,Lister!$E$20,Lister!$D$7:$D$16),IF(OR(AND(E533&lt;DATE(2022,1,1),F533&lt;DATE(2022,1,1)),E533&gt;DATE(2022,1,31)),0)))))),0),"")</f>
        <v/>
      </c>
      <c r="U533" s="22" t="str">
        <f>IFERROR(MAX(IF(OR(P533="",Q533="",R533=""),"",IF(AND(MONTH(E533)=2,MONTH(F533)=2),(NETWORKDAYS(E533,F533,Lister!$D$7:$D$16)-R533)*O533/NETWORKDAYS(Lister!$D$21,Lister!$E$21,Lister!$D$7:$D$16),IF(AND(MONTH(E533)=2,F533&gt;DATE(2022,2,28)),(NETWORKDAYS(E533,Lister!$E$21,Lister!$D$7:$D$16)-R533)*O533/NETWORKDAYS(Lister!$D$21,Lister!$E$21,Lister!$D$7:$D$16),IF(AND(E533&lt;DATE(2022,2,1),MONTH(F533)=2),(NETWORKDAYS(Lister!$D$21,F533,Lister!$D$7:$D$16)-R533)*O533/NETWORKDAYS(Lister!$D$21,Lister!$E$21,Lister!$D$7:$D$16),IF(AND(E533&lt;DATE(2022,2,1),F533&gt;DATE(2022,2,28)),(NETWORKDAYS(Lister!$D$21,Lister!$E$21,Lister!$D$7:$D$16)-R533)*O533/NETWORKDAYS(Lister!$D$21,Lister!$E$21,Lister!$D$7:$D$16),IF(OR(AND(E533&lt;DATE(2022,2,1),F533&lt;DATE(2022,2,1)),E533&gt;DATE(2022,2,28)),0)))))),0),"")</f>
        <v/>
      </c>
      <c r="V533" s="23" t="str">
        <f t="shared" si="52"/>
        <v/>
      </c>
      <c r="W533" s="23" t="str">
        <f t="shared" si="53"/>
        <v/>
      </c>
      <c r="X533" s="24" t="str">
        <f t="shared" si="54"/>
        <v/>
      </c>
    </row>
    <row r="534" spans="1:24" x14ac:dyDescent="0.3">
      <c r="A534" s="4" t="str">
        <f t="shared" si="55"/>
        <v/>
      </c>
      <c r="B534" s="41"/>
      <c r="C534" s="42"/>
      <c r="D534" s="43"/>
      <c r="E534" s="44"/>
      <c r="F534" s="44"/>
      <c r="G534" s="17" t="str">
        <f>IF(OR(E534="",F534=""),"",NETWORKDAYS(E534,F534,Lister!$D$7:$D$16))</f>
        <v/>
      </c>
      <c r="I534" s="45" t="str">
        <f t="shared" ref="I534:I597" si="56">IF(H534="","",IF(H534="Funktionær",0.75,IF(H534="Ikke-funktionær",0.9,IF(H534="Elev/lærling",0.9))))</f>
        <v/>
      </c>
      <c r="J534" s="46"/>
      <c r="K534" s="47">
        <f>IF(ISNUMBER('Opsparede løndele'!I519),J534+'Opsparede løndele'!I519,J534)</f>
        <v>0</v>
      </c>
      <c r="L534" s="48"/>
      <c r="M534" s="49"/>
      <c r="N534" s="23" t="str">
        <f t="shared" ref="N534:N597" si="57">IF(B534="","",IF(K534*I534&gt;30000*IF(M534&gt;37,37,M534)/37,30000*IF(M534&gt;37,37,M534)/37,K534*I534))</f>
        <v/>
      </c>
      <c r="O534" s="21" t="str">
        <f t="shared" ref="O534:O597" si="58">IF(N534="","",IF(N534&lt;=K534-L534,N534,K534-L534))</f>
        <v/>
      </c>
      <c r="P534" s="49"/>
      <c r="Q534" s="49"/>
      <c r="R534" s="49"/>
      <c r="S534" s="22" t="str">
        <f>IFERROR(MAX(IF(OR(P534="",Q534="",R534=""),"",IF(AND(MONTH(E534)=12,MONTH(F534)=12),(NETWORKDAYS(E534,F534,Lister!$D$7:$D$16)-P534)*O534/NETWORKDAYS(Lister!$D$19,Lister!$E$19,Lister!$D$7:$D$16),IF(AND(MONTH(E534)=12,F534&gt;DATE(2021,12,31)),(NETWORKDAYS(E534,Lister!$E$19,Lister!$D$7:$D$16)-P534)*O534/NETWORKDAYS(Lister!$D$19,Lister!$E$19,Lister!$D$7:$D$16),IF(E534&gt;DATE(2021,12,31),0)))),0),"")</f>
        <v/>
      </c>
      <c r="T534" s="22" t="str">
        <f>IFERROR(MAX(IF(OR(P534="",Q534="",R534=""),"",IF(AND(MONTH(E534)=1,MONTH(F534)=1),(NETWORKDAYS(E534,F534,Lister!$D$7:$D$16)-Q534)*O534/NETWORKDAYS(Lister!$D$20,Lister!$E$20,Lister!$D$7:$D$16),IF(AND(MONTH(E534)=1,F534&gt;DATE(2022,1,31)),(NETWORKDAYS(E534,Lister!$E$20,Lister!$D$7:$D$16)-Q534)*O534/NETWORKDAYS(Lister!$D$20,Lister!$E$20,Lister!$D$7:$D$16),IF(AND(E534&lt;DATE(2022,1,1),MONTH(F534)=1),(NETWORKDAYS(Lister!$D$20,F534,Lister!$D$7:$D$16)-Q534)*O534/NETWORKDAYS(Lister!$D$20,Lister!$E$20,Lister!$D$7:$D$16),IF(AND(E534&lt;DATE(2022,1,1),F534&gt;DATE(2022,1,31)),(NETWORKDAYS(Lister!$D$20,Lister!$E$20,Lister!$D$7:$D$16)-Q534)*O534/NETWORKDAYS(Lister!$D$20,Lister!$E$20,Lister!$D$7:$D$16),IF(OR(AND(E534&lt;DATE(2022,1,1),F534&lt;DATE(2022,1,1)),E534&gt;DATE(2022,1,31)),0)))))),0),"")</f>
        <v/>
      </c>
      <c r="U534" s="22" t="str">
        <f>IFERROR(MAX(IF(OR(P534="",Q534="",R534=""),"",IF(AND(MONTH(E534)=2,MONTH(F534)=2),(NETWORKDAYS(E534,F534,Lister!$D$7:$D$16)-R534)*O534/NETWORKDAYS(Lister!$D$21,Lister!$E$21,Lister!$D$7:$D$16),IF(AND(MONTH(E534)=2,F534&gt;DATE(2022,2,28)),(NETWORKDAYS(E534,Lister!$E$21,Lister!$D$7:$D$16)-R534)*O534/NETWORKDAYS(Lister!$D$21,Lister!$E$21,Lister!$D$7:$D$16),IF(AND(E534&lt;DATE(2022,2,1),MONTH(F534)=2),(NETWORKDAYS(Lister!$D$21,F534,Lister!$D$7:$D$16)-R534)*O534/NETWORKDAYS(Lister!$D$21,Lister!$E$21,Lister!$D$7:$D$16),IF(AND(E534&lt;DATE(2022,2,1),F534&gt;DATE(2022,2,28)),(NETWORKDAYS(Lister!$D$21,Lister!$E$21,Lister!$D$7:$D$16)-R534)*O534/NETWORKDAYS(Lister!$D$21,Lister!$E$21,Lister!$D$7:$D$16),IF(OR(AND(E534&lt;DATE(2022,2,1),F534&lt;DATE(2022,2,1)),E534&gt;DATE(2022,2,28)),0)))))),0),"")</f>
        <v/>
      </c>
      <c r="V534" s="23" t="str">
        <f t="shared" ref="V534:V597" si="59">IF(AND(ISNUMBER(S534),ISNUMBER(T534),ISNUMBER(U534)),S534+T534+U534,"")</f>
        <v/>
      </c>
      <c r="W534" s="23" t="str">
        <f t="shared" ref="W534:W597" si="60">IFERROR(IF(E534&gt;=DATE(2021,12,10),3,0)/31*O534,"")</f>
        <v/>
      </c>
      <c r="X534" s="24" t="str">
        <f t="shared" ref="X534:X597" si="61">IFERROR(MAX(IF(AND(ISNUMBER(S534),ISNUMBER(T534),ISNUMBER(U534)),V534-W534,""),0),"")</f>
        <v/>
      </c>
    </row>
    <row r="535" spans="1:24" x14ac:dyDescent="0.3">
      <c r="A535" s="4" t="str">
        <f t="shared" ref="A535:A598" si="62">IF(B535="","",A534+1)</f>
        <v/>
      </c>
      <c r="B535" s="41"/>
      <c r="C535" s="42"/>
      <c r="D535" s="43"/>
      <c r="E535" s="44"/>
      <c r="F535" s="44"/>
      <c r="G535" s="17" t="str">
        <f>IF(OR(E535="",F535=""),"",NETWORKDAYS(E535,F535,Lister!$D$7:$D$16))</f>
        <v/>
      </c>
      <c r="I535" s="45" t="str">
        <f t="shared" si="56"/>
        <v/>
      </c>
      <c r="J535" s="46"/>
      <c r="K535" s="47">
        <f>IF(ISNUMBER('Opsparede løndele'!I520),J535+'Opsparede løndele'!I520,J535)</f>
        <v>0</v>
      </c>
      <c r="L535" s="48"/>
      <c r="M535" s="49"/>
      <c r="N535" s="23" t="str">
        <f t="shared" si="57"/>
        <v/>
      </c>
      <c r="O535" s="21" t="str">
        <f t="shared" si="58"/>
        <v/>
      </c>
      <c r="P535" s="49"/>
      <c r="Q535" s="49"/>
      <c r="R535" s="49"/>
      <c r="S535" s="22" t="str">
        <f>IFERROR(MAX(IF(OR(P535="",Q535="",R535=""),"",IF(AND(MONTH(E535)=12,MONTH(F535)=12),(NETWORKDAYS(E535,F535,Lister!$D$7:$D$16)-P535)*O535/NETWORKDAYS(Lister!$D$19,Lister!$E$19,Lister!$D$7:$D$16),IF(AND(MONTH(E535)=12,F535&gt;DATE(2021,12,31)),(NETWORKDAYS(E535,Lister!$E$19,Lister!$D$7:$D$16)-P535)*O535/NETWORKDAYS(Lister!$D$19,Lister!$E$19,Lister!$D$7:$D$16),IF(E535&gt;DATE(2021,12,31),0)))),0),"")</f>
        <v/>
      </c>
      <c r="T535" s="22" t="str">
        <f>IFERROR(MAX(IF(OR(P535="",Q535="",R535=""),"",IF(AND(MONTH(E535)=1,MONTH(F535)=1),(NETWORKDAYS(E535,F535,Lister!$D$7:$D$16)-Q535)*O535/NETWORKDAYS(Lister!$D$20,Lister!$E$20,Lister!$D$7:$D$16),IF(AND(MONTH(E535)=1,F535&gt;DATE(2022,1,31)),(NETWORKDAYS(E535,Lister!$E$20,Lister!$D$7:$D$16)-Q535)*O535/NETWORKDAYS(Lister!$D$20,Lister!$E$20,Lister!$D$7:$D$16),IF(AND(E535&lt;DATE(2022,1,1),MONTH(F535)=1),(NETWORKDAYS(Lister!$D$20,F535,Lister!$D$7:$D$16)-Q535)*O535/NETWORKDAYS(Lister!$D$20,Lister!$E$20,Lister!$D$7:$D$16),IF(AND(E535&lt;DATE(2022,1,1),F535&gt;DATE(2022,1,31)),(NETWORKDAYS(Lister!$D$20,Lister!$E$20,Lister!$D$7:$D$16)-Q535)*O535/NETWORKDAYS(Lister!$D$20,Lister!$E$20,Lister!$D$7:$D$16),IF(OR(AND(E535&lt;DATE(2022,1,1),F535&lt;DATE(2022,1,1)),E535&gt;DATE(2022,1,31)),0)))))),0),"")</f>
        <v/>
      </c>
      <c r="U535" s="22" t="str">
        <f>IFERROR(MAX(IF(OR(P535="",Q535="",R535=""),"",IF(AND(MONTH(E535)=2,MONTH(F535)=2),(NETWORKDAYS(E535,F535,Lister!$D$7:$D$16)-R535)*O535/NETWORKDAYS(Lister!$D$21,Lister!$E$21,Lister!$D$7:$D$16),IF(AND(MONTH(E535)=2,F535&gt;DATE(2022,2,28)),(NETWORKDAYS(E535,Lister!$E$21,Lister!$D$7:$D$16)-R535)*O535/NETWORKDAYS(Lister!$D$21,Lister!$E$21,Lister!$D$7:$D$16),IF(AND(E535&lt;DATE(2022,2,1),MONTH(F535)=2),(NETWORKDAYS(Lister!$D$21,F535,Lister!$D$7:$D$16)-R535)*O535/NETWORKDAYS(Lister!$D$21,Lister!$E$21,Lister!$D$7:$D$16),IF(AND(E535&lt;DATE(2022,2,1),F535&gt;DATE(2022,2,28)),(NETWORKDAYS(Lister!$D$21,Lister!$E$21,Lister!$D$7:$D$16)-R535)*O535/NETWORKDAYS(Lister!$D$21,Lister!$E$21,Lister!$D$7:$D$16),IF(OR(AND(E535&lt;DATE(2022,2,1),F535&lt;DATE(2022,2,1)),E535&gt;DATE(2022,2,28)),0)))))),0),"")</f>
        <v/>
      </c>
      <c r="V535" s="23" t="str">
        <f t="shared" si="59"/>
        <v/>
      </c>
      <c r="W535" s="23" t="str">
        <f t="shared" si="60"/>
        <v/>
      </c>
      <c r="X535" s="24" t="str">
        <f t="shared" si="61"/>
        <v/>
      </c>
    </row>
    <row r="536" spans="1:24" x14ac:dyDescent="0.3">
      <c r="A536" s="4" t="str">
        <f t="shared" si="62"/>
        <v/>
      </c>
      <c r="B536" s="41"/>
      <c r="C536" s="42"/>
      <c r="D536" s="43"/>
      <c r="E536" s="44"/>
      <c r="F536" s="44"/>
      <c r="G536" s="17" t="str">
        <f>IF(OR(E536="",F536=""),"",NETWORKDAYS(E536,F536,Lister!$D$7:$D$16))</f>
        <v/>
      </c>
      <c r="I536" s="45" t="str">
        <f t="shared" si="56"/>
        <v/>
      </c>
      <c r="J536" s="46"/>
      <c r="K536" s="47">
        <f>IF(ISNUMBER('Opsparede løndele'!I521),J536+'Opsparede løndele'!I521,J536)</f>
        <v>0</v>
      </c>
      <c r="L536" s="48"/>
      <c r="M536" s="49"/>
      <c r="N536" s="23" t="str">
        <f t="shared" si="57"/>
        <v/>
      </c>
      <c r="O536" s="21" t="str">
        <f t="shared" si="58"/>
        <v/>
      </c>
      <c r="P536" s="49"/>
      <c r="Q536" s="49"/>
      <c r="R536" s="49"/>
      <c r="S536" s="22" t="str">
        <f>IFERROR(MAX(IF(OR(P536="",Q536="",R536=""),"",IF(AND(MONTH(E536)=12,MONTH(F536)=12),(NETWORKDAYS(E536,F536,Lister!$D$7:$D$16)-P536)*O536/NETWORKDAYS(Lister!$D$19,Lister!$E$19,Lister!$D$7:$D$16),IF(AND(MONTH(E536)=12,F536&gt;DATE(2021,12,31)),(NETWORKDAYS(E536,Lister!$E$19,Lister!$D$7:$D$16)-P536)*O536/NETWORKDAYS(Lister!$D$19,Lister!$E$19,Lister!$D$7:$D$16),IF(E536&gt;DATE(2021,12,31),0)))),0),"")</f>
        <v/>
      </c>
      <c r="T536" s="22" t="str">
        <f>IFERROR(MAX(IF(OR(P536="",Q536="",R536=""),"",IF(AND(MONTH(E536)=1,MONTH(F536)=1),(NETWORKDAYS(E536,F536,Lister!$D$7:$D$16)-Q536)*O536/NETWORKDAYS(Lister!$D$20,Lister!$E$20,Lister!$D$7:$D$16),IF(AND(MONTH(E536)=1,F536&gt;DATE(2022,1,31)),(NETWORKDAYS(E536,Lister!$E$20,Lister!$D$7:$D$16)-Q536)*O536/NETWORKDAYS(Lister!$D$20,Lister!$E$20,Lister!$D$7:$D$16),IF(AND(E536&lt;DATE(2022,1,1),MONTH(F536)=1),(NETWORKDAYS(Lister!$D$20,F536,Lister!$D$7:$D$16)-Q536)*O536/NETWORKDAYS(Lister!$D$20,Lister!$E$20,Lister!$D$7:$D$16),IF(AND(E536&lt;DATE(2022,1,1),F536&gt;DATE(2022,1,31)),(NETWORKDAYS(Lister!$D$20,Lister!$E$20,Lister!$D$7:$D$16)-Q536)*O536/NETWORKDAYS(Lister!$D$20,Lister!$E$20,Lister!$D$7:$D$16),IF(OR(AND(E536&lt;DATE(2022,1,1),F536&lt;DATE(2022,1,1)),E536&gt;DATE(2022,1,31)),0)))))),0),"")</f>
        <v/>
      </c>
      <c r="U536" s="22" t="str">
        <f>IFERROR(MAX(IF(OR(P536="",Q536="",R536=""),"",IF(AND(MONTH(E536)=2,MONTH(F536)=2),(NETWORKDAYS(E536,F536,Lister!$D$7:$D$16)-R536)*O536/NETWORKDAYS(Lister!$D$21,Lister!$E$21,Lister!$D$7:$D$16),IF(AND(MONTH(E536)=2,F536&gt;DATE(2022,2,28)),(NETWORKDAYS(E536,Lister!$E$21,Lister!$D$7:$D$16)-R536)*O536/NETWORKDAYS(Lister!$D$21,Lister!$E$21,Lister!$D$7:$D$16),IF(AND(E536&lt;DATE(2022,2,1),MONTH(F536)=2),(NETWORKDAYS(Lister!$D$21,F536,Lister!$D$7:$D$16)-R536)*O536/NETWORKDAYS(Lister!$D$21,Lister!$E$21,Lister!$D$7:$D$16),IF(AND(E536&lt;DATE(2022,2,1),F536&gt;DATE(2022,2,28)),(NETWORKDAYS(Lister!$D$21,Lister!$E$21,Lister!$D$7:$D$16)-R536)*O536/NETWORKDAYS(Lister!$D$21,Lister!$E$21,Lister!$D$7:$D$16),IF(OR(AND(E536&lt;DATE(2022,2,1),F536&lt;DATE(2022,2,1)),E536&gt;DATE(2022,2,28)),0)))))),0),"")</f>
        <v/>
      </c>
      <c r="V536" s="23" t="str">
        <f t="shared" si="59"/>
        <v/>
      </c>
      <c r="W536" s="23" t="str">
        <f t="shared" si="60"/>
        <v/>
      </c>
      <c r="X536" s="24" t="str">
        <f t="shared" si="61"/>
        <v/>
      </c>
    </row>
    <row r="537" spans="1:24" x14ac:dyDescent="0.3">
      <c r="A537" s="4" t="str">
        <f t="shared" si="62"/>
        <v/>
      </c>
      <c r="B537" s="41"/>
      <c r="C537" s="42"/>
      <c r="D537" s="43"/>
      <c r="E537" s="44"/>
      <c r="F537" s="44"/>
      <c r="G537" s="17" t="str">
        <f>IF(OR(E537="",F537=""),"",NETWORKDAYS(E537,F537,Lister!$D$7:$D$16))</f>
        <v/>
      </c>
      <c r="I537" s="45" t="str">
        <f t="shared" si="56"/>
        <v/>
      </c>
      <c r="J537" s="46"/>
      <c r="K537" s="47">
        <f>IF(ISNUMBER('Opsparede løndele'!I522),J537+'Opsparede løndele'!I522,J537)</f>
        <v>0</v>
      </c>
      <c r="L537" s="48"/>
      <c r="M537" s="49"/>
      <c r="N537" s="23" t="str">
        <f t="shared" si="57"/>
        <v/>
      </c>
      <c r="O537" s="21" t="str">
        <f t="shared" si="58"/>
        <v/>
      </c>
      <c r="P537" s="49"/>
      <c r="Q537" s="49"/>
      <c r="R537" s="49"/>
      <c r="S537" s="22" t="str">
        <f>IFERROR(MAX(IF(OR(P537="",Q537="",R537=""),"",IF(AND(MONTH(E537)=12,MONTH(F537)=12),(NETWORKDAYS(E537,F537,Lister!$D$7:$D$16)-P537)*O537/NETWORKDAYS(Lister!$D$19,Lister!$E$19,Lister!$D$7:$D$16),IF(AND(MONTH(E537)=12,F537&gt;DATE(2021,12,31)),(NETWORKDAYS(E537,Lister!$E$19,Lister!$D$7:$D$16)-P537)*O537/NETWORKDAYS(Lister!$D$19,Lister!$E$19,Lister!$D$7:$D$16),IF(E537&gt;DATE(2021,12,31),0)))),0),"")</f>
        <v/>
      </c>
      <c r="T537" s="22" t="str">
        <f>IFERROR(MAX(IF(OR(P537="",Q537="",R537=""),"",IF(AND(MONTH(E537)=1,MONTH(F537)=1),(NETWORKDAYS(E537,F537,Lister!$D$7:$D$16)-Q537)*O537/NETWORKDAYS(Lister!$D$20,Lister!$E$20,Lister!$D$7:$D$16),IF(AND(MONTH(E537)=1,F537&gt;DATE(2022,1,31)),(NETWORKDAYS(E537,Lister!$E$20,Lister!$D$7:$D$16)-Q537)*O537/NETWORKDAYS(Lister!$D$20,Lister!$E$20,Lister!$D$7:$D$16),IF(AND(E537&lt;DATE(2022,1,1),MONTH(F537)=1),(NETWORKDAYS(Lister!$D$20,F537,Lister!$D$7:$D$16)-Q537)*O537/NETWORKDAYS(Lister!$D$20,Lister!$E$20,Lister!$D$7:$D$16),IF(AND(E537&lt;DATE(2022,1,1),F537&gt;DATE(2022,1,31)),(NETWORKDAYS(Lister!$D$20,Lister!$E$20,Lister!$D$7:$D$16)-Q537)*O537/NETWORKDAYS(Lister!$D$20,Lister!$E$20,Lister!$D$7:$D$16),IF(OR(AND(E537&lt;DATE(2022,1,1),F537&lt;DATE(2022,1,1)),E537&gt;DATE(2022,1,31)),0)))))),0),"")</f>
        <v/>
      </c>
      <c r="U537" s="22" t="str">
        <f>IFERROR(MAX(IF(OR(P537="",Q537="",R537=""),"",IF(AND(MONTH(E537)=2,MONTH(F537)=2),(NETWORKDAYS(E537,F537,Lister!$D$7:$D$16)-R537)*O537/NETWORKDAYS(Lister!$D$21,Lister!$E$21,Lister!$D$7:$D$16),IF(AND(MONTH(E537)=2,F537&gt;DATE(2022,2,28)),(NETWORKDAYS(E537,Lister!$E$21,Lister!$D$7:$D$16)-R537)*O537/NETWORKDAYS(Lister!$D$21,Lister!$E$21,Lister!$D$7:$D$16),IF(AND(E537&lt;DATE(2022,2,1),MONTH(F537)=2),(NETWORKDAYS(Lister!$D$21,F537,Lister!$D$7:$D$16)-R537)*O537/NETWORKDAYS(Lister!$D$21,Lister!$E$21,Lister!$D$7:$D$16),IF(AND(E537&lt;DATE(2022,2,1),F537&gt;DATE(2022,2,28)),(NETWORKDAYS(Lister!$D$21,Lister!$E$21,Lister!$D$7:$D$16)-R537)*O537/NETWORKDAYS(Lister!$D$21,Lister!$E$21,Lister!$D$7:$D$16),IF(OR(AND(E537&lt;DATE(2022,2,1),F537&lt;DATE(2022,2,1)),E537&gt;DATE(2022,2,28)),0)))))),0),"")</f>
        <v/>
      </c>
      <c r="V537" s="23" t="str">
        <f t="shared" si="59"/>
        <v/>
      </c>
      <c r="W537" s="23" t="str">
        <f t="shared" si="60"/>
        <v/>
      </c>
      <c r="X537" s="24" t="str">
        <f t="shared" si="61"/>
        <v/>
      </c>
    </row>
    <row r="538" spans="1:24" x14ac:dyDescent="0.3">
      <c r="A538" s="4" t="str">
        <f t="shared" si="62"/>
        <v/>
      </c>
      <c r="B538" s="41"/>
      <c r="C538" s="42"/>
      <c r="D538" s="43"/>
      <c r="E538" s="44"/>
      <c r="F538" s="44"/>
      <c r="G538" s="17" t="str">
        <f>IF(OR(E538="",F538=""),"",NETWORKDAYS(E538,F538,Lister!$D$7:$D$16))</f>
        <v/>
      </c>
      <c r="I538" s="45" t="str">
        <f t="shared" si="56"/>
        <v/>
      </c>
      <c r="J538" s="46"/>
      <c r="K538" s="47">
        <f>IF(ISNUMBER('Opsparede løndele'!I523),J538+'Opsparede løndele'!I523,J538)</f>
        <v>0</v>
      </c>
      <c r="L538" s="48"/>
      <c r="M538" s="49"/>
      <c r="N538" s="23" t="str">
        <f t="shared" si="57"/>
        <v/>
      </c>
      <c r="O538" s="21" t="str">
        <f t="shared" si="58"/>
        <v/>
      </c>
      <c r="P538" s="49"/>
      <c r="Q538" s="49"/>
      <c r="R538" s="49"/>
      <c r="S538" s="22" t="str">
        <f>IFERROR(MAX(IF(OR(P538="",Q538="",R538=""),"",IF(AND(MONTH(E538)=12,MONTH(F538)=12),(NETWORKDAYS(E538,F538,Lister!$D$7:$D$16)-P538)*O538/NETWORKDAYS(Lister!$D$19,Lister!$E$19,Lister!$D$7:$D$16),IF(AND(MONTH(E538)=12,F538&gt;DATE(2021,12,31)),(NETWORKDAYS(E538,Lister!$E$19,Lister!$D$7:$D$16)-P538)*O538/NETWORKDAYS(Lister!$D$19,Lister!$E$19,Lister!$D$7:$D$16),IF(E538&gt;DATE(2021,12,31),0)))),0),"")</f>
        <v/>
      </c>
      <c r="T538" s="22" t="str">
        <f>IFERROR(MAX(IF(OR(P538="",Q538="",R538=""),"",IF(AND(MONTH(E538)=1,MONTH(F538)=1),(NETWORKDAYS(E538,F538,Lister!$D$7:$D$16)-Q538)*O538/NETWORKDAYS(Lister!$D$20,Lister!$E$20,Lister!$D$7:$D$16),IF(AND(MONTH(E538)=1,F538&gt;DATE(2022,1,31)),(NETWORKDAYS(E538,Lister!$E$20,Lister!$D$7:$D$16)-Q538)*O538/NETWORKDAYS(Lister!$D$20,Lister!$E$20,Lister!$D$7:$D$16),IF(AND(E538&lt;DATE(2022,1,1),MONTH(F538)=1),(NETWORKDAYS(Lister!$D$20,F538,Lister!$D$7:$D$16)-Q538)*O538/NETWORKDAYS(Lister!$D$20,Lister!$E$20,Lister!$D$7:$D$16),IF(AND(E538&lt;DATE(2022,1,1),F538&gt;DATE(2022,1,31)),(NETWORKDAYS(Lister!$D$20,Lister!$E$20,Lister!$D$7:$D$16)-Q538)*O538/NETWORKDAYS(Lister!$D$20,Lister!$E$20,Lister!$D$7:$D$16),IF(OR(AND(E538&lt;DATE(2022,1,1),F538&lt;DATE(2022,1,1)),E538&gt;DATE(2022,1,31)),0)))))),0),"")</f>
        <v/>
      </c>
      <c r="U538" s="22" t="str">
        <f>IFERROR(MAX(IF(OR(P538="",Q538="",R538=""),"",IF(AND(MONTH(E538)=2,MONTH(F538)=2),(NETWORKDAYS(E538,F538,Lister!$D$7:$D$16)-R538)*O538/NETWORKDAYS(Lister!$D$21,Lister!$E$21,Lister!$D$7:$D$16),IF(AND(MONTH(E538)=2,F538&gt;DATE(2022,2,28)),(NETWORKDAYS(E538,Lister!$E$21,Lister!$D$7:$D$16)-R538)*O538/NETWORKDAYS(Lister!$D$21,Lister!$E$21,Lister!$D$7:$D$16),IF(AND(E538&lt;DATE(2022,2,1),MONTH(F538)=2),(NETWORKDAYS(Lister!$D$21,F538,Lister!$D$7:$D$16)-R538)*O538/NETWORKDAYS(Lister!$D$21,Lister!$E$21,Lister!$D$7:$D$16),IF(AND(E538&lt;DATE(2022,2,1),F538&gt;DATE(2022,2,28)),(NETWORKDAYS(Lister!$D$21,Lister!$E$21,Lister!$D$7:$D$16)-R538)*O538/NETWORKDAYS(Lister!$D$21,Lister!$E$21,Lister!$D$7:$D$16),IF(OR(AND(E538&lt;DATE(2022,2,1),F538&lt;DATE(2022,2,1)),E538&gt;DATE(2022,2,28)),0)))))),0),"")</f>
        <v/>
      </c>
      <c r="V538" s="23" t="str">
        <f t="shared" si="59"/>
        <v/>
      </c>
      <c r="W538" s="23" t="str">
        <f t="shared" si="60"/>
        <v/>
      </c>
      <c r="X538" s="24" t="str">
        <f t="shared" si="61"/>
        <v/>
      </c>
    </row>
    <row r="539" spans="1:24" x14ac:dyDescent="0.3">
      <c r="A539" s="4" t="str">
        <f t="shared" si="62"/>
        <v/>
      </c>
      <c r="B539" s="41"/>
      <c r="C539" s="42"/>
      <c r="D539" s="43"/>
      <c r="E539" s="44"/>
      <c r="F539" s="44"/>
      <c r="G539" s="17" t="str">
        <f>IF(OR(E539="",F539=""),"",NETWORKDAYS(E539,F539,Lister!$D$7:$D$16))</f>
        <v/>
      </c>
      <c r="I539" s="45" t="str">
        <f t="shared" si="56"/>
        <v/>
      </c>
      <c r="J539" s="46"/>
      <c r="K539" s="47">
        <f>IF(ISNUMBER('Opsparede løndele'!I524),J539+'Opsparede løndele'!I524,J539)</f>
        <v>0</v>
      </c>
      <c r="L539" s="48"/>
      <c r="M539" s="49"/>
      <c r="N539" s="23" t="str">
        <f t="shared" si="57"/>
        <v/>
      </c>
      <c r="O539" s="21" t="str">
        <f t="shared" si="58"/>
        <v/>
      </c>
      <c r="P539" s="49"/>
      <c r="Q539" s="49"/>
      <c r="R539" s="49"/>
      <c r="S539" s="22" t="str">
        <f>IFERROR(MAX(IF(OR(P539="",Q539="",R539=""),"",IF(AND(MONTH(E539)=12,MONTH(F539)=12),(NETWORKDAYS(E539,F539,Lister!$D$7:$D$16)-P539)*O539/NETWORKDAYS(Lister!$D$19,Lister!$E$19,Lister!$D$7:$D$16),IF(AND(MONTH(E539)=12,F539&gt;DATE(2021,12,31)),(NETWORKDAYS(E539,Lister!$E$19,Lister!$D$7:$D$16)-P539)*O539/NETWORKDAYS(Lister!$D$19,Lister!$E$19,Lister!$D$7:$D$16),IF(E539&gt;DATE(2021,12,31),0)))),0),"")</f>
        <v/>
      </c>
      <c r="T539" s="22" t="str">
        <f>IFERROR(MAX(IF(OR(P539="",Q539="",R539=""),"",IF(AND(MONTH(E539)=1,MONTH(F539)=1),(NETWORKDAYS(E539,F539,Lister!$D$7:$D$16)-Q539)*O539/NETWORKDAYS(Lister!$D$20,Lister!$E$20,Lister!$D$7:$D$16),IF(AND(MONTH(E539)=1,F539&gt;DATE(2022,1,31)),(NETWORKDAYS(E539,Lister!$E$20,Lister!$D$7:$D$16)-Q539)*O539/NETWORKDAYS(Lister!$D$20,Lister!$E$20,Lister!$D$7:$D$16),IF(AND(E539&lt;DATE(2022,1,1),MONTH(F539)=1),(NETWORKDAYS(Lister!$D$20,F539,Lister!$D$7:$D$16)-Q539)*O539/NETWORKDAYS(Lister!$D$20,Lister!$E$20,Lister!$D$7:$D$16),IF(AND(E539&lt;DATE(2022,1,1),F539&gt;DATE(2022,1,31)),(NETWORKDAYS(Lister!$D$20,Lister!$E$20,Lister!$D$7:$D$16)-Q539)*O539/NETWORKDAYS(Lister!$D$20,Lister!$E$20,Lister!$D$7:$D$16),IF(OR(AND(E539&lt;DATE(2022,1,1),F539&lt;DATE(2022,1,1)),E539&gt;DATE(2022,1,31)),0)))))),0),"")</f>
        <v/>
      </c>
      <c r="U539" s="22" t="str">
        <f>IFERROR(MAX(IF(OR(P539="",Q539="",R539=""),"",IF(AND(MONTH(E539)=2,MONTH(F539)=2),(NETWORKDAYS(E539,F539,Lister!$D$7:$D$16)-R539)*O539/NETWORKDAYS(Lister!$D$21,Lister!$E$21,Lister!$D$7:$D$16),IF(AND(MONTH(E539)=2,F539&gt;DATE(2022,2,28)),(NETWORKDAYS(E539,Lister!$E$21,Lister!$D$7:$D$16)-R539)*O539/NETWORKDAYS(Lister!$D$21,Lister!$E$21,Lister!$D$7:$D$16),IF(AND(E539&lt;DATE(2022,2,1),MONTH(F539)=2),(NETWORKDAYS(Lister!$D$21,F539,Lister!$D$7:$D$16)-R539)*O539/NETWORKDAYS(Lister!$D$21,Lister!$E$21,Lister!$D$7:$D$16),IF(AND(E539&lt;DATE(2022,2,1),F539&gt;DATE(2022,2,28)),(NETWORKDAYS(Lister!$D$21,Lister!$E$21,Lister!$D$7:$D$16)-R539)*O539/NETWORKDAYS(Lister!$D$21,Lister!$E$21,Lister!$D$7:$D$16),IF(OR(AND(E539&lt;DATE(2022,2,1),F539&lt;DATE(2022,2,1)),E539&gt;DATE(2022,2,28)),0)))))),0),"")</f>
        <v/>
      </c>
      <c r="V539" s="23" t="str">
        <f t="shared" si="59"/>
        <v/>
      </c>
      <c r="W539" s="23" t="str">
        <f t="shared" si="60"/>
        <v/>
      </c>
      <c r="X539" s="24" t="str">
        <f t="shared" si="61"/>
        <v/>
      </c>
    </row>
    <row r="540" spans="1:24" x14ac:dyDescent="0.3">
      <c r="A540" s="4" t="str">
        <f t="shared" si="62"/>
        <v/>
      </c>
      <c r="B540" s="41"/>
      <c r="C540" s="42"/>
      <c r="D540" s="43"/>
      <c r="E540" s="44"/>
      <c r="F540" s="44"/>
      <c r="G540" s="17" t="str">
        <f>IF(OR(E540="",F540=""),"",NETWORKDAYS(E540,F540,Lister!$D$7:$D$16))</f>
        <v/>
      </c>
      <c r="I540" s="45" t="str">
        <f t="shared" si="56"/>
        <v/>
      </c>
      <c r="J540" s="46"/>
      <c r="K540" s="47">
        <f>IF(ISNUMBER('Opsparede løndele'!I525),J540+'Opsparede løndele'!I525,J540)</f>
        <v>0</v>
      </c>
      <c r="L540" s="48"/>
      <c r="M540" s="49"/>
      <c r="N540" s="23" t="str">
        <f t="shared" si="57"/>
        <v/>
      </c>
      <c r="O540" s="21" t="str">
        <f t="shared" si="58"/>
        <v/>
      </c>
      <c r="P540" s="49"/>
      <c r="Q540" s="49"/>
      <c r="R540" s="49"/>
      <c r="S540" s="22" t="str">
        <f>IFERROR(MAX(IF(OR(P540="",Q540="",R540=""),"",IF(AND(MONTH(E540)=12,MONTH(F540)=12),(NETWORKDAYS(E540,F540,Lister!$D$7:$D$16)-P540)*O540/NETWORKDAYS(Lister!$D$19,Lister!$E$19,Lister!$D$7:$D$16),IF(AND(MONTH(E540)=12,F540&gt;DATE(2021,12,31)),(NETWORKDAYS(E540,Lister!$E$19,Lister!$D$7:$D$16)-P540)*O540/NETWORKDAYS(Lister!$D$19,Lister!$E$19,Lister!$D$7:$D$16),IF(E540&gt;DATE(2021,12,31),0)))),0),"")</f>
        <v/>
      </c>
      <c r="T540" s="22" t="str">
        <f>IFERROR(MAX(IF(OR(P540="",Q540="",R540=""),"",IF(AND(MONTH(E540)=1,MONTH(F540)=1),(NETWORKDAYS(E540,F540,Lister!$D$7:$D$16)-Q540)*O540/NETWORKDAYS(Lister!$D$20,Lister!$E$20,Lister!$D$7:$D$16),IF(AND(MONTH(E540)=1,F540&gt;DATE(2022,1,31)),(NETWORKDAYS(E540,Lister!$E$20,Lister!$D$7:$D$16)-Q540)*O540/NETWORKDAYS(Lister!$D$20,Lister!$E$20,Lister!$D$7:$D$16),IF(AND(E540&lt;DATE(2022,1,1),MONTH(F540)=1),(NETWORKDAYS(Lister!$D$20,F540,Lister!$D$7:$D$16)-Q540)*O540/NETWORKDAYS(Lister!$D$20,Lister!$E$20,Lister!$D$7:$D$16),IF(AND(E540&lt;DATE(2022,1,1),F540&gt;DATE(2022,1,31)),(NETWORKDAYS(Lister!$D$20,Lister!$E$20,Lister!$D$7:$D$16)-Q540)*O540/NETWORKDAYS(Lister!$D$20,Lister!$E$20,Lister!$D$7:$D$16),IF(OR(AND(E540&lt;DATE(2022,1,1),F540&lt;DATE(2022,1,1)),E540&gt;DATE(2022,1,31)),0)))))),0),"")</f>
        <v/>
      </c>
      <c r="U540" s="22" t="str">
        <f>IFERROR(MAX(IF(OR(P540="",Q540="",R540=""),"",IF(AND(MONTH(E540)=2,MONTH(F540)=2),(NETWORKDAYS(E540,F540,Lister!$D$7:$D$16)-R540)*O540/NETWORKDAYS(Lister!$D$21,Lister!$E$21,Lister!$D$7:$D$16),IF(AND(MONTH(E540)=2,F540&gt;DATE(2022,2,28)),(NETWORKDAYS(E540,Lister!$E$21,Lister!$D$7:$D$16)-R540)*O540/NETWORKDAYS(Lister!$D$21,Lister!$E$21,Lister!$D$7:$D$16),IF(AND(E540&lt;DATE(2022,2,1),MONTH(F540)=2),(NETWORKDAYS(Lister!$D$21,F540,Lister!$D$7:$D$16)-R540)*O540/NETWORKDAYS(Lister!$D$21,Lister!$E$21,Lister!$D$7:$D$16),IF(AND(E540&lt;DATE(2022,2,1),F540&gt;DATE(2022,2,28)),(NETWORKDAYS(Lister!$D$21,Lister!$E$21,Lister!$D$7:$D$16)-R540)*O540/NETWORKDAYS(Lister!$D$21,Lister!$E$21,Lister!$D$7:$D$16),IF(OR(AND(E540&lt;DATE(2022,2,1),F540&lt;DATE(2022,2,1)),E540&gt;DATE(2022,2,28)),0)))))),0),"")</f>
        <v/>
      </c>
      <c r="V540" s="23" t="str">
        <f t="shared" si="59"/>
        <v/>
      </c>
      <c r="W540" s="23" t="str">
        <f t="shared" si="60"/>
        <v/>
      </c>
      <c r="X540" s="24" t="str">
        <f t="shared" si="61"/>
        <v/>
      </c>
    </row>
    <row r="541" spans="1:24" x14ac:dyDescent="0.3">
      <c r="A541" s="4" t="str">
        <f t="shared" si="62"/>
        <v/>
      </c>
      <c r="B541" s="41"/>
      <c r="C541" s="42"/>
      <c r="D541" s="43"/>
      <c r="E541" s="44"/>
      <c r="F541" s="44"/>
      <c r="G541" s="17" t="str">
        <f>IF(OR(E541="",F541=""),"",NETWORKDAYS(E541,F541,Lister!$D$7:$D$16))</f>
        <v/>
      </c>
      <c r="I541" s="45" t="str">
        <f t="shared" si="56"/>
        <v/>
      </c>
      <c r="J541" s="46"/>
      <c r="K541" s="47">
        <f>IF(ISNUMBER('Opsparede løndele'!I526),J541+'Opsparede løndele'!I526,J541)</f>
        <v>0</v>
      </c>
      <c r="L541" s="48"/>
      <c r="M541" s="49"/>
      <c r="N541" s="23" t="str">
        <f t="shared" si="57"/>
        <v/>
      </c>
      <c r="O541" s="21" t="str">
        <f t="shared" si="58"/>
        <v/>
      </c>
      <c r="P541" s="49"/>
      <c r="Q541" s="49"/>
      <c r="R541" s="49"/>
      <c r="S541" s="22" t="str">
        <f>IFERROR(MAX(IF(OR(P541="",Q541="",R541=""),"",IF(AND(MONTH(E541)=12,MONTH(F541)=12),(NETWORKDAYS(E541,F541,Lister!$D$7:$D$16)-P541)*O541/NETWORKDAYS(Lister!$D$19,Lister!$E$19,Lister!$D$7:$D$16),IF(AND(MONTH(E541)=12,F541&gt;DATE(2021,12,31)),(NETWORKDAYS(E541,Lister!$E$19,Lister!$D$7:$D$16)-P541)*O541/NETWORKDAYS(Lister!$D$19,Lister!$E$19,Lister!$D$7:$D$16),IF(E541&gt;DATE(2021,12,31),0)))),0),"")</f>
        <v/>
      </c>
      <c r="T541" s="22" t="str">
        <f>IFERROR(MAX(IF(OR(P541="",Q541="",R541=""),"",IF(AND(MONTH(E541)=1,MONTH(F541)=1),(NETWORKDAYS(E541,F541,Lister!$D$7:$D$16)-Q541)*O541/NETWORKDAYS(Lister!$D$20,Lister!$E$20,Lister!$D$7:$D$16),IF(AND(MONTH(E541)=1,F541&gt;DATE(2022,1,31)),(NETWORKDAYS(E541,Lister!$E$20,Lister!$D$7:$D$16)-Q541)*O541/NETWORKDAYS(Lister!$D$20,Lister!$E$20,Lister!$D$7:$D$16),IF(AND(E541&lt;DATE(2022,1,1),MONTH(F541)=1),(NETWORKDAYS(Lister!$D$20,F541,Lister!$D$7:$D$16)-Q541)*O541/NETWORKDAYS(Lister!$D$20,Lister!$E$20,Lister!$D$7:$D$16),IF(AND(E541&lt;DATE(2022,1,1),F541&gt;DATE(2022,1,31)),(NETWORKDAYS(Lister!$D$20,Lister!$E$20,Lister!$D$7:$D$16)-Q541)*O541/NETWORKDAYS(Lister!$D$20,Lister!$E$20,Lister!$D$7:$D$16),IF(OR(AND(E541&lt;DATE(2022,1,1),F541&lt;DATE(2022,1,1)),E541&gt;DATE(2022,1,31)),0)))))),0),"")</f>
        <v/>
      </c>
      <c r="U541" s="22" t="str">
        <f>IFERROR(MAX(IF(OR(P541="",Q541="",R541=""),"",IF(AND(MONTH(E541)=2,MONTH(F541)=2),(NETWORKDAYS(E541,F541,Lister!$D$7:$D$16)-R541)*O541/NETWORKDAYS(Lister!$D$21,Lister!$E$21,Lister!$D$7:$D$16),IF(AND(MONTH(E541)=2,F541&gt;DATE(2022,2,28)),(NETWORKDAYS(E541,Lister!$E$21,Lister!$D$7:$D$16)-R541)*O541/NETWORKDAYS(Lister!$D$21,Lister!$E$21,Lister!$D$7:$D$16),IF(AND(E541&lt;DATE(2022,2,1),MONTH(F541)=2),(NETWORKDAYS(Lister!$D$21,F541,Lister!$D$7:$D$16)-R541)*O541/NETWORKDAYS(Lister!$D$21,Lister!$E$21,Lister!$D$7:$D$16),IF(AND(E541&lt;DATE(2022,2,1),F541&gt;DATE(2022,2,28)),(NETWORKDAYS(Lister!$D$21,Lister!$E$21,Lister!$D$7:$D$16)-R541)*O541/NETWORKDAYS(Lister!$D$21,Lister!$E$21,Lister!$D$7:$D$16),IF(OR(AND(E541&lt;DATE(2022,2,1),F541&lt;DATE(2022,2,1)),E541&gt;DATE(2022,2,28)),0)))))),0),"")</f>
        <v/>
      </c>
      <c r="V541" s="23" t="str">
        <f t="shared" si="59"/>
        <v/>
      </c>
      <c r="W541" s="23" t="str">
        <f t="shared" si="60"/>
        <v/>
      </c>
      <c r="X541" s="24" t="str">
        <f t="shared" si="61"/>
        <v/>
      </c>
    </row>
    <row r="542" spans="1:24" x14ac:dyDescent="0.3">
      <c r="A542" s="4" t="str">
        <f t="shared" si="62"/>
        <v/>
      </c>
      <c r="B542" s="41"/>
      <c r="C542" s="42"/>
      <c r="D542" s="43"/>
      <c r="E542" s="44"/>
      <c r="F542" s="44"/>
      <c r="G542" s="17" t="str">
        <f>IF(OR(E542="",F542=""),"",NETWORKDAYS(E542,F542,Lister!$D$7:$D$16))</f>
        <v/>
      </c>
      <c r="I542" s="45" t="str">
        <f t="shared" si="56"/>
        <v/>
      </c>
      <c r="J542" s="46"/>
      <c r="K542" s="47">
        <f>IF(ISNUMBER('Opsparede løndele'!I527),J542+'Opsparede løndele'!I527,J542)</f>
        <v>0</v>
      </c>
      <c r="L542" s="48"/>
      <c r="M542" s="49"/>
      <c r="N542" s="23" t="str">
        <f t="shared" si="57"/>
        <v/>
      </c>
      <c r="O542" s="21" t="str">
        <f t="shared" si="58"/>
        <v/>
      </c>
      <c r="P542" s="49"/>
      <c r="Q542" s="49"/>
      <c r="R542" s="49"/>
      <c r="S542" s="22" t="str">
        <f>IFERROR(MAX(IF(OR(P542="",Q542="",R542=""),"",IF(AND(MONTH(E542)=12,MONTH(F542)=12),(NETWORKDAYS(E542,F542,Lister!$D$7:$D$16)-P542)*O542/NETWORKDAYS(Lister!$D$19,Lister!$E$19,Lister!$D$7:$D$16),IF(AND(MONTH(E542)=12,F542&gt;DATE(2021,12,31)),(NETWORKDAYS(E542,Lister!$E$19,Lister!$D$7:$D$16)-P542)*O542/NETWORKDAYS(Lister!$D$19,Lister!$E$19,Lister!$D$7:$D$16),IF(E542&gt;DATE(2021,12,31),0)))),0),"")</f>
        <v/>
      </c>
      <c r="T542" s="22" t="str">
        <f>IFERROR(MAX(IF(OR(P542="",Q542="",R542=""),"",IF(AND(MONTH(E542)=1,MONTH(F542)=1),(NETWORKDAYS(E542,F542,Lister!$D$7:$D$16)-Q542)*O542/NETWORKDAYS(Lister!$D$20,Lister!$E$20,Lister!$D$7:$D$16),IF(AND(MONTH(E542)=1,F542&gt;DATE(2022,1,31)),(NETWORKDAYS(E542,Lister!$E$20,Lister!$D$7:$D$16)-Q542)*O542/NETWORKDAYS(Lister!$D$20,Lister!$E$20,Lister!$D$7:$D$16),IF(AND(E542&lt;DATE(2022,1,1),MONTH(F542)=1),(NETWORKDAYS(Lister!$D$20,F542,Lister!$D$7:$D$16)-Q542)*O542/NETWORKDAYS(Lister!$D$20,Lister!$E$20,Lister!$D$7:$D$16),IF(AND(E542&lt;DATE(2022,1,1),F542&gt;DATE(2022,1,31)),(NETWORKDAYS(Lister!$D$20,Lister!$E$20,Lister!$D$7:$D$16)-Q542)*O542/NETWORKDAYS(Lister!$D$20,Lister!$E$20,Lister!$D$7:$D$16),IF(OR(AND(E542&lt;DATE(2022,1,1),F542&lt;DATE(2022,1,1)),E542&gt;DATE(2022,1,31)),0)))))),0),"")</f>
        <v/>
      </c>
      <c r="U542" s="22" t="str">
        <f>IFERROR(MAX(IF(OR(P542="",Q542="",R542=""),"",IF(AND(MONTH(E542)=2,MONTH(F542)=2),(NETWORKDAYS(E542,F542,Lister!$D$7:$D$16)-R542)*O542/NETWORKDAYS(Lister!$D$21,Lister!$E$21,Lister!$D$7:$D$16),IF(AND(MONTH(E542)=2,F542&gt;DATE(2022,2,28)),(NETWORKDAYS(E542,Lister!$E$21,Lister!$D$7:$D$16)-R542)*O542/NETWORKDAYS(Lister!$D$21,Lister!$E$21,Lister!$D$7:$D$16),IF(AND(E542&lt;DATE(2022,2,1),MONTH(F542)=2),(NETWORKDAYS(Lister!$D$21,F542,Lister!$D$7:$D$16)-R542)*O542/NETWORKDAYS(Lister!$D$21,Lister!$E$21,Lister!$D$7:$D$16),IF(AND(E542&lt;DATE(2022,2,1),F542&gt;DATE(2022,2,28)),(NETWORKDAYS(Lister!$D$21,Lister!$E$21,Lister!$D$7:$D$16)-R542)*O542/NETWORKDAYS(Lister!$D$21,Lister!$E$21,Lister!$D$7:$D$16),IF(OR(AND(E542&lt;DATE(2022,2,1),F542&lt;DATE(2022,2,1)),E542&gt;DATE(2022,2,28)),0)))))),0),"")</f>
        <v/>
      </c>
      <c r="V542" s="23" t="str">
        <f t="shared" si="59"/>
        <v/>
      </c>
      <c r="W542" s="23" t="str">
        <f t="shared" si="60"/>
        <v/>
      </c>
      <c r="X542" s="24" t="str">
        <f t="shared" si="61"/>
        <v/>
      </c>
    </row>
    <row r="543" spans="1:24" x14ac:dyDescent="0.3">
      <c r="A543" s="4" t="str">
        <f t="shared" si="62"/>
        <v/>
      </c>
      <c r="B543" s="41"/>
      <c r="C543" s="42"/>
      <c r="D543" s="43"/>
      <c r="E543" s="44"/>
      <c r="F543" s="44"/>
      <c r="G543" s="17" t="str">
        <f>IF(OR(E543="",F543=""),"",NETWORKDAYS(E543,F543,Lister!$D$7:$D$16))</f>
        <v/>
      </c>
      <c r="I543" s="45" t="str">
        <f t="shared" si="56"/>
        <v/>
      </c>
      <c r="J543" s="46"/>
      <c r="K543" s="47">
        <f>IF(ISNUMBER('Opsparede løndele'!I528),J543+'Opsparede løndele'!I528,J543)</f>
        <v>0</v>
      </c>
      <c r="L543" s="48"/>
      <c r="M543" s="49"/>
      <c r="N543" s="23" t="str">
        <f t="shared" si="57"/>
        <v/>
      </c>
      <c r="O543" s="21" t="str">
        <f t="shared" si="58"/>
        <v/>
      </c>
      <c r="P543" s="49"/>
      <c r="Q543" s="49"/>
      <c r="R543" s="49"/>
      <c r="S543" s="22" t="str">
        <f>IFERROR(MAX(IF(OR(P543="",Q543="",R543=""),"",IF(AND(MONTH(E543)=12,MONTH(F543)=12),(NETWORKDAYS(E543,F543,Lister!$D$7:$D$16)-P543)*O543/NETWORKDAYS(Lister!$D$19,Lister!$E$19,Lister!$D$7:$D$16),IF(AND(MONTH(E543)=12,F543&gt;DATE(2021,12,31)),(NETWORKDAYS(E543,Lister!$E$19,Lister!$D$7:$D$16)-P543)*O543/NETWORKDAYS(Lister!$D$19,Lister!$E$19,Lister!$D$7:$D$16),IF(E543&gt;DATE(2021,12,31),0)))),0),"")</f>
        <v/>
      </c>
      <c r="T543" s="22" t="str">
        <f>IFERROR(MAX(IF(OR(P543="",Q543="",R543=""),"",IF(AND(MONTH(E543)=1,MONTH(F543)=1),(NETWORKDAYS(E543,F543,Lister!$D$7:$D$16)-Q543)*O543/NETWORKDAYS(Lister!$D$20,Lister!$E$20,Lister!$D$7:$D$16),IF(AND(MONTH(E543)=1,F543&gt;DATE(2022,1,31)),(NETWORKDAYS(E543,Lister!$E$20,Lister!$D$7:$D$16)-Q543)*O543/NETWORKDAYS(Lister!$D$20,Lister!$E$20,Lister!$D$7:$D$16),IF(AND(E543&lt;DATE(2022,1,1),MONTH(F543)=1),(NETWORKDAYS(Lister!$D$20,F543,Lister!$D$7:$D$16)-Q543)*O543/NETWORKDAYS(Lister!$D$20,Lister!$E$20,Lister!$D$7:$D$16),IF(AND(E543&lt;DATE(2022,1,1),F543&gt;DATE(2022,1,31)),(NETWORKDAYS(Lister!$D$20,Lister!$E$20,Lister!$D$7:$D$16)-Q543)*O543/NETWORKDAYS(Lister!$D$20,Lister!$E$20,Lister!$D$7:$D$16),IF(OR(AND(E543&lt;DATE(2022,1,1),F543&lt;DATE(2022,1,1)),E543&gt;DATE(2022,1,31)),0)))))),0),"")</f>
        <v/>
      </c>
      <c r="U543" s="22" t="str">
        <f>IFERROR(MAX(IF(OR(P543="",Q543="",R543=""),"",IF(AND(MONTH(E543)=2,MONTH(F543)=2),(NETWORKDAYS(E543,F543,Lister!$D$7:$D$16)-R543)*O543/NETWORKDAYS(Lister!$D$21,Lister!$E$21,Lister!$D$7:$D$16),IF(AND(MONTH(E543)=2,F543&gt;DATE(2022,2,28)),(NETWORKDAYS(E543,Lister!$E$21,Lister!$D$7:$D$16)-R543)*O543/NETWORKDAYS(Lister!$D$21,Lister!$E$21,Lister!$D$7:$D$16),IF(AND(E543&lt;DATE(2022,2,1),MONTH(F543)=2),(NETWORKDAYS(Lister!$D$21,F543,Lister!$D$7:$D$16)-R543)*O543/NETWORKDAYS(Lister!$D$21,Lister!$E$21,Lister!$D$7:$D$16),IF(AND(E543&lt;DATE(2022,2,1),F543&gt;DATE(2022,2,28)),(NETWORKDAYS(Lister!$D$21,Lister!$E$21,Lister!$D$7:$D$16)-R543)*O543/NETWORKDAYS(Lister!$D$21,Lister!$E$21,Lister!$D$7:$D$16),IF(OR(AND(E543&lt;DATE(2022,2,1),F543&lt;DATE(2022,2,1)),E543&gt;DATE(2022,2,28)),0)))))),0),"")</f>
        <v/>
      </c>
      <c r="V543" s="23" t="str">
        <f t="shared" si="59"/>
        <v/>
      </c>
      <c r="W543" s="23" t="str">
        <f t="shared" si="60"/>
        <v/>
      </c>
      <c r="X543" s="24" t="str">
        <f t="shared" si="61"/>
        <v/>
      </c>
    </row>
    <row r="544" spans="1:24" x14ac:dyDescent="0.3">
      <c r="A544" s="4" t="str">
        <f t="shared" si="62"/>
        <v/>
      </c>
      <c r="B544" s="41"/>
      <c r="C544" s="42"/>
      <c r="D544" s="43"/>
      <c r="E544" s="44"/>
      <c r="F544" s="44"/>
      <c r="G544" s="17" t="str">
        <f>IF(OR(E544="",F544=""),"",NETWORKDAYS(E544,F544,Lister!$D$7:$D$16))</f>
        <v/>
      </c>
      <c r="I544" s="45" t="str">
        <f t="shared" si="56"/>
        <v/>
      </c>
      <c r="J544" s="46"/>
      <c r="K544" s="47">
        <f>IF(ISNUMBER('Opsparede løndele'!I529),J544+'Opsparede løndele'!I529,J544)</f>
        <v>0</v>
      </c>
      <c r="L544" s="48"/>
      <c r="M544" s="49"/>
      <c r="N544" s="23" t="str">
        <f t="shared" si="57"/>
        <v/>
      </c>
      <c r="O544" s="21" t="str">
        <f t="shared" si="58"/>
        <v/>
      </c>
      <c r="P544" s="49"/>
      <c r="Q544" s="49"/>
      <c r="R544" s="49"/>
      <c r="S544" s="22" t="str">
        <f>IFERROR(MAX(IF(OR(P544="",Q544="",R544=""),"",IF(AND(MONTH(E544)=12,MONTH(F544)=12),(NETWORKDAYS(E544,F544,Lister!$D$7:$D$16)-P544)*O544/NETWORKDAYS(Lister!$D$19,Lister!$E$19,Lister!$D$7:$D$16),IF(AND(MONTH(E544)=12,F544&gt;DATE(2021,12,31)),(NETWORKDAYS(E544,Lister!$E$19,Lister!$D$7:$D$16)-P544)*O544/NETWORKDAYS(Lister!$D$19,Lister!$E$19,Lister!$D$7:$D$16),IF(E544&gt;DATE(2021,12,31),0)))),0),"")</f>
        <v/>
      </c>
      <c r="T544" s="22" t="str">
        <f>IFERROR(MAX(IF(OR(P544="",Q544="",R544=""),"",IF(AND(MONTH(E544)=1,MONTH(F544)=1),(NETWORKDAYS(E544,F544,Lister!$D$7:$D$16)-Q544)*O544/NETWORKDAYS(Lister!$D$20,Lister!$E$20,Lister!$D$7:$D$16),IF(AND(MONTH(E544)=1,F544&gt;DATE(2022,1,31)),(NETWORKDAYS(E544,Lister!$E$20,Lister!$D$7:$D$16)-Q544)*O544/NETWORKDAYS(Lister!$D$20,Lister!$E$20,Lister!$D$7:$D$16),IF(AND(E544&lt;DATE(2022,1,1),MONTH(F544)=1),(NETWORKDAYS(Lister!$D$20,F544,Lister!$D$7:$D$16)-Q544)*O544/NETWORKDAYS(Lister!$D$20,Lister!$E$20,Lister!$D$7:$D$16),IF(AND(E544&lt;DATE(2022,1,1),F544&gt;DATE(2022,1,31)),(NETWORKDAYS(Lister!$D$20,Lister!$E$20,Lister!$D$7:$D$16)-Q544)*O544/NETWORKDAYS(Lister!$D$20,Lister!$E$20,Lister!$D$7:$D$16),IF(OR(AND(E544&lt;DATE(2022,1,1),F544&lt;DATE(2022,1,1)),E544&gt;DATE(2022,1,31)),0)))))),0),"")</f>
        <v/>
      </c>
      <c r="U544" s="22" t="str">
        <f>IFERROR(MAX(IF(OR(P544="",Q544="",R544=""),"",IF(AND(MONTH(E544)=2,MONTH(F544)=2),(NETWORKDAYS(E544,F544,Lister!$D$7:$D$16)-R544)*O544/NETWORKDAYS(Lister!$D$21,Lister!$E$21,Lister!$D$7:$D$16),IF(AND(MONTH(E544)=2,F544&gt;DATE(2022,2,28)),(NETWORKDAYS(E544,Lister!$E$21,Lister!$D$7:$D$16)-R544)*O544/NETWORKDAYS(Lister!$D$21,Lister!$E$21,Lister!$D$7:$D$16),IF(AND(E544&lt;DATE(2022,2,1),MONTH(F544)=2),(NETWORKDAYS(Lister!$D$21,F544,Lister!$D$7:$D$16)-R544)*O544/NETWORKDAYS(Lister!$D$21,Lister!$E$21,Lister!$D$7:$D$16),IF(AND(E544&lt;DATE(2022,2,1),F544&gt;DATE(2022,2,28)),(NETWORKDAYS(Lister!$D$21,Lister!$E$21,Lister!$D$7:$D$16)-R544)*O544/NETWORKDAYS(Lister!$D$21,Lister!$E$21,Lister!$D$7:$D$16),IF(OR(AND(E544&lt;DATE(2022,2,1),F544&lt;DATE(2022,2,1)),E544&gt;DATE(2022,2,28)),0)))))),0),"")</f>
        <v/>
      </c>
      <c r="V544" s="23" t="str">
        <f t="shared" si="59"/>
        <v/>
      </c>
      <c r="W544" s="23" t="str">
        <f t="shared" si="60"/>
        <v/>
      </c>
      <c r="X544" s="24" t="str">
        <f t="shared" si="61"/>
        <v/>
      </c>
    </row>
    <row r="545" spans="1:24" x14ac:dyDescent="0.3">
      <c r="A545" s="4" t="str">
        <f t="shared" si="62"/>
        <v/>
      </c>
      <c r="B545" s="41"/>
      <c r="C545" s="42"/>
      <c r="D545" s="43"/>
      <c r="E545" s="44"/>
      <c r="F545" s="44"/>
      <c r="G545" s="17" t="str">
        <f>IF(OR(E545="",F545=""),"",NETWORKDAYS(E545,F545,Lister!$D$7:$D$16))</f>
        <v/>
      </c>
      <c r="I545" s="45" t="str">
        <f t="shared" si="56"/>
        <v/>
      </c>
      <c r="J545" s="46"/>
      <c r="K545" s="47">
        <f>IF(ISNUMBER('Opsparede løndele'!I530),J545+'Opsparede løndele'!I530,J545)</f>
        <v>0</v>
      </c>
      <c r="L545" s="48"/>
      <c r="M545" s="49"/>
      <c r="N545" s="23" t="str">
        <f t="shared" si="57"/>
        <v/>
      </c>
      <c r="O545" s="21" t="str">
        <f t="shared" si="58"/>
        <v/>
      </c>
      <c r="P545" s="49"/>
      <c r="Q545" s="49"/>
      <c r="R545" s="49"/>
      <c r="S545" s="22" t="str">
        <f>IFERROR(MAX(IF(OR(P545="",Q545="",R545=""),"",IF(AND(MONTH(E545)=12,MONTH(F545)=12),(NETWORKDAYS(E545,F545,Lister!$D$7:$D$16)-P545)*O545/NETWORKDAYS(Lister!$D$19,Lister!$E$19,Lister!$D$7:$D$16),IF(AND(MONTH(E545)=12,F545&gt;DATE(2021,12,31)),(NETWORKDAYS(E545,Lister!$E$19,Lister!$D$7:$D$16)-P545)*O545/NETWORKDAYS(Lister!$D$19,Lister!$E$19,Lister!$D$7:$D$16),IF(E545&gt;DATE(2021,12,31),0)))),0),"")</f>
        <v/>
      </c>
      <c r="T545" s="22" t="str">
        <f>IFERROR(MAX(IF(OR(P545="",Q545="",R545=""),"",IF(AND(MONTH(E545)=1,MONTH(F545)=1),(NETWORKDAYS(E545,F545,Lister!$D$7:$D$16)-Q545)*O545/NETWORKDAYS(Lister!$D$20,Lister!$E$20,Lister!$D$7:$D$16),IF(AND(MONTH(E545)=1,F545&gt;DATE(2022,1,31)),(NETWORKDAYS(E545,Lister!$E$20,Lister!$D$7:$D$16)-Q545)*O545/NETWORKDAYS(Lister!$D$20,Lister!$E$20,Lister!$D$7:$D$16),IF(AND(E545&lt;DATE(2022,1,1),MONTH(F545)=1),(NETWORKDAYS(Lister!$D$20,F545,Lister!$D$7:$D$16)-Q545)*O545/NETWORKDAYS(Lister!$D$20,Lister!$E$20,Lister!$D$7:$D$16),IF(AND(E545&lt;DATE(2022,1,1),F545&gt;DATE(2022,1,31)),(NETWORKDAYS(Lister!$D$20,Lister!$E$20,Lister!$D$7:$D$16)-Q545)*O545/NETWORKDAYS(Lister!$D$20,Lister!$E$20,Lister!$D$7:$D$16),IF(OR(AND(E545&lt;DATE(2022,1,1),F545&lt;DATE(2022,1,1)),E545&gt;DATE(2022,1,31)),0)))))),0),"")</f>
        <v/>
      </c>
      <c r="U545" s="22" t="str">
        <f>IFERROR(MAX(IF(OR(P545="",Q545="",R545=""),"",IF(AND(MONTH(E545)=2,MONTH(F545)=2),(NETWORKDAYS(E545,F545,Lister!$D$7:$D$16)-R545)*O545/NETWORKDAYS(Lister!$D$21,Lister!$E$21,Lister!$D$7:$D$16),IF(AND(MONTH(E545)=2,F545&gt;DATE(2022,2,28)),(NETWORKDAYS(E545,Lister!$E$21,Lister!$D$7:$D$16)-R545)*O545/NETWORKDAYS(Lister!$D$21,Lister!$E$21,Lister!$D$7:$D$16),IF(AND(E545&lt;DATE(2022,2,1),MONTH(F545)=2),(NETWORKDAYS(Lister!$D$21,F545,Lister!$D$7:$D$16)-R545)*O545/NETWORKDAYS(Lister!$D$21,Lister!$E$21,Lister!$D$7:$D$16),IF(AND(E545&lt;DATE(2022,2,1),F545&gt;DATE(2022,2,28)),(NETWORKDAYS(Lister!$D$21,Lister!$E$21,Lister!$D$7:$D$16)-R545)*O545/NETWORKDAYS(Lister!$D$21,Lister!$E$21,Lister!$D$7:$D$16),IF(OR(AND(E545&lt;DATE(2022,2,1),F545&lt;DATE(2022,2,1)),E545&gt;DATE(2022,2,28)),0)))))),0),"")</f>
        <v/>
      </c>
      <c r="V545" s="23" t="str">
        <f t="shared" si="59"/>
        <v/>
      </c>
      <c r="W545" s="23" t="str">
        <f t="shared" si="60"/>
        <v/>
      </c>
      <c r="X545" s="24" t="str">
        <f t="shared" si="61"/>
        <v/>
      </c>
    </row>
    <row r="546" spans="1:24" x14ac:dyDescent="0.3">
      <c r="A546" s="4" t="str">
        <f t="shared" si="62"/>
        <v/>
      </c>
      <c r="B546" s="41"/>
      <c r="C546" s="42"/>
      <c r="D546" s="43"/>
      <c r="E546" s="44"/>
      <c r="F546" s="44"/>
      <c r="G546" s="17" t="str">
        <f>IF(OR(E546="",F546=""),"",NETWORKDAYS(E546,F546,Lister!$D$7:$D$16))</f>
        <v/>
      </c>
      <c r="I546" s="45" t="str">
        <f t="shared" si="56"/>
        <v/>
      </c>
      <c r="J546" s="46"/>
      <c r="K546" s="47">
        <f>IF(ISNUMBER('Opsparede løndele'!I531),J546+'Opsparede løndele'!I531,J546)</f>
        <v>0</v>
      </c>
      <c r="L546" s="48"/>
      <c r="M546" s="49"/>
      <c r="N546" s="23" t="str">
        <f t="shared" si="57"/>
        <v/>
      </c>
      <c r="O546" s="21" t="str">
        <f t="shared" si="58"/>
        <v/>
      </c>
      <c r="P546" s="49"/>
      <c r="Q546" s="49"/>
      <c r="R546" s="49"/>
      <c r="S546" s="22" t="str">
        <f>IFERROR(MAX(IF(OR(P546="",Q546="",R546=""),"",IF(AND(MONTH(E546)=12,MONTH(F546)=12),(NETWORKDAYS(E546,F546,Lister!$D$7:$D$16)-P546)*O546/NETWORKDAYS(Lister!$D$19,Lister!$E$19,Lister!$D$7:$D$16),IF(AND(MONTH(E546)=12,F546&gt;DATE(2021,12,31)),(NETWORKDAYS(E546,Lister!$E$19,Lister!$D$7:$D$16)-P546)*O546/NETWORKDAYS(Lister!$D$19,Lister!$E$19,Lister!$D$7:$D$16),IF(E546&gt;DATE(2021,12,31),0)))),0),"")</f>
        <v/>
      </c>
      <c r="T546" s="22" t="str">
        <f>IFERROR(MAX(IF(OR(P546="",Q546="",R546=""),"",IF(AND(MONTH(E546)=1,MONTH(F546)=1),(NETWORKDAYS(E546,F546,Lister!$D$7:$D$16)-Q546)*O546/NETWORKDAYS(Lister!$D$20,Lister!$E$20,Lister!$D$7:$D$16),IF(AND(MONTH(E546)=1,F546&gt;DATE(2022,1,31)),(NETWORKDAYS(E546,Lister!$E$20,Lister!$D$7:$D$16)-Q546)*O546/NETWORKDAYS(Lister!$D$20,Lister!$E$20,Lister!$D$7:$D$16),IF(AND(E546&lt;DATE(2022,1,1),MONTH(F546)=1),(NETWORKDAYS(Lister!$D$20,F546,Lister!$D$7:$D$16)-Q546)*O546/NETWORKDAYS(Lister!$D$20,Lister!$E$20,Lister!$D$7:$D$16),IF(AND(E546&lt;DATE(2022,1,1),F546&gt;DATE(2022,1,31)),(NETWORKDAYS(Lister!$D$20,Lister!$E$20,Lister!$D$7:$D$16)-Q546)*O546/NETWORKDAYS(Lister!$D$20,Lister!$E$20,Lister!$D$7:$D$16),IF(OR(AND(E546&lt;DATE(2022,1,1),F546&lt;DATE(2022,1,1)),E546&gt;DATE(2022,1,31)),0)))))),0),"")</f>
        <v/>
      </c>
      <c r="U546" s="22" t="str">
        <f>IFERROR(MAX(IF(OR(P546="",Q546="",R546=""),"",IF(AND(MONTH(E546)=2,MONTH(F546)=2),(NETWORKDAYS(E546,F546,Lister!$D$7:$D$16)-R546)*O546/NETWORKDAYS(Lister!$D$21,Lister!$E$21,Lister!$D$7:$D$16),IF(AND(MONTH(E546)=2,F546&gt;DATE(2022,2,28)),(NETWORKDAYS(E546,Lister!$E$21,Lister!$D$7:$D$16)-R546)*O546/NETWORKDAYS(Lister!$D$21,Lister!$E$21,Lister!$D$7:$D$16),IF(AND(E546&lt;DATE(2022,2,1),MONTH(F546)=2),(NETWORKDAYS(Lister!$D$21,F546,Lister!$D$7:$D$16)-R546)*O546/NETWORKDAYS(Lister!$D$21,Lister!$E$21,Lister!$D$7:$D$16),IF(AND(E546&lt;DATE(2022,2,1),F546&gt;DATE(2022,2,28)),(NETWORKDAYS(Lister!$D$21,Lister!$E$21,Lister!$D$7:$D$16)-R546)*O546/NETWORKDAYS(Lister!$D$21,Lister!$E$21,Lister!$D$7:$D$16),IF(OR(AND(E546&lt;DATE(2022,2,1),F546&lt;DATE(2022,2,1)),E546&gt;DATE(2022,2,28)),0)))))),0),"")</f>
        <v/>
      </c>
      <c r="V546" s="23" t="str">
        <f t="shared" si="59"/>
        <v/>
      </c>
      <c r="W546" s="23" t="str">
        <f t="shared" si="60"/>
        <v/>
      </c>
      <c r="X546" s="24" t="str">
        <f t="shared" si="61"/>
        <v/>
      </c>
    </row>
    <row r="547" spans="1:24" x14ac:dyDescent="0.3">
      <c r="A547" s="4" t="str">
        <f t="shared" si="62"/>
        <v/>
      </c>
      <c r="B547" s="41"/>
      <c r="C547" s="42"/>
      <c r="D547" s="43"/>
      <c r="E547" s="44"/>
      <c r="F547" s="44"/>
      <c r="G547" s="17" t="str">
        <f>IF(OR(E547="",F547=""),"",NETWORKDAYS(E547,F547,Lister!$D$7:$D$16))</f>
        <v/>
      </c>
      <c r="I547" s="45" t="str">
        <f t="shared" si="56"/>
        <v/>
      </c>
      <c r="J547" s="46"/>
      <c r="K547" s="47">
        <f>IF(ISNUMBER('Opsparede løndele'!I532),J547+'Opsparede løndele'!I532,J547)</f>
        <v>0</v>
      </c>
      <c r="L547" s="48"/>
      <c r="M547" s="49"/>
      <c r="N547" s="23" t="str">
        <f t="shared" si="57"/>
        <v/>
      </c>
      <c r="O547" s="21" t="str">
        <f t="shared" si="58"/>
        <v/>
      </c>
      <c r="P547" s="49"/>
      <c r="Q547" s="49"/>
      <c r="R547" s="49"/>
      <c r="S547" s="22" t="str">
        <f>IFERROR(MAX(IF(OR(P547="",Q547="",R547=""),"",IF(AND(MONTH(E547)=12,MONTH(F547)=12),(NETWORKDAYS(E547,F547,Lister!$D$7:$D$16)-P547)*O547/NETWORKDAYS(Lister!$D$19,Lister!$E$19,Lister!$D$7:$D$16),IF(AND(MONTH(E547)=12,F547&gt;DATE(2021,12,31)),(NETWORKDAYS(E547,Lister!$E$19,Lister!$D$7:$D$16)-P547)*O547/NETWORKDAYS(Lister!$D$19,Lister!$E$19,Lister!$D$7:$D$16),IF(E547&gt;DATE(2021,12,31),0)))),0),"")</f>
        <v/>
      </c>
      <c r="T547" s="22" t="str">
        <f>IFERROR(MAX(IF(OR(P547="",Q547="",R547=""),"",IF(AND(MONTH(E547)=1,MONTH(F547)=1),(NETWORKDAYS(E547,F547,Lister!$D$7:$D$16)-Q547)*O547/NETWORKDAYS(Lister!$D$20,Lister!$E$20,Lister!$D$7:$D$16),IF(AND(MONTH(E547)=1,F547&gt;DATE(2022,1,31)),(NETWORKDAYS(E547,Lister!$E$20,Lister!$D$7:$D$16)-Q547)*O547/NETWORKDAYS(Lister!$D$20,Lister!$E$20,Lister!$D$7:$D$16),IF(AND(E547&lt;DATE(2022,1,1),MONTH(F547)=1),(NETWORKDAYS(Lister!$D$20,F547,Lister!$D$7:$D$16)-Q547)*O547/NETWORKDAYS(Lister!$D$20,Lister!$E$20,Lister!$D$7:$D$16),IF(AND(E547&lt;DATE(2022,1,1),F547&gt;DATE(2022,1,31)),(NETWORKDAYS(Lister!$D$20,Lister!$E$20,Lister!$D$7:$D$16)-Q547)*O547/NETWORKDAYS(Lister!$D$20,Lister!$E$20,Lister!$D$7:$D$16),IF(OR(AND(E547&lt;DATE(2022,1,1),F547&lt;DATE(2022,1,1)),E547&gt;DATE(2022,1,31)),0)))))),0),"")</f>
        <v/>
      </c>
      <c r="U547" s="22" t="str">
        <f>IFERROR(MAX(IF(OR(P547="",Q547="",R547=""),"",IF(AND(MONTH(E547)=2,MONTH(F547)=2),(NETWORKDAYS(E547,F547,Lister!$D$7:$D$16)-R547)*O547/NETWORKDAYS(Lister!$D$21,Lister!$E$21,Lister!$D$7:$D$16),IF(AND(MONTH(E547)=2,F547&gt;DATE(2022,2,28)),(NETWORKDAYS(E547,Lister!$E$21,Lister!$D$7:$D$16)-R547)*O547/NETWORKDAYS(Lister!$D$21,Lister!$E$21,Lister!$D$7:$D$16),IF(AND(E547&lt;DATE(2022,2,1),MONTH(F547)=2),(NETWORKDAYS(Lister!$D$21,F547,Lister!$D$7:$D$16)-R547)*O547/NETWORKDAYS(Lister!$D$21,Lister!$E$21,Lister!$D$7:$D$16),IF(AND(E547&lt;DATE(2022,2,1),F547&gt;DATE(2022,2,28)),(NETWORKDAYS(Lister!$D$21,Lister!$E$21,Lister!$D$7:$D$16)-R547)*O547/NETWORKDAYS(Lister!$D$21,Lister!$E$21,Lister!$D$7:$D$16),IF(OR(AND(E547&lt;DATE(2022,2,1),F547&lt;DATE(2022,2,1)),E547&gt;DATE(2022,2,28)),0)))))),0),"")</f>
        <v/>
      </c>
      <c r="V547" s="23" t="str">
        <f t="shared" si="59"/>
        <v/>
      </c>
      <c r="W547" s="23" t="str">
        <f t="shared" si="60"/>
        <v/>
      </c>
      <c r="X547" s="24" t="str">
        <f t="shared" si="61"/>
        <v/>
      </c>
    </row>
    <row r="548" spans="1:24" x14ac:dyDescent="0.3">
      <c r="A548" s="4" t="str">
        <f t="shared" si="62"/>
        <v/>
      </c>
      <c r="B548" s="41"/>
      <c r="C548" s="42"/>
      <c r="D548" s="43"/>
      <c r="E548" s="44"/>
      <c r="F548" s="44"/>
      <c r="G548" s="17" t="str">
        <f>IF(OR(E548="",F548=""),"",NETWORKDAYS(E548,F548,Lister!$D$7:$D$16))</f>
        <v/>
      </c>
      <c r="I548" s="45" t="str">
        <f t="shared" si="56"/>
        <v/>
      </c>
      <c r="J548" s="46"/>
      <c r="K548" s="47">
        <f>IF(ISNUMBER('Opsparede løndele'!I533),J548+'Opsparede løndele'!I533,J548)</f>
        <v>0</v>
      </c>
      <c r="L548" s="48"/>
      <c r="M548" s="49"/>
      <c r="N548" s="23" t="str">
        <f t="shared" si="57"/>
        <v/>
      </c>
      <c r="O548" s="21" t="str">
        <f t="shared" si="58"/>
        <v/>
      </c>
      <c r="P548" s="49"/>
      <c r="Q548" s="49"/>
      <c r="R548" s="49"/>
      <c r="S548" s="22" t="str">
        <f>IFERROR(MAX(IF(OR(P548="",Q548="",R548=""),"",IF(AND(MONTH(E548)=12,MONTH(F548)=12),(NETWORKDAYS(E548,F548,Lister!$D$7:$D$16)-P548)*O548/NETWORKDAYS(Lister!$D$19,Lister!$E$19,Lister!$D$7:$D$16),IF(AND(MONTH(E548)=12,F548&gt;DATE(2021,12,31)),(NETWORKDAYS(E548,Lister!$E$19,Lister!$D$7:$D$16)-P548)*O548/NETWORKDAYS(Lister!$D$19,Lister!$E$19,Lister!$D$7:$D$16),IF(E548&gt;DATE(2021,12,31),0)))),0),"")</f>
        <v/>
      </c>
      <c r="T548" s="22" t="str">
        <f>IFERROR(MAX(IF(OR(P548="",Q548="",R548=""),"",IF(AND(MONTH(E548)=1,MONTH(F548)=1),(NETWORKDAYS(E548,F548,Lister!$D$7:$D$16)-Q548)*O548/NETWORKDAYS(Lister!$D$20,Lister!$E$20,Lister!$D$7:$D$16),IF(AND(MONTH(E548)=1,F548&gt;DATE(2022,1,31)),(NETWORKDAYS(E548,Lister!$E$20,Lister!$D$7:$D$16)-Q548)*O548/NETWORKDAYS(Lister!$D$20,Lister!$E$20,Lister!$D$7:$D$16),IF(AND(E548&lt;DATE(2022,1,1),MONTH(F548)=1),(NETWORKDAYS(Lister!$D$20,F548,Lister!$D$7:$D$16)-Q548)*O548/NETWORKDAYS(Lister!$D$20,Lister!$E$20,Lister!$D$7:$D$16),IF(AND(E548&lt;DATE(2022,1,1),F548&gt;DATE(2022,1,31)),(NETWORKDAYS(Lister!$D$20,Lister!$E$20,Lister!$D$7:$D$16)-Q548)*O548/NETWORKDAYS(Lister!$D$20,Lister!$E$20,Lister!$D$7:$D$16),IF(OR(AND(E548&lt;DATE(2022,1,1),F548&lt;DATE(2022,1,1)),E548&gt;DATE(2022,1,31)),0)))))),0),"")</f>
        <v/>
      </c>
      <c r="U548" s="22" t="str">
        <f>IFERROR(MAX(IF(OR(P548="",Q548="",R548=""),"",IF(AND(MONTH(E548)=2,MONTH(F548)=2),(NETWORKDAYS(E548,F548,Lister!$D$7:$D$16)-R548)*O548/NETWORKDAYS(Lister!$D$21,Lister!$E$21,Lister!$D$7:$D$16),IF(AND(MONTH(E548)=2,F548&gt;DATE(2022,2,28)),(NETWORKDAYS(E548,Lister!$E$21,Lister!$D$7:$D$16)-R548)*O548/NETWORKDAYS(Lister!$D$21,Lister!$E$21,Lister!$D$7:$D$16),IF(AND(E548&lt;DATE(2022,2,1),MONTH(F548)=2),(NETWORKDAYS(Lister!$D$21,F548,Lister!$D$7:$D$16)-R548)*O548/NETWORKDAYS(Lister!$D$21,Lister!$E$21,Lister!$D$7:$D$16),IF(AND(E548&lt;DATE(2022,2,1),F548&gt;DATE(2022,2,28)),(NETWORKDAYS(Lister!$D$21,Lister!$E$21,Lister!$D$7:$D$16)-R548)*O548/NETWORKDAYS(Lister!$D$21,Lister!$E$21,Lister!$D$7:$D$16),IF(OR(AND(E548&lt;DATE(2022,2,1),F548&lt;DATE(2022,2,1)),E548&gt;DATE(2022,2,28)),0)))))),0),"")</f>
        <v/>
      </c>
      <c r="V548" s="23" t="str">
        <f t="shared" si="59"/>
        <v/>
      </c>
      <c r="W548" s="23" t="str">
        <f t="shared" si="60"/>
        <v/>
      </c>
      <c r="X548" s="24" t="str">
        <f t="shared" si="61"/>
        <v/>
      </c>
    </row>
    <row r="549" spans="1:24" x14ac:dyDescent="0.3">
      <c r="A549" s="4" t="str">
        <f t="shared" si="62"/>
        <v/>
      </c>
      <c r="B549" s="41"/>
      <c r="C549" s="42"/>
      <c r="D549" s="43"/>
      <c r="E549" s="44"/>
      <c r="F549" s="44"/>
      <c r="G549" s="17" t="str">
        <f>IF(OR(E549="",F549=""),"",NETWORKDAYS(E549,F549,Lister!$D$7:$D$16))</f>
        <v/>
      </c>
      <c r="I549" s="45" t="str">
        <f t="shared" si="56"/>
        <v/>
      </c>
      <c r="J549" s="46"/>
      <c r="K549" s="47">
        <f>IF(ISNUMBER('Opsparede løndele'!I534),J549+'Opsparede løndele'!I534,J549)</f>
        <v>0</v>
      </c>
      <c r="L549" s="48"/>
      <c r="M549" s="49"/>
      <c r="N549" s="23" t="str">
        <f t="shared" si="57"/>
        <v/>
      </c>
      <c r="O549" s="21" t="str">
        <f t="shared" si="58"/>
        <v/>
      </c>
      <c r="P549" s="49"/>
      <c r="Q549" s="49"/>
      <c r="R549" s="49"/>
      <c r="S549" s="22" t="str">
        <f>IFERROR(MAX(IF(OR(P549="",Q549="",R549=""),"",IF(AND(MONTH(E549)=12,MONTH(F549)=12),(NETWORKDAYS(E549,F549,Lister!$D$7:$D$16)-P549)*O549/NETWORKDAYS(Lister!$D$19,Lister!$E$19,Lister!$D$7:$D$16),IF(AND(MONTH(E549)=12,F549&gt;DATE(2021,12,31)),(NETWORKDAYS(E549,Lister!$E$19,Lister!$D$7:$D$16)-P549)*O549/NETWORKDAYS(Lister!$D$19,Lister!$E$19,Lister!$D$7:$D$16),IF(E549&gt;DATE(2021,12,31),0)))),0),"")</f>
        <v/>
      </c>
      <c r="T549" s="22" t="str">
        <f>IFERROR(MAX(IF(OR(P549="",Q549="",R549=""),"",IF(AND(MONTH(E549)=1,MONTH(F549)=1),(NETWORKDAYS(E549,F549,Lister!$D$7:$D$16)-Q549)*O549/NETWORKDAYS(Lister!$D$20,Lister!$E$20,Lister!$D$7:$D$16),IF(AND(MONTH(E549)=1,F549&gt;DATE(2022,1,31)),(NETWORKDAYS(E549,Lister!$E$20,Lister!$D$7:$D$16)-Q549)*O549/NETWORKDAYS(Lister!$D$20,Lister!$E$20,Lister!$D$7:$D$16),IF(AND(E549&lt;DATE(2022,1,1),MONTH(F549)=1),(NETWORKDAYS(Lister!$D$20,F549,Lister!$D$7:$D$16)-Q549)*O549/NETWORKDAYS(Lister!$D$20,Lister!$E$20,Lister!$D$7:$D$16),IF(AND(E549&lt;DATE(2022,1,1),F549&gt;DATE(2022,1,31)),(NETWORKDAYS(Lister!$D$20,Lister!$E$20,Lister!$D$7:$D$16)-Q549)*O549/NETWORKDAYS(Lister!$D$20,Lister!$E$20,Lister!$D$7:$D$16),IF(OR(AND(E549&lt;DATE(2022,1,1),F549&lt;DATE(2022,1,1)),E549&gt;DATE(2022,1,31)),0)))))),0),"")</f>
        <v/>
      </c>
      <c r="U549" s="22" t="str">
        <f>IFERROR(MAX(IF(OR(P549="",Q549="",R549=""),"",IF(AND(MONTH(E549)=2,MONTH(F549)=2),(NETWORKDAYS(E549,F549,Lister!$D$7:$D$16)-R549)*O549/NETWORKDAYS(Lister!$D$21,Lister!$E$21,Lister!$D$7:$D$16),IF(AND(MONTH(E549)=2,F549&gt;DATE(2022,2,28)),(NETWORKDAYS(E549,Lister!$E$21,Lister!$D$7:$D$16)-R549)*O549/NETWORKDAYS(Lister!$D$21,Lister!$E$21,Lister!$D$7:$D$16),IF(AND(E549&lt;DATE(2022,2,1),MONTH(F549)=2),(NETWORKDAYS(Lister!$D$21,F549,Lister!$D$7:$D$16)-R549)*O549/NETWORKDAYS(Lister!$D$21,Lister!$E$21,Lister!$D$7:$D$16),IF(AND(E549&lt;DATE(2022,2,1),F549&gt;DATE(2022,2,28)),(NETWORKDAYS(Lister!$D$21,Lister!$E$21,Lister!$D$7:$D$16)-R549)*O549/NETWORKDAYS(Lister!$D$21,Lister!$E$21,Lister!$D$7:$D$16),IF(OR(AND(E549&lt;DATE(2022,2,1),F549&lt;DATE(2022,2,1)),E549&gt;DATE(2022,2,28)),0)))))),0),"")</f>
        <v/>
      </c>
      <c r="V549" s="23" t="str">
        <f t="shared" si="59"/>
        <v/>
      </c>
      <c r="W549" s="23" t="str">
        <f t="shared" si="60"/>
        <v/>
      </c>
      <c r="X549" s="24" t="str">
        <f t="shared" si="61"/>
        <v/>
      </c>
    </row>
    <row r="550" spans="1:24" x14ac:dyDescent="0.3">
      <c r="A550" s="4" t="str">
        <f t="shared" si="62"/>
        <v/>
      </c>
      <c r="B550" s="41"/>
      <c r="C550" s="42"/>
      <c r="D550" s="43"/>
      <c r="E550" s="44"/>
      <c r="F550" s="44"/>
      <c r="G550" s="17" t="str">
        <f>IF(OR(E550="",F550=""),"",NETWORKDAYS(E550,F550,Lister!$D$7:$D$16))</f>
        <v/>
      </c>
      <c r="I550" s="45" t="str">
        <f t="shared" si="56"/>
        <v/>
      </c>
      <c r="J550" s="46"/>
      <c r="K550" s="47">
        <f>IF(ISNUMBER('Opsparede løndele'!I535),J550+'Opsparede løndele'!I535,J550)</f>
        <v>0</v>
      </c>
      <c r="L550" s="48"/>
      <c r="M550" s="49"/>
      <c r="N550" s="23" t="str">
        <f t="shared" si="57"/>
        <v/>
      </c>
      <c r="O550" s="21" t="str">
        <f t="shared" si="58"/>
        <v/>
      </c>
      <c r="P550" s="49"/>
      <c r="Q550" s="49"/>
      <c r="R550" s="49"/>
      <c r="S550" s="22" t="str">
        <f>IFERROR(MAX(IF(OR(P550="",Q550="",R550=""),"",IF(AND(MONTH(E550)=12,MONTH(F550)=12),(NETWORKDAYS(E550,F550,Lister!$D$7:$D$16)-P550)*O550/NETWORKDAYS(Lister!$D$19,Lister!$E$19,Lister!$D$7:$D$16),IF(AND(MONTH(E550)=12,F550&gt;DATE(2021,12,31)),(NETWORKDAYS(E550,Lister!$E$19,Lister!$D$7:$D$16)-P550)*O550/NETWORKDAYS(Lister!$D$19,Lister!$E$19,Lister!$D$7:$D$16),IF(E550&gt;DATE(2021,12,31),0)))),0),"")</f>
        <v/>
      </c>
      <c r="T550" s="22" t="str">
        <f>IFERROR(MAX(IF(OR(P550="",Q550="",R550=""),"",IF(AND(MONTH(E550)=1,MONTH(F550)=1),(NETWORKDAYS(E550,F550,Lister!$D$7:$D$16)-Q550)*O550/NETWORKDAYS(Lister!$D$20,Lister!$E$20,Lister!$D$7:$D$16),IF(AND(MONTH(E550)=1,F550&gt;DATE(2022,1,31)),(NETWORKDAYS(E550,Lister!$E$20,Lister!$D$7:$D$16)-Q550)*O550/NETWORKDAYS(Lister!$D$20,Lister!$E$20,Lister!$D$7:$D$16),IF(AND(E550&lt;DATE(2022,1,1),MONTH(F550)=1),(NETWORKDAYS(Lister!$D$20,F550,Lister!$D$7:$D$16)-Q550)*O550/NETWORKDAYS(Lister!$D$20,Lister!$E$20,Lister!$D$7:$D$16),IF(AND(E550&lt;DATE(2022,1,1),F550&gt;DATE(2022,1,31)),(NETWORKDAYS(Lister!$D$20,Lister!$E$20,Lister!$D$7:$D$16)-Q550)*O550/NETWORKDAYS(Lister!$D$20,Lister!$E$20,Lister!$D$7:$D$16),IF(OR(AND(E550&lt;DATE(2022,1,1),F550&lt;DATE(2022,1,1)),E550&gt;DATE(2022,1,31)),0)))))),0),"")</f>
        <v/>
      </c>
      <c r="U550" s="22" t="str">
        <f>IFERROR(MAX(IF(OR(P550="",Q550="",R550=""),"",IF(AND(MONTH(E550)=2,MONTH(F550)=2),(NETWORKDAYS(E550,F550,Lister!$D$7:$D$16)-R550)*O550/NETWORKDAYS(Lister!$D$21,Lister!$E$21,Lister!$D$7:$D$16),IF(AND(MONTH(E550)=2,F550&gt;DATE(2022,2,28)),(NETWORKDAYS(E550,Lister!$E$21,Lister!$D$7:$D$16)-R550)*O550/NETWORKDAYS(Lister!$D$21,Lister!$E$21,Lister!$D$7:$D$16),IF(AND(E550&lt;DATE(2022,2,1),MONTH(F550)=2),(NETWORKDAYS(Lister!$D$21,F550,Lister!$D$7:$D$16)-R550)*O550/NETWORKDAYS(Lister!$D$21,Lister!$E$21,Lister!$D$7:$D$16),IF(AND(E550&lt;DATE(2022,2,1),F550&gt;DATE(2022,2,28)),(NETWORKDAYS(Lister!$D$21,Lister!$E$21,Lister!$D$7:$D$16)-R550)*O550/NETWORKDAYS(Lister!$D$21,Lister!$E$21,Lister!$D$7:$D$16),IF(OR(AND(E550&lt;DATE(2022,2,1),F550&lt;DATE(2022,2,1)),E550&gt;DATE(2022,2,28)),0)))))),0),"")</f>
        <v/>
      </c>
      <c r="V550" s="23" t="str">
        <f t="shared" si="59"/>
        <v/>
      </c>
      <c r="W550" s="23" t="str">
        <f t="shared" si="60"/>
        <v/>
      </c>
      <c r="X550" s="24" t="str">
        <f t="shared" si="61"/>
        <v/>
      </c>
    </row>
    <row r="551" spans="1:24" x14ac:dyDescent="0.3">
      <c r="A551" s="4" t="str">
        <f t="shared" si="62"/>
        <v/>
      </c>
      <c r="B551" s="41"/>
      <c r="C551" s="42"/>
      <c r="D551" s="43"/>
      <c r="E551" s="44"/>
      <c r="F551" s="44"/>
      <c r="G551" s="17" t="str">
        <f>IF(OR(E551="",F551=""),"",NETWORKDAYS(E551,F551,Lister!$D$7:$D$16))</f>
        <v/>
      </c>
      <c r="I551" s="45" t="str">
        <f t="shared" si="56"/>
        <v/>
      </c>
      <c r="J551" s="46"/>
      <c r="K551" s="47">
        <f>IF(ISNUMBER('Opsparede løndele'!I536),J551+'Opsparede løndele'!I536,J551)</f>
        <v>0</v>
      </c>
      <c r="L551" s="48"/>
      <c r="M551" s="49"/>
      <c r="N551" s="23" t="str">
        <f t="shared" si="57"/>
        <v/>
      </c>
      <c r="O551" s="21" t="str">
        <f t="shared" si="58"/>
        <v/>
      </c>
      <c r="P551" s="49"/>
      <c r="Q551" s="49"/>
      <c r="R551" s="49"/>
      <c r="S551" s="22" t="str">
        <f>IFERROR(MAX(IF(OR(P551="",Q551="",R551=""),"",IF(AND(MONTH(E551)=12,MONTH(F551)=12),(NETWORKDAYS(E551,F551,Lister!$D$7:$D$16)-P551)*O551/NETWORKDAYS(Lister!$D$19,Lister!$E$19,Lister!$D$7:$D$16),IF(AND(MONTH(E551)=12,F551&gt;DATE(2021,12,31)),(NETWORKDAYS(E551,Lister!$E$19,Lister!$D$7:$D$16)-P551)*O551/NETWORKDAYS(Lister!$D$19,Lister!$E$19,Lister!$D$7:$D$16),IF(E551&gt;DATE(2021,12,31),0)))),0),"")</f>
        <v/>
      </c>
      <c r="T551" s="22" t="str">
        <f>IFERROR(MAX(IF(OR(P551="",Q551="",R551=""),"",IF(AND(MONTH(E551)=1,MONTH(F551)=1),(NETWORKDAYS(E551,F551,Lister!$D$7:$D$16)-Q551)*O551/NETWORKDAYS(Lister!$D$20,Lister!$E$20,Lister!$D$7:$D$16),IF(AND(MONTH(E551)=1,F551&gt;DATE(2022,1,31)),(NETWORKDAYS(E551,Lister!$E$20,Lister!$D$7:$D$16)-Q551)*O551/NETWORKDAYS(Lister!$D$20,Lister!$E$20,Lister!$D$7:$D$16),IF(AND(E551&lt;DATE(2022,1,1),MONTH(F551)=1),(NETWORKDAYS(Lister!$D$20,F551,Lister!$D$7:$D$16)-Q551)*O551/NETWORKDAYS(Lister!$D$20,Lister!$E$20,Lister!$D$7:$D$16),IF(AND(E551&lt;DATE(2022,1,1),F551&gt;DATE(2022,1,31)),(NETWORKDAYS(Lister!$D$20,Lister!$E$20,Lister!$D$7:$D$16)-Q551)*O551/NETWORKDAYS(Lister!$D$20,Lister!$E$20,Lister!$D$7:$D$16),IF(OR(AND(E551&lt;DATE(2022,1,1),F551&lt;DATE(2022,1,1)),E551&gt;DATE(2022,1,31)),0)))))),0),"")</f>
        <v/>
      </c>
      <c r="U551" s="22" t="str">
        <f>IFERROR(MAX(IF(OR(P551="",Q551="",R551=""),"",IF(AND(MONTH(E551)=2,MONTH(F551)=2),(NETWORKDAYS(E551,F551,Lister!$D$7:$D$16)-R551)*O551/NETWORKDAYS(Lister!$D$21,Lister!$E$21,Lister!$D$7:$D$16),IF(AND(MONTH(E551)=2,F551&gt;DATE(2022,2,28)),(NETWORKDAYS(E551,Lister!$E$21,Lister!$D$7:$D$16)-R551)*O551/NETWORKDAYS(Lister!$D$21,Lister!$E$21,Lister!$D$7:$D$16),IF(AND(E551&lt;DATE(2022,2,1),MONTH(F551)=2),(NETWORKDAYS(Lister!$D$21,F551,Lister!$D$7:$D$16)-R551)*O551/NETWORKDAYS(Lister!$D$21,Lister!$E$21,Lister!$D$7:$D$16),IF(AND(E551&lt;DATE(2022,2,1),F551&gt;DATE(2022,2,28)),(NETWORKDAYS(Lister!$D$21,Lister!$E$21,Lister!$D$7:$D$16)-R551)*O551/NETWORKDAYS(Lister!$D$21,Lister!$E$21,Lister!$D$7:$D$16),IF(OR(AND(E551&lt;DATE(2022,2,1),F551&lt;DATE(2022,2,1)),E551&gt;DATE(2022,2,28)),0)))))),0),"")</f>
        <v/>
      </c>
      <c r="V551" s="23" t="str">
        <f t="shared" si="59"/>
        <v/>
      </c>
      <c r="W551" s="23" t="str">
        <f t="shared" si="60"/>
        <v/>
      </c>
      <c r="X551" s="24" t="str">
        <f t="shared" si="61"/>
        <v/>
      </c>
    </row>
    <row r="552" spans="1:24" x14ac:dyDescent="0.3">
      <c r="A552" s="4" t="str">
        <f t="shared" si="62"/>
        <v/>
      </c>
      <c r="B552" s="41"/>
      <c r="C552" s="42"/>
      <c r="D552" s="43"/>
      <c r="E552" s="44"/>
      <c r="F552" s="44"/>
      <c r="G552" s="17" t="str">
        <f>IF(OR(E552="",F552=""),"",NETWORKDAYS(E552,F552,Lister!$D$7:$D$16))</f>
        <v/>
      </c>
      <c r="I552" s="45" t="str">
        <f t="shared" si="56"/>
        <v/>
      </c>
      <c r="J552" s="46"/>
      <c r="K552" s="47">
        <f>IF(ISNUMBER('Opsparede løndele'!I537),J552+'Opsparede løndele'!I537,J552)</f>
        <v>0</v>
      </c>
      <c r="L552" s="48"/>
      <c r="M552" s="49"/>
      <c r="N552" s="23" t="str">
        <f t="shared" si="57"/>
        <v/>
      </c>
      <c r="O552" s="21" t="str">
        <f t="shared" si="58"/>
        <v/>
      </c>
      <c r="P552" s="49"/>
      <c r="Q552" s="49"/>
      <c r="R552" s="49"/>
      <c r="S552" s="22" t="str">
        <f>IFERROR(MAX(IF(OR(P552="",Q552="",R552=""),"",IF(AND(MONTH(E552)=12,MONTH(F552)=12),(NETWORKDAYS(E552,F552,Lister!$D$7:$D$16)-P552)*O552/NETWORKDAYS(Lister!$D$19,Lister!$E$19,Lister!$D$7:$D$16),IF(AND(MONTH(E552)=12,F552&gt;DATE(2021,12,31)),(NETWORKDAYS(E552,Lister!$E$19,Lister!$D$7:$D$16)-P552)*O552/NETWORKDAYS(Lister!$D$19,Lister!$E$19,Lister!$D$7:$D$16),IF(E552&gt;DATE(2021,12,31),0)))),0),"")</f>
        <v/>
      </c>
      <c r="T552" s="22" t="str">
        <f>IFERROR(MAX(IF(OR(P552="",Q552="",R552=""),"",IF(AND(MONTH(E552)=1,MONTH(F552)=1),(NETWORKDAYS(E552,F552,Lister!$D$7:$D$16)-Q552)*O552/NETWORKDAYS(Lister!$D$20,Lister!$E$20,Lister!$D$7:$D$16),IF(AND(MONTH(E552)=1,F552&gt;DATE(2022,1,31)),(NETWORKDAYS(E552,Lister!$E$20,Lister!$D$7:$D$16)-Q552)*O552/NETWORKDAYS(Lister!$D$20,Lister!$E$20,Lister!$D$7:$D$16),IF(AND(E552&lt;DATE(2022,1,1),MONTH(F552)=1),(NETWORKDAYS(Lister!$D$20,F552,Lister!$D$7:$D$16)-Q552)*O552/NETWORKDAYS(Lister!$D$20,Lister!$E$20,Lister!$D$7:$D$16),IF(AND(E552&lt;DATE(2022,1,1),F552&gt;DATE(2022,1,31)),(NETWORKDAYS(Lister!$D$20,Lister!$E$20,Lister!$D$7:$D$16)-Q552)*O552/NETWORKDAYS(Lister!$D$20,Lister!$E$20,Lister!$D$7:$D$16),IF(OR(AND(E552&lt;DATE(2022,1,1),F552&lt;DATE(2022,1,1)),E552&gt;DATE(2022,1,31)),0)))))),0),"")</f>
        <v/>
      </c>
      <c r="U552" s="22" t="str">
        <f>IFERROR(MAX(IF(OR(P552="",Q552="",R552=""),"",IF(AND(MONTH(E552)=2,MONTH(F552)=2),(NETWORKDAYS(E552,F552,Lister!$D$7:$D$16)-R552)*O552/NETWORKDAYS(Lister!$D$21,Lister!$E$21,Lister!$D$7:$D$16),IF(AND(MONTH(E552)=2,F552&gt;DATE(2022,2,28)),(NETWORKDAYS(E552,Lister!$E$21,Lister!$D$7:$D$16)-R552)*O552/NETWORKDAYS(Lister!$D$21,Lister!$E$21,Lister!$D$7:$D$16),IF(AND(E552&lt;DATE(2022,2,1),MONTH(F552)=2),(NETWORKDAYS(Lister!$D$21,F552,Lister!$D$7:$D$16)-R552)*O552/NETWORKDAYS(Lister!$D$21,Lister!$E$21,Lister!$D$7:$D$16),IF(AND(E552&lt;DATE(2022,2,1),F552&gt;DATE(2022,2,28)),(NETWORKDAYS(Lister!$D$21,Lister!$E$21,Lister!$D$7:$D$16)-R552)*O552/NETWORKDAYS(Lister!$D$21,Lister!$E$21,Lister!$D$7:$D$16),IF(OR(AND(E552&lt;DATE(2022,2,1),F552&lt;DATE(2022,2,1)),E552&gt;DATE(2022,2,28)),0)))))),0),"")</f>
        <v/>
      </c>
      <c r="V552" s="23" t="str">
        <f t="shared" si="59"/>
        <v/>
      </c>
      <c r="W552" s="23" t="str">
        <f t="shared" si="60"/>
        <v/>
      </c>
      <c r="X552" s="24" t="str">
        <f t="shared" si="61"/>
        <v/>
      </c>
    </row>
    <row r="553" spans="1:24" x14ac:dyDescent="0.3">
      <c r="A553" s="4" t="str">
        <f t="shared" si="62"/>
        <v/>
      </c>
      <c r="B553" s="41"/>
      <c r="C553" s="42"/>
      <c r="D553" s="43"/>
      <c r="E553" s="44"/>
      <c r="F553" s="44"/>
      <c r="G553" s="17" t="str">
        <f>IF(OR(E553="",F553=""),"",NETWORKDAYS(E553,F553,Lister!$D$7:$D$16))</f>
        <v/>
      </c>
      <c r="I553" s="45" t="str">
        <f t="shared" si="56"/>
        <v/>
      </c>
      <c r="J553" s="46"/>
      <c r="K553" s="47">
        <f>IF(ISNUMBER('Opsparede løndele'!I538),J553+'Opsparede løndele'!I538,J553)</f>
        <v>0</v>
      </c>
      <c r="L553" s="48"/>
      <c r="M553" s="49"/>
      <c r="N553" s="23" t="str">
        <f t="shared" si="57"/>
        <v/>
      </c>
      <c r="O553" s="21" t="str">
        <f t="shared" si="58"/>
        <v/>
      </c>
      <c r="P553" s="49"/>
      <c r="Q553" s="49"/>
      <c r="R553" s="49"/>
      <c r="S553" s="22" t="str">
        <f>IFERROR(MAX(IF(OR(P553="",Q553="",R553=""),"",IF(AND(MONTH(E553)=12,MONTH(F553)=12),(NETWORKDAYS(E553,F553,Lister!$D$7:$D$16)-P553)*O553/NETWORKDAYS(Lister!$D$19,Lister!$E$19,Lister!$D$7:$D$16),IF(AND(MONTH(E553)=12,F553&gt;DATE(2021,12,31)),(NETWORKDAYS(E553,Lister!$E$19,Lister!$D$7:$D$16)-P553)*O553/NETWORKDAYS(Lister!$D$19,Lister!$E$19,Lister!$D$7:$D$16),IF(E553&gt;DATE(2021,12,31),0)))),0),"")</f>
        <v/>
      </c>
      <c r="T553" s="22" t="str">
        <f>IFERROR(MAX(IF(OR(P553="",Q553="",R553=""),"",IF(AND(MONTH(E553)=1,MONTH(F553)=1),(NETWORKDAYS(E553,F553,Lister!$D$7:$D$16)-Q553)*O553/NETWORKDAYS(Lister!$D$20,Lister!$E$20,Lister!$D$7:$D$16),IF(AND(MONTH(E553)=1,F553&gt;DATE(2022,1,31)),(NETWORKDAYS(E553,Lister!$E$20,Lister!$D$7:$D$16)-Q553)*O553/NETWORKDAYS(Lister!$D$20,Lister!$E$20,Lister!$D$7:$D$16),IF(AND(E553&lt;DATE(2022,1,1),MONTH(F553)=1),(NETWORKDAYS(Lister!$D$20,F553,Lister!$D$7:$D$16)-Q553)*O553/NETWORKDAYS(Lister!$D$20,Lister!$E$20,Lister!$D$7:$D$16),IF(AND(E553&lt;DATE(2022,1,1),F553&gt;DATE(2022,1,31)),(NETWORKDAYS(Lister!$D$20,Lister!$E$20,Lister!$D$7:$D$16)-Q553)*O553/NETWORKDAYS(Lister!$D$20,Lister!$E$20,Lister!$D$7:$D$16),IF(OR(AND(E553&lt;DATE(2022,1,1),F553&lt;DATE(2022,1,1)),E553&gt;DATE(2022,1,31)),0)))))),0),"")</f>
        <v/>
      </c>
      <c r="U553" s="22" t="str">
        <f>IFERROR(MAX(IF(OR(P553="",Q553="",R553=""),"",IF(AND(MONTH(E553)=2,MONTH(F553)=2),(NETWORKDAYS(E553,F553,Lister!$D$7:$D$16)-R553)*O553/NETWORKDAYS(Lister!$D$21,Lister!$E$21,Lister!$D$7:$D$16),IF(AND(MONTH(E553)=2,F553&gt;DATE(2022,2,28)),(NETWORKDAYS(E553,Lister!$E$21,Lister!$D$7:$D$16)-R553)*O553/NETWORKDAYS(Lister!$D$21,Lister!$E$21,Lister!$D$7:$D$16),IF(AND(E553&lt;DATE(2022,2,1),MONTH(F553)=2),(NETWORKDAYS(Lister!$D$21,F553,Lister!$D$7:$D$16)-R553)*O553/NETWORKDAYS(Lister!$D$21,Lister!$E$21,Lister!$D$7:$D$16),IF(AND(E553&lt;DATE(2022,2,1),F553&gt;DATE(2022,2,28)),(NETWORKDAYS(Lister!$D$21,Lister!$E$21,Lister!$D$7:$D$16)-R553)*O553/NETWORKDAYS(Lister!$D$21,Lister!$E$21,Lister!$D$7:$D$16),IF(OR(AND(E553&lt;DATE(2022,2,1),F553&lt;DATE(2022,2,1)),E553&gt;DATE(2022,2,28)),0)))))),0),"")</f>
        <v/>
      </c>
      <c r="V553" s="23" t="str">
        <f t="shared" si="59"/>
        <v/>
      </c>
      <c r="W553" s="23" t="str">
        <f t="shared" si="60"/>
        <v/>
      </c>
      <c r="X553" s="24" t="str">
        <f t="shared" si="61"/>
        <v/>
      </c>
    </row>
    <row r="554" spans="1:24" x14ac:dyDescent="0.3">
      <c r="A554" s="4" t="str">
        <f t="shared" si="62"/>
        <v/>
      </c>
      <c r="B554" s="41"/>
      <c r="C554" s="42"/>
      <c r="D554" s="43"/>
      <c r="E554" s="44"/>
      <c r="F554" s="44"/>
      <c r="G554" s="17" t="str">
        <f>IF(OR(E554="",F554=""),"",NETWORKDAYS(E554,F554,Lister!$D$7:$D$16))</f>
        <v/>
      </c>
      <c r="I554" s="45" t="str">
        <f t="shared" si="56"/>
        <v/>
      </c>
      <c r="J554" s="46"/>
      <c r="K554" s="47">
        <f>IF(ISNUMBER('Opsparede løndele'!I539),J554+'Opsparede løndele'!I539,J554)</f>
        <v>0</v>
      </c>
      <c r="L554" s="48"/>
      <c r="M554" s="49"/>
      <c r="N554" s="23" t="str">
        <f t="shared" si="57"/>
        <v/>
      </c>
      <c r="O554" s="21" t="str">
        <f t="shared" si="58"/>
        <v/>
      </c>
      <c r="P554" s="49"/>
      <c r="Q554" s="49"/>
      <c r="R554" s="49"/>
      <c r="S554" s="22" t="str">
        <f>IFERROR(MAX(IF(OR(P554="",Q554="",R554=""),"",IF(AND(MONTH(E554)=12,MONTH(F554)=12),(NETWORKDAYS(E554,F554,Lister!$D$7:$D$16)-P554)*O554/NETWORKDAYS(Lister!$D$19,Lister!$E$19,Lister!$D$7:$D$16),IF(AND(MONTH(E554)=12,F554&gt;DATE(2021,12,31)),(NETWORKDAYS(E554,Lister!$E$19,Lister!$D$7:$D$16)-P554)*O554/NETWORKDAYS(Lister!$D$19,Lister!$E$19,Lister!$D$7:$D$16),IF(E554&gt;DATE(2021,12,31),0)))),0),"")</f>
        <v/>
      </c>
      <c r="T554" s="22" t="str">
        <f>IFERROR(MAX(IF(OR(P554="",Q554="",R554=""),"",IF(AND(MONTH(E554)=1,MONTH(F554)=1),(NETWORKDAYS(E554,F554,Lister!$D$7:$D$16)-Q554)*O554/NETWORKDAYS(Lister!$D$20,Lister!$E$20,Lister!$D$7:$D$16),IF(AND(MONTH(E554)=1,F554&gt;DATE(2022,1,31)),(NETWORKDAYS(E554,Lister!$E$20,Lister!$D$7:$D$16)-Q554)*O554/NETWORKDAYS(Lister!$D$20,Lister!$E$20,Lister!$D$7:$D$16),IF(AND(E554&lt;DATE(2022,1,1),MONTH(F554)=1),(NETWORKDAYS(Lister!$D$20,F554,Lister!$D$7:$D$16)-Q554)*O554/NETWORKDAYS(Lister!$D$20,Lister!$E$20,Lister!$D$7:$D$16),IF(AND(E554&lt;DATE(2022,1,1),F554&gt;DATE(2022,1,31)),(NETWORKDAYS(Lister!$D$20,Lister!$E$20,Lister!$D$7:$D$16)-Q554)*O554/NETWORKDAYS(Lister!$D$20,Lister!$E$20,Lister!$D$7:$D$16),IF(OR(AND(E554&lt;DATE(2022,1,1),F554&lt;DATE(2022,1,1)),E554&gt;DATE(2022,1,31)),0)))))),0),"")</f>
        <v/>
      </c>
      <c r="U554" s="22" t="str">
        <f>IFERROR(MAX(IF(OR(P554="",Q554="",R554=""),"",IF(AND(MONTH(E554)=2,MONTH(F554)=2),(NETWORKDAYS(E554,F554,Lister!$D$7:$D$16)-R554)*O554/NETWORKDAYS(Lister!$D$21,Lister!$E$21,Lister!$D$7:$D$16),IF(AND(MONTH(E554)=2,F554&gt;DATE(2022,2,28)),(NETWORKDAYS(E554,Lister!$E$21,Lister!$D$7:$D$16)-R554)*O554/NETWORKDAYS(Lister!$D$21,Lister!$E$21,Lister!$D$7:$D$16),IF(AND(E554&lt;DATE(2022,2,1),MONTH(F554)=2),(NETWORKDAYS(Lister!$D$21,F554,Lister!$D$7:$D$16)-R554)*O554/NETWORKDAYS(Lister!$D$21,Lister!$E$21,Lister!$D$7:$D$16),IF(AND(E554&lt;DATE(2022,2,1),F554&gt;DATE(2022,2,28)),(NETWORKDAYS(Lister!$D$21,Lister!$E$21,Lister!$D$7:$D$16)-R554)*O554/NETWORKDAYS(Lister!$D$21,Lister!$E$21,Lister!$D$7:$D$16),IF(OR(AND(E554&lt;DATE(2022,2,1),F554&lt;DATE(2022,2,1)),E554&gt;DATE(2022,2,28)),0)))))),0),"")</f>
        <v/>
      </c>
      <c r="V554" s="23" t="str">
        <f t="shared" si="59"/>
        <v/>
      </c>
      <c r="W554" s="23" t="str">
        <f t="shared" si="60"/>
        <v/>
      </c>
      <c r="X554" s="24" t="str">
        <f t="shared" si="61"/>
        <v/>
      </c>
    </row>
    <row r="555" spans="1:24" x14ac:dyDescent="0.3">
      <c r="A555" s="4" t="str">
        <f t="shared" si="62"/>
        <v/>
      </c>
      <c r="B555" s="41"/>
      <c r="C555" s="42"/>
      <c r="D555" s="43"/>
      <c r="E555" s="44"/>
      <c r="F555" s="44"/>
      <c r="G555" s="17" t="str">
        <f>IF(OR(E555="",F555=""),"",NETWORKDAYS(E555,F555,Lister!$D$7:$D$16))</f>
        <v/>
      </c>
      <c r="I555" s="45" t="str">
        <f t="shared" si="56"/>
        <v/>
      </c>
      <c r="J555" s="46"/>
      <c r="K555" s="47">
        <f>IF(ISNUMBER('Opsparede løndele'!I540),J555+'Opsparede løndele'!I540,J555)</f>
        <v>0</v>
      </c>
      <c r="L555" s="48"/>
      <c r="M555" s="49"/>
      <c r="N555" s="23" t="str">
        <f t="shared" si="57"/>
        <v/>
      </c>
      <c r="O555" s="21" t="str">
        <f t="shared" si="58"/>
        <v/>
      </c>
      <c r="P555" s="49"/>
      <c r="Q555" s="49"/>
      <c r="R555" s="49"/>
      <c r="S555" s="22" t="str">
        <f>IFERROR(MAX(IF(OR(P555="",Q555="",R555=""),"",IF(AND(MONTH(E555)=12,MONTH(F555)=12),(NETWORKDAYS(E555,F555,Lister!$D$7:$D$16)-P555)*O555/NETWORKDAYS(Lister!$D$19,Lister!$E$19,Lister!$D$7:$D$16),IF(AND(MONTH(E555)=12,F555&gt;DATE(2021,12,31)),(NETWORKDAYS(E555,Lister!$E$19,Lister!$D$7:$D$16)-P555)*O555/NETWORKDAYS(Lister!$D$19,Lister!$E$19,Lister!$D$7:$D$16),IF(E555&gt;DATE(2021,12,31),0)))),0),"")</f>
        <v/>
      </c>
      <c r="T555" s="22" t="str">
        <f>IFERROR(MAX(IF(OR(P555="",Q555="",R555=""),"",IF(AND(MONTH(E555)=1,MONTH(F555)=1),(NETWORKDAYS(E555,F555,Lister!$D$7:$D$16)-Q555)*O555/NETWORKDAYS(Lister!$D$20,Lister!$E$20,Lister!$D$7:$D$16),IF(AND(MONTH(E555)=1,F555&gt;DATE(2022,1,31)),(NETWORKDAYS(E555,Lister!$E$20,Lister!$D$7:$D$16)-Q555)*O555/NETWORKDAYS(Lister!$D$20,Lister!$E$20,Lister!$D$7:$D$16),IF(AND(E555&lt;DATE(2022,1,1),MONTH(F555)=1),(NETWORKDAYS(Lister!$D$20,F555,Lister!$D$7:$D$16)-Q555)*O555/NETWORKDAYS(Lister!$D$20,Lister!$E$20,Lister!$D$7:$D$16),IF(AND(E555&lt;DATE(2022,1,1),F555&gt;DATE(2022,1,31)),(NETWORKDAYS(Lister!$D$20,Lister!$E$20,Lister!$D$7:$D$16)-Q555)*O555/NETWORKDAYS(Lister!$D$20,Lister!$E$20,Lister!$D$7:$D$16),IF(OR(AND(E555&lt;DATE(2022,1,1),F555&lt;DATE(2022,1,1)),E555&gt;DATE(2022,1,31)),0)))))),0),"")</f>
        <v/>
      </c>
      <c r="U555" s="22" t="str">
        <f>IFERROR(MAX(IF(OR(P555="",Q555="",R555=""),"",IF(AND(MONTH(E555)=2,MONTH(F555)=2),(NETWORKDAYS(E555,F555,Lister!$D$7:$D$16)-R555)*O555/NETWORKDAYS(Lister!$D$21,Lister!$E$21,Lister!$D$7:$D$16),IF(AND(MONTH(E555)=2,F555&gt;DATE(2022,2,28)),(NETWORKDAYS(E555,Lister!$E$21,Lister!$D$7:$D$16)-R555)*O555/NETWORKDAYS(Lister!$D$21,Lister!$E$21,Lister!$D$7:$D$16),IF(AND(E555&lt;DATE(2022,2,1),MONTH(F555)=2),(NETWORKDAYS(Lister!$D$21,F555,Lister!$D$7:$D$16)-R555)*O555/NETWORKDAYS(Lister!$D$21,Lister!$E$21,Lister!$D$7:$D$16),IF(AND(E555&lt;DATE(2022,2,1),F555&gt;DATE(2022,2,28)),(NETWORKDAYS(Lister!$D$21,Lister!$E$21,Lister!$D$7:$D$16)-R555)*O555/NETWORKDAYS(Lister!$D$21,Lister!$E$21,Lister!$D$7:$D$16),IF(OR(AND(E555&lt;DATE(2022,2,1),F555&lt;DATE(2022,2,1)),E555&gt;DATE(2022,2,28)),0)))))),0),"")</f>
        <v/>
      </c>
      <c r="V555" s="23" t="str">
        <f t="shared" si="59"/>
        <v/>
      </c>
      <c r="W555" s="23" t="str">
        <f t="shared" si="60"/>
        <v/>
      </c>
      <c r="X555" s="24" t="str">
        <f t="shared" si="61"/>
        <v/>
      </c>
    </row>
    <row r="556" spans="1:24" x14ac:dyDescent="0.3">
      <c r="A556" s="4" t="str">
        <f t="shared" si="62"/>
        <v/>
      </c>
      <c r="B556" s="41"/>
      <c r="C556" s="42"/>
      <c r="D556" s="43"/>
      <c r="E556" s="44"/>
      <c r="F556" s="44"/>
      <c r="G556" s="17" t="str">
        <f>IF(OR(E556="",F556=""),"",NETWORKDAYS(E556,F556,Lister!$D$7:$D$16))</f>
        <v/>
      </c>
      <c r="I556" s="45" t="str">
        <f t="shared" si="56"/>
        <v/>
      </c>
      <c r="J556" s="46"/>
      <c r="K556" s="47">
        <f>IF(ISNUMBER('Opsparede løndele'!I541),J556+'Opsparede løndele'!I541,J556)</f>
        <v>0</v>
      </c>
      <c r="L556" s="48"/>
      <c r="M556" s="49"/>
      <c r="N556" s="23" t="str">
        <f t="shared" si="57"/>
        <v/>
      </c>
      <c r="O556" s="21" t="str">
        <f t="shared" si="58"/>
        <v/>
      </c>
      <c r="P556" s="49"/>
      <c r="Q556" s="49"/>
      <c r="R556" s="49"/>
      <c r="S556" s="22" t="str">
        <f>IFERROR(MAX(IF(OR(P556="",Q556="",R556=""),"",IF(AND(MONTH(E556)=12,MONTH(F556)=12),(NETWORKDAYS(E556,F556,Lister!$D$7:$D$16)-P556)*O556/NETWORKDAYS(Lister!$D$19,Lister!$E$19,Lister!$D$7:$D$16),IF(AND(MONTH(E556)=12,F556&gt;DATE(2021,12,31)),(NETWORKDAYS(E556,Lister!$E$19,Lister!$D$7:$D$16)-P556)*O556/NETWORKDAYS(Lister!$D$19,Lister!$E$19,Lister!$D$7:$D$16),IF(E556&gt;DATE(2021,12,31),0)))),0),"")</f>
        <v/>
      </c>
      <c r="T556" s="22" t="str">
        <f>IFERROR(MAX(IF(OR(P556="",Q556="",R556=""),"",IF(AND(MONTH(E556)=1,MONTH(F556)=1),(NETWORKDAYS(E556,F556,Lister!$D$7:$D$16)-Q556)*O556/NETWORKDAYS(Lister!$D$20,Lister!$E$20,Lister!$D$7:$D$16),IF(AND(MONTH(E556)=1,F556&gt;DATE(2022,1,31)),(NETWORKDAYS(E556,Lister!$E$20,Lister!$D$7:$D$16)-Q556)*O556/NETWORKDAYS(Lister!$D$20,Lister!$E$20,Lister!$D$7:$D$16),IF(AND(E556&lt;DATE(2022,1,1),MONTH(F556)=1),(NETWORKDAYS(Lister!$D$20,F556,Lister!$D$7:$D$16)-Q556)*O556/NETWORKDAYS(Lister!$D$20,Lister!$E$20,Lister!$D$7:$D$16),IF(AND(E556&lt;DATE(2022,1,1),F556&gt;DATE(2022,1,31)),(NETWORKDAYS(Lister!$D$20,Lister!$E$20,Lister!$D$7:$D$16)-Q556)*O556/NETWORKDAYS(Lister!$D$20,Lister!$E$20,Lister!$D$7:$D$16),IF(OR(AND(E556&lt;DATE(2022,1,1),F556&lt;DATE(2022,1,1)),E556&gt;DATE(2022,1,31)),0)))))),0),"")</f>
        <v/>
      </c>
      <c r="U556" s="22" t="str">
        <f>IFERROR(MAX(IF(OR(P556="",Q556="",R556=""),"",IF(AND(MONTH(E556)=2,MONTH(F556)=2),(NETWORKDAYS(E556,F556,Lister!$D$7:$D$16)-R556)*O556/NETWORKDAYS(Lister!$D$21,Lister!$E$21,Lister!$D$7:$D$16),IF(AND(MONTH(E556)=2,F556&gt;DATE(2022,2,28)),(NETWORKDAYS(E556,Lister!$E$21,Lister!$D$7:$D$16)-R556)*O556/NETWORKDAYS(Lister!$D$21,Lister!$E$21,Lister!$D$7:$D$16),IF(AND(E556&lt;DATE(2022,2,1),MONTH(F556)=2),(NETWORKDAYS(Lister!$D$21,F556,Lister!$D$7:$D$16)-R556)*O556/NETWORKDAYS(Lister!$D$21,Lister!$E$21,Lister!$D$7:$D$16),IF(AND(E556&lt;DATE(2022,2,1),F556&gt;DATE(2022,2,28)),(NETWORKDAYS(Lister!$D$21,Lister!$E$21,Lister!$D$7:$D$16)-R556)*O556/NETWORKDAYS(Lister!$D$21,Lister!$E$21,Lister!$D$7:$D$16),IF(OR(AND(E556&lt;DATE(2022,2,1),F556&lt;DATE(2022,2,1)),E556&gt;DATE(2022,2,28)),0)))))),0),"")</f>
        <v/>
      </c>
      <c r="V556" s="23" t="str">
        <f t="shared" si="59"/>
        <v/>
      </c>
      <c r="W556" s="23" t="str">
        <f t="shared" si="60"/>
        <v/>
      </c>
      <c r="X556" s="24" t="str">
        <f t="shared" si="61"/>
        <v/>
      </c>
    </row>
    <row r="557" spans="1:24" x14ac:dyDescent="0.3">
      <c r="A557" s="4" t="str">
        <f t="shared" si="62"/>
        <v/>
      </c>
      <c r="B557" s="41"/>
      <c r="C557" s="42"/>
      <c r="D557" s="43"/>
      <c r="E557" s="44"/>
      <c r="F557" s="44"/>
      <c r="G557" s="17" t="str">
        <f>IF(OR(E557="",F557=""),"",NETWORKDAYS(E557,F557,Lister!$D$7:$D$16))</f>
        <v/>
      </c>
      <c r="I557" s="45" t="str">
        <f t="shared" si="56"/>
        <v/>
      </c>
      <c r="J557" s="46"/>
      <c r="K557" s="47">
        <f>IF(ISNUMBER('Opsparede løndele'!I542),J557+'Opsparede løndele'!I542,J557)</f>
        <v>0</v>
      </c>
      <c r="L557" s="48"/>
      <c r="M557" s="49"/>
      <c r="N557" s="23" t="str">
        <f t="shared" si="57"/>
        <v/>
      </c>
      <c r="O557" s="21" t="str">
        <f t="shared" si="58"/>
        <v/>
      </c>
      <c r="P557" s="49"/>
      <c r="Q557" s="49"/>
      <c r="R557" s="49"/>
      <c r="S557" s="22" t="str">
        <f>IFERROR(MAX(IF(OR(P557="",Q557="",R557=""),"",IF(AND(MONTH(E557)=12,MONTH(F557)=12),(NETWORKDAYS(E557,F557,Lister!$D$7:$D$16)-P557)*O557/NETWORKDAYS(Lister!$D$19,Lister!$E$19,Lister!$D$7:$D$16),IF(AND(MONTH(E557)=12,F557&gt;DATE(2021,12,31)),(NETWORKDAYS(E557,Lister!$E$19,Lister!$D$7:$D$16)-P557)*O557/NETWORKDAYS(Lister!$D$19,Lister!$E$19,Lister!$D$7:$D$16),IF(E557&gt;DATE(2021,12,31),0)))),0),"")</f>
        <v/>
      </c>
      <c r="T557" s="22" t="str">
        <f>IFERROR(MAX(IF(OR(P557="",Q557="",R557=""),"",IF(AND(MONTH(E557)=1,MONTH(F557)=1),(NETWORKDAYS(E557,F557,Lister!$D$7:$D$16)-Q557)*O557/NETWORKDAYS(Lister!$D$20,Lister!$E$20,Lister!$D$7:$D$16),IF(AND(MONTH(E557)=1,F557&gt;DATE(2022,1,31)),(NETWORKDAYS(E557,Lister!$E$20,Lister!$D$7:$D$16)-Q557)*O557/NETWORKDAYS(Lister!$D$20,Lister!$E$20,Lister!$D$7:$D$16),IF(AND(E557&lt;DATE(2022,1,1),MONTH(F557)=1),(NETWORKDAYS(Lister!$D$20,F557,Lister!$D$7:$D$16)-Q557)*O557/NETWORKDAYS(Lister!$D$20,Lister!$E$20,Lister!$D$7:$D$16),IF(AND(E557&lt;DATE(2022,1,1),F557&gt;DATE(2022,1,31)),(NETWORKDAYS(Lister!$D$20,Lister!$E$20,Lister!$D$7:$D$16)-Q557)*O557/NETWORKDAYS(Lister!$D$20,Lister!$E$20,Lister!$D$7:$D$16),IF(OR(AND(E557&lt;DATE(2022,1,1),F557&lt;DATE(2022,1,1)),E557&gt;DATE(2022,1,31)),0)))))),0),"")</f>
        <v/>
      </c>
      <c r="U557" s="22" t="str">
        <f>IFERROR(MAX(IF(OR(P557="",Q557="",R557=""),"",IF(AND(MONTH(E557)=2,MONTH(F557)=2),(NETWORKDAYS(E557,F557,Lister!$D$7:$D$16)-R557)*O557/NETWORKDAYS(Lister!$D$21,Lister!$E$21,Lister!$D$7:$D$16),IF(AND(MONTH(E557)=2,F557&gt;DATE(2022,2,28)),(NETWORKDAYS(E557,Lister!$E$21,Lister!$D$7:$D$16)-R557)*O557/NETWORKDAYS(Lister!$D$21,Lister!$E$21,Lister!$D$7:$D$16),IF(AND(E557&lt;DATE(2022,2,1),MONTH(F557)=2),(NETWORKDAYS(Lister!$D$21,F557,Lister!$D$7:$D$16)-R557)*O557/NETWORKDAYS(Lister!$D$21,Lister!$E$21,Lister!$D$7:$D$16),IF(AND(E557&lt;DATE(2022,2,1),F557&gt;DATE(2022,2,28)),(NETWORKDAYS(Lister!$D$21,Lister!$E$21,Lister!$D$7:$D$16)-R557)*O557/NETWORKDAYS(Lister!$D$21,Lister!$E$21,Lister!$D$7:$D$16),IF(OR(AND(E557&lt;DATE(2022,2,1),F557&lt;DATE(2022,2,1)),E557&gt;DATE(2022,2,28)),0)))))),0),"")</f>
        <v/>
      </c>
      <c r="V557" s="23" t="str">
        <f t="shared" si="59"/>
        <v/>
      </c>
      <c r="W557" s="23" t="str">
        <f t="shared" si="60"/>
        <v/>
      </c>
      <c r="X557" s="24" t="str">
        <f t="shared" si="61"/>
        <v/>
      </c>
    </row>
    <row r="558" spans="1:24" x14ac:dyDescent="0.3">
      <c r="A558" s="4" t="str">
        <f t="shared" si="62"/>
        <v/>
      </c>
      <c r="B558" s="41"/>
      <c r="C558" s="42"/>
      <c r="D558" s="43"/>
      <c r="E558" s="44"/>
      <c r="F558" s="44"/>
      <c r="G558" s="17" t="str">
        <f>IF(OR(E558="",F558=""),"",NETWORKDAYS(E558,F558,Lister!$D$7:$D$16))</f>
        <v/>
      </c>
      <c r="I558" s="45" t="str">
        <f t="shared" si="56"/>
        <v/>
      </c>
      <c r="J558" s="46"/>
      <c r="K558" s="47">
        <f>IF(ISNUMBER('Opsparede løndele'!I543),J558+'Opsparede løndele'!I543,J558)</f>
        <v>0</v>
      </c>
      <c r="L558" s="48"/>
      <c r="M558" s="49"/>
      <c r="N558" s="23" t="str">
        <f t="shared" si="57"/>
        <v/>
      </c>
      <c r="O558" s="21" t="str">
        <f t="shared" si="58"/>
        <v/>
      </c>
      <c r="P558" s="49"/>
      <c r="Q558" s="49"/>
      <c r="R558" s="49"/>
      <c r="S558" s="22" t="str">
        <f>IFERROR(MAX(IF(OR(P558="",Q558="",R558=""),"",IF(AND(MONTH(E558)=12,MONTH(F558)=12),(NETWORKDAYS(E558,F558,Lister!$D$7:$D$16)-P558)*O558/NETWORKDAYS(Lister!$D$19,Lister!$E$19,Lister!$D$7:$D$16),IF(AND(MONTH(E558)=12,F558&gt;DATE(2021,12,31)),(NETWORKDAYS(E558,Lister!$E$19,Lister!$D$7:$D$16)-P558)*O558/NETWORKDAYS(Lister!$D$19,Lister!$E$19,Lister!$D$7:$D$16),IF(E558&gt;DATE(2021,12,31),0)))),0),"")</f>
        <v/>
      </c>
      <c r="T558" s="22" t="str">
        <f>IFERROR(MAX(IF(OR(P558="",Q558="",R558=""),"",IF(AND(MONTH(E558)=1,MONTH(F558)=1),(NETWORKDAYS(E558,F558,Lister!$D$7:$D$16)-Q558)*O558/NETWORKDAYS(Lister!$D$20,Lister!$E$20,Lister!$D$7:$D$16),IF(AND(MONTH(E558)=1,F558&gt;DATE(2022,1,31)),(NETWORKDAYS(E558,Lister!$E$20,Lister!$D$7:$D$16)-Q558)*O558/NETWORKDAYS(Lister!$D$20,Lister!$E$20,Lister!$D$7:$D$16),IF(AND(E558&lt;DATE(2022,1,1),MONTH(F558)=1),(NETWORKDAYS(Lister!$D$20,F558,Lister!$D$7:$D$16)-Q558)*O558/NETWORKDAYS(Lister!$D$20,Lister!$E$20,Lister!$D$7:$D$16),IF(AND(E558&lt;DATE(2022,1,1),F558&gt;DATE(2022,1,31)),(NETWORKDAYS(Lister!$D$20,Lister!$E$20,Lister!$D$7:$D$16)-Q558)*O558/NETWORKDAYS(Lister!$D$20,Lister!$E$20,Lister!$D$7:$D$16),IF(OR(AND(E558&lt;DATE(2022,1,1),F558&lt;DATE(2022,1,1)),E558&gt;DATE(2022,1,31)),0)))))),0),"")</f>
        <v/>
      </c>
      <c r="U558" s="22" t="str">
        <f>IFERROR(MAX(IF(OR(P558="",Q558="",R558=""),"",IF(AND(MONTH(E558)=2,MONTH(F558)=2),(NETWORKDAYS(E558,F558,Lister!$D$7:$D$16)-R558)*O558/NETWORKDAYS(Lister!$D$21,Lister!$E$21,Lister!$D$7:$D$16),IF(AND(MONTH(E558)=2,F558&gt;DATE(2022,2,28)),(NETWORKDAYS(E558,Lister!$E$21,Lister!$D$7:$D$16)-R558)*O558/NETWORKDAYS(Lister!$D$21,Lister!$E$21,Lister!$D$7:$D$16),IF(AND(E558&lt;DATE(2022,2,1),MONTH(F558)=2),(NETWORKDAYS(Lister!$D$21,F558,Lister!$D$7:$D$16)-R558)*O558/NETWORKDAYS(Lister!$D$21,Lister!$E$21,Lister!$D$7:$D$16),IF(AND(E558&lt;DATE(2022,2,1),F558&gt;DATE(2022,2,28)),(NETWORKDAYS(Lister!$D$21,Lister!$E$21,Lister!$D$7:$D$16)-R558)*O558/NETWORKDAYS(Lister!$D$21,Lister!$E$21,Lister!$D$7:$D$16),IF(OR(AND(E558&lt;DATE(2022,2,1),F558&lt;DATE(2022,2,1)),E558&gt;DATE(2022,2,28)),0)))))),0),"")</f>
        <v/>
      </c>
      <c r="V558" s="23" t="str">
        <f t="shared" si="59"/>
        <v/>
      </c>
      <c r="W558" s="23" t="str">
        <f t="shared" si="60"/>
        <v/>
      </c>
      <c r="X558" s="24" t="str">
        <f t="shared" si="61"/>
        <v/>
      </c>
    </row>
    <row r="559" spans="1:24" x14ac:dyDescent="0.3">
      <c r="A559" s="4" t="str">
        <f t="shared" si="62"/>
        <v/>
      </c>
      <c r="B559" s="41"/>
      <c r="C559" s="42"/>
      <c r="D559" s="43"/>
      <c r="E559" s="44"/>
      <c r="F559" s="44"/>
      <c r="G559" s="17" t="str">
        <f>IF(OR(E559="",F559=""),"",NETWORKDAYS(E559,F559,Lister!$D$7:$D$16))</f>
        <v/>
      </c>
      <c r="I559" s="45" t="str">
        <f t="shared" si="56"/>
        <v/>
      </c>
      <c r="J559" s="46"/>
      <c r="K559" s="47">
        <f>IF(ISNUMBER('Opsparede løndele'!I544),J559+'Opsparede løndele'!I544,J559)</f>
        <v>0</v>
      </c>
      <c r="L559" s="48"/>
      <c r="M559" s="49"/>
      <c r="N559" s="23" t="str">
        <f t="shared" si="57"/>
        <v/>
      </c>
      <c r="O559" s="21" t="str">
        <f t="shared" si="58"/>
        <v/>
      </c>
      <c r="P559" s="49"/>
      <c r="Q559" s="49"/>
      <c r="R559" s="49"/>
      <c r="S559" s="22" t="str">
        <f>IFERROR(MAX(IF(OR(P559="",Q559="",R559=""),"",IF(AND(MONTH(E559)=12,MONTH(F559)=12),(NETWORKDAYS(E559,F559,Lister!$D$7:$D$16)-P559)*O559/NETWORKDAYS(Lister!$D$19,Lister!$E$19,Lister!$D$7:$D$16),IF(AND(MONTH(E559)=12,F559&gt;DATE(2021,12,31)),(NETWORKDAYS(E559,Lister!$E$19,Lister!$D$7:$D$16)-P559)*O559/NETWORKDAYS(Lister!$D$19,Lister!$E$19,Lister!$D$7:$D$16),IF(E559&gt;DATE(2021,12,31),0)))),0),"")</f>
        <v/>
      </c>
      <c r="T559" s="22" t="str">
        <f>IFERROR(MAX(IF(OR(P559="",Q559="",R559=""),"",IF(AND(MONTH(E559)=1,MONTH(F559)=1),(NETWORKDAYS(E559,F559,Lister!$D$7:$D$16)-Q559)*O559/NETWORKDAYS(Lister!$D$20,Lister!$E$20,Lister!$D$7:$D$16),IF(AND(MONTH(E559)=1,F559&gt;DATE(2022,1,31)),(NETWORKDAYS(E559,Lister!$E$20,Lister!$D$7:$D$16)-Q559)*O559/NETWORKDAYS(Lister!$D$20,Lister!$E$20,Lister!$D$7:$D$16),IF(AND(E559&lt;DATE(2022,1,1),MONTH(F559)=1),(NETWORKDAYS(Lister!$D$20,F559,Lister!$D$7:$D$16)-Q559)*O559/NETWORKDAYS(Lister!$D$20,Lister!$E$20,Lister!$D$7:$D$16),IF(AND(E559&lt;DATE(2022,1,1),F559&gt;DATE(2022,1,31)),(NETWORKDAYS(Lister!$D$20,Lister!$E$20,Lister!$D$7:$D$16)-Q559)*O559/NETWORKDAYS(Lister!$D$20,Lister!$E$20,Lister!$D$7:$D$16),IF(OR(AND(E559&lt;DATE(2022,1,1),F559&lt;DATE(2022,1,1)),E559&gt;DATE(2022,1,31)),0)))))),0),"")</f>
        <v/>
      </c>
      <c r="U559" s="22" t="str">
        <f>IFERROR(MAX(IF(OR(P559="",Q559="",R559=""),"",IF(AND(MONTH(E559)=2,MONTH(F559)=2),(NETWORKDAYS(E559,F559,Lister!$D$7:$D$16)-R559)*O559/NETWORKDAYS(Lister!$D$21,Lister!$E$21,Lister!$D$7:$D$16),IF(AND(MONTH(E559)=2,F559&gt;DATE(2022,2,28)),(NETWORKDAYS(E559,Lister!$E$21,Lister!$D$7:$D$16)-R559)*O559/NETWORKDAYS(Lister!$D$21,Lister!$E$21,Lister!$D$7:$D$16),IF(AND(E559&lt;DATE(2022,2,1),MONTH(F559)=2),(NETWORKDAYS(Lister!$D$21,F559,Lister!$D$7:$D$16)-R559)*O559/NETWORKDAYS(Lister!$D$21,Lister!$E$21,Lister!$D$7:$D$16),IF(AND(E559&lt;DATE(2022,2,1),F559&gt;DATE(2022,2,28)),(NETWORKDAYS(Lister!$D$21,Lister!$E$21,Lister!$D$7:$D$16)-R559)*O559/NETWORKDAYS(Lister!$D$21,Lister!$E$21,Lister!$D$7:$D$16),IF(OR(AND(E559&lt;DATE(2022,2,1),F559&lt;DATE(2022,2,1)),E559&gt;DATE(2022,2,28)),0)))))),0),"")</f>
        <v/>
      </c>
      <c r="V559" s="23" t="str">
        <f t="shared" si="59"/>
        <v/>
      </c>
      <c r="W559" s="23" t="str">
        <f t="shared" si="60"/>
        <v/>
      </c>
      <c r="X559" s="24" t="str">
        <f t="shared" si="61"/>
        <v/>
      </c>
    </row>
    <row r="560" spans="1:24" x14ac:dyDescent="0.3">
      <c r="A560" s="4" t="str">
        <f t="shared" si="62"/>
        <v/>
      </c>
      <c r="B560" s="41"/>
      <c r="C560" s="42"/>
      <c r="D560" s="43"/>
      <c r="E560" s="44"/>
      <c r="F560" s="44"/>
      <c r="G560" s="17" t="str">
        <f>IF(OR(E560="",F560=""),"",NETWORKDAYS(E560,F560,Lister!$D$7:$D$16))</f>
        <v/>
      </c>
      <c r="I560" s="45" t="str">
        <f t="shared" si="56"/>
        <v/>
      </c>
      <c r="J560" s="46"/>
      <c r="K560" s="47">
        <f>IF(ISNUMBER('Opsparede løndele'!I545),J560+'Opsparede løndele'!I545,J560)</f>
        <v>0</v>
      </c>
      <c r="L560" s="48"/>
      <c r="M560" s="49"/>
      <c r="N560" s="23" t="str">
        <f t="shared" si="57"/>
        <v/>
      </c>
      <c r="O560" s="21" t="str">
        <f t="shared" si="58"/>
        <v/>
      </c>
      <c r="P560" s="49"/>
      <c r="Q560" s="49"/>
      <c r="R560" s="49"/>
      <c r="S560" s="22" t="str">
        <f>IFERROR(MAX(IF(OR(P560="",Q560="",R560=""),"",IF(AND(MONTH(E560)=12,MONTH(F560)=12),(NETWORKDAYS(E560,F560,Lister!$D$7:$D$16)-P560)*O560/NETWORKDAYS(Lister!$D$19,Lister!$E$19,Lister!$D$7:$D$16),IF(AND(MONTH(E560)=12,F560&gt;DATE(2021,12,31)),(NETWORKDAYS(E560,Lister!$E$19,Lister!$D$7:$D$16)-P560)*O560/NETWORKDAYS(Lister!$D$19,Lister!$E$19,Lister!$D$7:$D$16),IF(E560&gt;DATE(2021,12,31),0)))),0),"")</f>
        <v/>
      </c>
      <c r="T560" s="22" t="str">
        <f>IFERROR(MAX(IF(OR(P560="",Q560="",R560=""),"",IF(AND(MONTH(E560)=1,MONTH(F560)=1),(NETWORKDAYS(E560,F560,Lister!$D$7:$D$16)-Q560)*O560/NETWORKDAYS(Lister!$D$20,Lister!$E$20,Lister!$D$7:$D$16),IF(AND(MONTH(E560)=1,F560&gt;DATE(2022,1,31)),(NETWORKDAYS(E560,Lister!$E$20,Lister!$D$7:$D$16)-Q560)*O560/NETWORKDAYS(Lister!$D$20,Lister!$E$20,Lister!$D$7:$D$16),IF(AND(E560&lt;DATE(2022,1,1),MONTH(F560)=1),(NETWORKDAYS(Lister!$D$20,F560,Lister!$D$7:$D$16)-Q560)*O560/NETWORKDAYS(Lister!$D$20,Lister!$E$20,Lister!$D$7:$D$16),IF(AND(E560&lt;DATE(2022,1,1),F560&gt;DATE(2022,1,31)),(NETWORKDAYS(Lister!$D$20,Lister!$E$20,Lister!$D$7:$D$16)-Q560)*O560/NETWORKDAYS(Lister!$D$20,Lister!$E$20,Lister!$D$7:$D$16),IF(OR(AND(E560&lt;DATE(2022,1,1),F560&lt;DATE(2022,1,1)),E560&gt;DATE(2022,1,31)),0)))))),0),"")</f>
        <v/>
      </c>
      <c r="U560" s="22" t="str">
        <f>IFERROR(MAX(IF(OR(P560="",Q560="",R560=""),"",IF(AND(MONTH(E560)=2,MONTH(F560)=2),(NETWORKDAYS(E560,F560,Lister!$D$7:$D$16)-R560)*O560/NETWORKDAYS(Lister!$D$21,Lister!$E$21,Lister!$D$7:$D$16),IF(AND(MONTH(E560)=2,F560&gt;DATE(2022,2,28)),(NETWORKDAYS(E560,Lister!$E$21,Lister!$D$7:$D$16)-R560)*O560/NETWORKDAYS(Lister!$D$21,Lister!$E$21,Lister!$D$7:$D$16),IF(AND(E560&lt;DATE(2022,2,1),MONTH(F560)=2),(NETWORKDAYS(Lister!$D$21,F560,Lister!$D$7:$D$16)-R560)*O560/NETWORKDAYS(Lister!$D$21,Lister!$E$21,Lister!$D$7:$D$16),IF(AND(E560&lt;DATE(2022,2,1),F560&gt;DATE(2022,2,28)),(NETWORKDAYS(Lister!$D$21,Lister!$E$21,Lister!$D$7:$D$16)-R560)*O560/NETWORKDAYS(Lister!$D$21,Lister!$E$21,Lister!$D$7:$D$16),IF(OR(AND(E560&lt;DATE(2022,2,1),F560&lt;DATE(2022,2,1)),E560&gt;DATE(2022,2,28)),0)))))),0),"")</f>
        <v/>
      </c>
      <c r="V560" s="23" t="str">
        <f t="shared" si="59"/>
        <v/>
      </c>
      <c r="W560" s="23" t="str">
        <f t="shared" si="60"/>
        <v/>
      </c>
      <c r="X560" s="24" t="str">
        <f t="shared" si="61"/>
        <v/>
      </c>
    </row>
    <row r="561" spans="1:24" x14ac:dyDescent="0.3">
      <c r="A561" s="4" t="str">
        <f t="shared" si="62"/>
        <v/>
      </c>
      <c r="B561" s="41"/>
      <c r="C561" s="42"/>
      <c r="D561" s="43"/>
      <c r="E561" s="44"/>
      <c r="F561" s="44"/>
      <c r="G561" s="17" t="str">
        <f>IF(OR(E561="",F561=""),"",NETWORKDAYS(E561,F561,Lister!$D$7:$D$16))</f>
        <v/>
      </c>
      <c r="I561" s="45" t="str">
        <f t="shared" si="56"/>
        <v/>
      </c>
      <c r="J561" s="46"/>
      <c r="K561" s="47">
        <f>IF(ISNUMBER('Opsparede løndele'!I546),J561+'Opsparede løndele'!I546,J561)</f>
        <v>0</v>
      </c>
      <c r="L561" s="48"/>
      <c r="M561" s="49"/>
      <c r="N561" s="23" t="str">
        <f t="shared" si="57"/>
        <v/>
      </c>
      <c r="O561" s="21" t="str">
        <f t="shared" si="58"/>
        <v/>
      </c>
      <c r="P561" s="49"/>
      <c r="Q561" s="49"/>
      <c r="R561" s="49"/>
      <c r="S561" s="22" t="str">
        <f>IFERROR(MAX(IF(OR(P561="",Q561="",R561=""),"",IF(AND(MONTH(E561)=12,MONTH(F561)=12),(NETWORKDAYS(E561,F561,Lister!$D$7:$D$16)-P561)*O561/NETWORKDAYS(Lister!$D$19,Lister!$E$19,Lister!$D$7:$D$16),IF(AND(MONTH(E561)=12,F561&gt;DATE(2021,12,31)),(NETWORKDAYS(E561,Lister!$E$19,Lister!$D$7:$D$16)-P561)*O561/NETWORKDAYS(Lister!$D$19,Lister!$E$19,Lister!$D$7:$D$16),IF(E561&gt;DATE(2021,12,31),0)))),0),"")</f>
        <v/>
      </c>
      <c r="T561" s="22" t="str">
        <f>IFERROR(MAX(IF(OR(P561="",Q561="",R561=""),"",IF(AND(MONTH(E561)=1,MONTH(F561)=1),(NETWORKDAYS(E561,F561,Lister!$D$7:$D$16)-Q561)*O561/NETWORKDAYS(Lister!$D$20,Lister!$E$20,Lister!$D$7:$D$16),IF(AND(MONTH(E561)=1,F561&gt;DATE(2022,1,31)),(NETWORKDAYS(E561,Lister!$E$20,Lister!$D$7:$D$16)-Q561)*O561/NETWORKDAYS(Lister!$D$20,Lister!$E$20,Lister!$D$7:$D$16),IF(AND(E561&lt;DATE(2022,1,1),MONTH(F561)=1),(NETWORKDAYS(Lister!$D$20,F561,Lister!$D$7:$D$16)-Q561)*O561/NETWORKDAYS(Lister!$D$20,Lister!$E$20,Lister!$D$7:$D$16),IF(AND(E561&lt;DATE(2022,1,1),F561&gt;DATE(2022,1,31)),(NETWORKDAYS(Lister!$D$20,Lister!$E$20,Lister!$D$7:$D$16)-Q561)*O561/NETWORKDAYS(Lister!$D$20,Lister!$E$20,Lister!$D$7:$D$16),IF(OR(AND(E561&lt;DATE(2022,1,1),F561&lt;DATE(2022,1,1)),E561&gt;DATE(2022,1,31)),0)))))),0),"")</f>
        <v/>
      </c>
      <c r="U561" s="22" t="str">
        <f>IFERROR(MAX(IF(OR(P561="",Q561="",R561=""),"",IF(AND(MONTH(E561)=2,MONTH(F561)=2),(NETWORKDAYS(E561,F561,Lister!$D$7:$D$16)-R561)*O561/NETWORKDAYS(Lister!$D$21,Lister!$E$21,Lister!$D$7:$D$16),IF(AND(MONTH(E561)=2,F561&gt;DATE(2022,2,28)),(NETWORKDAYS(E561,Lister!$E$21,Lister!$D$7:$D$16)-R561)*O561/NETWORKDAYS(Lister!$D$21,Lister!$E$21,Lister!$D$7:$D$16),IF(AND(E561&lt;DATE(2022,2,1),MONTH(F561)=2),(NETWORKDAYS(Lister!$D$21,F561,Lister!$D$7:$D$16)-R561)*O561/NETWORKDAYS(Lister!$D$21,Lister!$E$21,Lister!$D$7:$D$16),IF(AND(E561&lt;DATE(2022,2,1),F561&gt;DATE(2022,2,28)),(NETWORKDAYS(Lister!$D$21,Lister!$E$21,Lister!$D$7:$D$16)-R561)*O561/NETWORKDAYS(Lister!$D$21,Lister!$E$21,Lister!$D$7:$D$16),IF(OR(AND(E561&lt;DATE(2022,2,1),F561&lt;DATE(2022,2,1)),E561&gt;DATE(2022,2,28)),0)))))),0),"")</f>
        <v/>
      </c>
      <c r="V561" s="23" t="str">
        <f t="shared" si="59"/>
        <v/>
      </c>
      <c r="W561" s="23" t="str">
        <f t="shared" si="60"/>
        <v/>
      </c>
      <c r="X561" s="24" t="str">
        <f t="shared" si="61"/>
        <v/>
      </c>
    </row>
    <row r="562" spans="1:24" x14ac:dyDescent="0.3">
      <c r="A562" s="4" t="str">
        <f t="shared" si="62"/>
        <v/>
      </c>
      <c r="B562" s="41"/>
      <c r="C562" s="42"/>
      <c r="D562" s="43"/>
      <c r="E562" s="44"/>
      <c r="F562" s="44"/>
      <c r="G562" s="17" t="str">
        <f>IF(OR(E562="",F562=""),"",NETWORKDAYS(E562,F562,Lister!$D$7:$D$16))</f>
        <v/>
      </c>
      <c r="I562" s="45" t="str">
        <f t="shared" si="56"/>
        <v/>
      </c>
      <c r="J562" s="46"/>
      <c r="K562" s="47">
        <f>IF(ISNUMBER('Opsparede løndele'!I547),J562+'Opsparede løndele'!I547,J562)</f>
        <v>0</v>
      </c>
      <c r="L562" s="48"/>
      <c r="M562" s="49"/>
      <c r="N562" s="23" t="str">
        <f t="shared" si="57"/>
        <v/>
      </c>
      <c r="O562" s="21" t="str">
        <f t="shared" si="58"/>
        <v/>
      </c>
      <c r="P562" s="49"/>
      <c r="Q562" s="49"/>
      <c r="R562" s="49"/>
      <c r="S562" s="22" t="str">
        <f>IFERROR(MAX(IF(OR(P562="",Q562="",R562=""),"",IF(AND(MONTH(E562)=12,MONTH(F562)=12),(NETWORKDAYS(E562,F562,Lister!$D$7:$D$16)-P562)*O562/NETWORKDAYS(Lister!$D$19,Lister!$E$19,Lister!$D$7:$D$16),IF(AND(MONTH(E562)=12,F562&gt;DATE(2021,12,31)),(NETWORKDAYS(E562,Lister!$E$19,Lister!$D$7:$D$16)-P562)*O562/NETWORKDAYS(Lister!$D$19,Lister!$E$19,Lister!$D$7:$D$16),IF(E562&gt;DATE(2021,12,31),0)))),0),"")</f>
        <v/>
      </c>
      <c r="T562" s="22" t="str">
        <f>IFERROR(MAX(IF(OR(P562="",Q562="",R562=""),"",IF(AND(MONTH(E562)=1,MONTH(F562)=1),(NETWORKDAYS(E562,F562,Lister!$D$7:$D$16)-Q562)*O562/NETWORKDAYS(Lister!$D$20,Lister!$E$20,Lister!$D$7:$D$16),IF(AND(MONTH(E562)=1,F562&gt;DATE(2022,1,31)),(NETWORKDAYS(E562,Lister!$E$20,Lister!$D$7:$D$16)-Q562)*O562/NETWORKDAYS(Lister!$D$20,Lister!$E$20,Lister!$D$7:$D$16),IF(AND(E562&lt;DATE(2022,1,1),MONTH(F562)=1),(NETWORKDAYS(Lister!$D$20,F562,Lister!$D$7:$D$16)-Q562)*O562/NETWORKDAYS(Lister!$D$20,Lister!$E$20,Lister!$D$7:$D$16),IF(AND(E562&lt;DATE(2022,1,1),F562&gt;DATE(2022,1,31)),(NETWORKDAYS(Lister!$D$20,Lister!$E$20,Lister!$D$7:$D$16)-Q562)*O562/NETWORKDAYS(Lister!$D$20,Lister!$E$20,Lister!$D$7:$D$16),IF(OR(AND(E562&lt;DATE(2022,1,1),F562&lt;DATE(2022,1,1)),E562&gt;DATE(2022,1,31)),0)))))),0),"")</f>
        <v/>
      </c>
      <c r="U562" s="22" t="str">
        <f>IFERROR(MAX(IF(OR(P562="",Q562="",R562=""),"",IF(AND(MONTH(E562)=2,MONTH(F562)=2),(NETWORKDAYS(E562,F562,Lister!$D$7:$D$16)-R562)*O562/NETWORKDAYS(Lister!$D$21,Lister!$E$21,Lister!$D$7:$D$16),IF(AND(MONTH(E562)=2,F562&gt;DATE(2022,2,28)),(NETWORKDAYS(E562,Lister!$E$21,Lister!$D$7:$D$16)-R562)*O562/NETWORKDAYS(Lister!$D$21,Lister!$E$21,Lister!$D$7:$D$16),IF(AND(E562&lt;DATE(2022,2,1),MONTH(F562)=2),(NETWORKDAYS(Lister!$D$21,F562,Lister!$D$7:$D$16)-R562)*O562/NETWORKDAYS(Lister!$D$21,Lister!$E$21,Lister!$D$7:$D$16),IF(AND(E562&lt;DATE(2022,2,1),F562&gt;DATE(2022,2,28)),(NETWORKDAYS(Lister!$D$21,Lister!$E$21,Lister!$D$7:$D$16)-R562)*O562/NETWORKDAYS(Lister!$D$21,Lister!$E$21,Lister!$D$7:$D$16),IF(OR(AND(E562&lt;DATE(2022,2,1),F562&lt;DATE(2022,2,1)),E562&gt;DATE(2022,2,28)),0)))))),0),"")</f>
        <v/>
      </c>
      <c r="V562" s="23" t="str">
        <f t="shared" si="59"/>
        <v/>
      </c>
      <c r="W562" s="23" t="str">
        <f t="shared" si="60"/>
        <v/>
      </c>
      <c r="X562" s="24" t="str">
        <f t="shared" si="61"/>
        <v/>
      </c>
    </row>
    <row r="563" spans="1:24" x14ac:dyDescent="0.3">
      <c r="A563" s="4" t="str">
        <f t="shared" si="62"/>
        <v/>
      </c>
      <c r="B563" s="41"/>
      <c r="C563" s="42"/>
      <c r="D563" s="43"/>
      <c r="E563" s="44"/>
      <c r="F563" s="44"/>
      <c r="G563" s="17" t="str">
        <f>IF(OR(E563="",F563=""),"",NETWORKDAYS(E563,F563,Lister!$D$7:$D$16))</f>
        <v/>
      </c>
      <c r="I563" s="45" t="str">
        <f t="shared" si="56"/>
        <v/>
      </c>
      <c r="J563" s="46"/>
      <c r="K563" s="47">
        <f>IF(ISNUMBER('Opsparede løndele'!I548),J563+'Opsparede løndele'!I548,J563)</f>
        <v>0</v>
      </c>
      <c r="L563" s="48"/>
      <c r="M563" s="49"/>
      <c r="N563" s="23" t="str">
        <f t="shared" si="57"/>
        <v/>
      </c>
      <c r="O563" s="21" t="str">
        <f t="shared" si="58"/>
        <v/>
      </c>
      <c r="P563" s="49"/>
      <c r="Q563" s="49"/>
      <c r="R563" s="49"/>
      <c r="S563" s="22" t="str">
        <f>IFERROR(MAX(IF(OR(P563="",Q563="",R563=""),"",IF(AND(MONTH(E563)=12,MONTH(F563)=12),(NETWORKDAYS(E563,F563,Lister!$D$7:$D$16)-P563)*O563/NETWORKDAYS(Lister!$D$19,Lister!$E$19,Lister!$D$7:$D$16),IF(AND(MONTH(E563)=12,F563&gt;DATE(2021,12,31)),(NETWORKDAYS(E563,Lister!$E$19,Lister!$D$7:$D$16)-P563)*O563/NETWORKDAYS(Lister!$D$19,Lister!$E$19,Lister!$D$7:$D$16),IF(E563&gt;DATE(2021,12,31),0)))),0),"")</f>
        <v/>
      </c>
      <c r="T563" s="22" t="str">
        <f>IFERROR(MAX(IF(OR(P563="",Q563="",R563=""),"",IF(AND(MONTH(E563)=1,MONTH(F563)=1),(NETWORKDAYS(E563,F563,Lister!$D$7:$D$16)-Q563)*O563/NETWORKDAYS(Lister!$D$20,Lister!$E$20,Lister!$D$7:$D$16),IF(AND(MONTH(E563)=1,F563&gt;DATE(2022,1,31)),(NETWORKDAYS(E563,Lister!$E$20,Lister!$D$7:$D$16)-Q563)*O563/NETWORKDAYS(Lister!$D$20,Lister!$E$20,Lister!$D$7:$D$16),IF(AND(E563&lt;DATE(2022,1,1),MONTH(F563)=1),(NETWORKDAYS(Lister!$D$20,F563,Lister!$D$7:$D$16)-Q563)*O563/NETWORKDAYS(Lister!$D$20,Lister!$E$20,Lister!$D$7:$D$16),IF(AND(E563&lt;DATE(2022,1,1),F563&gt;DATE(2022,1,31)),(NETWORKDAYS(Lister!$D$20,Lister!$E$20,Lister!$D$7:$D$16)-Q563)*O563/NETWORKDAYS(Lister!$D$20,Lister!$E$20,Lister!$D$7:$D$16),IF(OR(AND(E563&lt;DATE(2022,1,1),F563&lt;DATE(2022,1,1)),E563&gt;DATE(2022,1,31)),0)))))),0),"")</f>
        <v/>
      </c>
      <c r="U563" s="22" t="str">
        <f>IFERROR(MAX(IF(OR(P563="",Q563="",R563=""),"",IF(AND(MONTH(E563)=2,MONTH(F563)=2),(NETWORKDAYS(E563,F563,Lister!$D$7:$D$16)-R563)*O563/NETWORKDAYS(Lister!$D$21,Lister!$E$21,Lister!$D$7:$D$16),IF(AND(MONTH(E563)=2,F563&gt;DATE(2022,2,28)),(NETWORKDAYS(E563,Lister!$E$21,Lister!$D$7:$D$16)-R563)*O563/NETWORKDAYS(Lister!$D$21,Lister!$E$21,Lister!$D$7:$D$16),IF(AND(E563&lt;DATE(2022,2,1),MONTH(F563)=2),(NETWORKDAYS(Lister!$D$21,F563,Lister!$D$7:$D$16)-R563)*O563/NETWORKDAYS(Lister!$D$21,Lister!$E$21,Lister!$D$7:$D$16),IF(AND(E563&lt;DATE(2022,2,1),F563&gt;DATE(2022,2,28)),(NETWORKDAYS(Lister!$D$21,Lister!$E$21,Lister!$D$7:$D$16)-R563)*O563/NETWORKDAYS(Lister!$D$21,Lister!$E$21,Lister!$D$7:$D$16),IF(OR(AND(E563&lt;DATE(2022,2,1),F563&lt;DATE(2022,2,1)),E563&gt;DATE(2022,2,28)),0)))))),0),"")</f>
        <v/>
      </c>
      <c r="V563" s="23" t="str">
        <f t="shared" si="59"/>
        <v/>
      </c>
      <c r="W563" s="23" t="str">
        <f t="shared" si="60"/>
        <v/>
      </c>
      <c r="X563" s="24" t="str">
        <f t="shared" si="61"/>
        <v/>
      </c>
    </row>
    <row r="564" spans="1:24" x14ac:dyDescent="0.3">
      <c r="A564" s="4" t="str">
        <f t="shared" si="62"/>
        <v/>
      </c>
      <c r="B564" s="41"/>
      <c r="C564" s="42"/>
      <c r="D564" s="43"/>
      <c r="E564" s="44"/>
      <c r="F564" s="44"/>
      <c r="G564" s="17" t="str">
        <f>IF(OR(E564="",F564=""),"",NETWORKDAYS(E564,F564,Lister!$D$7:$D$16))</f>
        <v/>
      </c>
      <c r="I564" s="45" t="str">
        <f t="shared" si="56"/>
        <v/>
      </c>
      <c r="J564" s="46"/>
      <c r="K564" s="47">
        <f>IF(ISNUMBER('Opsparede løndele'!I549),J564+'Opsparede løndele'!I549,J564)</f>
        <v>0</v>
      </c>
      <c r="L564" s="48"/>
      <c r="M564" s="49"/>
      <c r="N564" s="23" t="str">
        <f t="shared" si="57"/>
        <v/>
      </c>
      <c r="O564" s="21" t="str">
        <f t="shared" si="58"/>
        <v/>
      </c>
      <c r="P564" s="49"/>
      <c r="Q564" s="49"/>
      <c r="R564" s="49"/>
      <c r="S564" s="22" t="str">
        <f>IFERROR(MAX(IF(OR(P564="",Q564="",R564=""),"",IF(AND(MONTH(E564)=12,MONTH(F564)=12),(NETWORKDAYS(E564,F564,Lister!$D$7:$D$16)-P564)*O564/NETWORKDAYS(Lister!$D$19,Lister!$E$19,Lister!$D$7:$D$16),IF(AND(MONTH(E564)=12,F564&gt;DATE(2021,12,31)),(NETWORKDAYS(E564,Lister!$E$19,Lister!$D$7:$D$16)-P564)*O564/NETWORKDAYS(Lister!$D$19,Lister!$E$19,Lister!$D$7:$D$16),IF(E564&gt;DATE(2021,12,31),0)))),0),"")</f>
        <v/>
      </c>
      <c r="T564" s="22" t="str">
        <f>IFERROR(MAX(IF(OR(P564="",Q564="",R564=""),"",IF(AND(MONTH(E564)=1,MONTH(F564)=1),(NETWORKDAYS(E564,F564,Lister!$D$7:$D$16)-Q564)*O564/NETWORKDAYS(Lister!$D$20,Lister!$E$20,Lister!$D$7:$D$16),IF(AND(MONTH(E564)=1,F564&gt;DATE(2022,1,31)),(NETWORKDAYS(E564,Lister!$E$20,Lister!$D$7:$D$16)-Q564)*O564/NETWORKDAYS(Lister!$D$20,Lister!$E$20,Lister!$D$7:$D$16),IF(AND(E564&lt;DATE(2022,1,1),MONTH(F564)=1),(NETWORKDAYS(Lister!$D$20,F564,Lister!$D$7:$D$16)-Q564)*O564/NETWORKDAYS(Lister!$D$20,Lister!$E$20,Lister!$D$7:$D$16),IF(AND(E564&lt;DATE(2022,1,1),F564&gt;DATE(2022,1,31)),(NETWORKDAYS(Lister!$D$20,Lister!$E$20,Lister!$D$7:$D$16)-Q564)*O564/NETWORKDAYS(Lister!$D$20,Lister!$E$20,Lister!$D$7:$D$16),IF(OR(AND(E564&lt;DATE(2022,1,1),F564&lt;DATE(2022,1,1)),E564&gt;DATE(2022,1,31)),0)))))),0),"")</f>
        <v/>
      </c>
      <c r="U564" s="22" t="str">
        <f>IFERROR(MAX(IF(OR(P564="",Q564="",R564=""),"",IF(AND(MONTH(E564)=2,MONTH(F564)=2),(NETWORKDAYS(E564,F564,Lister!$D$7:$D$16)-R564)*O564/NETWORKDAYS(Lister!$D$21,Lister!$E$21,Lister!$D$7:$D$16),IF(AND(MONTH(E564)=2,F564&gt;DATE(2022,2,28)),(NETWORKDAYS(E564,Lister!$E$21,Lister!$D$7:$D$16)-R564)*O564/NETWORKDAYS(Lister!$D$21,Lister!$E$21,Lister!$D$7:$D$16),IF(AND(E564&lt;DATE(2022,2,1),MONTH(F564)=2),(NETWORKDAYS(Lister!$D$21,F564,Lister!$D$7:$D$16)-R564)*O564/NETWORKDAYS(Lister!$D$21,Lister!$E$21,Lister!$D$7:$D$16),IF(AND(E564&lt;DATE(2022,2,1),F564&gt;DATE(2022,2,28)),(NETWORKDAYS(Lister!$D$21,Lister!$E$21,Lister!$D$7:$D$16)-R564)*O564/NETWORKDAYS(Lister!$D$21,Lister!$E$21,Lister!$D$7:$D$16),IF(OR(AND(E564&lt;DATE(2022,2,1),F564&lt;DATE(2022,2,1)),E564&gt;DATE(2022,2,28)),0)))))),0),"")</f>
        <v/>
      </c>
      <c r="V564" s="23" t="str">
        <f t="shared" si="59"/>
        <v/>
      </c>
      <c r="W564" s="23" t="str">
        <f t="shared" si="60"/>
        <v/>
      </c>
      <c r="X564" s="24" t="str">
        <f t="shared" si="61"/>
        <v/>
      </c>
    </row>
    <row r="565" spans="1:24" x14ac:dyDescent="0.3">
      <c r="A565" s="4" t="str">
        <f t="shared" si="62"/>
        <v/>
      </c>
      <c r="B565" s="41"/>
      <c r="C565" s="42"/>
      <c r="D565" s="43"/>
      <c r="E565" s="44"/>
      <c r="F565" s="44"/>
      <c r="G565" s="17" t="str">
        <f>IF(OR(E565="",F565=""),"",NETWORKDAYS(E565,F565,Lister!$D$7:$D$16))</f>
        <v/>
      </c>
      <c r="I565" s="45" t="str">
        <f t="shared" si="56"/>
        <v/>
      </c>
      <c r="J565" s="46"/>
      <c r="K565" s="47">
        <f>IF(ISNUMBER('Opsparede løndele'!I550),J565+'Opsparede løndele'!I550,J565)</f>
        <v>0</v>
      </c>
      <c r="L565" s="48"/>
      <c r="M565" s="49"/>
      <c r="N565" s="23" t="str">
        <f t="shared" si="57"/>
        <v/>
      </c>
      <c r="O565" s="21" t="str">
        <f t="shared" si="58"/>
        <v/>
      </c>
      <c r="P565" s="49"/>
      <c r="Q565" s="49"/>
      <c r="R565" s="49"/>
      <c r="S565" s="22" t="str">
        <f>IFERROR(MAX(IF(OR(P565="",Q565="",R565=""),"",IF(AND(MONTH(E565)=12,MONTH(F565)=12),(NETWORKDAYS(E565,F565,Lister!$D$7:$D$16)-P565)*O565/NETWORKDAYS(Lister!$D$19,Lister!$E$19,Lister!$D$7:$D$16),IF(AND(MONTH(E565)=12,F565&gt;DATE(2021,12,31)),(NETWORKDAYS(E565,Lister!$E$19,Lister!$D$7:$D$16)-P565)*O565/NETWORKDAYS(Lister!$D$19,Lister!$E$19,Lister!$D$7:$D$16),IF(E565&gt;DATE(2021,12,31),0)))),0),"")</f>
        <v/>
      </c>
      <c r="T565" s="22" t="str">
        <f>IFERROR(MAX(IF(OR(P565="",Q565="",R565=""),"",IF(AND(MONTH(E565)=1,MONTH(F565)=1),(NETWORKDAYS(E565,F565,Lister!$D$7:$D$16)-Q565)*O565/NETWORKDAYS(Lister!$D$20,Lister!$E$20,Lister!$D$7:$D$16),IF(AND(MONTH(E565)=1,F565&gt;DATE(2022,1,31)),(NETWORKDAYS(E565,Lister!$E$20,Lister!$D$7:$D$16)-Q565)*O565/NETWORKDAYS(Lister!$D$20,Lister!$E$20,Lister!$D$7:$D$16),IF(AND(E565&lt;DATE(2022,1,1),MONTH(F565)=1),(NETWORKDAYS(Lister!$D$20,F565,Lister!$D$7:$D$16)-Q565)*O565/NETWORKDAYS(Lister!$D$20,Lister!$E$20,Lister!$D$7:$D$16),IF(AND(E565&lt;DATE(2022,1,1),F565&gt;DATE(2022,1,31)),(NETWORKDAYS(Lister!$D$20,Lister!$E$20,Lister!$D$7:$D$16)-Q565)*O565/NETWORKDAYS(Lister!$D$20,Lister!$E$20,Lister!$D$7:$D$16),IF(OR(AND(E565&lt;DATE(2022,1,1),F565&lt;DATE(2022,1,1)),E565&gt;DATE(2022,1,31)),0)))))),0),"")</f>
        <v/>
      </c>
      <c r="U565" s="22" t="str">
        <f>IFERROR(MAX(IF(OR(P565="",Q565="",R565=""),"",IF(AND(MONTH(E565)=2,MONTH(F565)=2),(NETWORKDAYS(E565,F565,Lister!$D$7:$D$16)-R565)*O565/NETWORKDAYS(Lister!$D$21,Lister!$E$21,Lister!$D$7:$D$16),IF(AND(MONTH(E565)=2,F565&gt;DATE(2022,2,28)),(NETWORKDAYS(E565,Lister!$E$21,Lister!$D$7:$D$16)-R565)*O565/NETWORKDAYS(Lister!$D$21,Lister!$E$21,Lister!$D$7:$D$16),IF(AND(E565&lt;DATE(2022,2,1),MONTH(F565)=2),(NETWORKDAYS(Lister!$D$21,F565,Lister!$D$7:$D$16)-R565)*O565/NETWORKDAYS(Lister!$D$21,Lister!$E$21,Lister!$D$7:$D$16),IF(AND(E565&lt;DATE(2022,2,1),F565&gt;DATE(2022,2,28)),(NETWORKDAYS(Lister!$D$21,Lister!$E$21,Lister!$D$7:$D$16)-R565)*O565/NETWORKDAYS(Lister!$D$21,Lister!$E$21,Lister!$D$7:$D$16),IF(OR(AND(E565&lt;DATE(2022,2,1),F565&lt;DATE(2022,2,1)),E565&gt;DATE(2022,2,28)),0)))))),0),"")</f>
        <v/>
      </c>
      <c r="V565" s="23" t="str">
        <f t="shared" si="59"/>
        <v/>
      </c>
      <c r="W565" s="23" t="str">
        <f t="shared" si="60"/>
        <v/>
      </c>
      <c r="X565" s="24" t="str">
        <f t="shared" si="61"/>
        <v/>
      </c>
    </row>
    <row r="566" spans="1:24" x14ac:dyDescent="0.3">
      <c r="A566" s="4" t="str">
        <f t="shared" si="62"/>
        <v/>
      </c>
      <c r="B566" s="41"/>
      <c r="C566" s="42"/>
      <c r="D566" s="43"/>
      <c r="E566" s="44"/>
      <c r="F566" s="44"/>
      <c r="G566" s="17" t="str">
        <f>IF(OR(E566="",F566=""),"",NETWORKDAYS(E566,F566,Lister!$D$7:$D$16))</f>
        <v/>
      </c>
      <c r="I566" s="45" t="str">
        <f t="shared" si="56"/>
        <v/>
      </c>
      <c r="J566" s="46"/>
      <c r="K566" s="47">
        <f>IF(ISNUMBER('Opsparede løndele'!I551),J566+'Opsparede løndele'!I551,J566)</f>
        <v>0</v>
      </c>
      <c r="L566" s="48"/>
      <c r="M566" s="49"/>
      <c r="N566" s="23" t="str">
        <f t="shared" si="57"/>
        <v/>
      </c>
      <c r="O566" s="21" t="str">
        <f t="shared" si="58"/>
        <v/>
      </c>
      <c r="P566" s="49"/>
      <c r="Q566" s="49"/>
      <c r="R566" s="49"/>
      <c r="S566" s="22" t="str">
        <f>IFERROR(MAX(IF(OR(P566="",Q566="",R566=""),"",IF(AND(MONTH(E566)=12,MONTH(F566)=12),(NETWORKDAYS(E566,F566,Lister!$D$7:$D$16)-P566)*O566/NETWORKDAYS(Lister!$D$19,Lister!$E$19,Lister!$D$7:$D$16),IF(AND(MONTH(E566)=12,F566&gt;DATE(2021,12,31)),(NETWORKDAYS(E566,Lister!$E$19,Lister!$D$7:$D$16)-P566)*O566/NETWORKDAYS(Lister!$D$19,Lister!$E$19,Lister!$D$7:$D$16),IF(E566&gt;DATE(2021,12,31),0)))),0),"")</f>
        <v/>
      </c>
      <c r="T566" s="22" t="str">
        <f>IFERROR(MAX(IF(OR(P566="",Q566="",R566=""),"",IF(AND(MONTH(E566)=1,MONTH(F566)=1),(NETWORKDAYS(E566,F566,Lister!$D$7:$D$16)-Q566)*O566/NETWORKDAYS(Lister!$D$20,Lister!$E$20,Lister!$D$7:$D$16),IF(AND(MONTH(E566)=1,F566&gt;DATE(2022,1,31)),(NETWORKDAYS(E566,Lister!$E$20,Lister!$D$7:$D$16)-Q566)*O566/NETWORKDAYS(Lister!$D$20,Lister!$E$20,Lister!$D$7:$D$16),IF(AND(E566&lt;DATE(2022,1,1),MONTH(F566)=1),(NETWORKDAYS(Lister!$D$20,F566,Lister!$D$7:$D$16)-Q566)*O566/NETWORKDAYS(Lister!$D$20,Lister!$E$20,Lister!$D$7:$D$16),IF(AND(E566&lt;DATE(2022,1,1),F566&gt;DATE(2022,1,31)),(NETWORKDAYS(Lister!$D$20,Lister!$E$20,Lister!$D$7:$D$16)-Q566)*O566/NETWORKDAYS(Lister!$D$20,Lister!$E$20,Lister!$D$7:$D$16),IF(OR(AND(E566&lt;DATE(2022,1,1),F566&lt;DATE(2022,1,1)),E566&gt;DATE(2022,1,31)),0)))))),0),"")</f>
        <v/>
      </c>
      <c r="U566" s="22" t="str">
        <f>IFERROR(MAX(IF(OR(P566="",Q566="",R566=""),"",IF(AND(MONTH(E566)=2,MONTH(F566)=2),(NETWORKDAYS(E566,F566,Lister!$D$7:$D$16)-R566)*O566/NETWORKDAYS(Lister!$D$21,Lister!$E$21,Lister!$D$7:$D$16),IF(AND(MONTH(E566)=2,F566&gt;DATE(2022,2,28)),(NETWORKDAYS(E566,Lister!$E$21,Lister!$D$7:$D$16)-R566)*O566/NETWORKDAYS(Lister!$D$21,Lister!$E$21,Lister!$D$7:$D$16),IF(AND(E566&lt;DATE(2022,2,1),MONTH(F566)=2),(NETWORKDAYS(Lister!$D$21,F566,Lister!$D$7:$D$16)-R566)*O566/NETWORKDAYS(Lister!$D$21,Lister!$E$21,Lister!$D$7:$D$16),IF(AND(E566&lt;DATE(2022,2,1),F566&gt;DATE(2022,2,28)),(NETWORKDAYS(Lister!$D$21,Lister!$E$21,Lister!$D$7:$D$16)-R566)*O566/NETWORKDAYS(Lister!$D$21,Lister!$E$21,Lister!$D$7:$D$16),IF(OR(AND(E566&lt;DATE(2022,2,1),F566&lt;DATE(2022,2,1)),E566&gt;DATE(2022,2,28)),0)))))),0),"")</f>
        <v/>
      </c>
      <c r="V566" s="23" t="str">
        <f t="shared" si="59"/>
        <v/>
      </c>
      <c r="W566" s="23" t="str">
        <f t="shared" si="60"/>
        <v/>
      </c>
      <c r="X566" s="24" t="str">
        <f t="shared" si="61"/>
        <v/>
      </c>
    </row>
    <row r="567" spans="1:24" x14ac:dyDescent="0.3">
      <c r="A567" s="4" t="str">
        <f t="shared" si="62"/>
        <v/>
      </c>
      <c r="B567" s="41"/>
      <c r="C567" s="42"/>
      <c r="D567" s="43"/>
      <c r="E567" s="44"/>
      <c r="F567" s="44"/>
      <c r="G567" s="17" t="str">
        <f>IF(OR(E567="",F567=""),"",NETWORKDAYS(E567,F567,Lister!$D$7:$D$16))</f>
        <v/>
      </c>
      <c r="I567" s="45" t="str">
        <f t="shared" si="56"/>
        <v/>
      </c>
      <c r="J567" s="46"/>
      <c r="K567" s="47">
        <f>IF(ISNUMBER('Opsparede løndele'!I552),J567+'Opsparede løndele'!I552,J567)</f>
        <v>0</v>
      </c>
      <c r="L567" s="48"/>
      <c r="M567" s="49"/>
      <c r="N567" s="23" t="str">
        <f t="shared" si="57"/>
        <v/>
      </c>
      <c r="O567" s="21" t="str">
        <f t="shared" si="58"/>
        <v/>
      </c>
      <c r="P567" s="49"/>
      <c r="Q567" s="49"/>
      <c r="R567" s="49"/>
      <c r="S567" s="22" t="str">
        <f>IFERROR(MAX(IF(OR(P567="",Q567="",R567=""),"",IF(AND(MONTH(E567)=12,MONTH(F567)=12),(NETWORKDAYS(E567,F567,Lister!$D$7:$D$16)-P567)*O567/NETWORKDAYS(Lister!$D$19,Lister!$E$19,Lister!$D$7:$D$16),IF(AND(MONTH(E567)=12,F567&gt;DATE(2021,12,31)),(NETWORKDAYS(E567,Lister!$E$19,Lister!$D$7:$D$16)-P567)*O567/NETWORKDAYS(Lister!$D$19,Lister!$E$19,Lister!$D$7:$D$16),IF(E567&gt;DATE(2021,12,31),0)))),0),"")</f>
        <v/>
      </c>
      <c r="T567" s="22" t="str">
        <f>IFERROR(MAX(IF(OR(P567="",Q567="",R567=""),"",IF(AND(MONTH(E567)=1,MONTH(F567)=1),(NETWORKDAYS(E567,F567,Lister!$D$7:$D$16)-Q567)*O567/NETWORKDAYS(Lister!$D$20,Lister!$E$20,Lister!$D$7:$D$16),IF(AND(MONTH(E567)=1,F567&gt;DATE(2022,1,31)),(NETWORKDAYS(E567,Lister!$E$20,Lister!$D$7:$D$16)-Q567)*O567/NETWORKDAYS(Lister!$D$20,Lister!$E$20,Lister!$D$7:$D$16),IF(AND(E567&lt;DATE(2022,1,1),MONTH(F567)=1),(NETWORKDAYS(Lister!$D$20,F567,Lister!$D$7:$D$16)-Q567)*O567/NETWORKDAYS(Lister!$D$20,Lister!$E$20,Lister!$D$7:$D$16),IF(AND(E567&lt;DATE(2022,1,1),F567&gt;DATE(2022,1,31)),(NETWORKDAYS(Lister!$D$20,Lister!$E$20,Lister!$D$7:$D$16)-Q567)*O567/NETWORKDAYS(Lister!$D$20,Lister!$E$20,Lister!$D$7:$D$16),IF(OR(AND(E567&lt;DATE(2022,1,1),F567&lt;DATE(2022,1,1)),E567&gt;DATE(2022,1,31)),0)))))),0),"")</f>
        <v/>
      </c>
      <c r="U567" s="22" t="str">
        <f>IFERROR(MAX(IF(OR(P567="",Q567="",R567=""),"",IF(AND(MONTH(E567)=2,MONTH(F567)=2),(NETWORKDAYS(E567,F567,Lister!$D$7:$D$16)-R567)*O567/NETWORKDAYS(Lister!$D$21,Lister!$E$21,Lister!$D$7:$D$16),IF(AND(MONTH(E567)=2,F567&gt;DATE(2022,2,28)),(NETWORKDAYS(E567,Lister!$E$21,Lister!$D$7:$D$16)-R567)*O567/NETWORKDAYS(Lister!$D$21,Lister!$E$21,Lister!$D$7:$D$16),IF(AND(E567&lt;DATE(2022,2,1),MONTH(F567)=2),(NETWORKDAYS(Lister!$D$21,F567,Lister!$D$7:$D$16)-R567)*O567/NETWORKDAYS(Lister!$D$21,Lister!$E$21,Lister!$D$7:$D$16),IF(AND(E567&lt;DATE(2022,2,1),F567&gt;DATE(2022,2,28)),(NETWORKDAYS(Lister!$D$21,Lister!$E$21,Lister!$D$7:$D$16)-R567)*O567/NETWORKDAYS(Lister!$D$21,Lister!$E$21,Lister!$D$7:$D$16),IF(OR(AND(E567&lt;DATE(2022,2,1),F567&lt;DATE(2022,2,1)),E567&gt;DATE(2022,2,28)),0)))))),0),"")</f>
        <v/>
      </c>
      <c r="V567" s="23" t="str">
        <f t="shared" si="59"/>
        <v/>
      </c>
      <c r="W567" s="23" t="str">
        <f t="shared" si="60"/>
        <v/>
      </c>
      <c r="X567" s="24" t="str">
        <f t="shared" si="61"/>
        <v/>
      </c>
    </row>
    <row r="568" spans="1:24" x14ac:dyDescent="0.3">
      <c r="A568" s="4" t="str">
        <f t="shared" si="62"/>
        <v/>
      </c>
      <c r="B568" s="41"/>
      <c r="C568" s="42"/>
      <c r="D568" s="43"/>
      <c r="E568" s="44"/>
      <c r="F568" s="44"/>
      <c r="G568" s="17" t="str">
        <f>IF(OR(E568="",F568=""),"",NETWORKDAYS(E568,F568,Lister!$D$7:$D$16))</f>
        <v/>
      </c>
      <c r="I568" s="45" t="str">
        <f t="shared" si="56"/>
        <v/>
      </c>
      <c r="J568" s="46"/>
      <c r="K568" s="47">
        <f>IF(ISNUMBER('Opsparede løndele'!I553),J568+'Opsparede løndele'!I553,J568)</f>
        <v>0</v>
      </c>
      <c r="L568" s="48"/>
      <c r="M568" s="49"/>
      <c r="N568" s="23" t="str">
        <f t="shared" si="57"/>
        <v/>
      </c>
      <c r="O568" s="21" t="str">
        <f t="shared" si="58"/>
        <v/>
      </c>
      <c r="P568" s="49"/>
      <c r="Q568" s="49"/>
      <c r="R568" s="49"/>
      <c r="S568" s="22" t="str">
        <f>IFERROR(MAX(IF(OR(P568="",Q568="",R568=""),"",IF(AND(MONTH(E568)=12,MONTH(F568)=12),(NETWORKDAYS(E568,F568,Lister!$D$7:$D$16)-P568)*O568/NETWORKDAYS(Lister!$D$19,Lister!$E$19,Lister!$D$7:$D$16),IF(AND(MONTH(E568)=12,F568&gt;DATE(2021,12,31)),(NETWORKDAYS(E568,Lister!$E$19,Lister!$D$7:$D$16)-P568)*O568/NETWORKDAYS(Lister!$D$19,Lister!$E$19,Lister!$D$7:$D$16),IF(E568&gt;DATE(2021,12,31),0)))),0),"")</f>
        <v/>
      </c>
      <c r="T568" s="22" t="str">
        <f>IFERROR(MAX(IF(OR(P568="",Q568="",R568=""),"",IF(AND(MONTH(E568)=1,MONTH(F568)=1),(NETWORKDAYS(E568,F568,Lister!$D$7:$D$16)-Q568)*O568/NETWORKDAYS(Lister!$D$20,Lister!$E$20,Lister!$D$7:$D$16),IF(AND(MONTH(E568)=1,F568&gt;DATE(2022,1,31)),(NETWORKDAYS(E568,Lister!$E$20,Lister!$D$7:$D$16)-Q568)*O568/NETWORKDAYS(Lister!$D$20,Lister!$E$20,Lister!$D$7:$D$16),IF(AND(E568&lt;DATE(2022,1,1),MONTH(F568)=1),(NETWORKDAYS(Lister!$D$20,F568,Lister!$D$7:$D$16)-Q568)*O568/NETWORKDAYS(Lister!$D$20,Lister!$E$20,Lister!$D$7:$D$16),IF(AND(E568&lt;DATE(2022,1,1),F568&gt;DATE(2022,1,31)),(NETWORKDAYS(Lister!$D$20,Lister!$E$20,Lister!$D$7:$D$16)-Q568)*O568/NETWORKDAYS(Lister!$D$20,Lister!$E$20,Lister!$D$7:$D$16),IF(OR(AND(E568&lt;DATE(2022,1,1),F568&lt;DATE(2022,1,1)),E568&gt;DATE(2022,1,31)),0)))))),0),"")</f>
        <v/>
      </c>
      <c r="U568" s="22" t="str">
        <f>IFERROR(MAX(IF(OR(P568="",Q568="",R568=""),"",IF(AND(MONTH(E568)=2,MONTH(F568)=2),(NETWORKDAYS(E568,F568,Lister!$D$7:$D$16)-R568)*O568/NETWORKDAYS(Lister!$D$21,Lister!$E$21,Lister!$D$7:$D$16),IF(AND(MONTH(E568)=2,F568&gt;DATE(2022,2,28)),(NETWORKDAYS(E568,Lister!$E$21,Lister!$D$7:$D$16)-R568)*O568/NETWORKDAYS(Lister!$D$21,Lister!$E$21,Lister!$D$7:$D$16),IF(AND(E568&lt;DATE(2022,2,1),MONTH(F568)=2),(NETWORKDAYS(Lister!$D$21,F568,Lister!$D$7:$D$16)-R568)*O568/NETWORKDAYS(Lister!$D$21,Lister!$E$21,Lister!$D$7:$D$16),IF(AND(E568&lt;DATE(2022,2,1),F568&gt;DATE(2022,2,28)),(NETWORKDAYS(Lister!$D$21,Lister!$E$21,Lister!$D$7:$D$16)-R568)*O568/NETWORKDAYS(Lister!$D$21,Lister!$E$21,Lister!$D$7:$D$16),IF(OR(AND(E568&lt;DATE(2022,2,1),F568&lt;DATE(2022,2,1)),E568&gt;DATE(2022,2,28)),0)))))),0),"")</f>
        <v/>
      </c>
      <c r="V568" s="23" t="str">
        <f t="shared" si="59"/>
        <v/>
      </c>
      <c r="W568" s="23" t="str">
        <f t="shared" si="60"/>
        <v/>
      </c>
      <c r="X568" s="24" t="str">
        <f t="shared" si="61"/>
        <v/>
      </c>
    </row>
    <row r="569" spans="1:24" x14ac:dyDescent="0.3">
      <c r="A569" s="4" t="str">
        <f t="shared" si="62"/>
        <v/>
      </c>
      <c r="B569" s="41"/>
      <c r="C569" s="42"/>
      <c r="D569" s="43"/>
      <c r="E569" s="44"/>
      <c r="F569" s="44"/>
      <c r="G569" s="17" t="str">
        <f>IF(OR(E569="",F569=""),"",NETWORKDAYS(E569,F569,Lister!$D$7:$D$16))</f>
        <v/>
      </c>
      <c r="I569" s="45" t="str">
        <f t="shared" si="56"/>
        <v/>
      </c>
      <c r="J569" s="46"/>
      <c r="K569" s="47">
        <f>IF(ISNUMBER('Opsparede løndele'!I554),J569+'Opsparede løndele'!I554,J569)</f>
        <v>0</v>
      </c>
      <c r="L569" s="48"/>
      <c r="M569" s="49"/>
      <c r="N569" s="23" t="str">
        <f t="shared" si="57"/>
        <v/>
      </c>
      <c r="O569" s="21" t="str">
        <f t="shared" si="58"/>
        <v/>
      </c>
      <c r="P569" s="49"/>
      <c r="Q569" s="49"/>
      <c r="R569" s="49"/>
      <c r="S569" s="22" t="str">
        <f>IFERROR(MAX(IF(OR(P569="",Q569="",R569=""),"",IF(AND(MONTH(E569)=12,MONTH(F569)=12),(NETWORKDAYS(E569,F569,Lister!$D$7:$D$16)-P569)*O569/NETWORKDAYS(Lister!$D$19,Lister!$E$19,Lister!$D$7:$D$16),IF(AND(MONTH(E569)=12,F569&gt;DATE(2021,12,31)),(NETWORKDAYS(E569,Lister!$E$19,Lister!$D$7:$D$16)-P569)*O569/NETWORKDAYS(Lister!$D$19,Lister!$E$19,Lister!$D$7:$D$16),IF(E569&gt;DATE(2021,12,31),0)))),0),"")</f>
        <v/>
      </c>
      <c r="T569" s="22" t="str">
        <f>IFERROR(MAX(IF(OR(P569="",Q569="",R569=""),"",IF(AND(MONTH(E569)=1,MONTH(F569)=1),(NETWORKDAYS(E569,F569,Lister!$D$7:$D$16)-Q569)*O569/NETWORKDAYS(Lister!$D$20,Lister!$E$20,Lister!$D$7:$D$16),IF(AND(MONTH(E569)=1,F569&gt;DATE(2022,1,31)),(NETWORKDAYS(E569,Lister!$E$20,Lister!$D$7:$D$16)-Q569)*O569/NETWORKDAYS(Lister!$D$20,Lister!$E$20,Lister!$D$7:$D$16),IF(AND(E569&lt;DATE(2022,1,1),MONTH(F569)=1),(NETWORKDAYS(Lister!$D$20,F569,Lister!$D$7:$D$16)-Q569)*O569/NETWORKDAYS(Lister!$D$20,Lister!$E$20,Lister!$D$7:$D$16),IF(AND(E569&lt;DATE(2022,1,1),F569&gt;DATE(2022,1,31)),(NETWORKDAYS(Lister!$D$20,Lister!$E$20,Lister!$D$7:$D$16)-Q569)*O569/NETWORKDAYS(Lister!$D$20,Lister!$E$20,Lister!$D$7:$D$16),IF(OR(AND(E569&lt;DATE(2022,1,1),F569&lt;DATE(2022,1,1)),E569&gt;DATE(2022,1,31)),0)))))),0),"")</f>
        <v/>
      </c>
      <c r="U569" s="22" t="str">
        <f>IFERROR(MAX(IF(OR(P569="",Q569="",R569=""),"",IF(AND(MONTH(E569)=2,MONTH(F569)=2),(NETWORKDAYS(E569,F569,Lister!$D$7:$D$16)-R569)*O569/NETWORKDAYS(Lister!$D$21,Lister!$E$21,Lister!$D$7:$D$16),IF(AND(MONTH(E569)=2,F569&gt;DATE(2022,2,28)),(NETWORKDAYS(E569,Lister!$E$21,Lister!$D$7:$D$16)-R569)*O569/NETWORKDAYS(Lister!$D$21,Lister!$E$21,Lister!$D$7:$D$16),IF(AND(E569&lt;DATE(2022,2,1),MONTH(F569)=2),(NETWORKDAYS(Lister!$D$21,F569,Lister!$D$7:$D$16)-R569)*O569/NETWORKDAYS(Lister!$D$21,Lister!$E$21,Lister!$D$7:$D$16),IF(AND(E569&lt;DATE(2022,2,1),F569&gt;DATE(2022,2,28)),(NETWORKDAYS(Lister!$D$21,Lister!$E$21,Lister!$D$7:$D$16)-R569)*O569/NETWORKDAYS(Lister!$D$21,Lister!$E$21,Lister!$D$7:$D$16),IF(OR(AND(E569&lt;DATE(2022,2,1),F569&lt;DATE(2022,2,1)),E569&gt;DATE(2022,2,28)),0)))))),0),"")</f>
        <v/>
      </c>
      <c r="V569" s="23" t="str">
        <f t="shared" si="59"/>
        <v/>
      </c>
      <c r="W569" s="23" t="str">
        <f t="shared" si="60"/>
        <v/>
      </c>
      <c r="X569" s="24" t="str">
        <f t="shared" si="61"/>
        <v/>
      </c>
    </row>
    <row r="570" spans="1:24" x14ac:dyDescent="0.3">
      <c r="A570" s="4" t="str">
        <f t="shared" si="62"/>
        <v/>
      </c>
      <c r="B570" s="41"/>
      <c r="C570" s="42"/>
      <c r="D570" s="43"/>
      <c r="E570" s="44"/>
      <c r="F570" s="44"/>
      <c r="G570" s="17" t="str">
        <f>IF(OR(E570="",F570=""),"",NETWORKDAYS(E570,F570,Lister!$D$7:$D$16))</f>
        <v/>
      </c>
      <c r="I570" s="45" t="str">
        <f t="shared" si="56"/>
        <v/>
      </c>
      <c r="J570" s="46"/>
      <c r="K570" s="47">
        <f>IF(ISNUMBER('Opsparede løndele'!I555),J570+'Opsparede løndele'!I555,J570)</f>
        <v>0</v>
      </c>
      <c r="L570" s="48"/>
      <c r="M570" s="49"/>
      <c r="N570" s="23" t="str">
        <f t="shared" si="57"/>
        <v/>
      </c>
      <c r="O570" s="21" t="str">
        <f t="shared" si="58"/>
        <v/>
      </c>
      <c r="P570" s="49"/>
      <c r="Q570" s="49"/>
      <c r="R570" s="49"/>
      <c r="S570" s="22" t="str">
        <f>IFERROR(MAX(IF(OR(P570="",Q570="",R570=""),"",IF(AND(MONTH(E570)=12,MONTH(F570)=12),(NETWORKDAYS(E570,F570,Lister!$D$7:$D$16)-P570)*O570/NETWORKDAYS(Lister!$D$19,Lister!$E$19,Lister!$D$7:$D$16),IF(AND(MONTH(E570)=12,F570&gt;DATE(2021,12,31)),(NETWORKDAYS(E570,Lister!$E$19,Lister!$D$7:$D$16)-P570)*O570/NETWORKDAYS(Lister!$D$19,Lister!$E$19,Lister!$D$7:$D$16),IF(E570&gt;DATE(2021,12,31),0)))),0),"")</f>
        <v/>
      </c>
      <c r="T570" s="22" t="str">
        <f>IFERROR(MAX(IF(OR(P570="",Q570="",R570=""),"",IF(AND(MONTH(E570)=1,MONTH(F570)=1),(NETWORKDAYS(E570,F570,Lister!$D$7:$D$16)-Q570)*O570/NETWORKDAYS(Lister!$D$20,Lister!$E$20,Lister!$D$7:$D$16),IF(AND(MONTH(E570)=1,F570&gt;DATE(2022,1,31)),(NETWORKDAYS(E570,Lister!$E$20,Lister!$D$7:$D$16)-Q570)*O570/NETWORKDAYS(Lister!$D$20,Lister!$E$20,Lister!$D$7:$D$16),IF(AND(E570&lt;DATE(2022,1,1),MONTH(F570)=1),(NETWORKDAYS(Lister!$D$20,F570,Lister!$D$7:$D$16)-Q570)*O570/NETWORKDAYS(Lister!$D$20,Lister!$E$20,Lister!$D$7:$D$16),IF(AND(E570&lt;DATE(2022,1,1),F570&gt;DATE(2022,1,31)),(NETWORKDAYS(Lister!$D$20,Lister!$E$20,Lister!$D$7:$D$16)-Q570)*O570/NETWORKDAYS(Lister!$D$20,Lister!$E$20,Lister!$D$7:$D$16),IF(OR(AND(E570&lt;DATE(2022,1,1),F570&lt;DATE(2022,1,1)),E570&gt;DATE(2022,1,31)),0)))))),0),"")</f>
        <v/>
      </c>
      <c r="U570" s="22" t="str">
        <f>IFERROR(MAX(IF(OR(P570="",Q570="",R570=""),"",IF(AND(MONTH(E570)=2,MONTH(F570)=2),(NETWORKDAYS(E570,F570,Lister!$D$7:$D$16)-R570)*O570/NETWORKDAYS(Lister!$D$21,Lister!$E$21,Lister!$D$7:$D$16),IF(AND(MONTH(E570)=2,F570&gt;DATE(2022,2,28)),(NETWORKDAYS(E570,Lister!$E$21,Lister!$D$7:$D$16)-R570)*O570/NETWORKDAYS(Lister!$D$21,Lister!$E$21,Lister!$D$7:$D$16),IF(AND(E570&lt;DATE(2022,2,1),MONTH(F570)=2),(NETWORKDAYS(Lister!$D$21,F570,Lister!$D$7:$D$16)-R570)*O570/NETWORKDAYS(Lister!$D$21,Lister!$E$21,Lister!$D$7:$D$16),IF(AND(E570&lt;DATE(2022,2,1),F570&gt;DATE(2022,2,28)),(NETWORKDAYS(Lister!$D$21,Lister!$E$21,Lister!$D$7:$D$16)-R570)*O570/NETWORKDAYS(Lister!$D$21,Lister!$E$21,Lister!$D$7:$D$16),IF(OR(AND(E570&lt;DATE(2022,2,1),F570&lt;DATE(2022,2,1)),E570&gt;DATE(2022,2,28)),0)))))),0),"")</f>
        <v/>
      </c>
      <c r="V570" s="23" t="str">
        <f t="shared" si="59"/>
        <v/>
      </c>
      <c r="W570" s="23" t="str">
        <f t="shared" si="60"/>
        <v/>
      </c>
      <c r="X570" s="24" t="str">
        <f t="shared" si="61"/>
        <v/>
      </c>
    </row>
    <row r="571" spans="1:24" x14ac:dyDescent="0.3">
      <c r="A571" s="4" t="str">
        <f t="shared" si="62"/>
        <v/>
      </c>
      <c r="B571" s="41"/>
      <c r="C571" s="42"/>
      <c r="D571" s="43"/>
      <c r="E571" s="44"/>
      <c r="F571" s="44"/>
      <c r="G571" s="17" t="str">
        <f>IF(OR(E571="",F571=""),"",NETWORKDAYS(E571,F571,Lister!$D$7:$D$16))</f>
        <v/>
      </c>
      <c r="I571" s="45" t="str">
        <f t="shared" si="56"/>
        <v/>
      </c>
      <c r="J571" s="46"/>
      <c r="K571" s="47">
        <f>IF(ISNUMBER('Opsparede løndele'!I556),J571+'Opsparede løndele'!I556,J571)</f>
        <v>0</v>
      </c>
      <c r="L571" s="48"/>
      <c r="M571" s="49"/>
      <c r="N571" s="23" t="str">
        <f t="shared" si="57"/>
        <v/>
      </c>
      <c r="O571" s="21" t="str">
        <f t="shared" si="58"/>
        <v/>
      </c>
      <c r="P571" s="49"/>
      <c r="Q571" s="49"/>
      <c r="R571" s="49"/>
      <c r="S571" s="22" t="str">
        <f>IFERROR(MAX(IF(OR(P571="",Q571="",R571=""),"",IF(AND(MONTH(E571)=12,MONTH(F571)=12),(NETWORKDAYS(E571,F571,Lister!$D$7:$D$16)-P571)*O571/NETWORKDAYS(Lister!$D$19,Lister!$E$19,Lister!$D$7:$D$16),IF(AND(MONTH(E571)=12,F571&gt;DATE(2021,12,31)),(NETWORKDAYS(E571,Lister!$E$19,Lister!$D$7:$D$16)-P571)*O571/NETWORKDAYS(Lister!$D$19,Lister!$E$19,Lister!$D$7:$D$16),IF(E571&gt;DATE(2021,12,31),0)))),0),"")</f>
        <v/>
      </c>
      <c r="T571" s="22" t="str">
        <f>IFERROR(MAX(IF(OR(P571="",Q571="",R571=""),"",IF(AND(MONTH(E571)=1,MONTH(F571)=1),(NETWORKDAYS(E571,F571,Lister!$D$7:$D$16)-Q571)*O571/NETWORKDAYS(Lister!$D$20,Lister!$E$20,Lister!$D$7:$D$16),IF(AND(MONTH(E571)=1,F571&gt;DATE(2022,1,31)),(NETWORKDAYS(E571,Lister!$E$20,Lister!$D$7:$D$16)-Q571)*O571/NETWORKDAYS(Lister!$D$20,Lister!$E$20,Lister!$D$7:$D$16),IF(AND(E571&lt;DATE(2022,1,1),MONTH(F571)=1),(NETWORKDAYS(Lister!$D$20,F571,Lister!$D$7:$D$16)-Q571)*O571/NETWORKDAYS(Lister!$D$20,Lister!$E$20,Lister!$D$7:$D$16),IF(AND(E571&lt;DATE(2022,1,1),F571&gt;DATE(2022,1,31)),(NETWORKDAYS(Lister!$D$20,Lister!$E$20,Lister!$D$7:$D$16)-Q571)*O571/NETWORKDAYS(Lister!$D$20,Lister!$E$20,Lister!$D$7:$D$16),IF(OR(AND(E571&lt;DATE(2022,1,1),F571&lt;DATE(2022,1,1)),E571&gt;DATE(2022,1,31)),0)))))),0),"")</f>
        <v/>
      </c>
      <c r="U571" s="22" t="str">
        <f>IFERROR(MAX(IF(OR(P571="",Q571="",R571=""),"",IF(AND(MONTH(E571)=2,MONTH(F571)=2),(NETWORKDAYS(E571,F571,Lister!$D$7:$D$16)-R571)*O571/NETWORKDAYS(Lister!$D$21,Lister!$E$21,Lister!$D$7:$D$16),IF(AND(MONTH(E571)=2,F571&gt;DATE(2022,2,28)),(NETWORKDAYS(E571,Lister!$E$21,Lister!$D$7:$D$16)-R571)*O571/NETWORKDAYS(Lister!$D$21,Lister!$E$21,Lister!$D$7:$D$16),IF(AND(E571&lt;DATE(2022,2,1),MONTH(F571)=2),(NETWORKDAYS(Lister!$D$21,F571,Lister!$D$7:$D$16)-R571)*O571/NETWORKDAYS(Lister!$D$21,Lister!$E$21,Lister!$D$7:$D$16),IF(AND(E571&lt;DATE(2022,2,1),F571&gt;DATE(2022,2,28)),(NETWORKDAYS(Lister!$D$21,Lister!$E$21,Lister!$D$7:$D$16)-R571)*O571/NETWORKDAYS(Lister!$D$21,Lister!$E$21,Lister!$D$7:$D$16),IF(OR(AND(E571&lt;DATE(2022,2,1),F571&lt;DATE(2022,2,1)),E571&gt;DATE(2022,2,28)),0)))))),0),"")</f>
        <v/>
      </c>
      <c r="V571" s="23" t="str">
        <f t="shared" si="59"/>
        <v/>
      </c>
      <c r="W571" s="23" t="str">
        <f t="shared" si="60"/>
        <v/>
      </c>
      <c r="X571" s="24" t="str">
        <f t="shared" si="61"/>
        <v/>
      </c>
    </row>
    <row r="572" spans="1:24" x14ac:dyDescent="0.3">
      <c r="A572" s="4" t="str">
        <f t="shared" si="62"/>
        <v/>
      </c>
      <c r="B572" s="41"/>
      <c r="C572" s="42"/>
      <c r="D572" s="43"/>
      <c r="E572" s="44"/>
      <c r="F572" s="44"/>
      <c r="G572" s="17" t="str">
        <f>IF(OR(E572="",F572=""),"",NETWORKDAYS(E572,F572,Lister!$D$7:$D$16))</f>
        <v/>
      </c>
      <c r="I572" s="45" t="str">
        <f t="shared" si="56"/>
        <v/>
      </c>
      <c r="J572" s="46"/>
      <c r="K572" s="47">
        <f>IF(ISNUMBER('Opsparede løndele'!I557),J572+'Opsparede løndele'!I557,J572)</f>
        <v>0</v>
      </c>
      <c r="L572" s="48"/>
      <c r="M572" s="49"/>
      <c r="N572" s="23" t="str">
        <f t="shared" si="57"/>
        <v/>
      </c>
      <c r="O572" s="21" t="str">
        <f t="shared" si="58"/>
        <v/>
      </c>
      <c r="P572" s="49"/>
      <c r="Q572" s="49"/>
      <c r="R572" s="49"/>
      <c r="S572" s="22" t="str">
        <f>IFERROR(MAX(IF(OR(P572="",Q572="",R572=""),"",IF(AND(MONTH(E572)=12,MONTH(F572)=12),(NETWORKDAYS(E572,F572,Lister!$D$7:$D$16)-P572)*O572/NETWORKDAYS(Lister!$D$19,Lister!$E$19,Lister!$D$7:$D$16),IF(AND(MONTH(E572)=12,F572&gt;DATE(2021,12,31)),(NETWORKDAYS(E572,Lister!$E$19,Lister!$D$7:$D$16)-P572)*O572/NETWORKDAYS(Lister!$D$19,Lister!$E$19,Lister!$D$7:$D$16),IF(E572&gt;DATE(2021,12,31),0)))),0),"")</f>
        <v/>
      </c>
      <c r="T572" s="22" t="str">
        <f>IFERROR(MAX(IF(OR(P572="",Q572="",R572=""),"",IF(AND(MONTH(E572)=1,MONTH(F572)=1),(NETWORKDAYS(E572,F572,Lister!$D$7:$D$16)-Q572)*O572/NETWORKDAYS(Lister!$D$20,Lister!$E$20,Lister!$D$7:$D$16),IF(AND(MONTH(E572)=1,F572&gt;DATE(2022,1,31)),(NETWORKDAYS(E572,Lister!$E$20,Lister!$D$7:$D$16)-Q572)*O572/NETWORKDAYS(Lister!$D$20,Lister!$E$20,Lister!$D$7:$D$16),IF(AND(E572&lt;DATE(2022,1,1),MONTH(F572)=1),(NETWORKDAYS(Lister!$D$20,F572,Lister!$D$7:$D$16)-Q572)*O572/NETWORKDAYS(Lister!$D$20,Lister!$E$20,Lister!$D$7:$D$16),IF(AND(E572&lt;DATE(2022,1,1),F572&gt;DATE(2022,1,31)),(NETWORKDAYS(Lister!$D$20,Lister!$E$20,Lister!$D$7:$D$16)-Q572)*O572/NETWORKDAYS(Lister!$D$20,Lister!$E$20,Lister!$D$7:$D$16),IF(OR(AND(E572&lt;DATE(2022,1,1),F572&lt;DATE(2022,1,1)),E572&gt;DATE(2022,1,31)),0)))))),0),"")</f>
        <v/>
      </c>
      <c r="U572" s="22" t="str">
        <f>IFERROR(MAX(IF(OR(P572="",Q572="",R572=""),"",IF(AND(MONTH(E572)=2,MONTH(F572)=2),(NETWORKDAYS(E572,F572,Lister!$D$7:$D$16)-R572)*O572/NETWORKDAYS(Lister!$D$21,Lister!$E$21,Lister!$D$7:$D$16),IF(AND(MONTH(E572)=2,F572&gt;DATE(2022,2,28)),(NETWORKDAYS(E572,Lister!$E$21,Lister!$D$7:$D$16)-R572)*O572/NETWORKDAYS(Lister!$D$21,Lister!$E$21,Lister!$D$7:$D$16),IF(AND(E572&lt;DATE(2022,2,1),MONTH(F572)=2),(NETWORKDAYS(Lister!$D$21,F572,Lister!$D$7:$D$16)-R572)*O572/NETWORKDAYS(Lister!$D$21,Lister!$E$21,Lister!$D$7:$D$16),IF(AND(E572&lt;DATE(2022,2,1),F572&gt;DATE(2022,2,28)),(NETWORKDAYS(Lister!$D$21,Lister!$E$21,Lister!$D$7:$D$16)-R572)*O572/NETWORKDAYS(Lister!$D$21,Lister!$E$21,Lister!$D$7:$D$16),IF(OR(AND(E572&lt;DATE(2022,2,1),F572&lt;DATE(2022,2,1)),E572&gt;DATE(2022,2,28)),0)))))),0),"")</f>
        <v/>
      </c>
      <c r="V572" s="23" t="str">
        <f t="shared" si="59"/>
        <v/>
      </c>
      <c r="W572" s="23" t="str">
        <f t="shared" si="60"/>
        <v/>
      </c>
      <c r="X572" s="24" t="str">
        <f t="shared" si="61"/>
        <v/>
      </c>
    </row>
    <row r="573" spans="1:24" x14ac:dyDescent="0.3">
      <c r="A573" s="4" t="str">
        <f t="shared" si="62"/>
        <v/>
      </c>
      <c r="B573" s="41"/>
      <c r="C573" s="42"/>
      <c r="D573" s="43"/>
      <c r="E573" s="44"/>
      <c r="F573" s="44"/>
      <c r="G573" s="17" t="str">
        <f>IF(OR(E573="",F573=""),"",NETWORKDAYS(E573,F573,Lister!$D$7:$D$16))</f>
        <v/>
      </c>
      <c r="I573" s="45" t="str">
        <f t="shared" si="56"/>
        <v/>
      </c>
      <c r="J573" s="46"/>
      <c r="K573" s="47">
        <f>IF(ISNUMBER('Opsparede løndele'!I558),J573+'Opsparede løndele'!I558,J573)</f>
        <v>0</v>
      </c>
      <c r="L573" s="48"/>
      <c r="M573" s="49"/>
      <c r="N573" s="23" t="str">
        <f t="shared" si="57"/>
        <v/>
      </c>
      <c r="O573" s="21" t="str">
        <f t="shared" si="58"/>
        <v/>
      </c>
      <c r="P573" s="49"/>
      <c r="Q573" s="49"/>
      <c r="R573" s="49"/>
      <c r="S573" s="22" t="str">
        <f>IFERROR(MAX(IF(OR(P573="",Q573="",R573=""),"",IF(AND(MONTH(E573)=12,MONTH(F573)=12),(NETWORKDAYS(E573,F573,Lister!$D$7:$D$16)-P573)*O573/NETWORKDAYS(Lister!$D$19,Lister!$E$19,Lister!$D$7:$D$16),IF(AND(MONTH(E573)=12,F573&gt;DATE(2021,12,31)),(NETWORKDAYS(E573,Lister!$E$19,Lister!$D$7:$D$16)-P573)*O573/NETWORKDAYS(Lister!$D$19,Lister!$E$19,Lister!$D$7:$D$16),IF(E573&gt;DATE(2021,12,31),0)))),0),"")</f>
        <v/>
      </c>
      <c r="T573" s="22" t="str">
        <f>IFERROR(MAX(IF(OR(P573="",Q573="",R573=""),"",IF(AND(MONTH(E573)=1,MONTH(F573)=1),(NETWORKDAYS(E573,F573,Lister!$D$7:$D$16)-Q573)*O573/NETWORKDAYS(Lister!$D$20,Lister!$E$20,Lister!$D$7:$D$16),IF(AND(MONTH(E573)=1,F573&gt;DATE(2022,1,31)),(NETWORKDAYS(E573,Lister!$E$20,Lister!$D$7:$D$16)-Q573)*O573/NETWORKDAYS(Lister!$D$20,Lister!$E$20,Lister!$D$7:$D$16),IF(AND(E573&lt;DATE(2022,1,1),MONTH(F573)=1),(NETWORKDAYS(Lister!$D$20,F573,Lister!$D$7:$D$16)-Q573)*O573/NETWORKDAYS(Lister!$D$20,Lister!$E$20,Lister!$D$7:$D$16),IF(AND(E573&lt;DATE(2022,1,1),F573&gt;DATE(2022,1,31)),(NETWORKDAYS(Lister!$D$20,Lister!$E$20,Lister!$D$7:$D$16)-Q573)*O573/NETWORKDAYS(Lister!$D$20,Lister!$E$20,Lister!$D$7:$D$16),IF(OR(AND(E573&lt;DATE(2022,1,1),F573&lt;DATE(2022,1,1)),E573&gt;DATE(2022,1,31)),0)))))),0),"")</f>
        <v/>
      </c>
      <c r="U573" s="22" t="str">
        <f>IFERROR(MAX(IF(OR(P573="",Q573="",R573=""),"",IF(AND(MONTH(E573)=2,MONTH(F573)=2),(NETWORKDAYS(E573,F573,Lister!$D$7:$D$16)-R573)*O573/NETWORKDAYS(Lister!$D$21,Lister!$E$21,Lister!$D$7:$D$16),IF(AND(MONTH(E573)=2,F573&gt;DATE(2022,2,28)),(NETWORKDAYS(E573,Lister!$E$21,Lister!$D$7:$D$16)-R573)*O573/NETWORKDAYS(Lister!$D$21,Lister!$E$21,Lister!$D$7:$D$16),IF(AND(E573&lt;DATE(2022,2,1),MONTH(F573)=2),(NETWORKDAYS(Lister!$D$21,F573,Lister!$D$7:$D$16)-R573)*O573/NETWORKDAYS(Lister!$D$21,Lister!$E$21,Lister!$D$7:$D$16),IF(AND(E573&lt;DATE(2022,2,1),F573&gt;DATE(2022,2,28)),(NETWORKDAYS(Lister!$D$21,Lister!$E$21,Lister!$D$7:$D$16)-R573)*O573/NETWORKDAYS(Lister!$D$21,Lister!$E$21,Lister!$D$7:$D$16),IF(OR(AND(E573&lt;DATE(2022,2,1),F573&lt;DATE(2022,2,1)),E573&gt;DATE(2022,2,28)),0)))))),0),"")</f>
        <v/>
      </c>
      <c r="V573" s="23" t="str">
        <f t="shared" si="59"/>
        <v/>
      </c>
      <c r="W573" s="23" t="str">
        <f t="shared" si="60"/>
        <v/>
      </c>
      <c r="X573" s="24" t="str">
        <f t="shared" si="61"/>
        <v/>
      </c>
    </row>
    <row r="574" spans="1:24" x14ac:dyDescent="0.3">
      <c r="A574" s="4" t="str">
        <f t="shared" si="62"/>
        <v/>
      </c>
      <c r="B574" s="41"/>
      <c r="C574" s="42"/>
      <c r="D574" s="43"/>
      <c r="E574" s="44"/>
      <c r="F574" s="44"/>
      <c r="G574" s="17" t="str">
        <f>IF(OR(E574="",F574=""),"",NETWORKDAYS(E574,F574,Lister!$D$7:$D$16))</f>
        <v/>
      </c>
      <c r="I574" s="45" t="str">
        <f t="shared" si="56"/>
        <v/>
      </c>
      <c r="J574" s="46"/>
      <c r="K574" s="47">
        <f>IF(ISNUMBER('Opsparede løndele'!I559),J574+'Opsparede løndele'!I559,J574)</f>
        <v>0</v>
      </c>
      <c r="L574" s="48"/>
      <c r="M574" s="49"/>
      <c r="N574" s="23" t="str">
        <f t="shared" si="57"/>
        <v/>
      </c>
      <c r="O574" s="21" t="str">
        <f t="shared" si="58"/>
        <v/>
      </c>
      <c r="P574" s="49"/>
      <c r="Q574" s="49"/>
      <c r="R574" s="49"/>
      <c r="S574" s="22" t="str">
        <f>IFERROR(MAX(IF(OR(P574="",Q574="",R574=""),"",IF(AND(MONTH(E574)=12,MONTH(F574)=12),(NETWORKDAYS(E574,F574,Lister!$D$7:$D$16)-P574)*O574/NETWORKDAYS(Lister!$D$19,Lister!$E$19,Lister!$D$7:$D$16),IF(AND(MONTH(E574)=12,F574&gt;DATE(2021,12,31)),(NETWORKDAYS(E574,Lister!$E$19,Lister!$D$7:$D$16)-P574)*O574/NETWORKDAYS(Lister!$D$19,Lister!$E$19,Lister!$D$7:$D$16),IF(E574&gt;DATE(2021,12,31),0)))),0),"")</f>
        <v/>
      </c>
      <c r="T574" s="22" t="str">
        <f>IFERROR(MAX(IF(OR(P574="",Q574="",R574=""),"",IF(AND(MONTH(E574)=1,MONTH(F574)=1),(NETWORKDAYS(E574,F574,Lister!$D$7:$D$16)-Q574)*O574/NETWORKDAYS(Lister!$D$20,Lister!$E$20,Lister!$D$7:$D$16),IF(AND(MONTH(E574)=1,F574&gt;DATE(2022,1,31)),(NETWORKDAYS(E574,Lister!$E$20,Lister!$D$7:$D$16)-Q574)*O574/NETWORKDAYS(Lister!$D$20,Lister!$E$20,Lister!$D$7:$D$16),IF(AND(E574&lt;DATE(2022,1,1),MONTH(F574)=1),(NETWORKDAYS(Lister!$D$20,F574,Lister!$D$7:$D$16)-Q574)*O574/NETWORKDAYS(Lister!$D$20,Lister!$E$20,Lister!$D$7:$D$16),IF(AND(E574&lt;DATE(2022,1,1),F574&gt;DATE(2022,1,31)),(NETWORKDAYS(Lister!$D$20,Lister!$E$20,Lister!$D$7:$D$16)-Q574)*O574/NETWORKDAYS(Lister!$D$20,Lister!$E$20,Lister!$D$7:$D$16),IF(OR(AND(E574&lt;DATE(2022,1,1),F574&lt;DATE(2022,1,1)),E574&gt;DATE(2022,1,31)),0)))))),0),"")</f>
        <v/>
      </c>
      <c r="U574" s="22" t="str">
        <f>IFERROR(MAX(IF(OR(P574="",Q574="",R574=""),"",IF(AND(MONTH(E574)=2,MONTH(F574)=2),(NETWORKDAYS(E574,F574,Lister!$D$7:$D$16)-R574)*O574/NETWORKDAYS(Lister!$D$21,Lister!$E$21,Lister!$D$7:$D$16),IF(AND(MONTH(E574)=2,F574&gt;DATE(2022,2,28)),(NETWORKDAYS(E574,Lister!$E$21,Lister!$D$7:$D$16)-R574)*O574/NETWORKDAYS(Lister!$D$21,Lister!$E$21,Lister!$D$7:$D$16),IF(AND(E574&lt;DATE(2022,2,1),MONTH(F574)=2),(NETWORKDAYS(Lister!$D$21,F574,Lister!$D$7:$D$16)-R574)*O574/NETWORKDAYS(Lister!$D$21,Lister!$E$21,Lister!$D$7:$D$16),IF(AND(E574&lt;DATE(2022,2,1),F574&gt;DATE(2022,2,28)),(NETWORKDAYS(Lister!$D$21,Lister!$E$21,Lister!$D$7:$D$16)-R574)*O574/NETWORKDAYS(Lister!$D$21,Lister!$E$21,Lister!$D$7:$D$16),IF(OR(AND(E574&lt;DATE(2022,2,1),F574&lt;DATE(2022,2,1)),E574&gt;DATE(2022,2,28)),0)))))),0),"")</f>
        <v/>
      </c>
      <c r="V574" s="23" t="str">
        <f t="shared" si="59"/>
        <v/>
      </c>
      <c r="W574" s="23" t="str">
        <f t="shared" si="60"/>
        <v/>
      </c>
      <c r="X574" s="24" t="str">
        <f t="shared" si="61"/>
        <v/>
      </c>
    </row>
    <row r="575" spans="1:24" x14ac:dyDescent="0.3">
      <c r="A575" s="4" t="str">
        <f t="shared" si="62"/>
        <v/>
      </c>
      <c r="B575" s="41"/>
      <c r="C575" s="42"/>
      <c r="D575" s="43"/>
      <c r="E575" s="44"/>
      <c r="F575" s="44"/>
      <c r="G575" s="17" t="str">
        <f>IF(OR(E575="",F575=""),"",NETWORKDAYS(E575,F575,Lister!$D$7:$D$16))</f>
        <v/>
      </c>
      <c r="I575" s="45" t="str">
        <f t="shared" si="56"/>
        <v/>
      </c>
      <c r="J575" s="46"/>
      <c r="K575" s="47">
        <f>IF(ISNUMBER('Opsparede løndele'!I560),J575+'Opsparede løndele'!I560,J575)</f>
        <v>0</v>
      </c>
      <c r="L575" s="48"/>
      <c r="M575" s="49"/>
      <c r="N575" s="23" t="str">
        <f t="shared" si="57"/>
        <v/>
      </c>
      <c r="O575" s="21" t="str">
        <f t="shared" si="58"/>
        <v/>
      </c>
      <c r="P575" s="49"/>
      <c r="Q575" s="49"/>
      <c r="R575" s="49"/>
      <c r="S575" s="22" t="str">
        <f>IFERROR(MAX(IF(OR(P575="",Q575="",R575=""),"",IF(AND(MONTH(E575)=12,MONTH(F575)=12),(NETWORKDAYS(E575,F575,Lister!$D$7:$D$16)-P575)*O575/NETWORKDAYS(Lister!$D$19,Lister!$E$19,Lister!$D$7:$D$16),IF(AND(MONTH(E575)=12,F575&gt;DATE(2021,12,31)),(NETWORKDAYS(E575,Lister!$E$19,Lister!$D$7:$D$16)-P575)*O575/NETWORKDAYS(Lister!$D$19,Lister!$E$19,Lister!$D$7:$D$16),IF(E575&gt;DATE(2021,12,31),0)))),0),"")</f>
        <v/>
      </c>
      <c r="T575" s="22" t="str">
        <f>IFERROR(MAX(IF(OR(P575="",Q575="",R575=""),"",IF(AND(MONTH(E575)=1,MONTH(F575)=1),(NETWORKDAYS(E575,F575,Lister!$D$7:$D$16)-Q575)*O575/NETWORKDAYS(Lister!$D$20,Lister!$E$20,Lister!$D$7:$D$16),IF(AND(MONTH(E575)=1,F575&gt;DATE(2022,1,31)),(NETWORKDAYS(E575,Lister!$E$20,Lister!$D$7:$D$16)-Q575)*O575/NETWORKDAYS(Lister!$D$20,Lister!$E$20,Lister!$D$7:$D$16),IF(AND(E575&lt;DATE(2022,1,1),MONTH(F575)=1),(NETWORKDAYS(Lister!$D$20,F575,Lister!$D$7:$D$16)-Q575)*O575/NETWORKDAYS(Lister!$D$20,Lister!$E$20,Lister!$D$7:$D$16),IF(AND(E575&lt;DATE(2022,1,1),F575&gt;DATE(2022,1,31)),(NETWORKDAYS(Lister!$D$20,Lister!$E$20,Lister!$D$7:$D$16)-Q575)*O575/NETWORKDAYS(Lister!$D$20,Lister!$E$20,Lister!$D$7:$D$16),IF(OR(AND(E575&lt;DATE(2022,1,1),F575&lt;DATE(2022,1,1)),E575&gt;DATE(2022,1,31)),0)))))),0),"")</f>
        <v/>
      </c>
      <c r="U575" s="22" t="str">
        <f>IFERROR(MAX(IF(OR(P575="",Q575="",R575=""),"",IF(AND(MONTH(E575)=2,MONTH(F575)=2),(NETWORKDAYS(E575,F575,Lister!$D$7:$D$16)-R575)*O575/NETWORKDAYS(Lister!$D$21,Lister!$E$21,Lister!$D$7:$D$16),IF(AND(MONTH(E575)=2,F575&gt;DATE(2022,2,28)),(NETWORKDAYS(E575,Lister!$E$21,Lister!$D$7:$D$16)-R575)*O575/NETWORKDAYS(Lister!$D$21,Lister!$E$21,Lister!$D$7:$D$16),IF(AND(E575&lt;DATE(2022,2,1),MONTH(F575)=2),(NETWORKDAYS(Lister!$D$21,F575,Lister!$D$7:$D$16)-R575)*O575/NETWORKDAYS(Lister!$D$21,Lister!$E$21,Lister!$D$7:$D$16),IF(AND(E575&lt;DATE(2022,2,1),F575&gt;DATE(2022,2,28)),(NETWORKDAYS(Lister!$D$21,Lister!$E$21,Lister!$D$7:$D$16)-R575)*O575/NETWORKDAYS(Lister!$D$21,Lister!$E$21,Lister!$D$7:$D$16),IF(OR(AND(E575&lt;DATE(2022,2,1),F575&lt;DATE(2022,2,1)),E575&gt;DATE(2022,2,28)),0)))))),0),"")</f>
        <v/>
      </c>
      <c r="V575" s="23" t="str">
        <f t="shared" si="59"/>
        <v/>
      </c>
      <c r="W575" s="23" t="str">
        <f t="shared" si="60"/>
        <v/>
      </c>
      <c r="X575" s="24" t="str">
        <f t="shared" si="61"/>
        <v/>
      </c>
    </row>
    <row r="576" spans="1:24" x14ac:dyDescent="0.3">
      <c r="A576" s="4" t="str">
        <f t="shared" si="62"/>
        <v/>
      </c>
      <c r="B576" s="41"/>
      <c r="C576" s="42"/>
      <c r="D576" s="43"/>
      <c r="E576" s="44"/>
      <c r="F576" s="44"/>
      <c r="G576" s="17" t="str">
        <f>IF(OR(E576="",F576=""),"",NETWORKDAYS(E576,F576,Lister!$D$7:$D$16))</f>
        <v/>
      </c>
      <c r="I576" s="45" t="str">
        <f t="shared" si="56"/>
        <v/>
      </c>
      <c r="J576" s="46"/>
      <c r="K576" s="47">
        <f>IF(ISNUMBER('Opsparede løndele'!I561),J576+'Opsparede løndele'!I561,J576)</f>
        <v>0</v>
      </c>
      <c r="L576" s="48"/>
      <c r="M576" s="49"/>
      <c r="N576" s="23" t="str">
        <f t="shared" si="57"/>
        <v/>
      </c>
      <c r="O576" s="21" t="str">
        <f t="shared" si="58"/>
        <v/>
      </c>
      <c r="P576" s="49"/>
      <c r="Q576" s="49"/>
      <c r="R576" s="49"/>
      <c r="S576" s="22" t="str">
        <f>IFERROR(MAX(IF(OR(P576="",Q576="",R576=""),"",IF(AND(MONTH(E576)=12,MONTH(F576)=12),(NETWORKDAYS(E576,F576,Lister!$D$7:$D$16)-P576)*O576/NETWORKDAYS(Lister!$D$19,Lister!$E$19,Lister!$D$7:$D$16),IF(AND(MONTH(E576)=12,F576&gt;DATE(2021,12,31)),(NETWORKDAYS(E576,Lister!$E$19,Lister!$D$7:$D$16)-P576)*O576/NETWORKDAYS(Lister!$D$19,Lister!$E$19,Lister!$D$7:$D$16),IF(E576&gt;DATE(2021,12,31),0)))),0),"")</f>
        <v/>
      </c>
      <c r="T576" s="22" t="str">
        <f>IFERROR(MAX(IF(OR(P576="",Q576="",R576=""),"",IF(AND(MONTH(E576)=1,MONTH(F576)=1),(NETWORKDAYS(E576,F576,Lister!$D$7:$D$16)-Q576)*O576/NETWORKDAYS(Lister!$D$20,Lister!$E$20,Lister!$D$7:$D$16),IF(AND(MONTH(E576)=1,F576&gt;DATE(2022,1,31)),(NETWORKDAYS(E576,Lister!$E$20,Lister!$D$7:$D$16)-Q576)*O576/NETWORKDAYS(Lister!$D$20,Lister!$E$20,Lister!$D$7:$D$16),IF(AND(E576&lt;DATE(2022,1,1),MONTH(F576)=1),(NETWORKDAYS(Lister!$D$20,F576,Lister!$D$7:$D$16)-Q576)*O576/NETWORKDAYS(Lister!$D$20,Lister!$E$20,Lister!$D$7:$D$16),IF(AND(E576&lt;DATE(2022,1,1),F576&gt;DATE(2022,1,31)),(NETWORKDAYS(Lister!$D$20,Lister!$E$20,Lister!$D$7:$D$16)-Q576)*O576/NETWORKDAYS(Lister!$D$20,Lister!$E$20,Lister!$D$7:$D$16),IF(OR(AND(E576&lt;DATE(2022,1,1),F576&lt;DATE(2022,1,1)),E576&gt;DATE(2022,1,31)),0)))))),0),"")</f>
        <v/>
      </c>
      <c r="U576" s="22" t="str">
        <f>IFERROR(MAX(IF(OR(P576="",Q576="",R576=""),"",IF(AND(MONTH(E576)=2,MONTH(F576)=2),(NETWORKDAYS(E576,F576,Lister!$D$7:$D$16)-R576)*O576/NETWORKDAYS(Lister!$D$21,Lister!$E$21,Lister!$D$7:$D$16),IF(AND(MONTH(E576)=2,F576&gt;DATE(2022,2,28)),(NETWORKDAYS(E576,Lister!$E$21,Lister!$D$7:$D$16)-R576)*O576/NETWORKDAYS(Lister!$D$21,Lister!$E$21,Lister!$D$7:$D$16),IF(AND(E576&lt;DATE(2022,2,1),MONTH(F576)=2),(NETWORKDAYS(Lister!$D$21,F576,Lister!$D$7:$D$16)-R576)*O576/NETWORKDAYS(Lister!$D$21,Lister!$E$21,Lister!$D$7:$D$16),IF(AND(E576&lt;DATE(2022,2,1),F576&gt;DATE(2022,2,28)),(NETWORKDAYS(Lister!$D$21,Lister!$E$21,Lister!$D$7:$D$16)-R576)*O576/NETWORKDAYS(Lister!$D$21,Lister!$E$21,Lister!$D$7:$D$16),IF(OR(AND(E576&lt;DATE(2022,2,1),F576&lt;DATE(2022,2,1)),E576&gt;DATE(2022,2,28)),0)))))),0),"")</f>
        <v/>
      </c>
      <c r="V576" s="23" t="str">
        <f t="shared" si="59"/>
        <v/>
      </c>
      <c r="W576" s="23" t="str">
        <f t="shared" si="60"/>
        <v/>
      </c>
      <c r="X576" s="24" t="str">
        <f t="shared" si="61"/>
        <v/>
      </c>
    </row>
    <row r="577" spans="1:24" x14ac:dyDescent="0.3">
      <c r="A577" s="4" t="str">
        <f t="shared" si="62"/>
        <v/>
      </c>
      <c r="B577" s="41"/>
      <c r="C577" s="42"/>
      <c r="D577" s="43"/>
      <c r="E577" s="44"/>
      <c r="F577" s="44"/>
      <c r="G577" s="17" t="str">
        <f>IF(OR(E577="",F577=""),"",NETWORKDAYS(E577,F577,Lister!$D$7:$D$16))</f>
        <v/>
      </c>
      <c r="I577" s="45" t="str">
        <f t="shared" si="56"/>
        <v/>
      </c>
      <c r="J577" s="46"/>
      <c r="K577" s="47">
        <f>IF(ISNUMBER('Opsparede løndele'!I562),J577+'Opsparede løndele'!I562,J577)</f>
        <v>0</v>
      </c>
      <c r="L577" s="48"/>
      <c r="M577" s="49"/>
      <c r="N577" s="23" t="str">
        <f t="shared" si="57"/>
        <v/>
      </c>
      <c r="O577" s="21" t="str">
        <f t="shared" si="58"/>
        <v/>
      </c>
      <c r="P577" s="49"/>
      <c r="Q577" s="49"/>
      <c r="R577" s="49"/>
      <c r="S577" s="22" t="str">
        <f>IFERROR(MAX(IF(OR(P577="",Q577="",R577=""),"",IF(AND(MONTH(E577)=12,MONTH(F577)=12),(NETWORKDAYS(E577,F577,Lister!$D$7:$D$16)-P577)*O577/NETWORKDAYS(Lister!$D$19,Lister!$E$19,Lister!$D$7:$D$16),IF(AND(MONTH(E577)=12,F577&gt;DATE(2021,12,31)),(NETWORKDAYS(E577,Lister!$E$19,Lister!$D$7:$D$16)-P577)*O577/NETWORKDAYS(Lister!$D$19,Lister!$E$19,Lister!$D$7:$D$16),IF(E577&gt;DATE(2021,12,31),0)))),0),"")</f>
        <v/>
      </c>
      <c r="T577" s="22" t="str">
        <f>IFERROR(MAX(IF(OR(P577="",Q577="",R577=""),"",IF(AND(MONTH(E577)=1,MONTH(F577)=1),(NETWORKDAYS(E577,F577,Lister!$D$7:$D$16)-Q577)*O577/NETWORKDAYS(Lister!$D$20,Lister!$E$20,Lister!$D$7:$D$16),IF(AND(MONTH(E577)=1,F577&gt;DATE(2022,1,31)),(NETWORKDAYS(E577,Lister!$E$20,Lister!$D$7:$D$16)-Q577)*O577/NETWORKDAYS(Lister!$D$20,Lister!$E$20,Lister!$D$7:$D$16),IF(AND(E577&lt;DATE(2022,1,1),MONTH(F577)=1),(NETWORKDAYS(Lister!$D$20,F577,Lister!$D$7:$D$16)-Q577)*O577/NETWORKDAYS(Lister!$D$20,Lister!$E$20,Lister!$D$7:$D$16),IF(AND(E577&lt;DATE(2022,1,1),F577&gt;DATE(2022,1,31)),(NETWORKDAYS(Lister!$D$20,Lister!$E$20,Lister!$D$7:$D$16)-Q577)*O577/NETWORKDAYS(Lister!$D$20,Lister!$E$20,Lister!$D$7:$D$16),IF(OR(AND(E577&lt;DATE(2022,1,1),F577&lt;DATE(2022,1,1)),E577&gt;DATE(2022,1,31)),0)))))),0),"")</f>
        <v/>
      </c>
      <c r="U577" s="22" t="str">
        <f>IFERROR(MAX(IF(OR(P577="",Q577="",R577=""),"",IF(AND(MONTH(E577)=2,MONTH(F577)=2),(NETWORKDAYS(E577,F577,Lister!$D$7:$D$16)-R577)*O577/NETWORKDAYS(Lister!$D$21,Lister!$E$21,Lister!$D$7:$D$16),IF(AND(MONTH(E577)=2,F577&gt;DATE(2022,2,28)),(NETWORKDAYS(E577,Lister!$E$21,Lister!$D$7:$D$16)-R577)*O577/NETWORKDAYS(Lister!$D$21,Lister!$E$21,Lister!$D$7:$D$16),IF(AND(E577&lt;DATE(2022,2,1),MONTH(F577)=2),(NETWORKDAYS(Lister!$D$21,F577,Lister!$D$7:$D$16)-R577)*O577/NETWORKDAYS(Lister!$D$21,Lister!$E$21,Lister!$D$7:$D$16),IF(AND(E577&lt;DATE(2022,2,1),F577&gt;DATE(2022,2,28)),(NETWORKDAYS(Lister!$D$21,Lister!$E$21,Lister!$D$7:$D$16)-R577)*O577/NETWORKDAYS(Lister!$D$21,Lister!$E$21,Lister!$D$7:$D$16),IF(OR(AND(E577&lt;DATE(2022,2,1),F577&lt;DATE(2022,2,1)),E577&gt;DATE(2022,2,28)),0)))))),0),"")</f>
        <v/>
      </c>
      <c r="V577" s="23" t="str">
        <f t="shared" si="59"/>
        <v/>
      </c>
      <c r="W577" s="23" t="str">
        <f t="shared" si="60"/>
        <v/>
      </c>
      <c r="X577" s="24" t="str">
        <f t="shared" si="61"/>
        <v/>
      </c>
    </row>
    <row r="578" spans="1:24" x14ac:dyDescent="0.3">
      <c r="A578" s="4" t="str">
        <f t="shared" si="62"/>
        <v/>
      </c>
      <c r="B578" s="41"/>
      <c r="C578" s="42"/>
      <c r="D578" s="43"/>
      <c r="E578" s="44"/>
      <c r="F578" s="44"/>
      <c r="G578" s="17" t="str">
        <f>IF(OR(E578="",F578=""),"",NETWORKDAYS(E578,F578,Lister!$D$7:$D$16))</f>
        <v/>
      </c>
      <c r="I578" s="45" t="str">
        <f t="shared" si="56"/>
        <v/>
      </c>
      <c r="J578" s="46"/>
      <c r="K578" s="47">
        <f>IF(ISNUMBER('Opsparede løndele'!I563),J578+'Opsparede løndele'!I563,J578)</f>
        <v>0</v>
      </c>
      <c r="L578" s="48"/>
      <c r="M578" s="49"/>
      <c r="N578" s="23" t="str">
        <f t="shared" si="57"/>
        <v/>
      </c>
      <c r="O578" s="21" t="str">
        <f t="shared" si="58"/>
        <v/>
      </c>
      <c r="P578" s="49"/>
      <c r="Q578" s="49"/>
      <c r="R578" s="49"/>
      <c r="S578" s="22" t="str">
        <f>IFERROR(MAX(IF(OR(P578="",Q578="",R578=""),"",IF(AND(MONTH(E578)=12,MONTH(F578)=12),(NETWORKDAYS(E578,F578,Lister!$D$7:$D$16)-P578)*O578/NETWORKDAYS(Lister!$D$19,Lister!$E$19,Lister!$D$7:$D$16),IF(AND(MONTH(E578)=12,F578&gt;DATE(2021,12,31)),(NETWORKDAYS(E578,Lister!$E$19,Lister!$D$7:$D$16)-P578)*O578/NETWORKDAYS(Lister!$D$19,Lister!$E$19,Lister!$D$7:$D$16),IF(E578&gt;DATE(2021,12,31),0)))),0),"")</f>
        <v/>
      </c>
      <c r="T578" s="22" t="str">
        <f>IFERROR(MAX(IF(OR(P578="",Q578="",R578=""),"",IF(AND(MONTH(E578)=1,MONTH(F578)=1),(NETWORKDAYS(E578,F578,Lister!$D$7:$D$16)-Q578)*O578/NETWORKDAYS(Lister!$D$20,Lister!$E$20,Lister!$D$7:$D$16),IF(AND(MONTH(E578)=1,F578&gt;DATE(2022,1,31)),(NETWORKDAYS(E578,Lister!$E$20,Lister!$D$7:$D$16)-Q578)*O578/NETWORKDAYS(Lister!$D$20,Lister!$E$20,Lister!$D$7:$D$16),IF(AND(E578&lt;DATE(2022,1,1),MONTH(F578)=1),(NETWORKDAYS(Lister!$D$20,F578,Lister!$D$7:$D$16)-Q578)*O578/NETWORKDAYS(Lister!$D$20,Lister!$E$20,Lister!$D$7:$D$16),IF(AND(E578&lt;DATE(2022,1,1),F578&gt;DATE(2022,1,31)),(NETWORKDAYS(Lister!$D$20,Lister!$E$20,Lister!$D$7:$D$16)-Q578)*O578/NETWORKDAYS(Lister!$D$20,Lister!$E$20,Lister!$D$7:$D$16),IF(OR(AND(E578&lt;DATE(2022,1,1),F578&lt;DATE(2022,1,1)),E578&gt;DATE(2022,1,31)),0)))))),0),"")</f>
        <v/>
      </c>
      <c r="U578" s="22" t="str">
        <f>IFERROR(MAX(IF(OR(P578="",Q578="",R578=""),"",IF(AND(MONTH(E578)=2,MONTH(F578)=2),(NETWORKDAYS(E578,F578,Lister!$D$7:$D$16)-R578)*O578/NETWORKDAYS(Lister!$D$21,Lister!$E$21,Lister!$D$7:$D$16),IF(AND(MONTH(E578)=2,F578&gt;DATE(2022,2,28)),(NETWORKDAYS(E578,Lister!$E$21,Lister!$D$7:$D$16)-R578)*O578/NETWORKDAYS(Lister!$D$21,Lister!$E$21,Lister!$D$7:$D$16),IF(AND(E578&lt;DATE(2022,2,1),MONTH(F578)=2),(NETWORKDAYS(Lister!$D$21,F578,Lister!$D$7:$D$16)-R578)*O578/NETWORKDAYS(Lister!$D$21,Lister!$E$21,Lister!$D$7:$D$16),IF(AND(E578&lt;DATE(2022,2,1),F578&gt;DATE(2022,2,28)),(NETWORKDAYS(Lister!$D$21,Lister!$E$21,Lister!$D$7:$D$16)-R578)*O578/NETWORKDAYS(Lister!$D$21,Lister!$E$21,Lister!$D$7:$D$16),IF(OR(AND(E578&lt;DATE(2022,2,1),F578&lt;DATE(2022,2,1)),E578&gt;DATE(2022,2,28)),0)))))),0),"")</f>
        <v/>
      </c>
      <c r="V578" s="23" t="str">
        <f t="shared" si="59"/>
        <v/>
      </c>
      <c r="W578" s="23" t="str">
        <f t="shared" si="60"/>
        <v/>
      </c>
      <c r="X578" s="24" t="str">
        <f t="shared" si="61"/>
        <v/>
      </c>
    </row>
    <row r="579" spans="1:24" x14ac:dyDescent="0.3">
      <c r="A579" s="4" t="str">
        <f t="shared" si="62"/>
        <v/>
      </c>
      <c r="B579" s="41"/>
      <c r="C579" s="42"/>
      <c r="D579" s="43"/>
      <c r="E579" s="44"/>
      <c r="F579" s="44"/>
      <c r="G579" s="17" t="str">
        <f>IF(OR(E579="",F579=""),"",NETWORKDAYS(E579,F579,Lister!$D$7:$D$16))</f>
        <v/>
      </c>
      <c r="I579" s="45" t="str">
        <f t="shared" si="56"/>
        <v/>
      </c>
      <c r="J579" s="46"/>
      <c r="K579" s="47">
        <f>IF(ISNUMBER('Opsparede løndele'!I564),J579+'Opsparede løndele'!I564,J579)</f>
        <v>0</v>
      </c>
      <c r="L579" s="48"/>
      <c r="M579" s="49"/>
      <c r="N579" s="23" t="str">
        <f t="shared" si="57"/>
        <v/>
      </c>
      <c r="O579" s="21" t="str">
        <f t="shared" si="58"/>
        <v/>
      </c>
      <c r="P579" s="49"/>
      <c r="Q579" s="49"/>
      <c r="R579" s="49"/>
      <c r="S579" s="22" t="str">
        <f>IFERROR(MAX(IF(OR(P579="",Q579="",R579=""),"",IF(AND(MONTH(E579)=12,MONTH(F579)=12),(NETWORKDAYS(E579,F579,Lister!$D$7:$D$16)-P579)*O579/NETWORKDAYS(Lister!$D$19,Lister!$E$19,Lister!$D$7:$D$16),IF(AND(MONTH(E579)=12,F579&gt;DATE(2021,12,31)),(NETWORKDAYS(E579,Lister!$E$19,Lister!$D$7:$D$16)-P579)*O579/NETWORKDAYS(Lister!$D$19,Lister!$E$19,Lister!$D$7:$D$16),IF(E579&gt;DATE(2021,12,31),0)))),0),"")</f>
        <v/>
      </c>
      <c r="T579" s="22" t="str">
        <f>IFERROR(MAX(IF(OR(P579="",Q579="",R579=""),"",IF(AND(MONTH(E579)=1,MONTH(F579)=1),(NETWORKDAYS(E579,F579,Lister!$D$7:$D$16)-Q579)*O579/NETWORKDAYS(Lister!$D$20,Lister!$E$20,Lister!$D$7:$D$16),IF(AND(MONTH(E579)=1,F579&gt;DATE(2022,1,31)),(NETWORKDAYS(E579,Lister!$E$20,Lister!$D$7:$D$16)-Q579)*O579/NETWORKDAYS(Lister!$D$20,Lister!$E$20,Lister!$D$7:$D$16),IF(AND(E579&lt;DATE(2022,1,1),MONTH(F579)=1),(NETWORKDAYS(Lister!$D$20,F579,Lister!$D$7:$D$16)-Q579)*O579/NETWORKDAYS(Lister!$D$20,Lister!$E$20,Lister!$D$7:$D$16),IF(AND(E579&lt;DATE(2022,1,1),F579&gt;DATE(2022,1,31)),(NETWORKDAYS(Lister!$D$20,Lister!$E$20,Lister!$D$7:$D$16)-Q579)*O579/NETWORKDAYS(Lister!$D$20,Lister!$E$20,Lister!$D$7:$D$16),IF(OR(AND(E579&lt;DATE(2022,1,1),F579&lt;DATE(2022,1,1)),E579&gt;DATE(2022,1,31)),0)))))),0),"")</f>
        <v/>
      </c>
      <c r="U579" s="22" t="str">
        <f>IFERROR(MAX(IF(OR(P579="",Q579="",R579=""),"",IF(AND(MONTH(E579)=2,MONTH(F579)=2),(NETWORKDAYS(E579,F579,Lister!$D$7:$D$16)-R579)*O579/NETWORKDAYS(Lister!$D$21,Lister!$E$21,Lister!$D$7:$D$16),IF(AND(MONTH(E579)=2,F579&gt;DATE(2022,2,28)),(NETWORKDAYS(E579,Lister!$E$21,Lister!$D$7:$D$16)-R579)*O579/NETWORKDAYS(Lister!$D$21,Lister!$E$21,Lister!$D$7:$D$16),IF(AND(E579&lt;DATE(2022,2,1),MONTH(F579)=2),(NETWORKDAYS(Lister!$D$21,F579,Lister!$D$7:$D$16)-R579)*O579/NETWORKDAYS(Lister!$D$21,Lister!$E$21,Lister!$D$7:$D$16),IF(AND(E579&lt;DATE(2022,2,1),F579&gt;DATE(2022,2,28)),(NETWORKDAYS(Lister!$D$21,Lister!$E$21,Lister!$D$7:$D$16)-R579)*O579/NETWORKDAYS(Lister!$D$21,Lister!$E$21,Lister!$D$7:$D$16),IF(OR(AND(E579&lt;DATE(2022,2,1),F579&lt;DATE(2022,2,1)),E579&gt;DATE(2022,2,28)),0)))))),0),"")</f>
        <v/>
      </c>
      <c r="V579" s="23" t="str">
        <f t="shared" si="59"/>
        <v/>
      </c>
      <c r="W579" s="23" t="str">
        <f t="shared" si="60"/>
        <v/>
      </c>
      <c r="X579" s="24" t="str">
        <f t="shared" si="61"/>
        <v/>
      </c>
    </row>
    <row r="580" spans="1:24" x14ac:dyDescent="0.3">
      <c r="A580" s="4" t="str">
        <f t="shared" si="62"/>
        <v/>
      </c>
      <c r="B580" s="41"/>
      <c r="C580" s="42"/>
      <c r="D580" s="43"/>
      <c r="E580" s="44"/>
      <c r="F580" s="44"/>
      <c r="G580" s="17" t="str">
        <f>IF(OR(E580="",F580=""),"",NETWORKDAYS(E580,F580,Lister!$D$7:$D$16))</f>
        <v/>
      </c>
      <c r="I580" s="45" t="str">
        <f t="shared" si="56"/>
        <v/>
      </c>
      <c r="J580" s="46"/>
      <c r="K580" s="47">
        <f>IF(ISNUMBER('Opsparede løndele'!I565),J580+'Opsparede løndele'!I565,J580)</f>
        <v>0</v>
      </c>
      <c r="L580" s="48"/>
      <c r="M580" s="49"/>
      <c r="N580" s="23" t="str">
        <f t="shared" si="57"/>
        <v/>
      </c>
      <c r="O580" s="21" t="str">
        <f t="shared" si="58"/>
        <v/>
      </c>
      <c r="P580" s="49"/>
      <c r="Q580" s="49"/>
      <c r="R580" s="49"/>
      <c r="S580" s="22" t="str">
        <f>IFERROR(MAX(IF(OR(P580="",Q580="",R580=""),"",IF(AND(MONTH(E580)=12,MONTH(F580)=12),(NETWORKDAYS(E580,F580,Lister!$D$7:$D$16)-P580)*O580/NETWORKDAYS(Lister!$D$19,Lister!$E$19,Lister!$D$7:$D$16),IF(AND(MONTH(E580)=12,F580&gt;DATE(2021,12,31)),(NETWORKDAYS(E580,Lister!$E$19,Lister!$D$7:$D$16)-P580)*O580/NETWORKDAYS(Lister!$D$19,Lister!$E$19,Lister!$D$7:$D$16),IF(E580&gt;DATE(2021,12,31),0)))),0),"")</f>
        <v/>
      </c>
      <c r="T580" s="22" t="str">
        <f>IFERROR(MAX(IF(OR(P580="",Q580="",R580=""),"",IF(AND(MONTH(E580)=1,MONTH(F580)=1),(NETWORKDAYS(E580,F580,Lister!$D$7:$D$16)-Q580)*O580/NETWORKDAYS(Lister!$D$20,Lister!$E$20,Lister!$D$7:$D$16),IF(AND(MONTH(E580)=1,F580&gt;DATE(2022,1,31)),(NETWORKDAYS(E580,Lister!$E$20,Lister!$D$7:$D$16)-Q580)*O580/NETWORKDAYS(Lister!$D$20,Lister!$E$20,Lister!$D$7:$D$16),IF(AND(E580&lt;DATE(2022,1,1),MONTH(F580)=1),(NETWORKDAYS(Lister!$D$20,F580,Lister!$D$7:$D$16)-Q580)*O580/NETWORKDAYS(Lister!$D$20,Lister!$E$20,Lister!$D$7:$D$16),IF(AND(E580&lt;DATE(2022,1,1),F580&gt;DATE(2022,1,31)),(NETWORKDAYS(Lister!$D$20,Lister!$E$20,Lister!$D$7:$D$16)-Q580)*O580/NETWORKDAYS(Lister!$D$20,Lister!$E$20,Lister!$D$7:$D$16),IF(OR(AND(E580&lt;DATE(2022,1,1),F580&lt;DATE(2022,1,1)),E580&gt;DATE(2022,1,31)),0)))))),0),"")</f>
        <v/>
      </c>
      <c r="U580" s="22" t="str">
        <f>IFERROR(MAX(IF(OR(P580="",Q580="",R580=""),"",IF(AND(MONTH(E580)=2,MONTH(F580)=2),(NETWORKDAYS(E580,F580,Lister!$D$7:$D$16)-R580)*O580/NETWORKDAYS(Lister!$D$21,Lister!$E$21,Lister!$D$7:$D$16),IF(AND(MONTH(E580)=2,F580&gt;DATE(2022,2,28)),(NETWORKDAYS(E580,Lister!$E$21,Lister!$D$7:$D$16)-R580)*O580/NETWORKDAYS(Lister!$D$21,Lister!$E$21,Lister!$D$7:$D$16),IF(AND(E580&lt;DATE(2022,2,1),MONTH(F580)=2),(NETWORKDAYS(Lister!$D$21,F580,Lister!$D$7:$D$16)-R580)*O580/NETWORKDAYS(Lister!$D$21,Lister!$E$21,Lister!$D$7:$D$16),IF(AND(E580&lt;DATE(2022,2,1),F580&gt;DATE(2022,2,28)),(NETWORKDAYS(Lister!$D$21,Lister!$E$21,Lister!$D$7:$D$16)-R580)*O580/NETWORKDAYS(Lister!$D$21,Lister!$E$21,Lister!$D$7:$D$16),IF(OR(AND(E580&lt;DATE(2022,2,1),F580&lt;DATE(2022,2,1)),E580&gt;DATE(2022,2,28)),0)))))),0),"")</f>
        <v/>
      </c>
      <c r="V580" s="23" t="str">
        <f t="shared" si="59"/>
        <v/>
      </c>
      <c r="W580" s="23" t="str">
        <f t="shared" si="60"/>
        <v/>
      </c>
      <c r="X580" s="24" t="str">
        <f t="shared" si="61"/>
        <v/>
      </c>
    </row>
    <row r="581" spans="1:24" x14ac:dyDescent="0.3">
      <c r="A581" s="4" t="str">
        <f t="shared" si="62"/>
        <v/>
      </c>
      <c r="B581" s="41"/>
      <c r="C581" s="42"/>
      <c r="D581" s="43"/>
      <c r="E581" s="44"/>
      <c r="F581" s="44"/>
      <c r="G581" s="17" t="str">
        <f>IF(OR(E581="",F581=""),"",NETWORKDAYS(E581,F581,Lister!$D$7:$D$16))</f>
        <v/>
      </c>
      <c r="I581" s="45" t="str">
        <f t="shared" si="56"/>
        <v/>
      </c>
      <c r="J581" s="46"/>
      <c r="K581" s="47">
        <f>IF(ISNUMBER('Opsparede løndele'!I566),J581+'Opsparede løndele'!I566,J581)</f>
        <v>0</v>
      </c>
      <c r="L581" s="48"/>
      <c r="M581" s="49"/>
      <c r="N581" s="23" t="str">
        <f t="shared" si="57"/>
        <v/>
      </c>
      <c r="O581" s="21" t="str">
        <f t="shared" si="58"/>
        <v/>
      </c>
      <c r="P581" s="49"/>
      <c r="Q581" s="49"/>
      <c r="R581" s="49"/>
      <c r="S581" s="22" t="str">
        <f>IFERROR(MAX(IF(OR(P581="",Q581="",R581=""),"",IF(AND(MONTH(E581)=12,MONTH(F581)=12),(NETWORKDAYS(E581,F581,Lister!$D$7:$D$16)-P581)*O581/NETWORKDAYS(Lister!$D$19,Lister!$E$19,Lister!$D$7:$D$16),IF(AND(MONTH(E581)=12,F581&gt;DATE(2021,12,31)),(NETWORKDAYS(E581,Lister!$E$19,Lister!$D$7:$D$16)-P581)*O581/NETWORKDAYS(Lister!$D$19,Lister!$E$19,Lister!$D$7:$D$16),IF(E581&gt;DATE(2021,12,31),0)))),0),"")</f>
        <v/>
      </c>
      <c r="T581" s="22" t="str">
        <f>IFERROR(MAX(IF(OR(P581="",Q581="",R581=""),"",IF(AND(MONTH(E581)=1,MONTH(F581)=1),(NETWORKDAYS(E581,F581,Lister!$D$7:$D$16)-Q581)*O581/NETWORKDAYS(Lister!$D$20,Lister!$E$20,Lister!$D$7:$D$16),IF(AND(MONTH(E581)=1,F581&gt;DATE(2022,1,31)),(NETWORKDAYS(E581,Lister!$E$20,Lister!$D$7:$D$16)-Q581)*O581/NETWORKDAYS(Lister!$D$20,Lister!$E$20,Lister!$D$7:$D$16),IF(AND(E581&lt;DATE(2022,1,1),MONTH(F581)=1),(NETWORKDAYS(Lister!$D$20,F581,Lister!$D$7:$D$16)-Q581)*O581/NETWORKDAYS(Lister!$D$20,Lister!$E$20,Lister!$D$7:$D$16),IF(AND(E581&lt;DATE(2022,1,1),F581&gt;DATE(2022,1,31)),(NETWORKDAYS(Lister!$D$20,Lister!$E$20,Lister!$D$7:$D$16)-Q581)*O581/NETWORKDAYS(Lister!$D$20,Lister!$E$20,Lister!$D$7:$D$16),IF(OR(AND(E581&lt;DATE(2022,1,1),F581&lt;DATE(2022,1,1)),E581&gt;DATE(2022,1,31)),0)))))),0),"")</f>
        <v/>
      </c>
      <c r="U581" s="22" t="str">
        <f>IFERROR(MAX(IF(OR(P581="",Q581="",R581=""),"",IF(AND(MONTH(E581)=2,MONTH(F581)=2),(NETWORKDAYS(E581,F581,Lister!$D$7:$D$16)-R581)*O581/NETWORKDAYS(Lister!$D$21,Lister!$E$21,Lister!$D$7:$D$16),IF(AND(MONTH(E581)=2,F581&gt;DATE(2022,2,28)),(NETWORKDAYS(E581,Lister!$E$21,Lister!$D$7:$D$16)-R581)*O581/NETWORKDAYS(Lister!$D$21,Lister!$E$21,Lister!$D$7:$D$16),IF(AND(E581&lt;DATE(2022,2,1),MONTH(F581)=2),(NETWORKDAYS(Lister!$D$21,F581,Lister!$D$7:$D$16)-R581)*O581/NETWORKDAYS(Lister!$D$21,Lister!$E$21,Lister!$D$7:$D$16),IF(AND(E581&lt;DATE(2022,2,1),F581&gt;DATE(2022,2,28)),(NETWORKDAYS(Lister!$D$21,Lister!$E$21,Lister!$D$7:$D$16)-R581)*O581/NETWORKDAYS(Lister!$D$21,Lister!$E$21,Lister!$D$7:$D$16),IF(OR(AND(E581&lt;DATE(2022,2,1),F581&lt;DATE(2022,2,1)),E581&gt;DATE(2022,2,28)),0)))))),0),"")</f>
        <v/>
      </c>
      <c r="V581" s="23" t="str">
        <f t="shared" si="59"/>
        <v/>
      </c>
      <c r="W581" s="23" t="str">
        <f t="shared" si="60"/>
        <v/>
      </c>
      <c r="X581" s="24" t="str">
        <f t="shared" si="61"/>
        <v/>
      </c>
    </row>
    <row r="582" spans="1:24" x14ac:dyDescent="0.3">
      <c r="A582" s="4" t="str">
        <f t="shared" si="62"/>
        <v/>
      </c>
      <c r="B582" s="41"/>
      <c r="C582" s="42"/>
      <c r="D582" s="43"/>
      <c r="E582" s="44"/>
      <c r="F582" s="44"/>
      <c r="G582" s="17" t="str">
        <f>IF(OR(E582="",F582=""),"",NETWORKDAYS(E582,F582,Lister!$D$7:$D$16))</f>
        <v/>
      </c>
      <c r="I582" s="45" t="str">
        <f t="shared" si="56"/>
        <v/>
      </c>
      <c r="J582" s="46"/>
      <c r="K582" s="47">
        <f>IF(ISNUMBER('Opsparede løndele'!I567),J582+'Opsparede løndele'!I567,J582)</f>
        <v>0</v>
      </c>
      <c r="L582" s="48"/>
      <c r="M582" s="49"/>
      <c r="N582" s="23" t="str">
        <f t="shared" si="57"/>
        <v/>
      </c>
      <c r="O582" s="21" t="str">
        <f t="shared" si="58"/>
        <v/>
      </c>
      <c r="P582" s="49"/>
      <c r="Q582" s="49"/>
      <c r="R582" s="49"/>
      <c r="S582" s="22" t="str">
        <f>IFERROR(MAX(IF(OR(P582="",Q582="",R582=""),"",IF(AND(MONTH(E582)=12,MONTH(F582)=12),(NETWORKDAYS(E582,F582,Lister!$D$7:$D$16)-P582)*O582/NETWORKDAYS(Lister!$D$19,Lister!$E$19,Lister!$D$7:$D$16),IF(AND(MONTH(E582)=12,F582&gt;DATE(2021,12,31)),(NETWORKDAYS(E582,Lister!$E$19,Lister!$D$7:$D$16)-P582)*O582/NETWORKDAYS(Lister!$D$19,Lister!$E$19,Lister!$D$7:$D$16),IF(E582&gt;DATE(2021,12,31),0)))),0),"")</f>
        <v/>
      </c>
      <c r="T582" s="22" t="str">
        <f>IFERROR(MAX(IF(OR(P582="",Q582="",R582=""),"",IF(AND(MONTH(E582)=1,MONTH(F582)=1),(NETWORKDAYS(E582,F582,Lister!$D$7:$D$16)-Q582)*O582/NETWORKDAYS(Lister!$D$20,Lister!$E$20,Lister!$D$7:$D$16),IF(AND(MONTH(E582)=1,F582&gt;DATE(2022,1,31)),(NETWORKDAYS(E582,Lister!$E$20,Lister!$D$7:$D$16)-Q582)*O582/NETWORKDAYS(Lister!$D$20,Lister!$E$20,Lister!$D$7:$D$16),IF(AND(E582&lt;DATE(2022,1,1),MONTH(F582)=1),(NETWORKDAYS(Lister!$D$20,F582,Lister!$D$7:$D$16)-Q582)*O582/NETWORKDAYS(Lister!$D$20,Lister!$E$20,Lister!$D$7:$D$16),IF(AND(E582&lt;DATE(2022,1,1),F582&gt;DATE(2022,1,31)),(NETWORKDAYS(Lister!$D$20,Lister!$E$20,Lister!$D$7:$D$16)-Q582)*O582/NETWORKDAYS(Lister!$D$20,Lister!$E$20,Lister!$D$7:$D$16),IF(OR(AND(E582&lt;DATE(2022,1,1),F582&lt;DATE(2022,1,1)),E582&gt;DATE(2022,1,31)),0)))))),0),"")</f>
        <v/>
      </c>
      <c r="U582" s="22" t="str">
        <f>IFERROR(MAX(IF(OR(P582="",Q582="",R582=""),"",IF(AND(MONTH(E582)=2,MONTH(F582)=2),(NETWORKDAYS(E582,F582,Lister!$D$7:$D$16)-R582)*O582/NETWORKDAYS(Lister!$D$21,Lister!$E$21,Lister!$D$7:$D$16),IF(AND(MONTH(E582)=2,F582&gt;DATE(2022,2,28)),(NETWORKDAYS(E582,Lister!$E$21,Lister!$D$7:$D$16)-R582)*O582/NETWORKDAYS(Lister!$D$21,Lister!$E$21,Lister!$D$7:$D$16),IF(AND(E582&lt;DATE(2022,2,1),MONTH(F582)=2),(NETWORKDAYS(Lister!$D$21,F582,Lister!$D$7:$D$16)-R582)*O582/NETWORKDAYS(Lister!$D$21,Lister!$E$21,Lister!$D$7:$D$16),IF(AND(E582&lt;DATE(2022,2,1),F582&gt;DATE(2022,2,28)),(NETWORKDAYS(Lister!$D$21,Lister!$E$21,Lister!$D$7:$D$16)-R582)*O582/NETWORKDAYS(Lister!$D$21,Lister!$E$21,Lister!$D$7:$D$16),IF(OR(AND(E582&lt;DATE(2022,2,1),F582&lt;DATE(2022,2,1)),E582&gt;DATE(2022,2,28)),0)))))),0),"")</f>
        <v/>
      </c>
      <c r="V582" s="23" t="str">
        <f t="shared" si="59"/>
        <v/>
      </c>
      <c r="W582" s="23" t="str">
        <f t="shared" si="60"/>
        <v/>
      </c>
      <c r="X582" s="24" t="str">
        <f t="shared" si="61"/>
        <v/>
      </c>
    </row>
    <row r="583" spans="1:24" x14ac:dyDescent="0.3">
      <c r="A583" s="4" t="str">
        <f t="shared" si="62"/>
        <v/>
      </c>
      <c r="B583" s="41"/>
      <c r="C583" s="42"/>
      <c r="D583" s="43"/>
      <c r="E583" s="44"/>
      <c r="F583" s="44"/>
      <c r="G583" s="17" t="str">
        <f>IF(OR(E583="",F583=""),"",NETWORKDAYS(E583,F583,Lister!$D$7:$D$16))</f>
        <v/>
      </c>
      <c r="I583" s="45" t="str">
        <f t="shared" si="56"/>
        <v/>
      </c>
      <c r="J583" s="46"/>
      <c r="K583" s="47">
        <f>IF(ISNUMBER('Opsparede løndele'!I568),J583+'Opsparede løndele'!I568,J583)</f>
        <v>0</v>
      </c>
      <c r="L583" s="48"/>
      <c r="M583" s="49"/>
      <c r="N583" s="23" t="str">
        <f t="shared" si="57"/>
        <v/>
      </c>
      <c r="O583" s="21" t="str">
        <f t="shared" si="58"/>
        <v/>
      </c>
      <c r="P583" s="49"/>
      <c r="Q583" s="49"/>
      <c r="R583" s="49"/>
      <c r="S583" s="22" t="str">
        <f>IFERROR(MAX(IF(OR(P583="",Q583="",R583=""),"",IF(AND(MONTH(E583)=12,MONTH(F583)=12),(NETWORKDAYS(E583,F583,Lister!$D$7:$D$16)-P583)*O583/NETWORKDAYS(Lister!$D$19,Lister!$E$19,Lister!$D$7:$D$16),IF(AND(MONTH(E583)=12,F583&gt;DATE(2021,12,31)),(NETWORKDAYS(E583,Lister!$E$19,Lister!$D$7:$D$16)-P583)*O583/NETWORKDAYS(Lister!$D$19,Lister!$E$19,Lister!$D$7:$D$16),IF(E583&gt;DATE(2021,12,31),0)))),0),"")</f>
        <v/>
      </c>
      <c r="T583" s="22" t="str">
        <f>IFERROR(MAX(IF(OR(P583="",Q583="",R583=""),"",IF(AND(MONTH(E583)=1,MONTH(F583)=1),(NETWORKDAYS(E583,F583,Lister!$D$7:$D$16)-Q583)*O583/NETWORKDAYS(Lister!$D$20,Lister!$E$20,Lister!$D$7:$D$16),IF(AND(MONTH(E583)=1,F583&gt;DATE(2022,1,31)),(NETWORKDAYS(E583,Lister!$E$20,Lister!$D$7:$D$16)-Q583)*O583/NETWORKDAYS(Lister!$D$20,Lister!$E$20,Lister!$D$7:$D$16),IF(AND(E583&lt;DATE(2022,1,1),MONTH(F583)=1),(NETWORKDAYS(Lister!$D$20,F583,Lister!$D$7:$D$16)-Q583)*O583/NETWORKDAYS(Lister!$D$20,Lister!$E$20,Lister!$D$7:$D$16),IF(AND(E583&lt;DATE(2022,1,1),F583&gt;DATE(2022,1,31)),(NETWORKDAYS(Lister!$D$20,Lister!$E$20,Lister!$D$7:$D$16)-Q583)*O583/NETWORKDAYS(Lister!$D$20,Lister!$E$20,Lister!$D$7:$D$16),IF(OR(AND(E583&lt;DATE(2022,1,1),F583&lt;DATE(2022,1,1)),E583&gt;DATE(2022,1,31)),0)))))),0),"")</f>
        <v/>
      </c>
      <c r="U583" s="22" t="str">
        <f>IFERROR(MAX(IF(OR(P583="",Q583="",R583=""),"",IF(AND(MONTH(E583)=2,MONTH(F583)=2),(NETWORKDAYS(E583,F583,Lister!$D$7:$D$16)-R583)*O583/NETWORKDAYS(Lister!$D$21,Lister!$E$21,Lister!$D$7:$D$16),IF(AND(MONTH(E583)=2,F583&gt;DATE(2022,2,28)),(NETWORKDAYS(E583,Lister!$E$21,Lister!$D$7:$D$16)-R583)*O583/NETWORKDAYS(Lister!$D$21,Lister!$E$21,Lister!$D$7:$D$16),IF(AND(E583&lt;DATE(2022,2,1),MONTH(F583)=2),(NETWORKDAYS(Lister!$D$21,F583,Lister!$D$7:$D$16)-R583)*O583/NETWORKDAYS(Lister!$D$21,Lister!$E$21,Lister!$D$7:$D$16),IF(AND(E583&lt;DATE(2022,2,1),F583&gt;DATE(2022,2,28)),(NETWORKDAYS(Lister!$D$21,Lister!$E$21,Lister!$D$7:$D$16)-R583)*O583/NETWORKDAYS(Lister!$D$21,Lister!$E$21,Lister!$D$7:$D$16),IF(OR(AND(E583&lt;DATE(2022,2,1),F583&lt;DATE(2022,2,1)),E583&gt;DATE(2022,2,28)),0)))))),0),"")</f>
        <v/>
      </c>
      <c r="V583" s="23" t="str">
        <f t="shared" si="59"/>
        <v/>
      </c>
      <c r="W583" s="23" t="str">
        <f t="shared" si="60"/>
        <v/>
      </c>
      <c r="X583" s="24" t="str">
        <f t="shared" si="61"/>
        <v/>
      </c>
    </row>
    <row r="584" spans="1:24" x14ac:dyDescent="0.3">
      <c r="A584" s="4" t="str">
        <f t="shared" si="62"/>
        <v/>
      </c>
      <c r="B584" s="41"/>
      <c r="C584" s="42"/>
      <c r="D584" s="43"/>
      <c r="E584" s="44"/>
      <c r="F584" s="44"/>
      <c r="G584" s="17" t="str">
        <f>IF(OR(E584="",F584=""),"",NETWORKDAYS(E584,F584,Lister!$D$7:$D$16))</f>
        <v/>
      </c>
      <c r="I584" s="45" t="str">
        <f t="shared" si="56"/>
        <v/>
      </c>
      <c r="J584" s="46"/>
      <c r="K584" s="47">
        <f>IF(ISNUMBER('Opsparede løndele'!I569),J584+'Opsparede løndele'!I569,J584)</f>
        <v>0</v>
      </c>
      <c r="L584" s="48"/>
      <c r="M584" s="49"/>
      <c r="N584" s="23" t="str">
        <f t="shared" si="57"/>
        <v/>
      </c>
      <c r="O584" s="21" t="str">
        <f t="shared" si="58"/>
        <v/>
      </c>
      <c r="P584" s="49"/>
      <c r="Q584" s="49"/>
      <c r="R584" s="49"/>
      <c r="S584" s="22" t="str">
        <f>IFERROR(MAX(IF(OR(P584="",Q584="",R584=""),"",IF(AND(MONTH(E584)=12,MONTH(F584)=12),(NETWORKDAYS(E584,F584,Lister!$D$7:$D$16)-P584)*O584/NETWORKDAYS(Lister!$D$19,Lister!$E$19,Lister!$D$7:$D$16),IF(AND(MONTH(E584)=12,F584&gt;DATE(2021,12,31)),(NETWORKDAYS(E584,Lister!$E$19,Lister!$D$7:$D$16)-P584)*O584/NETWORKDAYS(Lister!$D$19,Lister!$E$19,Lister!$D$7:$D$16),IF(E584&gt;DATE(2021,12,31),0)))),0),"")</f>
        <v/>
      </c>
      <c r="T584" s="22" t="str">
        <f>IFERROR(MAX(IF(OR(P584="",Q584="",R584=""),"",IF(AND(MONTH(E584)=1,MONTH(F584)=1),(NETWORKDAYS(E584,F584,Lister!$D$7:$D$16)-Q584)*O584/NETWORKDAYS(Lister!$D$20,Lister!$E$20,Lister!$D$7:$D$16),IF(AND(MONTH(E584)=1,F584&gt;DATE(2022,1,31)),(NETWORKDAYS(E584,Lister!$E$20,Lister!$D$7:$D$16)-Q584)*O584/NETWORKDAYS(Lister!$D$20,Lister!$E$20,Lister!$D$7:$D$16),IF(AND(E584&lt;DATE(2022,1,1),MONTH(F584)=1),(NETWORKDAYS(Lister!$D$20,F584,Lister!$D$7:$D$16)-Q584)*O584/NETWORKDAYS(Lister!$D$20,Lister!$E$20,Lister!$D$7:$D$16),IF(AND(E584&lt;DATE(2022,1,1),F584&gt;DATE(2022,1,31)),(NETWORKDAYS(Lister!$D$20,Lister!$E$20,Lister!$D$7:$D$16)-Q584)*O584/NETWORKDAYS(Lister!$D$20,Lister!$E$20,Lister!$D$7:$D$16),IF(OR(AND(E584&lt;DATE(2022,1,1),F584&lt;DATE(2022,1,1)),E584&gt;DATE(2022,1,31)),0)))))),0),"")</f>
        <v/>
      </c>
      <c r="U584" s="22" t="str">
        <f>IFERROR(MAX(IF(OR(P584="",Q584="",R584=""),"",IF(AND(MONTH(E584)=2,MONTH(F584)=2),(NETWORKDAYS(E584,F584,Lister!$D$7:$D$16)-R584)*O584/NETWORKDAYS(Lister!$D$21,Lister!$E$21,Lister!$D$7:$D$16),IF(AND(MONTH(E584)=2,F584&gt;DATE(2022,2,28)),(NETWORKDAYS(E584,Lister!$E$21,Lister!$D$7:$D$16)-R584)*O584/NETWORKDAYS(Lister!$D$21,Lister!$E$21,Lister!$D$7:$D$16),IF(AND(E584&lt;DATE(2022,2,1),MONTH(F584)=2),(NETWORKDAYS(Lister!$D$21,F584,Lister!$D$7:$D$16)-R584)*O584/NETWORKDAYS(Lister!$D$21,Lister!$E$21,Lister!$D$7:$D$16),IF(AND(E584&lt;DATE(2022,2,1),F584&gt;DATE(2022,2,28)),(NETWORKDAYS(Lister!$D$21,Lister!$E$21,Lister!$D$7:$D$16)-R584)*O584/NETWORKDAYS(Lister!$D$21,Lister!$E$21,Lister!$D$7:$D$16),IF(OR(AND(E584&lt;DATE(2022,2,1),F584&lt;DATE(2022,2,1)),E584&gt;DATE(2022,2,28)),0)))))),0),"")</f>
        <v/>
      </c>
      <c r="V584" s="23" t="str">
        <f t="shared" si="59"/>
        <v/>
      </c>
      <c r="W584" s="23" t="str">
        <f t="shared" si="60"/>
        <v/>
      </c>
      <c r="X584" s="24" t="str">
        <f t="shared" si="61"/>
        <v/>
      </c>
    </row>
    <row r="585" spans="1:24" x14ac:dyDescent="0.3">
      <c r="A585" s="4" t="str">
        <f t="shared" si="62"/>
        <v/>
      </c>
      <c r="B585" s="41"/>
      <c r="C585" s="42"/>
      <c r="D585" s="43"/>
      <c r="E585" s="44"/>
      <c r="F585" s="44"/>
      <c r="G585" s="17" t="str">
        <f>IF(OR(E585="",F585=""),"",NETWORKDAYS(E585,F585,Lister!$D$7:$D$16))</f>
        <v/>
      </c>
      <c r="I585" s="45" t="str">
        <f t="shared" si="56"/>
        <v/>
      </c>
      <c r="J585" s="46"/>
      <c r="K585" s="47">
        <f>IF(ISNUMBER('Opsparede løndele'!I570),J585+'Opsparede løndele'!I570,J585)</f>
        <v>0</v>
      </c>
      <c r="L585" s="48"/>
      <c r="M585" s="49"/>
      <c r="N585" s="23" t="str">
        <f t="shared" si="57"/>
        <v/>
      </c>
      <c r="O585" s="21" t="str">
        <f t="shared" si="58"/>
        <v/>
      </c>
      <c r="P585" s="49"/>
      <c r="Q585" s="49"/>
      <c r="R585" s="49"/>
      <c r="S585" s="22" t="str">
        <f>IFERROR(MAX(IF(OR(P585="",Q585="",R585=""),"",IF(AND(MONTH(E585)=12,MONTH(F585)=12),(NETWORKDAYS(E585,F585,Lister!$D$7:$D$16)-P585)*O585/NETWORKDAYS(Lister!$D$19,Lister!$E$19,Lister!$D$7:$D$16),IF(AND(MONTH(E585)=12,F585&gt;DATE(2021,12,31)),(NETWORKDAYS(E585,Lister!$E$19,Lister!$D$7:$D$16)-P585)*O585/NETWORKDAYS(Lister!$D$19,Lister!$E$19,Lister!$D$7:$D$16),IF(E585&gt;DATE(2021,12,31),0)))),0),"")</f>
        <v/>
      </c>
      <c r="T585" s="22" t="str">
        <f>IFERROR(MAX(IF(OR(P585="",Q585="",R585=""),"",IF(AND(MONTH(E585)=1,MONTH(F585)=1),(NETWORKDAYS(E585,F585,Lister!$D$7:$D$16)-Q585)*O585/NETWORKDAYS(Lister!$D$20,Lister!$E$20,Lister!$D$7:$D$16),IF(AND(MONTH(E585)=1,F585&gt;DATE(2022,1,31)),(NETWORKDAYS(E585,Lister!$E$20,Lister!$D$7:$D$16)-Q585)*O585/NETWORKDAYS(Lister!$D$20,Lister!$E$20,Lister!$D$7:$D$16),IF(AND(E585&lt;DATE(2022,1,1),MONTH(F585)=1),(NETWORKDAYS(Lister!$D$20,F585,Lister!$D$7:$D$16)-Q585)*O585/NETWORKDAYS(Lister!$D$20,Lister!$E$20,Lister!$D$7:$D$16),IF(AND(E585&lt;DATE(2022,1,1),F585&gt;DATE(2022,1,31)),(NETWORKDAYS(Lister!$D$20,Lister!$E$20,Lister!$D$7:$D$16)-Q585)*O585/NETWORKDAYS(Lister!$D$20,Lister!$E$20,Lister!$D$7:$D$16),IF(OR(AND(E585&lt;DATE(2022,1,1),F585&lt;DATE(2022,1,1)),E585&gt;DATE(2022,1,31)),0)))))),0),"")</f>
        <v/>
      </c>
      <c r="U585" s="22" t="str">
        <f>IFERROR(MAX(IF(OR(P585="",Q585="",R585=""),"",IF(AND(MONTH(E585)=2,MONTH(F585)=2),(NETWORKDAYS(E585,F585,Lister!$D$7:$D$16)-R585)*O585/NETWORKDAYS(Lister!$D$21,Lister!$E$21,Lister!$D$7:$D$16),IF(AND(MONTH(E585)=2,F585&gt;DATE(2022,2,28)),(NETWORKDAYS(E585,Lister!$E$21,Lister!$D$7:$D$16)-R585)*O585/NETWORKDAYS(Lister!$D$21,Lister!$E$21,Lister!$D$7:$D$16),IF(AND(E585&lt;DATE(2022,2,1),MONTH(F585)=2),(NETWORKDAYS(Lister!$D$21,F585,Lister!$D$7:$D$16)-R585)*O585/NETWORKDAYS(Lister!$D$21,Lister!$E$21,Lister!$D$7:$D$16),IF(AND(E585&lt;DATE(2022,2,1),F585&gt;DATE(2022,2,28)),(NETWORKDAYS(Lister!$D$21,Lister!$E$21,Lister!$D$7:$D$16)-R585)*O585/NETWORKDAYS(Lister!$D$21,Lister!$E$21,Lister!$D$7:$D$16),IF(OR(AND(E585&lt;DATE(2022,2,1),F585&lt;DATE(2022,2,1)),E585&gt;DATE(2022,2,28)),0)))))),0),"")</f>
        <v/>
      </c>
      <c r="V585" s="23" t="str">
        <f t="shared" si="59"/>
        <v/>
      </c>
      <c r="W585" s="23" t="str">
        <f t="shared" si="60"/>
        <v/>
      </c>
      <c r="X585" s="24" t="str">
        <f t="shared" si="61"/>
        <v/>
      </c>
    </row>
    <row r="586" spans="1:24" x14ac:dyDescent="0.3">
      <c r="A586" s="4" t="str">
        <f t="shared" si="62"/>
        <v/>
      </c>
      <c r="B586" s="41"/>
      <c r="C586" s="42"/>
      <c r="D586" s="43"/>
      <c r="E586" s="44"/>
      <c r="F586" s="44"/>
      <c r="G586" s="17" t="str">
        <f>IF(OR(E586="",F586=""),"",NETWORKDAYS(E586,F586,Lister!$D$7:$D$16))</f>
        <v/>
      </c>
      <c r="I586" s="45" t="str">
        <f t="shared" si="56"/>
        <v/>
      </c>
      <c r="J586" s="46"/>
      <c r="K586" s="47">
        <f>IF(ISNUMBER('Opsparede løndele'!I571),J586+'Opsparede løndele'!I571,J586)</f>
        <v>0</v>
      </c>
      <c r="L586" s="48"/>
      <c r="M586" s="49"/>
      <c r="N586" s="23" t="str">
        <f t="shared" si="57"/>
        <v/>
      </c>
      <c r="O586" s="21" t="str">
        <f t="shared" si="58"/>
        <v/>
      </c>
      <c r="P586" s="49"/>
      <c r="Q586" s="49"/>
      <c r="R586" s="49"/>
      <c r="S586" s="22" t="str">
        <f>IFERROR(MAX(IF(OR(P586="",Q586="",R586=""),"",IF(AND(MONTH(E586)=12,MONTH(F586)=12),(NETWORKDAYS(E586,F586,Lister!$D$7:$D$16)-P586)*O586/NETWORKDAYS(Lister!$D$19,Lister!$E$19,Lister!$D$7:$D$16),IF(AND(MONTH(E586)=12,F586&gt;DATE(2021,12,31)),(NETWORKDAYS(E586,Lister!$E$19,Lister!$D$7:$D$16)-P586)*O586/NETWORKDAYS(Lister!$D$19,Lister!$E$19,Lister!$D$7:$D$16),IF(E586&gt;DATE(2021,12,31),0)))),0),"")</f>
        <v/>
      </c>
      <c r="T586" s="22" t="str">
        <f>IFERROR(MAX(IF(OR(P586="",Q586="",R586=""),"",IF(AND(MONTH(E586)=1,MONTH(F586)=1),(NETWORKDAYS(E586,F586,Lister!$D$7:$D$16)-Q586)*O586/NETWORKDAYS(Lister!$D$20,Lister!$E$20,Lister!$D$7:$D$16),IF(AND(MONTH(E586)=1,F586&gt;DATE(2022,1,31)),(NETWORKDAYS(E586,Lister!$E$20,Lister!$D$7:$D$16)-Q586)*O586/NETWORKDAYS(Lister!$D$20,Lister!$E$20,Lister!$D$7:$D$16),IF(AND(E586&lt;DATE(2022,1,1),MONTH(F586)=1),(NETWORKDAYS(Lister!$D$20,F586,Lister!$D$7:$D$16)-Q586)*O586/NETWORKDAYS(Lister!$D$20,Lister!$E$20,Lister!$D$7:$D$16),IF(AND(E586&lt;DATE(2022,1,1),F586&gt;DATE(2022,1,31)),(NETWORKDAYS(Lister!$D$20,Lister!$E$20,Lister!$D$7:$D$16)-Q586)*O586/NETWORKDAYS(Lister!$D$20,Lister!$E$20,Lister!$D$7:$D$16),IF(OR(AND(E586&lt;DATE(2022,1,1),F586&lt;DATE(2022,1,1)),E586&gt;DATE(2022,1,31)),0)))))),0),"")</f>
        <v/>
      </c>
      <c r="U586" s="22" t="str">
        <f>IFERROR(MAX(IF(OR(P586="",Q586="",R586=""),"",IF(AND(MONTH(E586)=2,MONTH(F586)=2),(NETWORKDAYS(E586,F586,Lister!$D$7:$D$16)-R586)*O586/NETWORKDAYS(Lister!$D$21,Lister!$E$21,Lister!$D$7:$D$16),IF(AND(MONTH(E586)=2,F586&gt;DATE(2022,2,28)),(NETWORKDAYS(E586,Lister!$E$21,Lister!$D$7:$D$16)-R586)*O586/NETWORKDAYS(Lister!$D$21,Lister!$E$21,Lister!$D$7:$D$16),IF(AND(E586&lt;DATE(2022,2,1),MONTH(F586)=2),(NETWORKDAYS(Lister!$D$21,F586,Lister!$D$7:$D$16)-R586)*O586/NETWORKDAYS(Lister!$D$21,Lister!$E$21,Lister!$D$7:$D$16),IF(AND(E586&lt;DATE(2022,2,1),F586&gt;DATE(2022,2,28)),(NETWORKDAYS(Lister!$D$21,Lister!$E$21,Lister!$D$7:$D$16)-R586)*O586/NETWORKDAYS(Lister!$D$21,Lister!$E$21,Lister!$D$7:$D$16),IF(OR(AND(E586&lt;DATE(2022,2,1),F586&lt;DATE(2022,2,1)),E586&gt;DATE(2022,2,28)),0)))))),0),"")</f>
        <v/>
      </c>
      <c r="V586" s="23" t="str">
        <f t="shared" si="59"/>
        <v/>
      </c>
      <c r="W586" s="23" t="str">
        <f t="shared" si="60"/>
        <v/>
      </c>
      <c r="X586" s="24" t="str">
        <f t="shared" si="61"/>
        <v/>
      </c>
    </row>
    <row r="587" spans="1:24" x14ac:dyDescent="0.3">
      <c r="A587" s="4" t="str">
        <f t="shared" si="62"/>
        <v/>
      </c>
      <c r="B587" s="41"/>
      <c r="C587" s="42"/>
      <c r="D587" s="43"/>
      <c r="E587" s="44"/>
      <c r="F587" s="44"/>
      <c r="G587" s="17" t="str">
        <f>IF(OR(E587="",F587=""),"",NETWORKDAYS(E587,F587,Lister!$D$7:$D$16))</f>
        <v/>
      </c>
      <c r="I587" s="45" t="str">
        <f t="shared" si="56"/>
        <v/>
      </c>
      <c r="J587" s="46"/>
      <c r="K587" s="47">
        <f>IF(ISNUMBER('Opsparede løndele'!I572),J587+'Opsparede løndele'!I572,J587)</f>
        <v>0</v>
      </c>
      <c r="L587" s="48"/>
      <c r="M587" s="49"/>
      <c r="N587" s="23" t="str">
        <f t="shared" si="57"/>
        <v/>
      </c>
      <c r="O587" s="21" t="str">
        <f t="shared" si="58"/>
        <v/>
      </c>
      <c r="P587" s="49"/>
      <c r="Q587" s="49"/>
      <c r="R587" s="49"/>
      <c r="S587" s="22" t="str">
        <f>IFERROR(MAX(IF(OR(P587="",Q587="",R587=""),"",IF(AND(MONTH(E587)=12,MONTH(F587)=12),(NETWORKDAYS(E587,F587,Lister!$D$7:$D$16)-P587)*O587/NETWORKDAYS(Lister!$D$19,Lister!$E$19,Lister!$D$7:$D$16),IF(AND(MONTH(E587)=12,F587&gt;DATE(2021,12,31)),(NETWORKDAYS(E587,Lister!$E$19,Lister!$D$7:$D$16)-P587)*O587/NETWORKDAYS(Lister!$D$19,Lister!$E$19,Lister!$D$7:$D$16),IF(E587&gt;DATE(2021,12,31),0)))),0),"")</f>
        <v/>
      </c>
      <c r="T587" s="22" t="str">
        <f>IFERROR(MAX(IF(OR(P587="",Q587="",R587=""),"",IF(AND(MONTH(E587)=1,MONTH(F587)=1),(NETWORKDAYS(E587,F587,Lister!$D$7:$D$16)-Q587)*O587/NETWORKDAYS(Lister!$D$20,Lister!$E$20,Lister!$D$7:$D$16),IF(AND(MONTH(E587)=1,F587&gt;DATE(2022,1,31)),(NETWORKDAYS(E587,Lister!$E$20,Lister!$D$7:$D$16)-Q587)*O587/NETWORKDAYS(Lister!$D$20,Lister!$E$20,Lister!$D$7:$D$16),IF(AND(E587&lt;DATE(2022,1,1),MONTH(F587)=1),(NETWORKDAYS(Lister!$D$20,F587,Lister!$D$7:$D$16)-Q587)*O587/NETWORKDAYS(Lister!$D$20,Lister!$E$20,Lister!$D$7:$D$16),IF(AND(E587&lt;DATE(2022,1,1),F587&gt;DATE(2022,1,31)),(NETWORKDAYS(Lister!$D$20,Lister!$E$20,Lister!$D$7:$D$16)-Q587)*O587/NETWORKDAYS(Lister!$D$20,Lister!$E$20,Lister!$D$7:$D$16),IF(OR(AND(E587&lt;DATE(2022,1,1),F587&lt;DATE(2022,1,1)),E587&gt;DATE(2022,1,31)),0)))))),0),"")</f>
        <v/>
      </c>
      <c r="U587" s="22" t="str">
        <f>IFERROR(MAX(IF(OR(P587="",Q587="",R587=""),"",IF(AND(MONTH(E587)=2,MONTH(F587)=2),(NETWORKDAYS(E587,F587,Lister!$D$7:$D$16)-R587)*O587/NETWORKDAYS(Lister!$D$21,Lister!$E$21,Lister!$D$7:$D$16),IF(AND(MONTH(E587)=2,F587&gt;DATE(2022,2,28)),(NETWORKDAYS(E587,Lister!$E$21,Lister!$D$7:$D$16)-R587)*O587/NETWORKDAYS(Lister!$D$21,Lister!$E$21,Lister!$D$7:$D$16),IF(AND(E587&lt;DATE(2022,2,1),MONTH(F587)=2),(NETWORKDAYS(Lister!$D$21,F587,Lister!$D$7:$D$16)-R587)*O587/NETWORKDAYS(Lister!$D$21,Lister!$E$21,Lister!$D$7:$D$16),IF(AND(E587&lt;DATE(2022,2,1),F587&gt;DATE(2022,2,28)),(NETWORKDAYS(Lister!$D$21,Lister!$E$21,Lister!$D$7:$D$16)-R587)*O587/NETWORKDAYS(Lister!$D$21,Lister!$E$21,Lister!$D$7:$D$16),IF(OR(AND(E587&lt;DATE(2022,2,1),F587&lt;DATE(2022,2,1)),E587&gt;DATE(2022,2,28)),0)))))),0),"")</f>
        <v/>
      </c>
      <c r="V587" s="23" t="str">
        <f t="shared" si="59"/>
        <v/>
      </c>
      <c r="W587" s="23" t="str">
        <f t="shared" si="60"/>
        <v/>
      </c>
      <c r="X587" s="24" t="str">
        <f t="shared" si="61"/>
        <v/>
      </c>
    </row>
    <row r="588" spans="1:24" x14ac:dyDescent="0.3">
      <c r="A588" s="4" t="str">
        <f t="shared" si="62"/>
        <v/>
      </c>
      <c r="B588" s="41"/>
      <c r="C588" s="42"/>
      <c r="D588" s="43"/>
      <c r="E588" s="44"/>
      <c r="F588" s="44"/>
      <c r="G588" s="17" t="str">
        <f>IF(OR(E588="",F588=""),"",NETWORKDAYS(E588,F588,Lister!$D$7:$D$16))</f>
        <v/>
      </c>
      <c r="I588" s="45" t="str">
        <f t="shared" si="56"/>
        <v/>
      </c>
      <c r="J588" s="46"/>
      <c r="K588" s="47">
        <f>IF(ISNUMBER('Opsparede løndele'!I573),J588+'Opsparede løndele'!I573,J588)</f>
        <v>0</v>
      </c>
      <c r="L588" s="48"/>
      <c r="M588" s="49"/>
      <c r="N588" s="23" t="str">
        <f t="shared" si="57"/>
        <v/>
      </c>
      <c r="O588" s="21" t="str">
        <f t="shared" si="58"/>
        <v/>
      </c>
      <c r="P588" s="49"/>
      <c r="Q588" s="49"/>
      <c r="R588" s="49"/>
      <c r="S588" s="22" t="str">
        <f>IFERROR(MAX(IF(OR(P588="",Q588="",R588=""),"",IF(AND(MONTH(E588)=12,MONTH(F588)=12),(NETWORKDAYS(E588,F588,Lister!$D$7:$D$16)-P588)*O588/NETWORKDAYS(Lister!$D$19,Lister!$E$19,Lister!$D$7:$D$16),IF(AND(MONTH(E588)=12,F588&gt;DATE(2021,12,31)),(NETWORKDAYS(E588,Lister!$E$19,Lister!$D$7:$D$16)-P588)*O588/NETWORKDAYS(Lister!$D$19,Lister!$E$19,Lister!$D$7:$D$16),IF(E588&gt;DATE(2021,12,31),0)))),0),"")</f>
        <v/>
      </c>
      <c r="T588" s="22" t="str">
        <f>IFERROR(MAX(IF(OR(P588="",Q588="",R588=""),"",IF(AND(MONTH(E588)=1,MONTH(F588)=1),(NETWORKDAYS(E588,F588,Lister!$D$7:$D$16)-Q588)*O588/NETWORKDAYS(Lister!$D$20,Lister!$E$20,Lister!$D$7:$D$16),IF(AND(MONTH(E588)=1,F588&gt;DATE(2022,1,31)),(NETWORKDAYS(E588,Lister!$E$20,Lister!$D$7:$D$16)-Q588)*O588/NETWORKDAYS(Lister!$D$20,Lister!$E$20,Lister!$D$7:$D$16),IF(AND(E588&lt;DATE(2022,1,1),MONTH(F588)=1),(NETWORKDAYS(Lister!$D$20,F588,Lister!$D$7:$D$16)-Q588)*O588/NETWORKDAYS(Lister!$D$20,Lister!$E$20,Lister!$D$7:$D$16),IF(AND(E588&lt;DATE(2022,1,1),F588&gt;DATE(2022,1,31)),(NETWORKDAYS(Lister!$D$20,Lister!$E$20,Lister!$D$7:$D$16)-Q588)*O588/NETWORKDAYS(Lister!$D$20,Lister!$E$20,Lister!$D$7:$D$16),IF(OR(AND(E588&lt;DATE(2022,1,1),F588&lt;DATE(2022,1,1)),E588&gt;DATE(2022,1,31)),0)))))),0),"")</f>
        <v/>
      </c>
      <c r="U588" s="22" t="str">
        <f>IFERROR(MAX(IF(OR(P588="",Q588="",R588=""),"",IF(AND(MONTH(E588)=2,MONTH(F588)=2),(NETWORKDAYS(E588,F588,Lister!$D$7:$D$16)-R588)*O588/NETWORKDAYS(Lister!$D$21,Lister!$E$21,Lister!$D$7:$D$16),IF(AND(MONTH(E588)=2,F588&gt;DATE(2022,2,28)),(NETWORKDAYS(E588,Lister!$E$21,Lister!$D$7:$D$16)-R588)*O588/NETWORKDAYS(Lister!$D$21,Lister!$E$21,Lister!$D$7:$D$16),IF(AND(E588&lt;DATE(2022,2,1),MONTH(F588)=2),(NETWORKDAYS(Lister!$D$21,F588,Lister!$D$7:$D$16)-R588)*O588/NETWORKDAYS(Lister!$D$21,Lister!$E$21,Lister!$D$7:$D$16),IF(AND(E588&lt;DATE(2022,2,1),F588&gt;DATE(2022,2,28)),(NETWORKDAYS(Lister!$D$21,Lister!$E$21,Lister!$D$7:$D$16)-R588)*O588/NETWORKDAYS(Lister!$D$21,Lister!$E$21,Lister!$D$7:$D$16),IF(OR(AND(E588&lt;DATE(2022,2,1),F588&lt;DATE(2022,2,1)),E588&gt;DATE(2022,2,28)),0)))))),0),"")</f>
        <v/>
      </c>
      <c r="V588" s="23" t="str">
        <f t="shared" si="59"/>
        <v/>
      </c>
      <c r="W588" s="23" t="str">
        <f t="shared" si="60"/>
        <v/>
      </c>
      <c r="X588" s="24" t="str">
        <f t="shared" si="61"/>
        <v/>
      </c>
    </row>
    <row r="589" spans="1:24" x14ac:dyDescent="0.3">
      <c r="A589" s="4" t="str">
        <f t="shared" si="62"/>
        <v/>
      </c>
      <c r="B589" s="41"/>
      <c r="C589" s="42"/>
      <c r="D589" s="43"/>
      <c r="E589" s="44"/>
      <c r="F589" s="44"/>
      <c r="G589" s="17" t="str">
        <f>IF(OR(E589="",F589=""),"",NETWORKDAYS(E589,F589,Lister!$D$7:$D$16))</f>
        <v/>
      </c>
      <c r="I589" s="45" t="str">
        <f t="shared" si="56"/>
        <v/>
      </c>
      <c r="J589" s="46"/>
      <c r="K589" s="47">
        <f>IF(ISNUMBER('Opsparede løndele'!I574),J589+'Opsparede løndele'!I574,J589)</f>
        <v>0</v>
      </c>
      <c r="L589" s="48"/>
      <c r="M589" s="49"/>
      <c r="N589" s="23" t="str">
        <f t="shared" si="57"/>
        <v/>
      </c>
      <c r="O589" s="21" t="str">
        <f t="shared" si="58"/>
        <v/>
      </c>
      <c r="P589" s="49"/>
      <c r="Q589" s="49"/>
      <c r="R589" s="49"/>
      <c r="S589" s="22" t="str">
        <f>IFERROR(MAX(IF(OR(P589="",Q589="",R589=""),"",IF(AND(MONTH(E589)=12,MONTH(F589)=12),(NETWORKDAYS(E589,F589,Lister!$D$7:$D$16)-P589)*O589/NETWORKDAYS(Lister!$D$19,Lister!$E$19,Lister!$D$7:$D$16),IF(AND(MONTH(E589)=12,F589&gt;DATE(2021,12,31)),(NETWORKDAYS(E589,Lister!$E$19,Lister!$D$7:$D$16)-P589)*O589/NETWORKDAYS(Lister!$D$19,Lister!$E$19,Lister!$D$7:$D$16),IF(E589&gt;DATE(2021,12,31),0)))),0),"")</f>
        <v/>
      </c>
      <c r="T589" s="22" t="str">
        <f>IFERROR(MAX(IF(OR(P589="",Q589="",R589=""),"",IF(AND(MONTH(E589)=1,MONTH(F589)=1),(NETWORKDAYS(E589,F589,Lister!$D$7:$D$16)-Q589)*O589/NETWORKDAYS(Lister!$D$20,Lister!$E$20,Lister!$D$7:$D$16),IF(AND(MONTH(E589)=1,F589&gt;DATE(2022,1,31)),(NETWORKDAYS(E589,Lister!$E$20,Lister!$D$7:$D$16)-Q589)*O589/NETWORKDAYS(Lister!$D$20,Lister!$E$20,Lister!$D$7:$D$16),IF(AND(E589&lt;DATE(2022,1,1),MONTH(F589)=1),(NETWORKDAYS(Lister!$D$20,F589,Lister!$D$7:$D$16)-Q589)*O589/NETWORKDAYS(Lister!$D$20,Lister!$E$20,Lister!$D$7:$D$16),IF(AND(E589&lt;DATE(2022,1,1),F589&gt;DATE(2022,1,31)),(NETWORKDAYS(Lister!$D$20,Lister!$E$20,Lister!$D$7:$D$16)-Q589)*O589/NETWORKDAYS(Lister!$D$20,Lister!$E$20,Lister!$D$7:$D$16),IF(OR(AND(E589&lt;DATE(2022,1,1),F589&lt;DATE(2022,1,1)),E589&gt;DATE(2022,1,31)),0)))))),0),"")</f>
        <v/>
      </c>
      <c r="U589" s="22" t="str">
        <f>IFERROR(MAX(IF(OR(P589="",Q589="",R589=""),"",IF(AND(MONTH(E589)=2,MONTH(F589)=2),(NETWORKDAYS(E589,F589,Lister!$D$7:$D$16)-R589)*O589/NETWORKDAYS(Lister!$D$21,Lister!$E$21,Lister!$D$7:$D$16),IF(AND(MONTH(E589)=2,F589&gt;DATE(2022,2,28)),(NETWORKDAYS(E589,Lister!$E$21,Lister!$D$7:$D$16)-R589)*O589/NETWORKDAYS(Lister!$D$21,Lister!$E$21,Lister!$D$7:$D$16),IF(AND(E589&lt;DATE(2022,2,1),MONTH(F589)=2),(NETWORKDAYS(Lister!$D$21,F589,Lister!$D$7:$D$16)-R589)*O589/NETWORKDAYS(Lister!$D$21,Lister!$E$21,Lister!$D$7:$D$16),IF(AND(E589&lt;DATE(2022,2,1),F589&gt;DATE(2022,2,28)),(NETWORKDAYS(Lister!$D$21,Lister!$E$21,Lister!$D$7:$D$16)-R589)*O589/NETWORKDAYS(Lister!$D$21,Lister!$E$21,Lister!$D$7:$D$16),IF(OR(AND(E589&lt;DATE(2022,2,1),F589&lt;DATE(2022,2,1)),E589&gt;DATE(2022,2,28)),0)))))),0),"")</f>
        <v/>
      </c>
      <c r="V589" s="23" t="str">
        <f t="shared" si="59"/>
        <v/>
      </c>
      <c r="W589" s="23" t="str">
        <f t="shared" si="60"/>
        <v/>
      </c>
      <c r="X589" s="24" t="str">
        <f t="shared" si="61"/>
        <v/>
      </c>
    </row>
    <row r="590" spans="1:24" x14ac:dyDescent="0.3">
      <c r="A590" s="4" t="str">
        <f t="shared" si="62"/>
        <v/>
      </c>
      <c r="B590" s="41"/>
      <c r="C590" s="42"/>
      <c r="D590" s="43"/>
      <c r="E590" s="44"/>
      <c r="F590" s="44"/>
      <c r="G590" s="17" t="str">
        <f>IF(OR(E590="",F590=""),"",NETWORKDAYS(E590,F590,Lister!$D$7:$D$16))</f>
        <v/>
      </c>
      <c r="I590" s="45" t="str">
        <f t="shared" si="56"/>
        <v/>
      </c>
      <c r="J590" s="46"/>
      <c r="K590" s="47">
        <f>IF(ISNUMBER('Opsparede løndele'!I575),J590+'Opsparede løndele'!I575,J590)</f>
        <v>0</v>
      </c>
      <c r="L590" s="48"/>
      <c r="M590" s="49"/>
      <c r="N590" s="23" t="str">
        <f t="shared" si="57"/>
        <v/>
      </c>
      <c r="O590" s="21" t="str">
        <f t="shared" si="58"/>
        <v/>
      </c>
      <c r="P590" s="49"/>
      <c r="Q590" s="49"/>
      <c r="R590" s="49"/>
      <c r="S590" s="22" t="str">
        <f>IFERROR(MAX(IF(OR(P590="",Q590="",R590=""),"",IF(AND(MONTH(E590)=12,MONTH(F590)=12),(NETWORKDAYS(E590,F590,Lister!$D$7:$D$16)-P590)*O590/NETWORKDAYS(Lister!$D$19,Lister!$E$19,Lister!$D$7:$D$16),IF(AND(MONTH(E590)=12,F590&gt;DATE(2021,12,31)),(NETWORKDAYS(E590,Lister!$E$19,Lister!$D$7:$D$16)-P590)*O590/NETWORKDAYS(Lister!$D$19,Lister!$E$19,Lister!$D$7:$D$16),IF(E590&gt;DATE(2021,12,31),0)))),0),"")</f>
        <v/>
      </c>
      <c r="T590" s="22" t="str">
        <f>IFERROR(MAX(IF(OR(P590="",Q590="",R590=""),"",IF(AND(MONTH(E590)=1,MONTH(F590)=1),(NETWORKDAYS(E590,F590,Lister!$D$7:$D$16)-Q590)*O590/NETWORKDAYS(Lister!$D$20,Lister!$E$20,Lister!$D$7:$D$16),IF(AND(MONTH(E590)=1,F590&gt;DATE(2022,1,31)),(NETWORKDAYS(E590,Lister!$E$20,Lister!$D$7:$D$16)-Q590)*O590/NETWORKDAYS(Lister!$D$20,Lister!$E$20,Lister!$D$7:$D$16),IF(AND(E590&lt;DATE(2022,1,1),MONTH(F590)=1),(NETWORKDAYS(Lister!$D$20,F590,Lister!$D$7:$D$16)-Q590)*O590/NETWORKDAYS(Lister!$D$20,Lister!$E$20,Lister!$D$7:$D$16),IF(AND(E590&lt;DATE(2022,1,1),F590&gt;DATE(2022,1,31)),(NETWORKDAYS(Lister!$D$20,Lister!$E$20,Lister!$D$7:$D$16)-Q590)*O590/NETWORKDAYS(Lister!$D$20,Lister!$E$20,Lister!$D$7:$D$16),IF(OR(AND(E590&lt;DATE(2022,1,1),F590&lt;DATE(2022,1,1)),E590&gt;DATE(2022,1,31)),0)))))),0),"")</f>
        <v/>
      </c>
      <c r="U590" s="22" t="str">
        <f>IFERROR(MAX(IF(OR(P590="",Q590="",R590=""),"",IF(AND(MONTH(E590)=2,MONTH(F590)=2),(NETWORKDAYS(E590,F590,Lister!$D$7:$D$16)-R590)*O590/NETWORKDAYS(Lister!$D$21,Lister!$E$21,Lister!$D$7:$D$16),IF(AND(MONTH(E590)=2,F590&gt;DATE(2022,2,28)),(NETWORKDAYS(E590,Lister!$E$21,Lister!$D$7:$D$16)-R590)*O590/NETWORKDAYS(Lister!$D$21,Lister!$E$21,Lister!$D$7:$D$16),IF(AND(E590&lt;DATE(2022,2,1),MONTH(F590)=2),(NETWORKDAYS(Lister!$D$21,F590,Lister!$D$7:$D$16)-R590)*O590/NETWORKDAYS(Lister!$D$21,Lister!$E$21,Lister!$D$7:$D$16),IF(AND(E590&lt;DATE(2022,2,1),F590&gt;DATE(2022,2,28)),(NETWORKDAYS(Lister!$D$21,Lister!$E$21,Lister!$D$7:$D$16)-R590)*O590/NETWORKDAYS(Lister!$D$21,Lister!$E$21,Lister!$D$7:$D$16),IF(OR(AND(E590&lt;DATE(2022,2,1),F590&lt;DATE(2022,2,1)),E590&gt;DATE(2022,2,28)),0)))))),0),"")</f>
        <v/>
      </c>
      <c r="V590" s="23" t="str">
        <f t="shared" si="59"/>
        <v/>
      </c>
      <c r="W590" s="23" t="str">
        <f t="shared" si="60"/>
        <v/>
      </c>
      <c r="X590" s="24" t="str">
        <f t="shared" si="61"/>
        <v/>
      </c>
    </row>
    <row r="591" spans="1:24" x14ac:dyDescent="0.3">
      <c r="A591" s="4" t="str">
        <f t="shared" si="62"/>
        <v/>
      </c>
      <c r="B591" s="41"/>
      <c r="C591" s="42"/>
      <c r="D591" s="43"/>
      <c r="E591" s="44"/>
      <c r="F591" s="44"/>
      <c r="G591" s="17" t="str">
        <f>IF(OR(E591="",F591=""),"",NETWORKDAYS(E591,F591,Lister!$D$7:$D$16))</f>
        <v/>
      </c>
      <c r="I591" s="45" t="str">
        <f t="shared" si="56"/>
        <v/>
      </c>
      <c r="J591" s="46"/>
      <c r="K591" s="47">
        <f>IF(ISNUMBER('Opsparede løndele'!I576),J591+'Opsparede løndele'!I576,J591)</f>
        <v>0</v>
      </c>
      <c r="L591" s="48"/>
      <c r="M591" s="49"/>
      <c r="N591" s="23" t="str">
        <f t="shared" si="57"/>
        <v/>
      </c>
      <c r="O591" s="21" t="str">
        <f t="shared" si="58"/>
        <v/>
      </c>
      <c r="P591" s="49"/>
      <c r="Q591" s="49"/>
      <c r="R591" s="49"/>
      <c r="S591" s="22" t="str">
        <f>IFERROR(MAX(IF(OR(P591="",Q591="",R591=""),"",IF(AND(MONTH(E591)=12,MONTH(F591)=12),(NETWORKDAYS(E591,F591,Lister!$D$7:$D$16)-P591)*O591/NETWORKDAYS(Lister!$D$19,Lister!$E$19,Lister!$D$7:$D$16),IF(AND(MONTH(E591)=12,F591&gt;DATE(2021,12,31)),(NETWORKDAYS(E591,Lister!$E$19,Lister!$D$7:$D$16)-P591)*O591/NETWORKDAYS(Lister!$D$19,Lister!$E$19,Lister!$D$7:$D$16),IF(E591&gt;DATE(2021,12,31),0)))),0),"")</f>
        <v/>
      </c>
      <c r="T591" s="22" t="str">
        <f>IFERROR(MAX(IF(OR(P591="",Q591="",R591=""),"",IF(AND(MONTH(E591)=1,MONTH(F591)=1),(NETWORKDAYS(E591,F591,Lister!$D$7:$D$16)-Q591)*O591/NETWORKDAYS(Lister!$D$20,Lister!$E$20,Lister!$D$7:$D$16),IF(AND(MONTH(E591)=1,F591&gt;DATE(2022,1,31)),(NETWORKDAYS(E591,Lister!$E$20,Lister!$D$7:$D$16)-Q591)*O591/NETWORKDAYS(Lister!$D$20,Lister!$E$20,Lister!$D$7:$D$16),IF(AND(E591&lt;DATE(2022,1,1),MONTH(F591)=1),(NETWORKDAYS(Lister!$D$20,F591,Lister!$D$7:$D$16)-Q591)*O591/NETWORKDAYS(Lister!$D$20,Lister!$E$20,Lister!$D$7:$D$16),IF(AND(E591&lt;DATE(2022,1,1),F591&gt;DATE(2022,1,31)),(NETWORKDAYS(Lister!$D$20,Lister!$E$20,Lister!$D$7:$D$16)-Q591)*O591/NETWORKDAYS(Lister!$D$20,Lister!$E$20,Lister!$D$7:$D$16),IF(OR(AND(E591&lt;DATE(2022,1,1),F591&lt;DATE(2022,1,1)),E591&gt;DATE(2022,1,31)),0)))))),0),"")</f>
        <v/>
      </c>
      <c r="U591" s="22" t="str">
        <f>IFERROR(MAX(IF(OR(P591="",Q591="",R591=""),"",IF(AND(MONTH(E591)=2,MONTH(F591)=2),(NETWORKDAYS(E591,F591,Lister!$D$7:$D$16)-R591)*O591/NETWORKDAYS(Lister!$D$21,Lister!$E$21,Lister!$D$7:$D$16),IF(AND(MONTH(E591)=2,F591&gt;DATE(2022,2,28)),(NETWORKDAYS(E591,Lister!$E$21,Lister!$D$7:$D$16)-R591)*O591/NETWORKDAYS(Lister!$D$21,Lister!$E$21,Lister!$D$7:$D$16),IF(AND(E591&lt;DATE(2022,2,1),MONTH(F591)=2),(NETWORKDAYS(Lister!$D$21,F591,Lister!$D$7:$D$16)-R591)*O591/NETWORKDAYS(Lister!$D$21,Lister!$E$21,Lister!$D$7:$D$16),IF(AND(E591&lt;DATE(2022,2,1),F591&gt;DATE(2022,2,28)),(NETWORKDAYS(Lister!$D$21,Lister!$E$21,Lister!$D$7:$D$16)-R591)*O591/NETWORKDAYS(Lister!$D$21,Lister!$E$21,Lister!$D$7:$D$16),IF(OR(AND(E591&lt;DATE(2022,2,1),F591&lt;DATE(2022,2,1)),E591&gt;DATE(2022,2,28)),0)))))),0),"")</f>
        <v/>
      </c>
      <c r="V591" s="23" t="str">
        <f t="shared" si="59"/>
        <v/>
      </c>
      <c r="W591" s="23" t="str">
        <f t="shared" si="60"/>
        <v/>
      </c>
      <c r="X591" s="24" t="str">
        <f t="shared" si="61"/>
        <v/>
      </c>
    </row>
    <row r="592" spans="1:24" x14ac:dyDescent="0.3">
      <c r="A592" s="4" t="str">
        <f t="shared" si="62"/>
        <v/>
      </c>
      <c r="B592" s="41"/>
      <c r="C592" s="42"/>
      <c r="D592" s="43"/>
      <c r="E592" s="44"/>
      <c r="F592" s="44"/>
      <c r="G592" s="17" t="str">
        <f>IF(OR(E592="",F592=""),"",NETWORKDAYS(E592,F592,Lister!$D$7:$D$16))</f>
        <v/>
      </c>
      <c r="I592" s="45" t="str">
        <f t="shared" si="56"/>
        <v/>
      </c>
      <c r="J592" s="46"/>
      <c r="K592" s="47">
        <f>IF(ISNUMBER('Opsparede løndele'!I577),J592+'Opsparede løndele'!I577,J592)</f>
        <v>0</v>
      </c>
      <c r="L592" s="48"/>
      <c r="M592" s="49"/>
      <c r="N592" s="23" t="str">
        <f t="shared" si="57"/>
        <v/>
      </c>
      <c r="O592" s="21" t="str">
        <f t="shared" si="58"/>
        <v/>
      </c>
      <c r="P592" s="49"/>
      <c r="Q592" s="49"/>
      <c r="R592" s="49"/>
      <c r="S592" s="22" t="str">
        <f>IFERROR(MAX(IF(OR(P592="",Q592="",R592=""),"",IF(AND(MONTH(E592)=12,MONTH(F592)=12),(NETWORKDAYS(E592,F592,Lister!$D$7:$D$16)-P592)*O592/NETWORKDAYS(Lister!$D$19,Lister!$E$19,Lister!$D$7:$D$16),IF(AND(MONTH(E592)=12,F592&gt;DATE(2021,12,31)),(NETWORKDAYS(E592,Lister!$E$19,Lister!$D$7:$D$16)-P592)*O592/NETWORKDAYS(Lister!$D$19,Lister!$E$19,Lister!$D$7:$D$16),IF(E592&gt;DATE(2021,12,31),0)))),0),"")</f>
        <v/>
      </c>
      <c r="T592" s="22" t="str">
        <f>IFERROR(MAX(IF(OR(P592="",Q592="",R592=""),"",IF(AND(MONTH(E592)=1,MONTH(F592)=1),(NETWORKDAYS(E592,F592,Lister!$D$7:$D$16)-Q592)*O592/NETWORKDAYS(Lister!$D$20,Lister!$E$20,Lister!$D$7:$D$16),IF(AND(MONTH(E592)=1,F592&gt;DATE(2022,1,31)),(NETWORKDAYS(E592,Lister!$E$20,Lister!$D$7:$D$16)-Q592)*O592/NETWORKDAYS(Lister!$D$20,Lister!$E$20,Lister!$D$7:$D$16),IF(AND(E592&lt;DATE(2022,1,1),MONTH(F592)=1),(NETWORKDAYS(Lister!$D$20,F592,Lister!$D$7:$D$16)-Q592)*O592/NETWORKDAYS(Lister!$D$20,Lister!$E$20,Lister!$D$7:$D$16),IF(AND(E592&lt;DATE(2022,1,1),F592&gt;DATE(2022,1,31)),(NETWORKDAYS(Lister!$D$20,Lister!$E$20,Lister!$D$7:$D$16)-Q592)*O592/NETWORKDAYS(Lister!$D$20,Lister!$E$20,Lister!$D$7:$D$16),IF(OR(AND(E592&lt;DATE(2022,1,1),F592&lt;DATE(2022,1,1)),E592&gt;DATE(2022,1,31)),0)))))),0),"")</f>
        <v/>
      </c>
      <c r="U592" s="22" t="str">
        <f>IFERROR(MAX(IF(OR(P592="",Q592="",R592=""),"",IF(AND(MONTH(E592)=2,MONTH(F592)=2),(NETWORKDAYS(E592,F592,Lister!$D$7:$D$16)-R592)*O592/NETWORKDAYS(Lister!$D$21,Lister!$E$21,Lister!$D$7:$D$16),IF(AND(MONTH(E592)=2,F592&gt;DATE(2022,2,28)),(NETWORKDAYS(E592,Lister!$E$21,Lister!$D$7:$D$16)-R592)*O592/NETWORKDAYS(Lister!$D$21,Lister!$E$21,Lister!$D$7:$D$16),IF(AND(E592&lt;DATE(2022,2,1),MONTH(F592)=2),(NETWORKDAYS(Lister!$D$21,F592,Lister!$D$7:$D$16)-R592)*O592/NETWORKDAYS(Lister!$D$21,Lister!$E$21,Lister!$D$7:$D$16),IF(AND(E592&lt;DATE(2022,2,1),F592&gt;DATE(2022,2,28)),(NETWORKDAYS(Lister!$D$21,Lister!$E$21,Lister!$D$7:$D$16)-R592)*O592/NETWORKDAYS(Lister!$D$21,Lister!$E$21,Lister!$D$7:$D$16),IF(OR(AND(E592&lt;DATE(2022,2,1),F592&lt;DATE(2022,2,1)),E592&gt;DATE(2022,2,28)),0)))))),0),"")</f>
        <v/>
      </c>
      <c r="V592" s="23" t="str">
        <f t="shared" si="59"/>
        <v/>
      </c>
      <c r="W592" s="23" t="str">
        <f t="shared" si="60"/>
        <v/>
      </c>
      <c r="X592" s="24" t="str">
        <f t="shared" si="61"/>
        <v/>
      </c>
    </row>
    <row r="593" spans="1:24" x14ac:dyDescent="0.3">
      <c r="A593" s="4" t="str">
        <f t="shared" si="62"/>
        <v/>
      </c>
      <c r="B593" s="41"/>
      <c r="C593" s="42"/>
      <c r="D593" s="43"/>
      <c r="E593" s="44"/>
      <c r="F593" s="44"/>
      <c r="G593" s="17" t="str">
        <f>IF(OR(E593="",F593=""),"",NETWORKDAYS(E593,F593,Lister!$D$7:$D$16))</f>
        <v/>
      </c>
      <c r="I593" s="45" t="str">
        <f t="shared" si="56"/>
        <v/>
      </c>
      <c r="J593" s="46"/>
      <c r="K593" s="47">
        <f>IF(ISNUMBER('Opsparede løndele'!I578),J593+'Opsparede løndele'!I578,J593)</f>
        <v>0</v>
      </c>
      <c r="L593" s="48"/>
      <c r="M593" s="49"/>
      <c r="N593" s="23" t="str">
        <f t="shared" si="57"/>
        <v/>
      </c>
      <c r="O593" s="21" t="str">
        <f t="shared" si="58"/>
        <v/>
      </c>
      <c r="P593" s="49"/>
      <c r="Q593" s="49"/>
      <c r="R593" s="49"/>
      <c r="S593" s="22" t="str">
        <f>IFERROR(MAX(IF(OR(P593="",Q593="",R593=""),"",IF(AND(MONTH(E593)=12,MONTH(F593)=12),(NETWORKDAYS(E593,F593,Lister!$D$7:$D$16)-P593)*O593/NETWORKDAYS(Lister!$D$19,Lister!$E$19,Lister!$D$7:$D$16),IF(AND(MONTH(E593)=12,F593&gt;DATE(2021,12,31)),(NETWORKDAYS(E593,Lister!$E$19,Lister!$D$7:$D$16)-P593)*O593/NETWORKDAYS(Lister!$D$19,Lister!$E$19,Lister!$D$7:$D$16),IF(E593&gt;DATE(2021,12,31),0)))),0),"")</f>
        <v/>
      </c>
      <c r="T593" s="22" t="str">
        <f>IFERROR(MAX(IF(OR(P593="",Q593="",R593=""),"",IF(AND(MONTH(E593)=1,MONTH(F593)=1),(NETWORKDAYS(E593,F593,Lister!$D$7:$D$16)-Q593)*O593/NETWORKDAYS(Lister!$D$20,Lister!$E$20,Lister!$D$7:$D$16),IF(AND(MONTH(E593)=1,F593&gt;DATE(2022,1,31)),(NETWORKDAYS(E593,Lister!$E$20,Lister!$D$7:$D$16)-Q593)*O593/NETWORKDAYS(Lister!$D$20,Lister!$E$20,Lister!$D$7:$D$16),IF(AND(E593&lt;DATE(2022,1,1),MONTH(F593)=1),(NETWORKDAYS(Lister!$D$20,F593,Lister!$D$7:$D$16)-Q593)*O593/NETWORKDAYS(Lister!$D$20,Lister!$E$20,Lister!$D$7:$D$16),IF(AND(E593&lt;DATE(2022,1,1),F593&gt;DATE(2022,1,31)),(NETWORKDAYS(Lister!$D$20,Lister!$E$20,Lister!$D$7:$D$16)-Q593)*O593/NETWORKDAYS(Lister!$D$20,Lister!$E$20,Lister!$D$7:$D$16),IF(OR(AND(E593&lt;DATE(2022,1,1),F593&lt;DATE(2022,1,1)),E593&gt;DATE(2022,1,31)),0)))))),0),"")</f>
        <v/>
      </c>
      <c r="U593" s="22" t="str">
        <f>IFERROR(MAX(IF(OR(P593="",Q593="",R593=""),"",IF(AND(MONTH(E593)=2,MONTH(F593)=2),(NETWORKDAYS(E593,F593,Lister!$D$7:$D$16)-R593)*O593/NETWORKDAYS(Lister!$D$21,Lister!$E$21,Lister!$D$7:$D$16),IF(AND(MONTH(E593)=2,F593&gt;DATE(2022,2,28)),(NETWORKDAYS(E593,Lister!$E$21,Lister!$D$7:$D$16)-R593)*O593/NETWORKDAYS(Lister!$D$21,Lister!$E$21,Lister!$D$7:$D$16),IF(AND(E593&lt;DATE(2022,2,1),MONTH(F593)=2),(NETWORKDAYS(Lister!$D$21,F593,Lister!$D$7:$D$16)-R593)*O593/NETWORKDAYS(Lister!$D$21,Lister!$E$21,Lister!$D$7:$D$16),IF(AND(E593&lt;DATE(2022,2,1),F593&gt;DATE(2022,2,28)),(NETWORKDAYS(Lister!$D$21,Lister!$E$21,Lister!$D$7:$D$16)-R593)*O593/NETWORKDAYS(Lister!$D$21,Lister!$E$21,Lister!$D$7:$D$16),IF(OR(AND(E593&lt;DATE(2022,2,1),F593&lt;DATE(2022,2,1)),E593&gt;DATE(2022,2,28)),0)))))),0),"")</f>
        <v/>
      </c>
      <c r="V593" s="23" t="str">
        <f t="shared" si="59"/>
        <v/>
      </c>
      <c r="W593" s="23" t="str">
        <f t="shared" si="60"/>
        <v/>
      </c>
      <c r="X593" s="24" t="str">
        <f t="shared" si="61"/>
        <v/>
      </c>
    </row>
    <row r="594" spans="1:24" x14ac:dyDescent="0.3">
      <c r="A594" s="4" t="str">
        <f t="shared" si="62"/>
        <v/>
      </c>
      <c r="B594" s="41"/>
      <c r="C594" s="42"/>
      <c r="D594" s="43"/>
      <c r="E594" s="44"/>
      <c r="F594" s="44"/>
      <c r="G594" s="17" t="str">
        <f>IF(OR(E594="",F594=""),"",NETWORKDAYS(E594,F594,Lister!$D$7:$D$16))</f>
        <v/>
      </c>
      <c r="I594" s="45" t="str">
        <f t="shared" si="56"/>
        <v/>
      </c>
      <c r="J594" s="46"/>
      <c r="K594" s="47">
        <f>IF(ISNUMBER('Opsparede løndele'!I579),J594+'Opsparede løndele'!I579,J594)</f>
        <v>0</v>
      </c>
      <c r="L594" s="48"/>
      <c r="M594" s="49"/>
      <c r="N594" s="23" t="str">
        <f t="shared" si="57"/>
        <v/>
      </c>
      <c r="O594" s="21" t="str">
        <f t="shared" si="58"/>
        <v/>
      </c>
      <c r="P594" s="49"/>
      <c r="Q594" s="49"/>
      <c r="R594" s="49"/>
      <c r="S594" s="22" t="str">
        <f>IFERROR(MAX(IF(OR(P594="",Q594="",R594=""),"",IF(AND(MONTH(E594)=12,MONTH(F594)=12),(NETWORKDAYS(E594,F594,Lister!$D$7:$D$16)-P594)*O594/NETWORKDAYS(Lister!$D$19,Lister!$E$19,Lister!$D$7:$D$16),IF(AND(MONTH(E594)=12,F594&gt;DATE(2021,12,31)),(NETWORKDAYS(E594,Lister!$E$19,Lister!$D$7:$D$16)-P594)*O594/NETWORKDAYS(Lister!$D$19,Lister!$E$19,Lister!$D$7:$D$16),IF(E594&gt;DATE(2021,12,31),0)))),0),"")</f>
        <v/>
      </c>
      <c r="T594" s="22" t="str">
        <f>IFERROR(MAX(IF(OR(P594="",Q594="",R594=""),"",IF(AND(MONTH(E594)=1,MONTH(F594)=1),(NETWORKDAYS(E594,F594,Lister!$D$7:$D$16)-Q594)*O594/NETWORKDAYS(Lister!$D$20,Lister!$E$20,Lister!$D$7:$D$16),IF(AND(MONTH(E594)=1,F594&gt;DATE(2022,1,31)),(NETWORKDAYS(E594,Lister!$E$20,Lister!$D$7:$D$16)-Q594)*O594/NETWORKDAYS(Lister!$D$20,Lister!$E$20,Lister!$D$7:$D$16),IF(AND(E594&lt;DATE(2022,1,1),MONTH(F594)=1),(NETWORKDAYS(Lister!$D$20,F594,Lister!$D$7:$D$16)-Q594)*O594/NETWORKDAYS(Lister!$D$20,Lister!$E$20,Lister!$D$7:$D$16),IF(AND(E594&lt;DATE(2022,1,1),F594&gt;DATE(2022,1,31)),(NETWORKDAYS(Lister!$D$20,Lister!$E$20,Lister!$D$7:$D$16)-Q594)*O594/NETWORKDAYS(Lister!$D$20,Lister!$E$20,Lister!$D$7:$D$16),IF(OR(AND(E594&lt;DATE(2022,1,1),F594&lt;DATE(2022,1,1)),E594&gt;DATE(2022,1,31)),0)))))),0),"")</f>
        <v/>
      </c>
      <c r="U594" s="22" t="str">
        <f>IFERROR(MAX(IF(OR(P594="",Q594="",R594=""),"",IF(AND(MONTH(E594)=2,MONTH(F594)=2),(NETWORKDAYS(E594,F594,Lister!$D$7:$D$16)-R594)*O594/NETWORKDAYS(Lister!$D$21,Lister!$E$21,Lister!$D$7:$D$16),IF(AND(MONTH(E594)=2,F594&gt;DATE(2022,2,28)),(NETWORKDAYS(E594,Lister!$E$21,Lister!$D$7:$D$16)-R594)*O594/NETWORKDAYS(Lister!$D$21,Lister!$E$21,Lister!$D$7:$D$16),IF(AND(E594&lt;DATE(2022,2,1),MONTH(F594)=2),(NETWORKDAYS(Lister!$D$21,F594,Lister!$D$7:$D$16)-R594)*O594/NETWORKDAYS(Lister!$D$21,Lister!$E$21,Lister!$D$7:$D$16),IF(AND(E594&lt;DATE(2022,2,1),F594&gt;DATE(2022,2,28)),(NETWORKDAYS(Lister!$D$21,Lister!$E$21,Lister!$D$7:$D$16)-R594)*O594/NETWORKDAYS(Lister!$D$21,Lister!$E$21,Lister!$D$7:$D$16),IF(OR(AND(E594&lt;DATE(2022,2,1),F594&lt;DATE(2022,2,1)),E594&gt;DATE(2022,2,28)),0)))))),0),"")</f>
        <v/>
      </c>
      <c r="V594" s="23" t="str">
        <f t="shared" si="59"/>
        <v/>
      </c>
      <c r="W594" s="23" t="str">
        <f t="shared" si="60"/>
        <v/>
      </c>
      <c r="X594" s="24" t="str">
        <f t="shared" si="61"/>
        <v/>
      </c>
    </row>
    <row r="595" spans="1:24" x14ac:dyDescent="0.3">
      <c r="A595" s="4" t="str">
        <f t="shared" si="62"/>
        <v/>
      </c>
      <c r="B595" s="41"/>
      <c r="C595" s="42"/>
      <c r="D595" s="43"/>
      <c r="E595" s="44"/>
      <c r="F595" s="44"/>
      <c r="G595" s="17" t="str">
        <f>IF(OR(E595="",F595=""),"",NETWORKDAYS(E595,F595,Lister!$D$7:$D$16))</f>
        <v/>
      </c>
      <c r="I595" s="45" t="str">
        <f t="shared" si="56"/>
        <v/>
      </c>
      <c r="J595" s="46"/>
      <c r="K595" s="47">
        <f>IF(ISNUMBER('Opsparede løndele'!I580),J595+'Opsparede løndele'!I580,J595)</f>
        <v>0</v>
      </c>
      <c r="L595" s="48"/>
      <c r="M595" s="49"/>
      <c r="N595" s="23" t="str">
        <f t="shared" si="57"/>
        <v/>
      </c>
      <c r="O595" s="21" t="str">
        <f t="shared" si="58"/>
        <v/>
      </c>
      <c r="P595" s="49"/>
      <c r="Q595" s="49"/>
      <c r="R595" s="49"/>
      <c r="S595" s="22" t="str">
        <f>IFERROR(MAX(IF(OR(P595="",Q595="",R595=""),"",IF(AND(MONTH(E595)=12,MONTH(F595)=12),(NETWORKDAYS(E595,F595,Lister!$D$7:$D$16)-P595)*O595/NETWORKDAYS(Lister!$D$19,Lister!$E$19,Lister!$D$7:$D$16),IF(AND(MONTH(E595)=12,F595&gt;DATE(2021,12,31)),(NETWORKDAYS(E595,Lister!$E$19,Lister!$D$7:$D$16)-P595)*O595/NETWORKDAYS(Lister!$D$19,Lister!$E$19,Lister!$D$7:$D$16),IF(E595&gt;DATE(2021,12,31),0)))),0),"")</f>
        <v/>
      </c>
      <c r="T595" s="22" t="str">
        <f>IFERROR(MAX(IF(OR(P595="",Q595="",R595=""),"",IF(AND(MONTH(E595)=1,MONTH(F595)=1),(NETWORKDAYS(E595,F595,Lister!$D$7:$D$16)-Q595)*O595/NETWORKDAYS(Lister!$D$20,Lister!$E$20,Lister!$D$7:$D$16),IF(AND(MONTH(E595)=1,F595&gt;DATE(2022,1,31)),(NETWORKDAYS(E595,Lister!$E$20,Lister!$D$7:$D$16)-Q595)*O595/NETWORKDAYS(Lister!$D$20,Lister!$E$20,Lister!$D$7:$D$16),IF(AND(E595&lt;DATE(2022,1,1),MONTH(F595)=1),(NETWORKDAYS(Lister!$D$20,F595,Lister!$D$7:$D$16)-Q595)*O595/NETWORKDAYS(Lister!$D$20,Lister!$E$20,Lister!$D$7:$D$16),IF(AND(E595&lt;DATE(2022,1,1),F595&gt;DATE(2022,1,31)),(NETWORKDAYS(Lister!$D$20,Lister!$E$20,Lister!$D$7:$D$16)-Q595)*O595/NETWORKDAYS(Lister!$D$20,Lister!$E$20,Lister!$D$7:$D$16),IF(OR(AND(E595&lt;DATE(2022,1,1),F595&lt;DATE(2022,1,1)),E595&gt;DATE(2022,1,31)),0)))))),0),"")</f>
        <v/>
      </c>
      <c r="U595" s="22" t="str">
        <f>IFERROR(MAX(IF(OR(P595="",Q595="",R595=""),"",IF(AND(MONTH(E595)=2,MONTH(F595)=2),(NETWORKDAYS(E595,F595,Lister!$D$7:$D$16)-R595)*O595/NETWORKDAYS(Lister!$D$21,Lister!$E$21,Lister!$D$7:$D$16),IF(AND(MONTH(E595)=2,F595&gt;DATE(2022,2,28)),(NETWORKDAYS(E595,Lister!$E$21,Lister!$D$7:$D$16)-R595)*O595/NETWORKDAYS(Lister!$D$21,Lister!$E$21,Lister!$D$7:$D$16),IF(AND(E595&lt;DATE(2022,2,1),MONTH(F595)=2),(NETWORKDAYS(Lister!$D$21,F595,Lister!$D$7:$D$16)-R595)*O595/NETWORKDAYS(Lister!$D$21,Lister!$E$21,Lister!$D$7:$D$16),IF(AND(E595&lt;DATE(2022,2,1),F595&gt;DATE(2022,2,28)),(NETWORKDAYS(Lister!$D$21,Lister!$E$21,Lister!$D$7:$D$16)-R595)*O595/NETWORKDAYS(Lister!$D$21,Lister!$E$21,Lister!$D$7:$D$16),IF(OR(AND(E595&lt;DATE(2022,2,1),F595&lt;DATE(2022,2,1)),E595&gt;DATE(2022,2,28)),0)))))),0),"")</f>
        <v/>
      </c>
      <c r="V595" s="23" t="str">
        <f t="shared" si="59"/>
        <v/>
      </c>
      <c r="W595" s="23" t="str">
        <f t="shared" si="60"/>
        <v/>
      </c>
      <c r="X595" s="24" t="str">
        <f t="shared" si="61"/>
        <v/>
      </c>
    </row>
    <row r="596" spans="1:24" x14ac:dyDescent="0.3">
      <c r="A596" s="4" t="str">
        <f t="shared" si="62"/>
        <v/>
      </c>
      <c r="B596" s="41"/>
      <c r="C596" s="42"/>
      <c r="D596" s="43"/>
      <c r="E596" s="44"/>
      <c r="F596" s="44"/>
      <c r="G596" s="17" t="str">
        <f>IF(OR(E596="",F596=""),"",NETWORKDAYS(E596,F596,Lister!$D$7:$D$16))</f>
        <v/>
      </c>
      <c r="I596" s="45" t="str">
        <f t="shared" si="56"/>
        <v/>
      </c>
      <c r="J596" s="46"/>
      <c r="K596" s="47">
        <f>IF(ISNUMBER('Opsparede løndele'!I581),J596+'Opsparede løndele'!I581,J596)</f>
        <v>0</v>
      </c>
      <c r="L596" s="48"/>
      <c r="M596" s="49"/>
      <c r="N596" s="23" t="str">
        <f t="shared" si="57"/>
        <v/>
      </c>
      <c r="O596" s="21" t="str">
        <f t="shared" si="58"/>
        <v/>
      </c>
      <c r="P596" s="49"/>
      <c r="Q596" s="49"/>
      <c r="R596" s="49"/>
      <c r="S596" s="22" t="str">
        <f>IFERROR(MAX(IF(OR(P596="",Q596="",R596=""),"",IF(AND(MONTH(E596)=12,MONTH(F596)=12),(NETWORKDAYS(E596,F596,Lister!$D$7:$D$16)-P596)*O596/NETWORKDAYS(Lister!$D$19,Lister!$E$19,Lister!$D$7:$D$16),IF(AND(MONTH(E596)=12,F596&gt;DATE(2021,12,31)),(NETWORKDAYS(E596,Lister!$E$19,Lister!$D$7:$D$16)-P596)*O596/NETWORKDAYS(Lister!$D$19,Lister!$E$19,Lister!$D$7:$D$16),IF(E596&gt;DATE(2021,12,31),0)))),0),"")</f>
        <v/>
      </c>
      <c r="T596" s="22" t="str">
        <f>IFERROR(MAX(IF(OR(P596="",Q596="",R596=""),"",IF(AND(MONTH(E596)=1,MONTH(F596)=1),(NETWORKDAYS(E596,F596,Lister!$D$7:$D$16)-Q596)*O596/NETWORKDAYS(Lister!$D$20,Lister!$E$20,Lister!$D$7:$D$16),IF(AND(MONTH(E596)=1,F596&gt;DATE(2022,1,31)),(NETWORKDAYS(E596,Lister!$E$20,Lister!$D$7:$D$16)-Q596)*O596/NETWORKDAYS(Lister!$D$20,Lister!$E$20,Lister!$D$7:$D$16),IF(AND(E596&lt;DATE(2022,1,1),MONTH(F596)=1),(NETWORKDAYS(Lister!$D$20,F596,Lister!$D$7:$D$16)-Q596)*O596/NETWORKDAYS(Lister!$D$20,Lister!$E$20,Lister!$D$7:$D$16),IF(AND(E596&lt;DATE(2022,1,1),F596&gt;DATE(2022,1,31)),(NETWORKDAYS(Lister!$D$20,Lister!$E$20,Lister!$D$7:$D$16)-Q596)*O596/NETWORKDAYS(Lister!$D$20,Lister!$E$20,Lister!$D$7:$D$16),IF(OR(AND(E596&lt;DATE(2022,1,1),F596&lt;DATE(2022,1,1)),E596&gt;DATE(2022,1,31)),0)))))),0),"")</f>
        <v/>
      </c>
      <c r="U596" s="22" t="str">
        <f>IFERROR(MAX(IF(OR(P596="",Q596="",R596=""),"",IF(AND(MONTH(E596)=2,MONTH(F596)=2),(NETWORKDAYS(E596,F596,Lister!$D$7:$D$16)-R596)*O596/NETWORKDAYS(Lister!$D$21,Lister!$E$21,Lister!$D$7:$D$16),IF(AND(MONTH(E596)=2,F596&gt;DATE(2022,2,28)),(NETWORKDAYS(E596,Lister!$E$21,Lister!$D$7:$D$16)-R596)*O596/NETWORKDAYS(Lister!$D$21,Lister!$E$21,Lister!$D$7:$D$16),IF(AND(E596&lt;DATE(2022,2,1),MONTH(F596)=2),(NETWORKDAYS(Lister!$D$21,F596,Lister!$D$7:$D$16)-R596)*O596/NETWORKDAYS(Lister!$D$21,Lister!$E$21,Lister!$D$7:$D$16),IF(AND(E596&lt;DATE(2022,2,1),F596&gt;DATE(2022,2,28)),(NETWORKDAYS(Lister!$D$21,Lister!$E$21,Lister!$D$7:$D$16)-R596)*O596/NETWORKDAYS(Lister!$D$21,Lister!$E$21,Lister!$D$7:$D$16),IF(OR(AND(E596&lt;DATE(2022,2,1),F596&lt;DATE(2022,2,1)),E596&gt;DATE(2022,2,28)),0)))))),0),"")</f>
        <v/>
      </c>
      <c r="V596" s="23" t="str">
        <f t="shared" si="59"/>
        <v/>
      </c>
      <c r="W596" s="23" t="str">
        <f t="shared" si="60"/>
        <v/>
      </c>
      <c r="X596" s="24" t="str">
        <f t="shared" si="61"/>
        <v/>
      </c>
    </row>
    <row r="597" spans="1:24" x14ac:dyDescent="0.3">
      <c r="A597" s="4" t="str">
        <f t="shared" si="62"/>
        <v/>
      </c>
      <c r="B597" s="41"/>
      <c r="C597" s="42"/>
      <c r="D597" s="43"/>
      <c r="E597" s="44"/>
      <c r="F597" s="44"/>
      <c r="G597" s="17" t="str">
        <f>IF(OR(E597="",F597=""),"",NETWORKDAYS(E597,F597,Lister!$D$7:$D$16))</f>
        <v/>
      </c>
      <c r="I597" s="45" t="str">
        <f t="shared" si="56"/>
        <v/>
      </c>
      <c r="J597" s="46"/>
      <c r="K597" s="47">
        <f>IF(ISNUMBER('Opsparede løndele'!I582),J597+'Opsparede løndele'!I582,J597)</f>
        <v>0</v>
      </c>
      <c r="L597" s="48"/>
      <c r="M597" s="49"/>
      <c r="N597" s="23" t="str">
        <f t="shared" si="57"/>
        <v/>
      </c>
      <c r="O597" s="21" t="str">
        <f t="shared" si="58"/>
        <v/>
      </c>
      <c r="P597" s="49"/>
      <c r="Q597" s="49"/>
      <c r="R597" s="49"/>
      <c r="S597" s="22" t="str">
        <f>IFERROR(MAX(IF(OR(P597="",Q597="",R597=""),"",IF(AND(MONTH(E597)=12,MONTH(F597)=12),(NETWORKDAYS(E597,F597,Lister!$D$7:$D$16)-P597)*O597/NETWORKDAYS(Lister!$D$19,Lister!$E$19,Lister!$D$7:$D$16),IF(AND(MONTH(E597)=12,F597&gt;DATE(2021,12,31)),(NETWORKDAYS(E597,Lister!$E$19,Lister!$D$7:$D$16)-P597)*O597/NETWORKDAYS(Lister!$D$19,Lister!$E$19,Lister!$D$7:$D$16),IF(E597&gt;DATE(2021,12,31),0)))),0),"")</f>
        <v/>
      </c>
      <c r="T597" s="22" t="str">
        <f>IFERROR(MAX(IF(OR(P597="",Q597="",R597=""),"",IF(AND(MONTH(E597)=1,MONTH(F597)=1),(NETWORKDAYS(E597,F597,Lister!$D$7:$D$16)-Q597)*O597/NETWORKDAYS(Lister!$D$20,Lister!$E$20,Lister!$D$7:$D$16),IF(AND(MONTH(E597)=1,F597&gt;DATE(2022,1,31)),(NETWORKDAYS(E597,Lister!$E$20,Lister!$D$7:$D$16)-Q597)*O597/NETWORKDAYS(Lister!$D$20,Lister!$E$20,Lister!$D$7:$D$16),IF(AND(E597&lt;DATE(2022,1,1),MONTH(F597)=1),(NETWORKDAYS(Lister!$D$20,F597,Lister!$D$7:$D$16)-Q597)*O597/NETWORKDAYS(Lister!$D$20,Lister!$E$20,Lister!$D$7:$D$16),IF(AND(E597&lt;DATE(2022,1,1),F597&gt;DATE(2022,1,31)),(NETWORKDAYS(Lister!$D$20,Lister!$E$20,Lister!$D$7:$D$16)-Q597)*O597/NETWORKDAYS(Lister!$D$20,Lister!$E$20,Lister!$D$7:$D$16),IF(OR(AND(E597&lt;DATE(2022,1,1),F597&lt;DATE(2022,1,1)),E597&gt;DATE(2022,1,31)),0)))))),0),"")</f>
        <v/>
      </c>
      <c r="U597" s="22" t="str">
        <f>IFERROR(MAX(IF(OR(P597="",Q597="",R597=""),"",IF(AND(MONTH(E597)=2,MONTH(F597)=2),(NETWORKDAYS(E597,F597,Lister!$D$7:$D$16)-R597)*O597/NETWORKDAYS(Lister!$D$21,Lister!$E$21,Lister!$D$7:$D$16),IF(AND(MONTH(E597)=2,F597&gt;DATE(2022,2,28)),(NETWORKDAYS(E597,Lister!$E$21,Lister!$D$7:$D$16)-R597)*O597/NETWORKDAYS(Lister!$D$21,Lister!$E$21,Lister!$D$7:$D$16),IF(AND(E597&lt;DATE(2022,2,1),MONTH(F597)=2),(NETWORKDAYS(Lister!$D$21,F597,Lister!$D$7:$D$16)-R597)*O597/NETWORKDAYS(Lister!$D$21,Lister!$E$21,Lister!$D$7:$D$16),IF(AND(E597&lt;DATE(2022,2,1),F597&gt;DATE(2022,2,28)),(NETWORKDAYS(Lister!$D$21,Lister!$E$21,Lister!$D$7:$D$16)-R597)*O597/NETWORKDAYS(Lister!$D$21,Lister!$E$21,Lister!$D$7:$D$16),IF(OR(AND(E597&lt;DATE(2022,2,1),F597&lt;DATE(2022,2,1)),E597&gt;DATE(2022,2,28)),0)))))),0),"")</f>
        <v/>
      </c>
      <c r="V597" s="23" t="str">
        <f t="shared" si="59"/>
        <v/>
      </c>
      <c r="W597" s="23" t="str">
        <f t="shared" si="60"/>
        <v/>
      </c>
      <c r="X597" s="24" t="str">
        <f t="shared" si="61"/>
        <v/>
      </c>
    </row>
    <row r="598" spans="1:24" x14ac:dyDescent="0.3">
      <c r="A598" s="4" t="str">
        <f t="shared" si="62"/>
        <v/>
      </c>
      <c r="B598" s="41"/>
      <c r="C598" s="42"/>
      <c r="D598" s="43"/>
      <c r="E598" s="44"/>
      <c r="F598" s="44"/>
      <c r="G598" s="17" t="str">
        <f>IF(OR(E598="",F598=""),"",NETWORKDAYS(E598,F598,Lister!$D$7:$D$16))</f>
        <v/>
      </c>
      <c r="I598" s="45" t="str">
        <f t="shared" ref="I598:I661" si="63">IF(H598="","",IF(H598="Funktionær",0.75,IF(H598="Ikke-funktionær",0.9,IF(H598="Elev/lærling",0.9))))</f>
        <v/>
      </c>
      <c r="J598" s="46"/>
      <c r="K598" s="47">
        <f>IF(ISNUMBER('Opsparede løndele'!I583),J598+'Opsparede løndele'!I583,J598)</f>
        <v>0</v>
      </c>
      <c r="L598" s="48"/>
      <c r="M598" s="49"/>
      <c r="N598" s="23" t="str">
        <f t="shared" ref="N598:N661" si="64">IF(B598="","",IF(K598*I598&gt;30000*IF(M598&gt;37,37,M598)/37,30000*IF(M598&gt;37,37,M598)/37,K598*I598))</f>
        <v/>
      </c>
      <c r="O598" s="21" t="str">
        <f t="shared" ref="O598:O661" si="65">IF(N598="","",IF(N598&lt;=K598-L598,N598,K598-L598))</f>
        <v/>
      </c>
      <c r="P598" s="49"/>
      <c r="Q598" s="49"/>
      <c r="R598" s="49"/>
      <c r="S598" s="22" t="str">
        <f>IFERROR(MAX(IF(OR(P598="",Q598="",R598=""),"",IF(AND(MONTH(E598)=12,MONTH(F598)=12),(NETWORKDAYS(E598,F598,Lister!$D$7:$D$16)-P598)*O598/NETWORKDAYS(Lister!$D$19,Lister!$E$19,Lister!$D$7:$D$16),IF(AND(MONTH(E598)=12,F598&gt;DATE(2021,12,31)),(NETWORKDAYS(E598,Lister!$E$19,Lister!$D$7:$D$16)-P598)*O598/NETWORKDAYS(Lister!$D$19,Lister!$E$19,Lister!$D$7:$D$16),IF(E598&gt;DATE(2021,12,31),0)))),0),"")</f>
        <v/>
      </c>
      <c r="T598" s="22" t="str">
        <f>IFERROR(MAX(IF(OR(P598="",Q598="",R598=""),"",IF(AND(MONTH(E598)=1,MONTH(F598)=1),(NETWORKDAYS(E598,F598,Lister!$D$7:$D$16)-Q598)*O598/NETWORKDAYS(Lister!$D$20,Lister!$E$20,Lister!$D$7:$D$16),IF(AND(MONTH(E598)=1,F598&gt;DATE(2022,1,31)),(NETWORKDAYS(E598,Lister!$E$20,Lister!$D$7:$D$16)-Q598)*O598/NETWORKDAYS(Lister!$D$20,Lister!$E$20,Lister!$D$7:$D$16),IF(AND(E598&lt;DATE(2022,1,1),MONTH(F598)=1),(NETWORKDAYS(Lister!$D$20,F598,Lister!$D$7:$D$16)-Q598)*O598/NETWORKDAYS(Lister!$D$20,Lister!$E$20,Lister!$D$7:$D$16),IF(AND(E598&lt;DATE(2022,1,1),F598&gt;DATE(2022,1,31)),(NETWORKDAYS(Lister!$D$20,Lister!$E$20,Lister!$D$7:$D$16)-Q598)*O598/NETWORKDAYS(Lister!$D$20,Lister!$E$20,Lister!$D$7:$D$16),IF(OR(AND(E598&lt;DATE(2022,1,1),F598&lt;DATE(2022,1,1)),E598&gt;DATE(2022,1,31)),0)))))),0),"")</f>
        <v/>
      </c>
      <c r="U598" s="22" t="str">
        <f>IFERROR(MAX(IF(OR(P598="",Q598="",R598=""),"",IF(AND(MONTH(E598)=2,MONTH(F598)=2),(NETWORKDAYS(E598,F598,Lister!$D$7:$D$16)-R598)*O598/NETWORKDAYS(Lister!$D$21,Lister!$E$21,Lister!$D$7:$D$16),IF(AND(MONTH(E598)=2,F598&gt;DATE(2022,2,28)),(NETWORKDAYS(E598,Lister!$E$21,Lister!$D$7:$D$16)-R598)*O598/NETWORKDAYS(Lister!$D$21,Lister!$E$21,Lister!$D$7:$D$16),IF(AND(E598&lt;DATE(2022,2,1),MONTH(F598)=2),(NETWORKDAYS(Lister!$D$21,F598,Lister!$D$7:$D$16)-R598)*O598/NETWORKDAYS(Lister!$D$21,Lister!$E$21,Lister!$D$7:$D$16),IF(AND(E598&lt;DATE(2022,2,1),F598&gt;DATE(2022,2,28)),(NETWORKDAYS(Lister!$D$21,Lister!$E$21,Lister!$D$7:$D$16)-R598)*O598/NETWORKDAYS(Lister!$D$21,Lister!$E$21,Lister!$D$7:$D$16),IF(OR(AND(E598&lt;DATE(2022,2,1),F598&lt;DATE(2022,2,1)),E598&gt;DATE(2022,2,28)),0)))))),0),"")</f>
        <v/>
      </c>
      <c r="V598" s="23" t="str">
        <f t="shared" ref="V598:V661" si="66">IF(AND(ISNUMBER(S598),ISNUMBER(T598),ISNUMBER(U598)),S598+T598+U598,"")</f>
        <v/>
      </c>
      <c r="W598" s="23" t="str">
        <f t="shared" ref="W598:W661" si="67">IFERROR(IF(E598&gt;=DATE(2021,12,10),3,0)/31*O598,"")</f>
        <v/>
      </c>
      <c r="X598" s="24" t="str">
        <f t="shared" ref="X598:X661" si="68">IFERROR(MAX(IF(AND(ISNUMBER(S598),ISNUMBER(T598),ISNUMBER(U598)),V598-W598,""),0),"")</f>
        <v/>
      </c>
    </row>
    <row r="599" spans="1:24" x14ac:dyDescent="0.3">
      <c r="A599" s="4" t="str">
        <f t="shared" ref="A599:A662" si="69">IF(B599="","",A598+1)</f>
        <v/>
      </c>
      <c r="B599" s="41"/>
      <c r="C599" s="42"/>
      <c r="D599" s="43"/>
      <c r="E599" s="44"/>
      <c r="F599" s="44"/>
      <c r="G599" s="17" t="str">
        <f>IF(OR(E599="",F599=""),"",NETWORKDAYS(E599,F599,Lister!$D$7:$D$16))</f>
        <v/>
      </c>
      <c r="I599" s="45" t="str">
        <f t="shared" si="63"/>
        <v/>
      </c>
      <c r="J599" s="46"/>
      <c r="K599" s="47">
        <f>IF(ISNUMBER('Opsparede løndele'!I584),J599+'Opsparede løndele'!I584,J599)</f>
        <v>0</v>
      </c>
      <c r="L599" s="48"/>
      <c r="M599" s="49"/>
      <c r="N599" s="23" t="str">
        <f t="shared" si="64"/>
        <v/>
      </c>
      <c r="O599" s="21" t="str">
        <f t="shared" si="65"/>
        <v/>
      </c>
      <c r="P599" s="49"/>
      <c r="Q599" s="49"/>
      <c r="R599" s="49"/>
      <c r="S599" s="22" t="str">
        <f>IFERROR(MAX(IF(OR(P599="",Q599="",R599=""),"",IF(AND(MONTH(E599)=12,MONTH(F599)=12),(NETWORKDAYS(E599,F599,Lister!$D$7:$D$16)-P599)*O599/NETWORKDAYS(Lister!$D$19,Lister!$E$19,Lister!$D$7:$D$16),IF(AND(MONTH(E599)=12,F599&gt;DATE(2021,12,31)),(NETWORKDAYS(E599,Lister!$E$19,Lister!$D$7:$D$16)-P599)*O599/NETWORKDAYS(Lister!$D$19,Lister!$E$19,Lister!$D$7:$D$16),IF(E599&gt;DATE(2021,12,31),0)))),0),"")</f>
        <v/>
      </c>
      <c r="T599" s="22" t="str">
        <f>IFERROR(MAX(IF(OR(P599="",Q599="",R599=""),"",IF(AND(MONTH(E599)=1,MONTH(F599)=1),(NETWORKDAYS(E599,F599,Lister!$D$7:$D$16)-Q599)*O599/NETWORKDAYS(Lister!$D$20,Lister!$E$20,Lister!$D$7:$D$16),IF(AND(MONTH(E599)=1,F599&gt;DATE(2022,1,31)),(NETWORKDAYS(E599,Lister!$E$20,Lister!$D$7:$D$16)-Q599)*O599/NETWORKDAYS(Lister!$D$20,Lister!$E$20,Lister!$D$7:$D$16),IF(AND(E599&lt;DATE(2022,1,1),MONTH(F599)=1),(NETWORKDAYS(Lister!$D$20,F599,Lister!$D$7:$D$16)-Q599)*O599/NETWORKDAYS(Lister!$D$20,Lister!$E$20,Lister!$D$7:$D$16),IF(AND(E599&lt;DATE(2022,1,1),F599&gt;DATE(2022,1,31)),(NETWORKDAYS(Lister!$D$20,Lister!$E$20,Lister!$D$7:$D$16)-Q599)*O599/NETWORKDAYS(Lister!$D$20,Lister!$E$20,Lister!$D$7:$D$16),IF(OR(AND(E599&lt;DATE(2022,1,1),F599&lt;DATE(2022,1,1)),E599&gt;DATE(2022,1,31)),0)))))),0),"")</f>
        <v/>
      </c>
      <c r="U599" s="22" t="str">
        <f>IFERROR(MAX(IF(OR(P599="",Q599="",R599=""),"",IF(AND(MONTH(E599)=2,MONTH(F599)=2),(NETWORKDAYS(E599,F599,Lister!$D$7:$D$16)-R599)*O599/NETWORKDAYS(Lister!$D$21,Lister!$E$21,Lister!$D$7:$D$16),IF(AND(MONTH(E599)=2,F599&gt;DATE(2022,2,28)),(NETWORKDAYS(E599,Lister!$E$21,Lister!$D$7:$D$16)-R599)*O599/NETWORKDAYS(Lister!$D$21,Lister!$E$21,Lister!$D$7:$D$16),IF(AND(E599&lt;DATE(2022,2,1),MONTH(F599)=2),(NETWORKDAYS(Lister!$D$21,F599,Lister!$D$7:$D$16)-R599)*O599/NETWORKDAYS(Lister!$D$21,Lister!$E$21,Lister!$D$7:$D$16),IF(AND(E599&lt;DATE(2022,2,1),F599&gt;DATE(2022,2,28)),(NETWORKDAYS(Lister!$D$21,Lister!$E$21,Lister!$D$7:$D$16)-R599)*O599/NETWORKDAYS(Lister!$D$21,Lister!$E$21,Lister!$D$7:$D$16),IF(OR(AND(E599&lt;DATE(2022,2,1),F599&lt;DATE(2022,2,1)),E599&gt;DATE(2022,2,28)),0)))))),0),"")</f>
        <v/>
      </c>
      <c r="V599" s="23" t="str">
        <f t="shared" si="66"/>
        <v/>
      </c>
      <c r="W599" s="23" t="str">
        <f t="shared" si="67"/>
        <v/>
      </c>
      <c r="X599" s="24" t="str">
        <f t="shared" si="68"/>
        <v/>
      </c>
    </row>
    <row r="600" spans="1:24" x14ac:dyDescent="0.3">
      <c r="A600" s="4" t="str">
        <f t="shared" si="69"/>
        <v/>
      </c>
      <c r="B600" s="41"/>
      <c r="C600" s="42"/>
      <c r="D600" s="43"/>
      <c r="E600" s="44"/>
      <c r="F600" s="44"/>
      <c r="G600" s="17" t="str">
        <f>IF(OR(E600="",F600=""),"",NETWORKDAYS(E600,F600,Lister!$D$7:$D$16))</f>
        <v/>
      </c>
      <c r="I600" s="45" t="str">
        <f t="shared" si="63"/>
        <v/>
      </c>
      <c r="J600" s="46"/>
      <c r="K600" s="47">
        <f>IF(ISNUMBER('Opsparede løndele'!I585),J600+'Opsparede løndele'!I585,J600)</f>
        <v>0</v>
      </c>
      <c r="L600" s="48"/>
      <c r="M600" s="49"/>
      <c r="N600" s="23" t="str">
        <f t="shared" si="64"/>
        <v/>
      </c>
      <c r="O600" s="21" t="str">
        <f t="shared" si="65"/>
        <v/>
      </c>
      <c r="P600" s="49"/>
      <c r="Q600" s="49"/>
      <c r="R600" s="49"/>
      <c r="S600" s="22" t="str">
        <f>IFERROR(MAX(IF(OR(P600="",Q600="",R600=""),"",IF(AND(MONTH(E600)=12,MONTH(F600)=12),(NETWORKDAYS(E600,F600,Lister!$D$7:$D$16)-P600)*O600/NETWORKDAYS(Lister!$D$19,Lister!$E$19,Lister!$D$7:$D$16),IF(AND(MONTH(E600)=12,F600&gt;DATE(2021,12,31)),(NETWORKDAYS(E600,Lister!$E$19,Lister!$D$7:$D$16)-P600)*O600/NETWORKDAYS(Lister!$D$19,Lister!$E$19,Lister!$D$7:$D$16),IF(E600&gt;DATE(2021,12,31),0)))),0),"")</f>
        <v/>
      </c>
      <c r="T600" s="22" t="str">
        <f>IFERROR(MAX(IF(OR(P600="",Q600="",R600=""),"",IF(AND(MONTH(E600)=1,MONTH(F600)=1),(NETWORKDAYS(E600,F600,Lister!$D$7:$D$16)-Q600)*O600/NETWORKDAYS(Lister!$D$20,Lister!$E$20,Lister!$D$7:$D$16),IF(AND(MONTH(E600)=1,F600&gt;DATE(2022,1,31)),(NETWORKDAYS(E600,Lister!$E$20,Lister!$D$7:$D$16)-Q600)*O600/NETWORKDAYS(Lister!$D$20,Lister!$E$20,Lister!$D$7:$D$16),IF(AND(E600&lt;DATE(2022,1,1),MONTH(F600)=1),(NETWORKDAYS(Lister!$D$20,F600,Lister!$D$7:$D$16)-Q600)*O600/NETWORKDAYS(Lister!$D$20,Lister!$E$20,Lister!$D$7:$D$16),IF(AND(E600&lt;DATE(2022,1,1),F600&gt;DATE(2022,1,31)),(NETWORKDAYS(Lister!$D$20,Lister!$E$20,Lister!$D$7:$D$16)-Q600)*O600/NETWORKDAYS(Lister!$D$20,Lister!$E$20,Lister!$D$7:$D$16),IF(OR(AND(E600&lt;DATE(2022,1,1),F600&lt;DATE(2022,1,1)),E600&gt;DATE(2022,1,31)),0)))))),0),"")</f>
        <v/>
      </c>
      <c r="U600" s="22" t="str">
        <f>IFERROR(MAX(IF(OR(P600="",Q600="",R600=""),"",IF(AND(MONTH(E600)=2,MONTH(F600)=2),(NETWORKDAYS(E600,F600,Lister!$D$7:$D$16)-R600)*O600/NETWORKDAYS(Lister!$D$21,Lister!$E$21,Lister!$D$7:$D$16),IF(AND(MONTH(E600)=2,F600&gt;DATE(2022,2,28)),(NETWORKDAYS(E600,Lister!$E$21,Lister!$D$7:$D$16)-R600)*O600/NETWORKDAYS(Lister!$D$21,Lister!$E$21,Lister!$D$7:$D$16),IF(AND(E600&lt;DATE(2022,2,1),MONTH(F600)=2),(NETWORKDAYS(Lister!$D$21,F600,Lister!$D$7:$D$16)-R600)*O600/NETWORKDAYS(Lister!$D$21,Lister!$E$21,Lister!$D$7:$D$16),IF(AND(E600&lt;DATE(2022,2,1),F600&gt;DATE(2022,2,28)),(NETWORKDAYS(Lister!$D$21,Lister!$E$21,Lister!$D$7:$D$16)-R600)*O600/NETWORKDAYS(Lister!$D$21,Lister!$E$21,Lister!$D$7:$D$16),IF(OR(AND(E600&lt;DATE(2022,2,1),F600&lt;DATE(2022,2,1)),E600&gt;DATE(2022,2,28)),0)))))),0),"")</f>
        <v/>
      </c>
      <c r="V600" s="23" t="str">
        <f t="shared" si="66"/>
        <v/>
      </c>
      <c r="W600" s="23" t="str">
        <f t="shared" si="67"/>
        <v/>
      </c>
      <c r="X600" s="24" t="str">
        <f t="shared" si="68"/>
        <v/>
      </c>
    </row>
    <row r="601" spans="1:24" x14ac:dyDescent="0.3">
      <c r="A601" s="4" t="str">
        <f t="shared" si="69"/>
        <v/>
      </c>
      <c r="B601" s="41"/>
      <c r="C601" s="42"/>
      <c r="D601" s="43"/>
      <c r="E601" s="44"/>
      <c r="F601" s="44"/>
      <c r="G601" s="17" t="str">
        <f>IF(OR(E601="",F601=""),"",NETWORKDAYS(E601,F601,Lister!$D$7:$D$16))</f>
        <v/>
      </c>
      <c r="I601" s="45" t="str">
        <f t="shared" si="63"/>
        <v/>
      </c>
      <c r="J601" s="46"/>
      <c r="K601" s="47">
        <f>IF(ISNUMBER('Opsparede løndele'!I586),J601+'Opsparede løndele'!I586,J601)</f>
        <v>0</v>
      </c>
      <c r="L601" s="48"/>
      <c r="M601" s="49"/>
      <c r="N601" s="23" t="str">
        <f t="shared" si="64"/>
        <v/>
      </c>
      <c r="O601" s="21" t="str">
        <f t="shared" si="65"/>
        <v/>
      </c>
      <c r="P601" s="49"/>
      <c r="Q601" s="49"/>
      <c r="R601" s="49"/>
      <c r="S601" s="22" t="str">
        <f>IFERROR(MAX(IF(OR(P601="",Q601="",R601=""),"",IF(AND(MONTH(E601)=12,MONTH(F601)=12),(NETWORKDAYS(E601,F601,Lister!$D$7:$D$16)-P601)*O601/NETWORKDAYS(Lister!$D$19,Lister!$E$19,Lister!$D$7:$D$16),IF(AND(MONTH(E601)=12,F601&gt;DATE(2021,12,31)),(NETWORKDAYS(E601,Lister!$E$19,Lister!$D$7:$D$16)-P601)*O601/NETWORKDAYS(Lister!$D$19,Lister!$E$19,Lister!$D$7:$D$16),IF(E601&gt;DATE(2021,12,31),0)))),0),"")</f>
        <v/>
      </c>
      <c r="T601" s="22" t="str">
        <f>IFERROR(MAX(IF(OR(P601="",Q601="",R601=""),"",IF(AND(MONTH(E601)=1,MONTH(F601)=1),(NETWORKDAYS(E601,F601,Lister!$D$7:$D$16)-Q601)*O601/NETWORKDAYS(Lister!$D$20,Lister!$E$20,Lister!$D$7:$D$16),IF(AND(MONTH(E601)=1,F601&gt;DATE(2022,1,31)),(NETWORKDAYS(E601,Lister!$E$20,Lister!$D$7:$D$16)-Q601)*O601/NETWORKDAYS(Lister!$D$20,Lister!$E$20,Lister!$D$7:$D$16),IF(AND(E601&lt;DATE(2022,1,1),MONTH(F601)=1),(NETWORKDAYS(Lister!$D$20,F601,Lister!$D$7:$D$16)-Q601)*O601/NETWORKDAYS(Lister!$D$20,Lister!$E$20,Lister!$D$7:$D$16),IF(AND(E601&lt;DATE(2022,1,1),F601&gt;DATE(2022,1,31)),(NETWORKDAYS(Lister!$D$20,Lister!$E$20,Lister!$D$7:$D$16)-Q601)*O601/NETWORKDAYS(Lister!$D$20,Lister!$E$20,Lister!$D$7:$D$16),IF(OR(AND(E601&lt;DATE(2022,1,1),F601&lt;DATE(2022,1,1)),E601&gt;DATE(2022,1,31)),0)))))),0),"")</f>
        <v/>
      </c>
      <c r="U601" s="22" t="str">
        <f>IFERROR(MAX(IF(OR(P601="",Q601="",R601=""),"",IF(AND(MONTH(E601)=2,MONTH(F601)=2),(NETWORKDAYS(E601,F601,Lister!$D$7:$D$16)-R601)*O601/NETWORKDAYS(Lister!$D$21,Lister!$E$21,Lister!$D$7:$D$16),IF(AND(MONTH(E601)=2,F601&gt;DATE(2022,2,28)),(NETWORKDAYS(E601,Lister!$E$21,Lister!$D$7:$D$16)-R601)*O601/NETWORKDAYS(Lister!$D$21,Lister!$E$21,Lister!$D$7:$D$16),IF(AND(E601&lt;DATE(2022,2,1),MONTH(F601)=2),(NETWORKDAYS(Lister!$D$21,F601,Lister!$D$7:$D$16)-R601)*O601/NETWORKDAYS(Lister!$D$21,Lister!$E$21,Lister!$D$7:$D$16),IF(AND(E601&lt;DATE(2022,2,1),F601&gt;DATE(2022,2,28)),(NETWORKDAYS(Lister!$D$21,Lister!$E$21,Lister!$D$7:$D$16)-R601)*O601/NETWORKDAYS(Lister!$D$21,Lister!$E$21,Lister!$D$7:$D$16),IF(OR(AND(E601&lt;DATE(2022,2,1),F601&lt;DATE(2022,2,1)),E601&gt;DATE(2022,2,28)),0)))))),0),"")</f>
        <v/>
      </c>
      <c r="V601" s="23" t="str">
        <f t="shared" si="66"/>
        <v/>
      </c>
      <c r="W601" s="23" t="str">
        <f t="shared" si="67"/>
        <v/>
      </c>
      <c r="X601" s="24" t="str">
        <f t="shared" si="68"/>
        <v/>
      </c>
    </row>
    <row r="602" spans="1:24" x14ac:dyDescent="0.3">
      <c r="A602" s="4" t="str">
        <f t="shared" si="69"/>
        <v/>
      </c>
      <c r="B602" s="41"/>
      <c r="C602" s="42"/>
      <c r="D602" s="43"/>
      <c r="E602" s="44"/>
      <c r="F602" s="44"/>
      <c r="G602" s="17" t="str">
        <f>IF(OR(E602="",F602=""),"",NETWORKDAYS(E602,F602,Lister!$D$7:$D$16))</f>
        <v/>
      </c>
      <c r="I602" s="45" t="str">
        <f t="shared" si="63"/>
        <v/>
      </c>
      <c r="J602" s="46"/>
      <c r="K602" s="47">
        <f>IF(ISNUMBER('Opsparede løndele'!I587),J602+'Opsparede løndele'!I587,J602)</f>
        <v>0</v>
      </c>
      <c r="L602" s="48"/>
      <c r="M602" s="49"/>
      <c r="N602" s="23" t="str">
        <f t="shared" si="64"/>
        <v/>
      </c>
      <c r="O602" s="21" t="str">
        <f t="shared" si="65"/>
        <v/>
      </c>
      <c r="P602" s="49"/>
      <c r="Q602" s="49"/>
      <c r="R602" s="49"/>
      <c r="S602" s="22" t="str">
        <f>IFERROR(MAX(IF(OR(P602="",Q602="",R602=""),"",IF(AND(MONTH(E602)=12,MONTH(F602)=12),(NETWORKDAYS(E602,F602,Lister!$D$7:$D$16)-P602)*O602/NETWORKDAYS(Lister!$D$19,Lister!$E$19,Lister!$D$7:$D$16),IF(AND(MONTH(E602)=12,F602&gt;DATE(2021,12,31)),(NETWORKDAYS(E602,Lister!$E$19,Lister!$D$7:$D$16)-P602)*O602/NETWORKDAYS(Lister!$D$19,Lister!$E$19,Lister!$D$7:$D$16),IF(E602&gt;DATE(2021,12,31),0)))),0),"")</f>
        <v/>
      </c>
      <c r="T602" s="22" t="str">
        <f>IFERROR(MAX(IF(OR(P602="",Q602="",R602=""),"",IF(AND(MONTH(E602)=1,MONTH(F602)=1),(NETWORKDAYS(E602,F602,Lister!$D$7:$D$16)-Q602)*O602/NETWORKDAYS(Lister!$D$20,Lister!$E$20,Lister!$D$7:$D$16),IF(AND(MONTH(E602)=1,F602&gt;DATE(2022,1,31)),(NETWORKDAYS(E602,Lister!$E$20,Lister!$D$7:$D$16)-Q602)*O602/NETWORKDAYS(Lister!$D$20,Lister!$E$20,Lister!$D$7:$D$16),IF(AND(E602&lt;DATE(2022,1,1),MONTH(F602)=1),(NETWORKDAYS(Lister!$D$20,F602,Lister!$D$7:$D$16)-Q602)*O602/NETWORKDAYS(Lister!$D$20,Lister!$E$20,Lister!$D$7:$D$16),IF(AND(E602&lt;DATE(2022,1,1),F602&gt;DATE(2022,1,31)),(NETWORKDAYS(Lister!$D$20,Lister!$E$20,Lister!$D$7:$D$16)-Q602)*O602/NETWORKDAYS(Lister!$D$20,Lister!$E$20,Lister!$D$7:$D$16),IF(OR(AND(E602&lt;DATE(2022,1,1),F602&lt;DATE(2022,1,1)),E602&gt;DATE(2022,1,31)),0)))))),0),"")</f>
        <v/>
      </c>
      <c r="U602" s="22" t="str">
        <f>IFERROR(MAX(IF(OR(P602="",Q602="",R602=""),"",IF(AND(MONTH(E602)=2,MONTH(F602)=2),(NETWORKDAYS(E602,F602,Lister!$D$7:$D$16)-R602)*O602/NETWORKDAYS(Lister!$D$21,Lister!$E$21,Lister!$D$7:$D$16),IF(AND(MONTH(E602)=2,F602&gt;DATE(2022,2,28)),(NETWORKDAYS(E602,Lister!$E$21,Lister!$D$7:$D$16)-R602)*O602/NETWORKDAYS(Lister!$D$21,Lister!$E$21,Lister!$D$7:$D$16),IF(AND(E602&lt;DATE(2022,2,1),MONTH(F602)=2),(NETWORKDAYS(Lister!$D$21,F602,Lister!$D$7:$D$16)-R602)*O602/NETWORKDAYS(Lister!$D$21,Lister!$E$21,Lister!$D$7:$D$16),IF(AND(E602&lt;DATE(2022,2,1),F602&gt;DATE(2022,2,28)),(NETWORKDAYS(Lister!$D$21,Lister!$E$21,Lister!$D$7:$D$16)-R602)*O602/NETWORKDAYS(Lister!$D$21,Lister!$E$21,Lister!$D$7:$D$16),IF(OR(AND(E602&lt;DATE(2022,2,1),F602&lt;DATE(2022,2,1)),E602&gt;DATE(2022,2,28)),0)))))),0),"")</f>
        <v/>
      </c>
      <c r="V602" s="23" t="str">
        <f t="shared" si="66"/>
        <v/>
      </c>
      <c r="W602" s="23" t="str">
        <f t="shared" si="67"/>
        <v/>
      </c>
      <c r="X602" s="24" t="str">
        <f t="shared" si="68"/>
        <v/>
      </c>
    </row>
    <row r="603" spans="1:24" x14ac:dyDescent="0.3">
      <c r="A603" s="4" t="str">
        <f t="shared" si="69"/>
        <v/>
      </c>
      <c r="B603" s="41"/>
      <c r="C603" s="42"/>
      <c r="D603" s="43"/>
      <c r="E603" s="44"/>
      <c r="F603" s="44"/>
      <c r="G603" s="17" t="str">
        <f>IF(OR(E603="",F603=""),"",NETWORKDAYS(E603,F603,Lister!$D$7:$D$16))</f>
        <v/>
      </c>
      <c r="I603" s="45" t="str">
        <f t="shared" si="63"/>
        <v/>
      </c>
      <c r="J603" s="46"/>
      <c r="K603" s="47">
        <f>IF(ISNUMBER('Opsparede løndele'!I588),J603+'Opsparede løndele'!I588,J603)</f>
        <v>0</v>
      </c>
      <c r="L603" s="48"/>
      <c r="M603" s="49"/>
      <c r="N603" s="23" t="str">
        <f t="shared" si="64"/>
        <v/>
      </c>
      <c r="O603" s="21" t="str">
        <f t="shared" si="65"/>
        <v/>
      </c>
      <c r="P603" s="49"/>
      <c r="Q603" s="49"/>
      <c r="R603" s="49"/>
      <c r="S603" s="22" t="str">
        <f>IFERROR(MAX(IF(OR(P603="",Q603="",R603=""),"",IF(AND(MONTH(E603)=12,MONTH(F603)=12),(NETWORKDAYS(E603,F603,Lister!$D$7:$D$16)-P603)*O603/NETWORKDAYS(Lister!$D$19,Lister!$E$19,Lister!$D$7:$D$16),IF(AND(MONTH(E603)=12,F603&gt;DATE(2021,12,31)),(NETWORKDAYS(E603,Lister!$E$19,Lister!$D$7:$D$16)-P603)*O603/NETWORKDAYS(Lister!$D$19,Lister!$E$19,Lister!$D$7:$D$16),IF(E603&gt;DATE(2021,12,31),0)))),0),"")</f>
        <v/>
      </c>
      <c r="T603" s="22" t="str">
        <f>IFERROR(MAX(IF(OR(P603="",Q603="",R603=""),"",IF(AND(MONTH(E603)=1,MONTH(F603)=1),(NETWORKDAYS(E603,F603,Lister!$D$7:$D$16)-Q603)*O603/NETWORKDAYS(Lister!$D$20,Lister!$E$20,Lister!$D$7:$D$16),IF(AND(MONTH(E603)=1,F603&gt;DATE(2022,1,31)),(NETWORKDAYS(E603,Lister!$E$20,Lister!$D$7:$D$16)-Q603)*O603/NETWORKDAYS(Lister!$D$20,Lister!$E$20,Lister!$D$7:$D$16),IF(AND(E603&lt;DATE(2022,1,1),MONTH(F603)=1),(NETWORKDAYS(Lister!$D$20,F603,Lister!$D$7:$D$16)-Q603)*O603/NETWORKDAYS(Lister!$D$20,Lister!$E$20,Lister!$D$7:$D$16),IF(AND(E603&lt;DATE(2022,1,1),F603&gt;DATE(2022,1,31)),(NETWORKDAYS(Lister!$D$20,Lister!$E$20,Lister!$D$7:$D$16)-Q603)*O603/NETWORKDAYS(Lister!$D$20,Lister!$E$20,Lister!$D$7:$D$16),IF(OR(AND(E603&lt;DATE(2022,1,1),F603&lt;DATE(2022,1,1)),E603&gt;DATE(2022,1,31)),0)))))),0),"")</f>
        <v/>
      </c>
      <c r="U603" s="22" t="str">
        <f>IFERROR(MAX(IF(OR(P603="",Q603="",R603=""),"",IF(AND(MONTH(E603)=2,MONTH(F603)=2),(NETWORKDAYS(E603,F603,Lister!$D$7:$D$16)-R603)*O603/NETWORKDAYS(Lister!$D$21,Lister!$E$21,Lister!$D$7:$D$16),IF(AND(MONTH(E603)=2,F603&gt;DATE(2022,2,28)),(NETWORKDAYS(E603,Lister!$E$21,Lister!$D$7:$D$16)-R603)*O603/NETWORKDAYS(Lister!$D$21,Lister!$E$21,Lister!$D$7:$D$16),IF(AND(E603&lt;DATE(2022,2,1),MONTH(F603)=2),(NETWORKDAYS(Lister!$D$21,F603,Lister!$D$7:$D$16)-R603)*O603/NETWORKDAYS(Lister!$D$21,Lister!$E$21,Lister!$D$7:$D$16),IF(AND(E603&lt;DATE(2022,2,1),F603&gt;DATE(2022,2,28)),(NETWORKDAYS(Lister!$D$21,Lister!$E$21,Lister!$D$7:$D$16)-R603)*O603/NETWORKDAYS(Lister!$D$21,Lister!$E$21,Lister!$D$7:$D$16),IF(OR(AND(E603&lt;DATE(2022,2,1),F603&lt;DATE(2022,2,1)),E603&gt;DATE(2022,2,28)),0)))))),0),"")</f>
        <v/>
      </c>
      <c r="V603" s="23" t="str">
        <f t="shared" si="66"/>
        <v/>
      </c>
      <c r="W603" s="23" t="str">
        <f t="shared" si="67"/>
        <v/>
      </c>
      <c r="X603" s="24" t="str">
        <f t="shared" si="68"/>
        <v/>
      </c>
    </row>
    <row r="604" spans="1:24" x14ac:dyDescent="0.3">
      <c r="A604" s="4" t="str">
        <f t="shared" si="69"/>
        <v/>
      </c>
      <c r="B604" s="41"/>
      <c r="C604" s="42"/>
      <c r="D604" s="43"/>
      <c r="E604" s="44"/>
      <c r="F604" s="44"/>
      <c r="G604" s="17" t="str">
        <f>IF(OR(E604="",F604=""),"",NETWORKDAYS(E604,F604,Lister!$D$7:$D$16))</f>
        <v/>
      </c>
      <c r="I604" s="45" t="str">
        <f t="shared" si="63"/>
        <v/>
      </c>
      <c r="J604" s="46"/>
      <c r="K604" s="47">
        <f>IF(ISNUMBER('Opsparede løndele'!I589),J604+'Opsparede løndele'!I589,J604)</f>
        <v>0</v>
      </c>
      <c r="L604" s="48"/>
      <c r="M604" s="49"/>
      <c r="N604" s="23" t="str">
        <f t="shared" si="64"/>
        <v/>
      </c>
      <c r="O604" s="21" t="str">
        <f t="shared" si="65"/>
        <v/>
      </c>
      <c r="P604" s="49"/>
      <c r="Q604" s="49"/>
      <c r="R604" s="49"/>
      <c r="S604" s="22" t="str">
        <f>IFERROR(MAX(IF(OR(P604="",Q604="",R604=""),"",IF(AND(MONTH(E604)=12,MONTH(F604)=12),(NETWORKDAYS(E604,F604,Lister!$D$7:$D$16)-P604)*O604/NETWORKDAYS(Lister!$D$19,Lister!$E$19,Lister!$D$7:$D$16),IF(AND(MONTH(E604)=12,F604&gt;DATE(2021,12,31)),(NETWORKDAYS(E604,Lister!$E$19,Lister!$D$7:$D$16)-P604)*O604/NETWORKDAYS(Lister!$D$19,Lister!$E$19,Lister!$D$7:$D$16),IF(E604&gt;DATE(2021,12,31),0)))),0),"")</f>
        <v/>
      </c>
      <c r="T604" s="22" t="str">
        <f>IFERROR(MAX(IF(OR(P604="",Q604="",R604=""),"",IF(AND(MONTH(E604)=1,MONTH(F604)=1),(NETWORKDAYS(E604,F604,Lister!$D$7:$D$16)-Q604)*O604/NETWORKDAYS(Lister!$D$20,Lister!$E$20,Lister!$D$7:$D$16),IF(AND(MONTH(E604)=1,F604&gt;DATE(2022,1,31)),(NETWORKDAYS(E604,Lister!$E$20,Lister!$D$7:$D$16)-Q604)*O604/NETWORKDAYS(Lister!$D$20,Lister!$E$20,Lister!$D$7:$D$16),IF(AND(E604&lt;DATE(2022,1,1),MONTH(F604)=1),(NETWORKDAYS(Lister!$D$20,F604,Lister!$D$7:$D$16)-Q604)*O604/NETWORKDAYS(Lister!$D$20,Lister!$E$20,Lister!$D$7:$D$16),IF(AND(E604&lt;DATE(2022,1,1),F604&gt;DATE(2022,1,31)),(NETWORKDAYS(Lister!$D$20,Lister!$E$20,Lister!$D$7:$D$16)-Q604)*O604/NETWORKDAYS(Lister!$D$20,Lister!$E$20,Lister!$D$7:$D$16),IF(OR(AND(E604&lt;DATE(2022,1,1),F604&lt;DATE(2022,1,1)),E604&gt;DATE(2022,1,31)),0)))))),0),"")</f>
        <v/>
      </c>
      <c r="U604" s="22" t="str">
        <f>IFERROR(MAX(IF(OR(P604="",Q604="",R604=""),"",IF(AND(MONTH(E604)=2,MONTH(F604)=2),(NETWORKDAYS(E604,F604,Lister!$D$7:$D$16)-R604)*O604/NETWORKDAYS(Lister!$D$21,Lister!$E$21,Lister!$D$7:$D$16),IF(AND(MONTH(E604)=2,F604&gt;DATE(2022,2,28)),(NETWORKDAYS(E604,Lister!$E$21,Lister!$D$7:$D$16)-R604)*O604/NETWORKDAYS(Lister!$D$21,Lister!$E$21,Lister!$D$7:$D$16),IF(AND(E604&lt;DATE(2022,2,1),MONTH(F604)=2),(NETWORKDAYS(Lister!$D$21,F604,Lister!$D$7:$D$16)-R604)*O604/NETWORKDAYS(Lister!$D$21,Lister!$E$21,Lister!$D$7:$D$16),IF(AND(E604&lt;DATE(2022,2,1),F604&gt;DATE(2022,2,28)),(NETWORKDAYS(Lister!$D$21,Lister!$E$21,Lister!$D$7:$D$16)-R604)*O604/NETWORKDAYS(Lister!$D$21,Lister!$E$21,Lister!$D$7:$D$16),IF(OR(AND(E604&lt;DATE(2022,2,1),F604&lt;DATE(2022,2,1)),E604&gt;DATE(2022,2,28)),0)))))),0),"")</f>
        <v/>
      </c>
      <c r="V604" s="23" t="str">
        <f t="shared" si="66"/>
        <v/>
      </c>
      <c r="W604" s="23" t="str">
        <f t="shared" si="67"/>
        <v/>
      </c>
      <c r="X604" s="24" t="str">
        <f t="shared" si="68"/>
        <v/>
      </c>
    </row>
    <row r="605" spans="1:24" x14ac:dyDescent="0.3">
      <c r="A605" s="4" t="str">
        <f t="shared" si="69"/>
        <v/>
      </c>
      <c r="B605" s="41"/>
      <c r="C605" s="42"/>
      <c r="D605" s="43"/>
      <c r="E605" s="44"/>
      <c r="F605" s="44"/>
      <c r="G605" s="17" t="str">
        <f>IF(OR(E605="",F605=""),"",NETWORKDAYS(E605,F605,Lister!$D$7:$D$16))</f>
        <v/>
      </c>
      <c r="I605" s="45" t="str">
        <f t="shared" si="63"/>
        <v/>
      </c>
      <c r="J605" s="46"/>
      <c r="K605" s="47">
        <f>IF(ISNUMBER('Opsparede løndele'!I590),J605+'Opsparede løndele'!I590,J605)</f>
        <v>0</v>
      </c>
      <c r="L605" s="48"/>
      <c r="M605" s="49"/>
      <c r="N605" s="23" t="str">
        <f t="shared" si="64"/>
        <v/>
      </c>
      <c r="O605" s="21" t="str">
        <f t="shared" si="65"/>
        <v/>
      </c>
      <c r="P605" s="49"/>
      <c r="Q605" s="49"/>
      <c r="R605" s="49"/>
      <c r="S605" s="22" t="str">
        <f>IFERROR(MAX(IF(OR(P605="",Q605="",R605=""),"",IF(AND(MONTH(E605)=12,MONTH(F605)=12),(NETWORKDAYS(E605,F605,Lister!$D$7:$D$16)-P605)*O605/NETWORKDAYS(Lister!$D$19,Lister!$E$19,Lister!$D$7:$D$16),IF(AND(MONTH(E605)=12,F605&gt;DATE(2021,12,31)),(NETWORKDAYS(E605,Lister!$E$19,Lister!$D$7:$D$16)-P605)*O605/NETWORKDAYS(Lister!$D$19,Lister!$E$19,Lister!$D$7:$D$16),IF(E605&gt;DATE(2021,12,31),0)))),0),"")</f>
        <v/>
      </c>
      <c r="T605" s="22" t="str">
        <f>IFERROR(MAX(IF(OR(P605="",Q605="",R605=""),"",IF(AND(MONTH(E605)=1,MONTH(F605)=1),(NETWORKDAYS(E605,F605,Lister!$D$7:$D$16)-Q605)*O605/NETWORKDAYS(Lister!$D$20,Lister!$E$20,Lister!$D$7:$D$16),IF(AND(MONTH(E605)=1,F605&gt;DATE(2022,1,31)),(NETWORKDAYS(E605,Lister!$E$20,Lister!$D$7:$D$16)-Q605)*O605/NETWORKDAYS(Lister!$D$20,Lister!$E$20,Lister!$D$7:$D$16),IF(AND(E605&lt;DATE(2022,1,1),MONTH(F605)=1),(NETWORKDAYS(Lister!$D$20,F605,Lister!$D$7:$D$16)-Q605)*O605/NETWORKDAYS(Lister!$D$20,Lister!$E$20,Lister!$D$7:$D$16),IF(AND(E605&lt;DATE(2022,1,1),F605&gt;DATE(2022,1,31)),(NETWORKDAYS(Lister!$D$20,Lister!$E$20,Lister!$D$7:$D$16)-Q605)*O605/NETWORKDAYS(Lister!$D$20,Lister!$E$20,Lister!$D$7:$D$16),IF(OR(AND(E605&lt;DATE(2022,1,1),F605&lt;DATE(2022,1,1)),E605&gt;DATE(2022,1,31)),0)))))),0),"")</f>
        <v/>
      </c>
      <c r="U605" s="22" t="str">
        <f>IFERROR(MAX(IF(OR(P605="",Q605="",R605=""),"",IF(AND(MONTH(E605)=2,MONTH(F605)=2),(NETWORKDAYS(E605,F605,Lister!$D$7:$D$16)-R605)*O605/NETWORKDAYS(Lister!$D$21,Lister!$E$21,Lister!$D$7:$D$16),IF(AND(MONTH(E605)=2,F605&gt;DATE(2022,2,28)),(NETWORKDAYS(E605,Lister!$E$21,Lister!$D$7:$D$16)-R605)*O605/NETWORKDAYS(Lister!$D$21,Lister!$E$21,Lister!$D$7:$D$16),IF(AND(E605&lt;DATE(2022,2,1),MONTH(F605)=2),(NETWORKDAYS(Lister!$D$21,F605,Lister!$D$7:$D$16)-R605)*O605/NETWORKDAYS(Lister!$D$21,Lister!$E$21,Lister!$D$7:$D$16),IF(AND(E605&lt;DATE(2022,2,1),F605&gt;DATE(2022,2,28)),(NETWORKDAYS(Lister!$D$21,Lister!$E$21,Lister!$D$7:$D$16)-R605)*O605/NETWORKDAYS(Lister!$D$21,Lister!$E$21,Lister!$D$7:$D$16),IF(OR(AND(E605&lt;DATE(2022,2,1),F605&lt;DATE(2022,2,1)),E605&gt;DATE(2022,2,28)),0)))))),0),"")</f>
        <v/>
      </c>
      <c r="V605" s="23" t="str">
        <f t="shared" si="66"/>
        <v/>
      </c>
      <c r="W605" s="23" t="str">
        <f t="shared" si="67"/>
        <v/>
      </c>
      <c r="X605" s="24" t="str">
        <f t="shared" si="68"/>
        <v/>
      </c>
    </row>
    <row r="606" spans="1:24" x14ac:dyDescent="0.3">
      <c r="A606" s="4" t="str">
        <f t="shared" si="69"/>
        <v/>
      </c>
      <c r="B606" s="41"/>
      <c r="C606" s="42"/>
      <c r="D606" s="43"/>
      <c r="E606" s="44"/>
      <c r="F606" s="44"/>
      <c r="G606" s="17" t="str">
        <f>IF(OR(E606="",F606=""),"",NETWORKDAYS(E606,F606,Lister!$D$7:$D$16))</f>
        <v/>
      </c>
      <c r="I606" s="45" t="str">
        <f t="shared" si="63"/>
        <v/>
      </c>
      <c r="J606" s="46"/>
      <c r="K606" s="47">
        <f>IF(ISNUMBER('Opsparede løndele'!I591),J606+'Opsparede løndele'!I591,J606)</f>
        <v>0</v>
      </c>
      <c r="L606" s="48"/>
      <c r="M606" s="49"/>
      <c r="N606" s="23" t="str">
        <f t="shared" si="64"/>
        <v/>
      </c>
      <c r="O606" s="21" t="str">
        <f t="shared" si="65"/>
        <v/>
      </c>
      <c r="P606" s="49"/>
      <c r="Q606" s="49"/>
      <c r="R606" s="49"/>
      <c r="S606" s="22" t="str">
        <f>IFERROR(MAX(IF(OR(P606="",Q606="",R606=""),"",IF(AND(MONTH(E606)=12,MONTH(F606)=12),(NETWORKDAYS(E606,F606,Lister!$D$7:$D$16)-P606)*O606/NETWORKDAYS(Lister!$D$19,Lister!$E$19,Lister!$D$7:$D$16),IF(AND(MONTH(E606)=12,F606&gt;DATE(2021,12,31)),(NETWORKDAYS(E606,Lister!$E$19,Lister!$D$7:$D$16)-P606)*O606/NETWORKDAYS(Lister!$D$19,Lister!$E$19,Lister!$D$7:$D$16),IF(E606&gt;DATE(2021,12,31),0)))),0),"")</f>
        <v/>
      </c>
      <c r="T606" s="22" t="str">
        <f>IFERROR(MAX(IF(OR(P606="",Q606="",R606=""),"",IF(AND(MONTH(E606)=1,MONTH(F606)=1),(NETWORKDAYS(E606,F606,Lister!$D$7:$D$16)-Q606)*O606/NETWORKDAYS(Lister!$D$20,Lister!$E$20,Lister!$D$7:$D$16),IF(AND(MONTH(E606)=1,F606&gt;DATE(2022,1,31)),(NETWORKDAYS(E606,Lister!$E$20,Lister!$D$7:$D$16)-Q606)*O606/NETWORKDAYS(Lister!$D$20,Lister!$E$20,Lister!$D$7:$D$16),IF(AND(E606&lt;DATE(2022,1,1),MONTH(F606)=1),(NETWORKDAYS(Lister!$D$20,F606,Lister!$D$7:$D$16)-Q606)*O606/NETWORKDAYS(Lister!$D$20,Lister!$E$20,Lister!$D$7:$D$16),IF(AND(E606&lt;DATE(2022,1,1),F606&gt;DATE(2022,1,31)),(NETWORKDAYS(Lister!$D$20,Lister!$E$20,Lister!$D$7:$D$16)-Q606)*O606/NETWORKDAYS(Lister!$D$20,Lister!$E$20,Lister!$D$7:$D$16),IF(OR(AND(E606&lt;DATE(2022,1,1),F606&lt;DATE(2022,1,1)),E606&gt;DATE(2022,1,31)),0)))))),0),"")</f>
        <v/>
      </c>
      <c r="U606" s="22" t="str">
        <f>IFERROR(MAX(IF(OR(P606="",Q606="",R606=""),"",IF(AND(MONTH(E606)=2,MONTH(F606)=2),(NETWORKDAYS(E606,F606,Lister!$D$7:$D$16)-R606)*O606/NETWORKDAYS(Lister!$D$21,Lister!$E$21,Lister!$D$7:$D$16),IF(AND(MONTH(E606)=2,F606&gt;DATE(2022,2,28)),(NETWORKDAYS(E606,Lister!$E$21,Lister!$D$7:$D$16)-R606)*O606/NETWORKDAYS(Lister!$D$21,Lister!$E$21,Lister!$D$7:$D$16),IF(AND(E606&lt;DATE(2022,2,1),MONTH(F606)=2),(NETWORKDAYS(Lister!$D$21,F606,Lister!$D$7:$D$16)-R606)*O606/NETWORKDAYS(Lister!$D$21,Lister!$E$21,Lister!$D$7:$D$16),IF(AND(E606&lt;DATE(2022,2,1),F606&gt;DATE(2022,2,28)),(NETWORKDAYS(Lister!$D$21,Lister!$E$21,Lister!$D$7:$D$16)-R606)*O606/NETWORKDAYS(Lister!$D$21,Lister!$E$21,Lister!$D$7:$D$16),IF(OR(AND(E606&lt;DATE(2022,2,1),F606&lt;DATE(2022,2,1)),E606&gt;DATE(2022,2,28)),0)))))),0),"")</f>
        <v/>
      </c>
      <c r="V606" s="23" t="str">
        <f t="shared" si="66"/>
        <v/>
      </c>
      <c r="W606" s="23" t="str">
        <f t="shared" si="67"/>
        <v/>
      </c>
      <c r="X606" s="24" t="str">
        <f t="shared" si="68"/>
        <v/>
      </c>
    </row>
    <row r="607" spans="1:24" x14ac:dyDescent="0.3">
      <c r="A607" s="4" t="str">
        <f t="shared" si="69"/>
        <v/>
      </c>
      <c r="B607" s="41"/>
      <c r="C607" s="42"/>
      <c r="D607" s="43"/>
      <c r="E607" s="44"/>
      <c r="F607" s="44"/>
      <c r="G607" s="17" t="str">
        <f>IF(OR(E607="",F607=""),"",NETWORKDAYS(E607,F607,Lister!$D$7:$D$16))</f>
        <v/>
      </c>
      <c r="I607" s="45" t="str">
        <f t="shared" si="63"/>
        <v/>
      </c>
      <c r="J607" s="46"/>
      <c r="K607" s="47">
        <f>IF(ISNUMBER('Opsparede løndele'!I592),J607+'Opsparede løndele'!I592,J607)</f>
        <v>0</v>
      </c>
      <c r="L607" s="48"/>
      <c r="M607" s="49"/>
      <c r="N607" s="23" t="str">
        <f t="shared" si="64"/>
        <v/>
      </c>
      <c r="O607" s="21" t="str">
        <f t="shared" si="65"/>
        <v/>
      </c>
      <c r="P607" s="49"/>
      <c r="Q607" s="49"/>
      <c r="R607" s="49"/>
      <c r="S607" s="22" t="str">
        <f>IFERROR(MAX(IF(OR(P607="",Q607="",R607=""),"",IF(AND(MONTH(E607)=12,MONTH(F607)=12),(NETWORKDAYS(E607,F607,Lister!$D$7:$D$16)-P607)*O607/NETWORKDAYS(Lister!$D$19,Lister!$E$19,Lister!$D$7:$D$16),IF(AND(MONTH(E607)=12,F607&gt;DATE(2021,12,31)),(NETWORKDAYS(E607,Lister!$E$19,Lister!$D$7:$D$16)-P607)*O607/NETWORKDAYS(Lister!$D$19,Lister!$E$19,Lister!$D$7:$D$16),IF(E607&gt;DATE(2021,12,31),0)))),0),"")</f>
        <v/>
      </c>
      <c r="T607" s="22" t="str">
        <f>IFERROR(MAX(IF(OR(P607="",Q607="",R607=""),"",IF(AND(MONTH(E607)=1,MONTH(F607)=1),(NETWORKDAYS(E607,F607,Lister!$D$7:$D$16)-Q607)*O607/NETWORKDAYS(Lister!$D$20,Lister!$E$20,Lister!$D$7:$D$16),IF(AND(MONTH(E607)=1,F607&gt;DATE(2022,1,31)),(NETWORKDAYS(E607,Lister!$E$20,Lister!$D$7:$D$16)-Q607)*O607/NETWORKDAYS(Lister!$D$20,Lister!$E$20,Lister!$D$7:$D$16),IF(AND(E607&lt;DATE(2022,1,1),MONTH(F607)=1),(NETWORKDAYS(Lister!$D$20,F607,Lister!$D$7:$D$16)-Q607)*O607/NETWORKDAYS(Lister!$D$20,Lister!$E$20,Lister!$D$7:$D$16),IF(AND(E607&lt;DATE(2022,1,1),F607&gt;DATE(2022,1,31)),(NETWORKDAYS(Lister!$D$20,Lister!$E$20,Lister!$D$7:$D$16)-Q607)*O607/NETWORKDAYS(Lister!$D$20,Lister!$E$20,Lister!$D$7:$D$16),IF(OR(AND(E607&lt;DATE(2022,1,1),F607&lt;DATE(2022,1,1)),E607&gt;DATE(2022,1,31)),0)))))),0),"")</f>
        <v/>
      </c>
      <c r="U607" s="22" t="str">
        <f>IFERROR(MAX(IF(OR(P607="",Q607="",R607=""),"",IF(AND(MONTH(E607)=2,MONTH(F607)=2),(NETWORKDAYS(E607,F607,Lister!$D$7:$D$16)-R607)*O607/NETWORKDAYS(Lister!$D$21,Lister!$E$21,Lister!$D$7:$D$16),IF(AND(MONTH(E607)=2,F607&gt;DATE(2022,2,28)),(NETWORKDAYS(E607,Lister!$E$21,Lister!$D$7:$D$16)-R607)*O607/NETWORKDAYS(Lister!$D$21,Lister!$E$21,Lister!$D$7:$D$16),IF(AND(E607&lt;DATE(2022,2,1),MONTH(F607)=2),(NETWORKDAYS(Lister!$D$21,F607,Lister!$D$7:$D$16)-R607)*O607/NETWORKDAYS(Lister!$D$21,Lister!$E$21,Lister!$D$7:$D$16),IF(AND(E607&lt;DATE(2022,2,1),F607&gt;DATE(2022,2,28)),(NETWORKDAYS(Lister!$D$21,Lister!$E$21,Lister!$D$7:$D$16)-R607)*O607/NETWORKDAYS(Lister!$D$21,Lister!$E$21,Lister!$D$7:$D$16),IF(OR(AND(E607&lt;DATE(2022,2,1),F607&lt;DATE(2022,2,1)),E607&gt;DATE(2022,2,28)),0)))))),0),"")</f>
        <v/>
      </c>
      <c r="V607" s="23" t="str">
        <f t="shared" si="66"/>
        <v/>
      </c>
      <c r="W607" s="23" t="str">
        <f t="shared" si="67"/>
        <v/>
      </c>
      <c r="X607" s="24" t="str">
        <f t="shared" si="68"/>
        <v/>
      </c>
    </row>
    <row r="608" spans="1:24" x14ac:dyDescent="0.3">
      <c r="A608" s="4" t="str">
        <f t="shared" si="69"/>
        <v/>
      </c>
      <c r="B608" s="41"/>
      <c r="C608" s="42"/>
      <c r="D608" s="43"/>
      <c r="E608" s="44"/>
      <c r="F608" s="44"/>
      <c r="G608" s="17" t="str">
        <f>IF(OR(E608="",F608=""),"",NETWORKDAYS(E608,F608,Lister!$D$7:$D$16))</f>
        <v/>
      </c>
      <c r="I608" s="45" t="str">
        <f t="shared" si="63"/>
        <v/>
      </c>
      <c r="J608" s="46"/>
      <c r="K608" s="47">
        <f>IF(ISNUMBER('Opsparede løndele'!I593),J608+'Opsparede løndele'!I593,J608)</f>
        <v>0</v>
      </c>
      <c r="L608" s="48"/>
      <c r="M608" s="49"/>
      <c r="N608" s="23" t="str">
        <f t="shared" si="64"/>
        <v/>
      </c>
      <c r="O608" s="21" t="str">
        <f t="shared" si="65"/>
        <v/>
      </c>
      <c r="P608" s="49"/>
      <c r="Q608" s="49"/>
      <c r="R608" s="49"/>
      <c r="S608" s="22" t="str">
        <f>IFERROR(MAX(IF(OR(P608="",Q608="",R608=""),"",IF(AND(MONTH(E608)=12,MONTH(F608)=12),(NETWORKDAYS(E608,F608,Lister!$D$7:$D$16)-P608)*O608/NETWORKDAYS(Lister!$D$19,Lister!$E$19,Lister!$D$7:$D$16),IF(AND(MONTH(E608)=12,F608&gt;DATE(2021,12,31)),(NETWORKDAYS(E608,Lister!$E$19,Lister!$D$7:$D$16)-P608)*O608/NETWORKDAYS(Lister!$D$19,Lister!$E$19,Lister!$D$7:$D$16),IF(E608&gt;DATE(2021,12,31),0)))),0),"")</f>
        <v/>
      </c>
      <c r="T608" s="22" t="str">
        <f>IFERROR(MAX(IF(OR(P608="",Q608="",R608=""),"",IF(AND(MONTH(E608)=1,MONTH(F608)=1),(NETWORKDAYS(E608,F608,Lister!$D$7:$D$16)-Q608)*O608/NETWORKDAYS(Lister!$D$20,Lister!$E$20,Lister!$D$7:$D$16),IF(AND(MONTH(E608)=1,F608&gt;DATE(2022,1,31)),(NETWORKDAYS(E608,Lister!$E$20,Lister!$D$7:$D$16)-Q608)*O608/NETWORKDAYS(Lister!$D$20,Lister!$E$20,Lister!$D$7:$D$16),IF(AND(E608&lt;DATE(2022,1,1),MONTH(F608)=1),(NETWORKDAYS(Lister!$D$20,F608,Lister!$D$7:$D$16)-Q608)*O608/NETWORKDAYS(Lister!$D$20,Lister!$E$20,Lister!$D$7:$D$16),IF(AND(E608&lt;DATE(2022,1,1),F608&gt;DATE(2022,1,31)),(NETWORKDAYS(Lister!$D$20,Lister!$E$20,Lister!$D$7:$D$16)-Q608)*O608/NETWORKDAYS(Lister!$D$20,Lister!$E$20,Lister!$D$7:$D$16),IF(OR(AND(E608&lt;DATE(2022,1,1),F608&lt;DATE(2022,1,1)),E608&gt;DATE(2022,1,31)),0)))))),0),"")</f>
        <v/>
      </c>
      <c r="U608" s="22" t="str">
        <f>IFERROR(MAX(IF(OR(P608="",Q608="",R608=""),"",IF(AND(MONTH(E608)=2,MONTH(F608)=2),(NETWORKDAYS(E608,F608,Lister!$D$7:$D$16)-R608)*O608/NETWORKDAYS(Lister!$D$21,Lister!$E$21,Lister!$D$7:$D$16),IF(AND(MONTH(E608)=2,F608&gt;DATE(2022,2,28)),(NETWORKDAYS(E608,Lister!$E$21,Lister!$D$7:$D$16)-R608)*O608/NETWORKDAYS(Lister!$D$21,Lister!$E$21,Lister!$D$7:$D$16),IF(AND(E608&lt;DATE(2022,2,1),MONTH(F608)=2),(NETWORKDAYS(Lister!$D$21,F608,Lister!$D$7:$D$16)-R608)*O608/NETWORKDAYS(Lister!$D$21,Lister!$E$21,Lister!$D$7:$D$16),IF(AND(E608&lt;DATE(2022,2,1),F608&gt;DATE(2022,2,28)),(NETWORKDAYS(Lister!$D$21,Lister!$E$21,Lister!$D$7:$D$16)-R608)*O608/NETWORKDAYS(Lister!$D$21,Lister!$E$21,Lister!$D$7:$D$16),IF(OR(AND(E608&lt;DATE(2022,2,1),F608&lt;DATE(2022,2,1)),E608&gt;DATE(2022,2,28)),0)))))),0),"")</f>
        <v/>
      </c>
      <c r="V608" s="23" t="str">
        <f t="shared" si="66"/>
        <v/>
      </c>
      <c r="W608" s="23" t="str">
        <f t="shared" si="67"/>
        <v/>
      </c>
      <c r="X608" s="24" t="str">
        <f t="shared" si="68"/>
        <v/>
      </c>
    </row>
    <row r="609" spans="1:24" x14ac:dyDescent="0.3">
      <c r="A609" s="4" t="str">
        <f t="shared" si="69"/>
        <v/>
      </c>
      <c r="B609" s="41"/>
      <c r="C609" s="42"/>
      <c r="D609" s="43"/>
      <c r="E609" s="44"/>
      <c r="F609" s="44"/>
      <c r="G609" s="17" t="str">
        <f>IF(OR(E609="",F609=""),"",NETWORKDAYS(E609,F609,Lister!$D$7:$D$16))</f>
        <v/>
      </c>
      <c r="I609" s="45" t="str">
        <f t="shared" si="63"/>
        <v/>
      </c>
      <c r="J609" s="46"/>
      <c r="K609" s="47">
        <f>IF(ISNUMBER('Opsparede løndele'!I594),J609+'Opsparede løndele'!I594,J609)</f>
        <v>0</v>
      </c>
      <c r="L609" s="48"/>
      <c r="M609" s="49"/>
      <c r="N609" s="23" t="str">
        <f t="shared" si="64"/>
        <v/>
      </c>
      <c r="O609" s="21" t="str">
        <f t="shared" si="65"/>
        <v/>
      </c>
      <c r="P609" s="49"/>
      <c r="Q609" s="49"/>
      <c r="R609" s="49"/>
      <c r="S609" s="22" t="str">
        <f>IFERROR(MAX(IF(OR(P609="",Q609="",R609=""),"",IF(AND(MONTH(E609)=12,MONTH(F609)=12),(NETWORKDAYS(E609,F609,Lister!$D$7:$D$16)-P609)*O609/NETWORKDAYS(Lister!$D$19,Lister!$E$19,Lister!$D$7:$D$16),IF(AND(MONTH(E609)=12,F609&gt;DATE(2021,12,31)),(NETWORKDAYS(E609,Lister!$E$19,Lister!$D$7:$D$16)-P609)*O609/NETWORKDAYS(Lister!$D$19,Lister!$E$19,Lister!$D$7:$D$16),IF(E609&gt;DATE(2021,12,31),0)))),0),"")</f>
        <v/>
      </c>
      <c r="T609" s="22" t="str">
        <f>IFERROR(MAX(IF(OR(P609="",Q609="",R609=""),"",IF(AND(MONTH(E609)=1,MONTH(F609)=1),(NETWORKDAYS(E609,F609,Lister!$D$7:$D$16)-Q609)*O609/NETWORKDAYS(Lister!$D$20,Lister!$E$20,Lister!$D$7:$D$16),IF(AND(MONTH(E609)=1,F609&gt;DATE(2022,1,31)),(NETWORKDAYS(E609,Lister!$E$20,Lister!$D$7:$D$16)-Q609)*O609/NETWORKDAYS(Lister!$D$20,Lister!$E$20,Lister!$D$7:$D$16),IF(AND(E609&lt;DATE(2022,1,1),MONTH(F609)=1),(NETWORKDAYS(Lister!$D$20,F609,Lister!$D$7:$D$16)-Q609)*O609/NETWORKDAYS(Lister!$D$20,Lister!$E$20,Lister!$D$7:$D$16),IF(AND(E609&lt;DATE(2022,1,1),F609&gt;DATE(2022,1,31)),(NETWORKDAYS(Lister!$D$20,Lister!$E$20,Lister!$D$7:$D$16)-Q609)*O609/NETWORKDAYS(Lister!$D$20,Lister!$E$20,Lister!$D$7:$D$16),IF(OR(AND(E609&lt;DATE(2022,1,1),F609&lt;DATE(2022,1,1)),E609&gt;DATE(2022,1,31)),0)))))),0),"")</f>
        <v/>
      </c>
      <c r="U609" s="22" t="str">
        <f>IFERROR(MAX(IF(OR(P609="",Q609="",R609=""),"",IF(AND(MONTH(E609)=2,MONTH(F609)=2),(NETWORKDAYS(E609,F609,Lister!$D$7:$D$16)-R609)*O609/NETWORKDAYS(Lister!$D$21,Lister!$E$21,Lister!$D$7:$D$16),IF(AND(MONTH(E609)=2,F609&gt;DATE(2022,2,28)),(NETWORKDAYS(E609,Lister!$E$21,Lister!$D$7:$D$16)-R609)*O609/NETWORKDAYS(Lister!$D$21,Lister!$E$21,Lister!$D$7:$D$16),IF(AND(E609&lt;DATE(2022,2,1),MONTH(F609)=2),(NETWORKDAYS(Lister!$D$21,F609,Lister!$D$7:$D$16)-R609)*O609/NETWORKDAYS(Lister!$D$21,Lister!$E$21,Lister!$D$7:$D$16),IF(AND(E609&lt;DATE(2022,2,1),F609&gt;DATE(2022,2,28)),(NETWORKDAYS(Lister!$D$21,Lister!$E$21,Lister!$D$7:$D$16)-R609)*O609/NETWORKDAYS(Lister!$D$21,Lister!$E$21,Lister!$D$7:$D$16),IF(OR(AND(E609&lt;DATE(2022,2,1),F609&lt;DATE(2022,2,1)),E609&gt;DATE(2022,2,28)),0)))))),0),"")</f>
        <v/>
      </c>
      <c r="V609" s="23" t="str">
        <f t="shared" si="66"/>
        <v/>
      </c>
      <c r="W609" s="23" t="str">
        <f t="shared" si="67"/>
        <v/>
      </c>
      <c r="X609" s="24" t="str">
        <f t="shared" si="68"/>
        <v/>
      </c>
    </row>
    <row r="610" spans="1:24" x14ac:dyDescent="0.3">
      <c r="A610" s="4" t="str">
        <f t="shared" si="69"/>
        <v/>
      </c>
      <c r="B610" s="41"/>
      <c r="C610" s="42"/>
      <c r="D610" s="43"/>
      <c r="E610" s="44"/>
      <c r="F610" s="44"/>
      <c r="G610" s="17" t="str">
        <f>IF(OR(E610="",F610=""),"",NETWORKDAYS(E610,F610,Lister!$D$7:$D$16))</f>
        <v/>
      </c>
      <c r="I610" s="45" t="str">
        <f t="shared" si="63"/>
        <v/>
      </c>
      <c r="J610" s="46"/>
      <c r="K610" s="47">
        <f>IF(ISNUMBER('Opsparede løndele'!I595),J610+'Opsparede løndele'!I595,J610)</f>
        <v>0</v>
      </c>
      <c r="L610" s="48"/>
      <c r="M610" s="49"/>
      <c r="N610" s="23" t="str">
        <f t="shared" si="64"/>
        <v/>
      </c>
      <c r="O610" s="21" t="str">
        <f t="shared" si="65"/>
        <v/>
      </c>
      <c r="P610" s="49"/>
      <c r="Q610" s="49"/>
      <c r="R610" s="49"/>
      <c r="S610" s="22" t="str">
        <f>IFERROR(MAX(IF(OR(P610="",Q610="",R610=""),"",IF(AND(MONTH(E610)=12,MONTH(F610)=12),(NETWORKDAYS(E610,F610,Lister!$D$7:$D$16)-P610)*O610/NETWORKDAYS(Lister!$D$19,Lister!$E$19,Lister!$D$7:$D$16),IF(AND(MONTH(E610)=12,F610&gt;DATE(2021,12,31)),(NETWORKDAYS(E610,Lister!$E$19,Lister!$D$7:$D$16)-P610)*O610/NETWORKDAYS(Lister!$D$19,Lister!$E$19,Lister!$D$7:$D$16),IF(E610&gt;DATE(2021,12,31),0)))),0),"")</f>
        <v/>
      </c>
      <c r="T610" s="22" t="str">
        <f>IFERROR(MAX(IF(OR(P610="",Q610="",R610=""),"",IF(AND(MONTH(E610)=1,MONTH(F610)=1),(NETWORKDAYS(E610,F610,Lister!$D$7:$D$16)-Q610)*O610/NETWORKDAYS(Lister!$D$20,Lister!$E$20,Lister!$D$7:$D$16),IF(AND(MONTH(E610)=1,F610&gt;DATE(2022,1,31)),(NETWORKDAYS(E610,Lister!$E$20,Lister!$D$7:$D$16)-Q610)*O610/NETWORKDAYS(Lister!$D$20,Lister!$E$20,Lister!$D$7:$D$16),IF(AND(E610&lt;DATE(2022,1,1),MONTH(F610)=1),(NETWORKDAYS(Lister!$D$20,F610,Lister!$D$7:$D$16)-Q610)*O610/NETWORKDAYS(Lister!$D$20,Lister!$E$20,Lister!$D$7:$D$16),IF(AND(E610&lt;DATE(2022,1,1),F610&gt;DATE(2022,1,31)),(NETWORKDAYS(Lister!$D$20,Lister!$E$20,Lister!$D$7:$D$16)-Q610)*O610/NETWORKDAYS(Lister!$D$20,Lister!$E$20,Lister!$D$7:$D$16),IF(OR(AND(E610&lt;DATE(2022,1,1),F610&lt;DATE(2022,1,1)),E610&gt;DATE(2022,1,31)),0)))))),0),"")</f>
        <v/>
      </c>
      <c r="U610" s="22" t="str">
        <f>IFERROR(MAX(IF(OR(P610="",Q610="",R610=""),"",IF(AND(MONTH(E610)=2,MONTH(F610)=2),(NETWORKDAYS(E610,F610,Lister!$D$7:$D$16)-R610)*O610/NETWORKDAYS(Lister!$D$21,Lister!$E$21,Lister!$D$7:$D$16),IF(AND(MONTH(E610)=2,F610&gt;DATE(2022,2,28)),(NETWORKDAYS(E610,Lister!$E$21,Lister!$D$7:$D$16)-R610)*O610/NETWORKDAYS(Lister!$D$21,Lister!$E$21,Lister!$D$7:$D$16),IF(AND(E610&lt;DATE(2022,2,1),MONTH(F610)=2),(NETWORKDAYS(Lister!$D$21,F610,Lister!$D$7:$D$16)-R610)*O610/NETWORKDAYS(Lister!$D$21,Lister!$E$21,Lister!$D$7:$D$16),IF(AND(E610&lt;DATE(2022,2,1),F610&gt;DATE(2022,2,28)),(NETWORKDAYS(Lister!$D$21,Lister!$E$21,Lister!$D$7:$D$16)-R610)*O610/NETWORKDAYS(Lister!$D$21,Lister!$E$21,Lister!$D$7:$D$16),IF(OR(AND(E610&lt;DATE(2022,2,1),F610&lt;DATE(2022,2,1)),E610&gt;DATE(2022,2,28)),0)))))),0),"")</f>
        <v/>
      </c>
      <c r="V610" s="23" t="str">
        <f t="shared" si="66"/>
        <v/>
      </c>
      <c r="W610" s="23" t="str">
        <f t="shared" si="67"/>
        <v/>
      </c>
      <c r="X610" s="24" t="str">
        <f t="shared" si="68"/>
        <v/>
      </c>
    </row>
    <row r="611" spans="1:24" x14ac:dyDescent="0.3">
      <c r="A611" s="4" t="str">
        <f t="shared" si="69"/>
        <v/>
      </c>
      <c r="B611" s="41"/>
      <c r="C611" s="42"/>
      <c r="D611" s="43"/>
      <c r="E611" s="44"/>
      <c r="F611" s="44"/>
      <c r="G611" s="17" t="str">
        <f>IF(OR(E611="",F611=""),"",NETWORKDAYS(E611,F611,Lister!$D$7:$D$16))</f>
        <v/>
      </c>
      <c r="I611" s="45" t="str">
        <f t="shared" si="63"/>
        <v/>
      </c>
      <c r="J611" s="46"/>
      <c r="K611" s="47">
        <f>IF(ISNUMBER('Opsparede løndele'!I596),J611+'Opsparede løndele'!I596,J611)</f>
        <v>0</v>
      </c>
      <c r="L611" s="48"/>
      <c r="M611" s="49"/>
      <c r="N611" s="23" t="str">
        <f t="shared" si="64"/>
        <v/>
      </c>
      <c r="O611" s="21" t="str">
        <f t="shared" si="65"/>
        <v/>
      </c>
      <c r="P611" s="49"/>
      <c r="Q611" s="49"/>
      <c r="R611" s="49"/>
      <c r="S611" s="22" t="str">
        <f>IFERROR(MAX(IF(OR(P611="",Q611="",R611=""),"",IF(AND(MONTH(E611)=12,MONTH(F611)=12),(NETWORKDAYS(E611,F611,Lister!$D$7:$D$16)-P611)*O611/NETWORKDAYS(Lister!$D$19,Lister!$E$19,Lister!$D$7:$D$16),IF(AND(MONTH(E611)=12,F611&gt;DATE(2021,12,31)),(NETWORKDAYS(E611,Lister!$E$19,Lister!$D$7:$D$16)-P611)*O611/NETWORKDAYS(Lister!$D$19,Lister!$E$19,Lister!$D$7:$D$16),IF(E611&gt;DATE(2021,12,31),0)))),0),"")</f>
        <v/>
      </c>
      <c r="T611" s="22" t="str">
        <f>IFERROR(MAX(IF(OR(P611="",Q611="",R611=""),"",IF(AND(MONTH(E611)=1,MONTH(F611)=1),(NETWORKDAYS(E611,F611,Lister!$D$7:$D$16)-Q611)*O611/NETWORKDAYS(Lister!$D$20,Lister!$E$20,Lister!$D$7:$D$16),IF(AND(MONTH(E611)=1,F611&gt;DATE(2022,1,31)),(NETWORKDAYS(E611,Lister!$E$20,Lister!$D$7:$D$16)-Q611)*O611/NETWORKDAYS(Lister!$D$20,Lister!$E$20,Lister!$D$7:$D$16),IF(AND(E611&lt;DATE(2022,1,1),MONTH(F611)=1),(NETWORKDAYS(Lister!$D$20,F611,Lister!$D$7:$D$16)-Q611)*O611/NETWORKDAYS(Lister!$D$20,Lister!$E$20,Lister!$D$7:$D$16),IF(AND(E611&lt;DATE(2022,1,1),F611&gt;DATE(2022,1,31)),(NETWORKDAYS(Lister!$D$20,Lister!$E$20,Lister!$D$7:$D$16)-Q611)*O611/NETWORKDAYS(Lister!$D$20,Lister!$E$20,Lister!$D$7:$D$16),IF(OR(AND(E611&lt;DATE(2022,1,1),F611&lt;DATE(2022,1,1)),E611&gt;DATE(2022,1,31)),0)))))),0),"")</f>
        <v/>
      </c>
      <c r="U611" s="22" t="str">
        <f>IFERROR(MAX(IF(OR(P611="",Q611="",R611=""),"",IF(AND(MONTH(E611)=2,MONTH(F611)=2),(NETWORKDAYS(E611,F611,Lister!$D$7:$D$16)-R611)*O611/NETWORKDAYS(Lister!$D$21,Lister!$E$21,Lister!$D$7:$D$16),IF(AND(MONTH(E611)=2,F611&gt;DATE(2022,2,28)),(NETWORKDAYS(E611,Lister!$E$21,Lister!$D$7:$D$16)-R611)*O611/NETWORKDAYS(Lister!$D$21,Lister!$E$21,Lister!$D$7:$D$16),IF(AND(E611&lt;DATE(2022,2,1),MONTH(F611)=2),(NETWORKDAYS(Lister!$D$21,F611,Lister!$D$7:$D$16)-R611)*O611/NETWORKDAYS(Lister!$D$21,Lister!$E$21,Lister!$D$7:$D$16),IF(AND(E611&lt;DATE(2022,2,1),F611&gt;DATE(2022,2,28)),(NETWORKDAYS(Lister!$D$21,Lister!$E$21,Lister!$D$7:$D$16)-R611)*O611/NETWORKDAYS(Lister!$D$21,Lister!$E$21,Lister!$D$7:$D$16),IF(OR(AND(E611&lt;DATE(2022,2,1),F611&lt;DATE(2022,2,1)),E611&gt;DATE(2022,2,28)),0)))))),0),"")</f>
        <v/>
      </c>
      <c r="V611" s="23" t="str">
        <f t="shared" si="66"/>
        <v/>
      </c>
      <c r="W611" s="23" t="str">
        <f t="shared" si="67"/>
        <v/>
      </c>
      <c r="X611" s="24" t="str">
        <f t="shared" si="68"/>
        <v/>
      </c>
    </row>
    <row r="612" spans="1:24" x14ac:dyDescent="0.3">
      <c r="A612" s="4" t="str">
        <f t="shared" si="69"/>
        <v/>
      </c>
      <c r="B612" s="41"/>
      <c r="C612" s="42"/>
      <c r="D612" s="43"/>
      <c r="E612" s="44"/>
      <c r="F612" s="44"/>
      <c r="G612" s="17" t="str">
        <f>IF(OR(E612="",F612=""),"",NETWORKDAYS(E612,F612,Lister!$D$7:$D$16))</f>
        <v/>
      </c>
      <c r="I612" s="45" t="str">
        <f t="shared" si="63"/>
        <v/>
      </c>
      <c r="J612" s="46"/>
      <c r="K612" s="47">
        <f>IF(ISNUMBER('Opsparede løndele'!I597),J612+'Opsparede løndele'!I597,J612)</f>
        <v>0</v>
      </c>
      <c r="L612" s="48"/>
      <c r="M612" s="49"/>
      <c r="N612" s="23" t="str">
        <f t="shared" si="64"/>
        <v/>
      </c>
      <c r="O612" s="21" t="str">
        <f t="shared" si="65"/>
        <v/>
      </c>
      <c r="P612" s="49"/>
      <c r="Q612" s="49"/>
      <c r="R612" s="49"/>
      <c r="S612" s="22" t="str">
        <f>IFERROR(MAX(IF(OR(P612="",Q612="",R612=""),"",IF(AND(MONTH(E612)=12,MONTH(F612)=12),(NETWORKDAYS(E612,F612,Lister!$D$7:$D$16)-P612)*O612/NETWORKDAYS(Lister!$D$19,Lister!$E$19,Lister!$D$7:$D$16),IF(AND(MONTH(E612)=12,F612&gt;DATE(2021,12,31)),(NETWORKDAYS(E612,Lister!$E$19,Lister!$D$7:$D$16)-P612)*O612/NETWORKDAYS(Lister!$D$19,Lister!$E$19,Lister!$D$7:$D$16),IF(E612&gt;DATE(2021,12,31),0)))),0),"")</f>
        <v/>
      </c>
      <c r="T612" s="22" t="str">
        <f>IFERROR(MAX(IF(OR(P612="",Q612="",R612=""),"",IF(AND(MONTH(E612)=1,MONTH(F612)=1),(NETWORKDAYS(E612,F612,Lister!$D$7:$D$16)-Q612)*O612/NETWORKDAYS(Lister!$D$20,Lister!$E$20,Lister!$D$7:$D$16),IF(AND(MONTH(E612)=1,F612&gt;DATE(2022,1,31)),(NETWORKDAYS(E612,Lister!$E$20,Lister!$D$7:$D$16)-Q612)*O612/NETWORKDAYS(Lister!$D$20,Lister!$E$20,Lister!$D$7:$D$16),IF(AND(E612&lt;DATE(2022,1,1),MONTH(F612)=1),(NETWORKDAYS(Lister!$D$20,F612,Lister!$D$7:$D$16)-Q612)*O612/NETWORKDAYS(Lister!$D$20,Lister!$E$20,Lister!$D$7:$D$16),IF(AND(E612&lt;DATE(2022,1,1),F612&gt;DATE(2022,1,31)),(NETWORKDAYS(Lister!$D$20,Lister!$E$20,Lister!$D$7:$D$16)-Q612)*O612/NETWORKDAYS(Lister!$D$20,Lister!$E$20,Lister!$D$7:$D$16),IF(OR(AND(E612&lt;DATE(2022,1,1),F612&lt;DATE(2022,1,1)),E612&gt;DATE(2022,1,31)),0)))))),0),"")</f>
        <v/>
      </c>
      <c r="U612" s="22" t="str">
        <f>IFERROR(MAX(IF(OR(P612="",Q612="",R612=""),"",IF(AND(MONTH(E612)=2,MONTH(F612)=2),(NETWORKDAYS(E612,F612,Lister!$D$7:$D$16)-R612)*O612/NETWORKDAYS(Lister!$D$21,Lister!$E$21,Lister!$D$7:$D$16),IF(AND(MONTH(E612)=2,F612&gt;DATE(2022,2,28)),(NETWORKDAYS(E612,Lister!$E$21,Lister!$D$7:$D$16)-R612)*O612/NETWORKDAYS(Lister!$D$21,Lister!$E$21,Lister!$D$7:$D$16),IF(AND(E612&lt;DATE(2022,2,1),MONTH(F612)=2),(NETWORKDAYS(Lister!$D$21,F612,Lister!$D$7:$D$16)-R612)*O612/NETWORKDAYS(Lister!$D$21,Lister!$E$21,Lister!$D$7:$D$16),IF(AND(E612&lt;DATE(2022,2,1),F612&gt;DATE(2022,2,28)),(NETWORKDAYS(Lister!$D$21,Lister!$E$21,Lister!$D$7:$D$16)-R612)*O612/NETWORKDAYS(Lister!$D$21,Lister!$E$21,Lister!$D$7:$D$16),IF(OR(AND(E612&lt;DATE(2022,2,1),F612&lt;DATE(2022,2,1)),E612&gt;DATE(2022,2,28)),0)))))),0),"")</f>
        <v/>
      </c>
      <c r="V612" s="23" t="str">
        <f t="shared" si="66"/>
        <v/>
      </c>
      <c r="W612" s="23" t="str">
        <f t="shared" si="67"/>
        <v/>
      </c>
      <c r="X612" s="24" t="str">
        <f t="shared" si="68"/>
        <v/>
      </c>
    </row>
    <row r="613" spans="1:24" x14ac:dyDescent="0.3">
      <c r="A613" s="4" t="str">
        <f t="shared" si="69"/>
        <v/>
      </c>
      <c r="B613" s="41"/>
      <c r="C613" s="42"/>
      <c r="D613" s="43"/>
      <c r="E613" s="44"/>
      <c r="F613" s="44"/>
      <c r="G613" s="17" t="str">
        <f>IF(OR(E613="",F613=""),"",NETWORKDAYS(E613,F613,Lister!$D$7:$D$16))</f>
        <v/>
      </c>
      <c r="I613" s="45" t="str">
        <f t="shared" si="63"/>
        <v/>
      </c>
      <c r="J613" s="46"/>
      <c r="K613" s="47">
        <f>IF(ISNUMBER('Opsparede løndele'!I598),J613+'Opsparede løndele'!I598,J613)</f>
        <v>0</v>
      </c>
      <c r="L613" s="48"/>
      <c r="M613" s="49"/>
      <c r="N613" s="23" t="str">
        <f t="shared" si="64"/>
        <v/>
      </c>
      <c r="O613" s="21" t="str">
        <f t="shared" si="65"/>
        <v/>
      </c>
      <c r="P613" s="49"/>
      <c r="Q613" s="49"/>
      <c r="R613" s="49"/>
      <c r="S613" s="22" t="str">
        <f>IFERROR(MAX(IF(OR(P613="",Q613="",R613=""),"",IF(AND(MONTH(E613)=12,MONTH(F613)=12),(NETWORKDAYS(E613,F613,Lister!$D$7:$D$16)-P613)*O613/NETWORKDAYS(Lister!$D$19,Lister!$E$19,Lister!$D$7:$D$16),IF(AND(MONTH(E613)=12,F613&gt;DATE(2021,12,31)),(NETWORKDAYS(E613,Lister!$E$19,Lister!$D$7:$D$16)-P613)*O613/NETWORKDAYS(Lister!$D$19,Lister!$E$19,Lister!$D$7:$D$16),IF(E613&gt;DATE(2021,12,31),0)))),0),"")</f>
        <v/>
      </c>
      <c r="T613" s="22" t="str">
        <f>IFERROR(MAX(IF(OR(P613="",Q613="",R613=""),"",IF(AND(MONTH(E613)=1,MONTH(F613)=1),(NETWORKDAYS(E613,F613,Lister!$D$7:$D$16)-Q613)*O613/NETWORKDAYS(Lister!$D$20,Lister!$E$20,Lister!$D$7:$D$16),IF(AND(MONTH(E613)=1,F613&gt;DATE(2022,1,31)),(NETWORKDAYS(E613,Lister!$E$20,Lister!$D$7:$D$16)-Q613)*O613/NETWORKDAYS(Lister!$D$20,Lister!$E$20,Lister!$D$7:$D$16),IF(AND(E613&lt;DATE(2022,1,1),MONTH(F613)=1),(NETWORKDAYS(Lister!$D$20,F613,Lister!$D$7:$D$16)-Q613)*O613/NETWORKDAYS(Lister!$D$20,Lister!$E$20,Lister!$D$7:$D$16),IF(AND(E613&lt;DATE(2022,1,1),F613&gt;DATE(2022,1,31)),(NETWORKDAYS(Lister!$D$20,Lister!$E$20,Lister!$D$7:$D$16)-Q613)*O613/NETWORKDAYS(Lister!$D$20,Lister!$E$20,Lister!$D$7:$D$16),IF(OR(AND(E613&lt;DATE(2022,1,1),F613&lt;DATE(2022,1,1)),E613&gt;DATE(2022,1,31)),0)))))),0),"")</f>
        <v/>
      </c>
      <c r="U613" s="22" t="str">
        <f>IFERROR(MAX(IF(OR(P613="",Q613="",R613=""),"",IF(AND(MONTH(E613)=2,MONTH(F613)=2),(NETWORKDAYS(E613,F613,Lister!$D$7:$D$16)-R613)*O613/NETWORKDAYS(Lister!$D$21,Lister!$E$21,Lister!$D$7:$D$16),IF(AND(MONTH(E613)=2,F613&gt;DATE(2022,2,28)),(NETWORKDAYS(E613,Lister!$E$21,Lister!$D$7:$D$16)-R613)*O613/NETWORKDAYS(Lister!$D$21,Lister!$E$21,Lister!$D$7:$D$16),IF(AND(E613&lt;DATE(2022,2,1),MONTH(F613)=2),(NETWORKDAYS(Lister!$D$21,F613,Lister!$D$7:$D$16)-R613)*O613/NETWORKDAYS(Lister!$D$21,Lister!$E$21,Lister!$D$7:$D$16),IF(AND(E613&lt;DATE(2022,2,1),F613&gt;DATE(2022,2,28)),(NETWORKDAYS(Lister!$D$21,Lister!$E$21,Lister!$D$7:$D$16)-R613)*O613/NETWORKDAYS(Lister!$D$21,Lister!$E$21,Lister!$D$7:$D$16),IF(OR(AND(E613&lt;DATE(2022,2,1),F613&lt;DATE(2022,2,1)),E613&gt;DATE(2022,2,28)),0)))))),0),"")</f>
        <v/>
      </c>
      <c r="V613" s="23" t="str">
        <f t="shared" si="66"/>
        <v/>
      </c>
      <c r="W613" s="23" t="str">
        <f t="shared" si="67"/>
        <v/>
      </c>
      <c r="X613" s="24" t="str">
        <f t="shared" si="68"/>
        <v/>
      </c>
    </row>
    <row r="614" spans="1:24" x14ac:dyDescent="0.3">
      <c r="A614" s="4" t="str">
        <f t="shared" si="69"/>
        <v/>
      </c>
      <c r="B614" s="41"/>
      <c r="C614" s="42"/>
      <c r="D614" s="43"/>
      <c r="E614" s="44"/>
      <c r="F614" s="44"/>
      <c r="G614" s="17" t="str">
        <f>IF(OR(E614="",F614=""),"",NETWORKDAYS(E614,F614,Lister!$D$7:$D$16))</f>
        <v/>
      </c>
      <c r="I614" s="45" t="str">
        <f t="shared" si="63"/>
        <v/>
      </c>
      <c r="J614" s="46"/>
      <c r="K614" s="47">
        <f>IF(ISNUMBER('Opsparede løndele'!I599),J614+'Opsparede løndele'!I599,J614)</f>
        <v>0</v>
      </c>
      <c r="L614" s="48"/>
      <c r="M614" s="49"/>
      <c r="N614" s="23" t="str">
        <f t="shared" si="64"/>
        <v/>
      </c>
      <c r="O614" s="21" t="str">
        <f t="shared" si="65"/>
        <v/>
      </c>
      <c r="P614" s="49"/>
      <c r="Q614" s="49"/>
      <c r="R614" s="49"/>
      <c r="S614" s="22" t="str">
        <f>IFERROR(MAX(IF(OR(P614="",Q614="",R614=""),"",IF(AND(MONTH(E614)=12,MONTH(F614)=12),(NETWORKDAYS(E614,F614,Lister!$D$7:$D$16)-P614)*O614/NETWORKDAYS(Lister!$D$19,Lister!$E$19,Lister!$D$7:$D$16),IF(AND(MONTH(E614)=12,F614&gt;DATE(2021,12,31)),(NETWORKDAYS(E614,Lister!$E$19,Lister!$D$7:$D$16)-P614)*O614/NETWORKDAYS(Lister!$D$19,Lister!$E$19,Lister!$D$7:$D$16),IF(E614&gt;DATE(2021,12,31),0)))),0),"")</f>
        <v/>
      </c>
      <c r="T614" s="22" t="str">
        <f>IFERROR(MAX(IF(OR(P614="",Q614="",R614=""),"",IF(AND(MONTH(E614)=1,MONTH(F614)=1),(NETWORKDAYS(E614,F614,Lister!$D$7:$D$16)-Q614)*O614/NETWORKDAYS(Lister!$D$20,Lister!$E$20,Lister!$D$7:$D$16),IF(AND(MONTH(E614)=1,F614&gt;DATE(2022,1,31)),(NETWORKDAYS(E614,Lister!$E$20,Lister!$D$7:$D$16)-Q614)*O614/NETWORKDAYS(Lister!$D$20,Lister!$E$20,Lister!$D$7:$D$16),IF(AND(E614&lt;DATE(2022,1,1),MONTH(F614)=1),(NETWORKDAYS(Lister!$D$20,F614,Lister!$D$7:$D$16)-Q614)*O614/NETWORKDAYS(Lister!$D$20,Lister!$E$20,Lister!$D$7:$D$16),IF(AND(E614&lt;DATE(2022,1,1),F614&gt;DATE(2022,1,31)),(NETWORKDAYS(Lister!$D$20,Lister!$E$20,Lister!$D$7:$D$16)-Q614)*O614/NETWORKDAYS(Lister!$D$20,Lister!$E$20,Lister!$D$7:$D$16),IF(OR(AND(E614&lt;DATE(2022,1,1),F614&lt;DATE(2022,1,1)),E614&gt;DATE(2022,1,31)),0)))))),0),"")</f>
        <v/>
      </c>
      <c r="U614" s="22" t="str">
        <f>IFERROR(MAX(IF(OR(P614="",Q614="",R614=""),"",IF(AND(MONTH(E614)=2,MONTH(F614)=2),(NETWORKDAYS(E614,F614,Lister!$D$7:$D$16)-R614)*O614/NETWORKDAYS(Lister!$D$21,Lister!$E$21,Lister!$D$7:$D$16),IF(AND(MONTH(E614)=2,F614&gt;DATE(2022,2,28)),(NETWORKDAYS(E614,Lister!$E$21,Lister!$D$7:$D$16)-R614)*O614/NETWORKDAYS(Lister!$D$21,Lister!$E$21,Lister!$D$7:$D$16),IF(AND(E614&lt;DATE(2022,2,1),MONTH(F614)=2),(NETWORKDAYS(Lister!$D$21,F614,Lister!$D$7:$D$16)-R614)*O614/NETWORKDAYS(Lister!$D$21,Lister!$E$21,Lister!$D$7:$D$16),IF(AND(E614&lt;DATE(2022,2,1),F614&gt;DATE(2022,2,28)),(NETWORKDAYS(Lister!$D$21,Lister!$E$21,Lister!$D$7:$D$16)-R614)*O614/NETWORKDAYS(Lister!$D$21,Lister!$E$21,Lister!$D$7:$D$16),IF(OR(AND(E614&lt;DATE(2022,2,1),F614&lt;DATE(2022,2,1)),E614&gt;DATE(2022,2,28)),0)))))),0),"")</f>
        <v/>
      </c>
      <c r="V614" s="23" t="str">
        <f t="shared" si="66"/>
        <v/>
      </c>
      <c r="W614" s="23" t="str">
        <f t="shared" si="67"/>
        <v/>
      </c>
      <c r="X614" s="24" t="str">
        <f t="shared" si="68"/>
        <v/>
      </c>
    </row>
    <row r="615" spans="1:24" x14ac:dyDescent="0.3">
      <c r="A615" s="4" t="str">
        <f t="shared" si="69"/>
        <v/>
      </c>
      <c r="B615" s="41"/>
      <c r="C615" s="42"/>
      <c r="D615" s="43"/>
      <c r="E615" s="44"/>
      <c r="F615" s="44"/>
      <c r="G615" s="17" t="str">
        <f>IF(OR(E615="",F615=""),"",NETWORKDAYS(E615,F615,Lister!$D$7:$D$16))</f>
        <v/>
      </c>
      <c r="I615" s="45" t="str">
        <f t="shared" si="63"/>
        <v/>
      </c>
      <c r="J615" s="46"/>
      <c r="K615" s="47">
        <f>IF(ISNUMBER('Opsparede løndele'!I600),J615+'Opsparede løndele'!I600,J615)</f>
        <v>0</v>
      </c>
      <c r="L615" s="48"/>
      <c r="M615" s="49"/>
      <c r="N615" s="23" t="str">
        <f t="shared" si="64"/>
        <v/>
      </c>
      <c r="O615" s="21" t="str">
        <f t="shared" si="65"/>
        <v/>
      </c>
      <c r="P615" s="49"/>
      <c r="Q615" s="49"/>
      <c r="R615" s="49"/>
      <c r="S615" s="22" t="str">
        <f>IFERROR(MAX(IF(OR(P615="",Q615="",R615=""),"",IF(AND(MONTH(E615)=12,MONTH(F615)=12),(NETWORKDAYS(E615,F615,Lister!$D$7:$D$16)-P615)*O615/NETWORKDAYS(Lister!$D$19,Lister!$E$19,Lister!$D$7:$D$16),IF(AND(MONTH(E615)=12,F615&gt;DATE(2021,12,31)),(NETWORKDAYS(E615,Lister!$E$19,Lister!$D$7:$D$16)-P615)*O615/NETWORKDAYS(Lister!$D$19,Lister!$E$19,Lister!$D$7:$D$16),IF(E615&gt;DATE(2021,12,31),0)))),0),"")</f>
        <v/>
      </c>
      <c r="T615" s="22" t="str">
        <f>IFERROR(MAX(IF(OR(P615="",Q615="",R615=""),"",IF(AND(MONTH(E615)=1,MONTH(F615)=1),(NETWORKDAYS(E615,F615,Lister!$D$7:$D$16)-Q615)*O615/NETWORKDAYS(Lister!$D$20,Lister!$E$20,Lister!$D$7:$D$16),IF(AND(MONTH(E615)=1,F615&gt;DATE(2022,1,31)),(NETWORKDAYS(E615,Lister!$E$20,Lister!$D$7:$D$16)-Q615)*O615/NETWORKDAYS(Lister!$D$20,Lister!$E$20,Lister!$D$7:$D$16),IF(AND(E615&lt;DATE(2022,1,1),MONTH(F615)=1),(NETWORKDAYS(Lister!$D$20,F615,Lister!$D$7:$D$16)-Q615)*O615/NETWORKDAYS(Lister!$D$20,Lister!$E$20,Lister!$D$7:$D$16),IF(AND(E615&lt;DATE(2022,1,1),F615&gt;DATE(2022,1,31)),(NETWORKDAYS(Lister!$D$20,Lister!$E$20,Lister!$D$7:$D$16)-Q615)*O615/NETWORKDAYS(Lister!$D$20,Lister!$E$20,Lister!$D$7:$D$16),IF(OR(AND(E615&lt;DATE(2022,1,1),F615&lt;DATE(2022,1,1)),E615&gt;DATE(2022,1,31)),0)))))),0),"")</f>
        <v/>
      </c>
      <c r="U615" s="22" t="str">
        <f>IFERROR(MAX(IF(OR(P615="",Q615="",R615=""),"",IF(AND(MONTH(E615)=2,MONTH(F615)=2),(NETWORKDAYS(E615,F615,Lister!$D$7:$D$16)-R615)*O615/NETWORKDAYS(Lister!$D$21,Lister!$E$21,Lister!$D$7:$D$16),IF(AND(MONTH(E615)=2,F615&gt;DATE(2022,2,28)),(NETWORKDAYS(E615,Lister!$E$21,Lister!$D$7:$D$16)-R615)*O615/NETWORKDAYS(Lister!$D$21,Lister!$E$21,Lister!$D$7:$D$16),IF(AND(E615&lt;DATE(2022,2,1),MONTH(F615)=2),(NETWORKDAYS(Lister!$D$21,F615,Lister!$D$7:$D$16)-R615)*O615/NETWORKDAYS(Lister!$D$21,Lister!$E$21,Lister!$D$7:$D$16),IF(AND(E615&lt;DATE(2022,2,1),F615&gt;DATE(2022,2,28)),(NETWORKDAYS(Lister!$D$21,Lister!$E$21,Lister!$D$7:$D$16)-R615)*O615/NETWORKDAYS(Lister!$D$21,Lister!$E$21,Lister!$D$7:$D$16),IF(OR(AND(E615&lt;DATE(2022,2,1),F615&lt;DATE(2022,2,1)),E615&gt;DATE(2022,2,28)),0)))))),0),"")</f>
        <v/>
      </c>
      <c r="V615" s="23" t="str">
        <f t="shared" si="66"/>
        <v/>
      </c>
      <c r="W615" s="23" t="str">
        <f t="shared" si="67"/>
        <v/>
      </c>
      <c r="X615" s="24" t="str">
        <f t="shared" si="68"/>
        <v/>
      </c>
    </row>
    <row r="616" spans="1:24" x14ac:dyDescent="0.3">
      <c r="A616" s="4" t="str">
        <f t="shared" si="69"/>
        <v/>
      </c>
      <c r="B616" s="41"/>
      <c r="C616" s="42"/>
      <c r="D616" s="43"/>
      <c r="E616" s="44"/>
      <c r="F616" s="44"/>
      <c r="G616" s="17" t="str">
        <f>IF(OR(E616="",F616=""),"",NETWORKDAYS(E616,F616,Lister!$D$7:$D$16))</f>
        <v/>
      </c>
      <c r="I616" s="45" t="str">
        <f t="shared" si="63"/>
        <v/>
      </c>
      <c r="J616" s="46"/>
      <c r="K616" s="47">
        <f>IF(ISNUMBER('Opsparede løndele'!I601),J616+'Opsparede løndele'!I601,J616)</f>
        <v>0</v>
      </c>
      <c r="L616" s="48"/>
      <c r="M616" s="49"/>
      <c r="N616" s="23" t="str">
        <f t="shared" si="64"/>
        <v/>
      </c>
      <c r="O616" s="21" t="str">
        <f t="shared" si="65"/>
        <v/>
      </c>
      <c r="P616" s="49"/>
      <c r="Q616" s="49"/>
      <c r="R616" s="49"/>
      <c r="S616" s="22" t="str">
        <f>IFERROR(MAX(IF(OR(P616="",Q616="",R616=""),"",IF(AND(MONTH(E616)=12,MONTH(F616)=12),(NETWORKDAYS(E616,F616,Lister!$D$7:$D$16)-P616)*O616/NETWORKDAYS(Lister!$D$19,Lister!$E$19,Lister!$D$7:$D$16),IF(AND(MONTH(E616)=12,F616&gt;DATE(2021,12,31)),(NETWORKDAYS(E616,Lister!$E$19,Lister!$D$7:$D$16)-P616)*O616/NETWORKDAYS(Lister!$D$19,Lister!$E$19,Lister!$D$7:$D$16),IF(E616&gt;DATE(2021,12,31),0)))),0),"")</f>
        <v/>
      </c>
      <c r="T616" s="22" t="str">
        <f>IFERROR(MAX(IF(OR(P616="",Q616="",R616=""),"",IF(AND(MONTH(E616)=1,MONTH(F616)=1),(NETWORKDAYS(E616,F616,Lister!$D$7:$D$16)-Q616)*O616/NETWORKDAYS(Lister!$D$20,Lister!$E$20,Lister!$D$7:$D$16),IF(AND(MONTH(E616)=1,F616&gt;DATE(2022,1,31)),(NETWORKDAYS(E616,Lister!$E$20,Lister!$D$7:$D$16)-Q616)*O616/NETWORKDAYS(Lister!$D$20,Lister!$E$20,Lister!$D$7:$D$16),IF(AND(E616&lt;DATE(2022,1,1),MONTH(F616)=1),(NETWORKDAYS(Lister!$D$20,F616,Lister!$D$7:$D$16)-Q616)*O616/NETWORKDAYS(Lister!$D$20,Lister!$E$20,Lister!$D$7:$D$16),IF(AND(E616&lt;DATE(2022,1,1),F616&gt;DATE(2022,1,31)),(NETWORKDAYS(Lister!$D$20,Lister!$E$20,Lister!$D$7:$D$16)-Q616)*O616/NETWORKDAYS(Lister!$D$20,Lister!$E$20,Lister!$D$7:$D$16),IF(OR(AND(E616&lt;DATE(2022,1,1),F616&lt;DATE(2022,1,1)),E616&gt;DATE(2022,1,31)),0)))))),0),"")</f>
        <v/>
      </c>
      <c r="U616" s="22" t="str">
        <f>IFERROR(MAX(IF(OR(P616="",Q616="",R616=""),"",IF(AND(MONTH(E616)=2,MONTH(F616)=2),(NETWORKDAYS(E616,F616,Lister!$D$7:$D$16)-R616)*O616/NETWORKDAYS(Lister!$D$21,Lister!$E$21,Lister!$D$7:$D$16),IF(AND(MONTH(E616)=2,F616&gt;DATE(2022,2,28)),(NETWORKDAYS(E616,Lister!$E$21,Lister!$D$7:$D$16)-R616)*O616/NETWORKDAYS(Lister!$D$21,Lister!$E$21,Lister!$D$7:$D$16),IF(AND(E616&lt;DATE(2022,2,1),MONTH(F616)=2),(NETWORKDAYS(Lister!$D$21,F616,Lister!$D$7:$D$16)-R616)*O616/NETWORKDAYS(Lister!$D$21,Lister!$E$21,Lister!$D$7:$D$16),IF(AND(E616&lt;DATE(2022,2,1),F616&gt;DATE(2022,2,28)),(NETWORKDAYS(Lister!$D$21,Lister!$E$21,Lister!$D$7:$D$16)-R616)*O616/NETWORKDAYS(Lister!$D$21,Lister!$E$21,Lister!$D$7:$D$16),IF(OR(AND(E616&lt;DATE(2022,2,1),F616&lt;DATE(2022,2,1)),E616&gt;DATE(2022,2,28)),0)))))),0),"")</f>
        <v/>
      </c>
      <c r="V616" s="23" t="str">
        <f t="shared" si="66"/>
        <v/>
      </c>
      <c r="W616" s="23" t="str">
        <f t="shared" si="67"/>
        <v/>
      </c>
      <c r="X616" s="24" t="str">
        <f t="shared" si="68"/>
        <v/>
      </c>
    </row>
    <row r="617" spans="1:24" x14ac:dyDescent="0.3">
      <c r="A617" s="4" t="str">
        <f t="shared" si="69"/>
        <v/>
      </c>
      <c r="B617" s="41"/>
      <c r="C617" s="42"/>
      <c r="D617" s="43"/>
      <c r="E617" s="44"/>
      <c r="F617" s="44"/>
      <c r="G617" s="17" t="str">
        <f>IF(OR(E617="",F617=""),"",NETWORKDAYS(E617,F617,Lister!$D$7:$D$16))</f>
        <v/>
      </c>
      <c r="I617" s="45" t="str">
        <f t="shared" si="63"/>
        <v/>
      </c>
      <c r="J617" s="46"/>
      <c r="K617" s="47">
        <f>IF(ISNUMBER('Opsparede løndele'!I602),J617+'Opsparede løndele'!I602,J617)</f>
        <v>0</v>
      </c>
      <c r="L617" s="48"/>
      <c r="M617" s="49"/>
      <c r="N617" s="23" t="str">
        <f t="shared" si="64"/>
        <v/>
      </c>
      <c r="O617" s="21" t="str">
        <f t="shared" si="65"/>
        <v/>
      </c>
      <c r="P617" s="49"/>
      <c r="Q617" s="49"/>
      <c r="R617" s="49"/>
      <c r="S617" s="22" t="str">
        <f>IFERROR(MAX(IF(OR(P617="",Q617="",R617=""),"",IF(AND(MONTH(E617)=12,MONTH(F617)=12),(NETWORKDAYS(E617,F617,Lister!$D$7:$D$16)-P617)*O617/NETWORKDAYS(Lister!$D$19,Lister!$E$19,Lister!$D$7:$D$16),IF(AND(MONTH(E617)=12,F617&gt;DATE(2021,12,31)),(NETWORKDAYS(E617,Lister!$E$19,Lister!$D$7:$D$16)-P617)*O617/NETWORKDAYS(Lister!$D$19,Lister!$E$19,Lister!$D$7:$D$16),IF(E617&gt;DATE(2021,12,31),0)))),0),"")</f>
        <v/>
      </c>
      <c r="T617" s="22" t="str">
        <f>IFERROR(MAX(IF(OR(P617="",Q617="",R617=""),"",IF(AND(MONTH(E617)=1,MONTH(F617)=1),(NETWORKDAYS(E617,F617,Lister!$D$7:$D$16)-Q617)*O617/NETWORKDAYS(Lister!$D$20,Lister!$E$20,Lister!$D$7:$D$16),IF(AND(MONTH(E617)=1,F617&gt;DATE(2022,1,31)),(NETWORKDAYS(E617,Lister!$E$20,Lister!$D$7:$D$16)-Q617)*O617/NETWORKDAYS(Lister!$D$20,Lister!$E$20,Lister!$D$7:$D$16),IF(AND(E617&lt;DATE(2022,1,1),MONTH(F617)=1),(NETWORKDAYS(Lister!$D$20,F617,Lister!$D$7:$D$16)-Q617)*O617/NETWORKDAYS(Lister!$D$20,Lister!$E$20,Lister!$D$7:$D$16),IF(AND(E617&lt;DATE(2022,1,1),F617&gt;DATE(2022,1,31)),(NETWORKDAYS(Lister!$D$20,Lister!$E$20,Lister!$D$7:$D$16)-Q617)*O617/NETWORKDAYS(Lister!$D$20,Lister!$E$20,Lister!$D$7:$D$16),IF(OR(AND(E617&lt;DATE(2022,1,1),F617&lt;DATE(2022,1,1)),E617&gt;DATE(2022,1,31)),0)))))),0),"")</f>
        <v/>
      </c>
      <c r="U617" s="22" t="str">
        <f>IFERROR(MAX(IF(OR(P617="",Q617="",R617=""),"",IF(AND(MONTH(E617)=2,MONTH(F617)=2),(NETWORKDAYS(E617,F617,Lister!$D$7:$D$16)-R617)*O617/NETWORKDAYS(Lister!$D$21,Lister!$E$21,Lister!$D$7:$D$16),IF(AND(MONTH(E617)=2,F617&gt;DATE(2022,2,28)),(NETWORKDAYS(E617,Lister!$E$21,Lister!$D$7:$D$16)-R617)*O617/NETWORKDAYS(Lister!$D$21,Lister!$E$21,Lister!$D$7:$D$16),IF(AND(E617&lt;DATE(2022,2,1),MONTH(F617)=2),(NETWORKDAYS(Lister!$D$21,F617,Lister!$D$7:$D$16)-R617)*O617/NETWORKDAYS(Lister!$D$21,Lister!$E$21,Lister!$D$7:$D$16),IF(AND(E617&lt;DATE(2022,2,1),F617&gt;DATE(2022,2,28)),(NETWORKDAYS(Lister!$D$21,Lister!$E$21,Lister!$D$7:$D$16)-R617)*O617/NETWORKDAYS(Lister!$D$21,Lister!$E$21,Lister!$D$7:$D$16),IF(OR(AND(E617&lt;DATE(2022,2,1),F617&lt;DATE(2022,2,1)),E617&gt;DATE(2022,2,28)),0)))))),0),"")</f>
        <v/>
      </c>
      <c r="V617" s="23" t="str">
        <f t="shared" si="66"/>
        <v/>
      </c>
      <c r="W617" s="23" t="str">
        <f t="shared" si="67"/>
        <v/>
      </c>
      <c r="X617" s="24" t="str">
        <f t="shared" si="68"/>
        <v/>
      </c>
    </row>
    <row r="618" spans="1:24" x14ac:dyDescent="0.3">
      <c r="A618" s="4" t="str">
        <f t="shared" si="69"/>
        <v/>
      </c>
      <c r="B618" s="41"/>
      <c r="C618" s="42"/>
      <c r="D618" s="43"/>
      <c r="E618" s="44"/>
      <c r="F618" s="44"/>
      <c r="G618" s="17" t="str">
        <f>IF(OR(E618="",F618=""),"",NETWORKDAYS(E618,F618,Lister!$D$7:$D$16))</f>
        <v/>
      </c>
      <c r="I618" s="45" t="str">
        <f t="shared" si="63"/>
        <v/>
      </c>
      <c r="J618" s="46"/>
      <c r="K618" s="47">
        <f>IF(ISNUMBER('Opsparede løndele'!I603),J618+'Opsparede løndele'!I603,J618)</f>
        <v>0</v>
      </c>
      <c r="L618" s="48"/>
      <c r="M618" s="49"/>
      <c r="N618" s="23" t="str">
        <f t="shared" si="64"/>
        <v/>
      </c>
      <c r="O618" s="21" t="str">
        <f t="shared" si="65"/>
        <v/>
      </c>
      <c r="P618" s="49"/>
      <c r="Q618" s="49"/>
      <c r="R618" s="49"/>
      <c r="S618" s="22" t="str">
        <f>IFERROR(MAX(IF(OR(P618="",Q618="",R618=""),"",IF(AND(MONTH(E618)=12,MONTH(F618)=12),(NETWORKDAYS(E618,F618,Lister!$D$7:$D$16)-P618)*O618/NETWORKDAYS(Lister!$D$19,Lister!$E$19,Lister!$D$7:$D$16),IF(AND(MONTH(E618)=12,F618&gt;DATE(2021,12,31)),(NETWORKDAYS(E618,Lister!$E$19,Lister!$D$7:$D$16)-P618)*O618/NETWORKDAYS(Lister!$D$19,Lister!$E$19,Lister!$D$7:$D$16),IF(E618&gt;DATE(2021,12,31),0)))),0),"")</f>
        <v/>
      </c>
      <c r="T618" s="22" t="str">
        <f>IFERROR(MAX(IF(OR(P618="",Q618="",R618=""),"",IF(AND(MONTH(E618)=1,MONTH(F618)=1),(NETWORKDAYS(E618,F618,Lister!$D$7:$D$16)-Q618)*O618/NETWORKDAYS(Lister!$D$20,Lister!$E$20,Lister!$D$7:$D$16),IF(AND(MONTH(E618)=1,F618&gt;DATE(2022,1,31)),(NETWORKDAYS(E618,Lister!$E$20,Lister!$D$7:$D$16)-Q618)*O618/NETWORKDAYS(Lister!$D$20,Lister!$E$20,Lister!$D$7:$D$16),IF(AND(E618&lt;DATE(2022,1,1),MONTH(F618)=1),(NETWORKDAYS(Lister!$D$20,F618,Lister!$D$7:$D$16)-Q618)*O618/NETWORKDAYS(Lister!$D$20,Lister!$E$20,Lister!$D$7:$D$16),IF(AND(E618&lt;DATE(2022,1,1),F618&gt;DATE(2022,1,31)),(NETWORKDAYS(Lister!$D$20,Lister!$E$20,Lister!$D$7:$D$16)-Q618)*O618/NETWORKDAYS(Lister!$D$20,Lister!$E$20,Lister!$D$7:$D$16),IF(OR(AND(E618&lt;DATE(2022,1,1),F618&lt;DATE(2022,1,1)),E618&gt;DATE(2022,1,31)),0)))))),0),"")</f>
        <v/>
      </c>
      <c r="U618" s="22" t="str">
        <f>IFERROR(MAX(IF(OR(P618="",Q618="",R618=""),"",IF(AND(MONTH(E618)=2,MONTH(F618)=2),(NETWORKDAYS(E618,F618,Lister!$D$7:$D$16)-R618)*O618/NETWORKDAYS(Lister!$D$21,Lister!$E$21,Lister!$D$7:$D$16),IF(AND(MONTH(E618)=2,F618&gt;DATE(2022,2,28)),(NETWORKDAYS(E618,Lister!$E$21,Lister!$D$7:$D$16)-R618)*O618/NETWORKDAYS(Lister!$D$21,Lister!$E$21,Lister!$D$7:$D$16),IF(AND(E618&lt;DATE(2022,2,1),MONTH(F618)=2),(NETWORKDAYS(Lister!$D$21,F618,Lister!$D$7:$D$16)-R618)*O618/NETWORKDAYS(Lister!$D$21,Lister!$E$21,Lister!$D$7:$D$16),IF(AND(E618&lt;DATE(2022,2,1),F618&gt;DATE(2022,2,28)),(NETWORKDAYS(Lister!$D$21,Lister!$E$21,Lister!$D$7:$D$16)-R618)*O618/NETWORKDAYS(Lister!$D$21,Lister!$E$21,Lister!$D$7:$D$16),IF(OR(AND(E618&lt;DATE(2022,2,1),F618&lt;DATE(2022,2,1)),E618&gt;DATE(2022,2,28)),0)))))),0),"")</f>
        <v/>
      </c>
      <c r="V618" s="23" t="str">
        <f t="shared" si="66"/>
        <v/>
      </c>
      <c r="W618" s="23" t="str">
        <f t="shared" si="67"/>
        <v/>
      </c>
      <c r="X618" s="24" t="str">
        <f t="shared" si="68"/>
        <v/>
      </c>
    </row>
    <row r="619" spans="1:24" x14ac:dyDescent="0.3">
      <c r="A619" s="4" t="str">
        <f t="shared" si="69"/>
        <v/>
      </c>
      <c r="B619" s="41"/>
      <c r="C619" s="42"/>
      <c r="D619" s="43"/>
      <c r="E619" s="44"/>
      <c r="F619" s="44"/>
      <c r="G619" s="17" t="str">
        <f>IF(OR(E619="",F619=""),"",NETWORKDAYS(E619,F619,Lister!$D$7:$D$16))</f>
        <v/>
      </c>
      <c r="I619" s="45" t="str">
        <f t="shared" si="63"/>
        <v/>
      </c>
      <c r="J619" s="46"/>
      <c r="K619" s="47">
        <f>IF(ISNUMBER('Opsparede løndele'!I604),J619+'Opsparede løndele'!I604,J619)</f>
        <v>0</v>
      </c>
      <c r="L619" s="48"/>
      <c r="M619" s="49"/>
      <c r="N619" s="23" t="str">
        <f t="shared" si="64"/>
        <v/>
      </c>
      <c r="O619" s="21" t="str">
        <f t="shared" si="65"/>
        <v/>
      </c>
      <c r="P619" s="49"/>
      <c r="Q619" s="49"/>
      <c r="R619" s="49"/>
      <c r="S619" s="22" t="str">
        <f>IFERROR(MAX(IF(OR(P619="",Q619="",R619=""),"",IF(AND(MONTH(E619)=12,MONTH(F619)=12),(NETWORKDAYS(E619,F619,Lister!$D$7:$D$16)-P619)*O619/NETWORKDAYS(Lister!$D$19,Lister!$E$19,Lister!$D$7:$D$16),IF(AND(MONTH(E619)=12,F619&gt;DATE(2021,12,31)),(NETWORKDAYS(E619,Lister!$E$19,Lister!$D$7:$D$16)-P619)*O619/NETWORKDAYS(Lister!$D$19,Lister!$E$19,Lister!$D$7:$D$16),IF(E619&gt;DATE(2021,12,31),0)))),0),"")</f>
        <v/>
      </c>
      <c r="T619" s="22" t="str">
        <f>IFERROR(MAX(IF(OR(P619="",Q619="",R619=""),"",IF(AND(MONTH(E619)=1,MONTH(F619)=1),(NETWORKDAYS(E619,F619,Lister!$D$7:$D$16)-Q619)*O619/NETWORKDAYS(Lister!$D$20,Lister!$E$20,Lister!$D$7:$D$16),IF(AND(MONTH(E619)=1,F619&gt;DATE(2022,1,31)),(NETWORKDAYS(E619,Lister!$E$20,Lister!$D$7:$D$16)-Q619)*O619/NETWORKDAYS(Lister!$D$20,Lister!$E$20,Lister!$D$7:$D$16),IF(AND(E619&lt;DATE(2022,1,1),MONTH(F619)=1),(NETWORKDAYS(Lister!$D$20,F619,Lister!$D$7:$D$16)-Q619)*O619/NETWORKDAYS(Lister!$D$20,Lister!$E$20,Lister!$D$7:$D$16),IF(AND(E619&lt;DATE(2022,1,1),F619&gt;DATE(2022,1,31)),(NETWORKDAYS(Lister!$D$20,Lister!$E$20,Lister!$D$7:$D$16)-Q619)*O619/NETWORKDAYS(Lister!$D$20,Lister!$E$20,Lister!$D$7:$D$16),IF(OR(AND(E619&lt;DATE(2022,1,1),F619&lt;DATE(2022,1,1)),E619&gt;DATE(2022,1,31)),0)))))),0),"")</f>
        <v/>
      </c>
      <c r="U619" s="22" t="str">
        <f>IFERROR(MAX(IF(OR(P619="",Q619="",R619=""),"",IF(AND(MONTH(E619)=2,MONTH(F619)=2),(NETWORKDAYS(E619,F619,Lister!$D$7:$D$16)-R619)*O619/NETWORKDAYS(Lister!$D$21,Lister!$E$21,Lister!$D$7:$D$16),IF(AND(MONTH(E619)=2,F619&gt;DATE(2022,2,28)),(NETWORKDAYS(E619,Lister!$E$21,Lister!$D$7:$D$16)-R619)*O619/NETWORKDAYS(Lister!$D$21,Lister!$E$21,Lister!$D$7:$D$16),IF(AND(E619&lt;DATE(2022,2,1),MONTH(F619)=2),(NETWORKDAYS(Lister!$D$21,F619,Lister!$D$7:$D$16)-R619)*O619/NETWORKDAYS(Lister!$D$21,Lister!$E$21,Lister!$D$7:$D$16),IF(AND(E619&lt;DATE(2022,2,1),F619&gt;DATE(2022,2,28)),(NETWORKDAYS(Lister!$D$21,Lister!$E$21,Lister!$D$7:$D$16)-R619)*O619/NETWORKDAYS(Lister!$D$21,Lister!$E$21,Lister!$D$7:$D$16),IF(OR(AND(E619&lt;DATE(2022,2,1),F619&lt;DATE(2022,2,1)),E619&gt;DATE(2022,2,28)),0)))))),0),"")</f>
        <v/>
      </c>
      <c r="V619" s="23" t="str">
        <f t="shared" si="66"/>
        <v/>
      </c>
      <c r="W619" s="23" t="str">
        <f t="shared" si="67"/>
        <v/>
      </c>
      <c r="X619" s="24" t="str">
        <f t="shared" si="68"/>
        <v/>
      </c>
    </row>
    <row r="620" spans="1:24" x14ac:dyDescent="0.3">
      <c r="A620" s="4" t="str">
        <f t="shared" si="69"/>
        <v/>
      </c>
      <c r="B620" s="41"/>
      <c r="C620" s="42"/>
      <c r="D620" s="43"/>
      <c r="E620" s="44"/>
      <c r="F620" s="44"/>
      <c r="G620" s="17" t="str">
        <f>IF(OR(E620="",F620=""),"",NETWORKDAYS(E620,F620,Lister!$D$7:$D$16))</f>
        <v/>
      </c>
      <c r="I620" s="45" t="str">
        <f t="shared" si="63"/>
        <v/>
      </c>
      <c r="J620" s="46"/>
      <c r="K620" s="47">
        <f>IF(ISNUMBER('Opsparede løndele'!I605),J620+'Opsparede løndele'!I605,J620)</f>
        <v>0</v>
      </c>
      <c r="L620" s="48"/>
      <c r="M620" s="49"/>
      <c r="N620" s="23" t="str">
        <f t="shared" si="64"/>
        <v/>
      </c>
      <c r="O620" s="21" t="str">
        <f t="shared" si="65"/>
        <v/>
      </c>
      <c r="P620" s="49"/>
      <c r="Q620" s="49"/>
      <c r="R620" s="49"/>
      <c r="S620" s="22" t="str">
        <f>IFERROR(MAX(IF(OR(P620="",Q620="",R620=""),"",IF(AND(MONTH(E620)=12,MONTH(F620)=12),(NETWORKDAYS(E620,F620,Lister!$D$7:$D$16)-P620)*O620/NETWORKDAYS(Lister!$D$19,Lister!$E$19,Lister!$D$7:$D$16),IF(AND(MONTH(E620)=12,F620&gt;DATE(2021,12,31)),(NETWORKDAYS(E620,Lister!$E$19,Lister!$D$7:$D$16)-P620)*O620/NETWORKDAYS(Lister!$D$19,Lister!$E$19,Lister!$D$7:$D$16),IF(E620&gt;DATE(2021,12,31),0)))),0),"")</f>
        <v/>
      </c>
      <c r="T620" s="22" t="str">
        <f>IFERROR(MAX(IF(OR(P620="",Q620="",R620=""),"",IF(AND(MONTH(E620)=1,MONTH(F620)=1),(NETWORKDAYS(E620,F620,Lister!$D$7:$D$16)-Q620)*O620/NETWORKDAYS(Lister!$D$20,Lister!$E$20,Lister!$D$7:$D$16),IF(AND(MONTH(E620)=1,F620&gt;DATE(2022,1,31)),(NETWORKDAYS(E620,Lister!$E$20,Lister!$D$7:$D$16)-Q620)*O620/NETWORKDAYS(Lister!$D$20,Lister!$E$20,Lister!$D$7:$D$16),IF(AND(E620&lt;DATE(2022,1,1),MONTH(F620)=1),(NETWORKDAYS(Lister!$D$20,F620,Lister!$D$7:$D$16)-Q620)*O620/NETWORKDAYS(Lister!$D$20,Lister!$E$20,Lister!$D$7:$D$16),IF(AND(E620&lt;DATE(2022,1,1),F620&gt;DATE(2022,1,31)),(NETWORKDAYS(Lister!$D$20,Lister!$E$20,Lister!$D$7:$D$16)-Q620)*O620/NETWORKDAYS(Lister!$D$20,Lister!$E$20,Lister!$D$7:$D$16),IF(OR(AND(E620&lt;DATE(2022,1,1),F620&lt;DATE(2022,1,1)),E620&gt;DATE(2022,1,31)),0)))))),0),"")</f>
        <v/>
      </c>
      <c r="U620" s="22" t="str">
        <f>IFERROR(MAX(IF(OR(P620="",Q620="",R620=""),"",IF(AND(MONTH(E620)=2,MONTH(F620)=2),(NETWORKDAYS(E620,F620,Lister!$D$7:$D$16)-R620)*O620/NETWORKDAYS(Lister!$D$21,Lister!$E$21,Lister!$D$7:$D$16),IF(AND(MONTH(E620)=2,F620&gt;DATE(2022,2,28)),(NETWORKDAYS(E620,Lister!$E$21,Lister!$D$7:$D$16)-R620)*O620/NETWORKDAYS(Lister!$D$21,Lister!$E$21,Lister!$D$7:$D$16),IF(AND(E620&lt;DATE(2022,2,1),MONTH(F620)=2),(NETWORKDAYS(Lister!$D$21,F620,Lister!$D$7:$D$16)-R620)*O620/NETWORKDAYS(Lister!$D$21,Lister!$E$21,Lister!$D$7:$D$16),IF(AND(E620&lt;DATE(2022,2,1),F620&gt;DATE(2022,2,28)),(NETWORKDAYS(Lister!$D$21,Lister!$E$21,Lister!$D$7:$D$16)-R620)*O620/NETWORKDAYS(Lister!$D$21,Lister!$E$21,Lister!$D$7:$D$16),IF(OR(AND(E620&lt;DATE(2022,2,1),F620&lt;DATE(2022,2,1)),E620&gt;DATE(2022,2,28)),0)))))),0),"")</f>
        <v/>
      </c>
      <c r="V620" s="23" t="str">
        <f t="shared" si="66"/>
        <v/>
      </c>
      <c r="W620" s="23" t="str">
        <f t="shared" si="67"/>
        <v/>
      </c>
      <c r="X620" s="24" t="str">
        <f t="shared" si="68"/>
        <v/>
      </c>
    </row>
    <row r="621" spans="1:24" x14ac:dyDescent="0.3">
      <c r="A621" s="4" t="str">
        <f t="shared" si="69"/>
        <v/>
      </c>
      <c r="B621" s="41"/>
      <c r="C621" s="42"/>
      <c r="D621" s="43"/>
      <c r="E621" s="44"/>
      <c r="F621" s="44"/>
      <c r="G621" s="17" t="str">
        <f>IF(OR(E621="",F621=""),"",NETWORKDAYS(E621,F621,Lister!$D$7:$D$16))</f>
        <v/>
      </c>
      <c r="I621" s="45" t="str">
        <f t="shared" si="63"/>
        <v/>
      </c>
      <c r="J621" s="46"/>
      <c r="K621" s="47">
        <f>IF(ISNUMBER('Opsparede løndele'!I606),J621+'Opsparede løndele'!I606,J621)</f>
        <v>0</v>
      </c>
      <c r="L621" s="48"/>
      <c r="M621" s="49"/>
      <c r="N621" s="23" t="str">
        <f t="shared" si="64"/>
        <v/>
      </c>
      <c r="O621" s="21" t="str">
        <f t="shared" si="65"/>
        <v/>
      </c>
      <c r="P621" s="49"/>
      <c r="Q621" s="49"/>
      <c r="R621" s="49"/>
      <c r="S621" s="22" t="str">
        <f>IFERROR(MAX(IF(OR(P621="",Q621="",R621=""),"",IF(AND(MONTH(E621)=12,MONTH(F621)=12),(NETWORKDAYS(E621,F621,Lister!$D$7:$D$16)-P621)*O621/NETWORKDAYS(Lister!$D$19,Lister!$E$19,Lister!$D$7:$D$16),IF(AND(MONTH(E621)=12,F621&gt;DATE(2021,12,31)),(NETWORKDAYS(E621,Lister!$E$19,Lister!$D$7:$D$16)-P621)*O621/NETWORKDAYS(Lister!$D$19,Lister!$E$19,Lister!$D$7:$D$16),IF(E621&gt;DATE(2021,12,31),0)))),0),"")</f>
        <v/>
      </c>
      <c r="T621" s="22" t="str">
        <f>IFERROR(MAX(IF(OR(P621="",Q621="",R621=""),"",IF(AND(MONTH(E621)=1,MONTH(F621)=1),(NETWORKDAYS(E621,F621,Lister!$D$7:$D$16)-Q621)*O621/NETWORKDAYS(Lister!$D$20,Lister!$E$20,Lister!$D$7:$D$16),IF(AND(MONTH(E621)=1,F621&gt;DATE(2022,1,31)),(NETWORKDAYS(E621,Lister!$E$20,Lister!$D$7:$D$16)-Q621)*O621/NETWORKDAYS(Lister!$D$20,Lister!$E$20,Lister!$D$7:$D$16),IF(AND(E621&lt;DATE(2022,1,1),MONTH(F621)=1),(NETWORKDAYS(Lister!$D$20,F621,Lister!$D$7:$D$16)-Q621)*O621/NETWORKDAYS(Lister!$D$20,Lister!$E$20,Lister!$D$7:$D$16),IF(AND(E621&lt;DATE(2022,1,1),F621&gt;DATE(2022,1,31)),(NETWORKDAYS(Lister!$D$20,Lister!$E$20,Lister!$D$7:$D$16)-Q621)*O621/NETWORKDAYS(Lister!$D$20,Lister!$E$20,Lister!$D$7:$D$16),IF(OR(AND(E621&lt;DATE(2022,1,1),F621&lt;DATE(2022,1,1)),E621&gt;DATE(2022,1,31)),0)))))),0),"")</f>
        <v/>
      </c>
      <c r="U621" s="22" t="str">
        <f>IFERROR(MAX(IF(OR(P621="",Q621="",R621=""),"",IF(AND(MONTH(E621)=2,MONTH(F621)=2),(NETWORKDAYS(E621,F621,Lister!$D$7:$D$16)-R621)*O621/NETWORKDAYS(Lister!$D$21,Lister!$E$21,Lister!$D$7:$D$16),IF(AND(MONTH(E621)=2,F621&gt;DATE(2022,2,28)),(NETWORKDAYS(E621,Lister!$E$21,Lister!$D$7:$D$16)-R621)*O621/NETWORKDAYS(Lister!$D$21,Lister!$E$21,Lister!$D$7:$D$16),IF(AND(E621&lt;DATE(2022,2,1),MONTH(F621)=2),(NETWORKDAYS(Lister!$D$21,F621,Lister!$D$7:$D$16)-R621)*O621/NETWORKDAYS(Lister!$D$21,Lister!$E$21,Lister!$D$7:$D$16),IF(AND(E621&lt;DATE(2022,2,1),F621&gt;DATE(2022,2,28)),(NETWORKDAYS(Lister!$D$21,Lister!$E$21,Lister!$D$7:$D$16)-R621)*O621/NETWORKDAYS(Lister!$D$21,Lister!$E$21,Lister!$D$7:$D$16),IF(OR(AND(E621&lt;DATE(2022,2,1),F621&lt;DATE(2022,2,1)),E621&gt;DATE(2022,2,28)),0)))))),0),"")</f>
        <v/>
      </c>
      <c r="V621" s="23" t="str">
        <f t="shared" si="66"/>
        <v/>
      </c>
      <c r="W621" s="23" t="str">
        <f t="shared" si="67"/>
        <v/>
      </c>
      <c r="X621" s="24" t="str">
        <f t="shared" si="68"/>
        <v/>
      </c>
    </row>
    <row r="622" spans="1:24" x14ac:dyDescent="0.3">
      <c r="A622" s="4" t="str">
        <f t="shared" si="69"/>
        <v/>
      </c>
      <c r="B622" s="41"/>
      <c r="C622" s="42"/>
      <c r="D622" s="43"/>
      <c r="E622" s="44"/>
      <c r="F622" s="44"/>
      <c r="G622" s="17" t="str">
        <f>IF(OR(E622="",F622=""),"",NETWORKDAYS(E622,F622,Lister!$D$7:$D$16))</f>
        <v/>
      </c>
      <c r="I622" s="45" t="str">
        <f t="shared" si="63"/>
        <v/>
      </c>
      <c r="J622" s="46"/>
      <c r="K622" s="47">
        <f>IF(ISNUMBER('Opsparede løndele'!I607),J622+'Opsparede løndele'!I607,J622)</f>
        <v>0</v>
      </c>
      <c r="L622" s="48"/>
      <c r="M622" s="49"/>
      <c r="N622" s="23" t="str">
        <f t="shared" si="64"/>
        <v/>
      </c>
      <c r="O622" s="21" t="str">
        <f t="shared" si="65"/>
        <v/>
      </c>
      <c r="P622" s="49"/>
      <c r="Q622" s="49"/>
      <c r="R622" s="49"/>
      <c r="S622" s="22" t="str">
        <f>IFERROR(MAX(IF(OR(P622="",Q622="",R622=""),"",IF(AND(MONTH(E622)=12,MONTH(F622)=12),(NETWORKDAYS(E622,F622,Lister!$D$7:$D$16)-P622)*O622/NETWORKDAYS(Lister!$D$19,Lister!$E$19,Lister!$D$7:$D$16),IF(AND(MONTH(E622)=12,F622&gt;DATE(2021,12,31)),(NETWORKDAYS(E622,Lister!$E$19,Lister!$D$7:$D$16)-P622)*O622/NETWORKDAYS(Lister!$D$19,Lister!$E$19,Lister!$D$7:$D$16),IF(E622&gt;DATE(2021,12,31),0)))),0),"")</f>
        <v/>
      </c>
      <c r="T622" s="22" t="str">
        <f>IFERROR(MAX(IF(OR(P622="",Q622="",R622=""),"",IF(AND(MONTH(E622)=1,MONTH(F622)=1),(NETWORKDAYS(E622,F622,Lister!$D$7:$D$16)-Q622)*O622/NETWORKDAYS(Lister!$D$20,Lister!$E$20,Lister!$D$7:$D$16),IF(AND(MONTH(E622)=1,F622&gt;DATE(2022,1,31)),(NETWORKDAYS(E622,Lister!$E$20,Lister!$D$7:$D$16)-Q622)*O622/NETWORKDAYS(Lister!$D$20,Lister!$E$20,Lister!$D$7:$D$16),IF(AND(E622&lt;DATE(2022,1,1),MONTH(F622)=1),(NETWORKDAYS(Lister!$D$20,F622,Lister!$D$7:$D$16)-Q622)*O622/NETWORKDAYS(Lister!$D$20,Lister!$E$20,Lister!$D$7:$D$16),IF(AND(E622&lt;DATE(2022,1,1),F622&gt;DATE(2022,1,31)),(NETWORKDAYS(Lister!$D$20,Lister!$E$20,Lister!$D$7:$D$16)-Q622)*O622/NETWORKDAYS(Lister!$D$20,Lister!$E$20,Lister!$D$7:$D$16),IF(OR(AND(E622&lt;DATE(2022,1,1),F622&lt;DATE(2022,1,1)),E622&gt;DATE(2022,1,31)),0)))))),0),"")</f>
        <v/>
      </c>
      <c r="U622" s="22" t="str">
        <f>IFERROR(MAX(IF(OR(P622="",Q622="",R622=""),"",IF(AND(MONTH(E622)=2,MONTH(F622)=2),(NETWORKDAYS(E622,F622,Lister!$D$7:$D$16)-R622)*O622/NETWORKDAYS(Lister!$D$21,Lister!$E$21,Lister!$D$7:$D$16),IF(AND(MONTH(E622)=2,F622&gt;DATE(2022,2,28)),(NETWORKDAYS(E622,Lister!$E$21,Lister!$D$7:$D$16)-R622)*O622/NETWORKDAYS(Lister!$D$21,Lister!$E$21,Lister!$D$7:$D$16),IF(AND(E622&lt;DATE(2022,2,1),MONTH(F622)=2),(NETWORKDAYS(Lister!$D$21,F622,Lister!$D$7:$D$16)-R622)*O622/NETWORKDAYS(Lister!$D$21,Lister!$E$21,Lister!$D$7:$D$16),IF(AND(E622&lt;DATE(2022,2,1),F622&gt;DATE(2022,2,28)),(NETWORKDAYS(Lister!$D$21,Lister!$E$21,Lister!$D$7:$D$16)-R622)*O622/NETWORKDAYS(Lister!$D$21,Lister!$E$21,Lister!$D$7:$D$16),IF(OR(AND(E622&lt;DATE(2022,2,1),F622&lt;DATE(2022,2,1)),E622&gt;DATE(2022,2,28)),0)))))),0),"")</f>
        <v/>
      </c>
      <c r="V622" s="23" t="str">
        <f t="shared" si="66"/>
        <v/>
      </c>
      <c r="W622" s="23" t="str">
        <f t="shared" si="67"/>
        <v/>
      </c>
      <c r="X622" s="24" t="str">
        <f t="shared" si="68"/>
        <v/>
      </c>
    </row>
    <row r="623" spans="1:24" x14ac:dyDescent="0.3">
      <c r="A623" s="4" t="str">
        <f t="shared" si="69"/>
        <v/>
      </c>
      <c r="B623" s="41"/>
      <c r="C623" s="42"/>
      <c r="D623" s="43"/>
      <c r="E623" s="44"/>
      <c r="F623" s="44"/>
      <c r="G623" s="17" t="str">
        <f>IF(OR(E623="",F623=""),"",NETWORKDAYS(E623,F623,Lister!$D$7:$D$16))</f>
        <v/>
      </c>
      <c r="I623" s="45" t="str">
        <f t="shared" si="63"/>
        <v/>
      </c>
      <c r="J623" s="46"/>
      <c r="K623" s="47">
        <f>IF(ISNUMBER('Opsparede løndele'!I608),J623+'Opsparede løndele'!I608,J623)</f>
        <v>0</v>
      </c>
      <c r="L623" s="48"/>
      <c r="M623" s="49"/>
      <c r="N623" s="23" t="str">
        <f t="shared" si="64"/>
        <v/>
      </c>
      <c r="O623" s="21" t="str">
        <f t="shared" si="65"/>
        <v/>
      </c>
      <c r="P623" s="49"/>
      <c r="Q623" s="49"/>
      <c r="R623" s="49"/>
      <c r="S623" s="22" t="str">
        <f>IFERROR(MAX(IF(OR(P623="",Q623="",R623=""),"",IF(AND(MONTH(E623)=12,MONTH(F623)=12),(NETWORKDAYS(E623,F623,Lister!$D$7:$D$16)-P623)*O623/NETWORKDAYS(Lister!$D$19,Lister!$E$19,Lister!$D$7:$D$16),IF(AND(MONTH(E623)=12,F623&gt;DATE(2021,12,31)),(NETWORKDAYS(E623,Lister!$E$19,Lister!$D$7:$D$16)-P623)*O623/NETWORKDAYS(Lister!$D$19,Lister!$E$19,Lister!$D$7:$D$16),IF(E623&gt;DATE(2021,12,31),0)))),0),"")</f>
        <v/>
      </c>
      <c r="T623" s="22" t="str">
        <f>IFERROR(MAX(IF(OR(P623="",Q623="",R623=""),"",IF(AND(MONTH(E623)=1,MONTH(F623)=1),(NETWORKDAYS(E623,F623,Lister!$D$7:$D$16)-Q623)*O623/NETWORKDAYS(Lister!$D$20,Lister!$E$20,Lister!$D$7:$D$16),IF(AND(MONTH(E623)=1,F623&gt;DATE(2022,1,31)),(NETWORKDAYS(E623,Lister!$E$20,Lister!$D$7:$D$16)-Q623)*O623/NETWORKDAYS(Lister!$D$20,Lister!$E$20,Lister!$D$7:$D$16),IF(AND(E623&lt;DATE(2022,1,1),MONTH(F623)=1),(NETWORKDAYS(Lister!$D$20,F623,Lister!$D$7:$D$16)-Q623)*O623/NETWORKDAYS(Lister!$D$20,Lister!$E$20,Lister!$D$7:$D$16),IF(AND(E623&lt;DATE(2022,1,1),F623&gt;DATE(2022,1,31)),(NETWORKDAYS(Lister!$D$20,Lister!$E$20,Lister!$D$7:$D$16)-Q623)*O623/NETWORKDAYS(Lister!$D$20,Lister!$E$20,Lister!$D$7:$D$16),IF(OR(AND(E623&lt;DATE(2022,1,1),F623&lt;DATE(2022,1,1)),E623&gt;DATE(2022,1,31)),0)))))),0),"")</f>
        <v/>
      </c>
      <c r="U623" s="22" t="str">
        <f>IFERROR(MAX(IF(OR(P623="",Q623="",R623=""),"",IF(AND(MONTH(E623)=2,MONTH(F623)=2),(NETWORKDAYS(E623,F623,Lister!$D$7:$D$16)-R623)*O623/NETWORKDAYS(Lister!$D$21,Lister!$E$21,Lister!$D$7:$D$16),IF(AND(MONTH(E623)=2,F623&gt;DATE(2022,2,28)),(NETWORKDAYS(E623,Lister!$E$21,Lister!$D$7:$D$16)-R623)*O623/NETWORKDAYS(Lister!$D$21,Lister!$E$21,Lister!$D$7:$D$16),IF(AND(E623&lt;DATE(2022,2,1),MONTH(F623)=2),(NETWORKDAYS(Lister!$D$21,F623,Lister!$D$7:$D$16)-R623)*O623/NETWORKDAYS(Lister!$D$21,Lister!$E$21,Lister!$D$7:$D$16),IF(AND(E623&lt;DATE(2022,2,1),F623&gt;DATE(2022,2,28)),(NETWORKDAYS(Lister!$D$21,Lister!$E$21,Lister!$D$7:$D$16)-R623)*O623/NETWORKDAYS(Lister!$D$21,Lister!$E$21,Lister!$D$7:$D$16),IF(OR(AND(E623&lt;DATE(2022,2,1),F623&lt;DATE(2022,2,1)),E623&gt;DATE(2022,2,28)),0)))))),0),"")</f>
        <v/>
      </c>
      <c r="V623" s="23" t="str">
        <f t="shared" si="66"/>
        <v/>
      </c>
      <c r="W623" s="23" t="str">
        <f t="shared" si="67"/>
        <v/>
      </c>
      <c r="X623" s="24" t="str">
        <f t="shared" si="68"/>
        <v/>
      </c>
    </row>
    <row r="624" spans="1:24" x14ac:dyDescent="0.3">
      <c r="A624" s="4" t="str">
        <f t="shared" si="69"/>
        <v/>
      </c>
      <c r="B624" s="41"/>
      <c r="C624" s="42"/>
      <c r="D624" s="43"/>
      <c r="E624" s="44"/>
      <c r="F624" s="44"/>
      <c r="G624" s="17" t="str">
        <f>IF(OR(E624="",F624=""),"",NETWORKDAYS(E624,F624,Lister!$D$7:$D$16))</f>
        <v/>
      </c>
      <c r="I624" s="45" t="str">
        <f t="shared" si="63"/>
        <v/>
      </c>
      <c r="J624" s="46"/>
      <c r="K624" s="47">
        <f>IF(ISNUMBER('Opsparede løndele'!I609),J624+'Opsparede løndele'!I609,J624)</f>
        <v>0</v>
      </c>
      <c r="L624" s="48"/>
      <c r="M624" s="49"/>
      <c r="N624" s="23" t="str">
        <f t="shared" si="64"/>
        <v/>
      </c>
      <c r="O624" s="21" t="str">
        <f t="shared" si="65"/>
        <v/>
      </c>
      <c r="P624" s="49"/>
      <c r="Q624" s="49"/>
      <c r="R624" s="49"/>
      <c r="S624" s="22" t="str">
        <f>IFERROR(MAX(IF(OR(P624="",Q624="",R624=""),"",IF(AND(MONTH(E624)=12,MONTH(F624)=12),(NETWORKDAYS(E624,F624,Lister!$D$7:$D$16)-P624)*O624/NETWORKDAYS(Lister!$D$19,Lister!$E$19,Lister!$D$7:$D$16),IF(AND(MONTH(E624)=12,F624&gt;DATE(2021,12,31)),(NETWORKDAYS(E624,Lister!$E$19,Lister!$D$7:$D$16)-P624)*O624/NETWORKDAYS(Lister!$D$19,Lister!$E$19,Lister!$D$7:$D$16),IF(E624&gt;DATE(2021,12,31),0)))),0),"")</f>
        <v/>
      </c>
      <c r="T624" s="22" t="str">
        <f>IFERROR(MAX(IF(OR(P624="",Q624="",R624=""),"",IF(AND(MONTH(E624)=1,MONTH(F624)=1),(NETWORKDAYS(E624,F624,Lister!$D$7:$D$16)-Q624)*O624/NETWORKDAYS(Lister!$D$20,Lister!$E$20,Lister!$D$7:$D$16),IF(AND(MONTH(E624)=1,F624&gt;DATE(2022,1,31)),(NETWORKDAYS(E624,Lister!$E$20,Lister!$D$7:$D$16)-Q624)*O624/NETWORKDAYS(Lister!$D$20,Lister!$E$20,Lister!$D$7:$D$16),IF(AND(E624&lt;DATE(2022,1,1),MONTH(F624)=1),(NETWORKDAYS(Lister!$D$20,F624,Lister!$D$7:$D$16)-Q624)*O624/NETWORKDAYS(Lister!$D$20,Lister!$E$20,Lister!$D$7:$D$16),IF(AND(E624&lt;DATE(2022,1,1),F624&gt;DATE(2022,1,31)),(NETWORKDAYS(Lister!$D$20,Lister!$E$20,Lister!$D$7:$D$16)-Q624)*O624/NETWORKDAYS(Lister!$D$20,Lister!$E$20,Lister!$D$7:$D$16),IF(OR(AND(E624&lt;DATE(2022,1,1),F624&lt;DATE(2022,1,1)),E624&gt;DATE(2022,1,31)),0)))))),0),"")</f>
        <v/>
      </c>
      <c r="U624" s="22" t="str">
        <f>IFERROR(MAX(IF(OR(P624="",Q624="",R624=""),"",IF(AND(MONTH(E624)=2,MONTH(F624)=2),(NETWORKDAYS(E624,F624,Lister!$D$7:$D$16)-R624)*O624/NETWORKDAYS(Lister!$D$21,Lister!$E$21,Lister!$D$7:$D$16),IF(AND(MONTH(E624)=2,F624&gt;DATE(2022,2,28)),(NETWORKDAYS(E624,Lister!$E$21,Lister!$D$7:$D$16)-R624)*O624/NETWORKDAYS(Lister!$D$21,Lister!$E$21,Lister!$D$7:$D$16),IF(AND(E624&lt;DATE(2022,2,1),MONTH(F624)=2),(NETWORKDAYS(Lister!$D$21,F624,Lister!$D$7:$D$16)-R624)*O624/NETWORKDAYS(Lister!$D$21,Lister!$E$21,Lister!$D$7:$D$16),IF(AND(E624&lt;DATE(2022,2,1),F624&gt;DATE(2022,2,28)),(NETWORKDAYS(Lister!$D$21,Lister!$E$21,Lister!$D$7:$D$16)-R624)*O624/NETWORKDAYS(Lister!$D$21,Lister!$E$21,Lister!$D$7:$D$16),IF(OR(AND(E624&lt;DATE(2022,2,1),F624&lt;DATE(2022,2,1)),E624&gt;DATE(2022,2,28)),0)))))),0),"")</f>
        <v/>
      </c>
      <c r="V624" s="23" t="str">
        <f t="shared" si="66"/>
        <v/>
      </c>
      <c r="W624" s="23" t="str">
        <f t="shared" si="67"/>
        <v/>
      </c>
      <c r="X624" s="24" t="str">
        <f t="shared" si="68"/>
        <v/>
      </c>
    </row>
    <row r="625" spans="1:24" x14ac:dyDescent="0.3">
      <c r="A625" s="4" t="str">
        <f t="shared" si="69"/>
        <v/>
      </c>
      <c r="B625" s="41"/>
      <c r="C625" s="42"/>
      <c r="D625" s="43"/>
      <c r="E625" s="44"/>
      <c r="F625" s="44"/>
      <c r="G625" s="17" t="str">
        <f>IF(OR(E625="",F625=""),"",NETWORKDAYS(E625,F625,Lister!$D$7:$D$16))</f>
        <v/>
      </c>
      <c r="I625" s="45" t="str">
        <f t="shared" si="63"/>
        <v/>
      </c>
      <c r="J625" s="46"/>
      <c r="K625" s="47">
        <f>IF(ISNUMBER('Opsparede løndele'!I610),J625+'Opsparede løndele'!I610,J625)</f>
        <v>0</v>
      </c>
      <c r="L625" s="48"/>
      <c r="M625" s="49"/>
      <c r="N625" s="23" t="str">
        <f t="shared" si="64"/>
        <v/>
      </c>
      <c r="O625" s="21" t="str">
        <f t="shared" si="65"/>
        <v/>
      </c>
      <c r="P625" s="49"/>
      <c r="Q625" s="49"/>
      <c r="R625" s="49"/>
      <c r="S625" s="22" t="str">
        <f>IFERROR(MAX(IF(OR(P625="",Q625="",R625=""),"",IF(AND(MONTH(E625)=12,MONTH(F625)=12),(NETWORKDAYS(E625,F625,Lister!$D$7:$D$16)-P625)*O625/NETWORKDAYS(Lister!$D$19,Lister!$E$19,Lister!$D$7:$D$16),IF(AND(MONTH(E625)=12,F625&gt;DATE(2021,12,31)),(NETWORKDAYS(E625,Lister!$E$19,Lister!$D$7:$D$16)-P625)*O625/NETWORKDAYS(Lister!$D$19,Lister!$E$19,Lister!$D$7:$D$16),IF(E625&gt;DATE(2021,12,31),0)))),0),"")</f>
        <v/>
      </c>
      <c r="T625" s="22" t="str">
        <f>IFERROR(MAX(IF(OR(P625="",Q625="",R625=""),"",IF(AND(MONTH(E625)=1,MONTH(F625)=1),(NETWORKDAYS(E625,F625,Lister!$D$7:$D$16)-Q625)*O625/NETWORKDAYS(Lister!$D$20,Lister!$E$20,Lister!$D$7:$D$16),IF(AND(MONTH(E625)=1,F625&gt;DATE(2022,1,31)),(NETWORKDAYS(E625,Lister!$E$20,Lister!$D$7:$D$16)-Q625)*O625/NETWORKDAYS(Lister!$D$20,Lister!$E$20,Lister!$D$7:$D$16),IF(AND(E625&lt;DATE(2022,1,1),MONTH(F625)=1),(NETWORKDAYS(Lister!$D$20,F625,Lister!$D$7:$D$16)-Q625)*O625/NETWORKDAYS(Lister!$D$20,Lister!$E$20,Lister!$D$7:$D$16),IF(AND(E625&lt;DATE(2022,1,1),F625&gt;DATE(2022,1,31)),(NETWORKDAYS(Lister!$D$20,Lister!$E$20,Lister!$D$7:$D$16)-Q625)*O625/NETWORKDAYS(Lister!$D$20,Lister!$E$20,Lister!$D$7:$D$16),IF(OR(AND(E625&lt;DATE(2022,1,1),F625&lt;DATE(2022,1,1)),E625&gt;DATE(2022,1,31)),0)))))),0),"")</f>
        <v/>
      </c>
      <c r="U625" s="22" t="str">
        <f>IFERROR(MAX(IF(OR(P625="",Q625="",R625=""),"",IF(AND(MONTH(E625)=2,MONTH(F625)=2),(NETWORKDAYS(E625,F625,Lister!$D$7:$D$16)-R625)*O625/NETWORKDAYS(Lister!$D$21,Lister!$E$21,Lister!$D$7:$D$16),IF(AND(MONTH(E625)=2,F625&gt;DATE(2022,2,28)),(NETWORKDAYS(E625,Lister!$E$21,Lister!$D$7:$D$16)-R625)*O625/NETWORKDAYS(Lister!$D$21,Lister!$E$21,Lister!$D$7:$D$16),IF(AND(E625&lt;DATE(2022,2,1),MONTH(F625)=2),(NETWORKDAYS(Lister!$D$21,F625,Lister!$D$7:$D$16)-R625)*O625/NETWORKDAYS(Lister!$D$21,Lister!$E$21,Lister!$D$7:$D$16),IF(AND(E625&lt;DATE(2022,2,1),F625&gt;DATE(2022,2,28)),(NETWORKDAYS(Lister!$D$21,Lister!$E$21,Lister!$D$7:$D$16)-R625)*O625/NETWORKDAYS(Lister!$D$21,Lister!$E$21,Lister!$D$7:$D$16),IF(OR(AND(E625&lt;DATE(2022,2,1),F625&lt;DATE(2022,2,1)),E625&gt;DATE(2022,2,28)),0)))))),0),"")</f>
        <v/>
      </c>
      <c r="V625" s="23" t="str">
        <f t="shared" si="66"/>
        <v/>
      </c>
      <c r="W625" s="23" t="str">
        <f t="shared" si="67"/>
        <v/>
      </c>
      <c r="X625" s="24" t="str">
        <f t="shared" si="68"/>
        <v/>
      </c>
    </row>
    <row r="626" spans="1:24" x14ac:dyDescent="0.3">
      <c r="A626" s="4" t="str">
        <f t="shared" si="69"/>
        <v/>
      </c>
      <c r="B626" s="41"/>
      <c r="C626" s="42"/>
      <c r="D626" s="43"/>
      <c r="E626" s="44"/>
      <c r="F626" s="44"/>
      <c r="G626" s="17" t="str">
        <f>IF(OR(E626="",F626=""),"",NETWORKDAYS(E626,F626,Lister!$D$7:$D$16))</f>
        <v/>
      </c>
      <c r="I626" s="45" t="str">
        <f t="shared" si="63"/>
        <v/>
      </c>
      <c r="J626" s="46"/>
      <c r="K626" s="47">
        <f>IF(ISNUMBER('Opsparede løndele'!I611),J626+'Opsparede løndele'!I611,J626)</f>
        <v>0</v>
      </c>
      <c r="L626" s="48"/>
      <c r="M626" s="49"/>
      <c r="N626" s="23" t="str">
        <f t="shared" si="64"/>
        <v/>
      </c>
      <c r="O626" s="21" t="str">
        <f t="shared" si="65"/>
        <v/>
      </c>
      <c r="P626" s="49"/>
      <c r="Q626" s="49"/>
      <c r="R626" s="49"/>
      <c r="S626" s="22" t="str">
        <f>IFERROR(MAX(IF(OR(P626="",Q626="",R626=""),"",IF(AND(MONTH(E626)=12,MONTH(F626)=12),(NETWORKDAYS(E626,F626,Lister!$D$7:$D$16)-P626)*O626/NETWORKDAYS(Lister!$D$19,Lister!$E$19,Lister!$D$7:$D$16),IF(AND(MONTH(E626)=12,F626&gt;DATE(2021,12,31)),(NETWORKDAYS(E626,Lister!$E$19,Lister!$D$7:$D$16)-P626)*O626/NETWORKDAYS(Lister!$D$19,Lister!$E$19,Lister!$D$7:$D$16),IF(E626&gt;DATE(2021,12,31),0)))),0),"")</f>
        <v/>
      </c>
      <c r="T626" s="22" t="str">
        <f>IFERROR(MAX(IF(OR(P626="",Q626="",R626=""),"",IF(AND(MONTH(E626)=1,MONTH(F626)=1),(NETWORKDAYS(E626,F626,Lister!$D$7:$D$16)-Q626)*O626/NETWORKDAYS(Lister!$D$20,Lister!$E$20,Lister!$D$7:$D$16),IF(AND(MONTH(E626)=1,F626&gt;DATE(2022,1,31)),(NETWORKDAYS(E626,Lister!$E$20,Lister!$D$7:$D$16)-Q626)*O626/NETWORKDAYS(Lister!$D$20,Lister!$E$20,Lister!$D$7:$D$16),IF(AND(E626&lt;DATE(2022,1,1),MONTH(F626)=1),(NETWORKDAYS(Lister!$D$20,F626,Lister!$D$7:$D$16)-Q626)*O626/NETWORKDAYS(Lister!$D$20,Lister!$E$20,Lister!$D$7:$D$16),IF(AND(E626&lt;DATE(2022,1,1),F626&gt;DATE(2022,1,31)),(NETWORKDAYS(Lister!$D$20,Lister!$E$20,Lister!$D$7:$D$16)-Q626)*O626/NETWORKDAYS(Lister!$D$20,Lister!$E$20,Lister!$D$7:$D$16),IF(OR(AND(E626&lt;DATE(2022,1,1),F626&lt;DATE(2022,1,1)),E626&gt;DATE(2022,1,31)),0)))))),0),"")</f>
        <v/>
      </c>
      <c r="U626" s="22" t="str">
        <f>IFERROR(MAX(IF(OR(P626="",Q626="",R626=""),"",IF(AND(MONTH(E626)=2,MONTH(F626)=2),(NETWORKDAYS(E626,F626,Lister!$D$7:$D$16)-R626)*O626/NETWORKDAYS(Lister!$D$21,Lister!$E$21,Lister!$D$7:$D$16),IF(AND(MONTH(E626)=2,F626&gt;DATE(2022,2,28)),(NETWORKDAYS(E626,Lister!$E$21,Lister!$D$7:$D$16)-R626)*O626/NETWORKDAYS(Lister!$D$21,Lister!$E$21,Lister!$D$7:$D$16),IF(AND(E626&lt;DATE(2022,2,1),MONTH(F626)=2),(NETWORKDAYS(Lister!$D$21,F626,Lister!$D$7:$D$16)-R626)*O626/NETWORKDAYS(Lister!$D$21,Lister!$E$21,Lister!$D$7:$D$16),IF(AND(E626&lt;DATE(2022,2,1),F626&gt;DATE(2022,2,28)),(NETWORKDAYS(Lister!$D$21,Lister!$E$21,Lister!$D$7:$D$16)-R626)*O626/NETWORKDAYS(Lister!$D$21,Lister!$E$21,Lister!$D$7:$D$16),IF(OR(AND(E626&lt;DATE(2022,2,1),F626&lt;DATE(2022,2,1)),E626&gt;DATE(2022,2,28)),0)))))),0),"")</f>
        <v/>
      </c>
      <c r="V626" s="23" t="str">
        <f t="shared" si="66"/>
        <v/>
      </c>
      <c r="W626" s="23" t="str">
        <f t="shared" si="67"/>
        <v/>
      </c>
      <c r="X626" s="24" t="str">
        <f t="shared" si="68"/>
        <v/>
      </c>
    </row>
    <row r="627" spans="1:24" x14ac:dyDescent="0.3">
      <c r="A627" s="4" t="str">
        <f t="shared" si="69"/>
        <v/>
      </c>
      <c r="B627" s="41"/>
      <c r="C627" s="42"/>
      <c r="D627" s="43"/>
      <c r="E627" s="44"/>
      <c r="F627" s="44"/>
      <c r="G627" s="17" t="str">
        <f>IF(OR(E627="",F627=""),"",NETWORKDAYS(E627,F627,Lister!$D$7:$D$16))</f>
        <v/>
      </c>
      <c r="I627" s="45" t="str">
        <f t="shared" si="63"/>
        <v/>
      </c>
      <c r="J627" s="46"/>
      <c r="K627" s="47">
        <f>IF(ISNUMBER('Opsparede løndele'!I612),J627+'Opsparede løndele'!I612,J627)</f>
        <v>0</v>
      </c>
      <c r="L627" s="48"/>
      <c r="M627" s="49"/>
      <c r="N627" s="23" t="str">
        <f t="shared" si="64"/>
        <v/>
      </c>
      <c r="O627" s="21" t="str">
        <f t="shared" si="65"/>
        <v/>
      </c>
      <c r="P627" s="49"/>
      <c r="Q627" s="49"/>
      <c r="R627" s="49"/>
      <c r="S627" s="22" t="str">
        <f>IFERROR(MAX(IF(OR(P627="",Q627="",R627=""),"",IF(AND(MONTH(E627)=12,MONTH(F627)=12),(NETWORKDAYS(E627,F627,Lister!$D$7:$D$16)-P627)*O627/NETWORKDAYS(Lister!$D$19,Lister!$E$19,Lister!$D$7:$D$16),IF(AND(MONTH(E627)=12,F627&gt;DATE(2021,12,31)),(NETWORKDAYS(E627,Lister!$E$19,Lister!$D$7:$D$16)-P627)*O627/NETWORKDAYS(Lister!$D$19,Lister!$E$19,Lister!$D$7:$D$16),IF(E627&gt;DATE(2021,12,31),0)))),0),"")</f>
        <v/>
      </c>
      <c r="T627" s="22" t="str">
        <f>IFERROR(MAX(IF(OR(P627="",Q627="",R627=""),"",IF(AND(MONTH(E627)=1,MONTH(F627)=1),(NETWORKDAYS(E627,F627,Lister!$D$7:$D$16)-Q627)*O627/NETWORKDAYS(Lister!$D$20,Lister!$E$20,Lister!$D$7:$D$16),IF(AND(MONTH(E627)=1,F627&gt;DATE(2022,1,31)),(NETWORKDAYS(E627,Lister!$E$20,Lister!$D$7:$D$16)-Q627)*O627/NETWORKDAYS(Lister!$D$20,Lister!$E$20,Lister!$D$7:$D$16),IF(AND(E627&lt;DATE(2022,1,1),MONTH(F627)=1),(NETWORKDAYS(Lister!$D$20,F627,Lister!$D$7:$D$16)-Q627)*O627/NETWORKDAYS(Lister!$D$20,Lister!$E$20,Lister!$D$7:$D$16),IF(AND(E627&lt;DATE(2022,1,1),F627&gt;DATE(2022,1,31)),(NETWORKDAYS(Lister!$D$20,Lister!$E$20,Lister!$D$7:$D$16)-Q627)*O627/NETWORKDAYS(Lister!$D$20,Lister!$E$20,Lister!$D$7:$D$16),IF(OR(AND(E627&lt;DATE(2022,1,1),F627&lt;DATE(2022,1,1)),E627&gt;DATE(2022,1,31)),0)))))),0),"")</f>
        <v/>
      </c>
      <c r="U627" s="22" t="str">
        <f>IFERROR(MAX(IF(OR(P627="",Q627="",R627=""),"",IF(AND(MONTH(E627)=2,MONTH(F627)=2),(NETWORKDAYS(E627,F627,Lister!$D$7:$D$16)-R627)*O627/NETWORKDAYS(Lister!$D$21,Lister!$E$21,Lister!$D$7:$D$16),IF(AND(MONTH(E627)=2,F627&gt;DATE(2022,2,28)),(NETWORKDAYS(E627,Lister!$E$21,Lister!$D$7:$D$16)-R627)*O627/NETWORKDAYS(Lister!$D$21,Lister!$E$21,Lister!$D$7:$D$16),IF(AND(E627&lt;DATE(2022,2,1),MONTH(F627)=2),(NETWORKDAYS(Lister!$D$21,F627,Lister!$D$7:$D$16)-R627)*O627/NETWORKDAYS(Lister!$D$21,Lister!$E$21,Lister!$D$7:$D$16),IF(AND(E627&lt;DATE(2022,2,1),F627&gt;DATE(2022,2,28)),(NETWORKDAYS(Lister!$D$21,Lister!$E$21,Lister!$D$7:$D$16)-R627)*O627/NETWORKDAYS(Lister!$D$21,Lister!$E$21,Lister!$D$7:$D$16),IF(OR(AND(E627&lt;DATE(2022,2,1),F627&lt;DATE(2022,2,1)),E627&gt;DATE(2022,2,28)),0)))))),0),"")</f>
        <v/>
      </c>
      <c r="V627" s="23" t="str">
        <f t="shared" si="66"/>
        <v/>
      </c>
      <c r="W627" s="23" t="str">
        <f t="shared" si="67"/>
        <v/>
      </c>
      <c r="X627" s="24" t="str">
        <f t="shared" si="68"/>
        <v/>
      </c>
    </row>
    <row r="628" spans="1:24" x14ac:dyDescent="0.3">
      <c r="A628" s="4" t="str">
        <f t="shared" si="69"/>
        <v/>
      </c>
      <c r="B628" s="41"/>
      <c r="C628" s="42"/>
      <c r="D628" s="43"/>
      <c r="E628" s="44"/>
      <c r="F628" s="44"/>
      <c r="G628" s="17" t="str">
        <f>IF(OR(E628="",F628=""),"",NETWORKDAYS(E628,F628,Lister!$D$7:$D$16))</f>
        <v/>
      </c>
      <c r="I628" s="45" t="str">
        <f t="shared" si="63"/>
        <v/>
      </c>
      <c r="J628" s="46"/>
      <c r="K628" s="47">
        <f>IF(ISNUMBER('Opsparede løndele'!I613),J628+'Opsparede løndele'!I613,J628)</f>
        <v>0</v>
      </c>
      <c r="L628" s="48"/>
      <c r="M628" s="49"/>
      <c r="N628" s="23" t="str">
        <f t="shared" si="64"/>
        <v/>
      </c>
      <c r="O628" s="21" t="str">
        <f t="shared" si="65"/>
        <v/>
      </c>
      <c r="P628" s="49"/>
      <c r="Q628" s="49"/>
      <c r="R628" s="49"/>
      <c r="S628" s="22" t="str">
        <f>IFERROR(MAX(IF(OR(P628="",Q628="",R628=""),"",IF(AND(MONTH(E628)=12,MONTH(F628)=12),(NETWORKDAYS(E628,F628,Lister!$D$7:$D$16)-P628)*O628/NETWORKDAYS(Lister!$D$19,Lister!$E$19,Lister!$D$7:$D$16),IF(AND(MONTH(E628)=12,F628&gt;DATE(2021,12,31)),(NETWORKDAYS(E628,Lister!$E$19,Lister!$D$7:$D$16)-P628)*O628/NETWORKDAYS(Lister!$D$19,Lister!$E$19,Lister!$D$7:$D$16),IF(E628&gt;DATE(2021,12,31),0)))),0),"")</f>
        <v/>
      </c>
      <c r="T628" s="22" t="str">
        <f>IFERROR(MAX(IF(OR(P628="",Q628="",R628=""),"",IF(AND(MONTH(E628)=1,MONTH(F628)=1),(NETWORKDAYS(E628,F628,Lister!$D$7:$D$16)-Q628)*O628/NETWORKDAYS(Lister!$D$20,Lister!$E$20,Lister!$D$7:$D$16),IF(AND(MONTH(E628)=1,F628&gt;DATE(2022,1,31)),(NETWORKDAYS(E628,Lister!$E$20,Lister!$D$7:$D$16)-Q628)*O628/NETWORKDAYS(Lister!$D$20,Lister!$E$20,Lister!$D$7:$D$16),IF(AND(E628&lt;DATE(2022,1,1),MONTH(F628)=1),(NETWORKDAYS(Lister!$D$20,F628,Lister!$D$7:$D$16)-Q628)*O628/NETWORKDAYS(Lister!$D$20,Lister!$E$20,Lister!$D$7:$D$16),IF(AND(E628&lt;DATE(2022,1,1),F628&gt;DATE(2022,1,31)),(NETWORKDAYS(Lister!$D$20,Lister!$E$20,Lister!$D$7:$D$16)-Q628)*O628/NETWORKDAYS(Lister!$D$20,Lister!$E$20,Lister!$D$7:$D$16),IF(OR(AND(E628&lt;DATE(2022,1,1),F628&lt;DATE(2022,1,1)),E628&gt;DATE(2022,1,31)),0)))))),0),"")</f>
        <v/>
      </c>
      <c r="U628" s="22" t="str">
        <f>IFERROR(MAX(IF(OR(P628="",Q628="",R628=""),"",IF(AND(MONTH(E628)=2,MONTH(F628)=2),(NETWORKDAYS(E628,F628,Lister!$D$7:$D$16)-R628)*O628/NETWORKDAYS(Lister!$D$21,Lister!$E$21,Lister!$D$7:$D$16),IF(AND(MONTH(E628)=2,F628&gt;DATE(2022,2,28)),(NETWORKDAYS(E628,Lister!$E$21,Lister!$D$7:$D$16)-R628)*O628/NETWORKDAYS(Lister!$D$21,Lister!$E$21,Lister!$D$7:$D$16),IF(AND(E628&lt;DATE(2022,2,1),MONTH(F628)=2),(NETWORKDAYS(Lister!$D$21,F628,Lister!$D$7:$D$16)-R628)*O628/NETWORKDAYS(Lister!$D$21,Lister!$E$21,Lister!$D$7:$D$16),IF(AND(E628&lt;DATE(2022,2,1),F628&gt;DATE(2022,2,28)),(NETWORKDAYS(Lister!$D$21,Lister!$E$21,Lister!$D$7:$D$16)-R628)*O628/NETWORKDAYS(Lister!$D$21,Lister!$E$21,Lister!$D$7:$D$16),IF(OR(AND(E628&lt;DATE(2022,2,1),F628&lt;DATE(2022,2,1)),E628&gt;DATE(2022,2,28)),0)))))),0),"")</f>
        <v/>
      </c>
      <c r="V628" s="23" t="str">
        <f t="shared" si="66"/>
        <v/>
      </c>
      <c r="W628" s="23" t="str">
        <f t="shared" si="67"/>
        <v/>
      </c>
      <c r="X628" s="24" t="str">
        <f t="shared" si="68"/>
        <v/>
      </c>
    </row>
    <row r="629" spans="1:24" x14ac:dyDescent="0.3">
      <c r="A629" s="4" t="str">
        <f t="shared" si="69"/>
        <v/>
      </c>
      <c r="B629" s="41"/>
      <c r="C629" s="42"/>
      <c r="D629" s="43"/>
      <c r="E629" s="44"/>
      <c r="F629" s="44"/>
      <c r="G629" s="17" t="str">
        <f>IF(OR(E629="",F629=""),"",NETWORKDAYS(E629,F629,Lister!$D$7:$D$16))</f>
        <v/>
      </c>
      <c r="I629" s="45" t="str">
        <f t="shared" si="63"/>
        <v/>
      </c>
      <c r="J629" s="46"/>
      <c r="K629" s="47">
        <f>IF(ISNUMBER('Opsparede løndele'!I614),J629+'Opsparede løndele'!I614,J629)</f>
        <v>0</v>
      </c>
      <c r="L629" s="48"/>
      <c r="M629" s="49"/>
      <c r="N629" s="23" t="str">
        <f t="shared" si="64"/>
        <v/>
      </c>
      <c r="O629" s="21" t="str">
        <f t="shared" si="65"/>
        <v/>
      </c>
      <c r="P629" s="49"/>
      <c r="Q629" s="49"/>
      <c r="R629" s="49"/>
      <c r="S629" s="22" t="str">
        <f>IFERROR(MAX(IF(OR(P629="",Q629="",R629=""),"",IF(AND(MONTH(E629)=12,MONTH(F629)=12),(NETWORKDAYS(E629,F629,Lister!$D$7:$D$16)-P629)*O629/NETWORKDAYS(Lister!$D$19,Lister!$E$19,Lister!$D$7:$D$16),IF(AND(MONTH(E629)=12,F629&gt;DATE(2021,12,31)),(NETWORKDAYS(E629,Lister!$E$19,Lister!$D$7:$D$16)-P629)*O629/NETWORKDAYS(Lister!$D$19,Lister!$E$19,Lister!$D$7:$D$16),IF(E629&gt;DATE(2021,12,31),0)))),0),"")</f>
        <v/>
      </c>
      <c r="T629" s="22" t="str">
        <f>IFERROR(MAX(IF(OR(P629="",Q629="",R629=""),"",IF(AND(MONTH(E629)=1,MONTH(F629)=1),(NETWORKDAYS(E629,F629,Lister!$D$7:$D$16)-Q629)*O629/NETWORKDAYS(Lister!$D$20,Lister!$E$20,Lister!$D$7:$D$16),IF(AND(MONTH(E629)=1,F629&gt;DATE(2022,1,31)),(NETWORKDAYS(E629,Lister!$E$20,Lister!$D$7:$D$16)-Q629)*O629/NETWORKDAYS(Lister!$D$20,Lister!$E$20,Lister!$D$7:$D$16),IF(AND(E629&lt;DATE(2022,1,1),MONTH(F629)=1),(NETWORKDAYS(Lister!$D$20,F629,Lister!$D$7:$D$16)-Q629)*O629/NETWORKDAYS(Lister!$D$20,Lister!$E$20,Lister!$D$7:$D$16),IF(AND(E629&lt;DATE(2022,1,1),F629&gt;DATE(2022,1,31)),(NETWORKDAYS(Lister!$D$20,Lister!$E$20,Lister!$D$7:$D$16)-Q629)*O629/NETWORKDAYS(Lister!$D$20,Lister!$E$20,Lister!$D$7:$D$16),IF(OR(AND(E629&lt;DATE(2022,1,1),F629&lt;DATE(2022,1,1)),E629&gt;DATE(2022,1,31)),0)))))),0),"")</f>
        <v/>
      </c>
      <c r="U629" s="22" t="str">
        <f>IFERROR(MAX(IF(OR(P629="",Q629="",R629=""),"",IF(AND(MONTH(E629)=2,MONTH(F629)=2),(NETWORKDAYS(E629,F629,Lister!$D$7:$D$16)-R629)*O629/NETWORKDAYS(Lister!$D$21,Lister!$E$21,Lister!$D$7:$D$16),IF(AND(MONTH(E629)=2,F629&gt;DATE(2022,2,28)),(NETWORKDAYS(E629,Lister!$E$21,Lister!$D$7:$D$16)-R629)*O629/NETWORKDAYS(Lister!$D$21,Lister!$E$21,Lister!$D$7:$D$16),IF(AND(E629&lt;DATE(2022,2,1),MONTH(F629)=2),(NETWORKDAYS(Lister!$D$21,F629,Lister!$D$7:$D$16)-R629)*O629/NETWORKDAYS(Lister!$D$21,Lister!$E$21,Lister!$D$7:$D$16),IF(AND(E629&lt;DATE(2022,2,1),F629&gt;DATE(2022,2,28)),(NETWORKDAYS(Lister!$D$21,Lister!$E$21,Lister!$D$7:$D$16)-R629)*O629/NETWORKDAYS(Lister!$D$21,Lister!$E$21,Lister!$D$7:$D$16),IF(OR(AND(E629&lt;DATE(2022,2,1),F629&lt;DATE(2022,2,1)),E629&gt;DATE(2022,2,28)),0)))))),0),"")</f>
        <v/>
      </c>
      <c r="V629" s="23" t="str">
        <f t="shared" si="66"/>
        <v/>
      </c>
      <c r="W629" s="23" t="str">
        <f t="shared" si="67"/>
        <v/>
      </c>
      <c r="X629" s="24" t="str">
        <f t="shared" si="68"/>
        <v/>
      </c>
    </row>
    <row r="630" spans="1:24" x14ac:dyDescent="0.3">
      <c r="A630" s="4" t="str">
        <f t="shared" si="69"/>
        <v/>
      </c>
      <c r="B630" s="41"/>
      <c r="C630" s="42"/>
      <c r="D630" s="43"/>
      <c r="E630" s="44"/>
      <c r="F630" s="44"/>
      <c r="G630" s="17" t="str">
        <f>IF(OR(E630="",F630=""),"",NETWORKDAYS(E630,F630,Lister!$D$7:$D$16))</f>
        <v/>
      </c>
      <c r="I630" s="45" t="str">
        <f t="shared" si="63"/>
        <v/>
      </c>
      <c r="J630" s="46"/>
      <c r="K630" s="47">
        <f>IF(ISNUMBER('Opsparede løndele'!I615),J630+'Opsparede løndele'!I615,J630)</f>
        <v>0</v>
      </c>
      <c r="L630" s="48"/>
      <c r="M630" s="49"/>
      <c r="N630" s="23" t="str">
        <f t="shared" si="64"/>
        <v/>
      </c>
      <c r="O630" s="21" t="str">
        <f t="shared" si="65"/>
        <v/>
      </c>
      <c r="P630" s="49"/>
      <c r="Q630" s="49"/>
      <c r="R630" s="49"/>
      <c r="S630" s="22" t="str">
        <f>IFERROR(MAX(IF(OR(P630="",Q630="",R630=""),"",IF(AND(MONTH(E630)=12,MONTH(F630)=12),(NETWORKDAYS(E630,F630,Lister!$D$7:$D$16)-P630)*O630/NETWORKDAYS(Lister!$D$19,Lister!$E$19,Lister!$D$7:$D$16),IF(AND(MONTH(E630)=12,F630&gt;DATE(2021,12,31)),(NETWORKDAYS(E630,Lister!$E$19,Lister!$D$7:$D$16)-P630)*O630/NETWORKDAYS(Lister!$D$19,Lister!$E$19,Lister!$D$7:$D$16),IF(E630&gt;DATE(2021,12,31),0)))),0),"")</f>
        <v/>
      </c>
      <c r="T630" s="22" t="str">
        <f>IFERROR(MAX(IF(OR(P630="",Q630="",R630=""),"",IF(AND(MONTH(E630)=1,MONTH(F630)=1),(NETWORKDAYS(E630,F630,Lister!$D$7:$D$16)-Q630)*O630/NETWORKDAYS(Lister!$D$20,Lister!$E$20,Lister!$D$7:$D$16),IF(AND(MONTH(E630)=1,F630&gt;DATE(2022,1,31)),(NETWORKDAYS(E630,Lister!$E$20,Lister!$D$7:$D$16)-Q630)*O630/NETWORKDAYS(Lister!$D$20,Lister!$E$20,Lister!$D$7:$D$16),IF(AND(E630&lt;DATE(2022,1,1),MONTH(F630)=1),(NETWORKDAYS(Lister!$D$20,F630,Lister!$D$7:$D$16)-Q630)*O630/NETWORKDAYS(Lister!$D$20,Lister!$E$20,Lister!$D$7:$D$16),IF(AND(E630&lt;DATE(2022,1,1),F630&gt;DATE(2022,1,31)),(NETWORKDAYS(Lister!$D$20,Lister!$E$20,Lister!$D$7:$D$16)-Q630)*O630/NETWORKDAYS(Lister!$D$20,Lister!$E$20,Lister!$D$7:$D$16),IF(OR(AND(E630&lt;DATE(2022,1,1),F630&lt;DATE(2022,1,1)),E630&gt;DATE(2022,1,31)),0)))))),0),"")</f>
        <v/>
      </c>
      <c r="U630" s="22" t="str">
        <f>IFERROR(MAX(IF(OR(P630="",Q630="",R630=""),"",IF(AND(MONTH(E630)=2,MONTH(F630)=2),(NETWORKDAYS(E630,F630,Lister!$D$7:$D$16)-R630)*O630/NETWORKDAYS(Lister!$D$21,Lister!$E$21,Lister!$D$7:$D$16),IF(AND(MONTH(E630)=2,F630&gt;DATE(2022,2,28)),(NETWORKDAYS(E630,Lister!$E$21,Lister!$D$7:$D$16)-R630)*O630/NETWORKDAYS(Lister!$D$21,Lister!$E$21,Lister!$D$7:$D$16),IF(AND(E630&lt;DATE(2022,2,1),MONTH(F630)=2),(NETWORKDAYS(Lister!$D$21,F630,Lister!$D$7:$D$16)-R630)*O630/NETWORKDAYS(Lister!$D$21,Lister!$E$21,Lister!$D$7:$D$16),IF(AND(E630&lt;DATE(2022,2,1),F630&gt;DATE(2022,2,28)),(NETWORKDAYS(Lister!$D$21,Lister!$E$21,Lister!$D$7:$D$16)-R630)*O630/NETWORKDAYS(Lister!$D$21,Lister!$E$21,Lister!$D$7:$D$16),IF(OR(AND(E630&lt;DATE(2022,2,1),F630&lt;DATE(2022,2,1)),E630&gt;DATE(2022,2,28)),0)))))),0),"")</f>
        <v/>
      </c>
      <c r="V630" s="23" t="str">
        <f t="shared" si="66"/>
        <v/>
      </c>
      <c r="W630" s="23" t="str">
        <f t="shared" si="67"/>
        <v/>
      </c>
      <c r="X630" s="24" t="str">
        <f t="shared" si="68"/>
        <v/>
      </c>
    </row>
    <row r="631" spans="1:24" x14ac:dyDescent="0.3">
      <c r="A631" s="4" t="str">
        <f t="shared" si="69"/>
        <v/>
      </c>
      <c r="B631" s="41"/>
      <c r="C631" s="42"/>
      <c r="D631" s="43"/>
      <c r="E631" s="44"/>
      <c r="F631" s="44"/>
      <c r="G631" s="17" t="str">
        <f>IF(OR(E631="",F631=""),"",NETWORKDAYS(E631,F631,Lister!$D$7:$D$16))</f>
        <v/>
      </c>
      <c r="I631" s="45" t="str">
        <f t="shared" si="63"/>
        <v/>
      </c>
      <c r="J631" s="46"/>
      <c r="K631" s="47">
        <f>IF(ISNUMBER('Opsparede løndele'!I616),J631+'Opsparede løndele'!I616,J631)</f>
        <v>0</v>
      </c>
      <c r="L631" s="48"/>
      <c r="M631" s="49"/>
      <c r="N631" s="23" t="str">
        <f t="shared" si="64"/>
        <v/>
      </c>
      <c r="O631" s="21" t="str">
        <f t="shared" si="65"/>
        <v/>
      </c>
      <c r="P631" s="49"/>
      <c r="Q631" s="49"/>
      <c r="R631" s="49"/>
      <c r="S631" s="22" t="str">
        <f>IFERROR(MAX(IF(OR(P631="",Q631="",R631=""),"",IF(AND(MONTH(E631)=12,MONTH(F631)=12),(NETWORKDAYS(E631,F631,Lister!$D$7:$D$16)-P631)*O631/NETWORKDAYS(Lister!$D$19,Lister!$E$19,Lister!$D$7:$D$16),IF(AND(MONTH(E631)=12,F631&gt;DATE(2021,12,31)),(NETWORKDAYS(E631,Lister!$E$19,Lister!$D$7:$D$16)-P631)*O631/NETWORKDAYS(Lister!$D$19,Lister!$E$19,Lister!$D$7:$D$16),IF(E631&gt;DATE(2021,12,31),0)))),0),"")</f>
        <v/>
      </c>
      <c r="T631" s="22" t="str">
        <f>IFERROR(MAX(IF(OR(P631="",Q631="",R631=""),"",IF(AND(MONTH(E631)=1,MONTH(F631)=1),(NETWORKDAYS(E631,F631,Lister!$D$7:$D$16)-Q631)*O631/NETWORKDAYS(Lister!$D$20,Lister!$E$20,Lister!$D$7:$D$16),IF(AND(MONTH(E631)=1,F631&gt;DATE(2022,1,31)),(NETWORKDAYS(E631,Lister!$E$20,Lister!$D$7:$D$16)-Q631)*O631/NETWORKDAYS(Lister!$D$20,Lister!$E$20,Lister!$D$7:$D$16),IF(AND(E631&lt;DATE(2022,1,1),MONTH(F631)=1),(NETWORKDAYS(Lister!$D$20,F631,Lister!$D$7:$D$16)-Q631)*O631/NETWORKDAYS(Lister!$D$20,Lister!$E$20,Lister!$D$7:$D$16),IF(AND(E631&lt;DATE(2022,1,1),F631&gt;DATE(2022,1,31)),(NETWORKDAYS(Lister!$D$20,Lister!$E$20,Lister!$D$7:$D$16)-Q631)*O631/NETWORKDAYS(Lister!$D$20,Lister!$E$20,Lister!$D$7:$D$16),IF(OR(AND(E631&lt;DATE(2022,1,1),F631&lt;DATE(2022,1,1)),E631&gt;DATE(2022,1,31)),0)))))),0),"")</f>
        <v/>
      </c>
      <c r="U631" s="22" t="str">
        <f>IFERROR(MAX(IF(OR(P631="",Q631="",R631=""),"",IF(AND(MONTH(E631)=2,MONTH(F631)=2),(NETWORKDAYS(E631,F631,Lister!$D$7:$D$16)-R631)*O631/NETWORKDAYS(Lister!$D$21,Lister!$E$21,Lister!$D$7:$D$16),IF(AND(MONTH(E631)=2,F631&gt;DATE(2022,2,28)),(NETWORKDAYS(E631,Lister!$E$21,Lister!$D$7:$D$16)-R631)*O631/NETWORKDAYS(Lister!$D$21,Lister!$E$21,Lister!$D$7:$D$16),IF(AND(E631&lt;DATE(2022,2,1),MONTH(F631)=2),(NETWORKDAYS(Lister!$D$21,F631,Lister!$D$7:$D$16)-R631)*O631/NETWORKDAYS(Lister!$D$21,Lister!$E$21,Lister!$D$7:$D$16),IF(AND(E631&lt;DATE(2022,2,1),F631&gt;DATE(2022,2,28)),(NETWORKDAYS(Lister!$D$21,Lister!$E$21,Lister!$D$7:$D$16)-R631)*O631/NETWORKDAYS(Lister!$D$21,Lister!$E$21,Lister!$D$7:$D$16),IF(OR(AND(E631&lt;DATE(2022,2,1),F631&lt;DATE(2022,2,1)),E631&gt;DATE(2022,2,28)),0)))))),0),"")</f>
        <v/>
      </c>
      <c r="V631" s="23" t="str">
        <f t="shared" si="66"/>
        <v/>
      </c>
      <c r="W631" s="23" t="str">
        <f t="shared" si="67"/>
        <v/>
      </c>
      <c r="X631" s="24" t="str">
        <f t="shared" si="68"/>
        <v/>
      </c>
    </row>
    <row r="632" spans="1:24" x14ac:dyDescent="0.3">
      <c r="A632" s="4" t="str">
        <f t="shared" si="69"/>
        <v/>
      </c>
      <c r="B632" s="41"/>
      <c r="C632" s="42"/>
      <c r="D632" s="43"/>
      <c r="E632" s="44"/>
      <c r="F632" s="44"/>
      <c r="G632" s="17" t="str">
        <f>IF(OR(E632="",F632=""),"",NETWORKDAYS(E632,F632,Lister!$D$7:$D$16))</f>
        <v/>
      </c>
      <c r="I632" s="45" t="str">
        <f t="shared" si="63"/>
        <v/>
      </c>
      <c r="J632" s="46"/>
      <c r="K632" s="47">
        <f>IF(ISNUMBER('Opsparede løndele'!I617),J632+'Opsparede løndele'!I617,J632)</f>
        <v>0</v>
      </c>
      <c r="L632" s="48"/>
      <c r="M632" s="49"/>
      <c r="N632" s="23" t="str">
        <f t="shared" si="64"/>
        <v/>
      </c>
      <c r="O632" s="21" t="str">
        <f t="shared" si="65"/>
        <v/>
      </c>
      <c r="P632" s="49"/>
      <c r="Q632" s="49"/>
      <c r="R632" s="49"/>
      <c r="S632" s="22" t="str">
        <f>IFERROR(MAX(IF(OR(P632="",Q632="",R632=""),"",IF(AND(MONTH(E632)=12,MONTH(F632)=12),(NETWORKDAYS(E632,F632,Lister!$D$7:$D$16)-P632)*O632/NETWORKDAYS(Lister!$D$19,Lister!$E$19,Lister!$D$7:$D$16),IF(AND(MONTH(E632)=12,F632&gt;DATE(2021,12,31)),(NETWORKDAYS(E632,Lister!$E$19,Lister!$D$7:$D$16)-P632)*O632/NETWORKDAYS(Lister!$D$19,Lister!$E$19,Lister!$D$7:$D$16),IF(E632&gt;DATE(2021,12,31),0)))),0),"")</f>
        <v/>
      </c>
      <c r="T632" s="22" t="str">
        <f>IFERROR(MAX(IF(OR(P632="",Q632="",R632=""),"",IF(AND(MONTH(E632)=1,MONTH(F632)=1),(NETWORKDAYS(E632,F632,Lister!$D$7:$D$16)-Q632)*O632/NETWORKDAYS(Lister!$D$20,Lister!$E$20,Lister!$D$7:$D$16),IF(AND(MONTH(E632)=1,F632&gt;DATE(2022,1,31)),(NETWORKDAYS(E632,Lister!$E$20,Lister!$D$7:$D$16)-Q632)*O632/NETWORKDAYS(Lister!$D$20,Lister!$E$20,Lister!$D$7:$D$16),IF(AND(E632&lt;DATE(2022,1,1),MONTH(F632)=1),(NETWORKDAYS(Lister!$D$20,F632,Lister!$D$7:$D$16)-Q632)*O632/NETWORKDAYS(Lister!$D$20,Lister!$E$20,Lister!$D$7:$D$16),IF(AND(E632&lt;DATE(2022,1,1),F632&gt;DATE(2022,1,31)),(NETWORKDAYS(Lister!$D$20,Lister!$E$20,Lister!$D$7:$D$16)-Q632)*O632/NETWORKDAYS(Lister!$D$20,Lister!$E$20,Lister!$D$7:$D$16),IF(OR(AND(E632&lt;DATE(2022,1,1),F632&lt;DATE(2022,1,1)),E632&gt;DATE(2022,1,31)),0)))))),0),"")</f>
        <v/>
      </c>
      <c r="U632" s="22" t="str">
        <f>IFERROR(MAX(IF(OR(P632="",Q632="",R632=""),"",IF(AND(MONTH(E632)=2,MONTH(F632)=2),(NETWORKDAYS(E632,F632,Lister!$D$7:$D$16)-R632)*O632/NETWORKDAYS(Lister!$D$21,Lister!$E$21,Lister!$D$7:$D$16),IF(AND(MONTH(E632)=2,F632&gt;DATE(2022,2,28)),(NETWORKDAYS(E632,Lister!$E$21,Lister!$D$7:$D$16)-R632)*O632/NETWORKDAYS(Lister!$D$21,Lister!$E$21,Lister!$D$7:$D$16),IF(AND(E632&lt;DATE(2022,2,1),MONTH(F632)=2),(NETWORKDAYS(Lister!$D$21,F632,Lister!$D$7:$D$16)-R632)*O632/NETWORKDAYS(Lister!$D$21,Lister!$E$21,Lister!$D$7:$D$16),IF(AND(E632&lt;DATE(2022,2,1),F632&gt;DATE(2022,2,28)),(NETWORKDAYS(Lister!$D$21,Lister!$E$21,Lister!$D$7:$D$16)-R632)*O632/NETWORKDAYS(Lister!$D$21,Lister!$E$21,Lister!$D$7:$D$16),IF(OR(AND(E632&lt;DATE(2022,2,1),F632&lt;DATE(2022,2,1)),E632&gt;DATE(2022,2,28)),0)))))),0),"")</f>
        <v/>
      </c>
      <c r="V632" s="23" t="str">
        <f t="shared" si="66"/>
        <v/>
      </c>
      <c r="W632" s="23" t="str">
        <f t="shared" si="67"/>
        <v/>
      </c>
      <c r="X632" s="24" t="str">
        <f t="shared" si="68"/>
        <v/>
      </c>
    </row>
    <row r="633" spans="1:24" x14ac:dyDescent="0.3">
      <c r="A633" s="4" t="str">
        <f t="shared" si="69"/>
        <v/>
      </c>
      <c r="B633" s="41"/>
      <c r="C633" s="42"/>
      <c r="D633" s="43"/>
      <c r="E633" s="44"/>
      <c r="F633" s="44"/>
      <c r="G633" s="17" t="str">
        <f>IF(OR(E633="",F633=""),"",NETWORKDAYS(E633,F633,Lister!$D$7:$D$16))</f>
        <v/>
      </c>
      <c r="I633" s="45" t="str">
        <f t="shared" si="63"/>
        <v/>
      </c>
      <c r="J633" s="46"/>
      <c r="K633" s="47">
        <f>IF(ISNUMBER('Opsparede løndele'!I618),J633+'Opsparede løndele'!I618,J633)</f>
        <v>0</v>
      </c>
      <c r="L633" s="48"/>
      <c r="M633" s="49"/>
      <c r="N633" s="23" t="str">
        <f t="shared" si="64"/>
        <v/>
      </c>
      <c r="O633" s="21" t="str">
        <f t="shared" si="65"/>
        <v/>
      </c>
      <c r="P633" s="49"/>
      <c r="Q633" s="49"/>
      <c r="R633" s="49"/>
      <c r="S633" s="22" t="str">
        <f>IFERROR(MAX(IF(OR(P633="",Q633="",R633=""),"",IF(AND(MONTH(E633)=12,MONTH(F633)=12),(NETWORKDAYS(E633,F633,Lister!$D$7:$D$16)-P633)*O633/NETWORKDAYS(Lister!$D$19,Lister!$E$19,Lister!$D$7:$D$16),IF(AND(MONTH(E633)=12,F633&gt;DATE(2021,12,31)),(NETWORKDAYS(E633,Lister!$E$19,Lister!$D$7:$D$16)-P633)*O633/NETWORKDAYS(Lister!$D$19,Lister!$E$19,Lister!$D$7:$D$16),IF(E633&gt;DATE(2021,12,31),0)))),0),"")</f>
        <v/>
      </c>
      <c r="T633" s="22" t="str">
        <f>IFERROR(MAX(IF(OR(P633="",Q633="",R633=""),"",IF(AND(MONTH(E633)=1,MONTH(F633)=1),(NETWORKDAYS(E633,F633,Lister!$D$7:$D$16)-Q633)*O633/NETWORKDAYS(Lister!$D$20,Lister!$E$20,Lister!$D$7:$D$16),IF(AND(MONTH(E633)=1,F633&gt;DATE(2022,1,31)),(NETWORKDAYS(E633,Lister!$E$20,Lister!$D$7:$D$16)-Q633)*O633/NETWORKDAYS(Lister!$D$20,Lister!$E$20,Lister!$D$7:$D$16),IF(AND(E633&lt;DATE(2022,1,1),MONTH(F633)=1),(NETWORKDAYS(Lister!$D$20,F633,Lister!$D$7:$D$16)-Q633)*O633/NETWORKDAYS(Lister!$D$20,Lister!$E$20,Lister!$D$7:$D$16),IF(AND(E633&lt;DATE(2022,1,1),F633&gt;DATE(2022,1,31)),(NETWORKDAYS(Lister!$D$20,Lister!$E$20,Lister!$D$7:$D$16)-Q633)*O633/NETWORKDAYS(Lister!$D$20,Lister!$E$20,Lister!$D$7:$D$16),IF(OR(AND(E633&lt;DATE(2022,1,1),F633&lt;DATE(2022,1,1)),E633&gt;DATE(2022,1,31)),0)))))),0),"")</f>
        <v/>
      </c>
      <c r="U633" s="22" t="str">
        <f>IFERROR(MAX(IF(OR(P633="",Q633="",R633=""),"",IF(AND(MONTH(E633)=2,MONTH(F633)=2),(NETWORKDAYS(E633,F633,Lister!$D$7:$D$16)-R633)*O633/NETWORKDAYS(Lister!$D$21,Lister!$E$21,Lister!$D$7:$D$16),IF(AND(MONTH(E633)=2,F633&gt;DATE(2022,2,28)),(NETWORKDAYS(E633,Lister!$E$21,Lister!$D$7:$D$16)-R633)*O633/NETWORKDAYS(Lister!$D$21,Lister!$E$21,Lister!$D$7:$D$16),IF(AND(E633&lt;DATE(2022,2,1),MONTH(F633)=2),(NETWORKDAYS(Lister!$D$21,F633,Lister!$D$7:$D$16)-R633)*O633/NETWORKDAYS(Lister!$D$21,Lister!$E$21,Lister!$D$7:$D$16),IF(AND(E633&lt;DATE(2022,2,1),F633&gt;DATE(2022,2,28)),(NETWORKDAYS(Lister!$D$21,Lister!$E$21,Lister!$D$7:$D$16)-R633)*O633/NETWORKDAYS(Lister!$D$21,Lister!$E$21,Lister!$D$7:$D$16),IF(OR(AND(E633&lt;DATE(2022,2,1),F633&lt;DATE(2022,2,1)),E633&gt;DATE(2022,2,28)),0)))))),0),"")</f>
        <v/>
      </c>
      <c r="V633" s="23" t="str">
        <f t="shared" si="66"/>
        <v/>
      </c>
      <c r="W633" s="23" t="str">
        <f t="shared" si="67"/>
        <v/>
      </c>
      <c r="X633" s="24" t="str">
        <f t="shared" si="68"/>
        <v/>
      </c>
    </row>
    <row r="634" spans="1:24" x14ac:dyDescent="0.3">
      <c r="A634" s="4" t="str">
        <f t="shared" si="69"/>
        <v/>
      </c>
      <c r="B634" s="41"/>
      <c r="C634" s="42"/>
      <c r="D634" s="43"/>
      <c r="E634" s="44"/>
      <c r="F634" s="44"/>
      <c r="G634" s="17" t="str">
        <f>IF(OR(E634="",F634=""),"",NETWORKDAYS(E634,F634,Lister!$D$7:$D$16))</f>
        <v/>
      </c>
      <c r="I634" s="45" t="str">
        <f t="shared" si="63"/>
        <v/>
      </c>
      <c r="J634" s="46"/>
      <c r="K634" s="47">
        <f>IF(ISNUMBER('Opsparede løndele'!I619),J634+'Opsparede løndele'!I619,J634)</f>
        <v>0</v>
      </c>
      <c r="L634" s="48"/>
      <c r="M634" s="49"/>
      <c r="N634" s="23" t="str">
        <f t="shared" si="64"/>
        <v/>
      </c>
      <c r="O634" s="21" t="str">
        <f t="shared" si="65"/>
        <v/>
      </c>
      <c r="P634" s="49"/>
      <c r="Q634" s="49"/>
      <c r="R634" s="49"/>
      <c r="S634" s="22" t="str">
        <f>IFERROR(MAX(IF(OR(P634="",Q634="",R634=""),"",IF(AND(MONTH(E634)=12,MONTH(F634)=12),(NETWORKDAYS(E634,F634,Lister!$D$7:$D$16)-P634)*O634/NETWORKDAYS(Lister!$D$19,Lister!$E$19,Lister!$D$7:$D$16),IF(AND(MONTH(E634)=12,F634&gt;DATE(2021,12,31)),(NETWORKDAYS(E634,Lister!$E$19,Lister!$D$7:$D$16)-P634)*O634/NETWORKDAYS(Lister!$D$19,Lister!$E$19,Lister!$D$7:$D$16),IF(E634&gt;DATE(2021,12,31),0)))),0),"")</f>
        <v/>
      </c>
      <c r="T634" s="22" t="str">
        <f>IFERROR(MAX(IF(OR(P634="",Q634="",R634=""),"",IF(AND(MONTH(E634)=1,MONTH(F634)=1),(NETWORKDAYS(E634,F634,Lister!$D$7:$D$16)-Q634)*O634/NETWORKDAYS(Lister!$D$20,Lister!$E$20,Lister!$D$7:$D$16),IF(AND(MONTH(E634)=1,F634&gt;DATE(2022,1,31)),(NETWORKDAYS(E634,Lister!$E$20,Lister!$D$7:$D$16)-Q634)*O634/NETWORKDAYS(Lister!$D$20,Lister!$E$20,Lister!$D$7:$D$16),IF(AND(E634&lt;DATE(2022,1,1),MONTH(F634)=1),(NETWORKDAYS(Lister!$D$20,F634,Lister!$D$7:$D$16)-Q634)*O634/NETWORKDAYS(Lister!$D$20,Lister!$E$20,Lister!$D$7:$D$16),IF(AND(E634&lt;DATE(2022,1,1),F634&gt;DATE(2022,1,31)),(NETWORKDAYS(Lister!$D$20,Lister!$E$20,Lister!$D$7:$D$16)-Q634)*O634/NETWORKDAYS(Lister!$D$20,Lister!$E$20,Lister!$D$7:$D$16),IF(OR(AND(E634&lt;DATE(2022,1,1),F634&lt;DATE(2022,1,1)),E634&gt;DATE(2022,1,31)),0)))))),0),"")</f>
        <v/>
      </c>
      <c r="U634" s="22" t="str">
        <f>IFERROR(MAX(IF(OR(P634="",Q634="",R634=""),"",IF(AND(MONTH(E634)=2,MONTH(F634)=2),(NETWORKDAYS(E634,F634,Lister!$D$7:$D$16)-R634)*O634/NETWORKDAYS(Lister!$D$21,Lister!$E$21,Lister!$D$7:$D$16),IF(AND(MONTH(E634)=2,F634&gt;DATE(2022,2,28)),(NETWORKDAYS(E634,Lister!$E$21,Lister!$D$7:$D$16)-R634)*O634/NETWORKDAYS(Lister!$D$21,Lister!$E$21,Lister!$D$7:$D$16),IF(AND(E634&lt;DATE(2022,2,1),MONTH(F634)=2),(NETWORKDAYS(Lister!$D$21,F634,Lister!$D$7:$D$16)-R634)*O634/NETWORKDAYS(Lister!$D$21,Lister!$E$21,Lister!$D$7:$D$16),IF(AND(E634&lt;DATE(2022,2,1),F634&gt;DATE(2022,2,28)),(NETWORKDAYS(Lister!$D$21,Lister!$E$21,Lister!$D$7:$D$16)-R634)*O634/NETWORKDAYS(Lister!$D$21,Lister!$E$21,Lister!$D$7:$D$16),IF(OR(AND(E634&lt;DATE(2022,2,1),F634&lt;DATE(2022,2,1)),E634&gt;DATE(2022,2,28)),0)))))),0),"")</f>
        <v/>
      </c>
      <c r="V634" s="23" t="str">
        <f t="shared" si="66"/>
        <v/>
      </c>
      <c r="W634" s="23" t="str">
        <f t="shared" si="67"/>
        <v/>
      </c>
      <c r="X634" s="24" t="str">
        <f t="shared" si="68"/>
        <v/>
      </c>
    </row>
    <row r="635" spans="1:24" x14ac:dyDescent="0.3">
      <c r="A635" s="4" t="str">
        <f t="shared" si="69"/>
        <v/>
      </c>
      <c r="B635" s="41"/>
      <c r="C635" s="42"/>
      <c r="D635" s="43"/>
      <c r="E635" s="44"/>
      <c r="F635" s="44"/>
      <c r="G635" s="17" t="str">
        <f>IF(OR(E635="",F635=""),"",NETWORKDAYS(E635,F635,Lister!$D$7:$D$16))</f>
        <v/>
      </c>
      <c r="I635" s="45" t="str">
        <f t="shared" si="63"/>
        <v/>
      </c>
      <c r="J635" s="46"/>
      <c r="K635" s="47">
        <f>IF(ISNUMBER('Opsparede løndele'!I620),J635+'Opsparede løndele'!I620,J635)</f>
        <v>0</v>
      </c>
      <c r="L635" s="48"/>
      <c r="M635" s="49"/>
      <c r="N635" s="23" t="str">
        <f t="shared" si="64"/>
        <v/>
      </c>
      <c r="O635" s="21" t="str">
        <f t="shared" si="65"/>
        <v/>
      </c>
      <c r="P635" s="49"/>
      <c r="Q635" s="49"/>
      <c r="R635" s="49"/>
      <c r="S635" s="22" t="str">
        <f>IFERROR(MAX(IF(OR(P635="",Q635="",R635=""),"",IF(AND(MONTH(E635)=12,MONTH(F635)=12),(NETWORKDAYS(E635,F635,Lister!$D$7:$D$16)-P635)*O635/NETWORKDAYS(Lister!$D$19,Lister!$E$19,Lister!$D$7:$D$16),IF(AND(MONTH(E635)=12,F635&gt;DATE(2021,12,31)),(NETWORKDAYS(E635,Lister!$E$19,Lister!$D$7:$D$16)-P635)*O635/NETWORKDAYS(Lister!$D$19,Lister!$E$19,Lister!$D$7:$D$16),IF(E635&gt;DATE(2021,12,31),0)))),0),"")</f>
        <v/>
      </c>
      <c r="T635" s="22" t="str">
        <f>IFERROR(MAX(IF(OR(P635="",Q635="",R635=""),"",IF(AND(MONTH(E635)=1,MONTH(F635)=1),(NETWORKDAYS(E635,F635,Lister!$D$7:$D$16)-Q635)*O635/NETWORKDAYS(Lister!$D$20,Lister!$E$20,Lister!$D$7:$D$16),IF(AND(MONTH(E635)=1,F635&gt;DATE(2022,1,31)),(NETWORKDAYS(E635,Lister!$E$20,Lister!$D$7:$D$16)-Q635)*O635/NETWORKDAYS(Lister!$D$20,Lister!$E$20,Lister!$D$7:$D$16),IF(AND(E635&lt;DATE(2022,1,1),MONTH(F635)=1),(NETWORKDAYS(Lister!$D$20,F635,Lister!$D$7:$D$16)-Q635)*O635/NETWORKDAYS(Lister!$D$20,Lister!$E$20,Lister!$D$7:$D$16),IF(AND(E635&lt;DATE(2022,1,1),F635&gt;DATE(2022,1,31)),(NETWORKDAYS(Lister!$D$20,Lister!$E$20,Lister!$D$7:$D$16)-Q635)*O635/NETWORKDAYS(Lister!$D$20,Lister!$E$20,Lister!$D$7:$D$16),IF(OR(AND(E635&lt;DATE(2022,1,1),F635&lt;DATE(2022,1,1)),E635&gt;DATE(2022,1,31)),0)))))),0),"")</f>
        <v/>
      </c>
      <c r="U635" s="22" t="str">
        <f>IFERROR(MAX(IF(OR(P635="",Q635="",R635=""),"",IF(AND(MONTH(E635)=2,MONTH(F635)=2),(NETWORKDAYS(E635,F635,Lister!$D$7:$D$16)-R635)*O635/NETWORKDAYS(Lister!$D$21,Lister!$E$21,Lister!$D$7:$D$16),IF(AND(MONTH(E635)=2,F635&gt;DATE(2022,2,28)),(NETWORKDAYS(E635,Lister!$E$21,Lister!$D$7:$D$16)-R635)*O635/NETWORKDAYS(Lister!$D$21,Lister!$E$21,Lister!$D$7:$D$16),IF(AND(E635&lt;DATE(2022,2,1),MONTH(F635)=2),(NETWORKDAYS(Lister!$D$21,F635,Lister!$D$7:$D$16)-R635)*O635/NETWORKDAYS(Lister!$D$21,Lister!$E$21,Lister!$D$7:$D$16),IF(AND(E635&lt;DATE(2022,2,1),F635&gt;DATE(2022,2,28)),(NETWORKDAYS(Lister!$D$21,Lister!$E$21,Lister!$D$7:$D$16)-R635)*O635/NETWORKDAYS(Lister!$D$21,Lister!$E$21,Lister!$D$7:$D$16),IF(OR(AND(E635&lt;DATE(2022,2,1),F635&lt;DATE(2022,2,1)),E635&gt;DATE(2022,2,28)),0)))))),0),"")</f>
        <v/>
      </c>
      <c r="V635" s="23" t="str">
        <f t="shared" si="66"/>
        <v/>
      </c>
      <c r="W635" s="23" t="str">
        <f t="shared" si="67"/>
        <v/>
      </c>
      <c r="X635" s="24" t="str">
        <f t="shared" si="68"/>
        <v/>
      </c>
    </row>
    <row r="636" spans="1:24" x14ac:dyDescent="0.3">
      <c r="A636" s="4" t="str">
        <f t="shared" si="69"/>
        <v/>
      </c>
      <c r="B636" s="41"/>
      <c r="C636" s="42"/>
      <c r="D636" s="43"/>
      <c r="E636" s="44"/>
      <c r="F636" s="44"/>
      <c r="G636" s="17" t="str">
        <f>IF(OR(E636="",F636=""),"",NETWORKDAYS(E636,F636,Lister!$D$7:$D$16))</f>
        <v/>
      </c>
      <c r="I636" s="45" t="str">
        <f t="shared" si="63"/>
        <v/>
      </c>
      <c r="J636" s="46"/>
      <c r="K636" s="47">
        <f>IF(ISNUMBER('Opsparede løndele'!I621),J636+'Opsparede løndele'!I621,J636)</f>
        <v>0</v>
      </c>
      <c r="L636" s="48"/>
      <c r="M636" s="49"/>
      <c r="N636" s="23" t="str">
        <f t="shared" si="64"/>
        <v/>
      </c>
      <c r="O636" s="21" t="str">
        <f t="shared" si="65"/>
        <v/>
      </c>
      <c r="P636" s="49"/>
      <c r="Q636" s="49"/>
      <c r="R636" s="49"/>
      <c r="S636" s="22" t="str">
        <f>IFERROR(MAX(IF(OR(P636="",Q636="",R636=""),"",IF(AND(MONTH(E636)=12,MONTH(F636)=12),(NETWORKDAYS(E636,F636,Lister!$D$7:$D$16)-P636)*O636/NETWORKDAYS(Lister!$D$19,Lister!$E$19,Lister!$D$7:$D$16),IF(AND(MONTH(E636)=12,F636&gt;DATE(2021,12,31)),(NETWORKDAYS(E636,Lister!$E$19,Lister!$D$7:$D$16)-P636)*O636/NETWORKDAYS(Lister!$D$19,Lister!$E$19,Lister!$D$7:$D$16),IF(E636&gt;DATE(2021,12,31),0)))),0),"")</f>
        <v/>
      </c>
      <c r="T636" s="22" t="str">
        <f>IFERROR(MAX(IF(OR(P636="",Q636="",R636=""),"",IF(AND(MONTH(E636)=1,MONTH(F636)=1),(NETWORKDAYS(E636,F636,Lister!$D$7:$D$16)-Q636)*O636/NETWORKDAYS(Lister!$D$20,Lister!$E$20,Lister!$D$7:$D$16),IF(AND(MONTH(E636)=1,F636&gt;DATE(2022,1,31)),(NETWORKDAYS(E636,Lister!$E$20,Lister!$D$7:$D$16)-Q636)*O636/NETWORKDAYS(Lister!$D$20,Lister!$E$20,Lister!$D$7:$D$16),IF(AND(E636&lt;DATE(2022,1,1),MONTH(F636)=1),(NETWORKDAYS(Lister!$D$20,F636,Lister!$D$7:$D$16)-Q636)*O636/NETWORKDAYS(Lister!$D$20,Lister!$E$20,Lister!$D$7:$D$16),IF(AND(E636&lt;DATE(2022,1,1),F636&gt;DATE(2022,1,31)),(NETWORKDAYS(Lister!$D$20,Lister!$E$20,Lister!$D$7:$D$16)-Q636)*O636/NETWORKDAYS(Lister!$D$20,Lister!$E$20,Lister!$D$7:$D$16),IF(OR(AND(E636&lt;DATE(2022,1,1),F636&lt;DATE(2022,1,1)),E636&gt;DATE(2022,1,31)),0)))))),0),"")</f>
        <v/>
      </c>
      <c r="U636" s="22" t="str">
        <f>IFERROR(MAX(IF(OR(P636="",Q636="",R636=""),"",IF(AND(MONTH(E636)=2,MONTH(F636)=2),(NETWORKDAYS(E636,F636,Lister!$D$7:$D$16)-R636)*O636/NETWORKDAYS(Lister!$D$21,Lister!$E$21,Lister!$D$7:$D$16),IF(AND(MONTH(E636)=2,F636&gt;DATE(2022,2,28)),(NETWORKDAYS(E636,Lister!$E$21,Lister!$D$7:$D$16)-R636)*O636/NETWORKDAYS(Lister!$D$21,Lister!$E$21,Lister!$D$7:$D$16),IF(AND(E636&lt;DATE(2022,2,1),MONTH(F636)=2),(NETWORKDAYS(Lister!$D$21,F636,Lister!$D$7:$D$16)-R636)*O636/NETWORKDAYS(Lister!$D$21,Lister!$E$21,Lister!$D$7:$D$16),IF(AND(E636&lt;DATE(2022,2,1),F636&gt;DATE(2022,2,28)),(NETWORKDAYS(Lister!$D$21,Lister!$E$21,Lister!$D$7:$D$16)-R636)*O636/NETWORKDAYS(Lister!$D$21,Lister!$E$21,Lister!$D$7:$D$16),IF(OR(AND(E636&lt;DATE(2022,2,1),F636&lt;DATE(2022,2,1)),E636&gt;DATE(2022,2,28)),0)))))),0),"")</f>
        <v/>
      </c>
      <c r="V636" s="23" t="str">
        <f t="shared" si="66"/>
        <v/>
      </c>
      <c r="W636" s="23" t="str">
        <f t="shared" si="67"/>
        <v/>
      </c>
      <c r="X636" s="24" t="str">
        <f t="shared" si="68"/>
        <v/>
      </c>
    </row>
    <row r="637" spans="1:24" x14ac:dyDescent="0.3">
      <c r="A637" s="4" t="str">
        <f t="shared" si="69"/>
        <v/>
      </c>
      <c r="B637" s="41"/>
      <c r="C637" s="42"/>
      <c r="D637" s="43"/>
      <c r="E637" s="44"/>
      <c r="F637" s="44"/>
      <c r="G637" s="17" t="str">
        <f>IF(OR(E637="",F637=""),"",NETWORKDAYS(E637,F637,Lister!$D$7:$D$16))</f>
        <v/>
      </c>
      <c r="I637" s="45" t="str">
        <f t="shared" si="63"/>
        <v/>
      </c>
      <c r="J637" s="46"/>
      <c r="K637" s="47">
        <f>IF(ISNUMBER('Opsparede løndele'!I622),J637+'Opsparede løndele'!I622,J637)</f>
        <v>0</v>
      </c>
      <c r="L637" s="48"/>
      <c r="M637" s="49"/>
      <c r="N637" s="23" t="str">
        <f t="shared" si="64"/>
        <v/>
      </c>
      <c r="O637" s="21" t="str">
        <f t="shared" si="65"/>
        <v/>
      </c>
      <c r="P637" s="49"/>
      <c r="Q637" s="49"/>
      <c r="R637" s="49"/>
      <c r="S637" s="22" t="str">
        <f>IFERROR(MAX(IF(OR(P637="",Q637="",R637=""),"",IF(AND(MONTH(E637)=12,MONTH(F637)=12),(NETWORKDAYS(E637,F637,Lister!$D$7:$D$16)-P637)*O637/NETWORKDAYS(Lister!$D$19,Lister!$E$19,Lister!$D$7:$D$16),IF(AND(MONTH(E637)=12,F637&gt;DATE(2021,12,31)),(NETWORKDAYS(E637,Lister!$E$19,Lister!$D$7:$D$16)-P637)*O637/NETWORKDAYS(Lister!$D$19,Lister!$E$19,Lister!$D$7:$D$16),IF(E637&gt;DATE(2021,12,31),0)))),0),"")</f>
        <v/>
      </c>
      <c r="T637" s="22" t="str">
        <f>IFERROR(MAX(IF(OR(P637="",Q637="",R637=""),"",IF(AND(MONTH(E637)=1,MONTH(F637)=1),(NETWORKDAYS(E637,F637,Lister!$D$7:$D$16)-Q637)*O637/NETWORKDAYS(Lister!$D$20,Lister!$E$20,Lister!$D$7:$D$16),IF(AND(MONTH(E637)=1,F637&gt;DATE(2022,1,31)),(NETWORKDAYS(E637,Lister!$E$20,Lister!$D$7:$D$16)-Q637)*O637/NETWORKDAYS(Lister!$D$20,Lister!$E$20,Lister!$D$7:$D$16),IF(AND(E637&lt;DATE(2022,1,1),MONTH(F637)=1),(NETWORKDAYS(Lister!$D$20,F637,Lister!$D$7:$D$16)-Q637)*O637/NETWORKDAYS(Lister!$D$20,Lister!$E$20,Lister!$D$7:$D$16),IF(AND(E637&lt;DATE(2022,1,1),F637&gt;DATE(2022,1,31)),(NETWORKDAYS(Lister!$D$20,Lister!$E$20,Lister!$D$7:$D$16)-Q637)*O637/NETWORKDAYS(Lister!$D$20,Lister!$E$20,Lister!$D$7:$D$16),IF(OR(AND(E637&lt;DATE(2022,1,1),F637&lt;DATE(2022,1,1)),E637&gt;DATE(2022,1,31)),0)))))),0),"")</f>
        <v/>
      </c>
      <c r="U637" s="22" t="str">
        <f>IFERROR(MAX(IF(OR(P637="",Q637="",R637=""),"",IF(AND(MONTH(E637)=2,MONTH(F637)=2),(NETWORKDAYS(E637,F637,Lister!$D$7:$D$16)-R637)*O637/NETWORKDAYS(Lister!$D$21,Lister!$E$21,Lister!$D$7:$D$16),IF(AND(MONTH(E637)=2,F637&gt;DATE(2022,2,28)),(NETWORKDAYS(E637,Lister!$E$21,Lister!$D$7:$D$16)-R637)*O637/NETWORKDAYS(Lister!$D$21,Lister!$E$21,Lister!$D$7:$D$16),IF(AND(E637&lt;DATE(2022,2,1),MONTH(F637)=2),(NETWORKDAYS(Lister!$D$21,F637,Lister!$D$7:$D$16)-R637)*O637/NETWORKDAYS(Lister!$D$21,Lister!$E$21,Lister!$D$7:$D$16),IF(AND(E637&lt;DATE(2022,2,1),F637&gt;DATE(2022,2,28)),(NETWORKDAYS(Lister!$D$21,Lister!$E$21,Lister!$D$7:$D$16)-R637)*O637/NETWORKDAYS(Lister!$D$21,Lister!$E$21,Lister!$D$7:$D$16),IF(OR(AND(E637&lt;DATE(2022,2,1),F637&lt;DATE(2022,2,1)),E637&gt;DATE(2022,2,28)),0)))))),0),"")</f>
        <v/>
      </c>
      <c r="V637" s="23" t="str">
        <f t="shared" si="66"/>
        <v/>
      </c>
      <c r="W637" s="23" t="str">
        <f t="shared" si="67"/>
        <v/>
      </c>
      <c r="X637" s="24" t="str">
        <f t="shared" si="68"/>
        <v/>
      </c>
    </row>
    <row r="638" spans="1:24" x14ac:dyDescent="0.3">
      <c r="A638" s="4" t="str">
        <f t="shared" si="69"/>
        <v/>
      </c>
      <c r="B638" s="41"/>
      <c r="C638" s="42"/>
      <c r="D638" s="43"/>
      <c r="E638" s="44"/>
      <c r="F638" s="44"/>
      <c r="G638" s="17" t="str">
        <f>IF(OR(E638="",F638=""),"",NETWORKDAYS(E638,F638,Lister!$D$7:$D$16))</f>
        <v/>
      </c>
      <c r="I638" s="45" t="str">
        <f t="shared" si="63"/>
        <v/>
      </c>
      <c r="J638" s="46"/>
      <c r="K638" s="47">
        <f>IF(ISNUMBER('Opsparede løndele'!I623),J638+'Opsparede løndele'!I623,J638)</f>
        <v>0</v>
      </c>
      <c r="L638" s="48"/>
      <c r="M638" s="49"/>
      <c r="N638" s="23" t="str">
        <f t="shared" si="64"/>
        <v/>
      </c>
      <c r="O638" s="21" t="str">
        <f t="shared" si="65"/>
        <v/>
      </c>
      <c r="P638" s="49"/>
      <c r="Q638" s="49"/>
      <c r="R638" s="49"/>
      <c r="S638" s="22" t="str">
        <f>IFERROR(MAX(IF(OR(P638="",Q638="",R638=""),"",IF(AND(MONTH(E638)=12,MONTH(F638)=12),(NETWORKDAYS(E638,F638,Lister!$D$7:$D$16)-P638)*O638/NETWORKDAYS(Lister!$D$19,Lister!$E$19,Lister!$D$7:$D$16),IF(AND(MONTH(E638)=12,F638&gt;DATE(2021,12,31)),(NETWORKDAYS(E638,Lister!$E$19,Lister!$D$7:$D$16)-P638)*O638/NETWORKDAYS(Lister!$D$19,Lister!$E$19,Lister!$D$7:$D$16),IF(E638&gt;DATE(2021,12,31),0)))),0),"")</f>
        <v/>
      </c>
      <c r="T638" s="22" t="str">
        <f>IFERROR(MAX(IF(OR(P638="",Q638="",R638=""),"",IF(AND(MONTH(E638)=1,MONTH(F638)=1),(NETWORKDAYS(E638,F638,Lister!$D$7:$D$16)-Q638)*O638/NETWORKDAYS(Lister!$D$20,Lister!$E$20,Lister!$D$7:$D$16),IF(AND(MONTH(E638)=1,F638&gt;DATE(2022,1,31)),(NETWORKDAYS(E638,Lister!$E$20,Lister!$D$7:$D$16)-Q638)*O638/NETWORKDAYS(Lister!$D$20,Lister!$E$20,Lister!$D$7:$D$16),IF(AND(E638&lt;DATE(2022,1,1),MONTH(F638)=1),(NETWORKDAYS(Lister!$D$20,F638,Lister!$D$7:$D$16)-Q638)*O638/NETWORKDAYS(Lister!$D$20,Lister!$E$20,Lister!$D$7:$D$16),IF(AND(E638&lt;DATE(2022,1,1),F638&gt;DATE(2022,1,31)),(NETWORKDAYS(Lister!$D$20,Lister!$E$20,Lister!$D$7:$D$16)-Q638)*O638/NETWORKDAYS(Lister!$D$20,Lister!$E$20,Lister!$D$7:$D$16),IF(OR(AND(E638&lt;DATE(2022,1,1),F638&lt;DATE(2022,1,1)),E638&gt;DATE(2022,1,31)),0)))))),0),"")</f>
        <v/>
      </c>
      <c r="U638" s="22" t="str">
        <f>IFERROR(MAX(IF(OR(P638="",Q638="",R638=""),"",IF(AND(MONTH(E638)=2,MONTH(F638)=2),(NETWORKDAYS(E638,F638,Lister!$D$7:$D$16)-R638)*O638/NETWORKDAYS(Lister!$D$21,Lister!$E$21,Lister!$D$7:$D$16),IF(AND(MONTH(E638)=2,F638&gt;DATE(2022,2,28)),(NETWORKDAYS(E638,Lister!$E$21,Lister!$D$7:$D$16)-R638)*O638/NETWORKDAYS(Lister!$D$21,Lister!$E$21,Lister!$D$7:$D$16),IF(AND(E638&lt;DATE(2022,2,1),MONTH(F638)=2),(NETWORKDAYS(Lister!$D$21,F638,Lister!$D$7:$D$16)-R638)*O638/NETWORKDAYS(Lister!$D$21,Lister!$E$21,Lister!$D$7:$D$16),IF(AND(E638&lt;DATE(2022,2,1),F638&gt;DATE(2022,2,28)),(NETWORKDAYS(Lister!$D$21,Lister!$E$21,Lister!$D$7:$D$16)-R638)*O638/NETWORKDAYS(Lister!$D$21,Lister!$E$21,Lister!$D$7:$D$16),IF(OR(AND(E638&lt;DATE(2022,2,1),F638&lt;DATE(2022,2,1)),E638&gt;DATE(2022,2,28)),0)))))),0),"")</f>
        <v/>
      </c>
      <c r="V638" s="23" t="str">
        <f t="shared" si="66"/>
        <v/>
      </c>
      <c r="W638" s="23" t="str">
        <f t="shared" si="67"/>
        <v/>
      </c>
      <c r="X638" s="24" t="str">
        <f t="shared" si="68"/>
        <v/>
      </c>
    </row>
    <row r="639" spans="1:24" x14ac:dyDescent="0.3">
      <c r="A639" s="4" t="str">
        <f t="shared" si="69"/>
        <v/>
      </c>
      <c r="B639" s="41"/>
      <c r="C639" s="42"/>
      <c r="D639" s="43"/>
      <c r="E639" s="44"/>
      <c r="F639" s="44"/>
      <c r="G639" s="17" t="str">
        <f>IF(OR(E639="",F639=""),"",NETWORKDAYS(E639,F639,Lister!$D$7:$D$16))</f>
        <v/>
      </c>
      <c r="I639" s="45" t="str">
        <f t="shared" si="63"/>
        <v/>
      </c>
      <c r="J639" s="46"/>
      <c r="K639" s="47">
        <f>IF(ISNUMBER('Opsparede løndele'!I624),J639+'Opsparede løndele'!I624,J639)</f>
        <v>0</v>
      </c>
      <c r="L639" s="48"/>
      <c r="M639" s="49"/>
      <c r="N639" s="23" t="str">
        <f t="shared" si="64"/>
        <v/>
      </c>
      <c r="O639" s="21" t="str">
        <f t="shared" si="65"/>
        <v/>
      </c>
      <c r="P639" s="49"/>
      <c r="Q639" s="49"/>
      <c r="R639" s="49"/>
      <c r="S639" s="22" t="str">
        <f>IFERROR(MAX(IF(OR(P639="",Q639="",R639=""),"",IF(AND(MONTH(E639)=12,MONTH(F639)=12),(NETWORKDAYS(E639,F639,Lister!$D$7:$D$16)-P639)*O639/NETWORKDAYS(Lister!$D$19,Lister!$E$19,Lister!$D$7:$D$16),IF(AND(MONTH(E639)=12,F639&gt;DATE(2021,12,31)),(NETWORKDAYS(E639,Lister!$E$19,Lister!$D$7:$D$16)-P639)*O639/NETWORKDAYS(Lister!$D$19,Lister!$E$19,Lister!$D$7:$D$16),IF(E639&gt;DATE(2021,12,31),0)))),0),"")</f>
        <v/>
      </c>
      <c r="T639" s="22" t="str">
        <f>IFERROR(MAX(IF(OR(P639="",Q639="",R639=""),"",IF(AND(MONTH(E639)=1,MONTH(F639)=1),(NETWORKDAYS(E639,F639,Lister!$D$7:$D$16)-Q639)*O639/NETWORKDAYS(Lister!$D$20,Lister!$E$20,Lister!$D$7:$D$16),IF(AND(MONTH(E639)=1,F639&gt;DATE(2022,1,31)),(NETWORKDAYS(E639,Lister!$E$20,Lister!$D$7:$D$16)-Q639)*O639/NETWORKDAYS(Lister!$D$20,Lister!$E$20,Lister!$D$7:$D$16),IF(AND(E639&lt;DATE(2022,1,1),MONTH(F639)=1),(NETWORKDAYS(Lister!$D$20,F639,Lister!$D$7:$D$16)-Q639)*O639/NETWORKDAYS(Lister!$D$20,Lister!$E$20,Lister!$D$7:$D$16),IF(AND(E639&lt;DATE(2022,1,1),F639&gt;DATE(2022,1,31)),(NETWORKDAYS(Lister!$D$20,Lister!$E$20,Lister!$D$7:$D$16)-Q639)*O639/NETWORKDAYS(Lister!$D$20,Lister!$E$20,Lister!$D$7:$D$16),IF(OR(AND(E639&lt;DATE(2022,1,1),F639&lt;DATE(2022,1,1)),E639&gt;DATE(2022,1,31)),0)))))),0),"")</f>
        <v/>
      </c>
      <c r="U639" s="22" t="str">
        <f>IFERROR(MAX(IF(OR(P639="",Q639="",R639=""),"",IF(AND(MONTH(E639)=2,MONTH(F639)=2),(NETWORKDAYS(E639,F639,Lister!$D$7:$D$16)-R639)*O639/NETWORKDAYS(Lister!$D$21,Lister!$E$21,Lister!$D$7:$D$16),IF(AND(MONTH(E639)=2,F639&gt;DATE(2022,2,28)),(NETWORKDAYS(E639,Lister!$E$21,Lister!$D$7:$D$16)-R639)*O639/NETWORKDAYS(Lister!$D$21,Lister!$E$21,Lister!$D$7:$D$16),IF(AND(E639&lt;DATE(2022,2,1),MONTH(F639)=2),(NETWORKDAYS(Lister!$D$21,F639,Lister!$D$7:$D$16)-R639)*O639/NETWORKDAYS(Lister!$D$21,Lister!$E$21,Lister!$D$7:$D$16),IF(AND(E639&lt;DATE(2022,2,1),F639&gt;DATE(2022,2,28)),(NETWORKDAYS(Lister!$D$21,Lister!$E$21,Lister!$D$7:$D$16)-R639)*O639/NETWORKDAYS(Lister!$D$21,Lister!$E$21,Lister!$D$7:$D$16),IF(OR(AND(E639&lt;DATE(2022,2,1),F639&lt;DATE(2022,2,1)),E639&gt;DATE(2022,2,28)),0)))))),0),"")</f>
        <v/>
      </c>
      <c r="V639" s="23" t="str">
        <f t="shared" si="66"/>
        <v/>
      </c>
      <c r="W639" s="23" t="str">
        <f t="shared" si="67"/>
        <v/>
      </c>
      <c r="X639" s="24" t="str">
        <f t="shared" si="68"/>
        <v/>
      </c>
    </row>
    <row r="640" spans="1:24" x14ac:dyDescent="0.3">
      <c r="A640" s="4" t="str">
        <f t="shared" si="69"/>
        <v/>
      </c>
      <c r="B640" s="41"/>
      <c r="C640" s="42"/>
      <c r="D640" s="43"/>
      <c r="E640" s="44"/>
      <c r="F640" s="44"/>
      <c r="G640" s="17" t="str">
        <f>IF(OR(E640="",F640=""),"",NETWORKDAYS(E640,F640,Lister!$D$7:$D$16))</f>
        <v/>
      </c>
      <c r="I640" s="45" t="str">
        <f t="shared" si="63"/>
        <v/>
      </c>
      <c r="J640" s="46"/>
      <c r="K640" s="47">
        <f>IF(ISNUMBER('Opsparede løndele'!I625),J640+'Opsparede løndele'!I625,J640)</f>
        <v>0</v>
      </c>
      <c r="L640" s="48"/>
      <c r="M640" s="49"/>
      <c r="N640" s="23" t="str">
        <f t="shared" si="64"/>
        <v/>
      </c>
      <c r="O640" s="21" t="str">
        <f t="shared" si="65"/>
        <v/>
      </c>
      <c r="P640" s="49"/>
      <c r="Q640" s="49"/>
      <c r="R640" s="49"/>
      <c r="S640" s="22" t="str">
        <f>IFERROR(MAX(IF(OR(P640="",Q640="",R640=""),"",IF(AND(MONTH(E640)=12,MONTH(F640)=12),(NETWORKDAYS(E640,F640,Lister!$D$7:$D$16)-P640)*O640/NETWORKDAYS(Lister!$D$19,Lister!$E$19,Lister!$D$7:$D$16),IF(AND(MONTH(E640)=12,F640&gt;DATE(2021,12,31)),(NETWORKDAYS(E640,Lister!$E$19,Lister!$D$7:$D$16)-P640)*O640/NETWORKDAYS(Lister!$D$19,Lister!$E$19,Lister!$D$7:$D$16),IF(E640&gt;DATE(2021,12,31),0)))),0),"")</f>
        <v/>
      </c>
      <c r="T640" s="22" t="str">
        <f>IFERROR(MAX(IF(OR(P640="",Q640="",R640=""),"",IF(AND(MONTH(E640)=1,MONTH(F640)=1),(NETWORKDAYS(E640,F640,Lister!$D$7:$D$16)-Q640)*O640/NETWORKDAYS(Lister!$D$20,Lister!$E$20,Lister!$D$7:$D$16),IF(AND(MONTH(E640)=1,F640&gt;DATE(2022,1,31)),(NETWORKDAYS(E640,Lister!$E$20,Lister!$D$7:$D$16)-Q640)*O640/NETWORKDAYS(Lister!$D$20,Lister!$E$20,Lister!$D$7:$D$16),IF(AND(E640&lt;DATE(2022,1,1),MONTH(F640)=1),(NETWORKDAYS(Lister!$D$20,F640,Lister!$D$7:$D$16)-Q640)*O640/NETWORKDAYS(Lister!$D$20,Lister!$E$20,Lister!$D$7:$D$16),IF(AND(E640&lt;DATE(2022,1,1),F640&gt;DATE(2022,1,31)),(NETWORKDAYS(Lister!$D$20,Lister!$E$20,Lister!$D$7:$D$16)-Q640)*O640/NETWORKDAYS(Lister!$D$20,Lister!$E$20,Lister!$D$7:$D$16),IF(OR(AND(E640&lt;DATE(2022,1,1),F640&lt;DATE(2022,1,1)),E640&gt;DATE(2022,1,31)),0)))))),0),"")</f>
        <v/>
      </c>
      <c r="U640" s="22" t="str">
        <f>IFERROR(MAX(IF(OR(P640="",Q640="",R640=""),"",IF(AND(MONTH(E640)=2,MONTH(F640)=2),(NETWORKDAYS(E640,F640,Lister!$D$7:$D$16)-R640)*O640/NETWORKDAYS(Lister!$D$21,Lister!$E$21,Lister!$D$7:$D$16),IF(AND(MONTH(E640)=2,F640&gt;DATE(2022,2,28)),(NETWORKDAYS(E640,Lister!$E$21,Lister!$D$7:$D$16)-R640)*O640/NETWORKDAYS(Lister!$D$21,Lister!$E$21,Lister!$D$7:$D$16),IF(AND(E640&lt;DATE(2022,2,1),MONTH(F640)=2),(NETWORKDAYS(Lister!$D$21,F640,Lister!$D$7:$D$16)-R640)*O640/NETWORKDAYS(Lister!$D$21,Lister!$E$21,Lister!$D$7:$D$16),IF(AND(E640&lt;DATE(2022,2,1),F640&gt;DATE(2022,2,28)),(NETWORKDAYS(Lister!$D$21,Lister!$E$21,Lister!$D$7:$D$16)-R640)*O640/NETWORKDAYS(Lister!$D$21,Lister!$E$21,Lister!$D$7:$D$16),IF(OR(AND(E640&lt;DATE(2022,2,1),F640&lt;DATE(2022,2,1)),E640&gt;DATE(2022,2,28)),0)))))),0),"")</f>
        <v/>
      </c>
      <c r="V640" s="23" t="str">
        <f t="shared" si="66"/>
        <v/>
      </c>
      <c r="W640" s="23" t="str">
        <f t="shared" si="67"/>
        <v/>
      </c>
      <c r="X640" s="24" t="str">
        <f t="shared" si="68"/>
        <v/>
      </c>
    </row>
    <row r="641" spans="1:24" x14ac:dyDescent="0.3">
      <c r="A641" s="4" t="str">
        <f t="shared" si="69"/>
        <v/>
      </c>
      <c r="B641" s="41"/>
      <c r="C641" s="42"/>
      <c r="D641" s="43"/>
      <c r="E641" s="44"/>
      <c r="F641" s="44"/>
      <c r="G641" s="17" t="str">
        <f>IF(OR(E641="",F641=""),"",NETWORKDAYS(E641,F641,Lister!$D$7:$D$16))</f>
        <v/>
      </c>
      <c r="I641" s="45" t="str">
        <f t="shared" si="63"/>
        <v/>
      </c>
      <c r="J641" s="46"/>
      <c r="K641" s="47">
        <f>IF(ISNUMBER('Opsparede løndele'!I626),J641+'Opsparede løndele'!I626,J641)</f>
        <v>0</v>
      </c>
      <c r="L641" s="48"/>
      <c r="M641" s="49"/>
      <c r="N641" s="23" t="str">
        <f t="shared" si="64"/>
        <v/>
      </c>
      <c r="O641" s="21" t="str">
        <f t="shared" si="65"/>
        <v/>
      </c>
      <c r="P641" s="49"/>
      <c r="Q641" s="49"/>
      <c r="R641" s="49"/>
      <c r="S641" s="22" t="str">
        <f>IFERROR(MAX(IF(OR(P641="",Q641="",R641=""),"",IF(AND(MONTH(E641)=12,MONTH(F641)=12),(NETWORKDAYS(E641,F641,Lister!$D$7:$D$16)-P641)*O641/NETWORKDAYS(Lister!$D$19,Lister!$E$19,Lister!$D$7:$D$16),IF(AND(MONTH(E641)=12,F641&gt;DATE(2021,12,31)),(NETWORKDAYS(E641,Lister!$E$19,Lister!$D$7:$D$16)-P641)*O641/NETWORKDAYS(Lister!$D$19,Lister!$E$19,Lister!$D$7:$D$16),IF(E641&gt;DATE(2021,12,31),0)))),0),"")</f>
        <v/>
      </c>
      <c r="T641" s="22" t="str">
        <f>IFERROR(MAX(IF(OR(P641="",Q641="",R641=""),"",IF(AND(MONTH(E641)=1,MONTH(F641)=1),(NETWORKDAYS(E641,F641,Lister!$D$7:$D$16)-Q641)*O641/NETWORKDAYS(Lister!$D$20,Lister!$E$20,Lister!$D$7:$D$16),IF(AND(MONTH(E641)=1,F641&gt;DATE(2022,1,31)),(NETWORKDAYS(E641,Lister!$E$20,Lister!$D$7:$D$16)-Q641)*O641/NETWORKDAYS(Lister!$D$20,Lister!$E$20,Lister!$D$7:$D$16),IF(AND(E641&lt;DATE(2022,1,1),MONTH(F641)=1),(NETWORKDAYS(Lister!$D$20,F641,Lister!$D$7:$D$16)-Q641)*O641/NETWORKDAYS(Lister!$D$20,Lister!$E$20,Lister!$D$7:$D$16),IF(AND(E641&lt;DATE(2022,1,1),F641&gt;DATE(2022,1,31)),(NETWORKDAYS(Lister!$D$20,Lister!$E$20,Lister!$D$7:$D$16)-Q641)*O641/NETWORKDAYS(Lister!$D$20,Lister!$E$20,Lister!$D$7:$D$16),IF(OR(AND(E641&lt;DATE(2022,1,1),F641&lt;DATE(2022,1,1)),E641&gt;DATE(2022,1,31)),0)))))),0),"")</f>
        <v/>
      </c>
      <c r="U641" s="22" t="str">
        <f>IFERROR(MAX(IF(OR(P641="",Q641="",R641=""),"",IF(AND(MONTH(E641)=2,MONTH(F641)=2),(NETWORKDAYS(E641,F641,Lister!$D$7:$D$16)-R641)*O641/NETWORKDAYS(Lister!$D$21,Lister!$E$21,Lister!$D$7:$D$16),IF(AND(MONTH(E641)=2,F641&gt;DATE(2022,2,28)),(NETWORKDAYS(E641,Lister!$E$21,Lister!$D$7:$D$16)-R641)*O641/NETWORKDAYS(Lister!$D$21,Lister!$E$21,Lister!$D$7:$D$16),IF(AND(E641&lt;DATE(2022,2,1),MONTH(F641)=2),(NETWORKDAYS(Lister!$D$21,F641,Lister!$D$7:$D$16)-R641)*O641/NETWORKDAYS(Lister!$D$21,Lister!$E$21,Lister!$D$7:$D$16),IF(AND(E641&lt;DATE(2022,2,1),F641&gt;DATE(2022,2,28)),(NETWORKDAYS(Lister!$D$21,Lister!$E$21,Lister!$D$7:$D$16)-R641)*O641/NETWORKDAYS(Lister!$D$21,Lister!$E$21,Lister!$D$7:$D$16),IF(OR(AND(E641&lt;DATE(2022,2,1),F641&lt;DATE(2022,2,1)),E641&gt;DATE(2022,2,28)),0)))))),0),"")</f>
        <v/>
      </c>
      <c r="V641" s="23" t="str">
        <f t="shared" si="66"/>
        <v/>
      </c>
      <c r="W641" s="23" t="str">
        <f t="shared" si="67"/>
        <v/>
      </c>
      <c r="X641" s="24" t="str">
        <f t="shared" si="68"/>
        <v/>
      </c>
    </row>
    <row r="642" spans="1:24" x14ac:dyDescent="0.3">
      <c r="A642" s="4" t="str">
        <f t="shared" si="69"/>
        <v/>
      </c>
      <c r="B642" s="41"/>
      <c r="C642" s="42"/>
      <c r="D642" s="43"/>
      <c r="E642" s="44"/>
      <c r="F642" s="44"/>
      <c r="G642" s="17" t="str">
        <f>IF(OR(E642="",F642=""),"",NETWORKDAYS(E642,F642,Lister!$D$7:$D$16))</f>
        <v/>
      </c>
      <c r="I642" s="45" t="str">
        <f t="shared" si="63"/>
        <v/>
      </c>
      <c r="J642" s="46"/>
      <c r="K642" s="47">
        <f>IF(ISNUMBER('Opsparede løndele'!I627),J642+'Opsparede løndele'!I627,J642)</f>
        <v>0</v>
      </c>
      <c r="L642" s="48"/>
      <c r="M642" s="49"/>
      <c r="N642" s="23" t="str">
        <f t="shared" si="64"/>
        <v/>
      </c>
      <c r="O642" s="21" t="str">
        <f t="shared" si="65"/>
        <v/>
      </c>
      <c r="P642" s="49"/>
      <c r="Q642" s="49"/>
      <c r="R642" s="49"/>
      <c r="S642" s="22" t="str">
        <f>IFERROR(MAX(IF(OR(P642="",Q642="",R642=""),"",IF(AND(MONTH(E642)=12,MONTH(F642)=12),(NETWORKDAYS(E642,F642,Lister!$D$7:$D$16)-P642)*O642/NETWORKDAYS(Lister!$D$19,Lister!$E$19,Lister!$D$7:$D$16),IF(AND(MONTH(E642)=12,F642&gt;DATE(2021,12,31)),(NETWORKDAYS(E642,Lister!$E$19,Lister!$D$7:$D$16)-P642)*O642/NETWORKDAYS(Lister!$D$19,Lister!$E$19,Lister!$D$7:$D$16),IF(E642&gt;DATE(2021,12,31),0)))),0),"")</f>
        <v/>
      </c>
      <c r="T642" s="22" t="str">
        <f>IFERROR(MAX(IF(OR(P642="",Q642="",R642=""),"",IF(AND(MONTH(E642)=1,MONTH(F642)=1),(NETWORKDAYS(E642,F642,Lister!$D$7:$D$16)-Q642)*O642/NETWORKDAYS(Lister!$D$20,Lister!$E$20,Lister!$D$7:$D$16),IF(AND(MONTH(E642)=1,F642&gt;DATE(2022,1,31)),(NETWORKDAYS(E642,Lister!$E$20,Lister!$D$7:$D$16)-Q642)*O642/NETWORKDAYS(Lister!$D$20,Lister!$E$20,Lister!$D$7:$D$16),IF(AND(E642&lt;DATE(2022,1,1),MONTH(F642)=1),(NETWORKDAYS(Lister!$D$20,F642,Lister!$D$7:$D$16)-Q642)*O642/NETWORKDAYS(Lister!$D$20,Lister!$E$20,Lister!$D$7:$D$16),IF(AND(E642&lt;DATE(2022,1,1),F642&gt;DATE(2022,1,31)),(NETWORKDAYS(Lister!$D$20,Lister!$E$20,Lister!$D$7:$D$16)-Q642)*O642/NETWORKDAYS(Lister!$D$20,Lister!$E$20,Lister!$D$7:$D$16),IF(OR(AND(E642&lt;DATE(2022,1,1),F642&lt;DATE(2022,1,1)),E642&gt;DATE(2022,1,31)),0)))))),0),"")</f>
        <v/>
      </c>
      <c r="U642" s="22" t="str">
        <f>IFERROR(MAX(IF(OR(P642="",Q642="",R642=""),"",IF(AND(MONTH(E642)=2,MONTH(F642)=2),(NETWORKDAYS(E642,F642,Lister!$D$7:$D$16)-R642)*O642/NETWORKDAYS(Lister!$D$21,Lister!$E$21,Lister!$D$7:$D$16),IF(AND(MONTH(E642)=2,F642&gt;DATE(2022,2,28)),(NETWORKDAYS(E642,Lister!$E$21,Lister!$D$7:$D$16)-R642)*O642/NETWORKDAYS(Lister!$D$21,Lister!$E$21,Lister!$D$7:$D$16),IF(AND(E642&lt;DATE(2022,2,1),MONTH(F642)=2),(NETWORKDAYS(Lister!$D$21,F642,Lister!$D$7:$D$16)-R642)*O642/NETWORKDAYS(Lister!$D$21,Lister!$E$21,Lister!$D$7:$D$16),IF(AND(E642&lt;DATE(2022,2,1),F642&gt;DATE(2022,2,28)),(NETWORKDAYS(Lister!$D$21,Lister!$E$21,Lister!$D$7:$D$16)-R642)*O642/NETWORKDAYS(Lister!$D$21,Lister!$E$21,Lister!$D$7:$D$16),IF(OR(AND(E642&lt;DATE(2022,2,1),F642&lt;DATE(2022,2,1)),E642&gt;DATE(2022,2,28)),0)))))),0),"")</f>
        <v/>
      </c>
      <c r="V642" s="23" t="str">
        <f t="shared" si="66"/>
        <v/>
      </c>
      <c r="W642" s="23" t="str">
        <f t="shared" si="67"/>
        <v/>
      </c>
      <c r="X642" s="24" t="str">
        <f t="shared" si="68"/>
        <v/>
      </c>
    </row>
    <row r="643" spans="1:24" x14ac:dyDescent="0.3">
      <c r="A643" s="4" t="str">
        <f t="shared" si="69"/>
        <v/>
      </c>
      <c r="B643" s="41"/>
      <c r="C643" s="42"/>
      <c r="D643" s="43"/>
      <c r="E643" s="44"/>
      <c r="F643" s="44"/>
      <c r="G643" s="17" t="str">
        <f>IF(OR(E643="",F643=""),"",NETWORKDAYS(E643,F643,Lister!$D$7:$D$16))</f>
        <v/>
      </c>
      <c r="I643" s="45" t="str">
        <f t="shared" si="63"/>
        <v/>
      </c>
      <c r="J643" s="46"/>
      <c r="K643" s="47">
        <f>IF(ISNUMBER('Opsparede løndele'!I628),J643+'Opsparede løndele'!I628,J643)</f>
        <v>0</v>
      </c>
      <c r="L643" s="48"/>
      <c r="M643" s="49"/>
      <c r="N643" s="23" t="str">
        <f t="shared" si="64"/>
        <v/>
      </c>
      <c r="O643" s="21" t="str">
        <f t="shared" si="65"/>
        <v/>
      </c>
      <c r="P643" s="49"/>
      <c r="Q643" s="49"/>
      <c r="R643" s="49"/>
      <c r="S643" s="22" t="str">
        <f>IFERROR(MAX(IF(OR(P643="",Q643="",R643=""),"",IF(AND(MONTH(E643)=12,MONTH(F643)=12),(NETWORKDAYS(E643,F643,Lister!$D$7:$D$16)-P643)*O643/NETWORKDAYS(Lister!$D$19,Lister!$E$19,Lister!$D$7:$D$16),IF(AND(MONTH(E643)=12,F643&gt;DATE(2021,12,31)),(NETWORKDAYS(E643,Lister!$E$19,Lister!$D$7:$D$16)-P643)*O643/NETWORKDAYS(Lister!$D$19,Lister!$E$19,Lister!$D$7:$D$16),IF(E643&gt;DATE(2021,12,31),0)))),0),"")</f>
        <v/>
      </c>
      <c r="T643" s="22" t="str">
        <f>IFERROR(MAX(IF(OR(P643="",Q643="",R643=""),"",IF(AND(MONTH(E643)=1,MONTH(F643)=1),(NETWORKDAYS(E643,F643,Lister!$D$7:$D$16)-Q643)*O643/NETWORKDAYS(Lister!$D$20,Lister!$E$20,Lister!$D$7:$D$16),IF(AND(MONTH(E643)=1,F643&gt;DATE(2022,1,31)),(NETWORKDAYS(E643,Lister!$E$20,Lister!$D$7:$D$16)-Q643)*O643/NETWORKDAYS(Lister!$D$20,Lister!$E$20,Lister!$D$7:$D$16),IF(AND(E643&lt;DATE(2022,1,1),MONTH(F643)=1),(NETWORKDAYS(Lister!$D$20,F643,Lister!$D$7:$D$16)-Q643)*O643/NETWORKDAYS(Lister!$D$20,Lister!$E$20,Lister!$D$7:$D$16),IF(AND(E643&lt;DATE(2022,1,1),F643&gt;DATE(2022,1,31)),(NETWORKDAYS(Lister!$D$20,Lister!$E$20,Lister!$D$7:$D$16)-Q643)*O643/NETWORKDAYS(Lister!$D$20,Lister!$E$20,Lister!$D$7:$D$16),IF(OR(AND(E643&lt;DATE(2022,1,1),F643&lt;DATE(2022,1,1)),E643&gt;DATE(2022,1,31)),0)))))),0),"")</f>
        <v/>
      </c>
      <c r="U643" s="22" t="str">
        <f>IFERROR(MAX(IF(OR(P643="",Q643="",R643=""),"",IF(AND(MONTH(E643)=2,MONTH(F643)=2),(NETWORKDAYS(E643,F643,Lister!$D$7:$D$16)-R643)*O643/NETWORKDAYS(Lister!$D$21,Lister!$E$21,Lister!$D$7:$D$16),IF(AND(MONTH(E643)=2,F643&gt;DATE(2022,2,28)),(NETWORKDAYS(E643,Lister!$E$21,Lister!$D$7:$D$16)-R643)*O643/NETWORKDAYS(Lister!$D$21,Lister!$E$21,Lister!$D$7:$D$16),IF(AND(E643&lt;DATE(2022,2,1),MONTH(F643)=2),(NETWORKDAYS(Lister!$D$21,F643,Lister!$D$7:$D$16)-R643)*O643/NETWORKDAYS(Lister!$D$21,Lister!$E$21,Lister!$D$7:$D$16),IF(AND(E643&lt;DATE(2022,2,1),F643&gt;DATE(2022,2,28)),(NETWORKDAYS(Lister!$D$21,Lister!$E$21,Lister!$D$7:$D$16)-R643)*O643/NETWORKDAYS(Lister!$D$21,Lister!$E$21,Lister!$D$7:$D$16),IF(OR(AND(E643&lt;DATE(2022,2,1),F643&lt;DATE(2022,2,1)),E643&gt;DATE(2022,2,28)),0)))))),0),"")</f>
        <v/>
      </c>
      <c r="V643" s="23" t="str">
        <f t="shared" si="66"/>
        <v/>
      </c>
      <c r="W643" s="23" t="str">
        <f t="shared" si="67"/>
        <v/>
      </c>
      <c r="X643" s="24" t="str">
        <f t="shared" si="68"/>
        <v/>
      </c>
    </row>
    <row r="644" spans="1:24" x14ac:dyDescent="0.3">
      <c r="A644" s="4" t="str">
        <f t="shared" si="69"/>
        <v/>
      </c>
      <c r="B644" s="41"/>
      <c r="C644" s="42"/>
      <c r="D644" s="43"/>
      <c r="E644" s="44"/>
      <c r="F644" s="44"/>
      <c r="G644" s="17" t="str">
        <f>IF(OR(E644="",F644=""),"",NETWORKDAYS(E644,F644,Lister!$D$7:$D$16))</f>
        <v/>
      </c>
      <c r="I644" s="45" t="str">
        <f t="shared" si="63"/>
        <v/>
      </c>
      <c r="J644" s="46"/>
      <c r="K644" s="47">
        <f>IF(ISNUMBER('Opsparede løndele'!I629),J644+'Opsparede løndele'!I629,J644)</f>
        <v>0</v>
      </c>
      <c r="L644" s="48"/>
      <c r="M644" s="49"/>
      <c r="N644" s="23" t="str">
        <f t="shared" si="64"/>
        <v/>
      </c>
      <c r="O644" s="21" t="str">
        <f t="shared" si="65"/>
        <v/>
      </c>
      <c r="P644" s="49"/>
      <c r="Q644" s="49"/>
      <c r="R644" s="49"/>
      <c r="S644" s="22" t="str">
        <f>IFERROR(MAX(IF(OR(P644="",Q644="",R644=""),"",IF(AND(MONTH(E644)=12,MONTH(F644)=12),(NETWORKDAYS(E644,F644,Lister!$D$7:$D$16)-P644)*O644/NETWORKDAYS(Lister!$D$19,Lister!$E$19,Lister!$D$7:$D$16),IF(AND(MONTH(E644)=12,F644&gt;DATE(2021,12,31)),(NETWORKDAYS(E644,Lister!$E$19,Lister!$D$7:$D$16)-P644)*O644/NETWORKDAYS(Lister!$D$19,Lister!$E$19,Lister!$D$7:$D$16),IF(E644&gt;DATE(2021,12,31),0)))),0),"")</f>
        <v/>
      </c>
      <c r="T644" s="22" t="str">
        <f>IFERROR(MAX(IF(OR(P644="",Q644="",R644=""),"",IF(AND(MONTH(E644)=1,MONTH(F644)=1),(NETWORKDAYS(E644,F644,Lister!$D$7:$D$16)-Q644)*O644/NETWORKDAYS(Lister!$D$20,Lister!$E$20,Lister!$D$7:$D$16),IF(AND(MONTH(E644)=1,F644&gt;DATE(2022,1,31)),(NETWORKDAYS(E644,Lister!$E$20,Lister!$D$7:$D$16)-Q644)*O644/NETWORKDAYS(Lister!$D$20,Lister!$E$20,Lister!$D$7:$D$16),IF(AND(E644&lt;DATE(2022,1,1),MONTH(F644)=1),(NETWORKDAYS(Lister!$D$20,F644,Lister!$D$7:$D$16)-Q644)*O644/NETWORKDAYS(Lister!$D$20,Lister!$E$20,Lister!$D$7:$D$16),IF(AND(E644&lt;DATE(2022,1,1),F644&gt;DATE(2022,1,31)),(NETWORKDAYS(Lister!$D$20,Lister!$E$20,Lister!$D$7:$D$16)-Q644)*O644/NETWORKDAYS(Lister!$D$20,Lister!$E$20,Lister!$D$7:$D$16),IF(OR(AND(E644&lt;DATE(2022,1,1),F644&lt;DATE(2022,1,1)),E644&gt;DATE(2022,1,31)),0)))))),0),"")</f>
        <v/>
      </c>
      <c r="U644" s="22" t="str">
        <f>IFERROR(MAX(IF(OR(P644="",Q644="",R644=""),"",IF(AND(MONTH(E644)=2,MONTH(F644)=2),(NETWORKDAYS(E644,F644,Lister!$D$7:$D$16)-R644)*O644/NETWORKDAYS(Lister!$D$21,Lister!$E$21,Lister!$D$7:$D$16),IF(AND(MONTH(E644)=2,F644&gt;DATE(2022,2,28)),(NETWORKDAYS(E644,Lister!$E$21,Lister!$D$7:$D$16)-R644)*O644/NETWORKDAYS(Lister!$D$21,Lister!$E$21,Lister!$D$7:$D$16),IF(AND(E644&lt;DATE(2022,2,1),MONTH(F644)=2),(NETWORKDAYS(Lister!$D$21,F644,Lister!$D$7:$D$16)-R644)*O644/NETWORKDAYS(Lister!$D$21,Lister!$E$21,Lister!$D$7:$D$16),IF(AND(E644&lt;DATE(2022,2,1),F644&gt;DATE(2022,2,28)),(NETWORKDAYS(Lister!$D$21,Lister!$E$21,Lister!$D$7:$D$16)-R644)*O644/NETWORKDAYS(Lister!$D$21,Lister!$E$21,Lister!$D$7:$D$16),IF(OR(AND(E644&lt;DATE(2022,2,1),F644&lt;DATE(2022,2,1)),E644&gt;DATE(2022,2,28)),0)))))),0),"")</f>
        <v/>
      </c>
      <c r="V644" s="23" t="str">
        <f t="shared" si="66"/>
        <v/>
      </c>
      <c r="W644" s="23" t="str">
        <f t="shared" si="67"/>
        <v/>
      </c>
      <c r="X644" s="24" t="str">
        <f t="shared" si="68"/>
        <v/>
      </c>
    </row>
    <row r="645" spans="1:24" x14ac:dyDescent="0.3">
      <c r="A645" s="4" t="str">
        <f t="shared" si="69"/>
        <v/>
      </c>
      <c r="B645" s="41"/>
      <c r="C645" s="42"/>
      <c r="D645" s="43"/>
      <c r="E645" s="44"/>
      <c r="F645" s="44"/>
      <c r="G645" s="17" t="str">
        <f>IF(OR(E645="",F645=""),"",NETWORKDAYS(E645,F645,Lister!$D$7:$D$16))</f>
        <v/>
      </c>
      <c r="I645" s="45" t="str">
        <f t="shared" si="63"/>
        <v/>
      </c>
      <c r="J645" s="46"/>
      <c r="K645" s="47">
        <f>IF(ISNUMBER('Opsparede løndele'!I630),J645+'Opsparede løndele'!I630,J645)</f>
        <v>0</v>
      </c>
      <c r="L645" s="48"/>
      <c r="M645" s="49"/>
      <c r="N645" s="23" t="str">
        <f t="shared" si="64"/>
        <v/>
      </c>
      <c r="O645" s="21" t="str">
        <f t="shared" si="65"/>
        <v/>
      </c>
      <c r="P645" s="49"/>
      <c r="Q645" s="49"/>
      <c r="R645" s="49"/>
      <c r="S645" s="22" t="str">
        <f>IFERROR(MAX(IF(OR(P645="",Q645="",R645=""),"",IF(AND(MONTH(E645)=12,MONTH(F645)=12),(NETWORKDAYS(E645,F645,Lister!$D$7:$D$16)-P645)*O645/NETWORKDAYS(Lister!$D$19,Lister!$E$19,Lister!$D$7:$D$16),IF(AND(MONTH(E645)=12,F645&gt;DATE(2021,12,31)),(NETWORKDAYS(E645,Lister!$E$19,Lister!$D$7:$D$16)-P645)*O645/NETWORKDAYS(Lister!$D$19,Lister!$E$19,Lister!$D$7:$D$16),IF(E645&gt;DATE(2021,12,31),0)))),0),"")</f>
        <v/>
      </c>
      <c r="T645" s="22" t="str">
        <f>IFERROR(MAX(IF(OR(P645="",Q645="",R645=""),"",IF(AND(MONTH(E645)=1,MONTH(F645)=1),(NETWORKDAYS(E645,F645,Lister!$D$7:$D$16)-Q645)*O645/NETWORKDAYS(Lister!$D$20,Lister!$E$20,Lister!$D$7:$D$16),IF(AND(MONTH(E645)=1,F645&gt;DATE(2022,1,31)),(NETWORKDAYS(E645,Lister!$E$20,Lister!$D$7:$D$16)-Q645)*O645/NETWORKDAYS(Lister!$D$20,Lister!$E$20,Lister!$D$7:$D$16),IF(AND(E645&lt;DATE(2022,1,1),MONTH(F645)=1),(NETWORKDAYS(Lister!$D$20,F645,Lister!$D$7:$D$16)-Q645)*O645/NETWORKDAYS(Lister!$D$20,Lister!$E$20,Lister!$D$7:$D$16),IF(AND(E645&lt;DATE(2022,1,1),F645&gt;DATE(2022,1,31)),(NETWORKDAYS(Lister!$D$20,Lister!$E$20,Lister!$D$7:$D$16)-Q645)*O645/NETWORKDAYS(Lister!$D$20,Lister!$E$20,Lister!$D$7:$D$16),IF(OR(AND(E645&lt;DATE(2022,1,1),F645&lt;DATE(2022,1,1)),E645&gt;DATE(2022,1,31)),0)))))),0),"")</f>
        <v/>
      </c>
      <c r="U645" s="22" t="str">
        <f>IFERROR(MAX(IF(OR(P645="",Q645="",R645=""),"",IF(AND(MONTH(E645)=2,MONTH(F645)=2),(NETWORKDAYS(E645,F645,Lister!$D$7:$D$16)-R645)*O645/NETWORKDAYS(Lister!$D$21,Lister!$E$21,Lister!$D$7:$D$16),IF(AND(MONTH(E645)=2,F645&gt;DATE(2022,2,28)),(NETWORKDAYS(E645,Lister!$E$21,Lister!$D$7:$D$16)-R645)*O645/NETWORKDAYS(Lister!$D$21,Lister!$E$21,Lister!$D$7:$D$16),IF(AND(E645&lt;DATE(2022,2,1),MONTH(F645)=2),(NETWORKDAYS(Lister!$D$21,F645,Lister!$D$7:$D$16)-R645)*O645/NETWORKDAYS(Lister!$D$21,Lister!$E$21,Lister!$D$7:$D$16),IF(AND(E645&lt;DATE(2022,2,1),F645&gt;DATE(2022,2,28)),(NETWORKDAYS(Lister!$D$21,Lister!$E$21,Lister!$D$7:$D$16)-R645)*O645/NETWORKDAYS(Lister!$D$21,Lister!$E$21,Lister!$D$7:$D$16),IF(OR(AND(E645&lt;DATE(2022,2,1),F645&lt;DATE(2022,2,1)),E645&gt;DATE(2022,2,28)),0)))))),0),"")</f>
        <v/>
      </c>
      <c r="V645" s="23" t="str">
        <f t="shared" si="66"/>
        <v/>
      </c>
      <c r="W645" s="23" t="str">
        <f t="shared" si="67"/>
        <v/>
      </c>
      <c r="X645" s="24" t="str">
        <f t="shared" si="68"/>
        <v/>
      </c>
    </row>
    <row r="646" spans="1:24" x14ac:dyDescent="0.3">
      <c r="A646" s="4" t="str">
        <f t="shared" si="69"/>
        <v/>
      </c>
      <c r="B646" s="41"/>
      <c r="C646" s="42"/>
      <c r="D646" s="43"/>
      <c r="E646" s="44"/>
      <c r="F646" s="44"/>
      <c r="G646" s="17" t="str">
        <f>IF(OR(E646="",F646=""),"",NETWORKDAYS(E646,F646,Lister!$D$7:$D$16))</f>
        <v/>
      </c>
      <c r="I646" s="45" t="str">
        <f t="shared" si="63"/>
        <v/>
      </c>
      <c r="J646" s="46"/>
      <c r="K646" s="47">
        <f>IF(ISNUMBER('Opsparede løndele'!I631),J646+'Opsparede løndele'!I631,J646)</f>
        <v>0</v>
      </c>
      <c r="L646" s="48"/>
      <c r="M646" s="49"/>
      <c r="N646" s="23" t="str">
        <f t="shared" si="64"/>
        <v/>
      </c>
      <c r="O646" s="21" t="str">
        <f t="shared" si="65"/>
        <v/>
      </c>
      <c r="P646" s="49"/>
      <c r="Q646" s="49"/>
      <c r="R646" s="49"/>
      <c r="S646" s="22" t="str">
        <f>IFERROR(MAX(IF(OR(P646="",Q646="",R646=""),"",IF(AND(MONTH(E646)=12,MONTH(F646)=12),(NETWORKDAYS(E646,F646,Lister!$D$7:$D$16)-P646)*O646/NETWORKDAYS(Lister!$D$19,Lister!$E$19,Lister!$D$7:$D$16),IF(AND(MONTH(E646)=12,F646&gt;DATE(2021,12,31)),(NETWORKDAYS(E646,Lister!$E$19,Lister!$D$7:$D$16)-P646)*O646/NETWORKDAYS(Lister!$D$19,Lister!$E$19,Lister!$D$7:$D$16),IF(E646&gt;DATE(2021,12,31),0)))),0),"")</f>
        <v/>
      </c>
      <c r="T646" s="22" t="str">
        <f>IFERROR(MAX(IF(OR(P646="",Q646="",R646=""),"",IF(AND(MONTH(E646)=1,MONTH(F646)=1),(NETWORKDAYS(E646,F646,Lister!$D$7:$D$16)-Q646)*O646/NETWORKDAYS(Lister!$D$20,Lister!$E$20,Lister!$D$7:$D$16),IF(AND(MONTH(E646)=1,F646&gt;DATE(2022,1,31)),(NETWORKDAYS(E646,Lister!$E$20,Lister!$D$7:$D$16)-Q646)*O646/NETWORKDAYS(Lister!$D$20,Lister!$E$20,Lister!$D$7:$D$16),IF(AND(E646&lt;DATE(2022,1,1),MONTH(F646)=1),(NETWORKDAYS(Lister!$D$20,F646,Lister!$D$7:$D$16)-Q646)*O646/NETWORKDAYS(Lister!$D$20,Lister!$E$20,Lister!$D$7:$D$16),IF(AND(E646&lt;DATE(2022,1,1),F646&gt;DATE(2022,1,31)),(NETWORKDAYS(Lister!$D$20,Lister!$E$20,Lister!$D$7:$D$16)-Q646)*O646/NETWORKDAYS(Lister!$D$20,Lister!$E$20,Lister!$D$7:$D$16),IF(OR(AND(E646&lt;DATE(2022,1,1),F646&lt;DATE(2022,1,1)),E646&gt;DATE(2022,1,31)),0)))))),0),"")</f>
        <v/>
      </c>
      <c r="U646" s="22" t="str">
        <f>IFERROR(MAX(IF(OR(P646="",Q646="",R646=""),"",IF(AND(MONTH(E646)=2,MONTH(F646)=2),(NETWORKDAYS(E646,F646,Lister!$D$7:$D$16)-R646)*O646/NETWORKDAYS(Lister!$D$21,Lister!$E$21,Lister!$D$7:$D$16),IF(AND(MONTH(E646)=2,F646&gt;DATE(2022,2,28)),(NETWORKDAYS(E646,Lister!$E$21,Lister!$D$7:$D$16)-R646)*O646/NETWORKDAYS(Lister!$D$21,Lister!$E$21,Lister!$D$7:$D$16),IF(AND(E646&lt;DATE(2022,2,1),MONTH(F646)=2),(NETWORKDAYS(Lister!$D$21,F646,Lister!$D$7:$D$16)-R646)*O646/NETWORKDAYS(Lister!$D$21,Lister!$E$21,Lister!$D$7:$D$16),IF(AND(E646&lt;DATE(2022,2,1),F646&gt;DATE(2022,2,28)),(NETWORKDAYS(Lister!$D$21,Lister!$E$21,Lister!$D$7:$D$16)-R646)*O646/NETWORKDAYS(Lister!$D$21,Lister!$E$21,Lister!$D$7:$D$16),IF(OR(AND(E646&lt;DATE(2022,2,1),F646&lt;DATE(2022,2,1)),E646&gt;DATE(2022,2,28)),0)))))),0),"")</f>
        <v/>
      </c>
      <c r="V646" s="23" t="str">
        <f t="shared" si="66"/>
        <v/>
      </c>
      <c r="W646" s="23" t="str">
        <f t="shared" si="67"/>
        <v/>
      </c>
      <c r="X646" s="24" t="str">
        <f t="shared" si="68"/>
        <v/>
      </c>
    </row>
    <row r="647" spans="1:24" x14ac:dyDescent="0.3">
      <c r="A647" s="4" t="str">
        <f t="shared" si="69"/>
        <v/>
      </c>
      <c r="B647" s="41"/>
      <c r="C647" s="42"/>
      <c r="D647" s="43"/>
      <c r="E647" s="44"/>
      <c r="F647" s="44"/>
      <c r="G647" s="17" t="str">
        <f>IF(OR(E647="",F647=""),"",NETWORKDAYS(E647,F647,Lister!$D$7:$D$16))</f>
        <v/>
      </c>
      <c r="I647" s="45" t="str">
        <f t="shared" si="63"/>
        <v/>
      </c>
      <c r="J647" s="46"/>
      <c r="K647" s="47">
        <f>IF(ISNUMBER('Opsparede løndele'!I632),J647+'Opsparede løndele'!I632,J647)</f>
        <v>0</v>
      </c>
      <c r="L647" s="48"/>
      <c r="M647" s="49"/>
      <c r="N647" s="23" t="str">
        <f t="shared" si="64"/>
        <v/>
      </c>
      <c r="O647" s="21" t="str">
        <f t="shared" si="65"/>
        <v/>
      </c>
      <c r="P647" s="49"/>
      <c r="Q647" s="49"/>
      <c r="R647" s="49"/>
      <c r="S647" s="22" t="str">
        <f>IFERROR(MAX(IF(OR(P647="",Q647="",R647=""),"",IF(AND(MONTH(E647)=12,MONTH(F647)=12),(NETWORKDAYS(E647,F647,Lister!$D$7:$D$16)-P647)*O647/NETWORKDAYS(Lister!$D$19,Lister!$E$19,Lister!$D$7:$D$16),IF(AND(MONTH(E647)=12,F647&gt;DATE(2021,12,31)),(NETWORKDAYS(E647,Lister!$E$19,Lister!$D$7:$D$16)-P647)*O647/NETWORKDAYS(Lister!$D$19,Lister!$E$19,Lister!$D$7:$D$16),IF(E647&gt;DATE(2021,12,31),0)))),0),"")</f>
        <v/>
      </c>
      <c r="T647" s="22" t="str">
        <f>IFERROR(MAX(IF(OR(P647="",Q647="",R647=""),"",IF(AND(MONTH(E647)=1,MONTH(F647)=1),(NETWORKDAYS(E647,F647,Lister!$D$7:$D$16)-Q647)*O647/NETWORKDAYS(Lister!$D$20,Lister!$E$20,Lister!$D$7:$D$16),IF(AND(MONTH(E647)=1,F647&gt;DATE(2022,1,31)),(NETWORKDAYS(E647,Lister!$E$20,Lister!$D$7:$D$16)-Q647)*O647/NETWORKDAYS(Lister!$D$20,Lister!$E$20,Lister!$D$7:$D$16),IF(AND(E647&lt;DATE(2022,1,1),MONTH(F647)=1),(NETWORKDAYS(Lister!$D$20,F647,Lister!$D$7:$D$16)-Q647)*O647/NETWORKDAYS(Lister!$D$20,Lister!$E$20,Lister!$D$7:$D$16),IF(AND(E647&lt;DATE(2022,1,1),F647&gt;DATE(2022,1,31)),(NETWORKDAYS(Lister!$D$20,Lister!$E$20,Lister!$D$7:$D$16)-Q647)*O647/NETWORKDAYS(Lister!$D$20,Lister!$E$20,Lister!$D$7:$D$16),IF(OR(AND(E647&lt;DATE(2022,1,1),F647&lt;DATE(2022,1,1)),E647&gt;DATE(2022,1,31)),0)))))),0),"")</f>
        <v/>
      </c>
      <c r="U647" s="22" t="str">
        <f>IFERROR(MAX(IF(OR(P647="",Q647="",R647=""),"",IF(AND(MONTH(E647)=2,MONTH(F647)=2),(NETWORKDAYS(E647,F647,Lister!$D$7:$D$16)-R647)*O647/NETWORKDAYS(Lister!$D$21,Lister!$E$21,Lister!$D$7:$D$16),IF(AND(MONTH(E647)=2,F647&gt;DATE(2022,2,28)),(NETWORKDAYS(E647,Lister!$E$21,Lister!$D$7:$D$16)-R647)*O647/NETWORKDAYS(Lister!$D$21,Lister!$E$21,Lister!$D$7:$D$16),IF(AND(E647&lt;DATE(2022,2,1),MONTH(F647)=2),(NETWORKDAYS(Lister!$D$21,F647,Lister!$D$7:$D$16)-R647)*O647/NETWORKDAYS(Lister!$D$21,Lister!$E$21,Lister!$D$7:$D$16),IF(AND(E647&lt;DATE(2022,2,1),F647&gt;DATE(2022,2,28)),(NETWORKDAYS(Lister!$D$21,Lister!$E$21,Lister!$D$7:$D$16)-R647)*O647/NETWORKDAYS(Lister!$D$21,Lister!$E$21,Lister!$D$7:$D$16),IF(OR(AND(E647&lt;DATE(2022,2,1),F647&lt;DATE(2022,2,1)),E647&gt;DATE(2022,2,28)),0)))))),0),"")</f>
        <v/>
      </c>
      <c r="V647" s="23" t="str">
        <f t="shared" si="66"/>
        <v/>
      </c>
      <c r="W647" s="23" t="str">
        <f t="shared" si="67"/>
        <v/>
      </c>
      <c r="X647" s="24" t="str">
        <f t="shared" si="68"/>
        <v/>
      </c>
    </row>
    <row r="648" spans="1:24" x14ac:dyDescent="0.3">
      <c r="A648" s="4" t="str">
        <f t="shared" si="69"/>
        <v/>
      </c>
      <c r="B648" s="41"/>
      <c r="C648" s="42"/>
      <c r="D648" s="43"/>
      <c r="E648" s="44"/>
      <c r="F648" s="44"/>
      <c r="G648" s="17" t="str">
        <f>IF(OR(E648="",F648=""),"",NETWORKDAYS(E648,F648,Lister!$D$7:$D$16))</f>
        <v/>
      </c>
      <c r="I648" s="45" t="str">
        <f t="shared" si="63"/>
        <v/>
      </c>
      <c r="J648" s="46"/>
      <c r="K648" s="47">
        <f>IF(ISNUMBER('Opsparede løndele'!I633),J648+'Opsparede løndele'!I633,J648)</f>
        <v>0</v>
      </c>
      <c r="L648" s="48"/>
      <c r="M648" s="49"/>
      <c r="N648" s="23" t="str">
        <f t="shared" si="64"/>
        <v/>
      </c>
      <c r="O648" s="21" t="str">
        <f t="shared" si="65"/>
        <v/>
      </c>
      <c r="P648" s="49"/>
      <c r="Q648" s="49"/>
      <c r="R648" s="49"/>
      <c r="S648" s="22" t="str">
        <f>IFERROR(MAX(IF(OR(P648="",Q648="",R648=""),"",IF(AND(MONTH(E648)=12,MONTH(F648)=12),(NETWORKDAYS(E648,F648,Lister!$D$7:$D$16)-P648)*O648/NETWORKDAYS(Lister!$D$19,Lister!$E$19,Lister!$D$7:$D$16),IF(AND(MONTH(E648)=12,F648&gt;DATE(2021,12,31)),(NETWORKDAYS(E648,Lister!$E$19,Lister!$D$7:$D$16)-P648)*O648/NETWORKDAYS(Lister!$D$19,Lister!$E$19,Lister!$D$7:$D$16),IF(E648&gt;DATE(2021,12,31),0)))),0),"")</f>
        <v/>
      </c>
      <c r="T648" s="22" t="str">
        <f>IFERROR(MAX(IF(OR(P648="",Q648="",R648=""),"",IF(AND(MONTH(E648)=1,MONTH(F648)=1),(NETWORKDAYS(E648,F648,Lister!$D$7:$D$16)-Q648)*O648/NETWORKDAYS(Lister!$D$20,Lister!$E$20,Lister!$D$7:$D$16),IF(AND(MONTH(E648)=1,F648&gt;DATE(2022,1,31)),(NETWORKDAYS(E648,Lister!$E$20,Lister!$D$7:$D$16)-Q648)*O648/NETWORKDAYS(Lister!$D$20,Lister!$E$20,Lister!$D$7:$D$16),IF(AND(E648&lt;DATE(2022,1,1),MONTH(F648)=1),(NETWORKDAYS(Lister!$D$20,F648,Lister!$D$7:$D$16)-Q648)*O648/NETWORKDAYS(Lister!$D$20,Lister!$E$20,Lister!$D$7:$D$16),IF(AND(E648&lt;DATE(2022,1,1),F648&gt;DATE(2022,1,31)),(NETWORKDAYS(Lister!$D$20,Lister!$E$20,Lister!$D$7:$D$16)-Q648)*O648/NETWORKDAYS(Lister!$D$20,Lister!$E$20,Lister!$D$7:$D$16),IF(OR(AND(E648&lt;DATE(2022,1,1),F648&lt;DATE(2022,1,1)),E648&gt;DATE(2022,1,31)),0)))))),0),"")</f>
        <v/>
      </c>
      <c r="U648" s="22" t="str">
        <f>IFERROR(MAX(IF(OR(P648="",Q648="",R648=""),"",IF(AND(MONTH(E648)=2,MONTH(F648)=2),(NETWORKDAYS(E648,F648,Lister!$D$7:$D$16)-R648)*O648/NETWORKDAYS(Lister!$D$21,Lister!$E$21,Lister!$D$7:$D$16),IF(AND(MONTH(E648)=2,F648&gt;DATE(2022,2,28)),(NETWORKDAYS(E648,Lister!$E$21,Lister!$D$7:$D$16)-R648)*O648/NETWORKDAYS(Lister!$D$21,Lister!$E$21,Lister!$D$7:$D$16),IF(AND(E648&lt;DATE(2022,2,1),MONTH(F648)=2),(NETWORKDAYS(Lister!$D$21,F648,Lister!$D$7:$D$16)-R648)*O648/NETWORKDAYS(Lister!$D$21,Lister!$E$21,Lister!$D$7:$D$16),IF(AND(E648&lt;DATE(2022,2,1),F648&gt;DATE(2022,2,28)),(NETWORKDAYS(Lister!$D$21,Lister!$E$21,Lister!$D$7:$D$16)-R648)*O648/NETWORKDAYS(Lister!$D$21,Lister!$E$21,Lister!$D$7:$D$16),IF(OR(AND(E648&lt;DATE(2022,2,1),F648&lt;DATE(2022,2,1)),E648&gt;DATE(2022,2,28)),0)))))),0),"")</f>
        <v/>
      </c>
      <c r="V648" s="23" t="str">
        <f t="shared" si="66"/>
        <v/>
      </c>
      <c r="W648" s="23" t="str">
        <f t="shared" si="67"/>
        <v/>
      </c>
      <c r="X648" s="24" t="str">
        <f t="shared" si="68"/>
        <v/>
      </c>
    </row>
    <row r="649" spans="1:24" x14ac:dyDescent="0.3">
      <c r="A649" s="4" t="str">
        <f t="shared" si="69"/>
        <v/>
      </c>
      <c r="B649" s="41"/>
      <c r="C649" s="42"/>
      <c r="D649" s="43"/>
      <c r="E649" s="44"/>
      <c r="F649" s="44"/>
      <c r="G649" s="17" t="str">
        <f>IF(OR(E649="",F649=""),"",NETWORKDAYS(E649,F649,Lister!$D$7:$D$16))</f>
        <v/>
      </c>
      <c r="I649" s="45" t="str">
        <f t="shared" si="63"/>
        <v/>
      </c>
      <c r="J649" s="46"/>
      <c r="K649" s="47">
        <f>IF(ISNUMBER('Opsparede løndele'!I634),J649+'Opsparede løndele'!I634,J649)</f>
        <v>0</v>
      </c>
      <c r="L649" s="48"/>
      <c r="M649" s="49"/>
      <c r="N649" s="23" t="str">
        <f t="shared" si="64"/>
        <v/>
      </c>
      <c r="O649" s="21" t="str">
        <f t="shared" si="65"/>
        <v/>
      </c>
      <c r="P649" s="49"/>
      <c r="Q649" s="49"/>
      <c r="R649" s="49"/>
      <c r="S649" s="22" t="str">
        <f>IFERROR(MAX(IF(OR(P649="",Q649="",R649=""),"",IF(AND(MONTH(E649)=12,MONTH(F649)=12),(NETWORKDAYS(E649,F649,Lister!$D$7:$D$16)-P649)*O649/NETWORKDAYS(Lister!$D$19,Lister!$E$19,Lister!$D$7:$D$16),IF(AND(MONTH(E649)=12,F649&gt;DATE(2021,12,31)),(NETWORKDAYS(E649,Lister!$E$19,Lister!$D$7:$D$16)-P649)*O649/NETWORKDAYS(Lister!$D$19,Lister!$E$19,Lister!$D$7:$D$16),IF(E649&gt;DATE(2021,12,31),0)))),0),"")</f>
        <v/>
      </c>
      <c r="T649" s="22" t="str">
        <f>IFERROR(MAX(IF(OR(P649="",Q649="",R649=""),"",IF(AND(MONTH(E649)=1,MONTH(F649)=1),(NETWORKDAYS(E649,F649,Lister!$D$7:$D$16)-Q649)*O649/NETWORKDAYS(Lister!$D$20,Lister!$E$20,Lister!$D$7:$D$16),IF(AND(MONTH(E649)=1,F649&gt;DATE(2022,1,31)),(NETWORKDAYS(E649,Lister!$E$20,Lister!$D$7:$D$16)-Q649)*O649/NETWORKDAYS(Lister!$D$20,Lister!$E$20,Lister!$D$7:$D$16),IF(AND(E649&lt;DATE(2022,1,1),MONTH(F649)=1),(NETWORKDAYS(Lister!$D$20,F649,Lister!$D$7:$D$16)-Q649)*O649/NETWORKDAYS(Lister!$D$20,Lister!$E$20,Lister!$D$7:$D$16),IF(AND(E649&lt;DATE(2022,1,1),F649&gt;DATE(2022,1,31)),(NETWORKDAYS(Lister!$D$20,Lister!$E$20,Lister!$D$7:$D$16)-Q649)*O649/NETWORKDAYS(Lister!$D$20,Lister!$E$20,Lister!$D$7:$D$16),IF(OR(AND(E649&lt;DATE(2022,1,1),F649&lt;DATE(2022,1,1)),E649&gt;DATE(2022,1,31)),0)))))),0),"")</f>
        <v/>
      </c>
      <c r="U649" s="22" t="str">
        <f>IFERROR(MAX(IF(OR(P649="",Q649="",R649=""),"",IF(AND(MONTH(E649)=2,MONTH(F649)=2),(NETWORKDAYS(E649,F649,Lister!$D$7:$D$16)-R649)*O649/NETWORKDAYS(Lister!$D$21,Lister!$E$21,Lister!$D$7:$D$16),IF(AND(MONTH(E649)=2,F649&gt;DATE(2022,2,28)),(NETWORKDAYS(E649,Lister!$E$21,Lister!$D$7:$D$16)-R649)*O649/NETWORKDAYS(Lister!$D$21,Lister!$E$21,Lister!$D$7:$D$16),IF(AND(E649&lt;DATE(2022,2,1),MONTH(F649)=2),(NETWORKDAYS(Lister!$D$21,F649,Lister!$D$7:$D$16)-R649)*O649/NETWORKDAYS(Lister!$D$21,Lister!$E$21,Lister!$D$7:$D$16),IF(AND(E649&lt;DATE(2022,2,1),F649&gt;DATE(2022,2,28)),(NETWORKDAYS(Lister!$D$21,Lister!$E$21,Lister!$D$7:$D$16)-R649)*O649/NETWORKDAYS(Lister!$D$21,Lister!$E$21,Lister!$D$7:$D$16),IF(OR(AND(E649&lt;DATE(2022,2,1),F649&lt;DATE(2022,2,1)),E649&gt;DATE(2022,2,28)),0)))))),0),"")</f>
        <v/>
      </c>
      <c r="V649" s="23" t="str">
        <f t="shared" si="66"/>
        <v/>
      </c>
      <c r="W649" s="23" t="str">
        <f t="shared" si="67"/>
        <v/>
      </c>
      <c r="X649" s="24" t="str">
        <f t="shared" si="68"/>
        <v/>
      </c>
    </row>
    <row r="650" spans="1:24" x14ac:dyDescent="0.3">
      <c r="A650" s="4" t="str">
        <f t="shared" si="69"/>
        <v/>
      </c>
      <c r="B650" s="41"/>
      <c r="C650" s="42"/>
      <c r="D650" s="43"/>
      <c r="E650" s="44"/>
      <c r="F650" s="44"/>
      <c r="G650" s="17" t="str">
        <f>IF(OR(E650="",F650=""),"",NETWORKDAYS(E650,F650,Lister!$D$7:$D$16))</f>
        <v/>
      </c>
      <c r="I650" s="45" t="str">
        <f t="shared" si="63"/>
        <v/>
      </c>
      <c r="J650" s="46"/>
      <c r="K650" s="47">
        <f>IF(ISNUMBER('Opsparede løndele'!I635),J650+'Opsparede løndele'!I635,J650)</f>
        <v>0</v>
      </c>
      <c r="L650" s="48"/>
      <c r="M650" s="49"/>
      <c r="N650" s="23" t="str">
        <f t="shared" si="64"/>
        <v/>
      </c>
      <c r="O650" s="21" t="str">
        <f t="shared" si="65"/>
        <v/>
      </c>
      <c r="P650" s="49"/>
      <c r="Q650" s="49"/>
      <c r="R650" s="49"/>
      <c r="S650" s="22" t="str">
        <f>IFERROR(MAX(IF(OR(P650="",Q650="",R650=""),"",IF(AND(MONTH(E650)=12,MONTH(F650)=12),(NETWORKDAYS(E650,F650,Lister!$D$7:$D$16)-P650)*O650/NETWORKDAYS(Lister!$D$19,Lister!$E$19,Lister!$D$7:$D$16),IF(AND(MONTH(E650)=12,F650&gt;DATE(2021,12,31)),(NETWORKDAYS(E650,Lister!$E$19,Lister!$D$7:$D$16)-P650)*O650/NETWORKDAYS(Lister!$D$19,Lister!$E$19,Lister!$D$7:$D$16),IF(E650&gt;DATE(2021,12,31),0)))),0),"")</f>
        <v/>
      </c>
      <c r="T650" s="22" t="str">
        <f>IFERROR(MAX(IF(OR(P650="",Q650="",R650=""),"",IF(AND(MONTH(E650)=1,MONTH(F650)=1),(NETWORKDAYS(E650,F650,Lister!$D$7:$D$16)-Q650)*O650/NETWORKDAYS(Lister!$D$20,Lister!$E$20,Lister!$D$7:$D$16),IF(AND(MONTH(E650)=1,F650&gt;DATE(2022,1,31)),(NETWORKDAYS(E650,Lister!$E$20,Lister!$D$7:$D$16)-Q650)*O650/NETWORKDAYS(Lister!$D$20,Lister!$E$20,Lister!$D$7:$D$16),IF(AND(E650&lt;DATE(2022,1,1),MONTH(F650)=1),(NETWORKDAYS(Lister!$D$20,F650,Lister!$D$7:$D$16)-Q650)*O650/NETWORKDAYS(Lister!$D$20,Lister!$E$20,Lister!$D$7:$D$16),IF(AND(E650&lt;DATE(2022,1,1),F650&gt;DATE(2022,1,31)),(NETWORKDAYS(Lister!$D$20,Lister!$E$20,Lister!$D$7:$D$16)-Q650)*O650/NETWORKDAYS(Lister!$D$20,Lister!$E$20,Lister!$D$7:$D$16),IF(OR(AND(E650&lt;DATE(2022,1,1),F650&lt;DATE(2022,1,1)),E650&gt;DATE(2022,1,31)),0)))))),0),"")</f>
        <v/>
      </c>
      <c r="U650" s="22" t="str">
        <f>IFERROR(MAX(IF(OR(P650="",Q650="",R650=""),"",IF(AND(MONTH(E650)=2,MONTH(F650)=2),(NETWORKDAYS(E650,F650,Lister!$D$7:$D$16)-R650)*O650/NETWORKDAYS(Lister!$D$21,Lister!$E$21,Lister!$D$7:$D$16),IF(AND(MONTH(E650)=2,F650&gt;DATE(2022,2,28)),(NETWORKDAYS(E650,Lister!$E$21,Lister!$D$7:$D$16)-R650)*O650/NETWORKDAYS(Lister!$D$21,Lister!$E$21,Lister!$D$7:$D$16),IF(AND(E650&lt;DATE(2022,2,1),MONTH(F650)=2),(NETWORKDAYS(Lister!$D$21,F650,Lister!$D$7:$D$16)-R650)*O650/NETWORKDAYS(Lister!$D$21,Lister!$E$21,Lister!$D$7:$D$16),IF(AND(E650&lt;DATE(2022,2,1),F650&gt;DATE(2022,2,28)),(NETWORKDAYS(Lister!$D$21,Lister!$E$21,Lister!$D$7:$D$16)-R650)*O650/NETWORKDAYS(Lister!$D$21,Lister!$E$21,Lister!$D$7:$D$16),IF(OR(AND(E650&lt;DATE(2022,2,1),F650&lt;DATE(2022,2,1)),E650&gt;DATE(2022,2,28)),0)))))),0),"")</f>
        <v/>
      </c>
      <c r="V650" s="23" t="str">
        <f t="shared" si="66"/>
        <v/>
      </c>
      <c r="W650" s="23" t="str">
        <f t="shared" si="67"/>
        <v/>
      </c>
      <c r="X650" s="24" t="str">
        <f t="shared" si="68"/>
        <v/>
      </c>
    </row>
    <row r="651" spans="1:24" x14ac:dyDescent="0.3">
      <c r="A651" s="4" t="str">
        <f t="shared" si="69"/>
        <v/>
      </c>
      <c r="B651" s="41"/>
      <c r="C651" s="42"/>
      <c r="D651" s="43"/>
      <c r="E651" s="44"/>
      <c r="F651" s="44"/>
      <c r="G651" s="17" t="str">
        <f>IF(OR(E651="",F651=""),"",NETWORKDAYS(E651,F651,Lister!$D$7:$D$16))</f>
        <v/>
      </c>
      <c r="I651" s="45" t="str">
        <f t="shared" si="63"/>
        <v/>
      </c>
      <c r="J651" s="46"/>
      <c r="K651" s="47">
        <f>IF(ISNUMBER('Opsparede løndele'!I636),J651+'Opsparede løndele'!I636,J651)</f>
        <v>0</v>
      </c>
      <c r="L651" s="48"/>
      <c r="M651" s="49"/>
      <c r="N651" s="23" t="str">
        <f t="shared" si="64"/>
        <v/>
      </c>
      <c r="O651" s="21" t="str">
        <f t="shared" si="65"/>
        <v/>
      </c>
      <c r="P651" s="49"/>
      <c r="Q651" s="49"/>
      <c r="R651" s="49"/>
      <c r="S651" s="22" t="str">
        <f>IFERROR(MAX(IF(OR(P651="",Q651="",R651=""),"",IF(AND(MONTH(E651)=12,MONTH(F651)=12),(NETWORKDAYS(E651,F651,Lister!$D$7:$D$16)-P651)*O651/NETWORKDAYS(Lister!$D$19,Lister!$E$19,Lister!$D$7:$D$16),IF(AND(MONTH(E651)=12,F651&gt;DATE(2021,12,31)),(NETWORKDAYS(E651,Lister!$E$19,Lister!$D$7:$D$16)-P651)*O651/NETWORKDAYS(Lister!$D$19,Lister!$E$19,Lister!$D$7:$D$16),IF(E651&gt;DATE(2021,12,31),0)))),0),"")</f>
        <v/>
      </c>
      <c r="T651" s="22" t="str">
        <f>IFERROR(MAX(IF(OR(P651="",Q651="",R651=""),"",IF(AND(MONTH(E651)=1,MONTH(F651)=1),(NETWORKDAYS(E651,F651,Lister!$D$7:$D$16)-Q651)*O651/NETWORKDAYS(Lister!$D$20,Lister!$E$20,Lister!$D$7:$D$16),IF(AND(MONTH(E651)=1,F651&gt;DATE(2022,1,31)),(NETWORKDAYS(E651,Lister!$E$20,Lister!$D$7:$D$16)-Q651)*O651/NETWORKDAYS(Lister!$D$20,Lister!$E$20,Lister!$D$7:$D$16),IF(AND(E651&lt;DATE(2022,1,1),MONTH(F651)=1),(NETWORKDAYS(Lister!$D$20,F651,Lister!$D$7:$D$16)-Q651)*O651/NETWORKDAYS(Lister!$D$20,Lister!$E$20,Lister!$D$7:$D$16),IF(AND(E651&lt;DATE(2022,1,1),F651&gt;DATE(2022,1,31)),(NETWORKDAYS(Lister!$D$20,Lister!$E$20,Lister!$D$7:$D$16)-Q651)*O651/NETWORKDAYS(Lister!$D$20,Lister!$E$20,Lister!$D$7:$D$16),IF(OR(AND(E651&lt;DATE(2022,1,1),F651&lt;DATE(2022,1,1)),E651&gt;DATE(2022,1,31)),0)))))),0),"")</f>
        <v/>
      </c>
      <c r="U651" s="22" t="str">
        <f>IFERROR(MAX(IF(OR(P651="",Q651="",R651=""),"",IF(AND(MONTH(E651)=2,MONTH(F651)=2),(NETWORKDAYS(E651,F651,Lister!$D$7:$D$16)-R651)*O651/NETWORKDAYS(Lister!$D$21,Lister!$E$21,Lister!$D$7:$D$16),IF(AND(MONTH(E651)=2,F651&gt;DATE(2022,2,28)),(NETWORKDAYS(E651,Lister!$E$21,Lister!$D$7:$D$16)-R651)*O651/NETWORKDAYS(Lister!$D$21,Lister!$E$21,Lister!$D$7:$D$16),IF(AND(E651&lt;DATE(2022,2,1),MONTH(F651)=2),(NETWORKDAYS(Lister!$D$21,F651,Lister!$D$7:$D$16)-R651)*O651/NETWORKDAYS(Lister!$D$21,Lister!$E$21,Lister!$D$7:$D$16),IF(AND(E651&lt;DATE(2022,2,1),F651&gt;DATE(2022,2,28)),(NETWORKDAYS(Lister!$D$21,Lister!$E$21,Lister!$D$7:$D$16)-R651)*O651/NETWORKDAYS(Lister!$D$21,Lister!$E$21,Lister!$D$7:$D$16),IF(OR(AND(E651&lt;DATE(2022,2,1),F651&lt;DATE(2022,2,1)),E651&gt;DATE(2022,2,28)),0)))))),0),"")</f>
        <v/>
      </c>
      <c r="V651" s="23" t="str">
        <f t="shared" si="66"/>
        <v/>
      </c>
      <c r="W651" s="23" t="str">
        <f t="shared" si="67"/>
        <v/>
      </c>
      <c r="X651" s="24" t="str">
        <f t="shared" si="68"/>
        <v/>
      </c>
    </row>
    <row r="652" spans="1:24" x14ac:dyDescent="0.3">
      <c r="A652" s="4" t="str">
        <f t="shared" si="69"/>
        <v/>
      </c>
      <c r="B652" s="41"/>
      <c r="C652" s="42"/>
      <c r="D652" s="43"/>
      <c r="E652" s="44"/>
      <c r="F652" s="44"/>
      <c r="G652" s="17" t="str">
        <f>IF(OR(E652="",F652=""),"",NETWORKDAYS(E652,F652,Lister!$D$7:$D$16))</f>
        <v/>
      </c>
      <c r="I652" s="45" t="str">
        <f t="shared" si="63"/>
        <v/>
      </c>
      <c r="J652" s="46"/>
      <c r="K652" s="47">
        <f>IF(ISNUMBER('Opsparede løndele'!I637),J652+'Opsparede løndele'!I637,J652)</f>
        <v>0</v>
      </c>
      <c r="L652" s="48"/>
      <c r="M652" s="49"/>
      <c r="N652" s="23" t="str">
        <f t="shared" si="64"/>
        <v/>
      </c>
      <c r="O652" s="21" t="str">
        <f t="shared" si="65"/>
        <v/>
      </c>
      <c r="P652" s="49"/>
      <c r="Q652" s="49"/>
      <c r="R652" s="49"/>
      <c r="S652" s="22" t="str">
        <f>IFERROR(MAX(IF(OR(P652="",Q652="",R652=""),"",IF(AND(MONTH(E652)=12,MONTH(F652)=12),(NETWORKDAYS(E652,F652,Lister!$D$7:$D$16)-P652)*O652/NETWORKDAYS(Lister!$D$19,Lister!$E$19,Lister!$D$7:$D$16),IF(AND(MONTH(E652)=12,F652&gt;DATE(2021,12,31)),(NETWORKDAYS(E652,Lister!$E$19,Lister!$D$7:$D$16)-P652)*O652/NETWORKDAYS(Lister!$D$19,Lister!$E$19,Lister!$D$7:$D$16),IF(E652&gt;DATE(2021,12,31),0)))),0),"")</f>
        <v/>
      </c>
      <c r="T652" s="22" t="str">
        <f>IFERROR(MAX(IF(OR(P652="",Q652="",R652=""),"",IF(AND(MONTH(E652)=1,MONTH(F652)=1),(NETWORKDAYS(E652,F652,Lister!$D$7:$D$16)-Q652)*O652/NETWORKDAYS(Lister!$D$20,Lister!$E$20,Lister!$D$7:$D$16),IF(AND(MONTH(E652)=1,F652&gt;DATE(2022,1,31)),(NETWORKDAYS(E652,Lister!$E$20,Lister!$D$7:$D$16)-Q652)*O652/NETWORKDAYS(Lister!$D$20,Lister!$E$20,Lister!$D$7:$D$16),IF(AND(E652&lt;DATE(2022,1,1),MONTH(F652)=1),(NETWORKDAYS(Lister!$D$20,F652,Lister!$D$7:$D$16)-Q652)*O652/NETWORKDAYS(Lister!$D$20,Lister!$E$20,Lister!$D$7:$D$16),IF(AND(E652&lt;DATE(2022,1,1),F652&gt;DATE(2022,1,31)),(NETWORKDAYS(Lister!$D$20,Lister!$E$20,Lister!$D$7:$D$16)-Q652)*O652/NETWORKDAYS(Lister!$D$20,Lister!$E$20,Lister!$D$7:$D$16),IF(OR(AND(E652&lt;DATE(2022,1,1),F652&lt;DATE(2022,1,1)),E652&gt;DATE(2022,1,31)),0)))))),0),"")</f>
        <v/>
      </c>
      <c r="U652" s="22" t="str">
        <f>IFERROR(MAX(IF(OR(P652="",Q652="",R652=""),"",IF(AND(MONTH(E652)=2,MONTH(F652)=2),(NETWORKDAYS(E652,F652,Lister!$D$7:$D$16)-R652)*O652/NETWORKDAYS(Lister!$D$21,Lister!$E$21,Lister!$D$7:$D$16),IF(AND(MONTH(E652)=2,F652&gt;DATE(2022,2,28)),(NETWORKDAYS(E652,Lister!$E$21,Lister!$D$7:$D$16)-R652)*O652/NETWORKDAYS(Lister!$D$21,Lister!$E$21,Lister!$D$7:$D$16),IF(AND(E652&lt;DATE(2022,2,1),MONTH(F652)=2),(NETWORKDAYS(Lister!$D$21,F652,Lister!$D$7:$D$16)-R652)*O652/NETWORKDAYS(Lister!$D$21,Lister!$E$21,Lister!$D$7:$D$16),IF(AND(E652&lt;DATE(2022,2,1),F652&gt;DATE(2022,2,28)),(NETWORKDAYS(Lister!$D$21,Lister!$E$21,Lister!$D$7:$D$16)-R652)*O652/NETWORKDAYS(Lister!$D$21,Lister!$E$21,Lister!$D$7:$D$16),IF(OR(AND(E652&lt;DATE(2022,2,1),F652&lt;DATE(2022,2,1)),E652&gt;DATE(2022,2,28)),0)))))),0),"")</f>
        <v/>
      </c>
      <c r="V652" s="23" t="str">
        <f t="shared" si="66"/>
        <v/>
      </c>
      <c r="W652" s="23" t="str">
        <f t="shared" si="67"/>
        <v/>
      </c>
      <c r="X652" s="24" t="str">
        <f t="shared" si="68"/>
        <v/>
      </c>
    </row>
    <row r="653" spans="1:24" x14ac:dyDescent="0.3">
      <c r="A653" s="4" t="str">
        <f t="shared" si="69"/>
        <v/>
      </c>
      <c r="B653" s="41"/>
      <c r="C653" s="42"/>
      <c r="D653" s="43"/>
      <c r="E653" s="44"/>
      <c r="F653" s="44"/>
      <c r="G653" s="17" t="str">
        <f>IF(OR(E653="",F653=""),"",NETWORKDAYS(E653,F653,Lister!$D$7:$D$16))</f>
        <v/>
      </c>
      <c r="I653" s="45" t="str">
        <f t="shared" si="63"/>
        <v/>
      </c>
      <c r="J653" s="46"/>
      <c r="K653" s="47">
        <f>IF(ISNUMBER('Opsparede løndele'!I638),J653+'Opsparede løndele'!I638,J653)</f>
        <v>0</v>
      </c>
      <c r="L653" s="48"/>
      <c r="M653" s="49"/>
      <c r="N653" s="23" t="str">
        <f t="shared" si="64"/>
        <v/>
      </c>
      <c r="O653" s="21" t="str">
        <f t="shared" si="65"/>
        <v/>
      </c>
      <c r="P653" s="49"/>
      <c r="Q653" s="49"/>
      <c r="R653" s="49"/>
      <c r="S653" s="22" t="str">
        <f>IFERROR(MAX(IF(OR(P653="",Q653="",R653=""),"",IF(AND(MONTH(E653)=12,MONTH(F653)=12),(NETWORKDAYS(E653,F653,Lister!$D$7:$D$16)-P653)*O653/NETWORKDAYS(Lister!$D$19,Lister!$E$19,Lister!$D$7:$D$16),IF(AND(MONTH(E653)=12,F653&gt;DATE(2021,12,31)),(NETWORKDAYS(E653,Lister!$E$19,Lister!$D$7:$D$16)-P653)*O653/NETWORKDAYS(Lister!$D$19,Lister!$E$19,Lister!$D$7:$D$16),IF(E653&gt;DATE(2021,12,31),0)))),0),"")</f>
        <v/>
      </c>
      <c r="T653" s="22" t="str">
        <f>IFERROR(MAX(IF(OR(P653="",Q653="",R653=""),"",IF(AND(MONTH(E653)=1,MONTH(F653)=1),(NETWORKDAYS(E653,F653,Lister!$D$7:$D$16)-Q653)*O653/NETWORKDAYS(Lister!$D$20,Lister!$E$20,Lister!$D$7:$D$16),IF(AND(MONTH(E653)=1,F653&gt;DATE(2022,1,31)),(NETWORKDAYS(E653,Lister!$E$20,Lister!$D$7:$D$16)-Q653)*O653/NETWORKDAYS(Lister!$D$20,Lister!$E$20,Lister!$D$7:$D$16),IF(AND(E653&lt;DATE(2022,1,1),MONTH(F653)=1),(NETWORKDAYS(Lister!$D$20,F653,Lister!$D$7:$D$16)-Q653)*O653/NETWORKDAYS(Lister!$D$20,Lister!$E$20,Lister!$D$7:$D$16),IF(AND(E653&lt;DATE(2022,1,1),F653&gt;DATE(2022,1,31)),(NETWORKDAYS(Lister!$D$20,Lister!$E$20,Lister!$D$7:$D$16)-Q653)*O653/NETWORKDAYS(Lister!$D$20,Lister!$E$20,Lister!$D$7:$D$16),IF(OR(AND(E653&lt;DATE(2022,1,1),F653&lt;DATE(2022,1,1)),E653&gt;DATE(2022,1,31)),0)))))),0),"")</f>
        <v/>
      </c>
      <c r="U653" s="22" t="str">
        <f>IFERROR(MAX(IF(OR(P653="",Q653="",R653=""),"",IF(AND(MONTH(E653)=2,MONTH(F653)=2),(NETWORKDAYS(E653,F653,Lister!$D$7:$D$16)-R653)*O653/NETWORKDAYS(Lister!$D$21,Lister!$E$21,Lister!$D$7:$D$16),IF(AND(MONTH(E653)=2,F653&gt;DATE(2022,2,28)),(NETWORKDAYS(E653,Lister!$E$21,Lister!$D$7:$D$16)-R653)*O653/NETWORKDAYS(Lister!$D$21,Lister!$E$21,Lister!$D$7:$D$16),IF(AND(E653&lt;DATE(2022,2,1),MONTH(F653)=2),(NETWORKDAYS(Lister!$D$21,F653,Lister!$D$7:$D$16)-R653)*O653/NETWORKDAYS(Lister!$D$21,Lister!$E$21,Lister!$D$7:$D$16),IF(AND(E653&lt;DATE(2022,2,1),F653&gt;DATE(2022,2,28)),(NETWORKDAYS(Lister!$D$21,Lister!$E$21,Lister!$D$7:$D$16)-R653)*O653/NETWORKDAYS(Lister!$D$21,Lister!$E$21,Lister!$D$7:$D$16),IF(OR(AND(E653&lt;DATE(2022,2,1),F653&lt;DATE(2022,2,1)),E653&gt;DATE(2022,2,28)),0)))))),0),"")</f>
        <v/>
      </c>
      <c r="V653" s="23" t="str">
        <f t="shared" si="66"/>
        <v/>
      </c>
      <c r="W653" s="23" t="str">
        <f t="shared" si="67"/>
        <v/>
      </c>
      <c r="X653" s="24" t="str">
        <f t="shared" si="68"/>
        <v/>
      </c>
    </row>
    <row r="654" spans="1:24" x14ac:dyDescent="0.3">
      <c r="A654" s="4" t="str">
        <f t="shared" si="69"/>
        <v/>
      </c>
      <c r="B654" s="41"/>
      <c r="C654" s="42"/>
      <c r="D654" s="43"/>
      <c r="E654" s="44"/>
      <c r="F654" s="44"/>
      <c r="G654" s="17" t="str">
        <f>IF(OR(E654="",F654=""),"",NETWORKDAYS(E654,F654,Lister!$D$7:$D$16))</f>
        <v/>
      </c>
      <c r="I654" s="45" t="str">
        <f t="shared" si="63"/>
        <v/>
      </c>
      <c r="J654" s="46"/>
      <c r="K654" s="47">
        <f>IF(ISNUMBER('Opsparede løndele'!I639),J654+'Opsparede løndele'!I639,J654)</f>
        <v>0</v>
      </c>
      <c r="L654" s="48"/>
      <c r="M654" s="49"/>
      <c r="N654" s="23" t="str">
        <f t="shared" si="64"/>
        <v/>
      </c>
      <c r="O654" s="21" t="str">
        <f t="shared" si="65"/>
        <v/>
      </c>
      <c r="P654" s="49"/>
      <c r="Q654" s="49"/>
      <c r="R654" s="49"/>
      <c r="S654" s="22" t="str">
        <f>IFERROR(MAX(IF(OR(P654="",Q654="",R654=""),"",IF(AND(MONTH(E654)=12,MONTH(F654)=12),(NETWORKDAYS(E654,F654,Lister!$D$7:$D$16)-P654)*O654/NETWORKDAYS(Lister!$D$19,Lister!$E$19,Lister!$D$7:$D$16),IF(AND(MONTH(E654)=12,F654&gt;DATE(2021,12,31)),(NETWORKDAYS(E654,Lister!$E$19,Lister!$D$7:$D$16)-P654)*O654/NETWORKDAYS(Lister!$D$19,Lister!$E$19,Lister!$D$7:$D$16),IF(E654&gt;DATE(2021,12,31),0)))),0),"")</f>
        <v/>
      </c>
      <c r="T654" s="22" t="str">
        <f>IFERROR(MAX(IF(OR(P654="",Q654="",R654=""),"",IF(AND(MONTH(E654)=1,MONTH(F654)=1),(NETWORKDAYS(E654,F654,Lister!$D$7:$D$16)-Q654)*O654/NETWORKDAYS(Lister!$D$20,Lister!$E$20,Lister!$D$7:$D$16),IF(AND(MONTH(E654)=1,F654&gt;DATE(2022,1,31)),(NETWORKDAYS(E654,Lister!$E$20,Lister!$D$7:$D$16)-Q654)*O654/NETWORKDAYS(Lister!$D$20,Lister!$E$20,Lister!$D$7:$D$16),IF(AND(E654&lt;DATE(2022,1,1),MONTH(F654)=1),(NETWORKDAYS(Lister!$D$20,F654,Lister!$D$7:$D$16)-Q654)*O654/NETWORKDAYS(Lister!$D$20,Lister!$E$20,Lister!$D$7:$D$16),IF(AND(E654&lt;DATE(2022,1,1),F654&gt;DATE(2022,1,31)),(NETWORKDAYS(Lister!$D$20,Lister!$E$20,Lister!$D$7:$D$16)-Q654)*O654/NETWORKDAYS(Lister!$D$20,Lister!$E$20,Lister!$D$7:$D$16),IF(OR(AND(E654&lt;DATE(2022,1,1),F654&lt;DATE(2022,1,1)),E654&gt;DATE(2022,1,31)),0)))))),0),"")</f>
        <v/>
      </c>
      <c r="U654" s="22" t="str">
        <f>IFERROR(MAX(IF(OR(P654="",Q654="",R654=""),"",IF(AND(MONTH(E654)=2,MONTH(F654)=2),(NETWORKDAYS(E654,F654,Lister!$D$7:$D$16)-R654)*O654/NETWORKDAYS(Lister!$D$21,Lister!$E$21,Lister!$D$7:$D$16),IF(AND(MONTH(E654)=2,F654&gt;DATE(2022,2,28)),(NETWORKDAYS(E654,Lister!$E$21,Lister!$D$7:$D$16)-R654)*O654/NETWORKDAYS(Lister!$D$21,Lister!$E$21,Lister!$D$7:$D$16),IF(AND(E654&lt;DATE(2022,2,1),MONTH(F654)=2),(NETWORKDAYS(Lister!$D$21,F654,Lister!$D$7:$D$16)-R654)*O654/NETWORKDAYS(Lister!$D$21,Lister!$E$21,Lister!$D$7:$D$16),IF(AND(E654&lt;DATE(2022,2,1),F654&gt;DATE(2022,2,28)),(NETWORKDAYS(Lister!$D$21,Lister!$E$21,Lister!$D$7:$D$16)-R654)*O654/NETWORKDAYS(Lister!$D$21,Lister!$E$21,Lister!$D$7:$D$16),IF(OR(AND(E654&lt;DATE(2022,2,1),F654&lt;DATE(2022,2,1)),E654&gt;DATE(2022,2,28)),0)))))),0),"")</f>
        <v/>
      </c>
      <c r="V654" s="23" t="str">
        <f t="shared" si="66"/>
        <v/>
      </c>
      <c r="W654" s="23" t="str">
        <f t="shared" si="67"/>
        <v/>
      </c>
      <c r="X654" s="24" t="str">
        <f t="shared" si="68"/>
        <v/>
      </c>
    </row>
    <row r="655" spans="1:24" x14ac:dyDescent="0.3">
      <c r="A655" s="4" t="str">
        <f t="shared" si="69"/>
        <v/>
      </c>
      <c r="B655" s="41"/>
      <c r="C655" s="42"/>
      <c r="D655" s="43"/>
      <c r="E655" s="44"/>
      <c r="F655" s="44"/>
      <c r="G655" s="17" t="str">
        <f>IF(OR(E655="",F655=""),"",NETWORKDAYS(E655,F655,Lister!$D$7:$D$16))</f>
        <v/>
      </c>
      <c r="I655" s="45" t="str">
        <f t="shared" si="63"/>
        <v/>
      </c>
      <c r="J655" s="46"/>
      <c r="K655" s="47">
        <f>IF(ISNUMBER('Opsparede løndele'!I640),J655+'Opsparede løndele'!I640,J655)</f>
        <v>0</v>
      </c>
      <c r="L655" s="48"/>
      <c r="M655" s="49"/>
      <c r="N655" s="23" t="str">
        <f t="shared" si="64"/>
        <v/>
      </c>
      <c r="O655" s="21" t="str">
        <f t="shared" si="65"/>
        <v/>
      </c>
      <c r="P655" s="49"/>
      <c r="Q655" s="49"/>
      <c r="R655" s="49"/>
      <c r="S655" s="22" t="str">
        <f>IFERROR(MAX(IF(OR(P655="",Q655="",R655=""),"",IF(AND(MONTH(E655)=12,MONTH(F655)=12),(NETWORKDAYS(E655,F655,Lister!$D$7:$D$16)-P655)*O655/NETWORKDAYS(Lister!$D$19,Lister!$E$19,Lister!$D$7:$D$16),IF(AND(MONTH(E655)=12,F655&gt;DATE(2021,12,31)),(NETWORKDAYS(E655,Lister!$E$19,Lister!$D$7:$D$16)-P655)*O655/NETWORKDAYS(Lister!$D$19,Lister!$E$19,Lister!$D$7:$D$16),IF(E655&gt;DATE(2021,12,31),0)))),0),"")</f>
        <v/>
      </c>
      <c r="T655" s="22" t="str">
        <f>IFERROR(MAX(IF(OR(P655="",Q655="",R655=""),"",IF(AND(MONTH(E655)=1,MONTH(F655)=1),(NETWORKDAYS(E655,F655,Lister!$D$7:$D$16)-Q655)*O655/NETWORKDAYS(Lister!$D$20,Lister!$E$20,Lister!$D$7:$D$16),IF(AND(MONTH(E655)=1,F655&gt;DATE(2022,1,31)),(NETWORKDAYS(E655,Lister!$E$20,Lister!$D$7:$D$16)-Q655)*O655/NETWORKDAYS(Lister!$D$20,Lister!$E$20,Lister!$D$7:$D$16),IF(AND(E655&lt;DATE(2022,1,1),MONTH(F655)=1),(NETWORKDAYS(Lister!$D$20,F655,Lister!$D$7:$D$16)-Q655)*O655/NETWORKDAYS(Lister!$D$20,Lister!$E$20,Lister!$D$7:$D$16),IF(AND(E655&lt;DATE(2022,1,1),F655&gt;DATE(2022,1,31)),(NETWORKDAYS(Lister!$D$20,Lister!$E$20,Lister!$D$7:$D$16)-Q655)*O655/NETWORKDAYS(Lister!$D$20,Lister!$E$20,Lister!$D$7:$D$16),IF(OR(AND(E655&lt;DATE(2022,1,1),F655&lt;DATE(2022,1,1)),E655&gt;DATE(2022,1,31)),0)))))),0),"")</f>
        <v/>
      </c>
      <c r="U655" s="22" t="str">
        <f>IFERROR(MAX(IF(OR(P655="",Q655="",R655=""),"",IF(AND(MONTH(E655)=2,MONTH(F655)=2),(NETWORKDAYS(E655,F655,Lister!$D$7:$D$16)-R655)*O655/NETWORKDAYS(Lister!$D$21,Lister!$E$21,Lister!$D$7:$D$16),IF(AND(MONTH(E655)=2,F655&gt;DATE(2022,2,28)),(NETWORKDAYS(E655,Lister!$E$21,Lister!$D$7:$D$16)-R655)*O655/NETWORKDAYS(Lister!$D$21,Lister!$E$21,Lister!$D$7:$D$16),IF(AND(E655&lt;DATE(2022,2,1),MONTH(F655)=2),(NETWORKDAYS(Lister!$D$21,F655,Lister!$D$7:$D$16)-R655)*O655/NETWORKDAYS(Lister!$D$21,Lister!$E$21,Lister!$D$7:$D$16),IF(AND(E655&lt;DATE(2022,2,1),F655&gt;DATE(2022,2,28)),(NETWORKDAYS(Lister!$D$21,Lister!$E$21,Lister!$D$7:$D$16)-R655)*O655/NETWORKDAYS(Lister!$D$21,Lister!$E$21,Lister!$D$7:$D$16),IF(OR(AND(E655&lt;DATE(2022,2,1),F655&lt;DATE(2022,2,1)),E655&gt;DATE(2022,2,28)),0)))))),0),"")</f>
        <v/>
      </c>
      <c r="V655" s="23" t="str">
        <f t="shared" si="66"/>
        <v/>
      </c>
      <c r="W655" s="23" t="str">
        <f t="shared" si="67"/>
        <v/>
      </c>
      <c r="X655" s="24" t="str">
        <f t="shared" si="68"/>
        <v/>
      </c>
    </row>
    <row r="656" spans="1:24" x14ac:dyDescent="0.3">
      <c r="A656" s="4" t="str">
        <f t="shared" si="69"/>
        <v/>
      </c>
      <c r="B656" s="41"/>
      <c r="C656" s="42"/>
      <c r="D656" s="43"/>
      <c r="E656" s="44"/>
      <c r="F656" s="44"/>
      <c r="G656" s="17" t="str">
        <f>IF(OR(E656="",F656=""),"",NETWORKDAYS(E656,F656,Lister!$D$7:$D$16))</f>
        <v/>
      </c>
      <c r="I656" s="45" t="str">
        <f t="shared" si="63"/>
        <v/>
      </c>
      <c r="J656" s="46"/>
      <c r="K656" s="47">
        <f>IF(ISNUMBER('Opsparede løndele'!I641),J656+'Opsparede løndele'!I641,J656)</f>
        <v>0</v>
      </c>
      <c r="L656" s="48"/>
      <c r="M656" s="49"/>
      <c r="N656" s="23" t="str">
        <f t="shared" si="64"/>
        <v/>
      </c>
      <c r="O656" s="21" t="str">
        <f t="shared" si="65"/>
        <v/>
      </c>
      <c r="P656" s="49"/>
      <c r="Q656" s="49"/>
      <c r="R656" s="49"/>
      <c r="S656" s="22" t="str">
        <f>IFERROR(MAX(IF(OR(P656="",Q656="",R656=""),"",IF(AND(MONTH(E656)=12,MONTH(F656)=12),(NETWORKDAYS(E656,F656,Lister!$D$7:$D$16)-P656)*O656/NETWORKDAYS(Lister!$D$19,Lister!$E$19,Lister!$D$7:$D$16),IF(AND(MONTH(E656)=12,F656&gt;DATE(2021,12,31)),(NETWORKDAYS(E656,Lister!$E$19,Lister!$D$7:$D$16)-P656)*O656/NETWORKDAYS(Lister!$D$19,Lister!$E$19,Lister!$D$7:$D$16),IF(E656&gt;DATE(2021,12,31),0)))),0),"")</f>
        <v/>
      </c>
      <c r="T656" s="22" t="str">
        <f>IFERROR(MAX(IF(OR(P656="",Q656="",R656=""),"",IF(AND(MONTH(E656)=1,MONTH(F656)=1),(NETWORKDAYS(E656,F656,Lister!$D$7:$D$16)-Q656)*O656/NETWORKDAYS(Lister!$D$20,Lister!$E$20,Lister!$D$7:$D$16),IF(AND(MONTH(E656)=1,F656&gt;DATE(2022,1,31)),(NETWORKDAYS(E656,Lister!$E$20,Lister!$D$7:$D$16)-Q656)*O656/NETWORKDAYS(Lister!$D$20,Lister!$E$20,Lister!$D$7:$D$16),IF(AND(E656&lt;DATE(2022,1,1),MONTH(F656)=1),(NETWORKDAYS(Lister!$D$20,F656,Lister!$D$7:$D$16)-Q656)*O656/NETWORKDAYS(Lister!$D$20,Lister!$E$20,Lister!$D$7:$D$16),IF(AND(E656&lt;DATE(2022,1,1),F656&gt;DATE(2022,1,31)),(NETWORKDAYS(Lister!$D$20,Lister!$E$20,Lister!$D$7:$D$16)-Q656)*O656/NETWORKDAYS(Lister!$D$20,Lister!$E$20,Lister!$D$7:$D$16),IF(OR(AND(E656&lt;DATE(2022,1,1),F656&lt;DATE(2022,1,1)),E656&gt;DATE(2022,1,31)),0)))))),0),"")</f>
        <v/>
      </c>
      <c r="U656" s="22" t="str">
        <f>IFERROR(MAX(IF(OR(P656="",Q656="",R656=""),"",IF(AND(MONTH(E656)=2,MONTH(F656)=2),(NETWORKDAYS(E656,F656,Lister!$D$7:$D$16)-R656)*O656/NETWORKDAYS(Lister!$D$21,Lister!$E$21,Lister!$D$7:$D$16),IF(AND(MONTH(E656)=2,F656&gt;DATE(2022,2,28)),(NETWORKDAYS(E656,Lister!$E$21,Lister!$D$7:$D$16)-R656)*O656/NETWORKDAYS(Lister!$D$21,Lister!$E$21,Lister!$D$7:$D$16),IF(AND(E656&lt;DATE(2022,2,1),MONTH(F656)=2),(NETWORKDAYS(Lister!$D$21,F656,Lister!$D$7:$D$16)-R656)*O656/NETWORKDAYS(Lister!$D$21,Lister!$E$21,Lister!$D$7:$D$16),IF(AND(E656&lt;DATE(2022,2,1),F656&gt;DATE(2022,2,28)),(NETWORKDAYS(Lister!$D$21,Lister!$E$21,Lister!$D$7:$D$16)-R656)*O656/NETWORKDAYS(Lister!$D$21,Lister!$E$21,Lister!$D$7:$D$16),IF(OR(AND(E656&lt;DATE(2022,2,1),F656&lt;DATE(2022,2,1)),E656&gt;DATE(2022,2,28)),0)))))),0),"")</f>
        <v/>
      </c>
      <c r="V656" s="23" t="str">
        <f t="shared" si="66"/>
        <v/>
      </c>
      <c r="W656" s="23" t="str">
        <f t="shared" si="67"/>
        <v/>
      </c>
      <c r="X656" s="24" t="str">
        <f t="shared" si="68"/>
        <v/>
      </c>
    </row>
    <row r="657" spans="1:24" x14ac:dyDescent="0.3">
      <c r="A657" s="4" t="str">
        <f t="shared" si="69"/>
        <v/>
      </c>
      <c r="B657" s="41"/>
      <c r="C657" s="42"/>
      <c r="D657" s="43"/>
      <c r="E657" s="44"/>
      <c r="F657" s="44"/>
      <c r="G657" s="17" t="str">
        <f>IF(OR(E657="",F657=""),"",NETWORKDAYS(E657,F657,Lister!$D$7:$D$16))</f>
        <v/>
      </c>
      <c r="I657" s="45" t="str">
        <f t="shared" si="63"/>
        <v/>
      </c>
      <c r="J657" s="46"/>
      <c r="K657" s="47">
        <f>IF(ISNUMBER('Opsparede løndele'!I642),J657+'Opsparede løndele'!I642,J657)</f>
        <v>0</v>
      </c>
      <c r="L657" s="48"/>
      <c r="M657" s="49"/>
      <c r="N657" s="23" t="str">
        <f t="shared" si="64"/>
        <v/>
      </c>
      <c r="O657" s="21" t="str">
        <f t="shared" si="65"/>
        <v/>
      </c>
      <c r="P657" s="49"/>
      <c r="Q657" s="49"/>
      <c r="R657" s="49"/>
      <c r="S657" s="22" t="str">
        <f>IFERROR(MAX(IF(OR(P657="",Q657="",R657=""),"",IF(AND(MONTH(E657)=12,MONTH(F657)=12),(NETWORKDAYS(E657,F657,Lister!$D$7:$D$16)-P657)*O657/NETWORKDAYS(Lister!$D$19,Lister!$E$19,Lister!$D$7:$D$16),IF(AND(MONTH(E657)=12,F657&gt;DATE(2021,12,31)),(NETWORKDAYS(E657,Lister!$E$19,Lister!$D$7:$D$16)-P657)*O657/NETWORKDAYS(Lister!$D$19,Lister!$E$19,Lister!$D$7:$D$16),IF(E657&gt;DATE(2021,12,31),0)))),0),"")</f>
        <v/>
      </c>
      <c r="T657" s="22" t="str">
        <f>IFERROR(MAX(IF(OR(P657="",Q657="",R657=""),"",IF(AND(MONTH(E657)=1,MONTH(F657)=1),(NETWORKDAYS(E657,F657,Lister!$D$7:$D$16)-Q657)*O657/NETWORKDAYS(Lister!$D$20,Lister!$E$20,Lister!$D$7:$D$16),IF(AND(MONTH(E657)=1,F657&gt;DATE(2022,1,31)),(NETWORKDAYS(E657,Lister!$E$20,Lister!$D$7:$D$16)-Q657)*O657/NETWORKDAYS(Lister!$D$20,Lister!$E$20,Lister!$D$7:$D$16),IF(AND(E657&lt;DATE(2022,1,1),MONTH(F657)=1),(NETWORKDAYS(Lister!$D$20,F657,Lister!$D$7:$D$16)-Q657)*O657/NETWORKDAYS(Lister!$D$20,Lister!$E$20,Lister!$D$7:$D$16),IF(AND(E657&lt;DATE(2022,1,1),F657&gt;DATE(2022,1,31)),(NETWORKDAYS(Lister!$D$20,Lister!$E$20,Lister!$D$7:$D$16)-Q657)*O657/NETWORKDAYS(Lister!$D$20,Lister!$E$20,Lister!$D$7:$D$16),IF(OR(AND(E657&lt;DATE(2022,1,1),F657&lt;DATE(2022,1,1)),E657&gt;DATE(2022,1,31)),0)))))),0),"")</f>
        <v/>
      </c>
      <c r="U657" s="22" t="str">
        <f>IFERROR(MAX(IF(OR(P657="",Q657="",R657=""),"",IF(AND(MONTH(E657)=2,MONTH(F657)=2),(NETWORKDAYS(E657,F657,Lister!$D$7:$D$16)-R657)*O657/NETWORKDAYS(Lister!$D$21,Lister!$E$21,Lister!$D$7:$D$16),IF(AND(MONTH(E657)=2,F657&gt;DATE(2022,2,28)),(NETWORKDAYS(E657,Lister!$E$21,Lister!$D$7:$D$16)-R657)*O657/NETWORKDAYS(Lister!$D$21,Lister!$E$21,Lister!$D$7:$D$16),IF(AND(E657&lt;DATE(2022,2,1),MONTH(F657)=2),(NETWORKDAYS(Lister!$D$21,F657,Lister!$D$7:$D$16)-R657)*O657/NETWORKDAYS(Lister!$D$21,Lister!$E$21,Lister!$D$7:$D$16),IF(AND(E657&lt;DATE(2022,2,1),F657&gt;DATE(2022,2,28)),(NETWORKDAYS(Lister!$D$21,Lister!$E$21,Lister!$D$7:$D$16)-R657)*O657/NETWORKDAYS(Lister!$D$21,Lister!$E$21,Lister!$D$7:$D$16),IF(OR(AND(E657&lt;DATE(2022,2,1),F657&lt;DATE(2022,2,1)),E657&gt;DATE(2022,2,28)),0)))))),0),"")</f>
        <v/>
      </c>
      <c r="V657" s="23" t="str">
        <f t="shared" si="66"/>
        <v/>
      </c>
      <c r="W657" s="23" t="str">
        <f t="shared" si="67"/>
        <v/>
      </c>
      <c r="X657" s="24" t="str">
        <f t="shared" si="68"/>
        <v/>
      </c>
    </row>
    <row r="658" spans="1:24" x14ac:dyDescent="0.3">
      <c r="A658" s="4" t="str">
        <f t="shared" si="69"/>
        <v/>
      </c>
      <c r="B658" s="41"/>
      <c r="C658" s="42"/>
      <c r="D658" s="43"/>
      <c r="E658" s="44"/>
      <c r="F658" s="44"/>
      <c r="G658" s="17" t="str">
        <f>IF(OR(E658="",F658=""),"",NETWORKDAYS(E658,F658,Lister!$D$7:$D$16))</f>
        <v/>
      </c>
      <c r="I658" s="45" t="str">
        <f t="shared" si="63"/>
        <v/>
      </c>
      <c r="J658" s="46"/>
      <c r="K658" s="47">
        <f>IF(ISNUMBER('Opsparede løndele'!I643),J658+'Opsparede løndele'!I643,J658)</f>
        <v>0</v>
      </c>
      <c r="L658" s="48"/>
      <c r="M658" s="49"/>
      <c r="N658" s="23" t="str">
        <f t="shared" si="64"/>
        <v/>
      </c>
      <c r="O658" s="21" t="str">
        <f t="shared" si="65"/>
        <v/>
      </c>
      <c r="P658" s="49"/>
      <c r="Q658" s="49"/>
      <c r="R658" s="49"/>
      <c r="S658" s="22" t="str">
        <f>IFERROR(MAX(IF(OR(P658="",Q658="",R658=""),"",IF(AND(MONTH(E658)=12,MONTH(F658)=12),(NETWORKDAYS(E658,F658,Lister!$D$7:$D$16)-P658)*O658/NETWORKDAYS(Lister!$D$19,Lister!$E$19,Lister!$D$7:$D$16),IF(AND(MONTH(E658)=12,F658&gt;DATE(2021,12,31)),(NETWORKDAYS(E658,Lister!$E$19,Lister!$D$7:$D$16)-P658)*O658/NETWORKDAYS(Lister!$D$19,Lister!$E$19,Lister!$D$7:$D$16),IF(E658&gt;DATE(2021,12,31),0)))),0),"")</f>
        <v/>
      </c>
      <c r="T658" s="22" t="str">
        <f>IFERROR(MAX(IF(OR(P658="",Q658="",R658=""),"",IF(AND(MONTH(E658)=1,MONTH(F658)=1),(NETWORKDAYS(E658,F658,Lister!$D$7:$D$16)-Q658)*O658/NETWORKDAYS(Lister!$D$20,Lister!$E$20,Lister!$D$7:$D$16),IF(AND(MONTH(E658)=1,F658&gt;DATE(2022,1,31)),(NETWORKDAYS(E658,Lister!$E$20,Lister!$D$7:$D$16)-Q658)*O658/NETWORKDAYS(Lister!$D$20,Lister!$E$20,Lister!$D$7:$D$16),IF(AND(E658&lt;DATE(2022,1,1),MONTH(F658)=1),(NETWORKDAYS(Lister!$D$20,F658,Lister!$D$7:$D$16)-Q658)*O658/NETWORKDAYS(Lister!$D$20,Lister!$E$20,Lister!$D$7:$D$16),IF(AND(E658&lt;DATE(2022,1,1),F658&gt;DATE(2022,1,31)),(NETWORKDAYS(Lister!$D$20,Lister!$E$20,Lister!$D$7:$D$16)-Q658)*O658/NETWORKDAYS(Lister!$D$20,Lister!$E$20,Lister!$D$7:$D$16),IF(OR(AND(E658&lt;DATE(2022,1,1),F658&lt;DATE(2022,1,1)),E658&gt;DATE(2022,1,31)),0)))))),0),"")</f>
        <v/>
      </c>
      <c r="U658" s="22" t="str">
        <f>IFERROR(MAX(IF(OR(P658="",Q658="",R658=""),"",IF(AND(MONTH(E658)=2,MONTH(F658)=2),(NETWORKDAYS(E658,F658,Lister!$D$7:$D$16)-R658)*O658/NETWORKDAYS(Lister!$D$21,Lister!$E$21,Lister!$D$7:$D$16),IF(AND(MONTH(E658)=2,F658&gt;DATE(2022,2,28)),(NETWORKDAYS(E658,Lister!$E$21,Lister!$D$7:$D$16)-R658)*O658/NETWORKDAYS(Lister!$D$21,Lister!$E$21,Lister!$D$7:$D$16),IF(AND(E658&lt;DATE(2022,2,1),MONTH(F658)=2),(NETWORKDAYS(Lister!$D$21,F658,Lister!$D$7:$D$16)-R658)*O658/NETWORKDAYS(Lister!$D$21,Lister!$E$21,Lister!$D$7:$D$16),IF(AND(E658&lt;DATE(2022,2,1),F658&gt;DATE(2022,2,28)),(NETWORKDAYS(Lister!$D$21,Lister!$E$21,Lister!$D$7:$D$16)-R658)*O658/NETWORKDAYS(Lister!$D$21,Lister!$E$21,Lister!$D$7:$D$16),IF(OR(AND(E658&lt;DATE(2022,2,1),F658&lt;DATE(2022,2,1)),E658&gt;DATE(2022,2,28)),0)))))),0),"")</f>
        <v/>
      </c>
      <c r="V658" s="23" t="str">
        <f t="shared" si="66"/>
        <v/>
      </c>
      <c r="W658" s="23" t="str">
        <f t="shared" si="67"/>
        <v/>
      </c>
      <c r="X658" s="24" t="str">
        <f t="shared" si="68"/>
        <v/>
      </c>
    </row>
    <row r="659" spans="1:24" x14ac:dyDescent="0.3">
      <c r="A659" s="4" t="str">
        <f t="shared" si="69"/>
        <v/>
      </c>
      <c r="B659" s="41"/>
      <c r="C659" s="42"/>
      <c r="D659" s="43"/>
      <c r="E659" s="44"/>
      <c r="F659" s="44"/>
      <c r="G659" s="17" t="str">
        <f>IF(OR(E659="",F659=""),"",NETWORKDAYS(E659,F659,Lister!$D$7:$D$16))</f>
        <v/>
      </c>
      <c r="I659" s="45" t="str">
        <f t="shared" si="63"/>
        <v/>
      </c>
      <c r="J659" s="46"/>
      <c r="K659" s="47">
        <f>IF(ISNUMBER('Opsparede løndele'!I644),J659+'Opsparede løndele'!I644,J659)</f>
        <v>0</v>
      </c>
      <c r="L659" s="48"/>
      <c r="M659" s="49"/>
      <c r="N659" s="23" t="str">
        <f t="shared" si="64"/>
        <v/>
      </c>
      <c r="O659" s="21" t="str">
        <f t="shared" si="65"/>
        <v/>
      </c>
      <c r="P659" s="49"/>
      <c r="Q659" s="49"/>
      <c r="R659" s="49"/>
      <c r="S659" s="22" t="str">
        <f>IFERROR(MAX(IF(OR(P659="",Q659="",R659=""),"",IF(AND(MONTH(E659)=12,MONTH(F659)=12),(NETWORKDAYS(E659,F659,Lister!$D$7:$D$16)-P659)*O659/NETWORKDAYS(Lister!$D$19,Lister!$E$19,Lister!$D$7:$D$16),IF(AND(MONTH(E659)=12,F659&gt;DATE(2021,12,31)),(NETWORKDAYS(E659,Lister!$E$19,Lister!$D$7:$D$16)-P659)*O659/NETWORKDAYS(Lister!$D$19,Lister!$E$19,Lister!$D$7:$D$16),IF(E659&gt;DATE(2021,12,31),0)))),0),"")</f>
        <v/>
      </c>
      <c r="T659" s="22" t="str">
        <f>IFERROR(MAX(IF(OR(P659="",Q659="",R659=""),"",IF(AND(MONTH(E659)=1,MONTH(F659)=1),(NETWORKDAYS(E659,F659,Lister!$D$7:$D$16)-Q659)*O659/NETWORKDAYS(Lister!$D$20,Lister!$E$20,Lister!$D$7:$D$16),IF(AND(MONTH(E659)=1,F659&gt;DATE(2022,1,31)),(NETWORKDAYS(E659,Lister!$E$20,Lister!$D$7:$D$16)-Q659)*O659/NETWORKDAYS(Lister!$D$20,Lister!$E$20,Lister!$D$7:$D$16),IF(AND(E659&lt;DATE(2022,1,1),MONTH(F659)=1),(NETWORKDAYS(Lister!$D$20,F659,Lister!$D$7:$D$16)-Q659)*O659/NETWORKDAYS(Lister!$D$20,Lister!$E$20,Lister!$D$7:$D$16),IF(AND(E659&lt;DATE(2022,1,1),F659&gt;DATE(2022,1,31)),(NETWORKDAYS(Lister!$D$20,Lister!$E$20,Lister!$D$7:$D$16)-Q659)*O659/NETWORKDAYS(Lister!$D$20,Lister!$E$20,Lister!$D$7:$D$16),IF(OR(AND(E659&lt;DATE(2022,1,1),F659&lt;DATE(2022,1,1)),E659&gt;DATE(2022,1,31)),0)))))),0),"")</f>
        <v/>
      </c>
      <c r="U659" s="22" t="str">
        <f>IFERROR(MAX(IF(OR(P659="",Q659="",R659=""),"",IF(AND(MONTH(E659)=2,MONTH(F659)=2),(NETWORKDAYS(E659,F659,Lister!$D$7:$D$16)-R659)*O659/NETWORKDAYS(Lister!$D$21,Lister!$E$21,Lister!$D$7:$D$16),IF(AND(MONTH(E659)=2,F659&gt;DATE(2022,2,28)),(NETWORKDAYS(E659,Lister!$E$21,Lister!$D$7:$D$16)-R659)*O659/NETWORKDAYS(Lister!$D$21,Lister!$E$21,Lister!$D$7:$D$16),IF(AND(E659&lt;DATE(2022,2,1),MONTH(F659)=2),(NETWORKDAYS(Lister!$D$21,F659,Lister!$D$7:$D$16)-R659)*O659/NETWORKDAYS(Lister!$D$21,Lister!$E$21,Lister!$D$7:$D$16),IF(AND(E659&lt;DATE(2022,2,1),F659&gt;DATE(2022,2,28)),(NETWORKDAYS(Lister!$D$21,Lister!$E$21,Lister!$D$7:$D$16)-R659)*O659/NETWORKDAYS(Lister!$D$21,Lister!$E$21,Lister!$D$7:$D$16),IF(OR(AND(E659&lt;DATE(2022,2,1),F659&lt;DATE(2022,2,1)),E659&gt;DATE(2022,2,28)),0)))))),0),"")</f>
        <v/>
      </c>
      <c r="V659" s="23" t="str">
        <f t="shared" si="66"/>
        <v/>
      </c>
      <c r="W659" s="23" t="str">
        <f t="shared" si="67"/>
        <v/>
      </c>
      <c r="X659" s="24" t="str">
        <f t="shared" si="68"/>
        <v/>
      </c>
    </row>
    <row r="660" spans="1:24" x14ac:dyDescent="0.3">
      <c r="A660" s="4" t="str">
        <f t="shared" si="69"/>
        <v/>
      </c>
      <c r="B660" s="41"/>
      <c r="C660" s="42"/>
      <c r="D660" s="43"/>
      <c r="E660" s="44"/>
      <c r="F660" s="44"/>
      <c r="G660" s="17" t="str">
        <f>IF(OR(E660="",F660=""),"",NETWORKDAYS(E660,F660,Lister!$D$7:$D$16))</f>
        <v/>
      </c>
      <c r="I660" s="45" t="str">
        <f t="shared" si="63"/>
        <v/>
      </c>
      <c r="J660" s="46"/>
      <c r="K660" s="47">
        <f>IF(ISNUMBER('Opsparede løndele'!I645),J660+'Opsparede løndele'!I645,J660)</f>
        <v>0</v>
      </c>
      <c r="L660" s="48"/>
      <c r="M660" s="49"/>
      <c r="N660" s="23" t="str">
        <f t="shared" si="64"/>
        <v/>
      </c>
      <c r="O660" s="21" t="str">
        <f t="shared" si="65"/>
        <v/>
      </c>
      <c r="P660" s="49"/>
      <c r="Q660" s="49"/>
      <c r="R660" s="49"/>
      <c r="S660" s="22" t="str">
        <f>IFERROR(MAX(IF(OR(P660="",Q660="",R660=""),"",IF(AND(MONTH(E660)=12,MONTH(F660)=12),(NETWORKDAYS(E660,F660,Lister!$D$7:$D$16)-P660)*O660/NETWORKDAYS(Lister!$D$19,Lister!$E$19,Lister!$D$7:$D$16),IF(AND(MONTH(E660)=12,F660&gt;DATE(2021,12,31)),(NETWORKDAYS(E660,Lister!$E$19,Lister!$D$7:$D$16)-P660)*O660/NETWORKDAYS(Lister!$D$19,Lister!$E$19,Lister!$D$7:$D$16),IF(E660&gt;DATE(2021,12,31),0)))),0),"")</f>
        <v/>
      </c>
      <c r="T660" s="22" t="str">
        <f>IFERROR(MAX(IF(OR(P660="",Q660="",R660=""),"",IF(AND(MONTH(E660)=1,MONTH(F660)=1),(NETWORKDAYS(E660,F660,Lister!$D$7:$D$16)-Q660)*O660/NETWORKDAYS(Lister!$D$20,Lister!$E$20,Lister!$D$7:$D$16),IF(AND(MONTH(E660)=1,F660&gt;DATE(2022,1,31)),(NETWORKDAYS(E660,Lister!$E$20,Lister!$D$7:$D$16)-Q660)*O660/NETWORKDAYS(Lister!$D$20,Lister!$E$20,Lister!$D$7:$D$16),IF(AND(E660&lt;DATE(2022,1,1),MONTH(F660)=1),(NETWORKDAYS(Lister!$D$20,F660,Lister!$D$7:$D$16)-Q660)*O660/NETWORKDAYS(Lister!$D$20,Lister!$E$20,Lister!$D$7:$D$16),IF(AND(E660&lt;DATE(2022,1,1),F660&gt;DATE(2022,1,31)),(NETWORKDAYS(Lister!$D$20,Lister!$E$20,Lister!$D$7:$D$16)-Q660)*O660/NETWORKDAYS(Lister!$D$20,Lister!$E$20,Lister!$D$7:$D$16),IF(OR(AND(E660&lt;DATE(2022,1,1),F660&lt;DATE(2022,1,1)),E660&gt;DATE(2022,1,31)),0)))))),0),"")</f>
        <v/>
      </c>
      <c r="U660" s="22" t="str">
        <f>IFERROR(MAX(IF(OR(P660="",Q660="",R660=""),"",IF(AND(MONTH(E660)=2,MONTH(F660)=2),(NETWORKDAYS(E660,F660,Lister!$D$7:$D$16)-R660)*O660/NETWORKDAYS(Lister!$D$21,Lister!$E$21,Lister!$D$7:$D$16),IF(AND(MONTH(E660)=2,F660&gt;DATE(2022,2,28)),(NETWORKDAYS(E660,Lister!$E$21,Lister!$D$7:$D$16)-R660)*O660/NETWORKDAYS(Lister!$D$21,Lister!$E$21,Lister!$D$7:$D$16),IF(AND(E660&lt;DATE(2022,2,1),MONTH(F660)=2),(NETWORKDAYS(Lister!$D$21,F660,Lister!$D$7:$D$16)-R660)*O660/NETWORKDAYS(Lister!$D$21,Lister!$E$21,Lister!$D$7:$D$16),IF(AND(E660&lt;DATE(2022,2,1),F660&gt;DATE(2022,2,28)),(NETWORKDAYS(Lister!$D$21,Lister!$E$21,Lister!$D$7:$D$16)-R660)*O660/NETWORKDAYS(Lister!$D$21,Lister!$E$21,Lister!$D$7:$D$16),IF(OR(AND(E660&lt;DATE(2022,2,1),F660&lt;DATE(2022,2,1)),E660&gt;DATE(2022,2,28)),0)))))),0),"")</f>
        <v/>
      </c>
      <c r="V660" s="23" t="str">
        <f t="shared" si="66"/>
        <v/>
      </c>
      <c r="W660" s="23" t="str">
        <f t="shared" si="67"/>
        <v/>
      </c>
      <c r="X660" s="24" t="str">
        <f t="shared" si="68"/>
        <v/>
      </c>
    </row>
    <row r="661" spans="1:24" x14ac:dyDescent="0.3">
      <c r="A661" s="4" t="str">
        <f t="shared" si="69"/>
        <v/>
      </c>
      <c r="B661" s="41"/>
      <c r="C661" s="42"/>
      <c r="D661" s="43"/>
      <c r="E661" s="44"/>
      <c r="F661" s="44"/>
      <c r="G661" s="17" t="str">
        <f>IF(OR(E661="",F661=""),"",NETWORKDAYS(E661,F661,Lister!$D$7:$D$16))</f>
        <v/>
      </c>
      <c r="I661" s="45" t="str">
        <f t="shared" si="63"/>
        <v/>
      </c>
      <c r="J661" s="46"/>
      <c r="K661" s="47">
        <f>IF(ISNUMBER('Opsparede løndele'!I646),J661+'Opsparede løndele'!I646,J661)</f>
        <v>0</v>
      </c>
      <c r="L661" s="48"/>
      <c r="M661" s="49"/>
      <c r="N661" s="23" t="str">
        <f t="shared" si="64"/>
        <v/>
      </c>
      <c r="O661" s="21" t="str">
        <f t="shared" si="65"/>
        <v/>
      </c>
      <c r="P661" s="49"/>
      <c r="Q661" s="49"/>
      <c r="R661" s="49"/>
      <c r="S661" s="22" t="str">
        <f>IFERROR(MAX(IF(OR(P661="",Q661="",R661=""),"",IF(AND(MONTH(E661)=12,MONTH(F661)=12),(NETWORKDAYS(E661,F661,Lister!$D$7:$D$16)-P661)*O661/NETWORKDAYS(Lister!$D$19,Lister!$E$19,Lister!$D$7:$D$16),IF(AND(MONTH(E661)=12,F661&gt;DATE(2021,12,31)),(NETWORKDAYS(E661,Lister!$E$19,Lister!$D$7:$D$16)-P661)*O661/NETWORKDAYS(Lister!$D$19,Lister!$E$19,Lister!$D$7:$D$16),IF(E661&gt;DATE(2021,12,31),0)))),0),"")</f>
        <v/>
      </c>
      <c r="T661" s="22" t="str">
        <f>IFERROR(MAX(IF(OR(P661="",Q661="",R661=""),"",IF(AND(MONTH(E661)=1,MONTH(F661)=1),(NETWORKDAYS(E661,F661,Lister!$D$7:$D$16)-Q661)*O661/NETWORKDAYS(Lister!$D$20,Lister!$E$20,Lister!$D$7:$D$16),IF(AND(MONTH(E661)=1,F661&gt;DATE(2022,1,31)),(NETWORKDAYS(E661,Lister!$E$20,Lister!$D$7:$D$16)-Q661)*O661/NETWORKDAYS(Lister!$D$20,Lister!$E$20,Lister!$D$7:$D$16),IF(AND(E661&lt;DATE(2022,1,1),MONTH(F661)=1),(NETWORKDAYS(Lister!$D$20,F661,Lister!$D$7:$D$16)-Q661)*O661/NETWORKDAYS(Lister!$D$20,Lister!$E$20,Lister!$D$7:$D$16),IF(AND(E661&lt;DATE(2022,1,1),F661&gt;DATE(2022,1,31)),(NETWORKDAYS(Lister!$D$20,Lister!$E$20,Lister!$D$7:$D$16)-Q661)*O661/NETWORKDAYS(Lister!$D$20,Lister!$E$20,Lister!$D$7:$D$16),IF(OR(AND(E661&lt;DATE(2022,1,1),F661&lt;DATE(2022,1,1)),E661&gt;DATE(2022,1,31)),0)))))),0),"")</f>
        <v/>
      </c>
      <c r="U661" s="22" t="str">
        <f>IFERROR(MAX(IF(OR(P661="",Q661="",R661=""),"",IF(AND(MONTH(E661)=2,MONTH(F661)=2),(NETWORKDAYS(E661,F661,Lister!$D$7:$D$16)-R661)*O661/NETWORKDAYS(Lister!$D$21,Lister!$E$21,Lister!$D$7:$D$16),IF(AND(MONTH(E661)=2,F661&gt;DATE(2022,2,28)),(NETWORKDAYS(E661,Lister!$E$21,Lister!$D$7:$D$16)-R661)*O661/NETWORKDAYS(Lister!$D$21,Lister!$E$21,Lister!$D$7:$D$16),IF(AND(E661&lt;DATE(2022,2,1),MONTH(F661)=2),(NETWORKDAYS(Lister!$D$21,F661,Lister!$D$7:$D$16)-R661)*O661/NETWORKDAYS(Lister!$D$21,Lister!$E$21,Lister!$D$7:$D$16),IF(AND(E661&lt;DATE(2022,2,1),F661&gt;DATE(2022,2,28)),(NETWORKDAYS(Lister!$D$21,Lister!$E$21,Lister!$D$7:$D$16)-R661)*O661/NETWORKDAYS(Lister!$D$21,Lister!$E$21,Lister!$D$7:$D$16),IF(OR(AND(E661&lt;DATE(2022,2,1),F661&lt;DATE(2022,2,1)),E661&gt;DATE(2022,2,28)),0)))))),0),"")</f>
        <v/>
      </c>
      <c r="V661" s="23" t="str">
        <f t="shared" si="66"/>
        <v/>
      </c>
      <c r="W661" s="23" t="str">
        <f t="shared" si="67"/>
        <v/>
      </c>
      <c r="X661" s="24" t="str">
        <f t="shared" si="68"/>
        <v/>
      </c>
    </row>
    <row r="662" spans="1:24" x14ac:dyDescent="0.3">
      <c r="A662" s="4" t="str">
        <f t="shared" si="69"/>
        <v/>
      </c>
      <c r="B662" s="41"/>
      <c r="C662" s="42"/>
      <c r="D662" s="43"/>
      <c r="E662" s="44"/>
      <c r="F662" s="44"/>
      <c r="G662" s="17" t="str">
        <f>IF(OR(E662="",F662=""),"",NETWORKDAYS(E662,F662,Lister!$D$7:$D$16))</f>
        <v/>
      </c>
      <c r="I662" s="45" t="str">
        <f t="shared" ref="I662:I725" si="70">IF(H662="","",IF(H662="Funktionær",0.75,IF(H662="Ikke-funktionær",0.9,IF(H662="Elev/lærling",0.9))))</f>
        <v/>
      </c>
      <c r="J662" s="46"/>
      <c r="K662" s="47">
        <f>IF(ISNUMBER('Opsparede løndele'!I647),J662+'Opsparede løndele'!I647,J662)</f>
        <v>0</v>
      </c>
      <c r="L662" s="48"/>
      <c r="M662" s="49"/>
      <c r="N662" s="23" t="str">
        <f t="shared" ref="N662:N725" si="71">IF(B662="","",IF(K662*I662&gt;30000*IF(M662&gt;37,37,M662)/37,30000*IF(M662&gt;37,37,M662)/37,K662*I662))</f>
        <v/>
      </c>
      <c r="O662" s="21" t="str">
        <f t="shared" ref="O662:O725" si="72">IF(N662="","",IF(N662&lt;=K662-L662,N662,K662-L662))</f>
        <v/>
      </c>
      <c r="P662" s="49"/>
      <c r="Q662" s="49"/>
      <c r="R662" s="49"/>
      <c r="S662" s="22" t="str">
        <f>IFERROR(MAX(IF(OR(P662="",Q662="",R662=""),"",IF(AND(MONTH(E662)=12,MONTH(F662)=12),(NETWORKDAYS(E662,F662,Lister!$D$7:$D$16)-P662)*O662/NETWORKDAYS(Lister!$D$19,Lister!$E$19,Lister!$D$7:$D$16),IF(AND(MONTH(E662)=12,F662&gt;DATE(2021,12,31)),(NETWORKDAYS(E662,Lister!$E$19,Lister!$D$7:$D$16)-P662)*O662/NETWORKDAYS(Lister!$D$19,Lister!$E$19,Lister!$D$7:$D$16),IF(E662&gt;DATE(2021,12,31),0)))),0),"")</f>
        <v/>
      </c>
      <c r="T662" s="22" t="str">
        <f>IFERROR(MAX(IF(OR(P662="",Q662="",R662=""),"",IF(AND(MONTH(E662)=1,MONTH(F662)=1),(NETWORKDAYS(E662,F662,Lister!$D$7:$D$16)-Q662)*O662/NETWORKDAYS(Lister!$D$20,Lister!$E$20,Lister!$D$7:$D$16),IF(AND(MONTH(E662)=1,F662&gt;DATE(2022,1,31)),(NETWORKDAYS(E662,Lister!$E$20,Lister!$D$7:$D$16)-Q662)*O662/NETWORKDAYS(Lister!$D$20,Lister!$E$20,Lister!$D$7:$D$16),IF(AND(E662&lt;DATE(2022,1,1),MONTH(F662)=1),(NETWORKDAYS(Lister!$D$20,F662,Lister!$D$7:$D$16)-Q662)*O662/NETWORKDAYS(Lister!$D$20,Lister!$E$20,Lister!$D$7:$D$16),IF(AND(E662&lt;DATE(2022,1,1),F662&gt;DATE(2022,1,31)),(NETWORKDAYS(Lister!$D$20,Lister!$E$20,Lister!$D$7:$D$16)-Q662)*O662/NETWORKDAYS(Lister!$D$20,Lister!$E$20,Lister!$D$7:$D$16),IF(OR(AND(E662&lt;DATE(2022,1,1),F662&lt;DATE(2022,1,1)),E662&gt;DATE(2022,1,31)),0)))))),0),"")</f>
        <v/>
      </c>
      <c r="U662" s="22" t="str">
        <f>IFERROR(MAX(IF(OR(P662="",Q662="",R662=""),"",IF(AND(MONTH(E662)=2,MONTH(F662)=2),(NETWORKDAYS(E662,F662,Lister!$D$7:$D$16)-R662)*O662/NETWORKDAYS(Lister!$D$21,Lister!$E$21,Lister!$D$7:$D$16),IF(AND(MONTH(E662)=2,F662&gt;DATE(2022,2,28)),(NETWORKDAYS(E662,Lister!$E$21,Lister!$D$7:$D$16)-R662)*O662/NETWORKDAYS(Lister!$D$21,Lister!$E$21,Lister!$D$7:$D$16),IF(AND(E662&lt;DATE(2022,2,1),MONTH(F662)=2),(NETWORKDAYS(Lister!$D$21,F662,Lister!$D$7:$D$16)-R662)*O662/NETWORKDAYS(Lister!$D$21,Lister!$E$21,Lister!$D$7:$D$16),IF(AND(E662&lt;DATE(2022,2,1),F662&gt;DATE(2022,2,28)),(NETWORKDAYS(Lister!$D$21,Lister!$E$21,Lister!$D$7:$D$16)-R662)*O662/NETWORKDAYS(Lister!$D$21,Lister!$E$21,Lister!$D$7:$D$16),IF(OR(AND(E662&lt;DATE(2022,2,1),F662&lt;DATE(2022,2,1)),E662&gt;DATE(2022,2,28)),0)))))),0),"")</f>
        <v/>
      </c>
      <c r="V662" s="23" t="str">
        <f t="shared" ref="V662:V725" si="73">IF(AND(ISNUMBER(S662),ISNUMBER(T662),ISNUMBER(U662)),S662+T662+U662,"")</f>
        <v/>
      </c>
      <c r="W662" s="23" t="str">
        <f t="shared" ref="W662:W725" si="74">IFERROR(IF(E662&gt;=DATE(2021,12,10),3,0)/31*O662,"")</f>
        <v/>
      </c>
      <c r="X662" s="24" t="str">
        <f t="shared" ref="X662:X725" si="75">IFERROR(MAX(IF(AND(ISNUMBER(S662),ISNUMBER(T662),ISNUMBER(U662)),V662-W662,""),0),"")</f>
        <v/>
      </c>
    </row>
    <row r="663" spans="1:24" x14ac:dyDescent="0.3">
      <c r="A663" s="4" t="str">
        <f t="shared" ref="A663:A726" si="76">IF(B663="","",A662+1)</f>
        <v/>
      </c>
      <c r="B663" s="41"/>
      <c r="C663" s="42"/>
      <c r="D663" s="43"/>
      <c r="E663" s="44"/>
      <c r="F663" s="44"/>
      <c r="G663" s="17" t="str">
        <f>IF(OR(E663="",F663=""),"",NETWORKDAYS(E663,F663,Lister!$D$7:$D$16))</f>
        <v/>
      </c>
      <c r="I663" s="45" t="str">
        <f t="shared" si="70"/>
        <v/>
      </c>
      <c r="J663" s="46"/>
      <c r="K663" s="47">
        <f>IF(ISNUMBER('Opsparede løndele'!I648),J663+'Opsparede løndele'!I648,J663)</f>
        <v>0</v>
      </c>
      <c r="L663" s="48"/>
      <c r="M663" s="49"/>
      <c r="N663" s="23" t="str">
        <f t="shared" si="71"/>
        <v/>
      </c>
      <c r="O663" s="21" t="str">
        <f t="shared" si="72"/>
        <v/>
      </c>
      <c r="P663" s="49"/>
      <c r="Q663" s="49"/>
      <c r="R663" s="49"/>
      <c r="S663" s="22" t="str">
        <f>IFERROR(MAX(IF(OR(P663="",Q663="",R663=""),"",IF(AND(MONTH(E663)=12,MONTH(F663)=12),(NETWORKDAYS(E663,F663,Lister!$D$7:$D$16)-P663)*O663/NETWORKDAYS(Lister!$D$19,Lister!$E$19,Lister!$D$7:$D$16),IF(AND(MONTH(E663)=12,F663&gt;DATE(2021,12,31)),(NETWORKDAYS(E663,Lister!$E$19,Lister!$D$7:$D$16)-P663)*O663/NETWORKDAYS(Lister!$D$19,Lister!$E$19,Lister!$D$7:$D$16),IF(E663&gt;DATE(2021,12,31),0)))),0),"")</f>
        <v/>
      </c>
      <c r="T663" s="22" t="str">
        <f>IFERROR(MAX(IF(OR(P663="",Q663="",R663=""),"",IF(AND(MONTH(E663)=1,MONTH(F663)=1),(NETWORKDAYS(E663,F663,Lister!$D$7:$D$16)-Q663)*O663/NETWORKDAYS(Lister!$D$20,Lister!$E$20,Lister!$D$7:$D$16),IF(AND(MONTH(E663)=1,F663&gt;DATE(2022,1,31)),(NETWORKDAYS(E663,Lister!$E$20,Lister!$D$7:$D$16)-Q663)*O663/NETWORKDAYS(Lister!$D$20,Lister!$E$20,Lister!$D$7:$D$16),IF(AND(E663&lt;DATE(2022,1,1),MONTH(F663)=1),(NETWORKDAYS(Lister!$D$20,F663,Lister!$D$7:$D$16)-Q663)*O663/NETWORKDAYS(Lister!$D$20,Lister!$E$20,Lister!$D$7:$D$16),IF(AND(E663&lt;DATE(2022,1,1),F663&gt;DATE(2022,1,31)),(NETWORKDAYS(Lister!$D$20,Lister!$E$20,Lister!$D$7:$D$16)-Q663)*O663/NETWORKDAYS(Lister!$D$20,Lister!$E$20,Lister!$D$7:$D$16),IF(OR(AND(E663&lt;DATE(2022,1,1),F663&lt;DATE(2022,1,1)),E663&gt;DATE(2022,1,31)),0)))))),0),"")</f>
        <v/>
      </c>
      <c r="U663" s="22" t="str">
        <f>IFERROR(MAX(IF(OR(P663="",Q663="",R663=""),"",IF(AND(MONTH(E663)=2,MONTH(F663)=2),(NETWORKDAYS(E663,F663,Lister!$D$7:$D$16)-R663)*O663/NETWORKDAYS(Lister!$D$21,Lister!$E$21,Lister!$D$7:$D$16),IF(AND(MONTH(E663)=2,F663&gt;DATE(2022,2,28)),(NETWORKDAYS(E663,Lister!$E$21,Lister!$D$7:$D$16)-R663)*O663/NETWORKDAYS(Lister!$D$21,Lister!$E$21,Lister!$D$7:$D$16),IF(AND(E663&lt;DATE(2022,2,1),MONTH(F663)=2),(NETWORKDAYS(Lister!$D$21,F663,Lister!$D$7:$D$16)-R663)*O663/NETWORKDAYS(Lister!$D$21,Lister!$E$21,Lister!$D$7:$D$16),IF(AND(E663&lt;DATE(2022,2,1),F663&gt;DATE(2022,2,28)),(NETWORKDAYS(Lister!$D$21,Lister!$E$21,Lister!$D$7:$D$16)-R663)*O663/NETWORKDAYS(Lister!$D$21,Lister!$E$21,Lister!$D$7:$D$16),IF(OR(AND(E663&lt;DATE(2022,2,1),F663&lt;DATE(2022,2,1)),E663&gt;DATE(2022,2,28)),0)))))),0),"")</f>
        <v/>
      </c>
      <c r="V663" s="23" t="str">
        <f t="shared" si="73"/>
        <v/>
      </c>
      <c r="W663" s="23" t="str">
        <f t="shared" si="74"/>
        <v/>
      </c>
      <c r="X663" s="24" t="str">
        <f t="shared" si="75"/>
        <v/>
      </c>
    </row>
    <row r="664" spans="1:24" x14ac:dyDescent="0.3">
      <c r="A664" s="4" t="str">
        <f t="shared" si="76"/>
        <v/>
      </c>
      <c r="B664" s="41"/>
      <c r="C664" s="42"/>
      <c r="D664" s="43"/>
      <c r="E664" s="44"/>
      <c r="F664" s="44"/>
      <c r="G664" s="17" t="str">
        <f>IF(OR(E664="",F664=""),"",NETWORKDAYS(E664,F664,Lister!$D$7:$D$16))</f>
        <v/>
      </c>
      <c r="I664" s="45" t="str">
        <f t="shared" si="70"/>
        <v/>
      </c>
      <c r="J664" s="46"/>
      <c r="K664" s="47">
        <f>IF(ISNUMBER('Opsparede løndele'!I649),J664+'Opsparede løndele'!I649,J664)</f>
        <v>0</v>
      </c>
      <c r="L664" s="48"/>
      <c r="M664" s="49"/>
      <c r="N664" s="23" t="str">
        <f t="shared" si="71"/>
        <v/>
      </c>
      <c r="O664" s="21" t="str">
        <f t="shared" si="72"/>
        <v/>
      </c>
      <c r="P664" s="49"/>
      <c r="Q664" s="49"/>
      <c r="R664" s="49"/>
      <c r="S664" s="22" t="str">
        <f>IFERROR(MAX(IF(OR(P664="",Q664="",R664=""),"",IF(AND(MONTH(E664)=12,MONTH(F664)=12),(NETWORKDAYS(E664,F664,Lister!$D$7:$D$16)-P664)*O664/NETWORKDAYS(Lister!$D$19,Lister!$E$19,Lister!$D$7:$D$16),IF(AND(MONTH(E664)=12,F664&gt;DATE(2021,12,31)),(NETWORKDAYS(E664,Lister!$E$19,Lister!$D$7:$D$16)-P664)*O664/NETWORKDAYS(Lister!$D$19,Lister!$E$19,Lister!$D$7:$D$16),IF(E664&gt;DATE(2021,12,31),0)))),0),"")</f>
        <v/>
      </c>
      <c r="T664" s="22" t="str">
        <f>IFERROR(MAX(IF(OR(P664="",Q664="",R664=""),"",IF(AND(MONTH(E664)=1,MONTH(F664)=1),(NETWORKDAYS(E664,F664,Lister!$D$7:$D$16)-Q664)*O664/NETWORKDAYS(Lister!$D$20,Lister!$E$20,Lister!$D$7:$D$16),IF(AND(MONTH(E664)=1,F664&gt;DATE(2022,1,31)),(NETWORKDAYS(E664,Lister!$E$20,Lister!$D$7:$D$16)-Q664)*O664/NETWORKDAYS(Lister!$D$20,Lister!$E$20,Lister!$D$7:$D$16),IF(AND(E664&lt;DATE(2022,1,1),MONTH(F664)=1),(NETWORKDAYS(Lister!$D$20,F664,Lister!$D$7:$D$16)-Q664)*O664/NETWORKDAYS(Lister!$D$20,Lister!$E$20,Lister!$D$7:$D$16),IF(AND(E664&lt;DATE(2022,1,1),F664&gt;DATE(2022,1,31)),(NETWORKDAYS(Lister!$D$20,Lister!$E$20,Lister!$D$7:$D$16)-Q664)*O664/NETWORKDAYS(Lister!$D$20,Lister!$E$20,Lister!$D$7:$D$16),IF(OR(AND(E664&lt;DATE(2022,1,1),F664&lt;DATE(2022,1,1)),E664&gt;DATE(2022,1,31)),0)))))),0),"")</f>
        <v/>
      </c>
      <c r="U664" s="22" t="str">
        <f>IFERROR(MAX(IF(OR(P664="",Q664="",R664=""),"",IF(AND(MONTH(E664)=2,MONTH(F664)=2),(NETWORKDAYS(E664,F664,Lister!$D$7:$D$16)-R664)*O664/NETWORKDAYS(Lister!$D$21,Lister!$E$21,Lister!$D$7:$D$16),IF(AND(MONTH(E664)=2,F664&gt;DATE(2022,2,28)),(NETWORKDAYS(E664,Lister!$E$21,Lister!$D$7:$D$16)-R664)*O664/NETWORKDAYS(Lister!$D$21,Lister!$E$21,Lister!$D$7:$D$16),IF(AND(E664&lt;DATE(2022,2,1),MONTH(F664)=2),(NETWORKDAYS(Lister!$D$21,F664,Lister!$D$7:$D$16)-R664)*O664/NETWORKDAYS(Lister!$D$21,Lister!$E$21,Lister!$D$7:$D$16),IF(AND(E664&lt;DATE(2022,2,1),F664&gt;DATE(2022,2,28)),(NETWORKDAYS(Lister!$D$21,Lister!$E$21,Lister!$D$7:$D$16)-R664)*O664/NETWORKDAYS(Lister!$D$21,Lister!$E$21,Lister!$D$7:$D$16),IF(OR(AND(E664&lt;DATE(2022,2,1),F664&lt;DATE(2022,2,1)),E664&gt;DATE(2022,2,28)),0)))))),0),"")</f>
        <v/>
      </c>
      <c r="V664" s="23" t="str">
        <f t="shared" si="73"/>
        <v/>
      </c>
      <c r="W664" s="23" t="str">
        <f t="shared" si="74"/>
        <v/>
      </c>
      <c r="X664" s="24" t="str">
        <f t="shared" si="75"/>
        <v/>
      </c>
    </row>
    <row r="665" spans="1:24" x14ac:dyDescent="0.3">
      <c r="A665" s="4" t="str">
        <f t="shared" si="76"/>
        <v/>
      </c>
      <c r="B665" s="41"/>
      <c r="C665" s="42"/>
      <c r="D665" s="43"/>
      <c r="E665" s="44"/>
      <c r="F665" s="44"/>
      <c r="G665" s="17" t="str">
        <f>IF(OR(E665="",F665=""),"",NETWORKDAYS(E665,F665,Lister!$D$7:$D$16))</f>
        <v/>
      </c>
      <c r="I665" s="45" t="str">
        <f t="shared" si="70"/>
        <v/>
      </c>
      <c r="J665" s="46"/>
      <c r="K665" s="47">
        <f>IF(ISNUMBER('Opsparede løndele'!I650),J665+'Opsparede løndele'!I650,J665)</f>
        <v>0</v>
      </c>
      <c r="L665" s="48"/>
      <c r="M665" s="49"/>
      <c r="N665" s="23" t="str">
        <f t="shared" si="71"/>
        <v/>
      </c>
      <c r="O665" s="21" t="str">
        <f t="shared" si="72"/>
        <v/>
      </c>
      <c r="P665" s="49"/>
      <c r="Q665" s="49"/>
      <c r="R665" s="49"/>
      <c r="S665" s="22" t="str">
        <f>IFERROR(MAX(IF(OR(P665="",Q665="",R665=""),"",IF(AND(MONTH(E665)=12,MONTH(F665)=12),(NETWORKDAYS(E665,F665,Lister!$D$7:$D$16)-P665)*O665/NETWORKDAYS(Lister!$D$19,Lister!$E$19,Lister!$D$7:$D$16),IF(AND(MONTH(E665)=12,F665&gt;DATE(2021,12,31)),(NETWORKDAYS(E665,Lister!$E$19,Lister!$D$7:$D$16)-P665)*O665/NETWORKDAYS(Lister!$D$19,Lister!$E$19,Lister!$D$7:$D$16),IF(E665&gt;DATE(2021,12,31),0)))),0),"")</f>
        <v/>
      </c>
      <c r="T665" s="22" t="str">
        <f>IFERROR(MAX(IF(OR(P665="",Q665="",R665=""),"",IF(AND(MONTH(E665)=1,MONTH(F665)=1),(NETWORKDAYS(E665,F665,Lister!$D$7:$D$16)-Q665)*O665/NETWORKDAYS(Lister!$D$20,Lister!$E$20,Lister!$D$7:$D$16),IF(AND(MONTH(E665)=1,F665&gt;DATE(2022,1,31)),(NETWORKDAYS(E665,Lister!$E$20,Lister!$D$7:$D$16)-Q665)*O665/NETWORKDAYS(Lister!$D$20,Lister!$E$20,Lister!$D$7:$D$16),IF(AND(E665&lt;DATE(2022,1,1),MONTH(F665)=1),(NETWORKDAYS(Lister!$D$20,F665,Lister!$D$7:$D$16)-Q665)*O665/NETWORKDAYS(Lister!$D$20,Lister!$E$20,Lister!$D$7:$D$16),IF(AND(E665&lt;DATE(2022,1,1),F665&gt;DATE(2022,1,31)),(NETWORKDAYS(Lister!$D$20,Lister!$E$20,Lister!$D$7:$D$16)-Q665)*O665/NETWORKDAYS(Lister!$D$20,Lister!$E$20,Lister!$D$7:$D$16),IF(OR(AND(E665&lt;DATE(2022,1,1),F665&lt;DATE(2022,1,1)),E665&gt;DATE(2022,1,31)),0)))))),0),"")</f>
        <v/>
      </c>
      <c r="U665" s="22" t="str">
        <f>IFERROR(MAX(IF(OR(P665="",Q665="",R665=""),"",IF(AND(MONTH(E665)=2,MONTH(F665)=2),(NETWORKDAYS(E665,F665,Lister!$D$7:$D$16)-R665)*O665/NETWORKDAYS(Lister!$D$21,Lister!$E$21,Lister!$D$7:$D$16),IF(AND(MONTH(E665)=2,F665&gt;DATE(2022,2,28)),(NETWORKDAYS(E665,Lister!$E$21,Lister!$D$7:$D$16)-R665)*O665/NETWORKDAYS(Lister!$D$21,Lister!$E$21,Lister!$D$7:$D$16),IF(AND(E665&lt;DATE(2022,2,1),MONTH(F665)=2),(NETWORKDAYS(Lister!$D$21,F665,Lister!$D$7:$D$16)-R665)*O665/NETWORKDAYS(Lister!$D$21,Lister!$E$21,Lister!$D$7:$D$16),IF(AND(E665&lt;DATE(2022,2,1),F665&gt;DATE(2022,2,28)),(NETWORKDAYS(Lister!$D$21,Lister!$E$21,Lister!$D$7:$D$16)-R665)*O665/NETWORKDAYS(Lister!$D$21,Lister!$E$21,Lister!$D$7:$D$16),IF(OR(AND(E665&lt;DATE(2022,2,1),F665&lt;DATE(2022,2,1)),E665&gt;DATE(2022,2,28)),0)))))),0),"")</f>
        <v/>
      </c>
      <c r="V665" s="23" t="str">
        <f t="shared" si="73"/>
        <v/>
      </c>
      <c r="W665" s="23" t="str">
        <f t="shared" si="74"/>
        <v/>
      </c>
      <c r="X665" s="24" t="str">
        <f t="shared" si="75"/>
        <v/>
      </c>
    </row>
    <row r="666" spans="1:24" x14ac:dyDescent="0.3">
      <c r="A666" s="4" t="str">
        <f t="shared" si="76"/>
        <v/>
      </c>
      <c r="B666" s="41"/>
      <c r="C666" s="42"/>
      <c r="D666" s="43"/>
      <c r="E666" s="44"/>
      <c r="F666" s="44"/>
      <c r="G666" s="17" t="str">
        <f>IF(OR(E666="",F666=""),"",NETWORKDAYS(E666,F666,Lister!$D$7:$D$16))</f>
        <v/>
      </c>
      <c r="I666" s="45" t="str">
        <f t="shared" si="70"/>
        <v/>
      </c>
      <c r="J666" s="46"/>
      <c r="K666" s="47">
        <f>IF(ISNUMBER('Opsparede løndele'!I651),J666+'Opsparede løndele'!I651,J666)</f>
        <v>0</v>
      </c>
      <c r="L666" s="48"/>
      <c r="M666" s="49"/>
      <c r="N666" s="23" t="str">
        <f t="shared" si="71"/>
        <v/>
      </c>
      <c r="O666" s="21" t="str">
        <f t="shared" si="72"/>
        <v/>
      </c>
      <c r="P666" s="49"/>
      <c r="Q666" s="49"/>
      <c r="R666" s="49"/>
      <c r="S666" s="22" t="str">
        <f>IFERROR(MAX(IF(OR(P666="",Q666="",R666=""),"",IF(AND(MONTH(E666)=12,MONTH(F666)=12),(NETWORKDAYS(E666,F666,Lister!$D$7:$D$16)-P666)*O666/NETWORKDAYS(Lister!$D$19,Lister!$E$19,Lister!$D$7:$D$16),IF(AND(MONTH(E666)=12,F666&gt;DATE(2021,12,31)),(NETWORKDAYS(E666,Lister!$E$19,Lister!$D$7:$D$16)-P666)*O666/NETWORKDAYS(Lister!$D$19,Lister!$E$19,Lister!$D$7:$D$16),IF(E666&gt;DATE(2021,12,31),0)))),0),"")</f>
        <v/>
      </c>
      <c r="T666" s="22" t="str">
        <f>IFERROR(MAX(IF(OR(P666="",Q666="",R666=""),"",IF(AND(MONTH(E666)=1,MONTH(F666)=1),(NETWORKDAYS(E666,F666,Lister!$D$7:$D$16)-Q666)*O666/NETWORKDAYS(Lister!$D$20,Lister!$E$20,Lister!$D$7:$D$16),IF(AND(MONTH(E666)=1,F666&gt;DATE(2022,1,31)),(NETWORKDAYS(E666,Lister!$E$20,Lister!$D$7:$D$16)-Q666)*O666/NETWORKDAYS(Lister!$D$20,Lister!$E$20,Lister!$D$7:$D$16),IF(AND(E666&lt;DATE(2022,1,1),MONTH(F666)=1),(NETWORKDAYS(Lister!$D$20,F666,Lister!$D$7:$D$16)-Q666)*O666/NETWORKDAYS(Lister!$D$20,Lister!$E$20,Lister!$D$7:$D$16),IF(AND(E666&lt;DATE(2022,1,1),F666&gt;DATE(2022,1,31)),(NETWORKDAYS(Lister!$D$20,Lister!$E$20,Lister!$D$7:$D$16)-Q666)*O666/NETWORKDAYS(Lister!$D$20,Lister!$E$20,Lister!$D$7:$D$16),IF(OR(AND(E666&lt;DATE(2022,1,1),F666&lt;DATE(2022,1,1)),E666&gt;DATE(2022,1,31)),0)))))),0),"")</f>
        <v/>
      </c>
      <c r="U666" s="22" t="str">
        <f>IFERROR(MAX(IF(OR(P666="",Q666="",R666=""),"",IF(AND(MONTH(E666)=2,MONTH(F666)=2),(NETWORKDAYS(E666,F666,Lister!$D$7:$D$16)-R666)*O666/NETWORKDAYS(Lister!$D$21,Lister!$E$21,Lister!$D$7:$D$16),IF(AND(MONTH(E666)=2,F666&gt;DATE(2022,2,28)),(NETWORKDAYS(E666,Lister!$E$21,Lister!$D$7:$D$16)-R666)*O666/NETWORKDAYS(Lister!$D$21,Lister!$E$21,Lister!$D$7:$D$16),IF(AND(E666&lt;DATE(2022,2,1),MONTH(F666)=2),(NETWORKDAYS(Lister!$D$21,F666,Lister!$D$7:$D$16)-R666)*O666/NETWORKDAYS(Lister!$D$21,Lister!$E$21,Lister!$D$7:$D$16),IF(AND(E666&lt;DATE(2022,2,1),F666&gt;DATE(2022,2,28)),(NETWORKDAYS(Lister!$D$21,Lister!$E$21,Lister!$D$7:$D$16)-R666)*O666/NETWORKDAYS(Lister!$D$21,Lister!$E$21,Lister!$D$7:$D$16),IF(OR(AND(E666&lt;DATE(2022,2,1),F666&lt;DATE(2022,2,1)),E666&gt;DATE(2022,2,28)),0)))))),0),"")</f>
        <v/>
      </c>
      <c r="V666" s="23" t="str">
        <f t="shared" si="73"/>
        <v/>
      </c>
      <c r="W666" s="23" t="str">
        <f t="shared" si="74"/>
        <v/>
      </c>
      <c r="X666" s="24" t="str">
        <f t="shared" si="75"/>
        <v/>
      </c>
    </row>
    <row r="667" spans="1:24" x14ac:dyDescent="0.3">
      <c r="A667" s="4" t="str">
        <f t="shared" si="76"/>
        <v/>
      </c>
      <c r="B667" s="41"/>
      <c r="C667" s="42"/>
      <c r="D667" s="43"/>
      <c r="E667" s="44"/>
      <c r="F667" s="44"/>
      <c r="G667" s="17" t="str">
        <f>IF(OR(E667="",F667=""),"",NETWORKDAYS(E667,F667,Lister!$D$7:$D$16))</f>
        <v/>
      </c>
      <c r="I667" s="45" t="str">
        <f t="shared" si="70"/>
        <v/>
      </c>
      <c r="J667" s="46"/>
      <c r="K667" s="47">
        <f>IF(ISNUMBER('Opsparede løndele'!I652),J667+'Opsparede løndele'!I652,J667)</f>
        <v>0</v>
      </c>
      <c r="L667" s="48"/>
      <c r="M667" s="49"/>
      <c r="N667" s="23" t="str">
        <f t="shared" si="71"/>
        <v/>
      </c>
      <c r="O667" s="21" t="str">
        <f t="shared" si="72"/>
        <v/>
      </c>
      <c r="P667" s="49"/>
      <c r="Q667" s="49"/>
      <c r="R667" s="49"/>
      <c r="S667" s="22" t="str">
        <f>IFERROR(MAX(IF(OR(P667="",Q667="",R667=""),"",IF(AND(MONTH(E667)=12,MONTH(F667)=12),(NETWORKDAYS(E667,F667,Lister!$D$7:$D$16)-P667)*O667/NETWORKDAYS(Lister!$D$19,Lister!$E$19,Lister!$D$7:$D$16),IF(AND(MONTH(E667)=12,F667&gt;DATE(2021,12,31)),(NETWORKDAYS(E667,Lister!$E$19,Lister!$D$7:$D$16)-P667)*O667/NETWORKDAYS(Lister!$D$19,Lister!$E$19,Lister!$D$7:$D$16),IF(E667&gt;DATE(2021,12,31),0)))),0),"")</f>
        <v/>
      </c>
      <c r="T667" s="22" t="str">
        <f>IFERROR(MAX(IF(OR(P667="",Q667="",R667=""),"",IF(AND(MONTH(E667)=1,MONTH(F667)=1),(NETWORKDAYS(E667,F667,Lister!$D$7:$D$16)-Q667)*O667/NETWORKDAYS(Lister!$D$20,Lister!$E$20,Lister!$D$7:$D$16),IF(AND(MONTH(E667)=1,F667&gt;DATE(2022,1,31)),(NETWORKDAYS(E667,Lister!$E$20,Lister!$D$7:$D$16)-Q667)*O667/NETWORKDAYS(Lister!$D$20,Lister!$E$20,Lister!$D$7:$D$16),IF(AND(E667&lt;DATE(2022,1,1),MONTH(F667)=1),(NETWORKDAYS(Lister!$D$20,F667,Lister!$D$7:$D$16)-Q667)*O667/NETWORKDAYS(Lister!$D$20,Lister!$E$20,Lister!$D$7:$D$16),IF(AND(E667&lt;DATE(2022,1,1),F667&gt;DATE(2022,1,31)),(NETWORKDAYS(Lister!$D$20,Lister!$E$20,Lister!$D$7:$D$16)-Q667)*O667/NETWORKDAYS(Lister!$D$20,Lister!$E$20,Lister!$D$7:$D$16),IF(OR(AND(E667&lt;DATE(2022,1,1),F667&lt;DATE(2022,1,1)),E667&gt;DATE(2022,1,31)),0)))))),0),"")</f>
        <v/>
      </c>
      <c r="U667" s="22" t="str">
        <f>IFERROR(MAX(IF(OR(P667="",Q667="",R667=""),"",IF(AND(MONTH(E667)=2,MONTH(F667)=2),(NETWORKDAYS(E667,F667,Lister!$D$7:$D$16)-R667)*O667/NETWORKDAYS(Lister!$D$21,Lister!$E$21,Lister!$D$7:$D$16),IF(AND(MONTH(E667)=2,F667&gt;DATE(2022,2,28)),(NETWORKDAYS(E667,Lister!$E$21,Lister!$D$7:$D$16)-R667)*O667/NETWORKDAYS(Lister!$D$21,Lister!$E$21,Lister!$D$7:$D$16),IF(AND(E667&lt;DATE(2022,2,1),MONTH(F667)=2),(NETWORKDAYS(Lister!$D$21,F667,Lister!$D$7:$D$16)-R667)*O667/NETWORKDAYS(Lister!$D$21,Lister!$E$21,Lister!$D$7:$D$16),IF(AND(E667&lt;DATE(2022,2,1),F667&gt;DATE(2022,2,28)),(NETWORKDAYS(Lister!$D$21,Lister!$E$21,Lister!$D$7:$D$16)-R667)*O667/NETWORKDAYS(Lister!$D$21,Lister!$E$21,Lister!$D$7:$D$16),IF(OR(AND(E667&lt;DATE(2022,2,1),F667&lt;DATE(2022,2,1)),E667&gt;DATE(2022,2,28)),0)))))),0),"")</f>
        <v/>
      </c>
      <c r="V667" s="23" t="str">
        <f t="shared" si="73"/>
        <v/>
      </c>
      <c r="W667" s="23" t="str">
        <f t="shared" si="74"/>
        <v/>
      </c>
      <c r="X667" s="24" t="str">
        <f t="shared" si="75"/>
        <v/>
      </c>
    </row>
    <row r="668" spans="1:24" x14ac:dyDescent="0.3">
      <c r="A668" s="4" t="str">
        <f t="shared" si="76"/>
        <v/>
      </c>
      <c r="B668" s="41"/>
      <c r="C668" s="42"/>
      <c r="D668" s="43"/>
      <c r="E668" s="44"/>
      <c r="F668" s="44"/>
      <c r="G668" s="17" t="str">
        <f>IF(OR(E668="",F668=""),"",NETWORKDAYS(E668,F668,Lister!$D$7:$D$16))</f>
        <v/>
      </c>
      <c r="I668" s="45" t="str">
        <f t="shared" si="70"/>
        <v/>
      </c>
      <c r="J668" s="46"/>
      <c r="K668" s="47">
        <f>IF(ISNUMBER('Opsparede løndele'!I653),J668+'Opsparede løndele'!I653,J668)</f>
        <v>0</v>
      </c>
      <c r="L668" s="48"/>
      <c r="M668" s="49"/>
      <c r="N668" s="23" t="str">
        <f t="shared" si="71"/>
        <v/>
      </c>
      <c r="O668" s="21" t="str">
        <f t="shared" si="72"/>
        <v/>
      </c>
      <c r="P668" s="49"/>
      <c r="Q668" s="49"/>
      <c r="R668" s="49"/>
      <c r="S668" s="22" t="str">
        <f>IFERROR(MAX(IF(OR(P668="",Q668="",R668=""),"",IF(AND(MONTH(E668)=12,MONTH(F668)=12),(NETWORKDAYS(E668,F668,Lister!$D$7:$D$16)-P668)*O668/NETWORKDAYS(Lister!$D$19,Lister!$E$19,Lister!$D$7:$D$16),IF(AND(MONTH(E668)=12,F668&gt;DATE(2021,12,31)),(NETWORKDAYS(E668,Lister!$E$19,Lister!$D$7:$D$16)-P668)*O668/NETWORKDAYS(Lister!$D$19,Lister!$E$19,Lister!$D$7:$D$16),IF(E668&gt;DATE(2021,12,31),0)))),0),"")</f>
        <v/>
      </c>
      <c r="T668" s="22" t="str">
        <f>IFERROR(MAX(IF(OR(P668="",Q668="",R668=""),"",IF(AND(MONTH(E668)=1,MONTH(F668)=1),(NETWORKDAYS(E668,F668,Lister!$D$7:$D$16)-Q668)*O668/NETWORKDAYS(Lister!$D$20,Lister!$E$20,Lister!$D$7:$D$16),IF(AND(MONTH(E668)=1,F668&gt;DATE(2022,1,31)),(NETWORKDAYS(E668,Lister!$E$20,Lister!$D$7:$D$16)-Q668)*O668/NETWORKDAYS(Lister!$D$20,Lister!$E$20,Lister!$D$7:$D$16),IF(AND(E668&lt;DATE(2022,1,1),MONTH(F668)=1),(NETWORKDAYS(Lister!$D$20,F668,Lister!$D$7:$D$16)-Q668)*O668/NETWORKDAYS(Lister!$D$20,Lister!$E$20,Lister!$D$7:$D$16),IF(AND(E668&lt;DATE(2022,1,1),F668&gt;DATE(2022,1,31)),(NETWORKDAYS(Lister!$D$20,Lister!$E$20,Lister!$D$7:$D$16)-Q668)*O668/NETWORKDAYS(Lister!$D$20,Lister!$E$20,Lister!$D$7:$D$16),IF(OR(AND(E668&lt;DATE(2022,1,1),F668&lt;DATE(2022,1,1)),E668&gt;DATE(2022,1,31)),0)))))),0),"")</f>
        <v/>
      </c>
      <c r="U668" s="22" t="str">
        <f>IFERROR(MAX(IF(OR(P668="",Q668="",R668=""),"",IF(AND(MONTH(E668)=2,MONTH(F668)=2),(NETWORKDAYS(E668,F668,Lister!$D$7:$D$16)-R668)*O668/NETWORKDAYS(Lister!$D$21,Lister!$E$21,Lister!$D$7:$D$16),IF(AND(MONTH(E668)=2,F668&gt;DATE(2022,2,28)),(NETWORKDAYS(E668,Lister!$E$21,Lister!$D$7:$D$16)-R668)*O668/NETWORKDAYS(Lister!$D$21,Lister!$E$21,Lister!$D$7:$D$16),IF(AND(E668&lt;DATE(2022,2,1),MONTH(F668)=2),(NETWORKDAYS(Lister!$D$21,F668,Lister!$D$7:$D$16)-R668)*O668/NETWORKDAYS(Lister!$D$21,Lister!$E$21,Lister!$D$7:$D$16),IF(AND(E668&lt;DATE(2022,2,1),F668&gt;DATE(2022,2,28)),(NETWORKDAYS(Lister!$D$21,Lister!$E$21,Lister!$D$7:$D$16)-R668)*O668/NETWORKDAYS(Lister!$D$21,Lister!$E$21,Lister!$D$7:$D$16),IF(OR(AND(E668&lt;DATE(2022,2,1),F668&lt;DATE(2022,2,1)),E668&gt;DATE(2022,2,28)),0)))))),0),"")</f>
        <v/>
      </c>
      <c r="V668" s="23" t="str">
        <f t="shared" si="73"/>
        <v/>
      </c>
      <c r="W668" s="23" t="str">
        <f t="shared" si="74"/>
        <v/>
      </c>
      <c r="X668" s="24" t="str">
        <f t="shared" si="75"/>
        <v/>
      </c>
    </row>
    <row r="669" spans="1:24" x14ac:dyDescent="0.3">
      <c r="A669" s="4" t="str">
        <f t="shared" si="76"/>
        <v/>
      </c>
      <c r="B669" s="41"/>
      <c r="C669" s="42"/>
      <c r="D669" s="43"/>
      <c r="E669" s="44"/>
      <c r="F669" s="44"/>
      <c r="G669" s="17" t="str">
        <f>IF(OR(E669="",F669=""),"",NETWORKDAYS(E669,F669,Lister!$D$7:$D$16))</f>
        <v/>
      </c>
      <c r="I669" s="45" t="str">
        <f t="shared" si="70"/>
        <v/>
      </c>
      <c r="J669" s="46"/>
      <c r="K669" s="47">
        <f>IF(ISNUMBER('Opsparede løndele'!I654),J669+'Opsparede løndele'!I654,J669)</f>
        <v>0</v>
      </c>
      <c r="L669" s="48"/>
      <c r="M669" s="49"/>
      <c r="N669" s="23" t="str">
        <f t="shared" si="71"/>
        <v/>
      </c>
      <c r="O669" s="21" t="str">
        <f t="shared" si="72"/>
        <v/>
      </c>
      <c r="P669" s="49"/>
      <c r="Q669" s="49"/>
      <c r="R669" s="49"/>
      <c r="S669" s="22" t="str">
        <f>IFERROR(MAX(IF(OR(P669="",Q669="",R669=""),"",IF(AND(MONTH(E669)=12,MONTH(F669)=12),(NETWORKDAYS(E669,F669,Lister!$D$7:$D$16)-P669)*O669/NETWORKDAYS(Lister!$D$19,Lister!$E$19,Lister!$D$7:$D$16),IF(AND(MONTH(E669)=12,F669&gt;DATE(2021,12,31)),(NETWORKDAYS(E669,Lister!$E$19,Lister!$D$7:$D$16)-P669)*O669/NETWORKDAYS(Lister!$D$19,Lister!$E$19,Lister!$D$7:$D$16),IF(E669&gt;DATE(2021,12,31),0)))),0),"")</f>
        <v/>
      </c>
      <c r="T669" s="22" t="str">
        <f>IFERROR(MAX(IF(OR(P669="",Q669="",R669=""),"",IF(AND(MONTH(E669)=1,MONTH(F669)=1),(NETWORKDAYS(E669,F669,Lister!$D$7:$D$16)-Q669)*O669/NETWORKDAYS(Lister!$D$20,Lister!$E$20,Lister!$D$7:$D$16),IF(AND(MONTH(E669)=1,F669&gt;DATE(2022,1,31)),(NETWORKDAYS(E669,Lister!$E$20,Lister!$D$7:$D$16)-Q669)*O669/NETWORKDAYS(Lister!$D$20,Lister!$E$20,Lister!$D$7:$D$16),IF(AND(E669&lt;DATE(2022,1,1),MONTH(F669)=1),(NETWORKDAYS(Lister!$D$20,F669,Lister!$D$7:$D$16)-Q669)*O669/NETWORKDAYS(Lister!$D$20,Lister!$E$20,Lister!$D$7:$D$16),IF(AND(E669&lt;DATE(2022,1,1),F669&gt;DATE(2022,1,31)),(NETWORKDAYS(Lister!$D$20,Lister!$E$20,Lister!$D$7:$D$16)-Q669)*O669/NETWORKDAYS(Lister!$D$20,Lister!$E$20,Lister!$D$7:$D$16),IF(OR(AND(E669&lt;DATE(2022,1,1),F669&lt;DATE(2022,1,1)),E669&gt;DATE(2022,1,31)),0)))))),0),"")</f>
        <v/>
      </c>
      <c r="U669" s="22" t="str">
        <f>IFERROR(MAX(IF(OR(P669="",Q669="",R669=""),"",IF(AND(MONTH(E669)=2,MONTH(F669)=2),(NETWORKDAYS(E669,F669,Lister!$D$7:$D$16)-R669)*O669/NETWORKDAYS(Lister!$D$21,Lister!$E$21,Lister!$D$7:$D$16),IF(AND(MONTH(E669)=2,F669&gt;DATE(2022,2,28)),(NETWORKDAYS(E669,Lister!$E$21,Lister!$D$7:$D$16)-R669)*O669/NETWORKDAYS(Lister!$D$21,Lister!$E$21,Lister!$D$7:$D$16),IF(AND(E669&lt;DATE(2022,2,1),MONTH(F669)=2),(NETWORKDAYS(Lister!$D$21,F669,Lister!$D$7:$D$16)-R669)*O669/NETWORKDAYS(Lister!$D$21,Lister!$E$21,Lister!$D$7:$D$16),IF(AND(E669&lt;DATE(2022,2,1),F669&gt;DATE(2022,2,28)),(NETWORKDAYS(Lister!$D$21,Lister!$E$21,Lister!$D$7:$D$16)-R669)*O669/NETWORKDAYS(Lister!$D$21,Lister!$E$21,Lister!$D$7:$D$16),IF(OR(AND(E669&lt;DATE(2022,2,1),F669&lt;DATE(2022,2,1)),E669&gt;DATE(2022,2,28)),0)))))),0),"")</f>
        <v/>
      </c>
      <c r="V669" s="23" t="str">
        <f t="shared" si="73"/>
        <v/>
      </c>
      <c r="W669" s="23" t="str">
        <f t="shared" si="74"/>
        <v/>
      </c>
      <c r="X669" s="24" t="str">
        <f t="shared" si="75"/>
        <v/>
      </c>
    </row>
    <row r="670" spans="1:24" x14ac:dyDescent="0.3">
      <c r="A670" s="4" t="str">
        <f t="shared" si="76"/>
        <v/>
      </c>
      <c r="B670" s="41"/>
      <c r="C670" s="42"/>
      <c r="D670" s="43"/>
      <c r="E670" s="44"/>
      <c r="F670" s="44"/>
      <c r="G670" s="17" t="str">
        <f>IF(OR(E670="",F670=""),"",NETWORKDAYS(E670,F670,Lister!$D$7:$D$16))</f>
        <v/>
      </c>
      <c r="I670" s="45" t="str">
        <f t="shared" si="70"/>
        <v/>
      </c>
      <c r="J670" s="46"/>
      <c r="K670" s="47">
        <f>IF(ISNUMBER('Opsparede løndele'!I655),J670+'Opsparede løndele'!I655,J670)</f>
        <v>0</v>
      </c>
      <c r="L670" s="48"/>
      <c r="M670" s="49"/>
      <c r="N670" s="23" t="str">
        <f t="shared" si="71"/>
        <v/>
      </c>
      <c r="O670" s="21" t="str">
        <f t="shared" si="72"/>
        <v/>
      </c>
      <c r="P670" s="49"/>
      <c r="Q670" s="49"/>
      <c r="R670" s="49"/>
      <c r="S670" s="22" t="str">
        <f>IFERROR(MAX(IF(OR(P670="",Q670="",R670=""),"",IF(AND(MONTH(E670)=12,MONTH(F670)=12),(NETWORKDAYS(E670,F670,Lister!$D$7:$D$16)-P670)*O670/NETWORKDAYS(Lister!$D$19,Lister!$E$19,Lister!$D$7:$D$16),IF(AND(MONTH(E670)=12,F670&gt;DATE(2021,12,31)),(NETWORKDAYS(E670,Lister!$E$19,Lister!$D$7:$D$16)-P670)*O670/NETWORKDAYS(Lister!$D$19,Lister!$E$19,Lister!$D$7:$D$16),IF(E670&gt;DATE(2021,12,31),0)))),0),"")</f>
        <v/>
      </c>
      <c r="T670" s="22" t="str">
        <f>IFERROR(MAX(IF(OR(P670="",Q670="",R670=""),"",IF(AND(MONTH(E670)=1,MONTH(F670)=1),(NETWORKDAYS(E670,F670,Lister!$D$7:$D$16)-Q670)*O670/NETWORKDAYS(Lister!$D$20,Lister!$E$20,Lister!$D$7:$D$16),IF(AND(MONTH(E670)=1,F670&gt;DATE(2022,1,31)),(NETWORKDAYS(E670,Lister!$E$20,Lister!$D$7:$D$16)-Q670)*O670/NETWORKDAYS(Lister!$D$20,Lister!$E$20,Lister!$D$7:$D$16),IF(AND(E670&lt;DATE(2022,1,1),MONTH(F670)=1),(NETWORKDAYS(Lister!$D$20,F670,Lister!$D$7:$D$16)-Q670)*O670/NETWORKDAYS(Lister!$D$20,Lister!$E$20,Lister!$D$7:$D$16),IF(AND(E670&lt;DATE(2022,1,1),F670&gt;DATE(2022,1,31)),(NETWORKDAYS(Lister!$D$20,Lister!$E$20,Lister!$D$7:$D$16)-Q670)*O670/NETWORKDAYS(Lister!$D$20,Lister!$E$20,Lister!$D$7:$D$16),IF(OR(AND(E670&lt;DATE(2022,1,1),F670&lt;DATE(2022,1,1)),E670&gt;DATE(2022,1,31)),0)))))),0),"")</f>
        <v/>
      </c>
      <c r="U670" s="22" t="str">
        <f>IFERROR(MAX(IF(OR(P670="",Q670="",R670=""),"",IF(AND(MONTH(E670)=2,MONTH(F670)=2),(NETWORKDAYS(E670,F670,Lister!$D$7:$D$16)-R670)*O670/NETWORKDAYS(Lister!$D$21,Lister!$E$21,Lister!$D$7:$D$16),IF(AND(MONTH(E670)=2,F670&gt;DATE(2022,2,28)),(NETWORKDAYS(E670,Lister!$E$21,Lister!$D$7:$D$16)-R670)*O670/NETWORKDAYS(Lister!$D$21,Lister!$E$21,Lister!$D$7:$D$16),IF(AND(E670&lt;DATE(2022,2,1),MONTH(F670)=2),(NETWORKDAYS(Lister!$D$21,F670,Lister!$D$7:$D$16)-R670)*O670/NETWORKDAYS(Lister!$D$21,Lister!$E$21,Lister!$D$7:$D$16),IF(AND(E670&lt;DATE(2022,2,1),F670&gt;DATE(2022,2,28)),(NETWORKDAYS(Lister!$D$21,Lister!$E$21,Lister!$D$7:$D$16)-R670)*O670/NETWORKDAYS(Lister!$D$21,Lister!$E$21,Lister!$D$7:$D$16),IF(OR(AND(E670&lt;DATE(2022,2,1),F670&lt;DATE(2022,2,1)),E670&gt;DATE(2022,2,28)),0)))))),0),"")</f>
        <v/>
      </c>
      <c r="V670" s="23" t="str">
        <f t="shared" si="73"/>
        <v/>
      </c>
      <c r="W670" s="23" t="str">
        <f t="shared" si="74"/>
        <v/>
      </c>
      <c r="X670" s="24" t="str">
        <f t="shared" si="75"/>
        <v/>
      </c>
    </row>
    <row r="671" spans="1:24" x14ac:dyDescent="0.3">
      <c r="A671" s="4" t="str">
        <f t="shared" si="76"/>
        <v/>
      </c>
      <c r="B671" s="41"/>
      <c r="C671" s="42"/>
      <c r="D671" s="43"/>
      <c r="E671" s="44"/>
      <c r="F671" s="44"/>
      <c r="G671" s="17" t="str">
        <f>IF(OR(E671="",F671=""),"",NETWORKDAYS(E671,F671,Lister!$D$7:$D$16))</f>
        <v/>
      </c>
      <c r="I671" s="45" t="str">
        <f t="shared" si="70"/>
        <v/>
      </c>
      <c r="J671" s="46"/>
      <c r="K671" s="47">
        <f>IF(ISNUMBER('Opsparede løndele'!I656),J671+'Opsparede løndele'!I656,J671)</f>
        <v>0</v>
      </c>
      <c r="L671" s="48"/>
      <c r="M671" s="49"/>
      <c r="N671" s="23" t="str">
        <f t="shared" si="71"/>
        <v/>
      </c>
      <c r="O671" s="21" t="str">
        <f t="shared" si="72"/>
        <v/>
      </c>
      <c r="P671" s="49"/>
      <c r="Q671" s="49"/>
      <c r="R671" s="49"/>
      <c r="S671" s="22" t="str">
        <f>IFERROR(MAX(IF(OR(P671="",Q671="",R671=""),"",IF(AND(MONTH(E671)=12,MONTH(F671)=12),(NETWORKDAYS(E671,F671,Lister!$D$7:$D$16)-P671)*O671/NETWORKDAYS(Lister!$D$19,Lister!$E$19,Lister!$D$7:$D$16),IF(AND(MONTH(E671)=12,F671&gt;DATE(2021,12,31)),(NETWORKDAYS(E671,Lister!$E$19,Lister!$D$7:$D$16)-P671)*O671/NETWORKDAYS(Lister!$D$19,Lister!$E$19,Lister!$D$7:$D$16),IF(E671&gt;DATE(2021,12,31),0)))),0),"")</f>
        <v/>
      </c>
      <c r="T671" s="22" t="str">
        <f>IFERROR(MAX(IF(OR(P671="",Q671="",R671=""),"",IF(AND(MONTH(E671)=1,MONTH(F671)=1),(NETWORKDAYS(E671,F671,Lister!$D$7:$D$16)-Q671)*O671/NETWORKDAYS(Lister!$D$20,Lister!$E$20,Lister!$D$7:$D$16),IF(AND(MONTH(E671)=1,F671&gt;DATE(2022,1,31)),(NETWORKDAYS(E671,Lister!$E$20,Lister!$D$7:$D$16)-Q671)*O671/NETWORKDAYS(Lister!$D$20,Lister!$E$20,Lister!$D$7:$D$16),IF(AND(E671&lt;DATE(2022,1,1),MONTH(F671)=1),(NETWORKDAYS(Lister!$D$20,F671,Lister!$D$7:$D$16)-Q671)*O671/NETWORKDAYS(Lister!$D$20,Lister!$E$20,Lister!$D$7:$D$16),IF(AND(E671&lt;DATE(2022,1,1),F671&gt;DATE(2022,1,31)),(NETWORKDAYS(Lister!$D$20,Lister!$E$20,Lister!$D$7:$D$16)-Q671)*O671/NETWORKDAYS(Lister!$D$20,Lister!$E$20,Lister!$D$7:$D$16),IF(OR(AND(E671&lt;DATE(2022,1,1),F671&lt;DATE(2022,1,1)),E671&gt;DATE(2022,1,31)),0)))))),0),"")</f>
        <v/>
      </c>
      <c r="U671" s="22" t="str">
        <f>IFERROR(MAX(IF(OR(P671="",Q671="",R671=""),"",IF(AND(MONTH(E671)=2,MONTH(F671)=2),(NETWORKDAYS(E671,F671,Lister!$D$7:$D$16)-R671)*O671/NETWORKDAYS(Lister!$D$21,Lister!$E$21,Lister!$D$7:$D$16),IF(AND(MONTH(E671)=2,F671&gt;DATE(2022,2,28)),(NETWORKDAYS(E671,Lister!$E$21,Lister!$D$7:$D$16)-R671)*O671/NETWORKDAYS(Lister!$D$21,Lister!$E$21,Lister!$D$7:$D$16),IF(AND(E671&lt;DATE(2022,2,1),MONTH(F671)=2),(NETWORKDAYS(Lister!$D$21,F671,Lister!$D$7:$D$16)-R671)*O671/NETWORKDAYS(Lister!$D$21,Lister!$E$21,Lister!$D$7:$D$16),IF(AND(E671&lt;DATE(2022,2,1),F671&gt;DATE(2022,2,28)),(NETWORKDAYS(Lister!$D$21,Lister!$E$21,Lister!$D$7:$D$16)-R671)*O671/NETWORKDAYS(Lister!$D$21,Lister!$E$21,Lister!$D$7:$D$16),IF(OR(AND(E671&lt;DATE(2022,2,1),F671&lt;DATE(2022,2,1)),E671&gt;DATE(2022,2,28)),0)))))),0),"")</f>
        <v/>
      </c>
      <c r="V671" s="23" t="str">
        <f t="shared" si="73"/>
        <v/>
      </c>
      <c r="W671" s="23" t="str">
        <f t="shared" si="74"/>
        <v/>
      </c>
      <c r="X671" s="24" t="str">
        <f t="shared" si="75"/>
        <v/>
      </c>
    </row>
    <row r="672" spans="1:24" x14ac:dyDescent="0.3">
      <c r="A672" s="4" t="str">
        <f t="shared" si="76"/>
        <v/>
      </c>
      <c r="B672" s="41"/>
      <c r="C672" s="42"/>
      <c r="D672" s="43"/>
      <c r="E672" s="44"/>
      <c r="F672" s="44"/>
      <c r="G672" s="17" t="str">
        <f>IF(OR(E672="",F672=""),"",NETWORKDAYS(E672,F672,Lister!$D$7:$D$16))</f>
        <v/>
      </c>
      <c r="I672" s="45" t="str">
        <f t="shared" si="70"/>
        <v/>
      </c>
      <c r="J672" s="46"/>
      <c r="K672" s="47">
        <f>IF(ISNUMBER('Opsparede løndele'!I657),J672+'Opsparede løndele'!I657,J672)</f>
        <v>0</v>
      </c>
      <c r="L672" s="48"/>
      <c r="M672" s="49"/>
      <c r="N672" s="23" t="str">
        <f t="shared" si="71"/>
        <v/>
      </c>
      <c r="O672" s="21" t="str">
        <f t="shared" si="72"/>
        <v/>
      </c>
      <c r="P672" s="49"/>
      <c r="Q672" s="49"/>
      <c r="R672" s="49"/>
      <c r="S672" s="22" t="str">
        <f>IFERROR(MAX(IF(OR(P672="",Q672="",R672=""),"",IF(AND(MONTH(E672)=12,MONTH(F672)=12),(NETWORKDAYS(E672,F672,Lister!$D$7:$D$16)-P672)*O672/NETWORKDAYS(Lister!$D$19,Lister!$E$19,Lister!$D$7:$D$16),IF(AND(MONTH(E672)=12,F672&gt;DATE(2021,12,31)),(NETWORKDAYS(E672,Lister!$E$19,Lister!$D$7:$D$16)-P672)*O672/NETWORKDAYS(Lister!$D$19,Lister!$E$19,Lister!$D$7:$D$16),IF(E672&gt;DATE(2021,12,31),0)))),0),"")</f>
        <v/>
      </c>
      <c r="T672" s="22" t="str">
        <f>IFERROR(MAX(IF(OR(P672="",Q672="",R672=""),"",IF(AND(MONTH(E672)=1,MONTH(F672)=1),(NETWORKDAYS(E672,F672,Lister!$D$7:$D$16)-Q672)*O672/NETWORKDAYS(Lister!$D$20,Lister!$E$20,Lister!$D$7:$D$16),IF(AND(MONTH(E672)=1,F672&gt;DATE(2022,1,31)),(NETWORKDAYS(E672,Lister!$E$20,Lister!$D$7:$D$16)-Q672)*O672/NETWORKDAYS(Lister!$D$20,Lister!$E$20,Lister!$D$7:$D$16),IF(AND(E672&lt;DATE(2022,1,1),MONTH(F672)=1),(NETWORKDAYS(Lister!$D$20,F672,Lister!$D$7:$D$16)-Q672)*O672/NETWORKDAYS(Lister!$D$20,Lister!$E$20,Lister!$D$7:$D$16),IF(AND(E672&lt;DATE(2022,1,1),F672&gt;DATE(2022,1,31)),(NETWORKDAYS(Lister!$D$20,Lister!$E$20,Lister!$D$7:$D$16)-Q672)*O672/NETWORKDAYS(Lister!$D$20,Lister!$E$20,Lister!$D$7:$D$16),IF(OR(AND(E672&lt;DATE(2022,1,1),F672&lt;DATE(2022,1,1)),E672&gt;DATE(2022,1,31)),0)))))),0),"")</f>
        <v/>
      </c>
      <c r="U672" s="22" t="str">
        <f>IFERROR(MAX(IF(OR(P672="",Q672="",R672=""),"",IF(AND(MONTH(E672)=2,MONTH(F672)=2),(NETWORKDAYS(E672,F672,Lister!$D$7:$D$16)-R672)*O672/NETWORKDAYS(Lister!$D$21,Lister!$E$21,Lister!$D$7:$D$16),IF(AND(MONTH(E672)=2,F672&gt;DATE(2022,2,28)),(NETWORKDAYS(E672,Lister!$E$21,Lister!$D$7:$D$16)-R672)*O672/NETWORKDAYS(Lister!$D$21,Lister!$E$21,Lister!$D$7:$D$16),IF(AND(E672&lt;DATE(2022,2,1),MONTH(F672)=2),(NETWORKDAYS(Lister!$D$21,F672,Lister!$D$7:$D$16)-R672)*O672/NETWORKDAYS(Lister!$D$21,Lister!$E$21,Lister!$D$7:$D$16),IF(AND(E672&lt;DATE(2022,2,1),F672&gt;DATE(2022,2,28)),(NETWORKDAYS(Lister!$D$21,Lister!$E$21,Lister!$D$7:$D$16)-R672)*O672/NETWORKDAYS(Lister!$D$21,Lister!$E$21,Lister!$D$7:$D$16),IF(OR(AND(E672&lt;DATE(2022,2,1),F672&lt;DATE(2022,2,1)),E672&gt;DATE(2022,2,28)),0)))))),0),"")</f>
        <v/>
      </c>
      <c r="V672" s="23" t="str">
        <f t="shared" si="73"/>
        <v/>
      </c>
      <c r="W672" s="23" t="str">
        <f t="shared" si="74"/>
        <v/>
      </c>
      <c r="X672" s="24" t="str">
        <f t="shared" si="75"/>
        <v/>
      </c>
    </row>
    <row r="673" spans="1:24" x14ac:dyDescent="0.3">
      <c r="A673" s="4" t="str">
        <f t="shared" si="76"/>
        <v/>
      </c>
      <c r="B673" s="41"/>
      <c r="C673" s="42"/>
      <c r="D673" s="43"/>
      <c r="E673" s="44"/>
      <c r="F673" s="44"/>
      <c r="G673" s="17" t="str">
        <f>IF(OR(E673="",F673=""),"",NETWORKDAYS(E673,F673,Lister!$D$7:$D$16))</f>
        <v/>
      </c>
      <c r="I673" s="45" t="str">
        <f t="shared" si="70"/>
        <v/>
      </c>
      <c r="J673" s="46"/>
      <c r="K673" s="47">
        <f>IF(ISNUMBER('Opsparede løndele'!I658),J673+'Opsparede løndele'!I658,J673)</f>
        <v>0</v>
      </c>
      <c r="L673" s="48"/>
      <c r="M673" s="49"/>
      <c r="N673" s="23" t="str">
        <f t="shared" si="71"/>
        <v/>
      </c>
      <c r="O673" s="21" t="str">
        <f t="shared" si="72"/>
        <v/>
      </c>
      <c r="P673" s="49"/>
      <c r="Q673" s="49"/>
      <c r="R673" s="49"/>
      <c r="S673" s="22" t="str">
        <f>IFERROR(MAX(IF(OR(P673="",Q673="",R673=""),"",IF(AND(MONTH(E673)=12,MONTH(F673)=12),(NETWORKDAYS(E673,F673,Lister!$D$7:$D$16)-P673)*O673/NETWORKDAYS(Lister!$D$19,Lister!$E$19,Lister!$D$7:$D$16),IF(AND(MONTH(E673)=12,F673&gt;DATE(2021,12,31)),(NETWORKDAYS(E673,Lister!$E$19,Lister!$D$7:$D$16)-P673)*O673/NETWORKDAYS(Lister!$D$19,Lister!$E$19,Lister!$D$7:$D$16),IF(E673&gt;DATE(2021,12,31),0)))),0),"")</f>
        <v/>
      </c>
      <c r="T673" s="22" t="str">
        <f>IFERROR(MAX(IF(OR(P673="",Q673="",R673=""),"",IF(AND(MONTH(E673)=1,MONTH(F673)=1),(NETWORKDAYS(E673,F673,Lister!$D$7:$D$16)-Q673)*O673/NETWORKDAYS(Lister!$D$20,Lister!$E$20,Lister!$D$7:$D$16),IF(AND(MONTH(E673)=1,F673&gt;DATE(2022,1,31)),(NETWORKDAYS(E673,Lister!$E$20,Lister!$D$7:$D$16)-Q673)*O673/NETWORKDAYS(Lister!$D$20,Lister!$E$20,Lister!$D$7:$D$16),IF(AND(E673&lt;DATE(2022,1,1),MONTH(F673)=1),(NETWORKDAYS(Lister!$D$20,F673,Lister!$D$7:$D$16)-Q673)*O673/NETWORKDAYS(Lister!$D$20,Lister!$E$20,Lister!$D$7:$D$16),IF(AND(E673&lt;DATE(2022,1,1),F673&gt;DATE(2022,1,31)),(NETWORKDAYS(Lister!$D$20,Lister!$E$20,Lister!$D$7:$D$16)-Q673)*O673/NETWORKDAYS(Lister!$D$20,Lister!$E$20,Lister!$D$7:$D$16),IF(OR(AND(E673&lt;DATE(2022,1,1),F673&lt;DATE(2022,1,1)),E673&gt;DATE(2022,1,31)),0)))))),0),"")</f>
        <v/>
      </c>
      <c r="U673" s="22" t="str">
        <f>IFERROR(MAX(IF(OR(P673="",Q673="",R673=""),"",IF(AND(MONTH(E673)=2,MONTH(F673)=2),(NETWORKDAYS(E673,F673,Lister!$D$7:$D$16)-R673)*O673/NETWORKDAYS(Lister!$D$21,Lister!$E$21,Lister!$D$7:$D$16),IF(AND(MONTH(E673)=2,F673&gt;DATE(2022,2,28)),(NETWORKDAYS(E673,Lister!$E$21,Lister!$D$7:$D$16)-R673)*O673/NETWORKDAYS(Lister!$D$21,Lister!$E$21,Lister!$D$7:$D$16),IF(AND(E673&lt;DATE(2022,2,1),MONTH(F673)=2),(NETWORKDAYS(Lister!$D$21,F673,Lister!$D$7:$D$16)-R673)*O673/NETWORKDAYS(Lister!$D$21,Lister!$E$21,Lister!$D$7:$D$16),IF(AND(E673&lt;DATE(2022,2,1),F673&gt;DATE(2022,2,28)),(NETWORKDAYS(Lister!$D$21,Lister!$E$21,Lister!$D$7:$D$16)-R673)*O673/NETWORKDAYS(Lister!$D$21,Lister!$E$21,Lister!$D$7:$D$16),IF(OR(AND(E673&lt;DATE(2022,2,1),F673&lt;DATE(2022,2,1)),E673&gt;DATE(2022,2,28)),0)))))),0),"")</f>
        <v/>
      </c>
      <c r="V673" s="23" t="str">
        <f t="shared" si="73"/>
        <v/>
      </c>
      <c r="W673" s="23" t="str">
        <f t="shared" si="74"/>
        <v/>
      </c>
      <c r="X673" s="24" t="str">
        <f t="shared" si="75"/>
        <v/>
      </c>
    </row>
    <row r="674" spans="1:24" x14ac:dyDescent="0.3">
      <c r="A674" s="4" t="str">
        <f t="shared" si="76"/>
        <v/>
      </c>
      <c r="B674" s="41"/>
      <c r="C674" s="42"/>
      <c r="D674" s="43"/>
      <c r="E674" s="44"/>
      <c r="F674" s="44"/>
      <c r="G674" s="17" t="str">
        <f>IF(OR(E674="",F674=""),"",NETWORKDAYS(E674,F674,Lister!$D$7:$D$16))</f>
        <v/>
      </c>
      <c r="I674" s="45" t="str">
        <f t="shared" si="70"/>
        <v/>
      </c>
      <c r="J674" s="46"/>
      <c r="K674" s="47">
        <f>IF(ISNUMBER('Opsparede løndele'!I659),J674+'Opsparede løndele'!I659,J674)</f>
        <v>0</v>
      </c>
      <c r="L674" s="48"/>
      <c r="M674" s="49"/>
      <c r="N674" s="23" t="str">
        <f t="shared" si="71"/>
        <v/>
      </c>
      <c r="O674" s="21" t="str">
        <f t="shared" si="72"/>
        <v/>
      </c>
      <c r="P674" s="49"/>
      <c r="Q674" s="49"/>
      <c r="R674" s="49"/>
      <c r="S674" s="22" t="str">
        <f>IFERROR(MAX(IF(OR(P674="",Q674="",R674=""),"",IF(AND(MONTH(E674)=12,MONTH(F674)=12),(NETWORKDAYS(E674,F674,Lister!$D$7:$D$16)-P674)*O674/NETWORKDAYS(Lister!$D$19,Lister!$E$19,Lister!$D$7:$D$16),IF(AND(MONTH(E674)=12,F674&gt;DATE(2021,12,31)),(NETWORKDAYS(E674,Lister!$E$19,Lister!$D$7:$D$16)-P674)*O674/NETWORKDAYS(Lister!$D$19,Lister!$E$19,Lister!$D$7:$D$16),IF(E674&gt;DATE(2021,12,31),0)))),0),"")</f>
        <v/>
      </c>
      <c r="T674" s="22" t="str">
        <f>IFERROR(MAX(IF(OR(P674="",Q674="",R674=""),"",IF(AND(MONTH(E674)=1,MONTH(F674)=1),(NETWORKDAYS(E674,F674,Lister!$D$7:$D$16)-Q674)*O674/NETWORKDAYS(Lister!$D$20,Lister!$E$20,Lister!$D$7:$D$16),IF(AND(MONTH(E674)=1,F674&gt;DATE(2022,1,31)),(NETWORKDAYS(E674,Lister!$E$20,Lister!$D$7:$D$16)-Q674)*O674/NETWORKDAYS(Lister!$D$20,Lister!$E$20,Lister!$D$7:$D$16),IF(AND(E674&lt;DATE(2022,1,1),MONTH(F674)=1),(NETWORKDAYS(Lister!$D$20,F674,Lister!$D$7:$D$16)-Q674)*O674/NETWORKDAYS(Lister!$D$20,Lister!$E$20,Lister!$D$7:$D$16),IF(AND(E674&lt;DATE(2022,1,1),F674&gt;DATE(2022,1,31)),(NETWORKDAYS(Lister!$D$20,Lister!$E$20,Lister!$D$7:$D$16)-Q674)*O674/NETWORKDAYS(Lister!$D$20,Lister!$E$20,Lister!$D$7:$D$16),IF(OR(AND(E674&lt;DATE(2022,1,1),F674&lt;DATE(2022,1,1)),E674&gt;DATE(2022,1,31)),0)))))),0),"")</f>
        <v/>
      </c>
      <c r="U674" s="22" t="str">
        <f>IFERROR(MAX(IF(OR(P674="",Q674="",R674=""),"",IF(AND(MONTH(E674)=2,MONTH(F674)=2),(NETWORKDAYS(E674,F674,Lister!$D$7:$D$16)-R674)*O674/NETWORKDAYS(Lister!$D$21,Lister!$E$21,Lister!$D$7:$D$16),IF(AND(MONTH(E674)=2,F674&gt;DATE(2022,2,28)),(NETWORKDAYS(E674,Lister!$E$21,Lister!$D$7:$D$16)-R674)*O674/NETWORKDAYS(Lister!$D$21,Lister!$E$21,Lister!$D$7:$D$16),IF(AND(E674&lt;DATE(2022,2,1),MONTH(F674)=2),(NETWORKDAYS(Lister!$D$21,F674,Lister!$D$7:$D$16)-R674)*O674/NETWORKDAYS(Lister!$D$21,Lister!$E$21,Lister!$D$7:$D$16),IF(AND(E674&lt;DATE(2022,2,1),F674&gt;DATE(2022,2,28)),(NETWORKDAYS(Lister!$D$21,Lister!$E$21,Lister!$D$7:$D$16)-R674)*O674/NETWORKDAYS(Lister!$D$21,Lister!$E$21,Lister!$D$7:$D$16),IF(OR(AND(E674&lt;DATE(2022,2,1),F674&lt;DATE(2022,2,1)),E674&gt;DATE(2022,2,28)),0)))))),0),"")</f>
        <v/>
      </c>
      <c r="V674" s="23" t="str">
        <f t="shared" si="73"/>
        <v/>
      </c>
      <c r="W674" s="23" t="str">
        <f t="shared" si="74"/>
        <v/>
      </c>
      <c r="X674" s="24" t="str">
        <f t="shared" si="75"/>
        <v/>
      </c>
    </row>
    <row r="675" spans="1:24" x14ac:dyDescent="0.3">
      <c r="A675" s="4" t="str">
        <f t="shared" si="76"/>
        <v/>
      </c>
      <c r="B675" s="41"/>
      <c r="C675" s="42"/>
      <c r="D675" s="43"/>
      <c r="E675" s="44"/>
      <c r="F675" s="44"/>
      <c r="G675" s="17" t="str">
        <f>IF(OR(E675="",F675=""),"",NETWORKDAYS(E675,F675,Lister!$D$7:$D$16))</f>
        <v/>
      </c>
      <c r="I675" s="45" t="str">
        <f t="shared" si="70"/>
        <v/>
      </c>
      <c r="J675" s="46"/>
      <c r="K675" s="47">
        <f>IF(ISNUMBER('Opsparede løndele'!I660),J675+'Opsparede løndele'!I660,J675)</f>
        <v>0</v>
      </c>
      <c r="L675" s="48"/>
      <c r="M675" s="49"/>
      <c r="N675" s="23" t="str">
        <f t="shared" si="71"/>
        <v/>
      </c>
      <c r="O675" s="21" t="str">
        <f t="shared" si="72"/>
        <v/>
      </c>
      <c r="P675" s="49"/>
      <c r="Q675" s="49"/>
      <c r="R675" s="49"/>
      <c r="S675" s="22" t="str">
        <f>IFERROR(MAX(IF(OR(P675="",Q675="",R675=""),"",IF(AND(MONTH(E675)=12,MONTH(F675)=12),(NETWORKDAYS(E675,F675,Lister!$D$7:$D$16)-P675)*O675/NETWORKDAYS(Lister!$D$19,Lister!$E$19,Lister!$D$7:$D$16),IF(AND(MONTH(E675)=12,F675&gt;DATE(2021,12,31)),(NETWORKDAYS(E675,Lister!$E$19,Lister!$D$7:$D$16)-P675)*O675/NETWORKDAYS(Lister!$D$19,Lister!$E$19,Lister!$D$7:$D$16),IF(E675&gt;DATE(2021,12,31),0)))),0),"")</f>
        <v/>
      </c>
      <c r="T675" s="22" t="str">
        <f>IFERROR(MAX(IF(OR(P675="",Q675="",R675=""),"",IF(AND(MONTH(E675)=1,MONTH(F675)=1),(NETWORKDAYS(E675,F675,Lister!$D$7:$D$16)-Q675)*O675/NETWORKDAYS(Lister!$D$20,Lister!$E$20,Lister!$D$7:$D$16),IF(AND(MONTH(E675)=1,F675&gt;DATE(2022,1,31)),(NETWORKDAYS(E675,Lister!$E$20,Lister!$D$7:$D$16)-Q675)*O675/NETWORKDAYS(Lister!$D$20,Lister!$E$20,Lister!$D$7:$D$16),IF(AND(E675&lt;DATE(2022,1,1),MONTH(F675)=1),(NETWORKDAYS(Lister!$D$20,F675,Lister!$D$7:$D$16)-Q675)*O675/NETWORKDAYS(Lister!$D$20,Lister!$E$20,Lister!$D$7:$D$16),IF(AND(E675&lt;DATE(2022,1,1),F675&gt;DATE(2022,1,31)),(NETWORKDAYS(Lister!$D$20,Lister!$E$20,Lister!$D$7:$D$16)-Q675)*O675/NETWORKDAYS(Lister!$D$20,Lister!$E$20,Lister!$D$7:$D$16),IF(OR(AND(E675&lt;DATE(2022,1,1),F675&lt;DATE(2022,1,1)),E675&gt;DATE(2022,1,31)),0)))))),0),"")</f>
        <v/>
      </c>
      <c r="U675" s="22" t="str">
        <f>IFERROR(MAX(IF(OR(P675="",Q675="",R675=""),"",IF(AND(MONTH(E675)=2,MONTH(F675)=2),(NETWORKDAYS(E675,F675,Lister!$D$7:$D$16)-R675)*O675/NETWORKDAYS(Lister!$D$21,Lister!$E$21,Lister!$D$7:$D$16),IF(AND(MONTH(E675)=2,F675&gt;DATE(2022,2,28)),(NETWORKDAYS(E675,Lister!$E$21,Lister!$D$7:$D$16)-R675)*O675/NETWORKDAYS(Lister!$D$21,Lister!$E$21,Lister!$D$7:$D$16),IF(AND(E675&lt;DATE(2022,2,1),MONTH(F675)=2),(NETWORKDAYS(Lister!$D$21,F675,Lister!$D$7:$D$16)-R675)*O675/NETWORKDAYS(Lister!$D$21,Lister!$E$21,Lister!$D$7:$D$16),IF(AND(E675&lt;DATE(2022,2,1),F675&gt;DATE(2022,2,28)),(NETWORKDAYS(Lister!$D$21,Lister!$E$21,Lister!$D$7:$D$16)-R675)*O675/NETWORKDAYS(Lister!$D$21,Lister!$E$21,Lister!$D$7:$D$16),IF(OR(AND(E675&lt;DATE(2022,2,1),F675&lt;DATE(2022,2,1)),E675&gt;DATE(2022,2,28)),0)))))),0),"")</f>
        <v/>
      </c>
      <c r="V675" s="23" t="str">
        <f t="shared" si="73"/>
        <v/>
      </c>
      <c r="W675" s="23" t="str">
        <f t="shared" si="74"/>
        <v/>
      </c>
      <c r="X675" s="24" t="str">
        <f t="shared" si="75"/>
        <v/>
      </c>
    </row>
    <row r="676" spans="1:24" x14ac:dyDescent="0.3">
      <c r="A676" s="4" t="str">
        <f t="shared" si="76"/>
        <v/>
      </c>
      <c r="B676" s="41"/>
      <c r="C676" s="42"/>
      <c r="D676" s="43"/>
      <c r="E676" s="44"/>
      <c r="F676" s="44"/>
      <c r="G676" s="17" t="str">
        <f>IF(OR(E676="",F676=""),"",NETWORKDAYS(E676,F676,Lister!$D$7:$D$16))</f>
        <v/>
      </c>
      <c r="I676" s="45" t="str">
        <f t="shared" si="70"/>
        <v/>
      </c>
      <c r="J676" s="46"/>
      <c r="K676" s="47">
        <f>IF(ISNUMBER('Opsparede løndele'!I661),J676+'Opsparede løndele'!I661,J676)</f>
        <v>0</v>
      </c>
      <c r="L676" s="48"/>
      <c r="M676" s="49"/>
      <c r="N676" s="23" t="str">
        <f t="shared" si="71"/>
        <v/>
      </c>
      <c r="O676" s="21" t="str">
        <f t="shared" si="72"/>
        <v/>
      </c>
      <c r="P676" s="49"/>
      <c r="Q676" s="49"/>
      <c r="R676" s="49"/>
      <c r="S676" s="22" t="str">
        <f>IFERROR(MAX(IF(OR(P676="",Q676="",R676=""),"",IF(AND(MONTH(E676)=12,MONTH(F676)=12),(NETWORKDAYS(E676,F676,Lister!$D$7:$D$16)-P676)*O676/NETWORKDAYS(Lister!$D$19,Lister!$E$19,Lister!$D$7:$D$16),IF(AND(MONTH(E676)=12,F676&gt;DATE(2021,12,31)),(NETWORKDAYS(E676,Lister!$E$19,Lister!$D$7:$D$16)-P676)*O676/NETWORKDAYS(Lister!$D$19,Lister!$E$19,Lister!$D$7:$D$16),IF(E676&gt;DATE(2021,12,31),0)))),0),"")</f>
        <v/>
      </c>
      <c r="T676" s="22" t="str">
        <f>IFERROR(MAX(IF(OR(P676="",Q676="",R676=""),"",IF(AND(MONTH(E676)=1,MONTH(F676)=1),(NETWORKDAYS(E676,F676,Lister!$D$7:$D$16)-Q676)*O676/NETWORKDAYS(Lister!$D$20,Lister!$E$20,Lister!$D$7:$D$16),IF(AND(MONTH(E676)=1,F676&gt;DATE(2022,1,31)),(NETWORKDAYS(E676,Lister!$E$20,Lister!$D$7:$D$16)-Q676)*O676/NETWORKDAYS(Lister!$D$20,Lister!$E$20,Lister!$D$7:$D$16),IF(AND(E676&lt;DATE(2022,1,1),MONTH(F676)=1),(NETWORKDAYS(Lister!$D$20,F676,Lister!$D$7:$D$16)-Q676)*O676/NETWORKDAYS(Lister!$D$20,Lister!$E$20,Lister!$D$7:$D$16),IF(AND(E676&lt;DATE(2022,1,1),F676&gt;DATE(2022,1,31)),(NETWORKDAYS(Lister!$D$20,Lister!$E$20,Lister!$D$7:$D$16)-Q676)*O676/NETWORKDAYS(Lister!$D$20,Lister!$E$20,Lister!$D$7:$D$16),IF(OR(AND(E676&lt;DATE(2022,1,1),F676&lt;DATE(2022,1,1)),E676&gt;DATE(2022,1,31)),0)))))),0),"")</f>
        <v/>
      </c>
      <c r="U676" s="22" t="str">
        <f>IFERROR(MAX(IF(OR(P676="",Q676="",R676=""),"",IF(AND(MONTH(E676)=2,MONTH(F676)=2),(NETWORKDAYS(E676,F676,Lister!$D$7:$D$16)-R676)*O676/NETWORKDAYS(Lister!$D$21,Lister!$E$21,Lister!$D$7:$D$16),IF(AND(MONTH(E676)=2,F676&gt;DATE(2022,2,28)),(NETWORKDAYS(E676,Lister!$E$21,Lister!$D$7:$D$16)-R676)*O676/NETWORKDAYS(Lister!$D$21,Lister!$E$21,Lister!$D$7:$D$16),IF(AND(E676&lt;DATE(2022,2,1),MONTH(F676)=2),(NETWORKDAYS(Lister!$D$21,F676,Lister!$D$7:$D$16)-R676)*O676/NETWORKDAYS(Lister!$D$21,Lister!$E$21,Lister!$D$7:$D$16),IF(AND(E676&lt;DATE(2022,2,1),F676&gt;DATE(2022,2,28)),(NETWORKDAYS(Lister!$D$21,Lister!$E$21,Lister!$D$7:$D$16)-R676)*O676/NETWORKDAYS(Lister!$D$21,Lister!$E$21,Lister!$D$7:$D$16),IF(OR(AND(E676&lt;DATE(2022,2,1),F676&lt;DATE(2022,2,1)),E676&gt;DATE(2022,2,28)),0)))))),0),"")</f>
        <v/>
      </c>
      <c r="V676" s="23" t="str">
        <f t="shared" si="73"/>
        <v/>
      </c>
      <c r="W676" s="23" t="str">
        <f t="shared" si="74"/>
        <v/>
      </c>
      <c r="X676" s="24" t="str">
        <f t="shared" si="75"/>
        <v/>
      </c>
    </row>
    <row r="677" spans="1:24" x14ac:dyDescent="0.3">
      <c r="A677" s="4" t="str">
        <f t="shared" si="76"/>
        <v/>
      </c>
      <c r="B677" s="41"/>
      <c r="C677" s="42"/>
      <c r="D677" s="43"/>
      <c r="E677" s="44"/>
      <c r="F677" s="44"/>
      <c r="G677" s="17" t="str">
        <f>IF(OR(E677="",F677=""),"",NETWORKDAYS(E677,F677,Lister!$D$7:$D$16))</f>
        <v/>
      </c>
      <c r="I677" s="45" t="str">
        <f t="shared" si="70"/>
        <v/>
      </c>
      <c r="J677" s="46"/>
      <c r="K677" s="47">
        <f>IF(ISNUMBER('Opsparede løndele'!I662),J677+'Opsparede løndele'!I662,J677)</f>
        <v>0</v>
      </c>
      <c r="L677" s="48"/>
      <c r="M677" s="49"/>
      <c r="N677" s="23" t="str">
        <f t="shared" si="71"/>
        <v/>
      </c>
      <c r="O677" s="21" t="str">
        <f t="shared" si="72"/>
        <v/>
      </c>
      <c r="P677" s="49"/>
      <c r="Q677" s="49"/>
      <c r="R677" s="49"/>
      <c r="S677" s="22" t="str">
        <f>IFERROR(MAX(IF(OR(P677="",Q677="",R677=""),"",IF(AND(MONTH(E677)=12,MONTH(F677)=12),(NETWORKDAYS(E677,F677,Lister!$D$7:$D$16)-P677)*O677/NETWORKDAYS(Lister!$D$19,Lister!$E$19,Lister!$D$7:$D$16),IF(AND(MONTH(E677)=12,F677&gt;DATE(2021,12,31)),(NETWORKDAYS(E677,Lister!$E$19,Lister!$D$7:$D$16)-P677)*O677/NETWORKDAYS(Lister!$D$19,Lister!$E$19,Lister!$D$7:$D$16),IF(E677&gt;DATE(2021,12,31),0)))),0),"")</f>
        <v/>
      </c>
      <c r="T677" s="22" t="str">
        <f>IFERROR(MAX(IF(OR(P677="",Q677="",R677=""),"",IF(AND(MONTH(E677)=1,MONTH(F677)=1),(NETWORKDAYS(E677,F677,Lister!$D$7:$D$16)-Q677)*O677/NETWORKDAYS(Lister!$D$20,Lister!$E$20,Lister!$D$7:$D$16),IF(AND(MONTH(E677)=1,F677&gt;DATE(2022,1,31)),(NETWORKDAYS(E677,Lister!$E$20,Lister!$D$7:$D$16)-Q677)*O677/NETWORKDAYS(Lister!$D$20,Lister!$E$20,Lister!$D$7:$D$16),IF(AND(E677&lt;DATE(2022,1,1),MONTH(F677)=1),(NETWORKDAYS(Lister!$D$20,F677,Lister!$D$7:$D$16)-Q677)*O677/NETWORKDAYS(Lister!$D$20,Lister!$E$20,Lister!$D$7:$D$16),IF(AND(E677&lt;DATE(2022,1,1),F677&gt;DATE(2022,1,31)),(NETWORKDAYS(Lister!$D$20,Lister!$E$20,Lister!$D$7:$D$16)-Q677)*O677/NETWORKDAYS(Lister!$D$20,Lister!$E$20,Lister!$D$7:$D$16),IF(OR(AND(E677&lt;DATE(2022,1,1),F677&lt;DATE(2022,1,1)),E677&gt;DATE(2022,1,31)),0)))))),0),"")</f>
        <v/>
      </c>
      <c r="U677" s="22" t="str">
        <f>IFERROR(MAX(IF(OR(P677="",Q677="",R677=""),"",IF(AND(MONTH(E677)=2,MONTH(F677)=2),(NETWORKDAYS(E677,F677,Lister!$D$7:$D$16)-R677)*O677/NETWORKDAYS(Lister!$D$21,Lister!$E$21,Lister!$D$7:$D$16),IF(AND(MONTH(E677)=2,F677&gt;DATE(2022,2,28)),(NETWORKDAYS(E677,Lister!$E$21,Lister!$D$7:$D$16)-R677)*O677/NETWORKDAYS(Lister!$D$21,Lister!$E$21,Lister!$D$7:$D$16),IF(AND(E677&lt;DATE(2022,2,1),MONTH(F677)=2),(NETWORKDAYS(Lister!$D$21,F677,Lister!$D$7:$D$16)-R677)*O677/NETWORKDAYS(Lister!$D$21,Lister!$E$21,Lister!$D$7:$D$16),IF(AND(E677&lt;DATE(2022,2,1),F677&gt;DATE(2022,2,28)),(NETWORKDAYS(Lister!$D$21,Lister!$E$21,Lister!$D$7:$D$16)-R677)*O677/NETWORKDAYS(Lister!$D$21,Lister!$E$21,Lister!$D$7:$D$16),IF(OR(AND(E677&lt;DATE(2022,2,1),F677&lt;DATE(2022,2,1)),E677&gt;DATE(2022,2,28)),0)))))),0),"")</f>
        <v/>
      </c>
      <c r="V677" s="23" t="str">
        <f t="shared" si="73"/>
        <v/>
      </c>
      <c r="W677" s="23" t="str">
        <f t="shared" si="74"/>
        <v/>
      </c>
      <c r="X677" s="24" t="str">
        <f t="shared" si="75"/>
        <v/>
      </c>
    </row>
    <row r="678" spans="1:24" x14ac:dyDescent="0.3">
      <c r="A678" s="4" t="str">
        <f t="shared" si="76"/>
        <v/>
      </c>
      <c r="B678" s="41"/>
      <c r="C678" s="42"/>
      <c r="D678" s="43"/>
      <c r="E678" s="44"/>
      <c r="F678" s="44"/>
      <c r="G678" s="17" t="str">
        <f>IF(OR(E678="",F678=""),"",NETWORKDAYS(E678,F678,Lister!$D$7:$D$16))</f>
        <v/>
      </c>
      <c r="I678" s="45" t="str">
        <f t="shared" si="70"/>
        <v/>
      </c>
      <c r="J678" s="46"/>
      <c r="K678" s="47">
        <f>IF(ISNUMBER('Opsparede løndele'!I663),J678+'Opsparede løndele'!I663,J678)</f>
        <v>0</v>
      </c>
      <c r="L678" s="48"/>
      <c r="M678" s="49"/>
      <c r="N678" s="23" t="str">
        <f t="shared" si="71"/>
        <v/>
      </c>
      <c r="O678" s="21" t="str">
        <f t="shared" si="72"/>
        <v/>
      </c>
      <c r="P678" s="49"/>
      <c r="Q678" s="49"/>
      <c r="R678" s="49"/>
      <c r="S678" s="22" t="str">
        <f>IFERROR(MAX(IF(OR(P678="",Q678="",R678=""),"",IF(AND(MONTH(E678)=12,MONTH(F678)=12),(NETWORKDAYS(E678,F678,Lister!$D$7:$D$16)-P678)*O678/NETWORKDAYS(Lister!$D$19,Lister!$E$19,Lister!$D$7:$D$16),IF(AND(MONTH(E678)=12,F678&gt;DATE(2021,12,31)),(NETWORKDAYS(E678,Lister!$E$19,Lister!$D$7:$D$16)-P678)*O678/NETWORKDAYS(Lister!$D$19,Lister!$E$19,Lister!$D$7:$D$16),IF(E678&gt;DATE(2021,12,31),0)))),0),"")</f>
        <v/>
      </c>
      <c r="T678" s="22" t="str">
        <f>IFERROR(MAX(IF(OR(P678="",Q678="",R678=""),"",IF(AND(MONTH(E678)=1,MONTH(F678)=1),(NETWORKDAYS(E678,F678,Lister!$D$7:$D$16)-Q678)*O678/NETWORKDAYS(Lister!$D$20,Lister!$E$20,Lister!$D$7:$D$16),IF(AND(MONTH(E678)=1,F678&gt;DATE(2022,1,31)),(NETWORKDAYS(E678,Lister!$E$20,Lister!$D$7:$D$16)-Q678)*O678/NETWORKDAYS(Lister!$D$20,Lister!$E$20,Lister!$D$7:$D$16),IF(AND(E678&lt;DATE(2022,1,1),MONTH(F678)=1),(NETWORKDAYS(Lister!$D$20,F678,Lister!$D$7:$D$16)-Q678)*O678/NETWORKDAYS(Lister!$D$20,Lister!$E$20,Lister!$D$7:$D$16),IF(AND(E678&lt;DATE(2022,1,1),F678&gt;DATE(2022,1,31)),(NETWORKDAYS(Lister!$D$20,Lister!$E$20,Lister!$D$7:$D$16)-Q678)*O678/NETWORKDAYS(Lister!$D$20,Lister!$E$20,Lister!$D$7:$D$16),IF(OR(AND(E678&lt;DATE(2022,1,1),F678&lt;DATE(2022,1,1)),E678&gt;DATE(2022,1,31)),0)))))),0),"")</f>
        <v/>
      </c>
      <c r="U678" s="22" t="str">
        <f>IFERROR(MAX(IF(OR(P678="",Q678="",R678=""),"",IF(AND(MONTH(E678)=2,MONTH(F678)=2),(NETWORKDAYS(E678,F678,Lister!$D$7:$D$16)-R678)*O678/NETWORKDAYS(Lister!$D$21,Lister!$E$21,Lister!$D$7:$D$16),IF(AND(MONTH(E678)=2,F678&gt;DATE(2022,2,28)),(NETWORKDAYS(E678,Lister!$E$21,Lister!$D$7:$D$16)-R678)*O678/NETWORKDAYS(Lister!$D$21,Lister!$E$21,Lister!$D$7:$D$16),IF(AND(E678&lt;DATE(2022,2,1),MONTH(F678)=2),(NETWORKDAYS(Lister!$D$21,F678,Lister!$D$7:$D$16)-R678)*O678/NETWORKDAYS(Lister!$D$21,Lister!$E$21,Lister!$D$7:$D$16),IF(AND(E678&lt;DATE(2022,2,1),F678&gt;DATE(2022,2,28)),(NETWORKDAYS(Lister!$D$21,Lister!$E$21,Lister!$D$7:$D$16)-R678)*O678/NETWORKDAYS(Lister!$D$21,Lister!$E$21,Lister!$D$7:$D$16),IF(OR(AND(E678&lt;DATE(2022,2,1),F678&lt;DATE(2022,2,1)),E678&gt;DATE(2022,2,28)),0)))))),0),"")</f>
        <v/>
      </c>
      <c r="V678" s="23" t="str">
        <f t="shared" si="73"/>
        <v/>
      </c>
      <c r="W678" s="23" t="str">
        <f t="shared" si="74"/>
        <v/>
      </c>
      <c r="X678" s="24" t="str">
        <f t="shared" si="75"/>
        <v/>
      </c>
    </row>
    <row r="679" spans="1:24" x14ac:dyDescent="0.3">
      <c r="A679" s="4" t="str">
        <f t="shared" si="76"/>
        <v/>
      </c>
      <c r="B679" s="41"/>
      <c r="C679" s="42"/>
      <c r="D679" s="43"/>
      <c r="E679" s="44"/>
      <c r="F679" s="44"/>
      <c r="G679" s="17" t="str">
        <f>IF(OR(E679="",F679=""),"",NETWORKDAYS(E679,F679,Lister!$D$7:$D$16))</f>
        <v/>
      </c>
      <c r="I679" s="45" t="str">
        <f t="shared" si="70"/>
        <v/>
      </c>
      <c r="J679" s="46"/>
      <c r="K679" s="47">
        <f>IF(ISNUMBER('Opsparede løndele'!I664),J679+'Opsparede løndele'!I664,J679)</f>
        <v>0</v>
      </c>
      <c r="L679" s="48"/>
      <c r="M679" s="49"/>
      <c r="N679" s="23" t="str">
        <f t="shared" si="71"/>
        <v/>
      </c>
      <c r="O679" s="21" t="str">
        <f t="shared" si="72"/>
        <v/>
      </c>
      <c r="P679" s="49"/>
      <c r="Q679" s="49"/>
      <c r="R679" s="49"/>
      <c r="S679" s="22" t="str">
        <f>IFERROR(MAX(IF(OR(P679="",Q679="",R679=""),"",IF(AND(MONTH(E679)=12,MONTH(F679)=12),(NETWORKDAYS(E679,F679,Lister!$D$7:$D$16)-P679)*O679/NETWORKDAYS(Lister!$D$19,Lister!$E$19,Lister!$D$7:$D$16),IF(AND(MONTH(E679)=12,F679&gt;DATE(2021,12,31)),(NETWORKDAYS(E679,Lister!$E$19,Lister!$D$7:$D$16)-P679)*O679/NETWORKDAYS(Lister!$D$19,Lister!$E$19,Lister!$D$7:$D$16),IF(E679&gt;DATE(2021,12,31),0)))),0),"")</f>
        <v/>
      </c>
      <c r="T679" s="22" t="str">
        <f>IFERROR(MAX(IF(OR(P679="",Q679="",R679=""),"",IF(AND(MONTH(E679)=1,MONTH(F679)=1),(NETWORKDAYS(E679,F679,Lister!$D$7:$D$16)-Q679)*O679/NETWORKDAYS(Lister!$D$20,Lister!$E$20,Lister!$D$7:$D$16),IF(AND(MONTH(E679)=1,F679&gt;DATE(2022,1,31)),(NETWORKDAYS(E679,Lister!$E$20,Lister!$D$7:$D$16)-Q679)*O679/NETWORKDAYS(Lister!$D$20,Lister!$E$20,Lister!$D$7:$D$16),IF(AND(E679&lt;DATE(2022,1,1),MONTH(F679)=1),(NETWORKDAYS(Lister!$D$20,F679,Lister!$D$7:$D$16)-Q679)*O679/NETWORKDAYS(Lister!$D$20,Lister!$E$20,Lister!$D$7:$D$16),IF(AND(E679&lt;DATE(2022,1,1),F679&gt;DATE(2022,1,31)),(NETWORKDAYS(Lister!$D$20,Lister!$E$20,Lister!$D$7:$D$16)-Q679)*O679/NETWORKDAYS(Lister!$D$20,Lister!$E$20,Lister!$D$7:$D$16),IF(OR(AND(E679&lt;DATE(2022,1,1),F679&lt;DATE(2022,1,1)),E679&gt;DATE(2022,1,31)),0)))))),0),"")</f>
        <v/>
      </c>
      <c r="U679" s="22" t="str">
        <f>IFERROR(MAX(IF(OR(P679="",Q679="",R679=""),"",IF(AND(MONTH(E679)=2,MONTH(F679)=2),(NETWORKDAYS(E679,F679,Lister!$D$7:$D$16)-R679)*O679/NETWORKDAYS(Lister!$D$21,Lister!$E$21,Lister!$D$7:$D$16),IF(AND(MONTH(E679)=2,F679&gt;DATE(2022,2,28)),(NETWORKDAYS(E679,Lister!$E$21,Lister!$D$7:$D$16)-R679)*O679/NETWORKDAYS(Lister!$D$21,Lister!$E$21,Lister!$D$7:$D$16),IF(AND(E679&lt;DATE(2022,2,1),MONTH(F679)=2),(NETWORKDAYS(Lister!$D$21,F679,Lister!$D$7:$D$16)-R679)*O679/NETWORKDAYS(Lister!$D$21,Lister!$E$21,Lister!$D$7:$D$16),IF(AND(E679&lt;DATE(2022,2,1),F679&gt;DATE(2022,2,28)),(NETWORKDAYS(Lister!$D$21,Lister!$E$21,Lister!$D$7:$D$16)-R679)*O679/NETWORKDAYS(Lister!$D$21,Lister!$E$21,Lister!$D$7:$D$16),IF(OR(AND(E679&lt;DATE(2022,2,1),F679&lt;DATE(2022,2,1)),E679&gt;DATE(2022,2,28)),0)))))),0),"")</f>
        <v/>
      </c>
      <c r="V679" s="23" t="str">
        <f t="shared" si="73"/>
        <v/>
      </c>
      <c r="W679" s="23" t="str">
        <f t="shared" si="74"/>
        <v/>
      </c>
      <c r="X679" s="24" t="str">
        <f t="shared" si="75"/>
        <v/>
      </c>
    </row>
    <row r="680" spans="1:24" x14ac:dyDescent="0.3">
      <c r="A680" s="4" t="str">
        <f t="shared" si="76"/>
        <v/>
      </c>
      <c r="B680" s="41"/>
      <c r="C680" s="42"/>
      <c r="D680" s="43"/>
      <c r="E680" s="44"/>
      <c r="F680" s="44"/>
      <c r="G680" s="17" t="str">
        <f>IF(OR(E680="",F680=""),"",NETWORKDAYS(E680,F680,Lister!$D$7:$D$16))</f>
        <v/>
      </c>
      <c r="I680" s="45" t="str">
        <f t="shared" si="70"/>
        <v/>
      </c>
      <c r="J680" s="46"/>
      <c r="K680" s="47">
        <f>IF(ISNUMBER('Opsparede løndele'!I665),J680+'Opsparede løndele'!I665,J680)</f>
        <v>0</v>
      </c>
      <c r="L680" s="48"/>
      <c r="M680" s="49"/>
      <c r="N680" s="23" t="str">
        <f t="shared" si="71"/>
        <v/>
      </c>
      <c r="O680" s="21" t="str">
        <f t="shared" si="72"/>
        <v/>
      </c>
      <c r="P680" s="49"/>
      <c r="Q680" s="49"/>
      <c r="R680" s="49"/>
      <c r="S680" s="22" t="str">
        <f>IFERROR(MAX(IF(OR(P680="",Q680="",R680=""),"",IF(AND(MONTH(E680)=12,MONTH(F680)=12),(NETWORKDAYS(E680,F680,Lister!$D$7:$D$16)-P680)*O680/NETWORKDAYS(Lister!$D$19,Lister!$E$19,Lister!$D$7:$D$16),IF(AND(MONTH(E680)=12,F680&gt;DATE(2021,12,31)),(NETWORKDAYS(E680,Lister!$E$19,Lister!$D$7:$D$16)-P680)*O680/NETWORKDAYS(Lister!$D$19,Lister!$E$19,Lister!$D$7:$D$16),IF(E680&gt;DATE(2021,12,31),0)))),0),"")</f>
        <v/>
      </c>
      <c r="T680" s="22" t="str">
        <f>IFERROR(MAX(IF(OR(P680="",Q680="",R680=""),"",IF(AND(MONTH(E680)=1,MONTH(F680)=1),(NETWORKDAYS(E680,F680,Lister!$D$7:$D$16)-Q680)*O680/NETWORKDAYS(Lister!$D$20,Lister!$E$20,Lister!$D$7:$D$16),IF(AND(MONTH(E680)=1,F680&gt;DATE(2022,1,31)),(NETWORKDAYS(E680,Lister!$E$20,Lister!$D$7:$D$16)-Q680)*O680/NETWORKDAYS(Lister!$D$20,Lister!$E$20,Lister!$D$7:$D$16),IF(AND(E680&lt;DATE(2022,1,1),MONTH(F680)=1),(NETWORKDAYS(Lister!$D$20,F680,Lister!$D$7:$D$16)-Q680)*O680/NETWORKDAYS(Lister!$D$20,Lister!$E$20,Lister!$D$7:$D$16),IF(AND(E680&lt;DATE(2022,1,1),F680&gt;DATE(2022,1,31)),(NETWORKDAYS(Lister!$D$20,Lister!$E$20,Lister!$D$7:$D$16)-Q680)*O680/NETWORKDAYS(Lister!$D$20,Lister!$E$20,Lister!$D$7:$D$16),IF(OR(AND(E680&lt;DATE(2022,1,1),F680&lt;DATE(2022,1,1)),E680&gt;DATE(2022,1,31)),0)))))),0),"")</f>
        <v/>
      </c>
      <c r="U680" s="22" t="str">
        <f>IFERROR(MAX(IF(OR(P680="",Q680="",R680=""),"",IF(AND(MONTH(E680)=2,MONTH(F680)=2),(NETWORKDAYS(E680,F680,Lister!$D$7:$D$16)-R680)*O680/NETWORKDAYS(Lister!$D$21,Lister!$E$21,Lister!$D$7:$D$16),IF(AND(MONTH(E680)=2,F680&gt;DATE(2022,2,28)),(NETWORKDAYS(E680,Lister!$E$21,Lister!$D$7:$D$16)-R680)*O680/NETWORKDAYS(Lister!$D$21,Lister!$E$21,Lister!$D$7:$D$16),IF(AND(E680&lt;DATE(2022,2,1),MONTH(F680)=2),(NETWORKDAYS(Lister!$D$21,F680,Lister!$D$7:$D$16)-R680)*O680/NETWORKDAYS(Lister!$D$21,Lister!$E$21,Lister!$D$7:$D$16),IF(AND(E680&lt;DATE(2022,2,1),F680&gt;DATE(2022,2,28)),(NETWORKDAYS(Lister!$D$21,Lister!$E$21,Lister!$D$7:$D$16)-R680)*O680/NETWORKDAYS(Lister!$D$21,Lister!$E$21,Lister!$D$7:$D$16),IF(OR(AND(E680&lt;DATE(2022,2,1),F680&lt;DATE(2022,2,1)),E680&gt;DATE(2022,2,28)),0)))))),0),"")</f>
        <v/>
      </c>
      <c r="V680" s="23" t="str">
        <f t="shared" si="73"/>
        <v/>
      </c>
      <c r="W680" s="23" t="str">
        <f t="shared" si="74"/>
        <v/>
      </c>
      <c r="X680" s="24" t="str">
        <f t="shared" si="75"/>
        <v/>
      </c>
    </row>
    <row r="681" spans="1:24" x14ac:dyDescent="0.3">
      <c r="A681" s="4" t="str">
        <f t="shared" si="76"/>
        <v/>
      </c>
      <c r="B681" s="41"/>
      <c r="C681" s="42"/>
      <c r="D681" s="43"/>
      <c r="E681" s="44"/>
      <c r="F681" s="44"/>
      <c r="G681" s="17" t="str">
        <f>IF(OR(E681="",F681=""),"",NETWORKDAYS(E681,F681,Lister!$D$7:$D$16))</f>
        <v/>
      </c>
      <c r="I681" s="45" t="str">
        <f t="shared" si="70"/>
        <v/>
      </c>
      <c r="J681" s="46"/>
      <c r="K681" s="47">
        <f>IF(ISNUMBER('Opsparede løndele'!I666),J681+'Opsparede løndele'!I666,J681)</f>
        <v>0</v>
      </c>
      <c r="L681" s="48"/>
      <c r="M681" s="49"/>
      <c r="N681" s="23" t="str">
        <f t="shared" si="71"/>
        <v/>
      </c>
      <c r="O681" s="21" t="str">
        <f t="shared" si="72"/>
        <v/>
      </c>
      <c r="P681" s="49"/>
      <c r="Q681" s="49"/>
      <c r="R681" s="49"/>
      <c r="S681" s="22" t="str">
        <f>IFERROR(MAX(IF(OR(P681="",Q681="",R681=""),"",IF(AND(MONTH(E681)=12,MONTH(F681)=12),(NETWORKDAYS(E681,F681,Lister!$D$7:$D$16)-P681)*O681/NETWORKDAYS(Lister!$D$19,Lister!$E$19,Lister!$D$7:$D$16),IF(AND(MONTH(E681)=12,F681&gt;DATE(2021,12,31)),(NETWORKDAYS(E681,Lister!$E$19,Lister!$D$7:$D$16)-P681)*O681/NETWORKDAYS(Lister!$D$19,Lister!$E$19,Lister!$D$7:$D$16),IF(E681&gt;DATE(2021,12,31),0)))),0),"")</f>
        <v/>
      </c>
      <c r="T681" s="22" t="str">
        <f>IFERROR(MAX(IF(OR(P681="",Q681="",R681=""),"",IF(AND(MONTH(E681)=1,MONTH(F681)=1),(NETWORKDAYS(E681,F681,Lister!$D$7:$D$16)-Q681)*O681/NETWORKDAYS(Lister!$D$20,Lister!$E$20,Lister!$D$7:$D$16),IF(AND(MONTH(E681)=1,F681&gt;DATE(2022,1,31)),(NETWORKDAYS(E681,Lister!$E$20,Lister!$D$7:$D$16)-Q681)*O681/NETWORKDAYS(Lister!$D$20,Lister!$E$20,Lister!$D$7:$D$16),IF(AND(E681&lt;DATE(2022,1,1),MONTH(F681)=1),(NETWORKDAYS(Lister!$D$20,F681,Lister!$D$7:$D$16)-Q681)*O681/NETWORKDAYS(Lister!$D$20,Lister!$E$20,Lister!$D$7:$D$16),IF(AND(E681&lt;DATE(2022,1,1),F681&gt;DATE(2022,1,31)),(NETWORKDAYS(Lister!$D$20,Lister!$E$20,Lister!$D$7:$D$16)-Q681)*O681/NETWORKDAYS(Lister!$D$20,Lister!$E$20,Lister!$D$7:$D$16),IF(OR(AND(E681&lt;DATE(2022,1,1),F681&lt;DATE(2022,1,1)),E681&gt;DATE(2022,1,31)),0)))))),0),"")</f>
        <v/>
      </c>
      <c r="U681" s="22" t="str">
        <f>IFERROR(MAX(IF(OR(P681="",Q681="",R681=""),"",IF(AND(MONTH(E681)=2,MONTH(F681)=2),(NETWORKDAYS(E681,F681,Lister!$D$7:$D$16)-R681)*O681/NETWORKDAYS(Lister!$D$21,Lister!$E$21,Lister!$D$7:$D$16),IF(AND(MONTH(E681)=2,F681&gt;DATE(2022,2,28)),(NETWORKDAYS(E681,Lister!$E$21,Lister!$D$7:$D$16)-R681)*O681/NETWORKDAYS(Lister!$D$21,Lister!$E$21,Lister!$D$7:$D$16),IF(AND(E681&lt;DATE(2022,2,1),MONTH(F681)=2),(NETWORKDAYS(Lister!$D$21,F681,Lister!$D$7:$D$16)-R681)*O681/NETWORKDAYS(Lister!$D$21,Lister!$E$21,Lister!$D$7:$D$16),IF(AND(E681&lt;DATE(2022,2,1),F681&gt;DATE(2022,2,28)),(NETWORKDAYS(Lister!$D$21,Lister!$E$21,Lister!$D$7:$D$16)-R681)*O681/NETWORKDAYS(Lister!$D$21,Lister!$E$21,Lister!$D$7:$D$16),IF(OR(AND(E681&lt;DATE(2022,2,1),F681&lt;DATE(2022,2,1)),E681&gt;DATE(2022,2,28)),0)))))),0),"")</f>
        <v/>
      </c>
      <c r="V681" s="23" t="str">
        <f t="shared" si="73"/>
        <v/>
      </c>
      <c r="W681" s="23" t="str">
        <f t="shared" si="74"/>
        <v/>
      </c>
      <c r="X681" s="24" t="str">
        <f t="shared" si="75"/>
        <v/>
      </c>
    </row>
    <row r="682" spans="1:24" x14ac:dyDescent="0.3">
      <c r="A682" s="4" t="str">
        <f t="shared" si="76"/>
        <v/>
      </c>
      <c r="B682" s="41"/>
      <c r="C682" s="42"/>
      <c r="D682" s="43"/>
      <c r="E682" s="44"/>
      <c r="F682" s="44"/>
      <c r="G682" s="17" t="str">
        <f>IF(OR(E682="",F682=""),"",NETWORKDAYS(E682,F682,Lister!$D$7:$D$16))</f>
        <v/>
      </c>
      <c r="I682" s="45" t="str">
        <f t="shared" si="70"/>
        <v/>
      </c>
      <c r="J682" s="46"/>
      <c r="K682" s="47">
        <f>IF(ISNUMBER('Opsparede løndele'!I667),J682+'Opsparede løndele'!I667,J682)</f>
        <v>0</v>
      </c>
      <c r="L682" s="48"/>
      <c r="M682" s="49"/>
      <c r="N682" s="23" t="str">
        <f t="shared" si="71"/>
        <v/>
      </c>
      <c r="O682" s="21" t="str">
        <f t="shared" si="72"/>
        <v/>
      </c>
      <c r="P682" s="49"/>
      <c r="Q682" s="49"/>
      <c r="R682" s="49"/>
      <c r="S682" s="22" t="str">
        <f>IFERROR(MAX(IF(OR(P682="",Q682="",R682=""),"",IF(AND(MONTH(E682)=12,MONTH(F682)=12),(NETWORKDAYS(E682,F682,Lister!$D$7:$D$16)-P682)*O682/NETWORKDAYS(Lister!$D$19,Lister!$E$19,Lister!$D$7:$D$16),IF(AND(MONTH(E682)=12,F682&gt;DATE(2021,12,31)),(NETWORKDAYS(E682,Lister!$E$19,Lister!$D$7:$D$16)-P682)*O682/NETWORKDAYS(Lister!$D$19,Lister!$E$19,Lister!$D$7:$D$16),IF(E682&gt;DATE(2021,12,31),0)))),0),"")</f>
        <v/>
      </c>
      <c r="T682" s="22" t="str">
        <f>IFERROR(MAX(IF(OR(P682="",Q682="",R682=""),"",IF(AND(MONTH(E682)=1,MONTH(F682)=1),(NETWORKDAYS(E682,F682,Lister!$D$7:$D$16)-Q682)*O682/NETWORKDAYS(Lister!$D$20,Lister!$E$20,Lister!$D$7:$D$16),IF(AND(MONTH(E682)=1,F682&gt;DATE(2022,1,31)),(NETWORKDAYS(E682,Lister!$E$20,Lister!$D$7:$D$16)-Q682)*O682/NETWORKDAYS(Lister!$D$20,Lister!$E$20,Lister!$D$7:$D$16),IF(AND(E682&lt;DATE(2022,1,1),MONTH(F682)=1),(NETWORKDAYS(Lister!$D$20,F682,Lister!$D$7:$D$16)-Q682)*O682/NETWORKDAYS(Lister!$D$20,Lister!$E$20,Lister!$D$7:$D$16),IF(AND(E682&lt;DATE(2022,1,1),F682&gt;DATE(2022,1,31)),(NETWORKDAYS(Lister!$D$20,Lister!$E$20,Lister!$D$7:$D$16)-Q682)*O682/NETWORKDAYS(Lister!$D$20,Lister!$E$20,Lister!$D$7:$D$16),IF(OR(AND(E682&lt;DATE(2022,1,1),F682&lt;DATE(2022,1,1)),E682&gt;DATE(2022,1,31)),0)))))),0),"")</f>
        <v/>
      </c>
      <c r="U682" s="22" t="str">
        <f>IFERROR(MAX(IF(OR(P682="",Q682="",R682=""),"",IF(AND(MONTH(E682)=2,MONTH(F682)=2),(NETWORKDAYS(E682,F682,Lister!$D$7:$D$16)-R682)*O682/NETWORKDAYS(Lister!$D$21,Lister!$E$21,Lister!$D$7:$D$16),IF(AND(MONTH(E682)=2,F682&gt;DATE(2022,2,28)),(NETWORKDAYS(E682,Lister!$E$21,Lister!$D$7:$D$16)-R682)*O682/NETWORKDAYS(Lister!$D$21,Lister!$E$21,Lister!$D$7:$D$16),IF(AND(E682&lt;DATE(2022,2,1),MONTH(F682)=2),(NETWORKDAYS(Lister!$D$21,F682,Lister!$D$7:$D$16)-R682)*O682/NETWORKDAYS(Lister!$D$21,Lister!$E$21,Lister!$D$7:$D$16),IF(AND(E682&lt;DATE(2022,2,1),F682&gt;DATE(2022,2,28)),(NETWORKDAYS(Lister!$D$21,Lister!$E$21,Lister!$D$7:$D$16)-R682)*O682/NETWORKDAYS(Lister!$D$21,Lister!$E$21,Lister!$D$7:$D$16),IF(OR(AND(E682&lt;DATE(2022,2,1),F682&lt;DATE(2022,2,1)),E682&gt;DATE(2022,2,28)),0)))))),0),"")</f>
        <v/>
      </c>
      <c r="V682" s="23" t="str">
        <f t="shared" si="73"/>
        <v/>
      </c>
      <c r="W682" s="23" t="str">
        <f t="shared" si="74"/>
        <v/>
      </c>
      <c r="X682" s="24" t="str">
        <f t="shared" si="75"/>
        <v/>
      </c>
    </row>
    <row r="683" spans="1:24" x14ac:dyDescent="0.3">
      <c r="A683" s="4" t="str">
        <f t="shared" si="76"/>
        <v/>
      </c>
      <c r="B683" s="41"/>
      <c r="C683" s="42"/>
      <c r="D683" s="43"/>
      <c r="E683" s="44"/>
      <c r="F683" s="44"/>
      <c r="G683" s="17" t="str">
        <f>IF(OR(E683="",F683=""),"",NETWORKDAYS(E683,F683,Lister!$D$7:$D$16))</f>
        <v/>
      </c>
      <c r="I683" s="45" t="str">
        <f t="shared" si="70"/>
        <v/>
      </c>
      <c r="J683" s="46"/>
      <c r="K683" s="47">
        <f>IF(ISNUMBER('Opsparede løndele'!I668),J683+'Opsparede løndele'!I668,J683)</f>
        <v>0</v>
      </c>
      <c r="L683" s="48"/>
      <c r="M683" s="49"/>
      <c r="N683" s="23" t="str">
        <f t="shared" si="71"/>
        <v/>
      </c>
      <c r="O683" s="21" t="str">
        <f t="shared" si="72"/>
        <v/>
      </c>
      <c r="P683" s="49"/>
      <c r="Q683" s="49"/>
      <c r="R683" s="49"/>
      <c r="S683" s="22" t="str">
        <f>IFERROR(MAX(IF(OR(P683="",Q683="",R683=""),"",IF(AND(MONTH(E683)=12,MONTH(F683)=12),(NETWORKDAYS(E683,F683,Lister!$D$7:$D$16)-P683)*O683/NETWORKDAYS(Lister!$D$19,Lister!$E$19,Lister!$D$7:$D$16),IF(AND(MONTH(E683)=12,F683&gt;DATE(2021,12,31)),(NETWORKDAYS(E683,Lister!$E$19,Lister!$D$7:$D$16)-P683)*O683/NETWORKDAYS(Lister!$D$19,Lister!$E$19,Lister!$D$7:$D$16),IF(E683&gt;DATE(2021,12,31),0)))),0),"")</f>
        <v/>
      </c>
      <c r="T683" s="22" t="str">
        <f>IFERROR(MAX(IF(OR(P683="",Q683="",R683=""),"",IF(AND(MONTH(E683)=1,MONTH(F683)=1),(NETWORKDAYS(E683,F683,Lister!$D$7:$D$16)-Q683)*O683/NETWORKDAYS(Lister!$D$20,Lister!$E$20,Lister!$D$7:$D$16),IF(AND(MONTH(E683)=1,F683&gt;DATE(2022,1,31)),(NETWORKDAYS(E683,Lister!$E$20,Lister!$D$7:$D$16)-Q683)*O683/NETWORKDAYS(Lister!$D$20,Lister!$E$20,Lister!$D$7:$D$16),IF(AND(E683&lt;DATE(2022,1,1),MONTH(F683)=1),(NETWORKDAYS(Lister!$D$20,F683,Lister!$D$7:$D$16)-Q683)*O683/NETWORKDAYS(Lister!$D$20,Lister!$E$20,Lister!$D$7:$D$16),IF(AND(E683&lt;DATE(2022,1,1),F683&gt;DATE(2022,1,31)),(NETWORKDAYS(Lister!$D$20,Lister!$E$20,Lister!$D$7:$D$16)-Q683)*O683/NETWORKDAYS(Lister!$D$20,Lister!$E$20,Lister!$D$7:$D$16),IF(OR(AND(E683&lt;DATE(2022,1,1),F683&lt;DATE(2022,1,1)),E683&gt;DATE(2022,1,31)),0)))))),0),"")</f>
        <v/>
      </c>
      <c r="U683" s="22" t="str">
        <f>IFERROR(MAX(IF(OR(P683="",Q683="",R683=""),"",IF(AND(MONTH(E683)=2,MONTH(F683)=2),(NETWORKDAYS(E683,F683,Lister!$D$7:$D$16)-R683)*O683/NETWORKDAYS(Lister!$D$21,Lister!$E$21,Lister!$D$7:$D$16),IF(AND(MONTH(E683)=2,F683&gt;DATE(2022,2,28)),(NETWORKDAYS(E683,Lister!$E$21,Lister!$D$7:$D$16)-R683)*O683/NETWORKDAYS(Lister!$D$21,Lister!$E$21,Lister!$D$7:$D$16),IF(AND(E683&lt;DATE(2022,2,1),MONTH(F683)=2),(NETWORKDAYS(Lister!$D$21,F683,Lister!$D$7:$D$16)-R683)*O683/NETWORKDAYS(Lister!$D$21,Lister!$E$21,Lister!$D$7:$D$16),IF(AND(E683&lt;DATE(2022,2,1),F683&gt;DATE(2022,2,28)),(NETWORKDAYS(Lister!$D$21,Lister!$E$21,Lister!$D$7:$D$16)-R683)*O683/NETWORKDAYS(Lister!$D$21,Lister!$E$21,Lister!$D$7:$D$16),IF(OR(AND(E683&lt;DATE(2022,2,1),F683&lt;DATE(2022,2,1)),E683&gt;DATE(2022,2,28)),0)))))),0),"")</f>
        <v/>
      </c>
      <c r="V683" s="23" t="str">
        <f t="shared" si="73"/>
        <v/>
      </c>
      <c r="W683" s="23" t="str">
        <f t="shared" si="74"/>
        <v/>
      </c>
      <c r="X683" s="24" t="str">
        <f t="shared" si="75"/>
        <v/>
      </c>
    </row>
    <row r="684" spans="1:24" x14ac:dyDescent="0.3">
      <c r="A684" s="4" t="str">
        <f t="shared" si="76"/>
        <v/>
      </c>
      <c r="B684" s="41"/>
      <c r="C684" s="42"/>
      <c r="D684" s="43"/>
      <c r="E684" s="44"/>
      <c r="F684" s="44"/>
      <c r="G684" s="17" t="str">
        <f>IF(OR(E684="",F684=""),"",NETWORKDAYS(E684,F684,Lister!$D$7:$D$16))</f>
        <v/>
      </c>
      <c r="I684" s="45" t="str">
        <f t="shared" si="70"/>
        <v/>
      </c>
      <c r="J684" s="46"/>
      <c r="K684" s="47">
        <f>IF(ISNUMBER('Opsparede løndele'!I669),J684+'Opsparede løndele'!I669,J684)</f>
        <v>0</v>
      </c>
      <c r="L684" s="48"/>
      <c r="M684" s="49"/>
      <c r="N684" s="23" t="str">
        <f t="shared" si="71"/>
        <v/>
      </c>
      <c r="O684" s="21" t="str">
        <f t="shared" si="72"/>
        <v/>
      </c>
      <c r="P684" s="49"/>
      <c r="Q684" s="49"/>
      <c r="R684" s="49"/>
      <c r="S684" s="22" t="str">
        <f>IFERROR(MAX(IF(OR(P684="",Q684="",R684=""),"",IF(AND(MONTH(E684)=12,MONTH(F684)=12),(NETWORKDAYS(E684,F684,Lister!$D$7:$D$16)-P684)*O684/NETWORKDAYS(Lister!$D$19,Lister!$E$19,Lister!$D$7:$D$16),IF(AND(MONTH(E684)=12,F684&gt;DATE(2021,12,31)),(NETWORKDAYS(E684,Lister!$E$19,Lister!$D$7:$D$16)-P684)*O684/NETWORKDAYS(Lister!$D$19,Lister!$E$19,Lister!$D$7:$D$16),IF(E684&gt;DATE(2021,12,31),0)))),0),"")</f>
        <v/>
      </c>
      <c r="T684" s="22" t="str">
        <f>IFERROR(MAX(IF(OR(P684="",Q684="",R684=""),"",IF(AND(MONTH(E684)=1,MONTH(F684)=1),(NETWORKDAYS(E684,F684,Lister!$D$7:$D$16)-Q684)*O684/NETWORKDAYS(Lister!$D$20,Lister!$E$20,Lister!$D$7:$D$16),IF(AND(MONTH(E684)=1,F684&gt;DATE(2022,1,31)),(NETWORKDAYS(E684,Lister!$E$20,Lister!$D$7:$D$16)-Q684)*O684/NETWORKDAYS(Lister!$D$20,Lister!$E$20,Lister!$D$7:$D$16),IF(AND(E684&lt;DATE(2022,1,1),MONTH(F684)=1),(NETWORKDAYS(Lister!$D$20,F684,Lister!$D$7:$D$16)-Q684)*O684/NETWORKDAYS(Lister!$D$20,Lister!$E$20,Lister!$D$7:$D$16),IF(AND(E684&lt;DATE(2022,1,1),F684&gt;DATE(2022,1,31)),(NETWORKDAYS(Lister!$D$20,Lister!$E$20,Lister!$D$7:$D$16)-Q684)*O684/NETWORKDAYS(Lister!$D$20,Lister!$E$20,Lister!$D$7:$D$16),IF(OR(AND(E684&lt;DATE(2022,1,1),F684&lt;DATE(2022,1,1)),E684&gt;DATE(2022,1,31)),0)))))),0),"")</f>
        <v/>
      </c>
      <c r="U684" s="22" t="str">
        <f>IFERROR(MAX(IF(OR(P684="",Q684="",R684=""),"",IF(AND(MONTH(E684)=2,MONTH(F684)=2),(NETWORKDAYS(E684,F684,Lister!$D$7:$D$16)-R684)*O684/NETWORKDAYS(Lister!$D$21,Lister!$E$21,Lister!$D$7:$D$16),IF(AND(MONTH(E684)=2,F684&gt;DATE(2022,2,28)),(NETWORKDAYS(E684,Lister!$E$21,Lister!$D$7:$D$16)-R684)*O684/NETWORKDAYS(Lister!$D$21,Lister!$E$21,Lister!$D$7:$D$16),IF(AND(E684&lt;DATE(2022,2,1),MONTH(F684)=2),(NETWORKDAYS(Lister!$D$21,F684,Lister!$D$7:$D$16)-R684)*O684/NETWORKDAYS(Lister!$D$21,Lister!$E$21,Lister!$D$7:$D$16),IF(AND(E684&lt;DATE(2022,2,1),F684&gt;DATE(2022,2,28)),(NETWORKDAYS(Lister!$D$21,Lister!$E$21,Lister!$D$7:$D$16)-R684)*O684/NETWORKDAYS(Lister!$D$21,Lister!$E$21,Lister!$D$7:$D$16),IF(OR(AND(E684&lt;DATE(2022,2,1),F684&lt;DATE(2022,2,1)),E684&gt;DATE(2022,2,28)),0)))))),0),"")</f>
        <v/>
      </c>
      <c r="V684" s="23" t="str">
        <f t="shared" si="73"/>
        <v/>
      </c>
      <c r="W684" s="23" t="str">
        <f t="shared" si="74"/>
        <v/>
      </c>
      <c r="X684" s="24" t="str">
        <f t="shared" si="75"/>
        <v/>
      </c>
    </row>
    <row r="685" spans="1:24" x14ac:dyDescent="0.3">
      <c r="A685" s="4" t="str">
        <f t="shared" si="76"/>
        <v/>
      </c>
      <c r="B685" s="41"/>
      <c r="C685" s="42"/>
      <c r="D685" s="43"/>
      <c r="E685" s="44"/>
      <c r="F685" s="44"/>
      <c r="G685" s="17" t="str">
        <f>IF(OR(E685="",F685=""),"",NETWORKDAYS(E685,F685,Lister!$D$7:$D$16))</f>
        <v/>
      </c>
      <c r="I685" s="45" t="str">
        <f t="shared" si="70"/>
        <v/>
      </c>
      <c r="J685" s="46"/>
      <c r="K685" s="47">
        <f>IF(ISNUMBER('Opsparede løndele'!I670),J685+'Opsparede løndele'!I670,J685)</f>
        <v>0</v>
      </c>
      <c r="L685" s="48"/>
      <c r="M685" s="49"/>
      <c r="N685" s="23" t="str">
        <f t="shared" si="71"/>
        <v/>
      </c>
      <c r="O685" s="21" t="str">
        <f t="shared" si="72"/>
        <v/>
      </c>
      <c r="P685" s="49"/>
      <c r="Q685" s="49"/>
      <c r="R685" s="49"/>
      <c r="S685" s="22" t="str">
        <f>IFERROR(MAX(IF(OR(P685="",Q685="",R685=""),"",IF(AND(MONTH(E685)=12,MONTH(F685)=12),(NETWORKDAYS(E685,F685,Lister!$D$7:$D$16)-P685)*O685/NETWORKDAYS(Lister!$D$19,Lister!$E$19,Lister!$D$7:$D$16),IF(AND(MONTH(E685)=12,F685&gt;DATE(2021,12,31)),(NETWORKDAYS(E685,Lister!$E$19,Lister!$D$7:$D$16)-P685)*O685/NETWORKDAYS(Lister!$D$19,Lister!$E$19,Lister!$D$7:$D$16),IF(E685&gt;DATE(2021,12,31),0)))),0),"")</f>
        <v/>
      </c>
      <c r="T685" s="22" t="str">
        <f>IFERROR(MAX(IF(OR(P685="",Q685="",R685=""),"",IF(AND(MONTH(E685)=1,MONTH(F685)=1),(NETWORKDAYS(E685,F685,Lister!$D$7:$D$16)-Q685)*O685/NETWORKDAYS(Lister!$D$20,Lister!$E$20,Lister!$D$7:$D$16),IF(AND(MONTH(E685)=1,F685&gt;DATE(2022,1,31)),(NETWORKDAYS(E685,Lister!$E$20,Lister!$D$7:$D$16)-Q685)*O685/NETWORKDAYS(Lister!$D$20,Lister!$E$20,Lister!$D$7:$D$16),IF(AND(E685&lt;DATE(2022,1,1),MONTH(F685)=1),(NETWORKDAYS(Lister!$D$20,F685,Lister!$D$7:$D$16)-Q685)*O685/NETWORKDAYS(Lister!$D$20,Lister!$E$20,Lister!$D$7:$D$16),IF(AND(E685&lt;DATE(2022,1,1),F685&gt;DATE(2022,1,31)),(NETWORKDAYS(Lister!$D$20,Lister!$E$20,Lister!$D$7:$D$16)-Q685)*O685/NETWORKDAYS(Lister!$D$20,Lister!$E$20,Lister!$D$7:$D$16),IF(OR(AND(E685&lt;DATE(2022,1,1),F685&lt;DATE(2022,1,1)),E685&gt;DATE(2022,1,31)),0)))))),0),"")</f>
        <v/>
      </c>
      <c r="U685" s="22" t="str">
        <f>IFERROR(MAX(IF(OR(P685="",Q685="",R685=""),"",IF(AND(MONTH(E685)=2,MONTH(F685)=2),(NETWORKDAYS(E685,F685,Lister!$D$7:$D$16)-R685)*O685/NETWORKDAYS(Lister!$D$21,Lister!$E$21,Lister!$D$7:$D$16),IF(AND(MONTH(E685)=2,F685&gt;DATE(2022,2,28)),(NETWORKDAYS(E685,Lister!$E$21,Lister!$D$7:$D$16)-R685)*O685/NETWORKDAYS(Lister!$D$21,Lister!$E$21,Lister!$D$7:$D$16),IF(AND(E685&lt;DATE(2022,2,1),MONTH(F685)=2),(NETWORKDAYS(Lister!$D$21,F685,Lister!$D$7:$D$16)-R685)*O685/NETWORKDAYS(Lister!$D$21,Lister!$E$21,Lister!$D$7:$D$16),IF(AND(E685&lt;DATE(2022,2,1),F685&gt;DATE(2022,2,28)),(NETWORKDAYS(Lister!$D$21,Lister!$E$21,Lister!$D$7:$D$16)-R685)*O685/NETWORKDAYS(Lister!$D$21,Lister!$E$21,Lister!$D$7:$D$16),IF(OR(AND(E685&lt;DATE(2022,2,1),F685&lt;DATE(2022,2,1)),E685&gt;DATE(2022,2,28)),0)))))),0),"")</f>
        <v/>
      </c>
      <c r="V685" s="23" t="str">
        <f t="shared" si="73"/>
        <v/>
      </c>
      <c r="W685" s="23" t="str">
        <f t="shared" si="74"/>
        <v/>
      </c>
      <c r="X685" s="24" t="str">
        <f t="shared" si="75"/>
        <v/>
      </c>
    </row>
    <row r="686" spans="1:24" x14ac:dyDescent="0.3">
      <c r="A686" s="4" t="str">
        <f t="shared" si="76"/>
        <v/>
      </c>
      <c r="B686" s="41"/>
      <c r="C686" s="42"/>
      <c r="D686" s="43"/>
      <c r="E686" s="44"/>
      <c r="F686" s="44"/>
      <c r="G686" s="17" t="str">
        <f>IF(OR(E686="",F686=""),"",NETWORKDAYS(E686,F686,Lister!$D$7:$D$16))</f>
        <v/>
      </c>
      <c r="I686" s="45" t="str">
        <f t="shared" si="70"/>
        <v/>
      </c>
      <c r="J686" s="46"/>
      <c r="K686" s="47">
        <f>IF(ISNUMBER('Opsparede løndele'!I671),J686+'Opsparede løndele'!I671,J686)</f>
        <v>0</v>
      </c>
      <c r="L686" s="48"/>
      <c r="M686" s="49"/>
      <c r="N686" s="23" t="str">
        <f t="shared" si="71"/>
        <v/>
      </c>
      <c r="O686" s="21" t="str">
        <f t="shared" si="72"/>
        <v/>
      </c>
      <c r="P686" s="49"/>
      <c r="Q686" s="49"/>
      <c r="R686" s="49"/>
      <c r="S686" s="22" t="str">
        <f>IFERROR(MAX(IF(OR(P686="",Q686="",R686=""),"",IF(AND(MONTH(E686)=12,MONTH(F686)=12),(NETWORKDAYS(E686,F686,Lister!$D$7:$D$16)-P686)*O686/NETWORKDAYS(Lister!$D$19,Lister!$E$19,Lister!$D$7:$D$16),IF(AND(MONTH(E686)=12,F686&gt;DATE(2021,12,31)),(NETWORKDAYS(E686,Lister!$E$19,Lister!$D$7:$D$16)-P686)*O686/NETWORKDAYS(Lister!$D$19,Lister!$E$19,Lister!$D$7:$D$16),IF(E686&gt;DATE(2021,12,31),0)))),0),"")</f>
        <v/>
      </c>
      <c r="T686" s="22" t="str">
        <f>IFERROR(MAX(IF(OR(P686="",Q686="",R686=""),"",IF(AND(MONTH(E686)=1,MONTH(F686)=1),(NETWORKDAYS(E686,F686,Lister!$D$7:$D$16)-Q686)*O686/NETWORKDAYS(Lister!$D$20,Lister!$E$20,Lister!$D$7:$D$16),IF(AND(MONTH(E686)=1,F686&gt;DATE(2022,1,31)),(NETWORKDAYS(E686,Lister!$E$20,Lister!$D$7:$D$16)-Q686)*O686/NETWORKDAYS(Lister!$D$20,Lister!$E$20,Lister!$D$7:$D$16),IF(AND(E686&lt;DATE(2022,1,1),MONTH(F686)=1),(NETWORKDAYS(Lister!$D$20,F686,Lister!$D$7:$D$16)-Q686)*O686/NETWORKDAYS(Lister!$D$20,Lister!$E$20,Lister!$D$7:$D$16),IF(AND(E686&lt;DATE(2022,1,1),F686&gt;DATE(2022,1,31)),(NETWORKDAYS(Lister!$D$20,Lister!$E$20,Lister!$D$7:$D$16)-Q686)*O686/NETWORKDAYS(Lister!$D$20,Lister!$E$20,Lister!$D$7:$D$16),IF(OR(AND(E686&lt;DATE(2022,1,1),F686&lt;DATE(2022,1,1)),E686&gt;DATE(2022,1,31)),0)))))),0),"")</f>
        <v/>
      </c>
      <c r="U686" s="22" t="str">
        <f>IFERROR(MAX(IF(OR(P686="",Q686="",R686=""),"",IF(AND(MONTH(E686)=2,MONTH(F686)=2),(NETWORKDAYS(E686,F686,Lister!$D$7:$D$16)-R686)*O686/NETWORKDAYS(Lister!$D$21,Lister!$E$21,Lister!$D$7:$D$16),IF(AND(MONTH(E686)=2,F686&gt;DATE(2022,2,28)),(NETWORKDAYS(E686,Lister!$E$21,Lister!$D$7:$D$16)-R686)*O686/NETWORKDAYS(Lister!$D$21,Lister!$E$21,Lister!$D$7:$D$16),IF(AND(E686&lt;DATE(2022,2,1),MONTH(F686)=2),(NETWORKDAYS(Lister!$D$21,F686,Lister!$D$7:$D$16)-R686)*O686/NETWORKDAYS(Lister!$D$21,Lister!$E$21,Lister!$D$7:$D$16),IF(AND(E686&lt;DATE(2022,2,1),F686&gt;DATE(2022,2,28)),(NETWORKDAYS(Lister!$D$21,Lister!$E$21,Lister!$D$7:$D$16)-R686)*O686/NETWORKDAYS(Lister!$D$21,Lister!$E$21,Lister!$D$7:$D$16),IF(OR(AND(E686&lt;DATE(2022,2,1),F686&lt;DATE(2022,2,1)),E686&gt;DATE(2022,2,28)),0)))))),0),"")</f>
        <v/>
      </c>
      <c r="V686" s="23" t="str">
        <f t="shared" si="73"/>
        <v/>
      </c>
      <c r="W686" s="23" t="str">
        <f t="shared" si="74"/>
        <v/>
      </c>
      <c r="X686" s="24" t="str">
        <f t="shared" si="75"/>
        <v/>
      </c>
    </row>
    <row r="687" spans="1:24" x14ac:dyDescent="0.3">
      <c r="A687" s="4" t="str">
        <f t="shared" si="76"/>
        <v/>
      </c>
      <c r="B687" s="41"/>
      <c r="C687" s="42"/>
      <c r="D687" s="43"/>
      <c r="E687" s="44"/>
      <c r="F687" s="44"/>
      <c r="G687" s="17" t="str">
        <f>IF(OR(E687="",F687=""),"",NETWORKDAYS(E687,F687,Lister!$D$7:$D$16))</f>
        <v/>
      </c>
      <c r="I687" s="45" t="str">
        <f t="shared" si="70"/>
        <v/>
      </c>
      <c r="J687" s="46"/>
      <c r="K687" s="47">
        <f>IF(ISNUMBER('Opsparede løndele'!I672),J687+'Opsparede løndele'!I672,J687)</f>
        <v>0</v>
      </c>
      <c r="L687" s="48"/>
      <c r="M687" s="49"/>
      <c r="N687" s="23" t="str">
        <f t="shared" si="71"/>
        <v/>
      </c>
      <c r="O687" s="21" t="str">
        <f t="shared" si="72"/>
        <v/>
      </c>
      <c r="P687" s="49"/>
      <c r="Q687" s="49"/>
      <c r="R687" s="49"/>
      <c r="S687" s="22" t="str">
        <f>IFERROR(MAX(IF(OR(P687="",Q687="",R687=""),"",IF(AND(MONTH(E687)=12,MONTH(F687)=12),(NETWORKDAYS(E687,F687,Lister!$D$7:$D$16)-P687)*O687/NETWORKDAYS(Lister!$D$19,Lister!$E$19,Lister!$D$7:$D$16),IF(AND(MONTH(E687)=12,F687&gt;DATE(2021,12,31)),(NETWORKDAYS(E687,Lister!$E$19,Lister!$D$7:$D$16)-P687)*O687/NETWORKDAYS(Lister!$D$19,Lister!$E$19,Lister!$D$7:$D$16),IF(E687&gt;DATE(2021,12,31),0)))),0),"")</f>
        <v/>
      </c>
      <c r="T687" s="22" t="str">
        <f>IFERROR(MAX(IF(OR(P687="",Q687="",R687=""),"",IF(AND(MONTH(E687)=1,MONTH(F687)=1),(NETWORKDAYS(E687,F687,Lister!$D$7:$D$16)-Q687)*O687/NETWORKDAYS(Lister!$D$20,Lister!$E$20,Lister!$D$7:$D$16),IF(AND(MONTH(E687)=1,F687&gt;DATE(2022,1,31)),(NETWORKDAYS(E687,Lister!$E$20,Lister!$D$7:$D$16)-Q687)*O687/NETWORKDAYS(Lister!$D$20,Lister!$E$20,Lister!$D$7:$D$16),IF(AND(E687&lt;DATE(2022,1,1),MONTH(F687)=1),(NETWORKDAYS(Lister!$D$20,F687,Lister!$D$7:$D$16)-Q687)*O687/NETWORKDAYS(Lister!$D$20,Lister!$E$20,Lister!$D$7:$D$16),IF(AND(E687&lt;DATE(2022,1,1),F687&gt;DATE(2022,1,31)),(NETWORKDAYS(Lister!$D$20,Lister!$E$20,Lister!$D$7:$D$16)-Q687)*O687/NETWORKDAYS(Lister!$D$20,Lister!$E$20,Lister!$D$7:$D$16),IF(OR(AND(E687&lt;DATE(2022,1,1),F687&lt;DATE(2022,1,1)),E687&gt;DATE(2022,1,31)),0)))))),0),"")</f>
        <v/>
      </c>
      <c r="U687" s="22" t="str">
        <f>IFERROR(MAX(IF(OR(P687="",Q687="",R687=""),"",IF(AND(MONTH(E687)=2,MONTH(F687)=2),(NETWORKDAYS(E687,F687,Lister!$D$7:$D$16)-R687)*O687/NETWORKDAYS(Lister!$D$21,Lister!$E$21,Lister!$D$7:$D$16),IF(AND(MONTH(E687)=2,F687&gt;DATE(2022,2,28)),(NETWORKDAYS(E687,Lister!$E$21,Lister!$D$7:$D$16)-R687)*O687/NETWORKDAYS(Lister!$D$21,Lister!$E$21,Lister!$D$7:$D$16),IF(AND(E687&lt;DATE(2022,2,1),MONTH(F687)=2),(NETWORKDAYS(Lister!$D$21,F687,Lister!$D$7:$D$16)-R687)*O687/NETWORKDAYS(Lister!$D$21,Lister!$E$21,Lister!$D$7:$D$16),IF(AND(E687&lt;DATE(2022,2,1),F687&gt;DATE(2022,2,28)),(NETWORKDAYS(Lister!$D$21,Lister!$E$21,Lister!$D$7:$D$16)-R687)*O687/NETWORKDAYS(Lister!$D$21,Lister!$E$21,Lister!$D$7:$D$16),IF(OR(AND(E687&lt;DATE(2022,2,1),F687&lt;DATE(2022,2,1)),E687&gt;DATE(2022,2,28)),0)))))),0),"")</f>
        <v/>
      </c>
      <c r="V687" s="23" t="str">
        <f t="shared" si="73"/>
        <v/>
      </c>
      <c r="W687" s="23" t="str">
        <f t="shared" si="74"/>
        <v/>
      </c>
      <c r="X687" s="24" t="str">
        <f t="shared" si="75"/>
        <v/>
      </c>
    </row>
    <row r="688" spans="1:24" x14ac:dyDescent="0.3">
      <c r="A688" s="4" t="str">
        <f t="shared" si="76"/>
        <v/>
      </c>
      <c r="B688" s="41"/>
      <c r="C688" s="42"/>
      <c r="D688" s="43"/>
      <c r="E688" s="44"/>
      <c r="F688" s="44"/>
      <c r="G688" s="17" t="str">
        <f>IF(OR(E688="",F688=""),"",NETWORKDAYS(E688,F688,Lister!$D$7:$D$16))</f>
        <v/>
      </c>
      <c r="I688" s="45" t="str">
        <f t="shared" si="70"/>
        <v/>
      </c>
      <c r="J688" s="46"/>
      <c r="K688" s="47">
        <f>IF(ISNUMBER('Opsparede løndele'!I673),J688+'Opsparede løndele'!I673,J688)</f>
        <v>0</v>
      </c>
      <c r="L688" s="48"/>
      <c r="M688" s="49"/>
      <c r="N688" s="23" t="str">
        <f t="shared" si="71"/>
        <v/>
      </c>
      <c r="O688" s="21" t="str">
        <f t="shared" si="72"/>
        <v/>
      </c>
      <c r="P688" s="49"/>
      <c r="Q688" s="49"/>
      <c r="R688" s="49"/>
      <c r="S688" s="22" t="str">
        <f>IFERROR(MAX(IF(OR(P688="",Q688="",R688=""),"",IF(AND(MONTH(E688)=12,MONTH(F688)=12),(NETWORKDAYS(E688,F688,Lister!$D$7:$D$16)-P688)*O688/NETWORKDAYS(Lister!$D$19,Lister!$E$19,Lister!$D$7:$D$16),IF(AND(MONTH(E688)=12,F688&gt;DATE(2021,12,31)),(NETWORKDAYS(E688,Lister!$E$19,Lister!$D$7:$D$16)-P688)*O688/NETWORKDAYS(Lister!$D$19,Lister!$E$19,Lister!$D$7:$D$16),IF(E688&gt;DATE(2021,12,31),0)))),0),"")</f>
        <v/>
      </c>
      <c r="T688" s="22" t="str">
        <f>IFERROR(MAX(IF(OR(P688="",Q688="",R688=""),"",IF(AND(MONTH(E688)=1,MONTH(F688)=1),(NETWORKDAYS(E688,F688,Lister!$D$7:$D$16)-Q688)*O688/NETWORKDAYS(Lister!$D$20,Lister!$E$20,Lister!$D$7:$D$16),IF(AND(MONTH(E688)=1,F688&gt;DATE(2022,1,31)),(NETWORKDAYS(E688,Lister!$E$20,Lister!$D$7:$D$16)-Q688)*O688/NETWORKDAYS(Lister!$D$20,Lister!$E$20,Lister!$D$7:$D$16),IF(AND(E688&lt;DATE(2022,1,1),MONTH(F688)=1),(NETWORKDAYS(Lister!$D$20,F688,Lister!$D$7:$D$16)-Q688)*O688/NETWORKDAYS(Lister!$D$20,Lister!$E$20,Lister!$D$7:$D$16),IF(AND(E688&lt;DATE(2022,1,1),F688&gt;DATE(2022,1,31)),(NETWORKDAYS(Lister!$D$20,Lister!$E$20,Lister!$D$7:$D$16)-Q688)*O688/NETWORKDAYS(Lister!$D$20,Lister!$E$20,Lister!$D$7:$D$16),IF(OR(AND(E688&lt;DATE(2022,1,1),F688&lt;DATE(2022,1,1)),E688&gt;DATE(2022,1,31)),0)))))),0),"")</f>
        <v/>
      </c>
      <c r="U688" s="22" t="str">
        <f>IFERROR(MAX(IF(OR(P688="",Q688="",R688=""),"",IF(AND(MONTH(E688)=2,MONTH(F688)=2),(NETWORKDAYS(E688,F688,Lister!$D$7:$D$16)-R688)*O688/NETWORKDAYS(Lister!$D$21,Lister!$E$21,Lister!$D$7:$D$16),IF(AND(MONTH(E688)=2,F688&gt;DATE(2022,2,28)),(NETWORKDAYS(E688,Lister!$E$21,Lister!$D$7:$D$16)-R688)*O688/NETWORKDAYS(Lister!$D$21,Lister!$E$21,Lister!$D$7:$D$16),IF(AND(E688&lt;DATE(2022,2,1),MONTH(F688)=2),(NETWORKDAYS(Lister!$D$21,F688,Lister!$D$7:$D$16)-R688)*O688/NETWORKDAYS(Lister!$D$21,Lister!$E$21,Lister!$D$7:$D$16),IF(AND(E688&lt;DATE(2022,2,1),F688&gt;DATE(2022,2,28)),(NETWORKDAYS(Lister!$D$21,Lister!$E$21,Lister!$D$7:$D$16)-R688)*O688/NETWORKDAYS(Lister!$D$21,Lister!$E$21,Lister!$D$7:$D$16),IF(OR(AND(E688&lt;DATE(2022,2,1),F688&lt;DATE(2022,2,1)),E688&gt;DATE(2022,2,28)),0)))))),0),"")</f>
        <v/>
      </c>
      <c r="V688" s="23" t="str">
        <f t="shared" si="73"/>
        <v/>
      </c>
      <c r="W688" s="23" t="str">
        <f t="shared" si="74"/>
        <v/>
      </c>
      <c r="X688" s="24" t="str">
        <f t="shared" si="75"/>
        <v/>
      </c>
    </row>
    <row r="689" spans="1:24" x14ac:dyDescent="0.3">
      <c r="A689" s="4" t="str">
        <f t="shared" si="76"/>
        <v/>
      </c>
      <c r="B689" s="41"/>
      <c r="C689" s="42"/>
      <c r="D689" s="43"/>
      <c r="E689" s="44"/>
      <c r="F689" s="44"/>
      <c r="G689" s="17" t="str">
        <f>IF(OR(E689="",F689=""),"",NETWORKDAYS(E689,F689,Lister!$D$7:$D$16))</f>
        <v/>
      </c>
      <c r="I689" s="45" t="str">
        <f t="shared" si="70"/>
        <v/>
      </c>
      <c r="J689" s="46"/>
      <c r="K689" s="47">
        <f>IF(ISNUMBER('Opsparede løndele'!I674),J689+'Opsparede løndele'!I674,J689)</f>
        <v>0</v>
      </c>
      <c r="L689" s="48"/>
      <c r="M689" s="49"/>
      <c r="N689" s="23" t="str">
        <f t="shared" si="71"/>
        <v/>
      </c>
      <c r="O689" s="21" t="str">
        <f t="shared" si="72"/>
        <v/>
      </c>
      <c r="P689" s="49"/>
      <c r="Q689" s="49"/>
      <c r="R689" s="49"/>
      <c r="S689" s="22" t="str">
        <f>IFERROR(MAX(IF(OR(P689="",Q689="",R689=""),"",IF(AND(MONTH(E689)=12,MONTH(F689)=12),(NETWORKDAYS(E689,F689,Lister!$D$7:$D$16)-P689)*O689/NETWORKDAYS(Lister!$D$19,Lister!$E$19,Lister!$D$7:$D$16),IF(AND(MONTH(E689)=12,F689&gt;DATE(2021,12,31)),(NETWORKDAYS(E689,Lister!$E$19,Lister!$D$7:$D$16)-P689)*O689/NETWORKDAYS(Lister!$D$19,Lister!$E$19,Lister!$D$7:$D$16),IF(E689&gt;DATE(2021,12,31),0)))),0),"")</f>
        <v/>
      </c>
      <c r="T689" s="22" t="str">
        <f>IFERROR(MAX(IF(OR(P689="",Q689="",R689=""),"",IF(AND(MONTH(E689)=1,MONTH(F689)=1),(NETWORKDAYS(E689,F689,Lister!$D$7:$D$16)-Q689)*O689/NETWORKDAYS(Lister!$D$20,Lister!$E$20,Lister!$D$7:$D$16),IF(AND(MONTH(E689)=1,F689&gt;DATE(2022,1,31)),(NETWORKDAYS(E689,Lister!$E$20,Lister!$D$7:$D$16)-Q689)*O689/NETWORKDAYS(Lister!$D$20,Lister!$E$20,Lister!$D$7:$D$16),IF(AND(E689&lt;DATE(2022,1,1),MONTH(F689)=1),(NETWORKDAYS(Lister!$D$20,F689,Lister!$D$7:$D$16)-Q689)*O689/NETWORKDAYS(Lister!$D$20,Lister!$E$20,Lister!$D$7:$D$16),IF(AND(E689&lt;DATE(2022,1,1),F689&gt;DATE(2022,1,31)),(NETWORKDAYS(Lister!$D$20,Lister!$E$20,Lister!$D$7:$D$16)-Q689)*O689/NETWORKDAYS(Lister!$D$20,Lister!$E$20,Lister!$D$7:$D$16),IF(OR(AND(E689&lt;DATE(2022,1,1),F689&lt;DATE(2022,1,1)),E689&gt;DATE(2022,1,31)),0)))))),0),"")</f>
        <v/>
      </c>
      <c r="U689" s="22" t="str">
        <f>IFERROR(MAX(IF(OR(P689="",Q689="",R689=""),"",IF(AND(MONTH(E689)=2,MONTH(F689)=2),(NETWORKDAYS(E689,F689,Lister!$D$7:$D$16)-R689)*O689/NETWORKDAYS(Lister!$D$21,Lister!$E$21,Lister!$D$7:$D$16),IF(AND(MONTH(E689)=2,F689&gt;DATE(2022,2,28)),(NETWORKDAYS(E689,Lister!$E$21,Lister!$D$7:$D$16)-R689)*O689/NETWORKDAYS(Lister!$D$21,Lister!$E$21,Lister!$D$7:$D$16),IF(AND(E689&lt;DATE(2022,2,1),MONTH(F689)=2),(NETWORKDAYS(Lister!$D$21,F689,Lister!$D$7:$D$16)-R689)*O689/NETWORKDAYS(Lister!$D$21,Lister!$E$21,Lister!$D$7:$D$16),IF(AND(E689&lt;DATE(2022,2,1),F689&gt;DATE(2022,2,28)),(NETWORKDAYS(Lister!$D$21,Lister!$E$21,Lister!$D$7:$D$16)-R689)*O689/NETWORKDAYS(Lister!$D$21,Lister!$E$21,Lister!$D$7:$D$16),IF(OR(AND(E689&lt;DATE(2022,2,1),F689&lt;DATE(2022,2,1)),E689&gt;DATE(2022,2,28)),0)))))),0),"")</f>
        <v/>
      </c>
      <c r="V689" s="23" t="str">
        <f t="shared" si="73"/>
        <v/>
      </c>
      <c r="W689" s="23" t="str">
        <f t="shared" si="74"/>
        <v/>
      </c>
      <c r="X689" s="24" t="str">
        <f t="shared" si="75"/>
        <v/>
      </c>
    </row>
    <row r="690" spans="1:24" x14ac:dyDescent="0.3">
      <c r="A690" s="4" t="str">
        <f t="shared" si="76"/>
        <v/>
      </c>
      <c r="B690" s="41"/>
      <c r="C690" s="42"/>
      <c r="D690" s="43"/>
      <c r="E690" s="44"/>
      <c r="F690" s="44"/>
      <c r="G690" s="17" t="str">
        <f>IF(OR(E690="",F690=""),"",NETWORKDAYS(E690,F690,Lister!$D$7:$D$16))</f>
        <v/>
      </c>
      <c r="I690" s="45" t="str">
        <f t="shared" si="70"/>
        <v/>
      </c>
      <c r="J690" s="46"/>
      <c r="K690" s="47">
        <f>IF(ISNUMBER('Opsparede løndele'!I675),J690+'Opsparede løndele'!I675,J690)</f>
        <v>0</v>
      </c>
      <c r="L690" s="48"/>
      <c r="M690" s="49"/>
      <c r="N690" s="23" t="str">
        <f t="shared" si="71"/>
        <v/>
      </c>
      <c r="O690" s="21" t="str">
        <f t="shared" si="72"/>
        <v/>
      </c>
      <c r="P690" s="49"/>
      <c r="Q690" s="49"/>
      <c r="R690" s="49"/>
      <c r="S690" s="22" t="str">
        <f>IFERROR(MAX(IF(OR(P690="",Q690="",R690=""),"",IF(AND(MONTH(E690)=12,MONTH(F690)=12),(NETWORKDAYS(E690,F690,Lister!$D$7:$D$16)-P690)*O690/NETWORKDAYS(Lister!$D$19,Lister!$E$19,Lister!$D$7:$D$16),IF(AND(MONTH(E690)=12,F690&gt;DATE(2021,12,31)),(NETWORKDAYS(E690,Lister!$E$19,Lister!$D$7:$D$16)-P690)*O690/NETWORKDAYS(Lister!$D$19,Lister!$E$19,Lister!$D$7:$D$16),IF(E690&gt;DATE(2021,12,31),0)))),0),"")</f>
        <v/>
      </c>
      <c r="T690" s="22" t="str">
        <f>IFERROR(MAX(IF(OR(P690="",Q690="",R690=""),"",IF(AND(MONTH(E690)=1,MONTH(F690)=1),(NETWORKDAYS(E690,F690,Lister!$D$7:$D$16)-Q690)*O690/NETWORKDAYS(Lister!$D$20,Lister!$E$20,Lister!$D$7:$D$16),IF(AND(MONTH(E690)=1,F690&gt;DATE(2022,1,31)),(NETWORKDAYS(E690,Lister!$E$20,Lister!$D$7:$D$16)-Q690)*O690/NETWORKDAYS(Lister!$D$20,Lister!$E$20,Lister!$D$7:$D$16),IF(AND(E690&lt;DATE(2022,1,1),MONTH(F690)=1),(NETWORKDAYS(Lister!$D$20,F690,Lister!$D$7:$D$16)-Q690)*O690/NETWORKDAYS(Lister!$D$20,Lister!$E$20,Lister!$D$7:$D$16),IF(AND(E690&lt;DATE(2022,1,1),F690&gt;DATE(2022,1,31)),(NETWORKDAYS(Lister!$D$20,Lister!$E$20,Lister!$D$7:$D$16)-Q690)*O690/NETWORKDAYS(Lister!$D$20,Lister!$E$20,Lister!$D$7:$D$16),IF(OR(AND(E690&lt;DATE(2022,1,1),F690&lt;DATE(2022,1,1)),E690&gt;DATE(2022,1,31)),0)))))),0),"")</f>
        <v/>
      </c>
      <c r="U690" s="22" t="str">
        <f>IFERROR(MAX(IF(OR(P690="",Q690="",R690=""),"",IF(AND(MONTH(E690)=2,MONTH(F690)=2),(NETWORKDAYS(E690,F690,Lister!$D$7:$D$16)-R690)*O690/NETWORKDAYS(Lister!$D$21,Lister!$E$21,Lister!$D$7:$D$16),IF(AND(MONTH(E690)=2,F690&gt;DATE(2022,2,28)),(NETWORKDAYS(E690,Lister!$E$21,Lister!$D$7:$D$16)-R690)*O690/NETWORKDAYS(Lister!$D$21,Lister!$E$21,Lister!$D$7:$D$16),IF(AND(E690&lt;DATE(2022,2,1),MONTH(F690)=2),(NETWORKDAYS(Lister!$D$21,F690,Lister!$D$7:$D$16)-R690)*O690/NETWORKDAYS(Lister!$D$21,Lister!$E$21,Lister!$D$7:$D$16),IF(AND(E690&lt;DATE(2022,2,1),F690&gt;DATE(2022,2,28)),(NETWORKDAYS(Lister!$D$21,Lister!$E$21,Lister!$D$7:$D$16)-R690)*O690/NETWORKDAYS(Lister!$D$21,Lister!$E$21,Lister!$D$7:$D$16),IF(OR(AND(E690&lt;DATE(2022,2,1),F690&lt;DATE(2022,2,1)),E690&gt;DATE(2022,2,28)),0)))))),0),"")</f>
        <v/>
      </c>
      <c r="V690" s="23" t="str">
        <f t="shared" si="73"/>
        <v/>
      </c>
      <c r="W690" s="23" t="str">
        <f t="shared" si="74"/>
        <v/>
      </c>
      <c r="X690" s="24" t="str">
        <f t="shared" si="75"/>
        <v/>
      </c>
    </row>
    <row r="691" spans="1:24" x14ac:dyDescent="0.3">
      <c r="A691" s="4" t="str">
        <f t="shared" si="76"/>
        <v/>
      </c>
      <c r="B691" s="41"/>
      <c r="C691" s="42"/>
      <c r="D691" s="43"/>
      <c r="E691" s="44"/>
      <c r="F691" s="44"/>
      <c r="G691" s="17" t="str">
        <f>IF(OR(E691="",F691=""),"",NETWORKDAYS(E691,F691,Lister!$D$7:$D$16))</f>
        <v/>
      </c>
      <c r="I691" s="45" t="str">
        <f t="shared" si="70"/>
        <v/>
      </c>
      <c r="J691" s="46"/>
      <c r="K691" s="47">
        <f>IF(ISNUMBER('Opsparede løndele'!I676),J691+'Opsparede løndele'!I676,J691)</f>
        <v>0</v>
      </c>
      <c r="L691" s="48"/>
      <c r="M691" s="49"/>
      <c r="N691" s="23" t="str">
        <f t="shared" si="71"/>
        <v/>
      </c>
      <c r="O691" s="21" t="str">
        <f t="shared" si="72"/>
        <v/>
      </c>
      <c r="P691" s="49"/>
      <c r="Q691" s="49"/>
      <c r="R691" s="49"/>
      <c r="S691" s="22" t="str">
        <f>IFERROR(MAX(IF(OR(P691="",Q691="",R691=""),"",IF(AND(MONTH(E691)=12,MONTH(F691)=12),(NETWORKDAYS(E691,F691,Lister!$D$7:$D$16)-P691)*O691/NETWORKDAYS(Lister!$D$19,Lister!$E$19,Lister!$D$7:$D$16),IF(AND(MONTH(E691)=12,F691&gt;DATE(2021,12,31)),(NETWORKDAYS(E691,Lister!$E$19,Lister!$D$7:$D$16)-P691)*O691/NETWORKDAYS(Lister!$D$19,Lister!$E$19,Lister!$D$7:$D$16),IF(E691&gt;DATE(2021,12,31),0)))),0),"")</f>
        <v/>
      </c>
      <c r="T691" s="22" t="str">
        <f>IFERROR(MAX(IF(OR(P691="",Q691="",R691=""),"",IF(AND(MONTH(E691)=1,MONTH(F691)=1),(NETWORKDAYS(E691,F691,Lister!$D$7:$D$16)-Q691)*O691/NETWORKDAYS(Lister!$D$20,Lister!$E$20,Lister!$D$7:$D$16),IF(AND(MONTH(E691)=1,F691&gt;DATE(2022,1,31)),(NETWORKDAYS(E691,Lister!$E$20,Lister!$D$7:$D$16)-Q691)*O691/NETWORKDAYS(Lister!$D$20,Lister!$E$20,Lister!$D$7:$D$16),IF(AND(E691&lt;DATE(2022,1,1),MONTH(F691)=1),(NETWORKDAYS(Lister!$D$20,F691,Lister!$D$7:$D$16)-Q691)*O691/NETWORKDAYS(Lister!$D$20,Lister!$E$20,Lister!$D$7:$D$16),IF(AND(E691&lt;DATE(2022,1,1),F691&gt;DATE(2022,1,31)),(NETWORKDAYS(Lister!$D$20,Lister!$E$20,Lister!$D$7:$D$16)-Q691)*O691/NETWORKDAYS(Lister!$D$20,Lister!$E$20,Lister!$D$7:$D$16),IF(OR(AND(E691&lt;DATE(2022,1,1),F691&lt;DATE(2022,1,1)),E691&gt;DATE(2022,1,31)),0)))))),0),"")</f>
        <v/>
      </c>
      <c r="U691" s="22" t="str">
        <f>IFERROR(MAX(IF(OR(P691="",Q691="",R691=""),"",IF(AND(MONTH(E691)=2,MONTH(F691)=2),(NETWORKDAYS(E691,F691,Lister!$D$7:$D$16)-R691)*O691/NETWORKDAYS(Lister!$D$21,Lister!$E$21,Lister!$D$7:$D$16),IF(AND(MONTH(E691)=2,F691&gt;DATE(2022,2,28)),(NETWORKDAYS(E691,Lister!$E$21,Lister!$D$7:$D$16)-R691)*O691/NETWORKDAYS(Lister!$D$21,Lister!$E$21,Lister!$D$7:$D$16),IF(AND(E691&lt;DATE(2022,2,1),MONTH(F691)=2),(NETWORKDAYS(Lister!$D$21,F691,Lister!$D$7:$D$16)-R691)*O691/NETWORKDAYS(Lister!$D$21,Lister!$E$21,Lister!$D$7:$D$16),IF(AND(E691&lt;DATE(2022,2,1),F691&gt;DATE(2022,2,28)),(NETWORKDAYS(Lister!$D$21,Lister!$E$21,Lister!$D$7:$D$16)-R691)*O691/NETWORKDAYS(Lister!$D$21,Lister!$E$21,Lister!$D$7:$D$16),IF(OR(AND(E691&lt;DATE(2022,2,1),F691&lt;DATE(2022,2,1)),E691&gt;DATE(2022,2,28)),0)))))),0),"")</f>
        <v/>
      </c>
      <c r="V691" s="23" t="str">
        <f t="shared" si="73"/>
        <v/>
      </c>
      <c r="W691" s="23" t="str">
        <f t="shared" si="74"/>
        <v/>
      </c>
      <c r="X691" s="24" t="str">
        <f t="shared" si="75"/>
        <v/>
      </c>
    </row>
    <row r="692" spans="1:24" x14ac:dyDescent="0.3">
      <c r="A692" s="4" t="str">
        <f t="shared" si="76"/>
        <v/>
      </c>
      <c r="B692" s="41"/>
      <c r="C692" s="42"/>
      <c r="D692" s="43"/>
      <c r="E692" s="44"/>
      <c r="F692" s="44"/>
      <c r="G692" s="17" t="str">
        <f>IF(OR(E692="",F692=""),"",NETWORKDAYS(E692,F692,Lister!$D$7:$D$16))</f>
        <v/>
      </c>
      <c r="I692" s="45" t="str">
        <f t="shared" si="70"/>
        <v/>
      </c>
      <c r="J692" s="46"/>
      <c r="K692" s="47">
        <f>IF(ISNUMBER('Opsparede løndele'!I677),J692+'Opsparede løndele'!I677,J692)</f>
        <v>0</v>
      </c>
      <c r="L692" s="48"/>
      <c r="M692" s="49"/>
      <c r="N692" s="23" t="str">
        <f t="shared" si="71"/>
        <v/>
      </c>
      <c r="O692" s="21" t="str">
        <f t="shared" si="72"/>
        <v/>
      </c>
      <c r="P692" s="49"/>
      <c r="Q692" s="49"/>
      <c r="R692" s="49"/>
      <c r="S692" s="22" t="str">
        <f>IFERROR(MAX(IF(OR(P692="",Q692="",R692=""),"",IF(AND(MONTH(E692)=12,MONTH(F692)=12),(NETWORKDAYS(E692,F692,Lister!$D$7:$D$16)-P692)*O692/NETWORKDAYS(Lister!$D$19,Lister!$E$19,Lister!$D$7:$D$16),IF(AND(MONTH(E692)=12,F692&gt;DATE(2021,12,31)),(NETWORKDAYS(E692,Lister!$E$19,Lister!$D$7:$D$16)-P692)*O692/NETWORKDAYS(Lister!$D$19,Lister!$E$19,Lister!$D$7:$D$16),IF(E692&gt;DATE(2021,12,31),0)))),0),"")</f>
        <v/>
      </c>
      <c r="T692" s="22" t="str">
        <f>IFERROR(MAX(IF(OR(P692="",Q692="",R692=""),"",IF(AND(MONTH(E692)=1,MONTH(F692)=1),(NETWORKDAYS(E692,F692,Lister!$D$7:$D$16)-Q692)*O692/NETWORKDAYS(Lister!$D$20,Lister!$E$20,Lister!$D$7:$D$16),IF(AND(MONTH(E692)=1,F692&gt;DATE(2022,1,31)),(NETWORKDAYS(E692,Lister!$E$20,Lister!$D$7:$D$16)-Q692)*O692/NETWORKDAYS(Lister!$D$20,Lister!$E$20,Lister!$D$7:$D$16),IF(AND(E692&lt;DATE(2022,1,1),MONTH(F692)=1),(NETWORKDAYS(Lister!$D$20,F692,Lister!$D$7:$D$16)-Q692)*O692/NETWORKDAYS(Lister!$D$20,Lister!$E$20,Lister!$D$7:$D$16),IF(AND(E692&lt;DATE(2022,1,1),F692&gt;DATE(2022,1,31)),(NETWORKDAYS(Lister!$D$20,Lister!$E$20,Lister!$D$7:$D$16)-Q692)*O692/NETWORKDAYS(Lister!$D$20,Lister!$E$20,Lister!$D$7:$D$16),IF(OR(AND(E692&lt;DATE(2022,1,1),F692&lt;DATE(2022,1,1)),E692&gt;DATE(2022,1,31)),0)))))),0),"")</f>
        <v/>
      </c>
      <c r="U692" s="22" t="str">
        <f>IFERROR(MAX(IF(OR(P692="",Q692="",R692=""),"",IF(AND(MONTH(E692)=2,MONTH(F692)=2),(NETWORKDAYS(E692,F692,Lister!$D$7:$D$16)-R692)*O692/NETWORKDAYS(Lister!$D$21,Lister!$E$21,Lister!$D$7:$D$16),IF(AND(MONTH(E692)=2,F692&gt;DATE(2022,2,28)),(NETWORKDAYS(E692,Lister!$E$21,Lister!$D$7:$D$16)-R692)*O692/NETWORKDAYS(Lister!$D$21,Lister!$E$21,Lister!$D$7:$D$16),IF(AND(E692&lt;DATE(2022,2,1),MONTH(F692)=2),(NETWORKDAYS(Lister!$D$21,F692,Lister!$D$7:$D$16)-R692)*O692/NETWORKDAYS(Lister!$D$21,Lister!$E$21,Lister!$D$7:$D$16),IF(AND(E692&lt;DATE(2022,2,1),F692&gt;DATE(2022,2,28)),(NETWORKDAYS(Lister!$D$21,Lister!$E$21,Lister!$D$7:$D$16)-R692)*O692/NETWORKDAYS(Lister!$D$21,Lister!$E$21,Lister!$D$7:$D$16),IF(OR(AND(E692&lt;DATE(2022,2,1),F692&lt;DATE(2022,2,1)),E692&gt;DATE(2022,2,28)),0)))))),0),"")</f>
        <v/>
      </c>
      <c r="V692" s="23" t="str">
        <f t="shared" si="73"/>
        <v/>
      </c>
      <c r="W692" s="23" t="str">
        <f t="shared" si="74"/>
        <v/>
      </c>
      <c r="X692" s="24" t="str">
        <f t="shared" si="75"/>
        <v/>
      </c>
    </row>
    <row r="693" spans="1:24" x14ac:dyDescent="0.3">
      <c r="A693" s="4" t="str">
        <f t="shared" si="76"/>
        <v/>
      </c>
      <c r="B693" s="41"/>
      <c r="C693" s="42"/>
      <c r="D693" s="43"/>
      <c r="E693" s="44"/>
      <c r="F693" s="44"/>
      <c r="G693" s="17" t="str">
        <f>IF(OR(E693="",F693=""),"",NETWORKDAYS(E693,F693,Lister!$D$7:$D$16))</f>
        <v/>
      </c>
      <c r="I693" s="45" t="str">
        <f t="shared" si="70"/>
        <v/>
      </c>
      <c r="J693" s="46"/>
      <c r="K693" s="47">
        <f>IF(ISNUMBER('Opsparede løndele'!I678),J693+'Opsparede løndele'!I678,J693)</f>
        <v>0</v>
      </c>
      <c r="L693" s="48"/>
      <c r="M693" s="49"/>
      <c r="N693" s="23" t="str">
        <f t="shared" si="71"/>
        <v/>
      </c>
      <c r="O693" s="21" t="str">
        <f t="shared" si="72"/>
        <v/>
      </c>
      <c r="P693" s="49"/>
      <c r="Q693" s="49"/>
      <c r="R693" s="49"/>
      <c r="S693" s="22" t="str">
        <f>IFERROR(MAX(IF(OR(P693="",Q693="",R693=""),"",IF(AND(MONTH(E693)=12,MONTH(F693)=12),(NETWORKDAYS(E693,F693,Lister!$D$7:$D$16)-P693)*O693/NETWORKDAYS(Lister!$D$19,Lister!$E$19,Lister!$D$7:$D$16),IF(AND(MONTH(E693)=12,F693&gt;DATE(2021,12,31)),(NETWORKDAYS(E693,Lister!$E$19,Lister!$D$7:$D$16)-P693)*O693/NETWORKDAYS(Lister!$D$19,Lister!$E$19,Lister!$D$7:$D$16),IF(E693&gt;DATE(2021,12,31),0)))),0),"")</f>
        <v/>
      </c>
      <c r="T693" s="22" t="str">
        <f>IFERROR(MAX(IF(OR(P693="",Q693="",R693=""),"",IF(AND(MONTH(E693)=1,MONTH(F693)=1),(NETWORKDAYS(E693,F693,Lister!$D$7:$D$16)-Q693)*O693/NETWORKDAYS(Lister!$D$20,Lister!$E$20,Lister!$D$7:$D$16),IF(AND(MONTH(E693)=1,F693&gt;DATE(2022,1,31)),(NETWORKDAYS(E693,Lister!$E$20,Lister!$D$7:$D$16)-Q693)*O693/NETWORKDAYS(Lister!$D$20,Lister!$E$20,Lister!$D$7:$D$16),IF(AND(E693&lt;DATE(2022,1,1),MONTH(F693)=1),(NETWORKDAYS(Lister!$D$20,F693,Lister!$D$7:$D$16)-Q693)*O693/NETWORKDAYS(Lister!$D$20,Lister!$E$20,Lister!$D$7:$D$16),IF(AND(E693&lt;DATE(2022,1,1),F693&gt;DATE(2022,1,31)),(NETWORKDAYS(Lister!$D$20,Lister!$E$20,Lister!$D$7:$D$16)-Q693)*O693/NETWORKDAYS(Lister!$D$20,Lister!$E$20,Lister!$D$7:$D$16),IF(OR(AND(E693&lt;DATE(2022,1,1),F693&lt;DATE(2022,1,1)),E693&gt;DATE(2022,1,31)),0)))))),0),"")</f>
        <v/>
      </c>
      <c r="U693" s="22" t="str">
        <f>IFERROR(MAX(IF(OR(P693="",Q693="",R693=""),"",IF(AND(MONTH(E693)=2,MONTH(F693)=2),(NETWORKDAYS(E693,F693,Lister!$D$7:$D$16)-R693)*O693/NETWORKDAYS(Lister!$D$21,Lister!$E$21,Lister!$D$7:$D$16),IF(AND(MONTH(E693)=2,F693&gt;DATE(2022,2,28)),(NETWORKDAYS(E693,Lister!$E$21,Lister!$D$7:$D$16)-R693)*O693/NETWORKDAYS(Lister!$D$21,Lister!$E$21,Lister!$D$7:$D$16),IF(AND(E693&lt;DATE(2022,2,1),MONTH(F693)=2),(NETWORKDAYS(Lister!$D$21,F693,Lister!$D$7:$D$16)-R693)*O693/NETWORKDAYS(Lister!$D$21,Lister!$E$21,Lister!$D$7:$D$16),IF(AND(E693&lt;DATE(2022,2,1),F693&gt;DATE(2022,2,28)),(NETWORKDAYS(Lister!$D$21,Lister!$E$21,Lister!$D$7:$D$16)-R693)*O693/NETWORKDAYS(Lister!$D$21,Lister!$E$21,Lister!$D$7:$D$16),IF(OR(AND(E693&lt;DATE(2022,2,1),F693&lt;DATE(2022,2,1)),E693&gt;DATE(2022,2,28)),0)))))),0),"")</f>
        <v/>
      </c>
      <c r="V693" s="23" t="str">
        <f t="shared" si="73"/>
        <v/>
      </c>
      <c r="W693" s="23" t="str">
        <f t="shared" si="74"/>
        <v/>
      </c>
      <c r="X693" s="24" t="str">
        <f t="shared" si="75"/>
        <v/>
      </c>
    </row>
    <row r="694" spans="1:24" x14ac:dyDescent="0.3">
      <c r="A694" s="4" t="str">
        <f t="shared" si="76"/>
        <v/>
      </c>
      <c r="B694" s="41"/>
      <c r="C694" s="42"/>
      <c r="D694" s="43"/>
      <c r="E694" s="44"/>
      <c r="F694" s="44"/>
      <c r="G694" s="17" t="str">
        <f>IF(OR(E694="",F694=""),"",NETWORKDAYS(E694,F694,Lister!$D$7:$D$16))</f>
        <v/>
      </c>
      <c r="I694" s="45" t="str">
        <f t="shared" si="70"/>
        <v/>
      </c>
      <c r="J694" s="46"/>
      <c r="K694" s="47">
        <f>IF(ISNUMBER('Opsparede løndele'!I679),J694+'Opsparede løndele'!I679,J694)</f>
        <v>0</v>
      </c>
      <c r="L694" s="48"/>
      <c r="M694" s="49"/>
      <c r="N694" s="23" t="str">
        <f t="shared" si="71"/>
        <v/>
      </c>
      <c r="O694" s="21" t="str">
        <f t="shared" si="72"/>
        <v/>
      </c>
      <c r="P694" s="49"/>
      <c r="Q694" s="49"/>
      <c r="R694" s="49"/>
      <c r="S694" s="22" t="str">
        <f>IFERROR(MAX(IF(OR(P694="",Q694="",R694=""),"",IF(AND(MONTH(E694)=12,MONTH(F694)=12),(NETWORKDAYS(E694,F694,Lister!$D$7:$D$16)-P694)*O694/NETWORKDAYS(Lister!$D$19,Lister!$E$19,Lister!$D$7:$D$16),IF(AND(MONTH(E694)=12,F694&gt;DATE(2021,12,31)),(NETWORKDAYS(E694,Lister!$E$19,Lister!$D$7:$D$16)-P694)*O694/NETWORKDAYS(Lister!$D$19,Lister!$E$19,Lister!$D$7:$D$16),IF(E694&gt;DATE(2021,12,31),0)))),0),"")</f>
        <v/>
      </c>
      <c r="T694" s="22" t="str">
        <f>IFERROR(MAX(IF(OR(P694="",Q694="",R694=""),"",IF(AND(MONTH(E694)=1,MONTH(F694)=1),(NETWORKDAYS(E694,F694,Lister!$D$7:$D$16)-Q694)*O694/NETWORKDAYS(Lister!$D$20,Lister!$E$20,Lister!$D$7:$D$16),IF(AND(MONTH(E694)=1,F694&gt;DATE(2022,1,31)),(NETWORKDAYS(E694,Lister!$E$20,Lister!$D$7:$D$16)-Q694)*O694/NETWORKDAYS(Lister!$D$20,Lister!$E$20,Lister!$D$7:$D$16),IF(AND(E694&lt;DATE(2022,1,1),MONTH(F694)=1),(NETWORKDAYS(Lister!$D$20,F694,Lister!$D$7:$D$16)-Q694)*O694/NETWORKDAYS(Lister!$D$20,Lister!$E$20,Lister!$D$7:$D$16),IF(AND(E694&lt;DATE(2022,1,1),F694&gt;DATE(2022,1,31)),(NETWORKDAYS(Lister!$D$20,Lister!$E$20,Lister!$D$7:$D$16)-Q694)*O694/NETWORKDAYS(Lister!$D$20,Lister!$E$20,Lister!$D$7:$D$16),IF(OR(AND(E694&lt;DATE(2022,1,1),F694&lt;DATE(2022,1,1)),E694&gt;DATE(2022,1,31)),0)))))),0),"")</f>
        <v/>
      </c>
      <c r="U694" s="22" t="str">
        <f>IFERROR(MAX(IF(OR(P694="",Q694="",R694=""),"",IF(AND(MONTH(E694)=2,MONTH(F694)=2),(NETWORKDAYS(E694,F694,Lister!$D$7:$D$16)-R694)*O694/NETWORKDAYS(Lister!$D$21,Lister!$E$21,Lister!$D$7:$D$16),IF(AND(MONTH(E694)=2,F694&gt;DATE(2022,2,28)),(NETWORKDAYS(E694,Lister!$E$21,Lister!$D$7:$D$16)-R694)*O694/NETWORKDAYS(Lister!$D$21,Lister!$E$21,Lister!$D$7:$D$16),IF(AND(E694&lt;DATE(2022,2,1),MONTH(F694)=2),(NETWORKDAYS(Lister!$D$21,F694,Lister!$D$7:$D$16)-R694)*O694/NETWORKDAYS(Lister!$D$21,Lister!$E$21,Lister!$D$7:$D$16),IF(AND(E694&lt;DATE(2022,2,1),F694&gt;DATE(2022,2,28)),(NETWORKDAYS(Lister!$D$21,Lister!$E$21,Lister!$D$7:$D$16)-R694)*O694/NETWORKDAYS(Lister!$D$21,Lister!$E$21,Lister!$D$7:$D$16),IF(OR(AND(E694&lt;DATE(2022,2,1),F694&lt;DATE(2022,2,1)),E694&gt;DATE(2022,2,28)),0)))))),0),"")</f>
        <v/>
      </c>
      <c r="V694" s="23" t="str">
        <f t="shared" si="73"/>
        <v/>
      </c>
      <c r="W694" s="23" t="str">
        <f t="shared" si="74"/>
        <v/>
      </c>
      <c r="X694" s="24" t="str">
        <f t="shared" si="75"/>
        <v/>
      </c>
    </row>
    <row r="695" spans="1:24" x14ac:dyDescent="0.3">
      <c r="A695" s="4" t="str">
        <f t="shared" si="76"/>
        <v/>
      </c>
      <c r="B695" s="41"/>
      <c r="C695" s="42"/>
      <c r="D695" s="43"/>
      <c r="E695" s="44"/>
      <c r="F695" s="44"/>
      <c r="G695" s="17" t="str">
        <f>IF(OR(E695="",F695=""),"",NETWORKDAYS(E695,F695,Lister!$D$7:$D$16))</f>
        <v/>
      </c>
      <c r="I695" s="45" t="str">
        <f t="shared" si="70"/>
        <v/>
      </c>
      <c r="J695" s="46"/>
      <c r="K695" s="47">
        <f>IF(ISNUMBER('Opsparede løndele'!I680),J695+'Opsparede løndele'!I680,J695)</f>
        <v>0</v>
      </c>
      <c r="L695" s="48"/>
      <c r="M695" s="49"/>
      <c r="N695" s="23" t="str">
        <f t="shared" si="71"/>
        <v/>
      </c>
      <c r="O695" s="21" t="str">
        <f t="shared" si="72"/>
        <v/>
      </c>
      <c r="P695" s="49"/>
      <c r="Q695" s="49"/>
      <c r="R695" s="49"/>
      <c r="S695" s="22" t="str">
        <f>IFERROR(MAX(IF(OR(P695="",Q695="",R695=""),"",IF(AND(MONTH(E695)=12,MONTH(F695)=12),(NETWORKDAYS(E695,F695,Lister!$D$7:$D$16)-P695)*O695/NETWORKDAYS(Lister!$D$19,Lister!$E$19,Lister!$D$7:$D$16),IF(AND(MONTH(E695)=12,F695&gt;DATE(2021,12,31)),(NETWORKDAYS(E695,Lister!$E$19,Lister!$D$7:$D$16)-P695)*O695/NETWORKDAYS(Lister!$D$19,Lister!$E$19,Lister!$D$7:$D$16),IF(E695&gt;DATE(2021,12,31),0)))),0),"")</f>
        <v/>
      </c>
      <c r="T695" s="22" t="str">
        <f>IFERROR(MAX(IF(OR(P695="",Q695="",R695=""),"",IF(AND(MONTH(E695)=1,MONTH(F695)=1),(NETWORKDAYS(E695,F695,Lister!$D$7:$D$16)-Q695)*O695/NETWORKDAYS(Lister!$D$20,Lister!$E$20,Lister!$D$7:$D$16),IF(AND(MONTH(E695)=1,F695&gt;DATE(2022,1,31)),(NETWORKDAYS(E695,Lister!$E$20,Lister!$D$7:$D$16)-Q695)*O695/NETWORKDAYS(Lister!$D$20,Lister!$E$20,Lister!$D$7:$D$16),IF(AND(E695&lt;DATE(2022,1,1),MONTH(F695)=1),(NETWORKDAYS(Lister!$D$20,F695,Lister!$D$7:$D$16)-Q695)*O695/NETWORKDAYS(Lister!$D$20,Lister!$E$20,Lister!$D$7:$D$16),IF(AND(E695&lt;DATE(2022,1,1),F695&gt;DATE(2022,1,31)),(NETWORKDAYS(Lister!$D$20,Lister!$E$20,Lister!$D$7:$D$16)-Q695)*O695/NETWORKDAYS(Lister!$D$20,Lister!$E$20,Lister!$D$7:$D$16),IF(OR(AND(E695&lt;DATE(2022,1,1),F695&lt;DATE(2022,1,1)),E695&gt;DATE(2022,1,31)),0)))))),0),"")</f>
        <v/>
      </c>
      <c r="U695" s="22" t="str">
        <f>IFERROR(MAX(IF(OR(P695="",Q695="",R695=""),"",IF(AND(MONTH(E695)=2,MONTH(F695)=2),(NETWORKDAYS(E695,F695,Lister!$D$7:$D$16)-R695)*O695/NETWORKDAYS(Lister!$D$21,Lister!$E$21,Lister!$D$7:$D$16),IF(AND(MONTH(E695)=2,F695&gt;DATE(2022,2,28)),(NETWORKDAYS(E695,Lister!$E$21,Lister!$D$7:$D$16)-R695)*O695/NETWORKDAYS(Lister!$D$21,Lister!$E$21,Lister!$D$7:$D$16),IF(AND(E695&lt;DATE(2022,2,1),MONTH(F695)=2),(NETWORKDAYS(Lister!$D$21,F695,Lister!$D$7:$D$16)-R695)*O695/NETWORKDAYS(Lister!$D$21,Lister!$E$21,Lister!$D$7:$D$16),IF(AND(E695&lt;DATE(2022,2,1),F695&gt;DATE(2022,2,28)),(NETWORKDAYS(Lister!$D$21,Lister!$E$21,Lister!$D$7:$D$16)-R695)*O695/NETWORKDAYS(Lister!$D$21,Lister!$E$21,Lister!$D$7:$D$16),IF(OR(AND(E695&lt;DATE(2022,2,1),F695&lt;DATE(2022,2,1)),E695&gt;DATE(2022,2,28)),0)))))),0),"")</f>
        <v/>
      </c>
      <c r="V695" s="23" t="str">
        <f t="shared" si="73"/>
        <v/>
      </c>
      <c r="W695" s="23" t="str">
        <f t="shared" si="74"/>
        <v/>
      </c>
      <c r="X695" s="24" t="str">
        <f t="shared" si="75"/>
        <v/>
      </c>
    </row>
    <row r="696" spans="1:24" x14ac:dyDescent="0.3">
      <c r="A696" s="4" t="str">
        <f t="shared" si="76"/>
        <v/>
      </c>
      <c r="B696" s="41"/>
      <c r="C696" s="42"/>
      <c r="D696" s="43"/>
      <c r="E696" s="44"/>
      <c r="F696" s="44"/>
      <c r="G696" s="17" t="str">
        <f>IF(OR(E696="",F696=""),"",NETWORKDAYS(E696,F696,Lister!$D$7:$D$16))</f>
        <v/>
      </c>
      <c r="I696" s="45" t="str">
        <f t="shared" si="70"/>
        <v/>
      </c>
      <c r="J696" s="46"/>
      <c r="K696" s="47">
        <f>IF(ISNUMBER('Opsparede løndele'!I681),J696+'Opsparede løndele'!I681,J696)</f>
        <v>0</v>
      </c>
      <c r="L696" s="48"/>
      <c r="M696" s="49"/>
      <c r="N696" s="23" t="str">
        <f t="shared" si="71"/>
        <v/>
      </c>
      <c r="O696" s="21" t="str">
        <f t="shared" si="72"/>
        <v/>
      </c>
      <c r="P696" s="49"/>
      <c r="Q696" s="49"/>
      <c r="R696" s="49"/>
      <c r="S696" s="22" t="str">
        <f>IFERROR(MAX(IF(OR(P696="",Q696="",R696=""),"",IF(AND(MONTH(E696)=12,MONTH(F696)=12),(NETWORKDAYS(E696,F696,Lister!$D$7:$D$16)-P696)*O696/NETWORKDAYS(Lister!$D$19,Lister!$E$19,Lister!$D$7:$D$16),IF(AND(MONTH(E696)=12,F696&gt;DATE(2021,12,31)),(NETWORKDAYS(E696,Lister!$E$19,Lister!$D$7:$D$16)-P696)*O696/NETWORKDAYS(Lister!$D$19,Lister!$E$19,Lister!$D$7:$D$16),IF(E696&gt;DATE(2021,12,31),0)))),0),"")</f>
        <v/>
      </c>
      <c r="T696" s="22" t="str">
        <f>IFERROR(MAX(IF(OR(P696="",Q696="",R696=""),"",IF(AND(MONTH(E696)=1,MONTH(F696)=1),(NETWORKDAYS(E696,F696,Lister!$D$7:$D$16)-Q696)*O696/NETWORKDAYS(Lister!$D$20,Lister!$E$20,Lister!$D$7:$D$16),IF(AND(MONTH(E696)=1,F696&gt;DATE(2022,1,31)),(NETWORKDAYS(E696,Lister!$E$20,Lister!$D$7:$D$16)-Q696)*O696/NETWORKDAYS(Lister!$D$20,Lister!$E$20,Lister!$D$7:$D$16),IF(AND(E696&lt;DATE(2022,1,1),MONTH(F696)=1),(NETWORKDAYS(Lister!$D$20,F696,Lister!$D$7:$D$16)-Q696)*O696/NETWORKDAYS(Lister!$D$20,Lister!$E$20,Lister!$D$7:$D$16),IF(AND(E696&lt;DATE(2022,1,1),F696&gt;DATE(2022,1,31)),(NETWORKDAYS(Lister!$D$20,Lister!$E$20,Lister!$D$7:$D$16)-Q696)*O696/NETWORKDAYS(Lister!$D$20,Lister!$E$20,Lister!$D$7:$D$16),IF(OR(AND(E696&lt;DATE(2022,1,1),F696&lt;DATE(2022,1,1)),E696&gt;DATE(2022,1,31)),0)))))),0),"")</f>
        <v/>
      </c>
      <c r="U696" s="22" t="str">
        <f>IFERROR(MAX(IF(OR(P696="",Q696="",R696=""),"",IF(AND(MONTH(E696)=2,MONTH(F696)=2),(NETWORKDAYS(E696,F696,Lister!$D$7:$D$16)-R696)*O696/NETWORKDAYS(Lister!$D$21,Lister!$E$21,Lister!$D$7:$D$16),IF(AND(MONTH(E696)=2,F696&gt;DATE(2022,2,28)),(NETWORKDAYS(E696,Lister!$E$21,Lister!$D$7:$D$16)-R696)*O696/NETWORKDAYS(Lister!$D$21,Lister!$E$21,Lister!$D$7:$D$16),IF(AND(E696&lt;DATE(2022,2,1),MONTH(F696)=2),(NETWORKDAYS(Lister!$D$21,F696,Lister!$D$7:$D$16)-R696)*O696/NETWORKDAYS(Lister!$D$21,Lister!$E$21,Lister!$D$7:$D$16),IF(AND(E696&lt;DATE(2022,2,1),F696&gt;DATE(2022,2,28)),(NETWORKDAYS(Lister!$D$21,Lister!$E$21,Lister!$D$7:$D$16)-R696)*O696/NETWORKDAYS(Lister!$D$21,Lister!$E$21,Lister!$D$7:$D$16),IF(OR(AND(E696&lt;DATE(2022,2,1),F696&lt;DATE(2022,2,1)),E696&gt;DATE(2022,2,28)),0)))))),0),"")</f>
        <v/>
      </c>
      <c r="V696" s="23" t="str">
        <f t="shared" si="73"/>
        <v/>
      </c>
      <c r="W696" s="23" t="str">
        <f t="shared" si="74"/>
        <v/>
      </c>
      <c r="X696" s="24" t="str">
        <f t="shared" si="75"/>
        <v/>
      </c>
    </row>
    <row r="697" spans="1:24" x14ac:dyDescent="0.3">
      <c r="A697" s="4" t="str">
        <f t="shared" si="76"/>
        <v/>
      </c>
      <c r="B697" s="41"/>
      <c r="C697" s="42"/>
      <c r="D697" s="43"/>
      <c r="E697" s="44"/>
      <c r="F697" s="44"/>
      <c r="G697" s="17" t="str">
        <f>IF(OR(E697="",F697=""),"",NETWORKDAYS(E697,F697,Lister!$D$7:$D$16))</f>
        <v/>
      </c>
      <c r="I697" s="45" t="str">
        <f t="shared" si="70"/>
        <v/>
      </c>
      <c r="J697" s="46"/>
      <c r="K697" s="47">
        <f>IF(ISNUMBER('Opsparede løndele'!I682),J697+'Opsparede løndele'!I682,J697)</f>
        <v>0</v>
      </c>
      <c r="L697" s="48"/>
      <c r="M697" s="49"/>
      <c r="N697" s="23" t="str">
        <f t="shared" si="71"/>
        <v/>
      </c>
      <c r="O697" s="21" t="str">
        <f t="shared" si="72"/>
        <v/>
      </c>
      <c r="P697" s="49"/>
      <c r="Q697" s="49"/>
      <c r="R697" s="49"/>
      <c r="S697" s="22" t="str">
        <f>IFERROR(MAX(IF(OR(P697="",Q697="",R697=""),"",IF(AND(MONTH(E697)=12,MONTH(F697)=12),(NETWORKDAYS(E697,F697,Lister!$D$7:$D$16)-P697)*O697/NETWORKDAYS(Lister!$D$19,Lister!$E$19,Lister!$D$7:$D$16),IF(AND(MONTH(E697)=12,F697&gt;DATE(2021,12,31)),(NETWORKDAYS(E697,Lister!$E$19,Lister!$D$7:$D$16)-P697)*O697/NETWORKDAYS(Lister!$D$19,Lister!$E$19,Lister!$D$7:$D$16),IF(E697&gt;DATE(2021,12,31),0)))),0),"")</f>
        <v/>
      </c>
      <c r="T697" s="22" t="str">
        <f>IFERROR(MAX(IF(OR(P697="",Q697="",R697=""),"",IF(AND(MONTH(E697)=1,MONTH(F697)=1),(NETWORKDAYS(E697,F697,Lister!$D$7:$D$16)-Q697)*O697/NETWORKDAYS(Lister!$D$20,Lister!$E$20,Lister!$D$7:$D$16),IF(AND(MONTH(E697)=1,F697&gt;DATE(2022,1,31)),(NETWORKDAYS(E697,Lister!$E$20,Lister!$D$7:$D$16)-Q697)*O697/NETWORKDAYS(Lister!$D$20,Lister!$E$20,Lister!$D$7:$D$16),IF(AND(E697&lt;DATE(2022,1,1),MONTH(F697)=1),(NETWORKDAYS(Lister!$D$20,F697,Lister!$D$7:$D$16)-Q697)*O697/NETWORKDAYS(Lister!$D$20,Lister!$E$20,Lister!$D$7:$D$16),IF(AND(E697&lt;DATE(2022,1,1),F697&gt;DATE(2022,1,31)),(NETWORKDAYS(Lister!$D$20,Lister!$E$20,Lister!$D$7:$D$16)-Q697)*O697/NETWORKDAYS(Lister!$D$20,Lister!$E$20,Lister!$D$7:$D$16),IF(OR(AND(E697&lt;DATE(2022,1,1),F697&lt;DATE(2022,1,1)),E697&gt;DATE(2022,1,31)),0)))))),0),"")</f>
        <v/>
      </c>
      <c r="U697" s="22" t="str">
        <f>IFERROR(MAX(IF(OR(P697="",Q697="",R697=""),"",IF(AND(MONTH(E697)=2,MONTH(F697)=2),(NETWORKDAYS(E697,F697,Lister!$D$7:$D$16)-R697)*O697/NETWORKDAYS(Lister!$D$21,Lister!$E$21,Lister!$D$7:$D$16),IF(AND(MONTH(E697)=2,F697&gt;DATE(2022,2,28)),(NETWORKDAYS(E697,Lister!$E$21,Lister!$D$7:$D$16)-R697)*O697/NETWORKDAYS(Lister!$D$21,Lister!$E$21,Lister!$D$7:$D$16),IF(AND(E697&lt;DATE(2022,2,1),MONTH(F697)=2),(NETWORKDAYS(Lister!$D$21,F697,Lister!$D$7:$D$16)-R697)*O697/NETWORKDAYS(Lister!$D$21,Lister!$E$21,Lister!$D$7:$D$16),IF(AND(E697&lt;DATE(2022,2,1),F697&gt;DATE(2022,2,28)),(NETWORKDAYS(Lister!$D$21,Lister!$E$21,Lister!$D$7:$D$16)-R697)*O697/NETWORKDAYS(Lister!$D$21,Lister!$E$21,Lister!$D$7:$D$16),IF(OR(AND(E697&lt;DATE(2022,2,1),F697&lt;DATE(2022,2,1)),E697&gt;DATE(2022,2,28)),0)))))),0),"")</f>
        <v/>
      </c>
      <c r="V697" s="23" t="str">
        <f t="shared" si="73"/>
        <v/>
      </c>
      <c r="W697" s="23" t="str">
        <f t="shared" si="74"/>
        <v/>
      </c>
      <c r="X697" s="24" t="str">
        <f t="shared" si="75"/>
        <v/>
      </c>
    </row>
    <row r="698" spans="1:24" x14ac:dyDescent="0.3">
      <c r="A698" s="4" t="str">
        <f t="shared" si="76"/>
        <v/>
      </c>
      <c r="B698" s="41"/>
      <c r="C698" s="42"/>
      <c r="D698" s="43"/>
      <c r="E698" s="44"/>
      <c r="F698" s="44"/>
      <c r="G698" s="17" t="str">
        <f>IF(OR(E698="",F698=""),"",NETWORKDAYS(E698,F698,Lister!$D$7:$D$16))</f>
        <v/>
      </c>
      <c r="I698" s="45" t="str">
        <f t="shared" si="70"/>
        <v/>
      </c>
      <c r="J698" s="46"/>
      <c r="K698" s="47">
        <f>IF(ISNUMBER('Opsparede løndele'!I683),J698+'Opsparede løndele'!I683,J698)</f>
        <v>0</v>
      </c>
      <c r="L698" s="48"/>
      <c r="M698" s="49"/>
      <c r="N698" s="23" t="str">
        <f t="shared" si="71"/>
        <v/>
      </c>
      <c r="O698" s="21" t="str">
        <f t="shared" si="72"/>
        <v/>
      </c>
      <c r="P698" s="49"/>
      <c r="Q698" s="49"/>
      <c r="R698" s="49"/>
      <c r="S698" s="22" t="str">
        <f>IFERROR(MAX(IF(OR(P698="",Q698="",R698=""),"",IF(AND(MONTH(E698)=12,MONTH(F698)=12),(NETWORKDAYS(E698,F698,Lister!$D$7:$D$16)-P698)*O698/NETWORKDAYS(Lister!$D$19,Lister!$E$19,Lister!$D$7:$D$16),IF(AND(MONTH(E698)=12,F698&gt;DATE(2021,12,31)),(NETWORKDAYS(E698,Lister!$E$19,Lister!$D$7:$D$16)-P698)*O698/NETWORKDAYS(Lister!$D$19,Lister!$E$19,Lister!$D$7:$D$16),IF(E698&gt;DATE(2021,12,31),0)))),0),"")</f>
        <v/>
      </c>
      <c r="T698" s="22" t="str">
        <f>IFERROR(MAX(IF(OR(P698="",Q698="",R698=""),"",IF(AND(MONTH(E698)=1,MONTH(F698)=1),(NETWORKDAYS(E698,F698,Lister!$D$7:$D$16)-Q698)*O698/NETWORKDAYS(Lister!$D$20,Lister!$E$20,Lister!$D$7:$D$16),IF(AND(MONTH(E698)=1,F698&gt;DATE(2022,1,31)),(NETWORKDAYS(E698,Lister!$E$20,Lister!$D$7:$D$16)-Q698)*O698/NETWORKDAYS(Lister!$D$20,Lister!$E$20,Lister!$D$7:$D$16),IF(AND(E698&lt;DATE(2022,1,1),MONTH(F698)=1),(NETWORKDAYS(Lister!$D$20,F698,Lister!$D$7:$D$16)-Q698)*O698/NETWORKDAYS(Lister!$D$20,Lister!$E$20,Lister!$D$7:$D$16),IF(AND(E698&lt;DATE(2022,1,1),F698&gt;DATE(2022,1,31)),(NETWORKDAYS(Lister!$D$20,Lister!$E$20,Lister!$D$7:$D$16)-Q698)*O698/NETWORKDAYS(Lister!$D$20,Lister!$E$20,Lister!$D$7:$D$16),IF(OR(AND(E698&lt;DATE(2022,1,1),F698&lt;DATE(2022,1,1)),E698&gt;DATE(2022,1,31)),0)))))),0),"")</f>
        <v/>
      </c>
      <c r="U698" s="22" t="str">
        <f>IFERROR(MAX(IF(OR(P698="",Q698="",R698=""),"",IF(AND(MONTH(E698)=2,MONTH(F698)=2),(NETWORKDAYS(E698,F698,Lister!$D$7:$D$16)-R698)*O698/NETWORKDAYS(Lister!$D$21,Lister!$E$21,Lister!$D$7:$D$16),IF(AND(MONTH(E698)=2,F698&gt;DATE(2022,2,28)),(NETWORKDAYS(E698,Lister!$E$21,Lister!$D$7:$D$16)-R698)*O698/NETWORKDAYS(Lister!$D$21,Lister!$E$21,Lister!$D$7:$D$16),IF(AND(E698&lt;DATE(2022,2,1),MONTH(F698)=2),(NETWORKDAYS(Lister!$D$21,F698,Lister!$D$7:$D$16)-R698)*O698/NETWORKDAYS(Lister!$D$21,Lister!$E$21,Lister!$D$7:$D$16),IF(AND(E698&lt;DATE(2022,2,1),F698&gt;DATE(2022,2,28)),(NETWORKDAYS(Lister!$D$21,Lister!$E$21,Lister!$D$7:$D$16)-R698)*O698/NETWORKDAYS(Lister!$D$21,Lister!$E$21,Lister!$D$7:$D$16),IF(OR(AND(E698&lt;DATE(2022,2,1),F698&lt;DATE(2022,2,1)),E698&gt;DATE(2022,2,28)),0)))))),0),"")</f>
        <v/>
      </c>
      <c r="V698" s="23" t="str">
        <f t="shared" si="73"/>
        <v/>
      </c>
      <c r="W698" s="23" t="str">
        <f t="shared" si="74"/>
        <v/>
      </c>
      <c r="X698" s="24" t="str">
        <f t="shared" si="75"/>
        <v/>
      </c>
    </row>
    <row r="699" spans="1:24" x14ac:dyDescent="0.3">
      <c r="A699" s="4" t="str">
        <f t="shared" si="76"/>
        <v/>
      </c>
      <c r="B699" s="41"/>
      <c r="C699" s="42"/>
      <c r="D699" s="43"/>
      <c r="E699" s="44"/>
      <c r="F699" s="44"/>
      <c r="G699" s="17" t="str">
        <f>IF(OR(E699="",F699=""),"",NETWORKDAYS(E699,F699,Lister!$D$7:$D$16))</f>
        <v/>
      </c>
      <c r="I699" s="45" t="str">
        <f t="shared" si="70"/>
        <v/>
      </c>
      <c r="J699" s="46"/>
      <c r="K699" s="47">
        <f>IF(ISNUMBER('Opsparede løndele'!I684),J699+'Opsparede løndele'!I684,J699)</f>
        <v>0</v>
      </c>
      <c r="L699" s="48"/>
      <c r="M699" s="49"/>
      <c r="N699" s="23" t="str">
        <f t="shared" si="71"/>
        <v/>
      </c>
      <c r="O699" s="21" t="str">
        <f t="shared" si="72"/>
        <v/>
      </c>
      <c r="P699" s="49"/>
      <c r="Q699" s="49"/>
      <c r="R699" s="49"/>
      <c r="S699" s="22" t="str">
        <f>IFERROR(MAX(IF(OR(P699="",Q699="",R699=""),"",IF(AND(MONTH(E699)=12,MONTH(F699)=12),(NETWORKDAYS(E699,F699,Lister!$D$7:$D$16)-P699)*O699/NETWORKDAYS(Lister!$D$19,Lister!$E$19,Lister!$D$7:$D$16),IF(AND(MONTH(E699)=12,F699&gt;DATE(2021,12,31)),(NETWORKDAYS(E699,Lister!$E$19,Lister!$D$7:$D$16)-P699)*O699/NETWORKDAYS(Lister!$D$19,Lister!$E$19,Lister!$D$7:$D$16),IF(E699&gt;DATE(2021,12,31),0)))),0),"")</f>
        <v/>
      </c>
      <c r="T699" s="22" t="str">
        <f>IFERROR(MAX(IF(OR(P699="",Q699="",R699=""),"",IF(AND(MONTH(E699)=1,MONTH(F699)=1),(NETWORKDAYS(E699,F699,Lister!$D$7:$D$16)-Q699)*O699/NETWORKDAYS(Lister!$D$20,Lister!$E$20,Lister!$D$7:$D$16),IF(AND(MONTH(E699)=1,F699&gt;DATE(2022,1,31)),(NETWORKDAYS(E699,Lister!$E$20,Lister!$D$7:$D$16)-Q699)*O699/NETWORKDAYS(Lister!$D$20,Lister!$E$20,Lister!$D$7:$D$16),IF(AND(E699&lt;DATE(2022,1,1),MONTH(F699)=1),(NETWORKDAYS(Lister!$D$20,F699,Lister!$D$7:$D$16)-Q699)*O699/NETWORKDAYS(Lister!$D$20,Lister!$E$20,Lister!$D$7:$D$16),IF(AND(E699&lt;DATE(2022,1,1),F699&gt;DATE(2022,1,31)),(NETWORKDAYS(Lister!$D$20,Lister!$E$20,Lister!$D$7:$D$16)-Q699)*O699/NETWORKDAYS(Lister!$D$20,Lister!$E$20,Lister!$D$7:$D$16),IF(OR(AND(E699&lt;DATE(2022,1,1),F699&lt;DATE(2022,1,1)),E699&gt;DATE(2022,1,31)),0)))))),0),"")</f>
        <v/>
      </c>
      <c r="U699" s="22" t="str">
        <f>IFERROR(MAX(IF(OR(P699="",Q699="",R699=""),"",IF(AND(MONTH(E699)=2,MONTH(F699)=2),(NETWORKDAYS(E699,F699,Lister!$D$7:$D$16)-R699)*O699/NETWORKDAYS(Lister!$D$21,Lister!$E$21,Lister!$D$7:$D$16),IF(AND(MONTH(E699)=2,F699&gt;DATE(2022,2,28)),(NETWORKDAYS(E699,Lister!$E$21,Lister!$D$7:$D$16)-R699)*O699/NETWORKDAYS(Lister!$D$21,Lister!$E$21,Lister!$D$7:$D$16),IF(AND(E699&lt;DATE(2022,2,1),MONTH(F699)=2),(NETWORKDAYS(Lister!$D$21,F699,Lister!$D$7:$D$16)-R699)*O699/NETWORKDAYS(Lister!$D$21,Lister!$E$21,Lister!$D$7:$D$16),IF(AND(E699&lt;DATE(2022,2,1),F699&gt;DATE(2022,2,28)),(NETWORKDAYS(Lister!$D$21,Lister!$E$21,Lister!$D$7:$D$16)-R699)*O699/NETWORKDAYS(Lister!$D$21,Lister!$E$21,Lister!$D$7:$D$16),IF(OR(AND(E699&lt;DATE(2022,2,1),F699&lt;DATE(2022,2,1)),E699&gt;DATE(2022,2,28)),0)))))),0),"")</f>
        <v/>
      </c>
      <c r="V699" s="23" t="str">
        <f t="shared" si="73"/>
        <v/>
      </c>
      <c r="W699" s="23" t="str">
        <f t="shared" si="74"/>
        <v/>
      </c>
      <c r="X699" s="24" t="str">
        <f t="shared" si="75"/>
        <v/>
      </c>
    </row>
    <row r="700" spans="1:24" x14ac:dyDescent="0.3">
      <c r="A700" s="4" t="str">
        <f t="shared" si="76"/>
        <v/>
      </c>
      <c r="B700" s="41"/>
      <c r="C700" s="42"/>
      <c r="D700" s="43"/>
      <c r="E700" s="44"/>
      <c r="F700" s="44"/>
      <c r="G700" s="17" t="str">
        <f>IF(OR(E700="",F700=""),"",NETWORKDAYS(E700,F700,Lister!$D$7:$D$16))</f>
        <v/>
      </c>
      <c r="I700" s="45" t="str">
        <f t="shared" si="70"/>
        <v/>
      </c>
      <c r="J700" s="46"/>
      <c r="K700" s="47">
        <f>IF(ISNUMBER('Opsparede løndele'!I685),J700+'Opsparede løndele'!I685,J700)</f>
        <v>0</v>
      </c>
      <c r="L700" s="48"/>
      <c r="M700" s="49"/>
      <c r="N700" s="23" t="str">
        <f t="shared" si="71"/>
        <v/>
      </c>
      <c r="O700" s="21" t="str">
        <f t="shared" si="72"/>
        <v/>
      </c>
      <c r="P700" s="49"/>
      <c r="Q700" s="49"/>
      <c r="R700" s="49"/>
      <c r="S700" s="22" t="str">
        <f>IFERROR(MAX(IF(OR(P700="",Q700="",R700=""),"",IF(AND(MONTH(E700)=12,MONTH(F700)=12),(NETWORKDAYS(E700,F700,Lister!$D$7:$D$16)-P700)*O700/NETWORKDAYS(Lister!$D$19,Lister!$E$19,Lister!$D$7:$D$16),IF(AND(MONTH(E700)=12,F700&gt;DATE(2021,12,31)),(NETWORKDAYS(E700,Lister!$E$19,Lister!$D$7:$D$16)-P700)*O700/NETWORKDAYS(Lister!$D$19,Lister!$E$19,Lister!$D$7:$D$16),IF(E700&gt;DATE(2021,12,31),0)))),0),"")</f>
        <v/>
      </c>
      <c r="T700" s="22" t="str">
        <f>IFERROR(MAX(IF(OR(P700="",Q700="",R700=""),"",IF(AND(MONTH(E700)=1,MONTH(F700)=1),(NETWORKDAYS(E700,F700,Lister!$D$7:$D$16)-Q700)*O700/NETWORKDAYS(Lister!$D$20,Lister!$E$20,Lister!$D$7:$D$16),IF(AND(MONTH(E700)=1,F700&gt;DATE(2022,1,31)),(NETWORKDAYS(E700,Lister!$E$20,Lister!$D$7:$D$16)-Q700)*O700/NETWORKDAYS(Lister!$D$20,Lister!$E$20,Lister!$D$7:$D$16),IF(AND(E700&lt;DATE(2022,1,1),MONTH(F700)=1),(NETWORKDAYS(Lister!$D$20,F700,Lister!$D$7:$D$16)-Q700)*O700/NETWORKDAYS(Lister!$D$20,Lister!$E$20,Lister!$D$7:$D$16),IF(AND(E700&lt;DATE(2022,1,1),F700&gt;DATE(2022,1,31)),(NETWORKDAYS(Lister!$D$20,Lister!$E$20,Lister!$D$7:$D$16)-Q700)*O700/NETWORKDAYS(Lister!$D$20,Lister!$E$20,Lister!$D$7:$D$16),IF(OR(AND(E700&lt;DATE(2022,1,1),F700&lt;DATE(2022,1,1)),E700&gt;DATE(2022,1,31)),0)))))),0),"")</f>
        <v/>
      </c>
      <c r="U700" s="22" t="str">
        <f>IFERROR(MAX(IF(OR(P700="",Q700="",R700=""),"",IF(AND(MONTH(E700)=2,MONTH(F700)=2),(NETWORKDAYS(E700,F700,Lister!$D$7:$D$16)-R700)*O700/NETWORKDAYS(Lister!$D$21,Lister!$E$21,Lister!$D$7:$D$16),IF(AND(MONTH(E700)=2,F700&gt;DATE(2022,2,28)),(NETWORKDAYS(E700,Lister!$E$21,Lister!$D$7:$D$16)-R700)*O700/NETWORKDAYS(Lister!$D$21,Lister!$E$21,Lister!$D$7:$D$16),IF(AND(E700&lt;DATE(2022,2,1),MONTH(F700)=2),(NETWORKDAYS(Lister!$D$21,F700,Lister!$D$7:$D$16)-R700)*O700/NETWORKDAYS(Lister!$D$21,Lister!$E$21,Lister!$D$7:$D$16),IF(AND(E700&lt;DATE(2022,2,1),F700&gt;DATE(2022,2,28)),(NETWORKDAYS(Lister!$D$21,Lister!$E$21,Lister!$D$7:$D$16)-R700)*O700/NETWORKDAYS(Lister!$D$21,Lister!$E$21,Lister!$D$7:$D$16),IF(OR(AND(E700&lt;DATE(2022,2,1),F700&lt;DATE(2022,2,1)),E700&gt;DATE(2022,2,28)),0)))))),0),"")</f>
        <v/>
      </c>
      <c r="V700" s="23" t="str">
        <f t="shared" si="73"/>
        <v/>
      </c>
      <c r="W700" s="23" t="str">
        <f t="shared" si="74"/>
        <v/>
      </c>
      <c r="X700" s="24" t="str">
        <f t="shared" si="75"/>
        <v/>
      </c>
    </row>
    <row r="701" spans="1:24" x14ac:dyDescent="0.3">
      <c r="A701" s="4" t="str">
        <f t="shared" si="76"/>
        <v/>
      </c>
      <c r="B701" s="41"/>
      <c r="C701" s="42"/>
      <c r="D701" s="43"/>
      <c r="E701" s="44"/>
      <c r="F701" s="44"/>
      <c r="G701" s="17" t="str">
        <f>IF(OR(E701="",F701=""),"",NETWORKDAYS(E701,F701,Lister!$D$7:$D$16))</f>
        <v/>
      </c>
      <c r="I701" s="45" t="str">
        <f t="shared" si="70"/>
        <v/>
      </c>
      <c r="J701" s="46"/>
      <c r="K701" s="47">
        <f>IF(ISNUMBER('Opsparede løndele'!I686),J701+'Opsparede løndele'!I686,J701)</f>
        <v>0</v>
      </c>
      <c r="L701" s="48"/>
      <c r="M701" s="49"/>
      <c r="N701" s="23" t="str">
        <f t="shared" si="71"/>
        <v/>
      </c>
      <c r="O701" s="21" t="str">
        <f t="shared" si="72"/>
        <v/>
      </c>
      <c r="P701" s="49"/>
      <c r="Q701" s="49"/>
      <c r="R701" s="49"/>
      <c r="S701" s="22" t="str">
        <f>IFERROR(MAX(IF(OR(P701="",Q701="",R701=""),"",IF(AND(MONTH(E701)=12,MONTH(F701)=12),(NETWORKDAYS(E701,F701,Lister!$D$7:$D$16)-P701)*O701/NETWORKDAYS(Lister!$D$19,Lister!$E$19,Lister!$D$7:$D$16),IF(AND(MONTH(E701)=12,F701&gt;DATE(2021,12,31)),(NETWORKDAYS(E701,Lister!$E$19,Lister!$D$7:$D$16)-P701)*O701/NETWORKDAYS(Lister!$D$19,Lister!$E$19,Lister!$D$7:$D$16),IF(E701&gt;DATE(2021,12,31),0)))),0),"")</f>
        <v/>
      </c>
      <c r="T701" s="22" t="str">
        <f>IFERROR(MAX(IF(OR(P701="",Q701="",R701=""),"",IF(AND(MONTH(E701)=1,MONTH(F701)=1),(NETWORKDAYS(E701,F701,Lister!$D$7:$D$16)-Q701)*O701/NETWORKDAYS(Lister!$D$20,Lister!$E$20,Lister!$D$7:$D$16),IF(AND(MONTH(E701)=1,F701&gt;DATE(2022,1,31)),(NETWORKDAYS(E701,Lister!$E$20,Lister!$D$7:$D$16)-Q701)*O701/NETWORKDAYS(Lister!$D$20,Lister!$E$20,Lister!$D$7:$D$16),IF(AND(E701&lt;DATE(2022,1,1),MONTH(F701)=1),(NETWORKDAYS(Lister!$D$20,F701,Lister!$D$7:$D$16)-Q701)*O701/NETWORKDAYS(Lister!$D$20,Lister!$E$20,Lister!$D$7:$D$16),IF(AND(E701&lt;DATE(2022,1,1),F701&gt;DATE(2022,1,31)),(NETWORKDAYS(Lister!$D$20,Lister!$E$20,Lister!$D$7:$D$16)-Q701)*O701/NETWORKDAYS(Lister!$D$20,Lister!$E$20,Lister!$D$7:$D$16),IF(OR(AND(E701&lt;DATE(2022,1,1),F701&lt;DATE(2022,1,1)),E701&gt;DATE(2022,1,31)),0)))))),0),"")</f>
        <v/>
      </c>
      <c r="U701" s="22" t="str">
        <f>IFERROR(MAX(IF(OR(P701="",Q701="",R701=""),"",IF(AND(MONTH(E701)=2,MONTH(F701)=2),(NETWORKDAYS(E701,F701,Lister!$D$7:$D$16)-R701)*O701/NETWORKDAYS(Lister!$D$21,Lister!$E$21,Lister!$D$7:$D$16),IF(AND(MONTH(E701)=2,F701&gt;DATE(2022,2,28)),(NETWORKDAYS(E701,Lister!$E$21,Lister!$D$7:$D$16)-R701)*O701/NETWORKDAYS(Lister!$D$21,Lister!$E$21,Lister!$D$7:$D$16),IF(AND(E701&lt;DATE(2022,2,1),MONTH(F701)=2),(NETWORKDAYS(Lister!$D$21,F701,Lister!$D$7:$D$16)-R701)*O701/NETWORKDAYS(Lister!$D$21,Lister!$E$21,Lister!$D$7:$D$16),IF(AND(E701&lt;DATE(2022,2,1),F701&gt;DATE(2022,2,28)),(NETWORKDAYS(Lister!$D$21,Lister!$E$21,Lister!$D$7:$D$16)-R701)*O701/NETWORKDAYS(Lister!$D$21,Lister!$E$21,Lister!$D$7:$D$16),IF(OR(AND(E701&lt;DATE(2022,2,1),F701&lt;DATE(2022,2,1)),E701&gt;DATE(2022,2,28)),0)))))),0),"")</f>
        <v/>
      </c>
      <c r="V701" s="23" t="str">
        <f t="shared" si="73"/>
        <v/>
      </c>
      <c r="W701" s="23" t="str">
        <f t="shared" si="74"/>
        <v/>
      </c>
      <c r="X701" s="24" t="str">
        <f t="shared" si="75"/>
        <v/>
      </c>
    </row>
    <row r="702" spans="1:24" x14ac:dyDescent="0.3">
      <c r="A702" s="4" t="str">
        <f t="shared" si="76"/>
        <v/>
      </c>
      <c r="B702" s="41"/>
      <c r="C702" s="42"/>
      <c r="D702" s="43"/>
      <c r="E702" s="44"/>
      <c r="F702" s="44"/>
      <c r="G702" s="17" t="str">
        <f>IF(OR(E702="",F702=""),"",NETWORKDAYS(E702,F702,Lister!$D$7:$D$16))</f>
        <v/>
      </c>
      <c r="I702" s="45" t="str">
        <f t="shared" si="70"/>
        <v/>
      </c>
      <c r="J702" s="46"/>
      <c r="K702" s="47">
        <f>IF(ISNUMBER('Opsparede løndele'!I687),J702+'Opsparede løndele'!I687,J702)</f>
        <v>0</v>
      </c>
      <c r="L702" s="48"/>
      <c r="M702" s="49"/>
      <c r="N702" s="23" t="str">
        <f t="shared" si="71"/>
        <v/>
      </c>
      <c r="O702" s="21" t="str">
        <f t="shared" si="72"/>
        <v/>
      </c>
      <c r="P702" s="49"/>
      <c r="Q702" s="49"/>
      <c r="R702" s="49"/>
      <c r="S702" s="22" t="str">
        <f>IFERROR(MAX(IF(OR(P702="",Q702="",R702=""),"",IF(AND(MONTH(E702)=12,MONTH(F702)=12),(NETWORKDAYS(E702,F702,Lister!$D$7:$D$16)-P702)*O702/NETWORKDAYS(Lister!$D$19,Lister!$E$19,Lister!$D$7:$D$16),IF(AND(MONTH(E702)=12,F702&gt;DATE(2021,12,31)),(NETWORKDAYS(E702,Lister!$E$19,Lister!$D$7:$D$16)-P702)*O702/NETWORKDAYS(Lister!$D$19,Lister!$E$19,Lister!$D$7:$D$16),IF(E702&gt;DATE(2021,12,31),0)))),0),"")</f>
        <v/>
      </c>
      <c r="T702" s="22" t="str">
        <f>IFERROR(MAX(IF(OR(P702="",Q702="",R702=""),"",IF(AND(MONTH(E702)=1,MONTH(F702)=1),(NETWORKDAYS(E702,F702,Lister!$D$7:$D$16)-Q702)*O702/NETWORKDAYS(Lister!$D$20,Lister!$E$20,Lister!$D$7:$D$16),IF(AND(MONTH(E702)=1,F702&gt;DATE(2022,1,31)),(NETWORKDAYS(E702,Lister!$E$20,Lister!$D$7:$D$16)-Q702)*O702/NETWORKDAYS(Lister!$D$20,Lister!$E$20,Lister!$D$7:$D$16),IF(AND(E702&lt;DATE(2022,1,1),MONTH(F702)=1),(NETWORKDAYS(Lister!$D$20,F702,Lister!$D$7:$D$16)-Q702)*O702/NETWORKDAYS(Lister!$D$20,Lister!$E$20,Lister!$D$7:$D$16),IF(AND(E702&lt;DATE(2022,1,1),F702&gt;DATE(2022,1,31)),(NETWORKDAYS(Lister!$D$20,Lister!$E$20,Lister!$D$7:$D$16)-Q702)*O702/NETWORKDAYS(Lister!$D$20,Lister!$E$20,Lister!$D$7:$D$16),IF(OR(AND(E702&lt;DATE(2022,1,1),F702&lt;DATE(2022,1,1)),E702&gt;DATE(2022,1,31)),0)))))),0),"")</f>
        <v/>
      </c>
      <c r="U702" s="22" t="str">
        <f>IFERROR(MAX(IF(OR(P702="",Q702="",R702=""),"",IF(AND(MONTH(E702)=2,MONTH(F702)=2),(NETWORKDAYS(E702,F702,Lister!$D$7:$D$16)-R702)*O702/NETWORKDAYS(Lister!$D$21,Lister!$E$21,Lister!$D$7:$D$16),IF(AND(MONTH(E702)=2,F702&gt;DATE(2022,2,28)),(NETWORKDAYS(E702,Lister!$E$21,Lister!$D$7:$D$16)-R702)*O702/NETWORKDAYS(Lister!$D$21,Lister!$E$21,Lister!$D$7:$D$16),IF(AND(E702&lt;DATE(2022,2,1),MONTH(F702)=2),(NETWORKDAYS(Lister!$D$21,F702,Lister!$D$7:$D$16)-R702)*O702/NETWORKDAYS(Lister!$D$21,Lister!$E$21,Lister!$D$7:$D$16),IF(AND(E702&lt;DATE(2022,2,1),F702&gt;DATE(2022,2,28)),(NETWORKDAYS(Lister!$D$21,Lister!$E$21,Lister!$D$7:$D$16)-R702)*O702/NETWORKDAYS(Lister!$D$21,Lister!$E$21,Lister!$D$7:$D$16),IF(OR(AND(E702&lt;DATE(2022,2,1),F702&lt;DATE(2022,2,1)),E702&gt;DATE(2022,2,28)),0)))))),0),"")</f>
        <v/>
      </c>
      <c r="V702" s="23" t="str">
        <f t="shared" si="73"/>
        <v/>
      </c>
      <c r="W702" s="23" t="str">
        <f t="shared" si="74"/>
        <v/>
      </c>
      <c r="X702" s="24" t="str">
        <f t="shared" si="75"/>
        <v/>
      </c>
    </row>
    <row r="703" spans="1:24" x14ac:dyDescent="0.3">
      <c r="A703" s="4" t="str">
        <f t="shared" si="76"/>
        <v/>
      </c>
      <c r="B703" s="41"/>
      <c r="C703" s="42"/>
      <c r="D703" s="43"/>
      <c r="E703" s="44"/>
      <c r="F703" s="44"/>
      <c r="G703" s="17" t="str">
        <f>IF(OR(E703="",F703=""),"",NETWORKDAYS(E703,F703,Lister!$D$7:$D$16))</f>
        <v/>
      </c>
      <c r="I703" s="45" t="str">
        <f t="shared" si="70"/>
        <v/>
      </c>
      <c r="J703" s="46"/>
      <c r="K703" s="47">
        <f>IF(ISNUMBER('Opsparede løndele'!I688),J703+'Opsparede løndele'!I688,J703)</f>
        <v>0</v>
      </c>
      <c r="L703" s="48"/>
      <c r="M703" s="49"/>
      <c r="N703" s="23" t="str">
        <f t="shared" si="71"/>
        <v/>
      </c>
      <c r="O703" s="21" t="str">
        <f t="shared" si="72"/>
        <v/>
      </c>
      <c r="P703" s="49"/>
      <c r="Q703" s="49"/>
      <c r="R703" s="49"/>
      <c r="S703" s="22" t="str">
        <f>IFERROR(MAX(IF(OR(P703="",Q703="",R703=""),"",IF(AND(MONTH(E703)=12,MONTH(F703)=12),(NETWORKDAYS(E703,F703,Lister!$D$7:$D$16)-P703)*O703/NETWORKDAYS(Lister!$D$19,Lister!$E$19,Lister!$D$7:$D$16),IF(AND(MONTH(E703)=12,F703&gt;DATE(2021,12,31)),(NETWORKDAYS(E703,Lister!$E$19,Lister!$D$7:$D$16)-P703)*O703/NETWORKDAYS(Lister!$D$19,Lister!$E$19,Lister!$D$7:$D$16),IF(E703&gt;DATE(2021,12,31),0)))),0),"")</f>
        <v/>
      </c>
      <c r="T703" s="22" t="str">
        <f>IFERROR(MAX(IF(OR(P703="",Q703="",R703=""),"",IF(AND(MONTH(E703)=1,MONTH(F703)=1),(NETWORKDAYS(E703,F703,Lister!$D$7:$D$16)-Q703)*O703/NETWORKDAYS(Lister!$D$20,Lister!$E$20,Lister!$D$7:$D$16),IF(AND(MONTH(E703)=1,F703&gt;DATE(2022,1,31)),(NETWORKDAYS(E703,Lister!$E$20,Lister!$D$7:$D$16)-Q703)*O703/NETWORKDAYS(Lister!$D$20,Lister!$E$20,Lister!$D$7:$D$16),IF(AND(E703&lt;DATE(2022,1,1),MONTH(F703)=1),(NETWORKDAYS(Lister!$D$20,F703,Lister!$D$7:$D$16)-Q703)*O703/NETWORKDAYS(Lister!$D$20,Lister!$E$20,Lister!$D$7:$D$16),IF(AND(E703&lt;DATE(2022,1,1),F703&gt;DATE(2022,1,31)),(NETWORKDAYS(Lister!$D$20,Lister!$E$20,Lister!$D$7:$D$16)-Q703)*O703/NETWORKDAYS(Lister!$D$20,Lister!$E$20,Lister!$D$7:$D$16),IF(OR(AND(E703&lt;DATE(2022,1,1),F703&lt;DATE(2022,1,1)),E703&gt;DATE(2022,1,31)),0)))))),0),"")</f>
        <v/>
      </c>
      <c r="U703" s="22" t="str">
        <f>IFERROR(MAX(IF(OR(P703="",Q703="",R703=""),"",IF(AND(MONTH(E703)=2,MONTH(F703)=2),(NETWORKDAYS(E703,F703,Lister!$D$7:$D$16)-R703)*O703/NETWORKDAYS(Lister!$D$21,Lister!$E$21,Lister!$D$7:$D$16),IF(AND(MONTH(E703)=2,F703&gt;DATE(2022,2,28)),(NETWORKDAYS(E703,Lister!$E$21,Lister!$D$7:$D$16)-R703)*O703/NETWORKDAYS(Lister!$D$21,Lister!$E$21,Lister!$D$7:$D$16),IF(AND(E703&lt;DATE(2022,2,1),MONTH(F703)=2),(NETWORKDAYS(Lister!$D$21,F703,Lister!$D$7:$D$16)-R703)*O703/NETWORKDAYS(Lister!$D$21,Lister!$E$21,Lister!$D$7:$D$16),IF(AND(E703&lt;DATE(2022,2,1),F703&gt;DATE(2022,2,28)),(NETWORKDAYS(Lister!$D$21,Lister!$E$21,Lister!$D$7:$D$16)-R703)*O703/NETWORKDAYS(Lister!$D$21,Lister!$E$21,Lister!$D$7:$D$16),IF(OR(AND(E703&lt;DATE(2022,2,1),F703&lt;DATE(2022,2,1)),E703&gt;DATE(2022,2,28)),0)))))),0),"")</f>
        <v/>
      </c>
      <c r="V703" s="23" t="str">
        <f t="shared" si="73"/>
        <v/>
      </c>
      <c r="W703" s="23" t="str">
        <f t="shared" si="74"/>
        <v/>
      </c>
      <c r="X703" s="24" t="str">
        <f t="shared" si="75"/>
        <v/>
      </c>
    </row>
    <row r="704" spans="1:24" x14ac:dyDescent="0.3">
      <c r="A704" s="4" t="str">
        <f t="shared" si="76"/>
        <v/>
      </c>
      <c r="B704" s="41"/>
      <c r="C704" s="42"/>
      <c r="D704" s="43"/>
      <c r="E704" s="44"/>
      <c r="F704" s="44"/>
      <c r="G704" s="17" t="str">
        <f>IF(OR(E704="",F704=""),"",NETWORKDAYS(E704,F704,Lister!$D$7:$D$16))</f>
        <v/>
      </c>
      <c r="I704" s="45" t="str">
        <f t="shared" si="70"/>
        <v/>
      </c>
      <c r="J704" s="46"/>
      <c r="K704" s="47">
        <f>IF(ISNUMBER('Opsparede løndele'!I689),J704+'Opsparede løndele'!I689,J704)</f>
        <v>0</v>
      </c>
      <c r="L704" s="48"/>
      <c r="M704" s="49"/>
      <c r="N704" s="23" t="str">
        <f t="shared" si="71"/>
        <v/>
      </c>
      <c r="O704" s="21" t="str">
        <f t="shared" si="72"/>
        <v/>
      </c>
      <c r="P704" s="49"/>
      <c r="Q704" s="49"/>
      <c r="R704" s="49"/>
      <c r="S704" s="22" t="str">
        <f>IFERROR(MAX(IF(OR(P704="",Q704="",R704=""),"",IF(AND(MONTH(E704)=12,MONTH(F704)=12),(NETWORKDAYS(E704,F704,Lister!$D$7:$D$16)-P704)*O704/NETWORKDAYS(Lister!$D$19,Lister!$E$19,Lister!$D$7:$D$16),IF(AND(MONTH(E704)=12,F704&gt;DATE(2021,12,31)),(NETWORKDAYS(E704,Lister!$E$19,Lister!$D$7:$D$16)-P704)*O704/NETWORKDAYS(Lister!$D$19,Lister!$E$19,Lister!$D$7:$D$16),IF(E704&gt;DATE(2021,12,31),0)))),0),"")</f>
        <v/>
      </c>
      <c r="T704" s="22" t="str">
        <f>IFERROR(MAX(IF(OR(P704="",Q704="",R704=""),"",IF(AND(MONTH(E704)=1,MONTH(F704)=1),(NETWORKDAYS(E704,F704,Lister!$D$7:$D$16)-Q704)*O704/NETWORKDAYS(Lister!$D$20,Lister!$E$20,Lister!$D$7:$D$16),IF(AND(MONTH(E704)=1,F704&gt;DATE(2022,1,31)),(NETWORKDAYS(E704,Lister!$E$20,Lister!$D$7:$D$16)-Q704)*O704/NETWORKDAYS(Lister!$D$20,Lister!$E$20,Lister!$D$7:$D$16),IF(AND(E704&lt;DATE(2022,1,1),MONTH(F704)=1),(NETWORKDAYS(Lister!$D$20,F704,Lister!$D$7:$D$16)-Q704)*O704/NETWORKDAYS(Lister!$D$20,Lister!$E$20,Lister!$D$7:$D$16),IF(AND(E704&lt;DATE(2022,1,1),F704&gt;DATE(2022,1,31)),(NETWORKDAYS(Lister!$D$20,Lister!$E$20,Lister!$D$7:$D$16)-Q704)*O704/NETWORKDAYS(Lister!$D$20,Lister!$E$20,Lister!$D$7:$D$16),IF(OR(AND(E704&lt;DATE(2022,1,1),F704&lt;DATE(2022,1,1)),E704&gt;DATE(2022,1,31)),0)))))),0),"")</f>
        <v/>
      </c>
      <c r="U704" s="22" t="str">
        <f>IFERROR(MAX(IF(OR(P704="",Q704="",R704=""),"",IF(AND(MONTH(E704)=2,MONTH(F704)=2),(NETWORKDAYS(E704,F704,Lister!$D$7:$D$16)-R704)*O704/NETWORKDAYS(Lister!$D$21,Lister!$E$21,Lister!$D$7:$D$16),IF(AND(MONTH(E704)=2,F704&gt;DATE(2022,2,28)),(NETWORKDAYS(E704,Lister!$E$21,Lister!$D$7:$D$16)-R704)*O704/NETWORKDAYS(Lister!$D$21,Lister!$E$21,Lister!$D$7:$D$16),IF(AND(E704&lt;DATE(2022,2,1),MONTH(F704)=2),(NETWORKDAYS(Lister!$D$21,F704,Lister!$D$7:$D$16)-R704)*O704/NETWORKDAYS(Lister!$D$21,Lister!$E$21,Lister!$D$7:$D$16),IF(AND(E704&lt;DATE(2022,2,1),F704&gt;DATE(2022,2,28)),(NETWORKDAYS(Lister!$D$21,Lister!$E$21,Lister!$D$7:$D$16)-R704)*O704/NETWORKDAYS(Lister!$D$21,Lister!$E$21,Lister!$D$7:$D$16),IF(OR(AND(E704&lt;DATE(2022,2,1),F704&lt;DATE(2022,2,1)),E704&gt;DATE(2022,2,28)),0)))))),0),"")</f>
        <v/>
      </c>
      <c r="V704" s="23" t="str">
        <f t="shared" si="73"/>
        <v/>
      </c>
      <c r="W704" s="23" t="str">
        <f t="shared" si="74"/>
        <v/>
      </c>
      <c r="X704" s="24" t="str">
        <f t="shared" si="75"/>
        <v/>
      </c>
    </row>
    <row r="705" spans="1:24" x14ac:dyDescent="0.3">
      <c r="A705" s="4" t="str">
        <f t="shared" si="76"/>
        <v/>
      </c>
      <c r="B705" s="41"/>
      <c r="C705" s="42"/>
      <c r="D705" s="43"/>
      <c r="E705" s="44"/>
      <c r="F705" s="44"/>
      <c r="G705" s="17" t="str">
        <f>IF(OR(E705="",F705=""),"",NETWORKDAYS(E705,F705,Lister!$D$7:$D$16))</f>
        <v/>
      </c>
      <c r="I705" s="45" t="str">
        <f t="shared" si="70"/>
        <v/>
      </c>
      <c r="J705" s="46"/>
      <c r="K705" s="47">
        <f>IF(ISNUMBER('Opsparede løndele'!I690),J705+'Opsparede løndele'!I690,J705)</f>
        <v>0</v>
      </c>
      <c r="L705" s="48"/>
      <c r="M705" s="49"/>
      <c r="N705" s="23" t="str">
        <f t="shared" si="71"/>
        <v/>
      </c>
      <c r="O705" s="21" t="str">
        <f t="shared" si="72"/>
        <v/>
      </c>
      <c r="P705" s="49"/>
      <c r="Q705" s="49"/>
      <c r="R705" s="49"/>
      <c r="S705" s="22" t="str">
        <f>IFERROR(MAX(IF(OR(P705="",Q705="",R705=""),"",IF(AND(MONTH(E705)=12,MONTH(F705)=12),(NETWORKDAYS(E705,F705,Lister!$D$7:$D$16)-P705)*O705/NETWORKDAYS(Lister!$D$19,Lister!$E$19,Lister!$D$7:$D$16),IF(AND(MONTH(E705)=12,F705&gt;DATE(2021,12,31)),(NETWORKDAYS(E705,Lister!$E$19,Lister!$D$7:$D$16)-P705)*O705/NETWORKDAYS(Lister!$D$19,Lister!$E$19,Lister!$D$7:$D$16),IF(E705&gt;DATE(2021,12,31),0)))),0),"")</f>
        <v/>
      </c>
      <c r="T705" s="22" t="str">
        <f>IFERROR(MAX(IF(OR(P705="",Q705="",R705=""),"",IF(AND(MONTH(E705)=1,MONTH(F705)=1),(NETWORKDAYS(E705,F705,Lister!$D$7:$D$16)-Q705)*O705/NETWORKDAYS(Lister!$D$20,Lister!$E$20,Lister!$D$7:$D$16),IF(AND(MONTH(E705)=1,F705&gt;DATE(2022,1,31)),(NETWORKDAYS(E705,Lister!$E$20,Lister!$D$7:$D$16)-Q705)*O705/NETWORKDAYS(Lister!$D$20,Lister!$E$20,Lister!$D$7:$D$16),IF(AND(E705&lt;DATE(2022,1,1),MONTH(F705)=1),(NETWORKDAYS(Lister!$D$20,F705,Lister!$D$7:$D$16)-Q705)*O705/NETWORKDAYS(Lister!$D$20,Lister!$E$20,Lister!$D$7:$D$16),IF(AND(E705&lt;DATE(2022,1,1),F705&gt;DATE(2022,1,31)),(NETWORKDAYS(Lister!$D$20,Lister!$E$20,Lister!$D$7:$D$16)-Q705)*O705/NETWORKDAYS(Lister!$D$20,Lister!$E$20,Lister!$D$7:$D$16),IF(OR(AND(E705&lt;DATE(2022,1,1),F705&lt;DATE(2022,1,1)),E705&gt;DATE(2022,1,31)),0)))))),0),"")</f>
        <v/>
      </c>
      <c r="U705" s="22" t="str">
        <f>IFERROR(MAX(IF(OR(P705="",Q705="",R705=""),"",IF(AND(MONTH(E705)=2,MONTH(F705)=2),(NETWORKDAYS(E705,F705,Lister!$D$7:$D$16)-R705)*O705/NETWORKDAYS(Lister!$D$21,Lister!$E$21,Lister!$D$7:$D$16),IF(AND(MONTH(E705)=2,F705&gt;DATE(2022,2,28)),(NETWORKDAYS(E705,Lister!$E$21,Lister!$D$7:$D$16)-R705)*O705/NETWORKDAYS(Lister!$D$21,Lister!$E$21,Lister!$D$7:$D$16),IF(AND(E705&lt;DATE(2022,2,1),MONTH(F705)=2),(NETWORKDAYS(Lister!$D$21,F705,Lister!$D$7:$D$16)-R705)*O705/NETWORKDAYS(Lister!$D$21,Lister!$E$21,Lister!$D$7:$D$16),IF(AND(E705&lt;DATE(2022,2,1),F705&gt;DATE(2022,2,28)),(NETWORKDAYS(Lister!$D$21,Lister!$E$21,Lister!$D$7:$D$16)-R705)*O705/NETWORKDAYS(Lister!$D$21,Lister!$E$21,Lister!$D$7:$D$16),IF(OR(AND(E705&lt;DATE(2022,2,1),F705&lt;DATE(2022,2,1)),E705&gt;DATE(2022,2,28)),0)))))),0),"")</f>
        <v/>
      </c>
      <c r="V705" s="23" t="str">
        <f t="shared" si="73"/>
        <v/>
      </c>
      <c r="W705" s="23" t="str">
        <f t="shared" si="74"/>
        <v/>
      </c>
      <c r="X705" s="24" t="str">
        <f t="shared" si="75"/>
        <v/>
      </c>
    </row>
    <row r="706" spans="1:24" x14ac:dyDescent="0.3">
      <c r="A706" s="4" t="str">
        <f t="shared" si="76"/>
        <v/>
      </c>
      <c r="B706" s="41"/>
      <c r="C706" s="42"/>
      <c r="D706" s="43"/>
      <c r="E706" s="44"/>
      <c r="F706" s="44"/>
      <c r="G706" s="17" t="str">
        <f>IF(OR(E706="",F706=""),"",NETWORKDAYS(E706,F706,Lister!$D$7:$D$16))</f>
        <v/>
      </c>
      <c r="I706" s="45" t="str">
        <f t="shared" si="70"/>
        <v/>
      </c>
      <c r="J706" s="46"/>
      <c r="K706" s="47">
        <f>IF(ISNUMBER('Opsparede løndele'!I691),J706+'Opsparede løndele'!I691,J706)</f>
        <v>0</v>
      </c>
      <c r="L706" s="48"/>
      <c r="M706" s="49"/>
      <c r="N706" s="23" t="str">
        <f t="shared" si="71"/>
        <v/>
      </c>
      <c r="O706" s="21" t="str">
        <f t="shared" si="72"/>
        <v/>
      </c>
      <c r="P706" s="49"/>
      <c r="Q706" s="49"/>
      <c r="R706" s="49"/>
      <c r="S706" s="22" t="str">
        <f>IFERROR(MAX(IF(OR(P706="",Q706="",R706=""),"",IF(AND(MONTH(E706)=12,MONTH(F706)=12),(NETWORKDAYS(E706,F706,Lister!$D$7:$D$16)-P706)*O706/NETWORKDAYS(Lister!$D$19,Lister!$E$19,Lister!$D$7:$D$16),IF(AND(MONTH(E706)=12,F706&gt;DATE(2021,12,31)),(NETWORKDAYS(E706,Lister!$E$19,Lister!$D$7:$D$16)-P706)*O706/NETWORKDAYS(Lister!$D$19,Lister!$E$19,Lister!$D$7:$D$16),IF(E706&gt;DATE(2021,12,31),0)))),0),"")</f>
        <v/>
      </c>
      <c r="T706" s="22" t="str">
        <f>IFERROR(MAX(IF(OR(P706="",Q706="",R706=""),"",IF(AND(MONTH(E706)=1,MONTH(F706)=1),(NETWORKDAYS(E706,F706,Lister!$D$7:$D$16)-Q706)*O706/NETWORKDAYS(Lister!$D$20,Lister!$E$20,Lister!$D$7:$D$16),IF(AND(MONTH(E706)=1,F706&gt;DATE(2022,1,31)),(NETWORKDAYS(E706,Lister!$E$20,Lister!$D$7:$D$16)-Q706)*O706/NETWORKDAYS(Lister!$D$20,Lister!$E$20,Lister!$D$7:$D$16),IF(AND(E706&lt;DATE(2022,1,1),MONTH(F706)=1),(NETWORKDAYS(Lister!$D$20,F706,Lister!$D$7:$D$16)-Q706)*O706/NETWORKDAYS(Lister!$D$20,Lister!$E$20,Lister!$D$7:$D$16),IF(AND(E706&lt;DATE(2022,1,1),F706&gt;DATE(2022,1,31)),(NETWORKDAYS(Lister!$D$20,Lister!$E$20,Lister!$D$7:$D$16)-Q706)*O706/NETWORKDAYS(Lister!$D$20,Lister!$E$20,Lister!$D$7:$D$16),IF(OR(AND(E706&lt;DATE(2022,1,1),F706&lt;DATE(2022,1,1)),E706&gt;DATE(2022,1,31)),0)))))),0),"")</f>
        <v/>
      </c>
      <c r="U706" s="22" t="str">
        <f>IFERROR(MAX(IF(OR(P706="",Q706="",R706=""),"",IF(AND(MONTH(E706)=2,MONTH(F706)=2),(NETWORKDAYS(E706,F706,Lister!$D$7:$D$16)-R706)*O706/NETWORKDAYS(Lister!$D$21,Lister!$E$21,Lister!$D$7:$D$16),IF(AND(MONTH(E706)=2,F706&gt;DATE(2022,2,28)),(NETWORKDAYS(E706,Lister!$E$21,Lister!$D$7:$D$16)-R706)*O706/NETWORKDAYS(Lister!$D$21,Lister!$E$21,Lister!$D$7:$D$16),IF(AND(E706&lt;DATE(2022,2,1),MONTH(F706)=2),(NETWORKDAYS(Lister!$D$21,F706,Lister!$D$7:$D$16)-R706)*O706/NETWORKDAYS(Lister!$D$21,Lister!$E$21,Lister!$D$7:$D$16),IF(AND(E706&lt;DATE(2022,2,1),F706&gt;DATE(2022,2,28)),(NETWORKDAYS(Lister!$D$21,Lister!$E$21,Lister!$D$7:$D$16)-R706)*O706/NETWORKDAYS(Lister!$D$21,Lister!$E$21,Lister!$D$7:$D$16),IF(OR(AND(E706&lt;DATE(2022,2,1),F706&lt;DATE(2022,2,1)),E706&gt;DATE(2022,2,28)),0)))))),0),"")</f>
        <v/>
      </c>
      <c r="V706" s="23" t="str">
        <f t="shared" si="73"/>
        <v/>
      </c>
      <c r="W706" s="23" t="str">
        <f t="shared" si="74"/>
        <v/>
      </c>
      <c r="X706" s="24" t="str">
        <f t="shared" si="75"/>
        <v/>
      </c>
    </row>
    <row r="707" spans="1:24" x14ac:dyDescent="0.3">
      <c r="A707" s="4" t="str">
        <f t="shared" si="76"/>
        <v/>
      </c>
      <c r="B707" s="41"/>
      <c r="C707" s="42"/>
      <c r="D707" s="43"/>
      <c r="E707" s="44"/>
      <c r="F707" s="44"/>
      <c r="G707" s="17" t="str">
        <f>IF(OR(E707="",F707=""),"",NETWORKDAYS(E707,F707,Lister!$D$7:$D$16))</f>
        <v/>
      </c>
      <c r="I707" s="45" t="str">
        <f t="shared" si="70"/>
        <v/>
      </c>
      <c r="J707" s="46"/>
      <c r="K707" s="47">
        <f>IF(ISNUMBER('Opsparede løndele'!I692),J707+'Opsparede løndele'!I692,J707)</f>
        <v>0</v>
      </c>
      <c r="L707" s="48"/>
      <c r="M707" s="49"/>
      <c r="N707" s="23" t="str">
        <f t="shared" si="71"/>
        <v/>
      </c>
      <c r="O707" s="21" t="str">
        <f t="shared" si="72"/>
        <v/>
      </c>
      <c r="P707" s="49"/>
      <c r="Q707" s="49"/>
      <c r="R707" s="49"/>
      <c r="S707" s="22" t="str">
        <f>IFERROR(MAX(IF(OR(P707="",Q707="",R707=""),"",IF(AND(MONTH(E707)=12,MONTH(F707)=12),(NETWORKDAYS(E707,F707,Lister!$D$7:$D$16)-P707)*O707/NETWORKDAYS(Lister!$D$19,Lister!$E$19,Lister!$D$7:$D$16),IF(AND(MONTH(E707)=12,F707&gt;DATE(2021,12,31)),(NETWORKDAYS(E707,Lister!$E$19,Lister!$D$7:$D$16)-P707)*O707/NETWORKDAYS(Lister!$D$19,Lister!$E$19,Lister!$D$7:$D$16),IF(E707&gt;DATE(2021,12,31),0)))),0),"")</f>
        <v/>
      </c>
      <c r="T707" s="22" t="str">
        <f>IFERROR(MAX(IF(OR(P707="",Q707="",R707=""),"",IF(AND(MONTH(E707)=1,MONTH(F707)=1),(NETWORKDAYS(E707,F707,Lister!$D$7:$D$16)-Q707)*O707/NETWORKDAYS(Lister!$D$20,Lister!$E$20,Lister!$D$7:$D$16),IF(AND(MONTH(E707)=1,F707&gt;DATE(2022,1,31)),(NETWORKDAYS(E707,Lister!$E$20,Lister!$D$7:$D$16)-Q707)*O707/NETWORKDAYS(Lister!$D$20,Lister!$E$20,Lister!$D$7:$D$16),IF(AND(E707&lt;DATE(2022,1,1),MONTH(F707)=1),(NETWORKDAYS(Lister!$D$20,F707,Lister!$D$7:$D$16)-Q707)*O707/NETWORKDAYS(Lister!$D$20,Lister!$E$20,Lister!$D$7:$D$16),IF(AND(E707&lt;DATE(2022,1,1),F707&gt;DATE(2022,1,31)),(NETWORKDAYS(Lister!$D$20,Lister!$E$20,Lister!$D$7:$D$16)-Q707)*O707/NETWORKDAYS(Lister!$D$20,Lister!$E$20,Lister!$D$7:$D$16),IF(OR(AND(E707&lt;DATE(2022,1,1),F707&lt;DATE(2022,1,1)),E707&gt;DATE(2022,1,31)),0)))))),0),"")</f>
        <v/>
      </c>
      <c r="U707" s="22" t="str">
        <f>IFERROR(MAX(IF(OR(P707="",Q707="",R707=""),"",IF(AND(MONTH(E707)=2,MONTH(F707)=2),(NETWORKDAYS(E707,F707,Lister!$D$7:$D$16)-R707)*O707/NETWORKDAYS(Lister!$D$21,Lister!$E$21,Lister!$D$7:$D$16),IF(AND(MONTH(E707)=2,F707&gt;DATE(2022,2,28)),(NETWORKDAYS(E707,Lister!$E$21,Lister!$D$7:$D$16)-R707)*O707/NETWORKDAYS(Lister!$D$21,Lister!$E$21,Lister!$D$7:$D$16),IF(AND(E707&lt;DATE(2022,2,1),MONTH(F707)=2),(NETWORKDAYS(Lister!$D$21,F707,Lister!$D$7:$D$16)-R707)*O707/NETWORKDAYS(Lister!$D$21,Lister!$E$21,Lister!$D$7:$D$16),IF(AND(E707&lt;DATE(2022,2,1),F707&gt;DATE(2022,2,28)),(NETWORKDAYS(Lister!$D$21,Lister!$E$21,Lister!$D$7:$D$16)-R707)*O707/NETWORKDAYS(Lister!$D$21,Lister!$E$21,Lister!$D$7:$D$16),IF(OR(AND(E707&lt;DATE(2022,2,1),F707&lt;DATE(2022,2,1)),E707&gt;DATE(2022,2,28)),0)))))),0),"")</f>
        <v/>
      </c>
      <c r="V707" s="23" t="str">
        <f t="shared" si="73"/>
        <v/>
      </c>
      <c r="W707" s="23" t="str">
        <f t="shared" si="74"/>
        <v/>
      </c>
      <c r="X707" s="24" t="str">
        <f t="shared" si="75"/>
        <v/>
      </c>
    </row>
    <row r="708" spans="1:24" x14ac:dyDescent="0.3">
      <c r="A708" s="4" t="str">
        <f t="shared" si="76"/>
        <v/>
      </c>
      <c r="B708" s="41"/>
      <c r="C708" s="42"/>
      <c r="D708" s="43"/>
      <c r="E708" s="44"/>
      <c r="F708" s="44"/>
      <c r="G708" s="17" t="str">
        <f>IF(OR(E708="",F708=""),"",NETWORKDAYS(E708,F708,Lister!$D$7:$D$16))</f>
        <v/>
      </c>
      <c r="I708" s="45" t="str">
        <f t="shared" si="70"/>
        <v/>
      </c>
      <c r="J708" s="46"/>
      <c r="K708" s="47">
        <f>IF(ISNUMBER('Opsparede løndele'!I693),J708+'Opsparede løndele'!I693,J708)</f>
        <v>0</v>
      </c>
      <c r="L708" s="48"/>
      <c r="M708" s="49"/>
      <c r="N708" s="23" t="str">
        <f t="shared" si="71"/>
        <v/>
      </c>
      <c r="O708" s="21" t="str">
        <f t="shared" si="72"/>
        <v/>
      </c>
      <c r="P708" s="49"/>
      <c r="Q708" s="49"/>
      <c r="R708" s="49"/>
      <c r="S708" s="22" t="str">
        <f>IFERROR(MAX(IF(OR(P708="",Q708="",R708=""),"",IF(AND(MONTH(E708)=12,MONTH(F708)=12),(NETWORKDAYS(E708,F708,Lister!$D$7:$D$16)-P708)*O708/NETWORKDAYS(Lister!$D$19,Lister!$E$19,Lister!$D$7:$D$16),IF(AND(MONTH(E708)=12,F708&gt;DATE(2021,12,31)),(NETWORKDAYS(E708,Lister!$E$19,Lister!$D$7:$D$16)-P708)*O708/NETWORKDAYS(Lister!$D$19,Lister!$E$19,Lister!$D$7:$D$16),IF(E708&gt;DATE(2021,12,31),0)))),0),"")</f>
        <v/>
      </c>
      <c r="T708" s="22" t="str">
        <f>IFERROR(MAX(IF(OR(P708="",Q708="",R708=""),"",IF(AND(MONTH(E708)=1,MONTH(F708)=1),(NETWORKDAYS(E708,F708,Lister!$D$7:$D$16)-Q708)*O708/NETWORKDAYS(Lister!$D$20,Lister!$E$20,Lister!$D$7:$D$16),IF(AND(MONTH(E708)=1,F708&gt;DATE(2022,1,31)),(NETWORKDAYS(E708,Lister!$E$20,Lister!$D$7:$D$16)-Q708)*O708/NETWORKDAYS(Lister!$D$20,Lister!$E$20,Lister!$D$7:$D$16),IF(AND(E708&lt;DATE(2022,1,1),MONTH(F708)=1),(NETWORKDAYS(Lister!$D$20,F708,Lister!$D$7:$D$16)-Q708)*O708/NETWORKDAYS(Lister!$D$20,Lister!$E$20,Lister!$D$7:$D$16),IF(AND(E708&lt;DATE(2022,1,1),F708&gt;DATE(2022,1,31)),(NETWORKDAYS(Lister!$D$20,Lister!$E$20,Lister!$D$7:$D$16)-Q708)*O708/NETWORKDAYS(Lister!$D$20,Lister!$E$20,Lister!$D$7:$D$16),IF(OR(AND(E708&lt;DATE(2022,1,1),F708&lt;DATE(2022,1,1)),E708&gt;DATE(2022,1,31)),0)))))),0),"")</f>
        <v/>
      </c>
      <c r="U708" s="22" t="str">
        <f>IFERROR(MAX(IF(OR(P708="",Q708="",R708=""),"",IF(AND(MONTH(E708)=2,MONTH(F708)=2),(NETWORKDAYS(E708,F708,Lister!$D$7:$D$16)-R708)*O708/NETWORKDAYS(Lister!$D$21,Lister!$E$21,Lister!$D$7:$D$16),IF(AND(MONTH(E708)=2,F708&gt;DATE(2022,2,28)),(NETWORKDAYS(E708,Lister!$E$21,Lister!$D$7:$D$16)-R708)*O708/NETWORKDAYS(Lister!$D$21,Lister!$E$21,Lister!$D$7:$D$16),IF(AND(E708&lt;DATE(2022,2,1),MONTH(F708)=2),(NETWORKDAYS(Lister!$D$21,F708,Lister!$D$7:$D$16)-R708)*O708/NETWORKDAYS(Lister!$D$21,Lister!$E$21,Lister!$D$7:$D$16),IF(AND(E708&lt;DATE(2022,2,1),F708&gt;DATE(2022,2,28)),(NETWORKDAYS(Lister!$D$21,Lister!$E$21,Lister!$D$7:$D$16)-R708)*O708/NETWORKDAYS(Lister!$D$21,Lister!$E$21,Lister!$D$7:$D$16),IF(OR(AND(E708&lt;DATE(2022,2,1),F708&lt;DATE(2022,2,1)),E708&gt;DATE(2022,2,28)),0)))))),0),"")</f>
        <v/>
      </c>
      <c r="V708" s="23" t="str">
        <f t="shared" si="73"/>
        <v/>
      </c>
      <c r="W708" s="23" t="str">
        <f t="shared" si="74"/>
        <v/>
      </c>
      <c r="X708" s="24" t="str">
        <f t="shared" si="75"/>
        <v/>
      </c>
    </row>
    <row r="709" spans="1:24" x14ac:dyDescent="0.3">
      <c r="A709" s="4" t="str">
        <f t="shared" si="76"/>
        <v/>
      </c>
      <c r="B709" s="41"/>
      <c r="C709" s="42"/>
      <c r="D709" s="43"/>
      <c r="E709" s="44"/>
      <c r="F709" s="44"/>
      <c r="G709" s="17" t="str">
        <f>IF(OR(E709="",F709=""),"",NETWORKDAYS(E709,F709,Lister!$D$7:$D$16))</f>
        <v/>
      </c>
      <c r="I709" s="45" t="str">
        <f t="shared" si="70"/>
        <v/>
      </c>
      <c r="J709" s="46"/>
      <c r="K709" s="47">
        <f>IF(ISNUMBER('Opsparede løndele'!I694),J709+'Opsparede løndele'!I694,J709)</f>
        <v>0</v>
      </c>
      <c r="L709" s="48"/>
      <c r="M709" s="49"/>
      <c r="N709" s="23" t="str">
        <f t="shared" si="71"/>
        <v/>
      </c>
      <c r="O709" s="21" t="str">
        <f t="shared" si="72"/>
        <v/>
      </c>
      <c r="P709" s="49"/>
      <c r="Q709" s="49"/>
      <c r="R709" s="49"/>
      <c r="S709" s="22" t="str">
        <f>IFERROR(MAX(IF(OR(P709="",Q709="",R709=""),"",IF(AND(MONTH(E709)=12,MONTH(F709)=12),(NETWORKDAYS(E709,F709,Lister!$D$7:$D$16)-P709)*O709/NETWORKDAYS(Lister!$D$19,Lister!$E$19,Lister!$D$7:$D$16),IF(AND(MONTH(E709)=12,F709&gt;DATE(2021,12,31)),(NETWORKDAYS(E709,Lister!$E$19,Lister!$D$7:$D$16)-P709)*O709/NETWORKDAYS(Lister!$D$19,Lister!$E$19,Lister!$D$7:$D$16),IF(E709&gt;DATE(2021,12,31),0)))),0),"")</f>
        <v/>
      </c>
      <c r="T709" s="22" t="str">
        <f>IFERROR(MAX(IF(OR(P709="",Q709="",R709=""),"",IF(AND(MONTH(E709)=1,MONTH(F709)=1),(NETWORKDAYS(E709,F709,Lister!$D$7:$D$16)-Q709)*O709/NETWORKDAYS(Lister!$D$20,Lister!$E$20,Lister!$D$7:$D$16),IF(AND(MONTH(E709)=1,F709&gt;DATE(2022,1,31)),(NETWORKDAYS(E709,Lister!$E$20,Lister!$D$7:$D$16)-Q709)*O709/NETWORKDAYS(Lister!$D$20,Lister!$E$20,Lister!$D$7:$D$16),IF(AND(E709&lt;DATE(2022,1,1),MONTH(F709)=1),(NETWORKDAYS(Lister!$D$20,F709,Lister!$D$7:$D$16)-Q709)*O709/NETWORKDAYS(Lister!$D$20,Lister!$E$20,Lister!$D$7:$D$16),IF(AND(E709&lt;DATE(2022,1,1),F709&gt;DATE(2022,1,31)),(NETWORKDAYS(Lister!$D$20,Lister!$E$20,Lister!$D$7:$D$16)-Q709)*O709/NETWORKDAYS(Lister!$D$20,Lister!$E$20,Lister!$D$7:$D$16),IF(OR(AND(E709&lt;DATE(2022,1,1),F709&lt;DATE(2022,1,1)),E709&gt;DATE(2022,1,31)),0)))))),0),"")</f>
        <v/>
      </c>
      <c r="U709" s="22" t="str">
        <f>IFERROR(MAX(IF(OR(P709="",Q709="",R709=""),"",IF(AND(MONTH(E709)=2,MONTH(F709)=2),(NETWORKDAYS(E709,F709,Lister!$D$7:$D$16)-R709)*O709/NETWORKDAYS(Lister!$D$21,Lister!$E$21,Lister!$D$7:$D$16),IF(AND(MONTH(E709)=2,F709&gt;DATE(2022,2,28)),(NETWORKDAYS(E709,Lister!$E$21,Lister!$D$7:$D$16)-R709)*O709/NETWORKDAYS(Lister!$D$21,Lister!$E$21,Lister!$D$7:$D$16),IF(AND(E709&lt;DATE(2022,2,1),MONTH(F709)=2),(NETWORKDAYS(Lister!$D$21,F709,Lister!$D$7:$D$16)-R709)*O709/NETWORKDAYS(Lister!$D$21,Lister!$E$21,Lister!$D$7:$D$16),IF(AND(E709&lt;DATE(2022,2,1),F709&gt;DATE(2022,2,28)),(NETWORKDAYS(Lister!$D$21,Lister!$E$21,Lister!$D$7:$D$16)-R709)*O709/NETWORKDAYS(Lister!$D$21,Lister!$E$21,Lister!$D$7:$D$16),IF(OR(AND(E709&lt;DATE(2022,2,1),F709&lt;DATE(2022,2,1)),E709&gt;DATE(2022,2,28)),0)))))),0),"")</f>
        <v/>
      </c>
      <c r="V709" s="23" t="str">
        <f t="shared" si="73"/>
        <v/>
      </c>
      <c r="W709" s="23" t="str">
        <f t="shared" si="74"/>
        <v/>
      </c>
      <c r="X709" s="24" t="str">
        <f t="shared" si="75"/>
        <v/>
      </c>
    </row>
    <row r="710" spans="1:24" x14ac:dyDescent="0.3">
      <c r="A710" s="4" t="str">
        <f t="shared" si="76"/>
        <v/>
      </c>
      <c r="B710" s="41"/>
      <c r="C710" s="42"/>
      <c r="D710" s="43"/>
      <c r="E710" s="44"/>
      <c r="F710" s="44"/>
      <c r="G710" s="17" t="str">
        <f>IF(OR(E710="",F710=""),"",NETWORKDAYS(E710,F710,Lister!$D$7:$D$16))</f>
        <v/>
      </c>
      <c r="I710" s="45" t="str">
        <f t="shared" si="70"/>
        <v/>
      </c>
      <c r="J710" s="46"/>
      <c r="K710" s="47">
        <f>IF(ISNUMBER('Opsparede løndele'!I695),J710+'Opsparede løndele'!I695,J710)</f>
        <v>0</v>
      </c>
      <c r="L710" s="48"/>
      <c r="M710" s="49"/>
      <c r="N710" s="23" t="str">
        <f t="shared" si="71"/>
        <v/>
      </c>
      <c r="O710" s="21" t="str">
        <f t="shared" si="72"/>
        <v/>
      </c>
      <c r="P710" s="49"/>
      <c r="Q710" s="49"/>
      <c r="R710" s="49"/>
      <c r="S710" s="22" t="str">
        <f>IFERROR(MAX(IF(OR(P710="",Q710="",R710=""),"",IF(AND(MONTH(E710)=12,MONTH(F710)=12),(NETWORKDAYS(E710,F710,Lister!$D$7:$D$16)-P710)*O710/NETWORKDAYS(Lister!$D$19,Lister!$E$19,Lister!$D$7:$D$16),IF(AND(MONTH(E710)=12,F710&gt;DATE(2021,12,31)),(NETWORKDAYS(E710,Lister!$E$19,Lister!$D$7:$D$16)-P710)*O710/NETWORKDAYS(Lister!$D$19,Lister!$E$19,Lister!$D$7:$D$16),IF(E710&gt;DATE(2021,12,31),0)))),0),"")</f>
        <v/>
      </c>
      <c r="T710" s="22" t="str">
        <f>IFERROR(MAX(IF(OR(P710="",Q710="",R710=""),"",IF(AND(MONTH(E710)=1,MONTH(F710)=1),(NETWORKDAYS(E710,F710,Lister!$D$7:$D$16)-Q710)*O710/NETWORKDAYS(Lister!$D$20,Lister!$E$20,Lister!$D$7:$D$16),IF(AND(MONTH(E710)=1,F710&gt;DATE(2022,1,31)),(NETWORKDAYS(E710,Lister!$E$20,Lister!$D$7:$D$16)-Q710)*O710/NETWORKDAYS(Lister!$D$20,Lister!$E$20,Lister!$D$7:$D$16),IF(AND(E710&lt;DATE(2022,1,1),MONTH(F710)=1),(NETWORKDAYS(Lister!$D$20,F710,Lister!$D$7:$D$16)-Q710)*O710/NETWORKDAYS(Lister!$D$20,Lister!$E$20,Lister!$D$7:$D$16),IF(AND(E710&lt;DATE(2022,1,1),F710&gt;DATE(2022,1,31)),(NETWORKDAYS(Lister!$D$20,Lister!$E$20,Lister!$D$7:$D$16)-Q710)*O710/NETWORKDAYS(Lister!$D$20,Lister!$E$20,Lister!$D$7:$D$16),IF(OR(AND(E710&lt;DATE(2022,1,1),F710&lt;DATE(2022,1,1)),E710&gt;DATE(2022,1,31)),0)))))),0),"")</f>
        <v/>
      </c>
      <c r="U710" s="22" t="str">
        <f>IFERROR(MAX(IF(OR(P710="",Q710="",R710=""),"",IF(AND(MONTH(E710)=2,MONTH(F710)=2),(NETWORKDAYS(E710,F710,Lister!$D$7:$D$16)-R710)*O710/NETWORKDAYS(Lister!$D$21,Lister!$E$21,Lister!$D$7:$D$16),IF(AND(MONTH(E710)=2,F710&gt;DATE(2022,2,28)),(NETWORKDAYS(E710,Lister!$E$21,Lister!$D$7:$D$16)-R710)*O710/NETWORKDAYS(Lister!$D$21,Lister!$E$21,Lister!$D$7:$D$16),IF(AND(E710&lt;DATE(2022,2,1),MONTH(F710)=2),(NETWORKDAYS(Lister!$D$21,F710,Lister!$D$7:$D$16)-R710)*O710/NETWORKDAYS(Lister!$D$21,Lister!$E$21,Lister!$D$7:$D$16),IF(AND(E710&lt;DATE(2022,2,1),F710&gt;DATE(2022,2,28)),(NETWORKDAYS(Lister!$D$21,Lister!$E$21,Lister!$D$7:$D$16)-R710)*O710/NETWORKDAYS(Lister!$D$21,Lister!$E$21,Lister!$D$7:$D$16),IF(OR(AND(E710&lt;DATE(2022,2,1),F710&lt;DATE(2022,2,1)),E710&gt;DATE(2022,2,28)),0)))))),0),"")</f>
        <v/>
      </c>
      <c r="V710" s="23" t="str">
        <f t="shared" si="73"/>
        <v/>
      </c>
      <c r="W710" s="23" t="str">
        <f t="shared" si="74"/>
        <v/>
      </c>
      <c r="X710" s="24" t="str">
        <f t="shared" si="75"/>
        <v/>
      </c>
    </row>
    <row r="711" spans="1:24" x14ac:dyDescent="0.3">
      <c r="A711" s="4" t="str">
        <f t="shared" si="76"/>
        <v/>
      </c>
      <c r="B711" s="41"/>
      <c r="C711" s="42"/>
      <c r="D711" s="43"/>
      <c r="E711" s="44"/>
      <c r="F711" s="44"/>
      <c r="G711" s="17" t="str">
        <f>IF(OR(E711="",F711=""),"",NETWORKDAYS(E711,F711,Lister!$D$7:$D$16))</f>
        <v/>
      </c>
      <c r="I711" s="45" t="str">
        <f t="shared" si="70"/>
        <v/>
      </c>
      <c r="J711" s="46"/>
      <c r="K711" s="47">
        <f>IF(ISNUMBER('Opsparede løndele'!I696),J711+'Opsparede løndele'!I696,J711)</f>
        <v>0</v>
      </c>
      <c r="L711" s="48"/>
      <c r="M711" s="49"/>
      <c r="N711" s="23" t="str">
        <f t="shared" si="71"/>
        <v/>
      </c>
      <c r="O711" s="21" t="str">
        <f t="shared" si="72"/>
        <v/>
      </c>
      <c r="P711" s="49"/>
      <c r="Q711" s="49"/>
      <c r="R711" s="49"/>
      <c r="S711" s="22" t="str">
        <f>IFERROR(MAX(IF(OR(P711="",Q711="",R711=""),"",IF(AND(MONTH(E711)=12,MONTH(F711)=12),(NETWORKDAYS(E711,F711,Lister!$D$7:$D$16)-P711)*O711/NETWORKDAYS(Lister!$D$19,Lister!$E$19,Lister!$D$7:$D$16),IF(AND(MONTH(E711)=12,F711&gt;DATE(2021,12,31)),(NETWORKDAYS(E711,Lister!$E$19,Lister!$D$7:$D$16)-P711)*O711/NETWORKDAYS(Lister!$D$19,Lister!$E$19,Lister!$D$7:$D$16),IF(E711&gt;DATE(2021,12,31),0)))),0),"")</f>
        <v/>
      </c>
      <c r="T711" s="22" t="str">
        <f>IFERROR(MAX(IF(OR(P711="",Q711="",R711=""),"",IF(AND(MONTH(E711)=1,MONTH(F711)=1),(NETWORKDAYS(E711,F711,Lister!$D$7:$D$16)-Q711)*O711/NETWORKDAYS(Lister!$D$20,Lister!$E$20,Lister!$D$7:$D$16),IF(AND(MONTH(E711)=1,F711&gt;DATE(2022,1,31)),(NETWORKDAYS(E711,Lister!$E$20,Lister!$D$7:$D$16)-Q711)*O711/NETWORKDAYS(Lister!$D$20,Lister!$E$20,Lister!$D$7:$D$16),IF(AND(E711&lt;DATE(2022,1,1),MONTH(F711)=1),(NETWORKDAYS(Lister!$D$20,F711,Lister!$D$7:$D$16)-Q711)*O711/NETWORKDAYS(Lister!$D$20,Lister!$E$20,Lister!$D$7:$D$16),IF(AND(E711&lt;DATE(2022,1,1),F711&gt;DATE(2022,1,31)),(NETWORKDAYS(Lister!$D$20,Lister!$E$20,Lister!$D$7:$D$16)-Q711)*O711/NETWORKDAYS(Lister!$D$20,Lister!$E$20,Lister!$D$7:$D$16),IF(OR(AND(E711&lt;DATE(2022,1,1),F711&lt;DATE(2022,1,1)),E711&gt;DATE(2022,1,31)),0)))))),0),"")</f>
        <v/>
      </c>
      <c r="U711" s="22" t="str">
        <f>IFERROR(MAX(IF(OR(P711="",Q711="",R711=""),"",IF(AND(MONTH(E711)=2,MONTH(F711)=2),(NETWORKDAYS(E711,F711,Lister!$D$7:$D$16)-R711)*O711/NETWORKDAYS(Lister!$D$21,Lister!$E$21,Lister!$D$7:$D$16),IF(AND(MONTH(E711)=2,F711&gt;DATE(2022,2,28)),(NETWORKDAYS(E711,Lister!$E$21,Lister!$D$7:$D$16)-R711)*O711/NETWORKDAYS(Lister!$D$21,Lister!$E$21,Lister!$D$7:$D$16),IF(AND(E711&lt;DATE(2022,2,1),MONTH(F711)=2),(NETWORKDAYS(Lister!$D$21,F711,Lister!$D$7:$D$16)-R711)*O711/NETWORKDAYS(Lister!$D$21,Lister!$E$21,Lister!$D$7:$D$16),IF(AND(E711&lt;DATE(2022,2,1),F711&gt;DATE(2022,2,28)),(NETWORKDAYS(Lister!$D$21,Lister!$E$21,Lister!$D$7:$D$16)-R711)*O711/NETWORKDAYS(Lister!$D$21,Lister!$E$21,Lister!$D$7:$D$16),IF(OR(AND(E711&lt;DATE(2022,2,1),F711&lt;DATE(2022,2,1)),E711&gt;DATE(2022,2,28)),0)))))),0),"")</f>
        <v/>
      </c>
      <c r="V711" s="23" t="str">
        <f t="shared" si="73"/>
        <v/>
      </c>
      <c r="W711" s="23" t="str">
        <f t="shared" si="74"/>
        <v/>
      </c>
      <c r="X711" s="24" t="str">
        <f t="shared" si="75"/>
        <v/>
      </c>
    </row>
    <row r="712" spans="1:24" x14ac:dyDescent="0.3">
      <c r="A712" s="4" t="str">
        <f t="shared" si="76"/>
        <v/>
      </c>
      <c r="B712" s="41"/>
      <c r="C712" s="42"/>
      <c r="D712" s="43"/>
      <c r="E712" s="44"/>
      <c r="F712" s="44"/>
      <c r="G712" s="17" t="str">
        <f>IF(OR(E712="",F712=""),"",NETWORKDAYS(E712,F712,Lister!$D$7:$D$16))</f>
        <v/>
      </c>
      <c r="I712" s="45" t="str">
        <f t="shared" si="70"/>
        <v/>
      </c>
      <c r="J712" s="46"/>
      <c r="K712" s="47">
        <f>IF(ISNUMBER('Opsparede løndele'!I697),J712+'Opsparede løndele'!I697,J712)</f>
        <v>0</v>
      </c>
      <c r="L712" s="48"/>
      <c r="M712" s="49"/>
      <c r="N712" s="23" t="str">
        <f t="shared" si="71"/>
        <v/>
      </c>
      <c r="O712" s="21" t="str">
        <f t="shared" si="72"/>
        <v/>
      </c>
      <c r="P712" s="49"/>
      <c r="Q712" s="49"/>
      <c r="R712" s="49"/>
      <c r="S712" s="22" t="str">
        <f>IFERROR(MAX(IF(OR(P712="",Q712="",R712=""),"",IF(AND(MONTH(E712)=12,MONTH(F712)=12),(NETWORKDAYS(E712,F712,Lister!$D$7:$D$16)-P712)*O712/NETWORKDAYS(Lister!$D$19,Lister!$E$19,Lister!$D$7:$D$16),IF(AND(MONTH(E712)=12,F712&gt;DATE(2021,12,31)),(NETWORKDAYS(E712,Lister!$E$19,Lister!$D$7:$D$16)-P712)*O712/NETWORKDAYS(Lister!$D$19,Lister!$E$19,Lister!$D$7:$D$16),IF(E712&gt;DATE(2021,12,31),0)))),0),"")</f>
        <v/>
      </c>
      <c r="T712" s="22" t="str">
        <f>IFERROR(MAX(IF(OR(P712="",Q712="",R712=""),"",IF(AND(MONTH(E712)=1,MONTH(F712)=1),(NETWORKDAYS(E712,F712,Lister!$D$7:$D$16)-Q712)*O712/NETWORKDAYS(Lister!$D$20,Lister!$E$20,Lister!$D$7:$D$16),IF(AND(MONTH(E712)=1,F712&gt;DATE(2022,1,31)),(NETWORKDAYS(E712,Lister!$E$20,Lister!$D$7:$D$16)-Q712)*O712/NETWORKDAYS(Lister!$D$20,Lister!$E$20,Lister!$D$7:$D$16),IF(AND(E712&lt;DATE(2022,1,1),MONTH(F712)=1),(NETWORKDAYS(Lister!$D$20,F712,Lister!$D$7:$D$16)-Q712)*O712/NETWORKDAYS(Lister!$D$20,Lister!$E$20,Lister!$D$7:$D$16),IF(AND(E712&lt;DATE(2022,1,1),F712&gt;DATE(2022,1,31)),(NETWORKDAYS(Lister!$D$20,Lister!$E$20,Lister!$D$7:$D$16)-Q712)*O712/NETWORKDAYS(Lister!$D$20,Lister!$E$20,Lister!$D$7:$D$16),IF(OR(AND(E712&lt;DATE(2022,1,1),F712&lt;DATE(2022,1,1)),E712&gt;DATE(2022,1,31)),0)))))),0),"")</f>
        <v/>
      </c>
      <c r="U712" s="22" t="str">
        <f>IFERROR(MAX(IF(OR(P712="",Q712="",R712=""),"",IF(AND(MONTH(E712)=2,MONTH(F712)=2),(NETWORKDAYS(E712,F712,Lister!$D$7:$D$16)-R712)*O712/NETWORKDAYS(Lister!$D$21,Lister!$E$21,Lister!$D$7:$D$16),IF(AND(MONTH(E712)=2,F712&gt;DATE(2022,2,28)),(NETWORKDAYS(E712,Lister!$E$21,Lister!$D$7:$D$16)-R712)*O712/NETWORKDAYS(Lister!$D$21,Lister!$E$21,Lister!$D$7:$D$16),IF(AND(E712&lt;DATE(2022,2,1),MONTH(F712)=2),(NETWORKDAYS(Lister!$D$21,F712,Lister!$D$7:$D$16)-R712)*O712/NETWORKDAYS(Lister!$D$21,Lister!$E$21,Lister!$D$7:$D$16),IF(AND(E712&lt;DATE(2022,2,1),F712&gt;DATE(2022,2,28)),(NETWORKDAYS(Lister!$D$21,Lister!$E$21,Lister!$D$7:$D$16)-R712)*O712/NETWORKDAYS(Lister!$D$21,Lister!$E$21,Lister!$D$7:$D$16),IF(OR(AND(E712&lt;DATE(2022,2,1),F712&lt;DATE(2022,2,1)),E712&gt;DATE(2022,2,28)),0)))))),0),"")</f>
        <v/>
      </c>
      <c r="V712" s="23" t="str">
        <f t="shared" si="73"/>
        <v/>
      </c>
      <c r="W712" s="23" t="str">
        <f t="shared" si="74"/>
        <v/>
      </c>
      <c r="X712" s="24" t="str">
        <f t="shared" si="75"/>
        <v/>
      </c>
    </row>
    <row r="713" spans="1:24" x14ac:dyDescent="0.3">
      <c r="A713" s="4" t="str">
        <f t="shared" si="76"/>
        <v/>
      </c>
      <c r="B713" s="41"/>
      <c r="C713" s="42"/>
      <c r="D713" s="43"/>
      <c r="E713" s="44"/>
      <c r="F713" s="44"/>
      <c r="G713" s="17" t="str">
        <f>IF(OR(E713="",F713=""),"",NETWORKDAYS(E713,F713,Lister!$D$7:$D$16))</f>
        <v/>
      </c>
      <c r="I713" s="45" t="str">
        <f t="shared" si="70"/>
        <v/>
      </c>
      <c r="J713" s="46"/>
      <c r="K713" s="47">
        <f>IF(ISNUMBER('Opsparede løndele'!I698),J713+'Opsparede løndele'!I698,J713)</f>
        <v>0</v>
      </c>
      <c r="L713" s="48"/>
      <c r="M713" s="49"/>
      <c r="N713" s="23" t="str">
        <f t="shared" si="71"/>
        <v/>
      </c>
      <c r="O713" s="21" t="str">
        <f t="shared" si="72"/>
        <v/>
      </c>
      <c r="P713" s="49"/>
      <c r="Q713" s="49"/>
      <c r="R713" s="49"/>
      <c r="S713" s="22" t="str">
        <f>IFERROR(MAX(IF(OR(P713="",Q713="",R713=""),"",IF(AND(MONTH(E713)=12,MONTH(F713)=12),(NETWORKDAYS(E713,F713,Lister!$D$7:$D$16)-P713)*O713/NETWORKDAYS(Lister!$D$19,Lister!$E$19,Lister!$D$7:$D$16),IF(AND(MONTH(E713)=12,F713&gt;DATE(2021,12,31)),(NETWORKDAYS(E713,Lister!$E$19,Lister!$D$7:$D$16)-P713)*O713/NETWORKDAYS(Lister!$D$19,Lister!$E$19,Lister!$D$7:$D$16),IF(E713&gt;DATE(2021,12,31),0)))),0),"")</f>
        <v/>
      </c>
      <c r="T713" s="22" t="str">
        <f>IFERROR(MAX(IF(OR(P713="",Q713="",R713=""),"",IF(AND(MONTH(E713)=1,MONTH(F713)=1),(NETWORKDAYS(E713,F713,Lister!$D$7:$D$16)-Q713)*O713/NETWORKDAYS(Lister!$D$20,Lister!$E$20,Lister!$D$7:$D$16),IF(AND(MONTH(E713)=1,F713&gt;DATE(2022,1,31)),(NETWORKDAYS(E713,Lister!$E$20,Lister!$D$7:$D$16)-Q713)*O713/NETWORKDAYS(Lister!$D$20,Lister!$E$20,Lister!$D$7:$D$16),IF(AND(E713&lt;DATE(2022,1,1),MONTH(F713)=1),(NETWORKDAYS(Lister!$D$20,F713,Lister!$D$7:$D$16)-Q713)*O713/NETWORKDAYS(Lister!$D$20,Lister!$E$20,Lister!$D$7:$D$16),IF(AND(E713&lt;DATE(2022,1,1),F713&gt;DATE(2022,1,31)),(NETWORKDAYS(Lister!$D$20,Lister!$E$20,Lister!$D$7:$D$16)-Q713)*O713/NETWORKDAYS(Lister!$D$20,Lister!$E$20,Lister!$D$7:$D$16),IF(OR(AND(E713&lt;DATE(2022,1,1),F713&lt;DATE(2022,1,1)),E713&gt;DATE(2022,1,31)),0)))))),0),"")</f>
        <v/>
      </c>
      <c r="U713" s="22" t="str">
        <f>IFERROR(MAX(IF(OR(P713="",Q713="",R713=""),"",IF(AND(MONTH(E713)=2,MONTH(F713)=2),(NETWORKDAYS(E713,F713,Lister!$D$7:$D$16)-R713)*O713/NETWORKDAYS(Lister!$D$21,Lister!$E$21,Lister!$D$7:$D$16),IF(AND(MONTH(E713)=2,F713&gt;DATE(2022,2,28)),(NETWORKDAYS(E713,Lister!$E$21,Lister!$D$7:$D$16)-R713)*O713/NETWORKDAYS(Lister!$D$21,Lister!$E$21,Lister!$D$7:$D$16),IF(AND(E713&lt;DATE(2022,2,1),MONTH(F713)=2),(NETWORKDAYS(Lister!$D$21,F713,Lister!$D$7:$D$16)-R713)*O713/NETWORKDAYS(Lister!$D$21,Lister!$E$21,Lister!$D$7:$D$16),IF(AND(E713&lt;DATE(2022,2,1),F713&gt;DATE(2022,2,28)),(NETWORKDAYS(Lister!$D$21,Lister!$E$21,Lister!$D$7:$D$16)-R713)*O713/NETWORKDAYS(Lister!$D$21,Lister!$E$21,Lister!$D$7:$D$16),IF(OR(AND(E713&lt;DATE(2022,2,1),F713&lt;DATE(2022,2,1)),E713&gt;DATE(2022,2,28)),0)))))),0),"")</f>
        <v/>
      </c>
      <c r="V713" s="23" t="str">
        <f t="shared" si="73"/>
        <v/>
      </c>
      <c r="W713" s="23" t="str">
        <f t="shared" si="74"/>
        <v/>
      </c>
      <c r="X713" s="24" t="str">
        <f t="shared" si="75"/>
        <v/>
      </c>
    </row>
    <row r="714" spans="1:24" x14ac:dyDescent="0.3">
      <c r="A714" s="4" t="str">
        <f t="shared" si="76"/>
        <v/>
      </c>
      <c r="B714" s="41"/>
      <c r="C714" s="42"/>
      <c r="D714" s="43"/>
      <c r="E714" s="44"/>
      <c r="F714" s="44"/>
      <c r="G714" s="17" t="str">
        <f>IF(OR(E714="",F714=""),"",NETWORKDAYS(E714,F714,Lister!$D$7:$D$16))</f>
        <v/>
      </c>
      <c r="I714" s="45" t="str">
        <f t="shared" si="70"/>
        <v/>
      </c>
      <c r="J714" s="46"/>
      <c r="K714" s="47">
        <f>IF(ISNUMBER('Opsparede løndele'!I699),J714+'Opsparede løndele'!I699,J714)</f>
        <v>0</v>
      </c>
      <c r="L714" s="48"/>
      <c r="M714" s="49"/>
      <c r="N714" s="23" t="str">
        <f t="shared" si="71"/>
        <v/>
      </c>
      <c r="O714" s="21" t="str">
        <f t="shared" si="72"/>
        <v/>
      </c>
      <c r="P714" s="49"/>
      <c r="Q714" s="49"/>
      <c r="R714" s="49"/>
      <c r="S714" s="22" t="str">
        <f>IFERROR(MAX(IF(OR(P714="",Q714="",R714=""),"",IF(AND(MONTH(E714)=12,MONTH(F714)=12),(NETWORKDAYS(E714,F714,Lister!$D$7:$D$16)-P714)*O714/NETWORKDAYS(Lister!$D$19,Lister!$E$19,Lister!$D$7:$D$16),IF(AND(MONTH(E714)=12,F714&gt;DATE(2021,12,31)),(NETWORKDAYS(E714,Lister!$E$19,Lister!$D$7:$D$16)-P714)*O714/NETWORKDAYS(Lister!$D$19,Lister!$E$19,Lister!$D$7:$D$16),IF(E714&gt;DATE(2021,12,31),0)))),0),"")</f>
        <v/>
      </c>
      <c r="T714" s="22" t="str">
        <f>IFERROR(MAX(IF(OR(P714="",Q714="",R714=""),"",IF(AND(MONTH(E714)=1,MONTH(F714)=1),(NETWORKDAYS(E714,F714,Lister!$D$7:$D$16)-Q714)*O714/NETWORKDAYS(Lister!$D$20,Lister!$E$20,Lister!$D$7:$D$16),IF(AND(MONTH(E714)=1,F714&gt;DATE(2022,1,31)),(NETWORKDAYS(E714,Lister!$E$20,Lister!$D$7:$D$16)-Q714)*O714/NETWORKDAYS(Lister!$D$20,Lister!$E$20,Lister!$D$7:$D$16),IF(AND(E714&lt;DATE(2022,1,1),MONTH(F714)=1),(NETWORKDAYS(Lister!$D$20,F714,Lister!$D$7:$D$16)-Q714)*O714/NETWORKDAYS(Lister!$D$20,Lister!$E$20,Lister!$D$7:$D$16),IF(AND(E714&lt;DATE(2022,1,1),F714&gt;DATE(2022,1,31)),(NETWORKDAYS(Lister!$D$20,Lister!$E$20,Lister!$D$7:$D$16)-Q714)*O714/NETWORKDAYS(Lister!$D$20,Lister!$E$20,Lister!$D$7:$D$16),IF(OR(AND(E714&lt;DATE(2022,1,1),F714&lt;DATE(2022,1,1)),E714&gt;DATE(2022,1,31)),0)))))),0),"")</f>
        <v/>
      </c>
      <c r="U714" s="22" t="str">
        <f>IFERROR(MAX(IF(OR(P714="",Q714="",R714=""),"",IF(AND(MONTH(E714)=2,MONTH(F714)=2),(NETWORKDAYS(E714,F714,Lister!$D$7:$D$16)-R714)*O714/NETWORKDAYS(Lister!$D$21,Lister!$E$21,Lister!$D$7:$D$16),IF(AND(MONTH(E714)=2,F714&gt;DATE(2022,2,28)),(NETWORKDAYS(E714,Lister!$E$21,Lister!$D$7:$D$16)-R714)*O714/NETWORKDAYS(Lister!$D$21,Lister!$E$21,Lister!$D$7:$D$16),IF(AND(E714&lt;DATE(2022,2,1),MONTH(F714)=2),(NETWORKDAYS(Lister!$D$21,F714,Lister!$D$7:$D$16)-R714)*O714/NETWORKDAYS(Lister!$D$21,Lister!$E$21,Lister!$D$7:$D$16),IF(AND(E714&lt;DATE(2022,2,1),F714&gt;DATE(2022,2,28)),(NETWORKDAYS(Lister!$D$21,Lister!$E$21,Lister!$D$7:$D$16)-R714)*O714/NETWORKDAYS(Lister!$D$21,Lister!$E$21,Lister!$D$7:$D$16),IF(OR(AND(E714&lt;DATE(2022,2,1),F714&lt;DATE(2022,2,1)),E714&gt;DATE(2022,2,28)),0)))))),0),"")</f>
        <v/>
      </c>
      <c r="V714" s="23" t="str">
        <f t="shared" si="73"/>
        <v/>
      </c>
      <c r="W714" s="23" t="str">
        <f t="shared" si="74"/>
        <v/>
      </c>
      <c r="X714" s="24" t="str">
        <f t="shared" si="75"/>
        <v/>
      </c>
    </row>
    <row r="715" spans="1:24" x14ac:dyDescent="0.3">
      <c r="A715" s="4" t="str">
        <f t="shared" si="76"/>
        <v/>
      </c>
      <c r="B715" s="41"/>
      <c r="C715" s="42"/>
      <c r="D715" s="43"/>
      <c r="E715" s="44"/>
      <c r="F715" s="44"/>
      <c r="G715" s="17" t="str">
        <f>IF(OR(E715="",F715=""),"",NETWORKDAYS(E715,F715,Lister!$D$7:$D$16))</f>
        <v/>
      </c>
      <c r="I715" s="45" t="str">
        <f t="shared" si="70"/>
        <v/>
      </c>
      <c r="J715" s="46"/>
      <c r="K715" s="47">
        <f>IF(ISNUMBER('Opsparede løndele'!I700),J715+'Opsparede løndele'!I700,J715)</f>
        <v>0</v>
      </c>
      <c r="L715" s="48"/>
      <c r="M715" s="49"/>
      <c r="N715" s="23" t="str">
        <f t="shared" si="71"/>
        <v/>
      </c>
      <c r="O715" s="21" t="str">
        <f t="shared" si="72"/>
        <v/>
      </c>
      <c r="P715" s="49"/>
      <c r="Q715" s="49"/>
      <c r="R715" s="49"/>
      <c r="S715" s="22" t="str">
        <f>IFERROR(MAX(IF(OR(P715="",Q715="",R715=""),"",IF(AND(MONTH(E715)=12,MONTH(F715)=12),(NETWORKDAYS(E715,F715,Lister!$D$7:$D$16)-P715)*O715/NETWORKDAYS(Lister!$D$19,Lister!$E$19,Lister!$D$7:$D$16),IF(AND(MONTH(E715)=12,F715&gt;DATE(2021,12,31)),(NETWORKDAYS(E715,Lister!$E$19,Lister!$D$7:$D$16)-P715)*O715/NETWORKDAYS(Lister!$D$19,Lister!$E$19,Lister!$D$7:$D$16),IF(E715&gt;DATE(2021,12,31),0)))),0),"")</f>
        <v/>
      </c>
      <c r="T715" s="22" t="str">
        <f>IFERROR(MAX(IF(OR(P715="",Q715="",R715=""),"",IF(AND(MONTH(E715)=1,MONTH(F715)=1),(NETWORKDAYS(E715,F715,Lister!$D$7:$D$16)-Q715)*O715/NETWORKDAYS(Lister!$D$20,Lister!$E$20,Lister!$D$7:$D$16),IF(AND(MONTH(E715)=1,F715&gt;DATE(2022,1,31)),(NETWORKDAYS(E715,Lister!$E$20,Lister!$D$7:$D$16)-Q715)*O715/NETWORKDAYS(Lister!$D$20,Lister!$E$20,Lister!$D$7:$D$16),IF(AND(E715&lt;DATE(2022,1,1),MONTH(F715)=1),(NETWORKDAYS(Lister!$D$20,F715,Lister!$D$7:$D$16)-Q715)*O715/NETWORKDAYS(Lister!$D$20,Lister!$E$20,Lister!$D$7:$D$16),IF(AND(E715&lt;DATE(2022,1,1),F715&gt;DATE(2022,1,31)),(NETWORKDAYS(Lister!$D$20,Lister!$E$20,Lister!$D$7:$D$16)-Q715)*O715/NETWORKDAYS(Lister!$D$20,Lister!$E$20,Lister!$D$7:$D$16),IF(OR(AND(E715&lt;DATE(2022,1,1),F715&lt;DATE(2022,1,1)),E715&gt;DATE(2022,1,31)),0)))))),0),"")</f>
        <v/>
      </c>
      <c r="U715" s="22" t="str">
        <f>IFERROR(MAX(IF(OR(P715="",Q715="",R715=""),"",IF(AND(MONTH(E715)=2,MONTH(F715)=2),(NETWORKDAYS(E715,F715,Lister!$D$7:$D$16)-R715)*O715/NETWORKDAYS(Lister!$D$21,Lister!$E$21,Lister!$D$7:$D$16),IF(AND(MONTH(E715)=2,F715&gt;DATE(2022,2,28)),(NETWORKDAYS(E715,Lister!$E$21,Lister!$D$7:$D$16)-R715)*O715/NETWORKDAYS(Lister!$D$21,Lister!$E$21,Lister!$D$7:$D$16),IF(AND(E715&lt;DATE(2022,2,1),MONTH(F715)=2),(NETWORKDAYS(Lister!$D$21,F715,Lister!$D$7:$D$16)-R715)*O715/NETWORKDAYS(Lister!$D$21,Lister!$E$21,Lister!$D$7:$D$16),IF(AND(E715&lt;DATE(2022,2,1),F715&gt;DATE(2022,2,28)),(NETWORKDAYS(Lister!$D$21,Lister!$E$21,Lister!$D$7:$D$16)-R715)*O715/NETWORKDAYS(Lister!$D$21,Lister!$E$21,Lister!$D$7:$D$16),IF(OR(AND(E715&lt;DATE(2022,2,1),F715&lt;DATE(2022,2,1)),E715&gt;DATE(2022,2,28)),0)))))),0),"")</f>
        <v/>
      </c>
      <c r="V715" s="23" t="str">
        <f t="shared" si="73"/>
        <v/>
      </c>
      <c r="W715" s="23" t="str">
        <f t="shared" si="74"/>
        <v/>
      </c>
      <c r="X715" s="24" t="str">
        <f t="shared" si="75"/>
        <v/>
      </c>
    </row>
    <row r="716" spans="1:24" x14ac:dyDescent="0.3">
      <c r="A716" s="4" t="str">
        <f t="shared" si="76"/>
        <v/>
      </c>
      <c r="B716" s="41"/>
      <c r="C716" s="42"/>
      <c r="D716" s="43"/>
      <c r="E716" s="44"/>
      <c r="F716" s="44"/>
      <c r="G716" s="17" t="str">
        <f>IF(OR(E716="",F716=""),"",NETWORKDAYS(E716,F716,Lister!$D$7:$D$16))</f>
        <v/>
      </c>
      <c r="I716" s="45" t="str">
        <f t="shared" si="70"/>
        <v/>
      </c>
      <c r="J716" s="46"/>
      <c r="K716" s="47">
        <f>IF(ISNUMBER('Opsparede løndele'!I701),J716+'Opsparede løndele'!I701,J716)</f>
        <v>0</v>
      </c>
      <c r="L716" s="48"/>
      <c r="M716" s="49"/>
      <c r="N716" s="23" t="str">
        <f t="shared" si="71"/>
        <v/>
      </c>
      <c r="O716" s="21" t="str">
        <f t="shared" si="72"/>
        <v/>
      </c>
      <c r="P716" s="49"/>
      <c r="Q716" s="49"/>
      <c r="R716" s="49"/>
      <c r="S716" s="22" t="str">
        <f>IFERROR(MAX(IF(OR(P716="",Q716="",R716=""),"",IF(AND(MONTH(E716)=12,MONTH(F716)=12),(NETWORKDAYS(E716,F716,Lister!$D$7:$D$16)-P716)*O716/NETWORKDAYS(Lister!$D$19,Lister!$E$19,Lister!$D$7:$D$16),IF(AND(MONTH(E716)=12,F716&gt;DATE(2021,12,31)),(NETWORKDAYS(E716,Lister!$E$19,Lister!$D$7:$D$16)-P716)*O716/NETWORKDAYS(Lister!$D$19,Lister!$E$19,Lister!$D$7:$D$16),IF(E716&gt;DATE(2021,12,31),0)))),0),"")</f>
        <v/>
      </c>
      <c r="T716" s="22" t="str">
        <f>IFERROR(MAX(IF(OR(P716="",Q716="",R716=""),"",IF(AND(MONTH(E716)=1,MONTH(F716)=1),(NETWORKDAYS(E716,F716,Lister!$D$7:$D$16)-Q716)*O716/NETWORKDAYS(Lister!$D$20,Lister!$E$20,Lister!$D$7:$D$16),IF(AND(MONTH(E716)=1,F716&gt;DATE(2022,1,31)),(NETWORKDAYS(E716,Lister!$E$20,Lister!$D$7:$D$16)-Q716)*O716/NETWORKDAYS(Lister!$D$20,Lister!$E$20,Lister!$D$7:$D$16),IF(AND(E716&lt;DATE(2022,1,1),MONTH(F716)=1),(NETWORKDAYS(Lister!$D$20,F716,Lister!$D$7:$D$16)-Q716)*O716/NETWORKDAYS(Lister!$D$20,Lister!$E$20,Lister!$D$7:$D$16),IF(AND(E716&lt;DATE(2022,1,1),F716&gt;DATE(2022,1,31)),(NETWORKDAYS(Lister!$D$20,Lister!$E$20,Lister!$D$7:$D$16)-Q716)*O716/NETWORKDAYS(Lister!$D$20,Lister!$E$20,Lister!$D$7:$D$16),IF(OR(AND(E716&lt;DATE(2022,1,1),F716&lt;DATE(2022,1,1)),E716&gt;DATE(2022,1,31)),0)))))),0),"")</f>
        <v/>
      </c>
      <c r="U716" s="22" t="str">
        <f>IFERROR(MAX(IF(OR(P716="",Q716="",R716=""),"",IF(AND(MONTH(E716)=2,MONTH(F716)=2),(NETWORKDAYS(E716,F716,Lister!$D$7:$D$16)-R716)*O716/NETWORKDAYS(Lister!$D$21,Lister!$E$21,Lister!$D$7:$D$16),IF(AND(MONTH(E716)=2,F716&gt;DATE(2022,2,28)),(NETWORKDAYS(E716,Lister!$E$21,Lister!$D$7:$D$16)-R716)*O716/NETWORKDAYS(Lister!$D$21,Lister!$E$21,Lister!$D$7:$D$16),IF(AND(E716&lt;DATE(2022,2,1),MONTH(F716)=2),(NETWORKDAYS(Lister!$D$21,F716,Lister!$D$7:$D$16)-R716)*O716/NETWORKDAYS(Lister!$D$21,Lister!$E$21,Lister!$D$7:$D$16),IF(AND(E716&lt;DATE(2022,2,1),F716&gt;DATE(2022,2,28)),(NETWORKDAYS(Lister!$D$21,Lister!$E$21,Lister!$D$7:$D$16)-R716)*O716/NETWORKDAYS(Lister!$D$21,Lister!$E$21,Lister!$D$7:$D$16),IF(OR(AND(E716&lt;DATE(2022,2,1),F716&lt;DATE(2022,2,1)),E716&gt;DATE(2022,2,28)),0)))))),0),"")</f>
        <v/>
      </c>
      <c r="V716" s="23" t="str">
        <f t="shared" si="73"/>
        <v/>
      </c>
      <c r="W716" s="23" t="str">
        <f t="shared" si="74"/>
        <v/>
      </c>
      <c r="X716" s="24" t="str">
        <f t="shared" si="75"/>
        <v/>
      </c>
    </row>
    <row r="717" spans="1:24" x14ac:dyDescent="0.3">
      <c r="A717" s="4" t="str">
        <f t="shared" si="76"/>
        <v/>
      </c>
      <c r="B717" s="41"/>
      <c r="C717" s="42"/>
      <c r="D717" s="43"/>
      <c r="E717" s="44"/>
      <c r="F717" s="44"/>
      <c r="G717" s="17" t="str">
        <f>IF(OR(E717="",F717=""),"",NETWORKDAYS(E717,F717,Lister!$D$7:$D$16))</f>
        <v/>
      </c>
      <c r="I717" s="45" t="str">
        <f t="shared" si="70"/>
        <v/>
      </c>
      <c r="J717" s="46"/>
      <c r="K717" s="47">
        <f>IF(ISNUMBER('Opsparede løndele'!I702),J717+'Opsparede løndele'!I702,J717)</f>
        <v>0</v>
      </c>
      <c r="L717" s="48"/>
      <c r="M717" s="49"/>
      <c r="N717" s="23" t="str">
        <f t="shared" si="71"/>
        <v/>
      </c>
      <c r="O717" s="21" t="str">
        <f t="shared" si="72"/>
        <v/>
      </c>
      <c r="P717" s="49"/>
      <c r="Q717" s="49"/>
      <c r="R717" s="49"/>
      <c r="S717" s="22" t="str">
        <f>IFERROR(MAX(IF(OR(P717="",Q717="",R717=""),"",IF(AND(MONTH(E717)=12,MONTH(F717)=12),(NETWORKDAYS(E717,F717,Lister!$D$7:$D$16)-P717)*O717/NETWORKDAYS(Lister!$D$19,Lister!$E$19,Lister!$D$7:$D$16),IF(AND(MONTH(E717)=12,F717&gt;DATE(2021,12,31)),(NETWORKDAYS(E717,Lister!$E$19,Lister!$D$7:$D$16)-P717)*O717/NETWORKDAYS(Lister!$D$19,Lister!$E$19,Lister!$D$7:$D$16),IF(E717&gt;DATE(2021,12,31),0)))),0),"")</f>
        <v/>
      </c>
      <c r="T717" s="22" t="str">
        <f>IFERROR(MAX(IF(OR(P717="",Q717="",R717=""),"",IF(AND(MONTH(E717)=1,MONTH(F717)=1),(NETWORKDAYS(E717,F717,Lister!$D$7:$D$16)-Q717)*O717/NETWORKDAYS(Lister!$D$20,Lister!$E$20,Lister!$D$7:$D$16),IF(AND(MONTH(E717)=1,F717&gt;DATE(2022,1,31)),(NETWORKDAYS(E717,Lister!$E$20,Lister!$D$7:$D$16)-Q717)*O717/NETWORKDAYS(Lister!$D$20,Lister!$E$20,Lister!$D$7:$D$16),IF(AND(E717&lt;DATE(2022,1,1),MONTH(F717)=1),(NETWORKDAYS(Lister!$D$20,F717,Lister!$D$7:$D$16)-Q717)*O717/NETWORKDAYS(Lister!$D$20,Lister!$E$20,Lister!$D$7:$D$16),IF(AND(E717&lt;DATE(2022,1,1),F717&gt;DATE(2022,1,31)),(NETWORKDAYS(Lister!$D$20,Lister!$E$20,Lister!$D$7:$D$16)-Q717)*O717/NETWORKDAYS(Lister!$D$20,Lister!$E$20,Lister!$D$7:$D$16),IF(OR(AND(E717&lt;DATE(2022,1,1),F717&lt;DATE(2022,1,1)),E717&gt;DATE(2022,1,31)),0)))))),0),"")</f>
        <v/>
      </c>
      <c r="U717" s="22" t="str">
        <f>IFERROR(MAX(IF(OR(P717="",Q717="",R717=""),"",IF(AND(MONTH(E717)=2,MONTH(F717)=2),(NETWORKDAYS(E717,F717,Lister!$D$7:$D$16)-R717)*O717/NETWORKDAYS(Lister!$D$21,Lister!$E$21,Lister!$D$7:$D$16),IF(AND(MONTH(E717)=2,F717&gt;DATE(2022,2,28)),(NETWORKDAYS(E717,Lister!$E$21,Lister!$D$7:$D$16)-R717)*O717/NETWORKDAYS(Lister!$D$21,Lister!$E$21,Lister!$D$7:$D$16),IF(AND(E717&lt;DATE(2022,2,1),MONTH(F717)=2),(NETWORKDAYS(Lister!$D$21,F717,Lister!$D$7:$D$16)-R717)*O717/NETWORKDAYS(Lister!$D$21,Lister!$E$21,Lister!$D$7:$D$16),IF(AND(E717&lt;DATE(2022,2,1),F717&gt;DATE(2022,2,28)),(NETWORKDAYS(Lister!$D$21,Lister!$E$21,Lister!$D$7:$D$16)-R717)*O717/NETWORKDAYS(Lister!$D$21,Lister!$E$21,Lister!$D$7:$D$16),IF(OR(AND(E717&lt;DATE(2022,2,1),F717&lt;DATE(2022,2,1)),E717&gt;DATE(2022,2,28)),0)))))),0),"")</f>
        <v/>
      </c>
      <c r="V717" s="23" t="str">
        <f t="shared" si="73"/>
        <v/>
      </c>
      <c r="W717" s="23" t="str">
        <f t="shared" si="74"/>
        <v/>
      </c>
      <c r="X717" s="24" t="str">
        <f t="shared" si="75"/>
        <v/>
      </c>
    </row>
    <row r="718" spans="1:24" x14ac:dyDescent="0.3">
      <c r="A718" s="4" t="str">
        <f t="shared" si="76"/>
        <v/>
      </c>
      <c r="B718" s="41"/>
      <c r="C718" s="42"/>
      <c r="D718" s="43"/>
      <c r="E718" s="44"/>
      <c r="F718" s="44"/>
      <c r="G718" s="17" t="str">
        <f>IF(OR(E718="",F718=""),"",NETWORKDAYS(E718,F718,Lister!$D$7:$D$16))</f>
        <v/>
      </c>
      <c r="I718" s="45" t="str">
        <f t="shared" si="70"/>
        <v/>
      </c>
      <c r="J718" s="46"/>
      <c r="K718" s="47">
        <f>IF(ISNUMBER('Opsparede løndele'!I703),J718+'Opsparede løndele'!I703,J718)</f>
        <v>0</v>
      </c>
      <c r="L718" s="48"/>
      <c r="M718" s="49"/>
      <c r="N718" s="23" t="str">
        <f t="shared" si="71"/>
        <v/>
      </c>
      <c r="O718" s="21" t="str">
        <f t="shared" si="72"/>
        <v/>
      </c>
      <c r="P718" s="49"/>
      <c r="Q718" s="49"/>
      <c r="R718" s="49"/>
      <c r="S718" s="22" t="str">
        <f>IFERROR(MAX(IF(OR(P718="",Q718="",R718=""),"",IF(AND(MONTH(E718)=12,MONTH(F718)=12),(NETWORKDAYS(E718,F718,Lister!$D$7:$D$16)-P718)*O718/NETWORKDAYS(Lister!$D$19,Lister!$E$19,Lister!$D$7:$D$16),IF(AND(MONTH(E718)=12,F718&gt;DATE(2021,12,31)),(NETWORKDAYS(E718,Lister!$E$19,Lister!$D$7:$D$16)-P718)*O718/NETWORKDAYS(Lister!$D$19,Lister!$E$19,Lister!$D$7:$D$16),IF(E718&gt;DATE(2021,12,31),0)))),0),"")</f>
        <v/>
      </c>
      <c r="T718" s="22" t="str">
        <f>IFERROR(MAX(IF(OR(P718="",Q718="",R718=""),"",IF(AND(MONTH(E718)=1,MONTH(F718)=1),(NETWORKDAYS(E718,F718,Lister!$D$7:$D$16)-Q718)*O718/NETWORKDAYS(Lister!$D$20,Lister!$E$20,Lister!$D$7:$D$16),IF(AND(MONTH(E718)=1,F718&gt;DATE(2022,1,31)),(NETWORKDAYS(E718,Lister!$E$20,Lister!$D$7:$D$16)-Q718)*O718/NETWORKDAYS(Lister!$D$20,Lister!$E$20,Lister!$D$7:$D$16),IF(AND(E718&lt;DATE(2022,1,1),MONTH(F718)=1),(NETWORKDAYS(Lister!$D$20,F718,Lister!$D$7:$D$16)-Q718)*O718/NETWORKDAYS(Lister!$D$20,Lister!$E$20,Lister!$D$7:$D$16),IF(AND(E718&lt;DATE(2022,1,1),F718&gt;DATE(2022,1,31)),(NETWORKDAYS(Lister!$D$20,Lister!$E$20,Lister!$D$7:$D$16)-Q718)*O718/NETWORKDAYS(Lister!$D$20,Lister!$E$20,Lister!$D$7:$D$16),IF(OR(AND(E718&lt;DATE(2022,1,1),F718&lt;DATE(2022,1,1)),E718&gt;DATE(2022,1,31)),0)))))),0),"")</f>
        <v/>
      </c>
      <c r="U718" s="22" t="str">
        <f>IFERROR(MAX(IF(OR(P718="",Q718="",R718=""),"",IF(AND(MONTH(E718)=2,MONTH(F718)=2),(NETWORKDAYS(E718,F718,Lister!$D$7:$D$16)-R718)*O718/NETWORKDAYS(Lister!$D$21,Lister!$E$21,Lister!$D$7:$D$16),IF(AND(MONTH(E718)=2,F718&gt;DATE(2022,2,28)),(NETWORKDAYS(E718,Lister!$E$21,Lister!$D$7:$D$16)-R718)*O718/NETWORKDAYS(Lister!$D$21,Lister!$E$21,Lister!$D$7:$D$16),IF(AND(E718&lt;DATE(2022,2,1),MONTH(F718)=2),(NETWORKDAYS(Lister!$D$21,F718,Lister!$D$7:$D$16)-R718)*O718/NETWORKDAYS(Lister!$D$21,Lister!$E$21,Lister!$D$7:$D$16),IF(AND(E718&lt;DATE(2022,2,1),F718&gt;DATE(2022,2,28)),(NETWORKDAYS(Lister!$D$21,Lister!$E$21,Lister!$D$7:$D$16)-R718)*O718/NETWORKDAYS(Lister!$D$21,Lister!$E$21,Lister!$D$7:$D$16),IF(OR(AND(E718&lt;DATE(2022,2,1),F718&lt;DATE(2022,2,1)),E718&gt;DATE(2022,2,28)),0)))))),0),"")</f>
        <v/>
      </c>
      <c r="V718" s="23" t="str">
        <f t="shared" si="73"/>
        <v/>
      </c>
      <c r="W718" s="23" t="str">
        <f t="shared" si="74"/>
        <v/>
      </c>
      <c r="X718" s="24" t="str">
        <f t="shared" si="75"/>
        <v/>
      </c>
    </row>
    <row r="719" spans="1:24" x14ac:dyDescent="0.3">
      <c r="A719" s="4" t="str">
        <f t="shared" si="76"/>
        <v/>
      </c>
      <c r="B719" s="41"/>
      <c r="C719" s="42"/>
      <c r="D719" s="43"/>
      <c r="E719" s="44"/>
      <c r="F719" s="44"/>
      <c r="G719" s="17" t="str">
        <f>IF(OR(E719="",F719=""),"",NETWORKDAYS(E719,F719,Lister!$D$7:$D$16))</f>
        <v/>
      </c>
      <c r="I719" s="45" t="str">
        <f t="shared" si="70"/>
        <v/>
      </c>
      <c r="J719" s="46"/>
      <c r="K719" s="47">
        <f>IF(ISNUMBER('Opsparede løndele'!I704),J719+'Opsparede løndele'!I704,J719)</f>
        <v>0</v>
      </c>
      <c r="L719" s="48"/>
      <c r="M719" s="49"/>
      <c r="N719" s="23" t="str">
        <f t="shared" si="71"/>
        <v/>
      </c>
      <c r="O719" s="21" t="str">
        <f t="shared" si="72"/>
        <v/>
      </c>
      <c r="P719" s="49"/>
      <c r="Q719" s="49"/>
      <c r="R719" s="49"/>
      <c r="S719" s="22" t="str">
        <f>IFERROR(MAX(IF(OR(P719="",Q719="",R719=""),"",IF(AND(MONTH(E719)=12,MONTH(F719)=12),(NETWORKDAYS(E719,F719,Lister!$D$7:$D$16)-P719)*O719/NETWORKDAYS(Lister!$D$19,Lister!$E$19,Lister!$D$7:$D$16),IF(AND(MONTH(E719)=12,F719&gt;DATE(2021,12,31)),(NETWORKDAYS(E719,Lister!$E$19,Lister!$D$7:$D$16)-P719)*O719/NETWORKDAYS(Lister!$D$19,Lister!$E$19,Lister!$D$7:$D$16),IF(E719&gt;DATE(2021,12,31),0)))),0),"")</f>
        <v/>
      </c>
      <c r="T719" s="22" t="str">
        <f>IFERROR(MAX(IF(OR(P719="",Q719="",R719=""),"",IF(AND(MONTH(E719)=1,MONTH(F719)=1),(NETWORKDAYS(E719,F719,Lister!$D$7:$D$16)-Q719)*O719/NETWORKDAYS(Lister!$D$20,Lister!$E$20,Lister!$D$7:$D$16),IF(AND(MONTH(E719)=1,F719&gt;DATE(2022,1,31)),(NETWORKDAYS(E719,Lister!$E$20,Lister!$D$7:$D$16)-Q719)*O719/NETWORKDAYS(Lister!$D$20,Lister!$E$20,Lister!$D$7:$D$16),IF(AND(E719&lt;DATE(2022,1,1),MONTH(F719)=1),(NETWORKDAYS(Lister!$D$20,F719,Lister!$D$7:$D$16)-Q719)*O719/NETWORKDAYS(Lister!$D$20,Lister!$E$20,Lister!$D$7:$D$16),IF(AND(E719&lt;DATE(2022,1,1),F719&gt;DATE(2022,1,31)),(NETWORKDAYS(Lister!$D$20,Lister!$E$20,Lister!$D$7:$D$16)-Q719)*O719/NETWORKDAYS(Lister!$D$20,Lister!$E$20,Lister!$D$7:$D$16),IF(OR(AND(E719&lt;DATE(2022,1,1),F719&lt;DATE(2022,1,1)),E719&gt;DATE(2022,1,31)),0)))))),0),"")</f>
        <v/>
      </c>
      <c r="U719" s="22" t="str">
        <f>IFERROR(MAX(IF(OR(P719="",Q719="",R719=""),"",IF(AND(MONTH(E719)=2,MONTH(F719)=2),(NETWORKDAYS(E719,F719,Lister!$D$7:$D$16)-R719)*O719/NETWORKDAYS(Lister!$D$21,Lister!$E$21,Lister!$D$7:$D$16),IF(AND(MONTH(E719)=2,F719&gt;DATE(2022,2,28)),(NETWORKDAYS(E719,Lister!$E$21,Lister!$D$7:$D$16)-R719)*O719/NETWORKDAYS(Lister!$D$21,Lister!$E$21,Lister!$D$7:$D$16),IF(AND(E719&lt;DATE(2022,2,1),MONTH(F719)=2),(NETWORKDAYS(Lister!$D$21,F719,Lister!$D$7:$D$16)-R719)*O719/NETWORKDAYS(Lister!$D$21,Lister!$E$21,Lister!$D$7:$D$16),IF(AND(E719&lt;DATE(2022,2,1),F719&gt;DATE(2022,2,28)),(NETWORKDAYS(Lister!$D$21,Lister!$E$21,Lister!$D$7:$D$16)-R719)*O719/NETWORKDAYS(Lister!$D$21,Lister!$E$21,Lister!$D$7:$D$16),IF(OR(AND(E719&lt;DATE(2022,2,1),F719&lt;DATE(2022,2,1)),E719&gt;DATE(2022,2,28)),0)))))),0),"")</f>
        <v/>
      </c>
      <c r="V719" s="23" t="str">
        <f t="shared" si="73"/>
        <v/>
      </c>
      <c r="W719" s="23" t="str">
        <f t="shared" si="74"/>
        <v/>
      </c>
      <c r="X719" s="24" t="str">
        <f t="shared" si="75"/>
        <v/>
      </c>
    </row>
    <row r="720" spans="1:24" x14ac:dyDescent="0.3">
      <c r="A720" s="4" t="str">
        <f t="shared" si="76"/>
        <v/>
      </c>
      <c r="B720" s="41"/>
      <c r="C720" s="42"/>
      <c r="D720" s="43"/>
      <c r="E720" s="44"/>
      <c r="F720" s="44"/>
      <c r="G720" s="17" t="str">
        <f>IF(OR(E720="",F720=""),"",NETWORKDAYS(E720,F720,Lister!$D$7:$D$16))</f>
        <v/>
      </c>
      <c r="I720" s="45" t="str">
        <f t="shared" si="70"/>
        <v/>
      </c>
      <c r="J720" s="46"/>
      <c r="K720" s="47">
        <f>IF(ISNUMBER('Opsparede løndele'!I705),J720+'Opsparede løndele'!I705,J720)</f>
        <v>0</v>
      </c>
      <c r="L720" s="48"/>
      <c r="M720" s="49"/>
      <c r="N720" s="23" t="str">
        <f t="shared" si="71"/>
        <v/>
      </c>
      <c r="O720" s="21" t="str">
        <f t="shared" si="72"/>
        <v/>
      </c>
      <c r="P720" s="49"/>
      <c r="Q720" s="49"/>
      <c r="R720" s="49"/>
      <c r="S720" s="22" t="str">
        <f>IFERROR(MAX(IF(OR(P720="",Q720="",R720=""),"",IF(AND(MONTH(E720)=12,MONTH(F720)=12),(NETWORKDAYS(E720,F720,Lister!$D$7:$D$16)-P720)*O720/NETWORKDAYS(Lister!$D$19,Lister!$E$19,Lister!$D$7:$D$16),IF(AND(MONTH(E720)=12,F720&gt;DATE(2021,12,31)),(NETWORKDAYS(E720,Lister!$E$19,Lister!$D$7:$D$16)-P720)*O720/NETWORKDAYS(Lister!$D$19,Lister!$E$19,Lister!$D$7:$D$16),IF(E720&gt;DATE(2021,12,31),0)))),0),"")</f>
        <v/>
      </c>
      <c r="T720" s="22" t="str">
        <f>IFERROR(MAX(IF(OR(P720="",Q720="",R720=""),"",IF(AND(MONTH(E720)=1,MONTH(F720)=1),(NETWORKDAYS(E720,F720,Lister!$D$7:$D$16)-Q720)*O720/NETWORKDAYS(Lister!$D$20,Lister!$E$20,Lister!$D$7:$D$16),IF(AND(MONTH(E720)=1,F720&gt;DATE(2022,1,31)),(NETWORKDAYS(E720,Lister!$E$20,Lister!$D$7:$D$16)-Q720)*O720/NETWORKDAYS(Lister!$D$20,Lister!$E$20,Lister!$D$7:$D$16),IF(AND(E720&lt;DATE(2022,1,1),MONTH(F720)=1),(NETWORKDAYS(Lister!$D$20,F720,Lister!$D$7:$D$16)-Q720)*O720/NETWORKDAYS(Lister!$D$20,Lister!$E$20,Lister!$D$7:$D$16),IF(AND(E720&lt;DATE(2022,1,1),F720&gt;DATE(2022,1,31)),(NETWORKDAYS(Lister!$D$20,Lister!$E$20,Lister!$D$7:$D$16)-Q720)*O720/NETWORKDAYS(Lister!$D$20,Lister!$E$20,Lister!$D$7:$D$16),IF(OR(AND(E720&lt;DATE(2022,1,1),F720&lt;DATE(2022,1,1)),E720&gt;DATE(2022,1,31)),0)))))),0),"")</f>
        <v/>
      </c>
      <c r="U720" s="22" t="str">
        <f>IFERROR(MAX(IF(OR(P720="",Q720="",R720=""),"",IF(AND(MONTH(E720)=2,MONTH(F720)=2),(NETWORKDAYS(E720,F720,Lister!$D$7:$D$16)-R720)*O720/NETWORKDAYS(Lister!$D$21,Lister!$E$21,Lister!$D$7:$D$16),IF(AND(MONTH(E720)=2,F720&gt;DATE(2022,2,28)),(NETWORKDAYS(E720,Lister!$E$21,Lister!$D$7:$D$16)-R720)*O720/NETWORKDAYS(Lister!$D$21,Lister!$E$21,Lister!$D$7:$D$16),IF(AND(E720&lt;DATE(2022,2,1),MONTH(F720)=2),(NETWORKDAYS(Lister!$D$21,F720,Lister!$D$7:$D$16)-R720)*O720/NETWORKDAYS(Lister!$D$21,Lister!$E$21,Lister!$D$7:$D$16),IF(AND(E720&lt;DATE(2022,2,1),F720&gt;DATE(2022,2,28)),(NETWORKDAYS(Lister!$D$21,Lister!$E$21,Lister!$D$7:$D$16)-R720)*O720/NETWORKDAYS(Lister!$D$21,Lister!$E$21,Lister!$D$7:$D$16),IF(OR(AND(E720&lt;DATE(2022,2,1),F720&lt;DATE(2022,2,1)),E720&gt;DATE(2022,2,28)),0)))))),0),"")</f>
        <v/>
      </c>
      <c r="V720" s="23" t="str">
        <f t="shared" si="73"/>
        <v/>
      </c>
      <c r="W720" s="23" t="str">
        <f t="shared" si="74"/>
        <v/>
      </c>
      <c r="X720" s="24" t="str">
        <f t="shared" si="75"/>
        <v/>
      </c>
    </row>
    <row r="721" spans="1:24" x14ac:dyDescent="0.3">
      <c r="A721" s="4" t="str">
        <f t="shared" si="76"/>
        <v/>
      </c>
      <c r="B721" s="41"/>
      <c r="C721" s="42"/>
      <c r="D721" s="43"/>
      <c r="E721" s="44"/>
      <c r="F721" s="44"/>
      <c r="G721" s="17" t="str">
        <f>IF(OR(E721="",F721=""),"",NETWORKDAYS(E721,F721,Lister!$D$7:$D$16))</f>
        <v/>
      </c>
      <c r="I721" s="45" t="str">
        <f t="shared" si="70"/>
        <v/>
      </c>
      <c r="J721" s="46"/>
      <c r="K721" s="47">
        <f>IF(ISNUMBER('Opsparede løndele'!I706),J721+'Opsparede løndele'!I706,J721)</f>
        <v>0</v>
      </c>
      <c r="L721" s="48"/>
      <c r="M721" s="49"/>
      <c r="N721" s="23" t="str">
        <f t="shared" si="71"/>
        <v/>
      </c>
      <c r="O721" s="21" t="str">
        <f t="shared" si="72"/>
        <v/>
      </c>
      <c r="P721" s="49"/>
      <c r="Q721" s="49"/>
      <c r="R721" s="49"/>
      <c r="S721" s="22" t="str">
        <f>IFERROR(MAX(IF(OR(P721="",Q721="",R721=""),"",IF(AND(MONTH(E721)=12,MONTH(F721)=12),(NETWORKDAYS(E721,F721,Lister!$D$7:$D$16)-P721)*O721/NETWORKDAYS(Lister!$D$19,Lister!$E$19,Lister!$D$7:$D$16),IF(AND(MONTH(E721)=12,F721&gt;DATE(2021,12,31)),(NETWORKDAYS(E721,Lister!$E$19,Lister!$D$7:$D$16)-P721)*O721/NETWORKDAYS(Lister!$D$19,Lister!$E$19,Lister!$D$7:$D$16),IF(E721&gt;DATE(2021,12,31),0)))),0),"")</f>
        <v/>
      </c>
      <c r="T721" s="22" t="str">
        <f>IFERROR(MAX(IF(OR(P721="",Q721="",R721=""),"",IF(AND(MONTH(E721)=1,MONTH(F721)=1),(NETWORKDAYS(E721,F721,Lister!$D$7:$D$16)-Q721)*O721/NETWORKDAYS(Lister!$D$20,Lister!$E$20,Lister!$D$7:$D$16),IF(AND(MONTH(E721)=1,F721&gt;DATE(2022,1,31)),(NETWORKDAYS(E721,Lister!$E$20,Lister!$D$7:$D$16)-Q721)*O721/NETWORKDAYS(Lister!$D$20,Lister!$E$20,Lister!$D$7:$D$16),IF(AND(E721&lt;DATE(2022,1,1),MONTH(F721)=1),(NETWORKDAYS(Lister!$D$20,F721,Lister!$D$7:$D$16)-Q721)*O721/NETWORKDAYS(Lister!$D$20,Lister!$E$20,Lister!$D$7:$D$16),IF(AND(E721&lt;DATE(2022,1,1),F721&gt;DATE(2022,1,31)),(NETWORKDAYS(Lister!$D$20,Lister!$E$20,Lister!$D$7:$D$16)-Q721)*O721/NETWORKDAYS(Lister!$D$20,Lister!$E$20,Lister!$D$7:$D$16),IF(OR(AND(E721&lt;DATE(2022,1,1),F721&lt;DATE(2022,1,1)),E721&gt;DATE(2022,1,31)),0)))))),0),"")</f>
        <v/>
      </c>
      <c r="U721" s="22" t="str">
        <f>IFERROR(MAX(IF(OR(P721="",Q721="",R721=""),"",IF(AND(MONTH(E721)=2,MONTH(F721)=2),(NETWORKDAYS(E721,F721,Lister!$D$7:$D$16)-R721)*O721/NETWORKDAYS(Lister!$D$21,Lister!$E$21,Lister!$D$7:$D$16),IF(AND(MONTH(E721)=2,F721&gt;DATE(2022,2,28)),(NETWORKDAYS(E721,Lister!$E$21,Lister!$D$7:$D$16)-R721)*O721/NETWORKDAYS(Lister!$D$21,Lister!$E$21,Lister!$D$7:$D$16),IF(AND(E721&lt;DATE(2022,2,1),MONTH(F721)=2),(NETWORKDAYS(Lister!$D$21,F721,Lister!$D$7:$D$16)-R721)*O721/NETWORKDAYS(Lister!$D$21,Lister!$E$21,Lister!$D$7:$D$16),IF(AND(E721&lt;DATE(2022,2,1),F721&gt;DATE(2022,2,28)),(NETWORKDAYS(Lister!$D$21,Lister!$E$21,Lister!$D$7:$D$16)-R721)*O721/NETWORKDAYS(Lister!$D$21,Lister!$E$21,Lister!$D$7:$D$16),IF(OR(AND(E721&lt;DATE(2022,2,1),F721&lt;DATE(2022,2,1)),E721&gt;DATE(2022,2,28)),0)))))),0),"")</f>
        <v/>
      </c>
      <c r="V721" s="23" t="str">
        <f t="shared" si="73"/>
        <v/>
      </c>
      <c r="W721" s="23" t="str">
        <f t="shared" si="74"/>
        <v/>
      </c>
      <c r="X721" s="24" t="str">
        <f t="shared" si="75"/>
        <v/>
      </c>
    </row>
    <row r="722" spans="1:24" x14ac:dyDescent="0.3">
      <c r="A722" s="4" t="str">
        <f t="shared" si="76"/>
        <v/>
      </c>
      <c r="B722" s="41"/>
      <c r="C722" s="42"/>
      <c r="D722" s="43"/>
      <c r="E722" s="44"/>
      <c r="F722" s="44"/>
      <c r="G722" s="17" t="str">
        <f>IF(OR(E722="",F722=""),"",NETWORKDAYS(E722,F722,Lister!$D$7:$D$16))</f>
        <v/>
      </c>
      <c r="I722" s="45" t="str">
        <f t="shared" si="70"/>
        <v/>
      </c>
      <c r="J722" s="46"/>
      <c r="K722" s="47">
        <f>IF(ISNUMBER('Opsparede løndele'!I707),J722+'Opsparede løndele'!I707,J722)</f>
        <v>0</v>
      </c>
      <c r="L722" s="48"/>
      <c r="M722" s="49"/>
      <c r="N722" s="23" t="str">
        <f t="shared" si="71"/>
        <v/>
      </c>
      <c r="O722" s="21" t="str">
        <f t="shared" si="72"/>
        <v/>
      </c>
      <c r="P722" s="49"/>
      <c r="Q722" s="49"/>
      <c r="R722" s="49"/>
      <c r="S722" s="22" t="str">
        <f>IFERROR(MAX(IF(OR(P722="",Q722="",R722=""),"",IF(AND(MONTH(E722)=12,MONTH(F722)=12),(NETWORKDAYS(E722,F722,Lister!$D$7:$D$16)-P722)*O722/NETWORKDAYS(Lister!$D$19,Lister!$E$19,Lister!$D$7:$D$16),IF(AND(MONTH(E722)=12,F722&gt;DATE(2021,12,31)),(NETWORKDAYS(E722,Lister!$E$19,Lister!$D$7:$D$16)-P722)*O722/NETWORKDAYS(Lister!$D$19,Lister!$E$19,Lister!$D$7:$D$16),IF(E722&gt;DATE(2021,12,31),0)))),0),"")</f>
        <v/>
      </c>
      <c r="T722" s="22" t="str">
        <f>IFERROR(MAX(IF(OR(P722="",Q722="",R722=""),"",IF(AND(MONTH(E722)=1,MONTH(F722)=1),(NETWORKDAYS(E722,F722,Lister!$D$7:$D$16)-Q722)*O722/NETWORKDAYS(Lister!$D$20,Lister!$E$20,Lister!$D$7:$D$16),IF(AND(MONTH(E722)=1,F722&gt;DATE(2022,1,31)),(NETWORKDAYS(E722,Lister!$E$20,Lister!$D$7:$D$16)-Q722)*O722/NETWORKDAYS(Lister!$D$20,Lister!$E$20,Lister!$D$7:$D$16),IF(AND(E722&lt;DATE(2022,1,1),MONTH(F722)=1),(NETWORKDAYS(Lister!$D$20,F722,Lister!$D$7:$D$16)-Q722)*O722/NETWORKDAYS(Lister!$D$20,Lister!$E$20,Lister!$D$7:$D$16),IF(AND(E722&lt;DATE(2022,1,1),F722&gt;DATE(2022,1,31)),(NETWORKDAYS(Lister!$D$20,Lister!$E$20,Lister!$D$7:$D$16)-Q722)*O722/NETWORKDAYS(Lister!$D$20,Lister!$E$20,Lister!$D$7:$D$16),IF(OR(AND(E722&lt;DATE(2022,1,1),F722&lt;DATE(2022,1,1)),E722&gt;DATE(2022,1,31)),0)))))),0),"")</f>
        <v/>
      </c>
      <c r="U722" s="22" t="str">
        <f>IFERROR(MAX(IF(OR(P722="",Q722="",R722=""),"",IF(AND(MONTH(E722)=2,MONTH(F722)=2),(NETWORKDAYS(E722,F722,Lister!$D$7:$D$16)-R722)*O722/NETWORKDAYS(Lister!$D$21,Lister!$E$21,Lister!$D$7:$D$16),IF(AND(MONTH(E722)=2,F722&gt;DATE(2022,2,28)),(NETWORKDAYS(E722,Lister!$E$21,Lister!$D$7:$D$16)-R722)*O722/NETWORKDAYS(Lister!$D$21,Lister!$E$21,Lister!$D$7:$D$16),IF(AND(E722&lt;DATE(2022,2,1),MONTH(F722)=2),(NETWORKDAYS(Lister!$D$21,F722,Lister!$D$7:$D$16)-R722)*O722/NETWORKDAYS(Lister!$D$21,Lister!$E$21,Lister!$D$7:$D$16),IF(AND(E722&lt;DATE(2022,2,1),F722&gt;DATE(2022,2,28)),(NETWORKDAYS(Lister!$D$21,Lister!$E$21,Lister!$D$7:$D$16)-R722)*O722/NETWORKDAYS(Lister!$D$21,Lister!$E$21,Lister!$D$7:$D$16),IF(OR(AND(E722&lt;DATE(2022,2,1),F722&lt;DATE(2022,2,1)),E722&gt;DATE(2022,2,28)),0)))))),0),"")</f>
        <v/>
      </c>
      <c r="V722" s="23" t="str">
        <f t="shared" si="73"/>
        <v/>
      </c>
      <c r="W722" s="23" t="str">
        <f t="shared" si="74"/>
        <v/>
      </c>
      <c r="X722" s="24" t="str">
        <f t="shared" si="75"/>
        <v/>
      </c>
    </row>
    <row r="723" spans="1:24" x14ac:dyDescent="0.3">
      <c r="A723" s="4" t="str">
        <f t="shared" si="76"/>
        <v/>
      </c>
      <c r="B723" s="41"/>
      <c r="C723" s="42"/>
      <c r="D723" s="43"/>
      <c r="E723" s="44"/>
      <c r="F723" s="44"/>
      <c r="G723" s="17" t="str">
        <f>IF(OR(E723="",F723=""),"",NETWORKDAYS(E723,F723,Lister!$D$7:$D$16))</f>
        <v/>
      </c>
      <c r="I723" s="45" t="str">
        <f t="shared" si="70"/>
        <v/>
      </c>
      <c r="J723" s="46"/>
      <c r="K723" s="47">
        <f>IF(ISNUMBER('Opsparede løndele'!I708),J723+'Opsparede løndele'!I708,J723)</f>
        <v>0</v>
      </c>
      <c r="L723" s="48"/>
      <c r="M723" s="49"/>
      <c r="N723" s="23" t="str">
        <f t="shared" si="71"/>
        <v/>
      </c>
      <c r="O723" s="21" t="str">
        <f t="shared" si="72"/>
        <v/>
      </c>
      <c r="P723" s="49"/>
      <c r="Q723" s="49"/>
      <c r="R723" s="49"/>
      <c r="S723" s="22" t="str">
        <f>IFERROR(MAX(IF(OR(P723="",Q723="",R723=""),"",IF(AND(MONTH(E723)=12,MONTH(F723)=12),(NETWORKDAYS(E723,F723,Lister!$D$7:$D$16)-P723)*O723/NETWORKDAYS(Lister!$D$19,Lister!$E$19,Lister!$D$7:$D$16),IF(AND(MONTH(E723)=12,F723&gt;DATE(2021,12,31)),(NETWORKDAYS(E723,Lister!$E$19,Lister!$D$7:$D$16)-P723)*O723/NETWORKDAYS(Lister!$D$19,Lister!$E$19,Lister!$D$7:$D$16),IF(E723&gt;DATE(2021,12,31),0)))),0),"")</f>
        <v/>
      </c>
      <c r="T723" s="22" t="str">
        <f>IFERROR(MAX(IF(OR(P723="",Q723="",R723=""),"",IF(AND(MONTH(E723)=1,MONTH(F723)=1),(NETWORKDAYS(E723,F723,Lister!$D$7:$D$16)-Q723)*O723/NETWORKDAYS(Lister!$D$20,Lister!$E$20,Lister!$D$7:$D$16),IF(AND(MONTH(E723)=1,F723&gt;DATE(2022,1,31)),(NETWORKDAYS(E723,Lister!$E$20,Lister!$D$7:$D$16)-Q723)*O723/NETWORKDAYS(Lister!$D$20,Lister!$E$20,Lister!$D$7:$D$16),IF(AND(E723&lt;DATE(2022,1,1),MONTH(F723)=1),(NETWORKDAYS(Lister!$D$20,F723,Lister!$D$7:$D$16)-Q723)*O723/NETWORKDAYS(Lister!$D$20,Lister!$E$20,Lister!$D$7:$D$16),IF(AND(E723&lt;DATE(2022,1,1),F723&gt;DATE(2022,1,31)),(NETWORKDAYS(Lister!$D$20,Lister!$E$20,Lister!$D$7:$D$16)-Q723)*O723/NETWORKDAYS(Lister!$D$20,Lister!$E$20,Lister!$D$7:$D$16),IF(OR(AND(E723&lt;DATE(2022,1,1),F723&lt;DATE(2022,1,1)),E723&gt;DATE(2022,1,31)),0)))))),0),"")</f>
        <v/>
      </c>
      <c r="U723" s="22" t="str">
        <f>IFERROR(MAX(IF(OR(P723="",Q723="",R723=""),"",IF(AND(MONTH(E723)=2,MONTH(F723)=2),(NETWORKDAYS(E723,F723,Lister!$D$7:$D$16)-R723)*O723/NETWORKDAYS(Lister!$D$21,Lister!$E$21,Lister!$D$7:$D$16),IF(AND(MONTH(E723)=2,F723&gt;DATE(2022,2,28)),(NETWORKDAYS(E723,Lister!$E$21,Lister!$D$7:$D$16)-R723)*O723/NETWORKDAYS(Lister!$D$21,Lister!$E$21,Lister!$D$7:$D$16),IF(AND(E723&lt;DATE(2022,2,1),MONTH(F723)=2),(NETWORKDAYS(Lister!$D$21,F723,Lister!$D$7:$D$16)-R723)*O723/NETWORKDAYS(Lister!$D$21,Lister!$E$21,Lister!$D$7:$D$16),IF(AND(E723&lt;DATE(2022,2,1),F723&gt;DATE(2022,2,28)),(NETWORKDAYS(Lister!$D$21,Lister!$E$21,Lister!$D$7:$D$16)-R723)*O723/NETWORKDAYS(Lister!$D$21,Lister!$E$21,Lister!$D$7:$D$16),IF(OR(AND(E723&lt;DATE(2022,2,1),F723&lt;DATE(2022,2,1)),E723&gt;DATE(2022,2,28)),0)))))),0),"")</f>
        <v/>
      </c>
      <c r="V723" s="23" t="str">
        <f t="shared" si="73"/>
        <v/>
      </c>
      <c r="W723" s="23" t="str">
        <f t="shared" si="74"/>
        <v/>
      </c>
      <c r="X723" s="24" t="str">
        <f t="shared" si="75"/>
        <v/>
      </c>
    </row>
    <row r="724" spans="1:24" x14ac:dyDescent="0.3">
      <c r="A724" s="4" t="str">
        <f t="shared" si="76"/>
        <v/>
      </c>
      <c r="B724" s="41"/>
      <c r="C724" s="42"/>
      <c r="D724" s="43"/>
      <c r="E724" s="44"/>
      <c r="F724" s="44"/>
      <c r="G724" s="17" t="str">
        <f>IF(OR(E724="",F724=""),"",NETWORKDAYS(E724,F724,Lister!$D$7:$D$16))</f>
        <v/>
      </c>
      <c r="I724" s="45" t="str">
        <f t="shared" si="70"/>
        <v/>
      </c>
      <c r="J724" s="46"/>
      <c r="K724" s="47">
        <f>IF(ISNUMBER('Opsparede løndele'!I709),J724+'Opsparede løndele'!I709,J724)</f>
        <v>0</v>
      </c>
      <c r="L724" s="48"/>
      <c r="M724" s="49"/>
      <c r="N724" s="23" t="str">
        <f t="shared" si="71"/>
        <v/>
      </c>
      <c r="O724" s="21" t="str">
        <f t="shared" si="72"/>
        <v/>
      </c>
      <c r="P724" s="49"/>
      <c r="Q724" s="49"/>
      <c r="R724" s="49"/>
      <c r="S724" s="22" t="str">
        <f>IFERROR(MAX(IF(OR(P724="",Q724="",R724=""),"",IF(AND(MONTH(E724)=12,MONTH(F724)=12),(NETWORKDAYS(E724,F724,Lister!$D$7:$D$16)-P724)*O724/NETWORKDAYS(Lister!$D$19,Lister!$E$19,Lister!$D$7:$D$16),IF(AND(MONTH(E724)=12,F724&gt;DATE(2021,12,31)),(NETWORKDAYS(E724,Lister!$E$19,Lister!$D$7:$D$16)-P724)*O724/NETWORKDAYS(Lister!$D$19,Lister!$E$19,Lister!$D$7:$D$16),IF(E724&gt;DATE(2021,12,31),0)))),0),"")</f>
        <v/>
      </c>
      <c r="T724" s="22" t="str">
        <f>IFERROR(MAX(IF(OR(P724="",Q724="",R724=""),"",IF(AND(MONTH(E724)=1,MONTH(F724)=1),(NETWORKDAYS(E724,F724,Lister!$D$7:$D$16)-Q724)*O724/NETWORKDAYS(Lister!$D$20,Lister!$E$20,Lister!$D$7:$D$16),IF(AND(MONTH(E724)=1,F724&gt;DATE(2022,1,31)),(NETWORKDAYS(E724,Lister!$E$20,Lister!$D$7:$D$16)-Q724)*O724/NETWORKDAYS(Lister!$D$20,Lister!$E$20,Lister!$D$7:$D$16),IF(AND(E724&lt;DATE(2022,1,1),MONTH(F724)=1),(NETWORKDAYS(Lister!$D$20,F724,Lister!$D$7:$D$16)-Q724)*O724/NETWORKDAYS(Lister!$D$20,Lister!$E$20,Lister!$D$7:$D$16),IF(AND(E724&lt;DATE(2022,1,1),F724&gt;DATE(2022,1,31)),(NETWORKDAYS(Lister!$D$20,Lister!$E$20,Lister!$D$7:$D$16)-Q724)*O724/NETWORKDAYS(Lister!$D$20,Lister!$E$20,Lister!$D$7:$D$16),IF(OR(AND(E724&lt;DATE(2022,1,1),F724&lt;DATE(2022,1,1)),E724&gt;DATE(2022,1,31)),0)))))),0),"")</f>
        <v/>
      </c>
      <c r="U724" s="22" t="str">
        <f>IFERROR(MAX(IF(OR(P724="",Q724="",R724=""),"",IF(AND(MONTH(E724)=2,MONTH(F724)=2),(NETWORKDAYS(E724,F724,Lister!$D$7:$D$16)-R724)*O724/NETWORKDAYS(Lister!$D$21,Lister!$E$21,Lister!$D$7:$D$16),IF(AND(MONTH(E724)=2,F724&gt;DATE(2022,2,28)),(NETWORKDAYS(E724,Lister!$E$21,Lister!$D$7:$D$16)-R724)*O724/NETWORKDAYS(Lister!$D$21,Lister!$E$21,Lister!$D$7:$D$16),IF(AND(E724&lt;DATE(2022,2,1),MONTH(F724)=2),(NETWORKDAYS(Lister!$D$21,F724,Lister!$D$7:$D$16)-R724)*O724/NETWORKDAYS(Lister!$D$21,Lister!$E$21,Lister!$D$7:$D$16),IF(AND(E724&lt;DATE(2022,2,1),F724&gt;DATE(2022,2,28)),(NETWORKDAYS(Lister!$D$21,Lister!$E$21,Lister!$D$7:$D$16)-R724)*O724/NETWORKDAYS(Lister!$D$21,Lister!$E$21,Lister!$D$7:$D$16),IF(OR(AND(E724&lt;DATE(2022,2,1),F724&lt;DATE(2022,2,1)),E724&gt;DATE(2022,2,28)),0)))))),0),"")</f>
        <v/>
      </c>
      <c r="V724" s="23" t="str">
        <f t="shared" si="73"/>
        <v/>
      </c>
      <c r="W724" s="23" t="str">
        <f t="shared" si="74"/>
        <v/>
      </c>
      <c r="X724" s="24" t="str">
        <f t="shared" si="75"/>
        <v/>
      </c>
    </row>
    <row r="725" spans="1:24" x14ac:dyDescent="0.3">
      <c r="A725" s="4" t="str">
        <f t="shared" si="76"/>
        <v/>
      </c>
      <c r="B725" s="41"/>
      <c r="C725" s="42"/>
      <c r="D725" s="43"/>
      <c r="E725" s="44"/>
      <c r="F725" s="44"/>
      <c r="G725" s="17" t="str">
        <f>IF(OR(E725="",F725=""),"",NETWORKDAYS(E725,F725,Lister!$D$7:$D$16))</f>
        <v/>
      </c>
      <c r="I725" s="45" t="str">
        <f t="shared" si="70"/>
        <v/>
      </c>
      <c r="J725" s="46"/>
      <c r="K725" s="47">
        <f>IF(ISNUMBER('Opsparede løndele'!I710),J725+'Opsparede løndele'!I710,J725)</f>
        <v>0</v>
      </c>
      <c r="L725" s="48"/>
      <c r="M725" s="49"/>
      <c r="N725" s="23" t="str">
        <f t="shared" si="71"/>
        <v/>
      </c>
      <c r="O725" s="21" t="str">
        <f t="shared" si="72"/>
        <v/>
      </c>
      <c r="P725" s="49"/>
      <c r="Q725" s="49"/>
      <c r="R725" s="49"/>
      <c r="S725" s="22" t="str">
        <f>IFERROR(MAX(IF(OR(P725="",Q725="",R725=""),"",IF(AND(MONTH(E725)=12,MONTH(F725)=12),(NETWORKDAYS(E725,F725,Lister!$D$7:$D$16)-P725)*O725/NETWORKDAYS(Lister!$D$19,Lister!$E$19,Lister!$D$7:$D$16),IF(AND(MONTH(E725)=12,F725&gt;DATE(2021,12,31)),(NETWORKDAYS(E725,Lister!$E$19,Lister!$D$7:$D$16)-P725)*O725/NETWORKDAYS(Lister!$D$19,Lister!$E$19,Lister!$D$7:$D$16),IF(E725&gt;DATE(2021,12,31),0)))),0),"")</f>
        <v/>
      </c>
      <c r="T725" s="22" t="str">
        <f>IFERROR(MAX(IF(OR(P725="",Q725="",R725=""),"",IF(AND(MONTH(E725)=1,MONTH(F725)=1),(NETWORKDAYS(E725,F725,Lister!$D$7:$D$16)-Q725)*O725/NETWORKDAYS(Lister!$D$20,Lister!$E$20,Lister!$D$7:$D$16),IF(AND(MONTH(E725)=1,F725&gt;DATE(2022,1,31)),(NETWORKDAYS(E725,Lister!$E$20,Lister!$D$7:$D$16)-Q725)*O725/NETWORKDAYS(Lister!$D$20,Lister!$E$20,Lister!$D$7:$D$16),IF(AND(E725&lt;DATE(2022,1,1),MONTH(F725)=1),(NETWORKDAYS(Lister!$D$20,F725,Lister!$D$7:$D$16)-Q725)*O725/NETWORKDAYS(Lister!$D$20,Lister!$E$20,Lister!$D$7:$D$16),IF(AND(E725&lt;DATE(2022,1,1),F725&gt;DATE(2022,1,31)),(NETWORKDAYS(Lister!$D$20,Lister!$E$20,Lister!$D$7:$D$16)-Q725)*O725/NETWORKDAYS(Lister!$D$20,Lister!$E$20,Lister!$D$7:$D$16),IF(OR(AND(E725&lt;DATE(2022,1,1),F725&lt;DATE(2022,1,1)),E725&gt;DATE(2022,1,31)),0)))))),0),"")</f>
        <v/>
      </c>
      <c r="U725" s="22" t="str">
        <f>IFERROR(MAX(IF(OR(P725="",Q725="",R725=""),"",IF(AND(MONTH(E725)=2,MONTH(F725)=2),(NETWORKDAYS(E725,F725,Lister!$D$7:$D$16)-R725)*O725/NETWORKDAYS(Lister!$D$21,Lister!$E$21,Lister!$D$7:$D$16),IF(AND(MONTH(E725)=2,F725&gt;DATE(2022,2,28)),(NETWORKDAYS(E725,Lister!$E$21,Lister!$D$7:$D$16)-R725)*O725/NETWORKDAYS(Lister!$D$21,Lister!$E$21,Lister!$D$7:$D$16),IF(AND(E725&lt;DATE(2022,2,1),MONTH(F725)=2),(NETWORKDAYS(Lister!$D$21,F725,Lister!$D$7:$D$16)-R725)*O725/NETWORKDAYS(Lister!$D$21,Lister!$E$21,Lister!$D$7:$D$16),IF(AND(E725&lt;DATE(2022,2,1),F725&gt;DATE(2022,2,28)),(NETWORKDAYS(Lister!$D$21,Lister!$E$21,Lister!$D$7:$D$16)-R725)*O725/NETWORKDAYS(Lister!$D$21,Lister!$E$21,Lister!$D$7:$D$16),IF(OR(AND(E725&lt;DATE(2022,2,1),F725&lt;DATE(2022,2,1)),E725&gt;DATE(2022,2,28)),0)))))),0),"")</f>
        <v/>
      </c>
      <c r="V725" s="23" t="str">
        <f t="shared" si="73"/>
        <v/>
      </c>
      <c r="W725" s="23" t="str">
        <f t="shared" si="74"/>
        <v/>
      </c>
      <c r="X725" s="24" t="str">
        <f t="shared" si="75"/>
        <v/>
      </c>
    </row>
    <row r="726" spans="1:24" x14ac:dyDescent="0.3">
      <c r="A726" s="4" t="str">
        <f t="shared" si="76"/>
        <v/>
      </c>
      <c r="B726" s="41"/>
      <c r="C726" s="42"/>
      <c r="D726" s="43"/>
      <c r="E726" s="44"/>
      <c r="F726" s="44"/>
      <c r="G726" s="17" t="str">
        <f>IF(OR(E726="",F726=""),"",NETWORKDAYS(E726,F726,Lister!$D$7:$D$16))</f>
        <v/>
      </c>
      <c r="I726" s="45" t="str">
        <f t="shared" ref="I726:I789" si="77">IF(H726="","",IF(H726="Funktionær",0.75,IF(H726="Ikke-funktionær",0.9,IF(H726="Elev/lærling",0.9))))</f>
        <v/>
      </c>
      <c r="J726" s="46"/>
      <c r="K726" s="47">
        <f>IF(ISNUMBER('Opsparede løndele'!I711),J726+'Opsparede løndele'!I711,J726)</f>
        <v>0</v>
      </c>
      <c r="L726" s="48"/>
      <c r="M726" s="49"/>
      <c r="N726" s="23" t="str">
        <f t="shared" ref="N726:N789" si="78">IF(B726="","",IF(K726*I726&gt;30000*IF(M726&gt;37,37,M726)/37,30000*IF(M726&gt;37,37,M726)/37,K726*I726))</f>
        <v/>
      </c>
      <c r="O726" s="21" t="str">
        <f t="shared" ref="O726:O789" si="79">IF(N726="","",IF(N726&lt;=K726-L726,N726,K726-L726))</f>
        <v/>
      </c>
      <c r="P726" s="49"/>
      <c r="Q726" s="49"/>
      <c r="R726" s="49"/>
      <c r="S726" s="22" t="str">
        <f>IFERROR(MAX(IF(OR(P726="",Q726="",R726=""),"",IF(AND(MONTH(E726)=12,MONTH(F726)=12),(NETWORKDAYS(E726,F726,Lister!$D$7:$D$16)-P726)*O726/NETWORKDAYS(Lister!$D$19,Lister!$E$19,Lister!$D$7:$D$16),IF(AND(MONTH(E726)=12,F726&gt;DATE(2021,12,31)),(NETWORKDAYS(E726,Lister!$E$19,Lister!$D$7:$D$16)-P726)*O726/NETWORKDAYS(Lister!$D$19,Lister!$E$19,Lister!$D$7:$D$16),IF(E726&gt;DATE(2021,12,31),0)))),0),"")</f>
        <v/>
      </c>
      <c r="T726" s="22" t="str">
        <f>IFERROR(MAX(IF(OR(P726="",Q726="",R726=""),"",IF(AND(MONTH(E726)=1,MONTH(F726)=1),(NETWORKDAYS(E726,F726,Lister!$D$7:$D$16)-Q726)*O726/NETWORKDAYS(Lister!$D$20,Lister!$E$20,Lister!$D$7:$D$16),IF(AND(MONTH(E726)=1,F726&gt;DATE(2022,1,31)),(NETWORKDAYS(E726,Lister!$E$20,Lister!$D$7:$D$16)-Q726)*O726/NETWORKDAYS(Lister!$D$20,Lister!$E$20,Lister!$D$7:$D$16),IF(AND(E726&lt;DATE(2022,1,1),MONTH(F726)=1),(NETWORKDAYS(Lister!$D$20,F726,Lister!$D$7:$D$16)-Q726)*O726/NETWORKDAYS(Lister!$D$20,Lister!$E$20,Lister!$D$7:$D$16),IF(AND(E726&lt;DATE(2022,1,1),F726&gt;DATE(2022,1,31)),(NETWORKDAYS(Lister!$D$20,Lister!$E$20,Lister!$D$7:$D$16)-Q726)*O726/NETWORKDAYS(Lister!$D$20,Lister!$E$20,Lister!$D$7:$D$16),IF(OR(AND(E726&lt;DATE(2022,1,1),F726&lt;DATE(2022,1,1)),E726&gt;DATE(2022,1,31)),0)))))),0),"")</f>
        <v/>
      </c>
      <c r="U726" s="22" t="str">
        <f>IFERROR(MAX(IF(OR(P726="",Q726="",R726=""),"",IF(AND(MONTH(E726)=2,MONTH(F726)=2),(NETWORKDAYS(E726,F726,Lister!$D$7:$D$16)-R726)*O726/NETWORKDAYS(Lister!$D$21,Lister!$E$21,Lister!$D$7:$D$16),IF(AND(MONTH(E726)=2,F726&gt;DATE(2022,2,28)),(NETWORKDAYS(E726,Lister!$E$21,Lister!$D$7:$D$16)-R726)*O726/NETWORKDAYS(Lister!$D$21,Lister!$E$21,Lister!$D$7:$D$16),IF(AND(E726&lt;DATE(2022,2,1),MONTH(F726)=2),(NETWORKDAYS(Lister!$D$21,F726,Lister!$D$7:$D$16)-R726)*O726/NETWORKDAYS(Lister!$D$21,Lister!$E$21,Lister!$D$7:$D$16),IF(AND(E726&lt;DATE(2022,2,1),F726&gt;DATE(2022,2,28)),(NETWORKDAYS(Lister!$D$21,Lister!$E$21,Lister!$D$7:$D$16)-R726)*O726/NETWORKDAYS(Lister!$D$21,Lister!$E$21,Lister!$D$7:$D$16),IF(OR(AND(E726&lt;DATE(2022,2,1),F726&lt;DATE(2022,2,1)),E726&gt;DATE(2022,2,28)),0)))))),0),"")</f>
        <v/>
      </c>
      <c r="V726" s="23" t="str">
        <f t="shared" ref="V726:V789" si="80">IF(AND(ISNUMBER(S726),ISNUMBER(T726),ISNUMBER(U726)),S726+T726+U726,"")</f>
        <v/>
      </c>
      <c r="W726" s="23" t="str">
        <f t="shared" ref="W726:W789" si="81">IFERROR(IF(E726&gt;=DATE(2021,12,10),3,0)/31*O726,"")</f>
        <v/>
      </c>
      <c r="X726" s="24" t="str">
        <f t="shared" ref="X726:X789" si="82">IFERROR(MAX(IF(AND(ISNUMBER(S726),ISNUMBER(T726),ISNUMBER(U726)),V726-W726,""),0),"")</f>
        <v/>
      </c>
    </row>
    <row r="727" spans="1:24" x14ac:dyDescent="0.3">
      <c r="A727" s="4" t="str">
        <f t="shared" ref="A727:A790" si="83">IF(B727="","",A726+1)</f>
        <v/>
      </c>
      <c r="B727" s="41"/>
      <c r="C727" s="42"/>
      <c r="D727" s="43"/>
      <c r="E727" s="44"/>
      <c r="F727" s="44"/>
      <c r="G727" s="17" t="str">
        <f>IF(OR(E727="",F727=""),"",NETWORKDAYS(E727,F727,Lister!$D$7:$D$16))</f>
        <v/>
      </c>
      <c r="I727" s="45" t="str">
        <f t="shared" si="77"/>
        <v/>
      </c>
      <c r="J727" s="46"/>
      <c r="K727" s="47">
        <f>IF(ISNUMBER('Opsparede løndele'!I712),J727+'Opsparede løndele'!I712,J727)</f>
        <v>0</v>
      </c>
      <c r="L727" s="48"/>
      <c r="M727" s="49"/>
      <c r="N727" s="23" t="str">
        <f t="shared" si="78"/>
        <v/>
      </c>
      <c r="O727" s="21" t="str">
        <f t="shared" si="79"/>
        <v/>
      </c>
      <c r="P727" s="49"/>
      <c r="Q727" s="49"/>
      <c r="R727" s="49"/>
      <c r="S727" s="22" t="str">
        <f>IFERROR(MAX(IF(OR(P727="",Q727="",R727=""),"",IF(AND(MONTH(E727)=12,MONTH(F727)=12),(NETWORKDAYS(E727,F727,Lister!$D$7:$D$16)-P727)*O727/NETWORKDAYS(Lister!$D$19,Lister!$E$19,Lister!$D$7:$D$16),IF(AND(MONTH(E727)=12,F727&gt;DATE(2021,12,31)),(NETWORKDAYS(E727,Lister!$E$19,Lister!$D$7:$D$16)-P727)*O727/NETWORKDAYS(Lister!$D$19,Lister!$E$19,Lister!$D$7:$D$16),IF(E727&gt;DATE(2021,12,31),0)))),0),"")</f>
        <v/>
      </c>
      <c r="T727" s="22" t="str">
        <f>IFERROR(MAX(IF(OR(P727="",Q727="",R727=""),"",IF(AND(MONTH(E727)=1,MONTH(F727)=1),(NETWORKDAYS(E727,F727,Lister!$D$7:$D$16)-Q727)*O727/NETWORKDAYS(Lister!$D$20,Lister!$E$20,Lister!$D$7:$D$16),IF(AND(MONTH(E727)=1,F727&gt;DATE(2022,1,31)),(NETWORKDAYS(E727,Lister!$E$20,Lister!$D$7:$D$16)-Q727)*O727/NETWORKDAYS(Lister!$D$20,Lister!$E$20,Lister!$D$7:$D$16),IF(AND(E727&lt;DATE(2022,1,1),MONTH(F727)=1),(NETWORKDAYS(Lister!$D$20,F727,Lister!$D$7:$D$16)-Q727)*O727/NETWORKDAYS(Lister!$D$20,Lister!$E$20,Lister!$D$7:$D$16),IF(AND(E727&lt;DATE(2022,1,1),F727&gt;DATE(2022,1,31)),(NETWORKDAYS(Lister!$D$20,Lister!$E$20,Lister!$D$7:$D$16)-Q727)*O727/NETWORKDAYS(Lister!$D$20,Lister!$E$20,Lister!$D$7:$D$16),IF(OR(AND(E727&lt;DATE(2022,1,1),F727&lt;DATE(2022,1,1)),E727&gt;DATE(2022,1,31)),0)))))),0),"")</f>
        <v/>
      </c>
      <c r="U727" s="22" t="str">
        <f>IFERROR(MAX(IF(OR(P727="",Q727="",R727=""),"",IF(AND(MONTH(E727)=2,MONTH(F727)=2),(NETWORKDAYS(E727,F727,Lister!$D$7:$D$16)-R727)*O727/NETWORKDAYS(Lister!$D$21,Lister!$E$21,Lister!$D$7:$D$16),IF(AND(MONTH(E727)=2,F727&gt;DATE(2022,2,28)),(NETWORKDAYS(E727,Lister!$E$21,Lister!$D$7:$D$16)-R727)*O727/NETWORKDAYS(Lister!$D$21,Lister!$E$21,Lister!$D$7:$D$16),IF(AND(E727&lt;DATE(2022,2,1),MONTH(F727)=2),(NETWORKDAYS(Lister!$D$21,F727,Lister!$D$7:$D$16)-R727)*O727/NETWORKDAYS(Lister!$D$21,Lister!$E$21,Lister!$D$7:$D$16),IF(AND(E727&lt;DATE(2022,2,1),F727&gt;DATE(2022,2,28)),(NETWORKDAYS(Lister!$D$21,Lister!$E$21,Lister!$D$7:$D$16)-R727)*O727/NETWORKDAYS(Lister!$D$21,Lister!$E$21,Lister!$D$7:$D$16),IF(OR(AND(E727&lt;DATE(2022,2,1),F727&lt;DATE(2022,2,1)),E727&gt;DATE(2022,2,28)),0)))))),0),"")</f>
        <v/>
      </c>
      <c r="V727" s="23" t="str">
        <f t="shared" si="80"/>
        <v/>
      </c>
      <c r="W727" s="23" t="str">
        <f t="shared" si="81"/>
        <v/>
      </c>
      <c r="X727" s="24" t="str">
        <f t="shared" si="82"/>
        <v/>
      </c>
    </row>
    <row r="728" spans="1:24" x14ac:dyDescent="0.3">
      <c r="A728" s="4" t="str">
        <f t="shared" si="83"/>
        <v/>
      </c>
      <c r="B728" s="41"/>
      <c r="C728" s="42"/>
      <c r="D728" s="43"/>
      <c r="E728" s="44"/>
      <c r="F728" s="44"/>
      <c r="G728" s="17" t="str">
        <f>IF(OR(E728="",F728=""),"",NETWORKDAYS(E728,F728,Lister!$D$7:$D$16))</f>
        <v/>
      </c>
      <c r="I728" s="45" t="str">
        <f t="shared" si="77"/>
        <v/>
      </c>
      <c r="J728" s="46"/>
      <c r="K728" s="47">
        <f>IF(ISNUMBER('Opsparede løndele'!I713),J728+'Opsparede løndele'!I713,J728)</f>
        <v>0</v>
      </c>
      <c r="L728" s="48"/>
      <c r="M728" s="49"/>
      <c r="N728" s="23" t="str">
        <f t="shared" si="78"/>
        <v/>
      </c>
      <c r="O728" s="21" t="str">
        <f t="shared" si="79"/>
        <v/>
      </c>
      <c r="P728" s="49"/>
      <c r="Q728" s="49"/>
      <c r="R728" s="49"/>
      <c r="S728" s="22" t="str">
        <f>IFERROR(MAX(IF(OR(P728="",Q728="",R728=""),"",IF(AND(MONTH(E728)=12,MONTH(F728)=12),(NETWORKDAYS(E728,F728,Lister!$D$7:$D$16)-P728)*O728/NETWORKDAYS(Lister!$D$19,Lister!$E$19,Lister!$D$7:$D$16),IF(AND(MONTH(E728)=12,F728&gt;DATE(2021,12,31)),(NETWORKDAYS(E728,Lister!$E$19,Lister!$D$7:$D$16)-P728)*O728/NETWORKDAYS(Lister!$D$19,Lister!$E$19,Lister!$D$7:$D$16),IF(E728&gt;DATE(2021,12,31),0)))),0),"")</f>
        <v/>
      </c>
      <c r="T728" s="22" t="str">
        <f>IFERROR(MAX(IF(OR(P728="",Q728="",R728=""),"",IF(AND(MONTH(E728)=1,MONTH(F728)=1),(NETWORKDAYS(E728,F728,Lister!$D$7:$D$16)-Q728)*O728/NETWORKDAYS(Lister!$D$20,Lister!$E$20,Lister!$D$7:$D$16),IF(AND(MONTH(E728)=1,F728&gt;DATE(2022,1,31)),(NETWORKDAYS(E728,Lister!$E$20,Lister!$D$7:$D$16)-Q728)*O728/NETWORKDAYS(Lister!$D$20,Lister!$E$20,Lister!$D$7:$D$16),IF(AND(E728&lt;DATE(2022,1,1),MONTH(F728)=1),(NETWORKDAYS(Lister!$D$20,F728,Lister!$D$7:$D$16)-Q728)*O728/NETWORKDAYS(Lister!$D$20,Lister!$E$20,Lister!$D$7:$D$16),IF(AND(E728&lt;DATE(2022,1,1),F728&gt;DATE(2022,1,31)),(NETWORKDAYS(Lister!$D$20,Lister!$E$20,Lister!$D$7:$D$16)-Q728)*O728/NETWORKDAYS(Lister!$D$20,Lister!$E$20,Lister!$D$7:$D$16),IF(OR(AND(E728&lt;DATE(2022,1,1),F728&lt;DATE(2022,1,1)),E728&gt;DATE(2022,1,31)),0)))))),0),"")</f>
        <v/>
      </c>
      <c r="U728" s="22" t="str">
        <f>IFERROR(MAX(IF(OR(P728="",Q728="",R728=""),"",IF(AND(MONTH(E728)=2,MONTH(F728)=2),(NETWORKDAYS(E728,F728,Lister!$D$7:$D$16)-R728)*O728/NETWORKDAYS(Lister!$D$21,Lister!$E$21,Lister!$D$7:$D$16),IF(AND(MONTH(E728)=2,F728&gt;DATE(2022,2,28)),(NETWORKDAYS(E728,Lister!$E$21,Lister!$D$7:$D$16)-R728)*O728/NETWORKDAYS(Lister!$D$21,Lister!$E$21,Lister!$D$7:$D$16),IF(AND(E728&lt;DATE(2022,2,1),MONTH(F728)=2),(NETWORKDAYS(Lister!$D$21,F728,Lister!$D$7:$D$16)-R728)*O728/NETWORKDAYS(Lister!$D$21,Lister!$E$21,Lister!$D$7:$D$16),IF(AND(E728&lt;DATE(2022,2,1),F728&gt;DATE(2022,2,28)),(NETWORKDAYS(Lister!$D$21,Lister!$E$21,Lister!$D$7:$D$16)-R728)*O728/NETWORKDAYS(Lister!$D$21,Lister!$E$21,Lister!$D$7:$D$16),IF(OR(AND(E728&lt;DATE(2022,2,1),F728&lt;DATE(2022,2,1)),E728&gt;DATE(2022,2,28)),0)))))),0),"")</f>
        <v/>
      </c>
      <c r="V728" s="23" t="str">
        <f t="shared" si="80"/>
        <v/>
      </c>
      <c r="W728" s="23" t="str">
        <f t="shared" si="81"/>
        <v/>
      </c>
      <c r="X728" s="24" t="str">
        <f t="shared" si="82"/>
        <v/>
      </c>
    </row>
    <row r="729" spans="1:24" x14ac:dyDescent="0.3">
      <c r="A729" s="4" t="str">
        <f t="shared" si="83"/>
        <v/>
      </c>
      <c r="B729" s="41"/>
      <c r="C729" s="42"/>
      <c r="D729" s="43"/>
      <c r="E729" s="44"/>
      <c r="F729" s="44"/>
      <c r="G729" s="17" t="str">
        <f>IF(OR(E729="",F729=""),"",NETWORKDAYS(E729,F729,Lister!$D$7:$D$16))</f>
        <v/>
      </c>
      <c r="I729" s="45" t="str">
        <f t="shared" si="77"/>
        <v/>
      </c>
      <c r="J729" s="46"/>
      <c r="K729" s="47">
        <f>IF(ISNUMBER('Opsparede løndele'!I714),J729+'Opsparede løndele'!I714,J729)</f>
        <v>0</v>
      </c>
      <c r="L729" s="48"/>
      <c r="M729" s="49"/>
      <c r="N729" s="23" t="str">
        <f t="shared" si="78"/>
        <v/>
      </c>
      <c r="O729" s="21" t="str">
        <f t="shared" si="79"/>
        <v/>
      </c>
      <c r="P729" s="49"/>
      <c r="Q729" s="49"/>
      <c r="R729" s="49"/>
      <c r="S729" s="22" t="str">
        <f>IFERROR(MAX(IF(OR(P729="",Q729="",R729=""),"",IF(AND(MONTH(E729)=12,MONTH(F729)=12),(NETWORKDAYS(E729,F729,Lister!$D$7:$D$16)-P729)*O729/NETWORKDAYS(Lister!$D$19,Lister!$E$19,Lister!$D$7:$D$16),IF(AND(MONTH(E729)=12,F729&gt;DATE(2021,12,31)),(NETWORKDAYS(E729,Lister!$E$19,Lister!$D$7:$D$16)-P729)*O729/NETWORKDAYS(Lister!$D$19,Lister!$E$19,Lister!$D$7:$D$16),IF(E729&gt;DATE(2021,12,31),0)))),0),"")</f>
        <v/>
      </c>
      <c r="T729" s="22" t="str">
        <f>IFERROR(MAX(IF(OR(P729="",Q729="",R729=""),"",IF(AND(MONTH(E729)=1,MONTH(F729)=1),(NETWORKDAYS(E729,F729,Lister!$D$7:$D$16)-Q729)*O729/NETWORKDAYS(Lister!$D$20,Lister!$E$20,Lister!$D$7:$D$16),IF(AND(MONTH(E729)=1,F729&gt;DATE(2022,1,31)),(NETWORKDAYS(E729,Lister!$E$20,Lister!$D$7:$D$16)-Q729)*O729/NETWORKDAYS(Lister!$D$20,Lister!$E$20,Lister!$D$7:$D$16),IF(AND(E729&lt;DATE(2022,1,1),MONTH(F729)=1),(NETWORKDAYS(Lister!$D$20,F729,Lister!$D$7:$D$16)-Q729)*O729/NETWORKDAYS(Lister!$D$20,Lister!$E$20,Lister!$D$7:$D$16),IF(AND(E729&lt;DATE(2022,1,1),F729&gt;DATE(2022,1,31)),(NETWORKDAYS(Lister!$D$20,Lister!$E$20,Lister!$D$7:$D$16)-Q729)*O729/NETWORKDAYS(Lister!$D$20,Lister!$E$20,Lister!$D$7:$D$16),IF(OR(AND(E729&lt;DATE(2022,1,1),F729&lt;DATE(2022,1,1)),E729&gt;DATE(2022,1,31)),0)))))),0),"")</f>
        <v/>
      </c>
      <c r="U729" s="22" t="str">
        <f>IFERROR(MAX(IF(OR(P729="",Q729="",R729=""),"",IF(AND(MONTH(E729)=2,MONTH(F729)=2),(NETWORKDAYS(E729,F729,Lister!$D$7:$D$16)-R729)*O729/NETWORKDAYS(Lister!$D$21,Lister!$E$21,Lister!$D$7:$D$16),IF(AND(MONTH(E729)=2,F729&gt;DATE(2022,2,28)),(NETWORKDAYS(E729,Lister!$E$21,Lister!$D$7:$D$16)-R729)*O729/NETWORKDAYS(Lister!$D$21,Lister!$E$21,Lister!$D$7:$D$16),IF(AND(E729&lt;DATE(2022,2,1),MONTH(F729)=2),(NETWORKDAYS(Lister!$D$21,F729,Lister!$D$7:$D$16)-R729)*O729/NETWORKDAYS(Lister!$D$21,Lister!$E$21,Lister!$D$7:$D$16),IF(AND(E729&lt;DATE(2022,2,1),F729&gt;DATE(2022,2,28)),(NETWORKDAYS(Lister!$D$21,Lister!$E$21,Lister!$D$7:$D$16)-R729)*O729/NETWORKDAYS(Lister!$D$21,Lister!$E$21,Lister!$D$7:$D$16),IF(OR(AND(E729&lt;DATE(2022,2,1),F729&lt;DATE(2022,2,1)),E729&gt;DATE(2022,2,28)),0)))))),0),"")</f>
        <v/>
      </c>
      <c r="V729" s="23" t="str">
        <f t="shared" si="80"/>
        <v/>
      </c>
      <c r="W729" s="23" t="str">
        <f t="shared" si="81"/>
        <v/>
      </c>
      <c r="X729" s="24" t="str">
        <f t="shared" si="82"/>
        <v/>
      </c>
    </row>
    <row r="730" spans="1:24" x14ac:dyDescent="0.3">
      <c r="A730" s="4" t="str">
        <f t="shared" si="83"/>
        <v/>
      </c>
      <c r="B730" s="41"/>
      <c r="C730" s="42"/>
      <c r="D730" s="43"/>
      <c r="E730" s="44"/>
      <c r="F730" s="44"/>
      <c r="G730" s="17" t="str">
        <f>IF(OR(E730="",F730=""),"",NETWORKDAYS(E730,F730,Lister!$D$7:$D$16))</f>
        <v/>
      </c>
      <c r="I730" s="45" t="str">
        <f t="shared" si="77"/>
        <v/>
      </c>
      <c r="J730" s="46"/>
      <c r="K730" s="47">
        <f>IF(ISNUMBER('Opsparede løndele'!I715),J730+'Opsparede løndele'!I715,J730)</f>
        <v>0</v>
      </c>
      <c r="L730" s="48"/>
      <c r="M730" s="49"/>
      <c r="N730" s="23" t="str">
        <f t="shared" si="78"/>
        <v/>
      </c>
      <c r="O730" s="21" t="str">
        <f t="shared" si="79"/>
        <v/>
      </c>
      <c r="P730" s="49"/>
      <c r="Q730" s="49"/>
      <c r="R730" s="49"/>
      <c r="S730" s="22" t="str">
        <f>IFERROR(MAX(IF(OR(P730="",Q730="",R730=""),"",IF(AND(MONTH(E730)=12,MONTH(F730)=12),(NETWORKDAYS(E730,F730,Lister!$D$7:$D$16)-P730)*O730/NETWORKDAYS(Lister!$D$19,Lister!$E$19,Lister!$D$7:$D$16),IF(AND(MONTH(E730)=12,F730&gt;DATE(2021,12,31)),(NETWORKDAYS(E730,Lister!$E$19,Lister!$D$7:$D$16)-P730)*O730/NETWORKDAYS(Lister!$D$19,Lister!$E$19,Lister!$D$7:$D$16),IF(E730&gt;DATE(2021,12,31),0)))),0),"")</f>
        <v/>
      </c>
      <c r="T730" s="22" t="str">
        <f>IFERROR(MAX(IF(OR(P730="",Q730="",R730=""),"",IF(AND(MONTH(E730)=1,MONTH(F730)=1),(NETWORKDAYS(E730,F730,Lister!$D$7:$D$16)-Q730)*O730/NETWORKDAYS(Lister!$D$20,Lister!$E$20,Lister!$D$7:$D$16),IF(AND(MONTH(E730)=1,F730&gt;DATE(2022,1,31)),(NETWORKDAYS(E730,Lister!$E$20,Lister!$D$7:$D$16)-Q730)*O730/NETWORKDAYS(Lister!$D$20,Lister!$E$20,Lister!$D$7:$D$16),IF(AND(E730&lt;DATE(2022,1,1),MONTH(F730)=1),(NETWORKDAYS(Lister!$D$20,F730,Lister!$D$7:$D$16)-Q730)*O730/NETWORKDAYS(Lister!$D$20,Lister!$E$20,Lister!$D$7:$D$16),IF(AND(E730&lt;DATE(2022,1,1),F730&gt;DATE(2022,1,31)),(NETWORKDAYS(Lister!$D$20,Lister!$E$20,Lister!$D$7:$D$16)-Q730)*O730/NETWORKDAYS(Lister!$D$20,Lister!$E$20,Lister!$D$7:$D$16),IF(OR(AND(E730&lt;DATE(2022,1,1),F730&lt;DATE(2022,1,1)),E730&gt;DATE(2022,1,31)),0)))))),0),"")</f>
        <v/>
      </c>
      <c r="U730" s="22" t="str">
        <f>IFERROR(MAX(IF(OR(P730="",Q730="",R730=""),"",IF(AND(MONTH(E730)=2,MONTH(F730)=2),(NETWORKDAYS(E730,F730,Lister!$D$7:$D$16)-R730)*O730/NETWORKDAYS(Lister!$D$21,Lister!$E$21,Lister!$D$7:$D$16),IF(AND(MONTH(E730)=2,F730&gt;DATE(2022,2,28)),(NETWORKDAYS(E730,Lister!$E$21,Lister!$D$7:$D$16)-R730)*O730/NETWORKDAYS(Lister!$D$21,Lister!$E$21,Lister!$D$7:$D$16),IF(AND(E730&lt;DATE(2022,2,1),MONTH(F730)=2),(NETWORKDAYS(Lister!$D$21,F730,Lister!$D$7:$D$16)-R730)*O730/NETWORKDAYS(Lister!$D$21,Lister!$E$21,Lister!$D$7:$D$16),IF(AND(E730&lt;DATE(2022,2,1),F730&gt;DATE(2022,2,28)),(NETWORKDAYS(Lister!$D$21,Lister!$E$21,Lister!$D$7:$D$16)-R730)*O730/NETWORKDAYS(Lister!$D$21,Lister!$E$21,Lister!$D$7:$D$16),IF(OR(AND(E730&lt;DATE(2022,2,1),F730&lt;DATE(2022,2,1)),E730&gt;DATE(2022,2,28)),0)))))),0),"")</f>
        <v/>
      </c>
      <c r="V730" s="23" t="str">
        <f t="shared" si="80"/>
        <v/>
      </c>
      <c r="W730" s="23" t="str">
        <f t="shared" si="81"/>
        <v/>
      </c>
      <c r="X730" s="24" t="str">
        <f t="shared" si="82"/>
        <v/>
      </c>
    </row>
    <row r="731" spans="1:24" x14ac:dyDescent="0.3">
      <c r="A731" s="4" t="str">
        <f t="shared" si="83"/>
        <v/>
      </c>
      <c r="B731" s="41"/>
      <c r="C731" s="42"/>
      <c r="D731" s="43"/>
      <c r="E731" s="44"/>
      <c r="F731" s="44"/>
      <c r="G731" s="17" t="str">
        <f>IF(OR(E731="",F731=""),"",NETWORKDAYS(E731,F731,Lister!$D$7:$D$16))</f>
        <v/>
      </c>
      <c r="I731" s="45" t="str">
        <f t="shared" si="77"/>
        <v/>
      </c>
      <c r="J731" s="46"/>
      <c r="K731" s="47">
        <f>IF(ISNUMBER('Opsparede løndele'!I716),J731+'Opsparede løndele'!I716,J731)</f>
        <v>0</v>
      </c>
      <c r="L731" s="48"/>
      <c r="M731" s="49"/>
      <c r="N731" s="23" t="str">
        <f t="shared" si="78"/>
        <v/>
      </c>
      <c r="O731" s="21" t="str">
        <f t="shared" si="79"/>
        <v/>
      </c>
      <c r="P731" s="49"/>
      <c r="Q731" s="49"/>
      <c r="R731" s="49"/>
      <c r="S731" s="22" t="str">
        <f>IFERROR(MAX(IF(OR(P731="",Q731="",R731=""),"",IF(AND(MONTH(E731)=12,MONTH(F731)=12),(NETWORKDAYS(E731,F731,Lister!$D$7:$D$16)-P731)*O731/NETWORKDAYS(Lister!$D$19,Lister!$E$19,Lister!$D$7:$D$16),IF(AND(MONTH(E731)=12,F731&gt;DATE(2021,12,31)),(NETWORKDAYS(E731,Lister!$E$19,Lister!$D$7:$D$16)-P731)*O731/NETWORKDAYS(Lister!$D$19,Lister!$E$19,Lister!$D$7:$D$16),IF(E731&gt;DATE(2021,12,31),0)))),0),"")</f>
        <v/>
      </c>
      <c r="T731" s="22" t="str">
        <f>IFERROR(MAX(IF(OR(P731="",Q731="",R731=""),"",IF(AND(MONTH(E731)=1,MONTH(F731)=1),(NETWORKDAYS(E731,F731,Lister!$D$7:$D$16)-Q731)*O731/NETWORKDAYS(Lister!$D$20,Lister!$E$20,Lister!$D$7:$D$16),IF(AND(MONTH(E731)=1,F731&gt;DATE(2022,1,31)),(NETWORKDAYS(E731,Lister!$E$20,Lister!$D$7:$D$16)-Q731)*O731/NETWORKDAYS(Lister!$D$20,Lister!$E$20,Lister!$D$7:$D$16),IF(AND(E731&lt;DATE(2022,1,1),MONTH(F731)=1),(NETWORKDAYS(Lister!$D$20,F731,Lister!$D$7:$D$16)-Q731)*O731/NETWORKDAYS(Lister!$D$20,Lister!$E$20,Lister!$D$7:$D$16),IF(AND(E731&lt;DATE(2022,1,1),F731&gt;DATE(2022,1,31)),(NETWORKDAYS(Lister!$D$20,Lister!$E$20,Lister!$D$7:$D$16)-Q731)*O731/NETWORKDAYS(Lister!$D$20,Lister!$E$20,Lister!$D$7:$D$16),IF(OR(AND(E731&lt;DATE(2022,1,1),F731&lt;DATE(2022,1,1)),E731&gt;DATE(2022,1,31)),0)))))),0),"")</f>
        <v/>
      </c>
      <c r="U731" s="22" t="str">
        <f>IFERROR(MAX(IF(OR(P731="",Q731="",R731=""),"",IF(AND(MONTH(E731)=2,MONTH(F731)=2),(NETWORKDAYS(E731,F731,Lister!$D$7:$D$16)-R731)*O731/NETWORKDAYS(Lister!$D$21,Lister!$E$21,Lister!$D$7:$D$16),IF(AND(MONTH(E731)=2,F731&gt;DATE(2022,2,28)),(NETWORKDAYS(E731,Lister!$E$21,Lister!$D$7:$D$16)-R731)*O731/NETWORKDAYS(Lister!$D$21,Lister!$E$21,Lister!$D$7:$D$16),IF(AND(E731&lt;DATE(2022,2,1),MONTH(F731)=2),(NETWORKDAYS(Lister!$D$21,F731,Lister!$D$7:$D$16)-R731)*O731/NETWORKDAYS(Lister!$D$21,Lister!$E$21,Lister!$D$7:$D$16),IF(AND(E731&lt;DATE(2022,2,1),F731&gt;DATE(2022,2,28)),(NETWORKDAYS(Lister!$D$21,Lister!$E$21,Lister!$D$7:$D$16)-R731)*O731/NETWORKDAYS(Lister!$D$21,Lister!$E$21,Lister!$D$7:$D$16),IF(OR(AND(E731&lt;DATE(2022,2,1),F731&lt;DATE(2022,2,1)),E731&gt;DATE(2022,2,28)),0)))))),0),"")</f>
        <v/>
      </c>
      <c r="V731" s="23" t="str">
        <f t="shared" si="80"/>
        <v/>
      </c>
      <c r="W731" s="23" t="str">
        <f t="shared" si="81"/>
        <v/>
      </c>
      <c r="X731" s="24" t="str">
        <f t="shared" si="82"/>
        <v/>
      </c>
    </row>
    <row r="732" spans="1:24" x14ac:dyDescent="0.3">
      <c r="A732" s="4" t="str">
        <f t="shared" si="83"/>
        <v/>
      </c>
      <c r="B732" s="41"/>
      <c r="C732" s="42"/>
      <c r="D732" s="43"/>
      <c r="E732" s="44"/>
      <c r="F732" s="44"/>
      <c r="G732" s="17" t="str">
        <f>IF(OR(E732="",F732=""),"",NETWORKDAYS(E732,F732,Lister!$D$7:$D$16))</f>
        <v/>
      </c>
      <c r="I732" s="45" t="str">
        <f t="shared" si="77"/>
        <v/>
      </c>
      <c r="J732" s="46"/>
      <c r="K732" s="47">
        <f>IF(ISNUMBER('Opsparede løndele'!I717),J732+'Opsparede løndele'!I717,J732)</f>
        <v>0</v>
      </c>
      <c r="L732" s="48"/>
      <c r="M732" s="49"/>
      <c r="N732" s="23" t="str">
        <f t="shared" si="78"/>
        <v/>
      </c>
      <c r="O732" s="21" t="str">
        <f t="shared" si="79"/>
        <v/>
      </c>
      <c r="P732" s="49"/>
      <c r="Q732" s="49"/>
      <c r="R732" s="49"/>
      <c r="S732" s="22" t="str">
        <f>IFERROR(MAX(IF(OR(P732="",Q732="",R732=""),"",IF(AND(MONTH(E732)=12,MONTH(F732)=12),(NETWORKDAYS(E732,F732,Lister!$D$7:$D$16)-P732)*O732/NETWORKDAYS(Lister!$D$19,Lister!$E$19,Lister!$D$7:$D$16),IF(AND(MONTH(E732)=12,F732&gt;DATE(2021,12,31)),(NETWORKDAYS(E732,Lister!$E$19,Lister!$D$7:$D$16)-P732)*O732/NETWORKDAYS(Lister!$D$19,Lister!$E$19,Lister!$D$7:$D$16),IF(E732&gt;DATE(2021,12,31),0)))),0),"")</f>
        <v/>
      </c>
      <c r="T732" s="22" t="str">
        <f>IFERROR(MAX(IF(OR(P732="",Q732="",R732=""),"",IF(AND(MONTH(E732)=1,MONTH(F732)=1),(NETWORKDAYS(E732,F732,Lister!$D$7:$D$16)-Q732)*O732/NETWORKDAYS(Lister!$D$20,Lister!$E$20,Lister!$D$7:$D$16),IF(AND(MONTH(E732)=1,F732&gt;DATE(2022,1,31)),(NETWORKDAYS(E732,Lister!$E$20,Lister!$D$7:$D$16)-Q732)*O732/NETWORKDAYS(Lister!$D$20,Lister!$E$20,Lister!$D$7:$D$16),IF(AND(E732&lt;DATE(2022,1,1),MONTH(F732)=1),(NETWORKDAYS(Lister!$D$20,F732,Lister!$D$7:$D$16)-Q732)*O732/NETWORKDAYS(Lister!$D$20,Lister!$E$20,Lister!$D$7:$D$16),IF(AND(E732&lt;DATE(2022,1,1),F732&gt;DATE(2022,1,31)),(NETWORKDAYS(Lister!$D$20,Lister!$E$20,Lister!$D$7:$D$16)-Q732)*O732/NETWORKDAYS(Lister!$D$20,Lister!$E$20,Lister!$D$7:$D$16),IF(OR(AND(E732&lt;DATE(2022,1,1),F732&lt;DATE(2022,1,1)),E732&gt;DATE(2022,1,31)),0)))))),0),"")</f>
        <v/>
      </c>
      <c r="U732" s="22" t="str">
        <f>IFERROR(MAX(IF(OR(P732="",Q732="",R732=""),"",IF(AND(MONTH(E732)=2,MONTH(F732)=2),(NETWORKDAYS(E732,F732,Lister!$D$7:$D$16)-R732)*O732/NETWORKDAYS(Lister!$D$21,Lister!$E$21,Lister!$D$7:$D$16),IF(AND(MONTH(E732)=2,F732&gt;DATE(2022,2,28)),(NETWORKDAYS(E732,Lister!$E$21,Lister!$D$7:$D$16)-R732)*O732/NETWORKDAYS(Lister!$D$21,Lister!$E$21,Lister!$D$7:$D$16),IF(AND(E732&lt;DATE(2022,2,1),MONTH(F732)=2),(NETWORKDAYS(Lister!$D$21,F732,Lister!$D$7:$D$16)-R732)*O732/NETWORKDAYS(Lister!$D$21,Lister!$E$21,Lister!$D$7:$D$16),IF(AND(E732&lt;DATE(2022,2,1),F732&gt;DATE(2022,2,28)),(NETWORKDAYS(Lister!$D$21,Lister!$E$21,Lister!$D$7:$D$16)-R732)*O732/NETWORKDAYS(Lister!$D$21,Lister!$E$21,Lister!$D$7:$D$16),IF(OR(AND(E732&lt;DATE(2022,2,1),F732&lt;DATE(2022,2,1)),E732&gt;DATE(2022,2,28)),0)))))),0),"")</f>
        <v/>
      </c>
      <c r="V732" s="23" t="str">
        <f t="shared" si="80"/>
        <v/>
      </c>
      <c r="W732" s="23" t="str">
        <f t="shared" si="81"/>
        <v/>
      </c>
      <c r="X732" s="24" t="str">
        <f t="shared" si="82"/>
        <v/>
      </c>
    </row>
    <row r="733" spans="1:24" x14ac:dyDescent="0.3">
      <c r="A733" s="4" t="str">
        <f t="shared" si="83"/>
        <v/>
      </c>
      <c r="B733" s="41"/>
      <c r="C733" s="42"/>
      <c r="D733" s="43"/>
      <c r="E733" s="44"/>
      <c r="F733" s="44"/>
      <c r="G733" s="17" t="str">
        <f>IF(OR(E733="",F733=""),"",NETWORKDAYS(E733,F733,Lister!$D$7:$D$16))</f>
        <v/>
      </c>
      <c r="I733" s="45" t="str">
        <f t="shared" si="77"/>
        <v/>
      </c>
      <c r="J733" s="46"/>
      <c r="K733" s="47">
        <f>IF(ISNUMBER('Opsparede løndele'!I718),J733+'Opsparede løndele'!I718,J733)</f>
        <v>0</v>
      </c>
      <c r="L733" s="48"/>
      <c r="M733" s="49"/>
      <c r="N733" s="23" t="str">
        <f t="shared" si="78"/>
        <v/>
      </c>
      <c r="O733" s="21" t="str">
        <f t="shared" si="79"/>
        <v/>
      </c>
      <c r="P733" s="49"/>
      <c r="Q733" s="49"/>
      <c r="R733" s="49"/>
      <c r="S733" s="22" t="str">
        <f>IFERROR(MAX(IF(OR(P733="",Q733="",R733=""),"",IF(AND(MONTH(E733)=12,MONTH(F733)=12),(NETWORKDAYS(E733,F733,Lister!$D$7:$D$16)-P733)*O733/NETWORKDAYS(Lister!$D$19,Lister!$E$19,Lister!$D$7:$D$16),IF(AND(MONTH(E733)=12,F733&gt;DATE(2021,12,31)),(NETWORKDAYS(E733,Lister!$E$19,Lister!$D$7:$D$16)-P733)*O733/NETWORKDAYS(Lister!$D$19,Lister!$E$19,Lister!$D$7:$D$16),IF(E733&gt;DATE(2021,12,31),0)))),0),"")</f>
        <v/>
      </c>
      <c r="T733" s="22" t="str">
        <f>IFERROR(MAX(IF(OR(P733="",Q733="",R733=""),"",IF(AND(MONTH(E733)=1,MONTH(F733)=1),(NETWORKDAYS(E733,F733,Lister!$D$7:$D$16)-Q733)*O733/NETWORKDAYS(Lister!$D$20,Lister!$E$20,Lister!$D$7:$D$16),IF(AND(MONTH(E733)=1,F733&gt;DATE(2022,1,31)),(NETWORKDAYS(E733,Lister!$E$20,Lister!$D$7:$D$16)-Q733)*O733/NETWORKDAYS(Lister!$D$20,Lister!$E$20,Lister!$D$7:$D$16),IF(AND(E733&lt;DATE(2022,1,1),MONTH(F733)=1),(NETWORKDAYS(Lister!$D$20,F733,Lister!$D$7:$D$16)-Q733)*O733/NETWORKDAYS(Lister!$D$20,Lister!$E$20,Lister!$D$7:$D$16),IF(AND(E733&lt;DATE(2022,1,1),F733&gt;DATE(2022,1,31)),(NETWORKDAYS(Lister!$D$20,Lister!$E$20,Lister!$D$7:$D$16)-Q733)*O733/NETWORKDAYS(Lister!$D$20,Lister!$E$20,Lister!$D$7:$D$16),IF(OR(AND(E733&lt;DATE(2022,1,1),F733&lt;DATE(2022,1,1)),E733&gt;DATE(2022,1,31)),0)))))),0),"")</f>
        <v/>
      </c>
      <c r="U733" s="22" t="str">
        <f>IFERROR(MAX(IF(OR(P733="",Q733="",R733=""),"",IF(AND(MONTH(E733)=2,MONTH(F733)=2),(NETWORKDAYS(E733,F733,Lister!$D$7:$D$16)-R733)*O733/NETWORKDAYS(Lister!$D$21,Lister!$E$21,Lister!$D$7:$D$16),IF(AND(MONTH(E733)=2,F733&gt;DATE(2022,2,28)),(NETWORKDAYS(E733,Lister!$E$21,Lister!$D$7:$D$16)-R733)*O733/NETWORKDAYS(Lister!$D$21,Lister!$E$21,Lister!$D$7:$D$16),IF(AND(E733&lt;DATE(2022,2,1),MONTH(F733)=2),(NETWORKDAYS(Lister!$D$21,F733,Lister!$D$7:$D$16)-R733)*O733/NETWORKDAYS(Lister!$D$21,Lister!$E$21,Lister!$D$7:$D$16),IF(AND(E733&lt;DATE(2022,2,1),F733&gt;DATE(2022,2,28)),(NETWORKDAYS(Lister!$D$21,Lister!$E$21,Lister!$D$7:$D$16)-R733)*O733/NETWORKDAYS(Lister!$D$21,Lister!$E$21,Lister!$D$7:$D$16),IF(OR(AND(E733&lt;DATE(2022,2,1),F733&lt;DATE(2022,2,1)),E733&gt;DATE(2022,2,28)),0)))))),0),"")</f>
        <v/>
      </c>
      <c r="V733" s="23" t="str">
        <f t="shared" si="80"/>
        <v/>
      </c>
      <c r="W733" s="23" t="str">
        <f t="shared" si="81"/>
        <v/>
      </c>
      <c r="X733" s="24" t="str">
        <f t="shared" si="82"/>
        <v/>
      </c>
    </row>
    <row r="734" spans="1:24" x14ac:dyDescent="0.3">
      <c r="A734" s="4" t="str">
        <f t="shared" si="83"/>
        <v/>
      </c>
      <c r="B734" s="41"/>
      <c r="C734" s="42"/>
      <c r="D734" s="43"/>
      <c r="E734" s="44"/>
      <c r="F734" s="44"/>
      <c r="G734" s="17" t="str">
        <f>IF(OR(E734="",F734=""),"",NETWORKDAYS(E734,F734,Lister!$D$7:$D$16))</f>
        <v/>
      </c>
      <c r="I734" s="45" t="str">
        <f t="shared" si="77"/>
        <v/>
      </c>
      <c r="J734" s="46"/>
      <c r="K734" s="47">
        <f>IF(ISNUMBER('Opsparede løndele'!I719),J734+'Opsparede løndele'!I719,J734)</f>
        <v>0</v>
      </c>
      <c r="L734" s="48"/>
      <c r="M734" s="49"/>
      <c r="N734" s="23" t="str">
        <f t="shared" si="78"/>
        <v/>
      </c>
      <c r="O734" s="21" t="str">
        <f t="shared" si="79"/>
        <v/>
      </c>
      <c r="P734" s="49"/>
      <c r="Q734" s="49"/>
      <c r="R734" s="49"/>
      <c r="S734" s="22" t="str">
        <f>IFERROR(MAX(IF(OR(P734="",Q734="",R734=""),"",IF(AND(MONTH(E734)=12,MONTH(F734)=12),(NETWORKDAYS(E734,F734,Lister!$D$7:$D$16)-P734)*O734/NETWORKDAYS(Lister!$D$19,Lister!$E$19,Lister!$D$7:$D$16),IF(AND(MONTH(E734)=12,F734&gt;DATE(2021,12,31)),(NETWORKDAYS(E734,Lister!$E$19,Lister!$D$7:$D$16)-P734)*O734/NETWORKDAYS(Lister!$D$19,Lister!$E$19,Lister!$D$7:$D$16),IF(E734&gt;DATE(2021,12,31),0)))),0),"")</f>
        <v/>
      </c>
      <c r="T734" s="22" t="str">
        <f>IFERROR(MAX(IF(OR(P734="",Q734="",R734=""),"",IF(AND(MONTH(E734)=1,MONTH(F734)=1),(NETWORKDAYS(E734,F734,Lister!$D$7:$D$16)-Q734)*O734/NETWORKDAYS(Lister!$D$20,Lister!$E$20,Lister!$D$7:$D$16),IF(AND(MONTH(E734)=1,F734&gt;DATE(2022,1,31)),(NETWORKDAYS(E734,Lister!$E$20,Lister!$D$7:$D$16)-Q734)*O734/NETWORKDAYS(Lister!$D$20,Lister!$E$20,Lister!$D$7:$D$16),IF(AND(E734&lt;DATE(2022,1,1),MONTH(F734)=1),(NETWORKDAYS(Lister!$D$20,F734,Lister!$D$7:$D$16)-Q734)*O734/NETWORKDAYS(Lister!$D$20,Lister!$E$20,Lister!$D$7:$D$16),IF(AND(E734&lt;DATE(2022,1,1),F734&gt;DATE(2022,1,31)),(NETWORKDAYS(Lister!$D$20,Lister!$E$20,Lister!$D$7:$D$16)-Q734)*O734/NETWORKDAYS(Lister!$D$20,Lister!$E$20,Lister!$D$7:$D$16),IF(OR(AND(E734&lt;DATE(2022,1,1),F734&lt;DATE(2022,1,1)),E734&gt;DATE(2022,1,31)),0)))))),0),"")</f>
        <v/>
      </c>
      <c r="U734" s="22" t="str">
        <f>IFERROR(MAX(IF(OR(P734="",Q734="",R734=""),"",IF(AND(MONTH(E734)=2,MONTH(F734)=2),(NETWORKDAYS(E734,F734,Lister!$D$7:$D$16)-R734)*O734/NETWORKDAYS(Lister!$D$21,Lister!$E$21,Lister!$D$7:$D$16),IF(AND(MONTH(E734)=2,F734&gt;DATE(2022,2,28)),(NETWORKDAYS(E734,Lister!$E$21,Lister!$D$7:$D$16)-R734)*O734/NETWORKDAYS(Lister!$D$21,Lister!$E$21,Lister!$D$7:$D$16),IF(AND(E734&lt;DATE(2022,2,1),MONTH(F734)=2),(NETWORKDAYS(Lister!$D$21,F734,Lister!$D$7:$D$16)-R734)*O734/NETWORKDAYS(Lister!$D$21,Lister!$E$21,Lister!$D$7:$D$16),IF(AND(E734&lt;DATE(2022,2,1),F734&gt;DATE(2022,2,28)),(NETWORKDAYS(Lister!$D$21,Lister!$E$21,Lister!$D$7:$D$16)-R734)*O734/NETWORKDAYS(Lister!$D$21,Lister!$E$21,Lister!$D$7:$D$16),IF(OR(AND(E734&lt;DATE(2022,2,1),F734&lt;DATE(2022,2,1)),E734&gt;DATE(2022,2,28)),0)))))),0),"")</f>
        <v/>
      </c>
      <c r="V734" s="23" t="str">
        <f t="shared" si="80"/>
        <v/>
      </c>
      <c r="W734" s="23" t="str">
        <f t="shared" si="81"/>
        <v/>
      </c>
      <c r="X734" s="24" t="str">
        <f t="shared" si="82"/>
        <v/>
      </c>
    </row>
    <row r="735" spans="1:24" x14ac:dyDescent="0.3">
      <c r="A735" s="4" t="str">
        <f t="shared" si="83"/>
        <v/>
      </c>
      <c r="B735" s="41"/>
      <c r="C735" s="42"/>
      <c r="D735" s="43"/>
      <c r="E735" s="44"/>
      <c r="F735" s="44"/>
      <c r="G735" s="17" t="str">
        <f>IF(OR(E735="",F735=""),"",NETWORKDAYS(E735,F735,Lister!$D$7:$D$16))</f>
        <v/>
      </c>
      <c r="I735" s="45" t="str">
        <f t="shared" si="77"/>
        <v/>
      </c>
      <c r="J735" s="46"/>
      <c r="K735" s="47">
        <f>IF(ISNUMBER('Opsparede løndele'!I720),J735+'Opsparede løndele'!I720,J735)</f>
        <v>0</v>
      </c>
      <c r="L735" s="48"/>
      <c r="M735" s="49"/>
      <c r="N735" s="23" t="str">
        <f t="shared" si="78"/>
        <v/>
      </c>
      <c r="O735" s="21" t="str">
        <f t="shared" si="79"/>
        <v/>
      </c>
      <c r="P735" s="49"/>
      <c r="Q735" s="49"/>
      <c r="R735" s="49"/>
      <c r="S735" s="22" t="str">
        <f>IFERROR(MAX(IF(OR(P735="",Q735="",R735=""),"",IF(AND(MONTH(E735)=12,MONTH(F735)=12),(NETWORKDAYS(E735,F735,Lister!$D$7:$D$16)-P735)*O735/NETWORKDAYS(Lister!$D$19,Lister!$E$19,Lister!$D$7:$D$16),IF(AND(MONTH(E735)=12,F735&gt;DATE(2021,12,31)),(NETWORKDAYS(E735,Lister!$E$19,Lister!$D$7:$D$16)-P735)*O735/NETWORKDAYS(Lister!$D$19,Lister!$E$19,Lister!$D$7:$D$16),IF(E735&gt;DATE(2021,12,31),0)))),0),"")</f>
        <v/>
      </c>
      <c r="T735" s="22" t="str">
        <f>IFERROR(MAX(IF(OR(P735="",Q735="",R735=""),"",IF(AND(MONTH(E735)=1,MONTH(F735)=1),(NETWORKDAYS(E735,F735,Lister!$D$7:$D$16)-Q735)*O735/NETWORKDAYS(Lister!$D$20,Lister!$E$20,Lister!$D$7:$D$16),IF(AND(MONTH(E735)=1,F735&gt;DATE(2022,1,31)),(NETWORKDAYS(E735,Lister!$E$20,Lister!$D$7:$D$16)-Q735)*O735/NETWORKDAYS(Lister!$D$20,Lister!$E$20,Lister!$D$7:$D$16),IF(AND(E735&lt;DATE(2022,1,1),MONTH(F735)=1),(NETWORKDAYS(Lister!$D$20,F735,Lister!$D$7:$D$16)-Q735)*O735/NETWORKDAYS(Lister!$D$20,Lister!$E$20,Lister!$D$7:$D$16),IF(AND(E735&lt;DATE(2022,1,1),F735&gt;DATE(2022,1,31)),(NETWORKDAYS(Lister!$D$20,Lister!$E$20,Lister!$D$7:$D$16)-Q735)*O735/NETWORKDAYS(Lister!$D$20,Lister!$E$20,Lister!$D$7:$D$16),IF(OR(AND(E735&lt;DATE(2022,1,1),F735&lt;DATE(2022,1,1)),E735&gt;DATE(2022,1,31)),0)))))),0),"")</f>
        <v/>
      </c>
      <c r="U735" s="22" t="str">
        <f>IFERROR(MAX(IF(OR(P735="",Q735="",R735=""),"",IF(AND(MONTH(E735)=2,MONTH(F735)=2),(NETWORKDAYS(E735,F735,Lister!$D$7:$D$16)-R735)*O735/NETWORKDAYS(Lister!$D$21,Lister!$E$21,Lister!$D$7:$D$16),IF(AND(MONTH(E735)=2,F735&gt;DATE(2022,2,28)),(NETWORKDAYS(E735,Lister!$E$21,Lister!$D$7:$D$16)-R735)*O735/NETWORKDAYS(Lister!$D$21,Lister!$E$21,Lister!$D$7:$D$16),IF(AND(E735&lt;DATE(2022,2,1),MONTH(F735)=2),(NETWORKDAYS(Lister!$D$21,F735,Lister!$D$7:$D$16)-R735)*O735/NETWORKDAYS(Lister!$D$21,Lister!$E$21,Lister!$D$7:$D$16),IF(AND(E735&lt;DATE(2022,2,1),F735&gt;DATE(2022,2,28)),(NETWORKDAYS(Lister!$D$21,Lister!$E$21,Lister!$D$7:$D$16)-R735)*O735/NETWORKDAYS(Lister!$D$21,Lister!$E$21,Lister!$D$7:$D$16),IF(OR(AND(E735&lt;DATE(2022,2,1),F735&lt;DATE(2022,2,1)),E735&gt;DATE(2022,2,28)),0)))))),0),"")</f>
        <v/>
      </c>
      <c r="V735" s="23" t="str">
        <f t="shared" si="80"/>
        <v/>
      </c>
      <c r="W735" s="23" t="str">
        <f t="shared" si="81"/>
        <v/>
      </c>
      <c r="X735" s="24" t="str">
        <f t="shared" si="82"/>
        <v/>
      </c>
    </row>
    <row r="736" spans="1:24" x14ac:dyDescent="0.3">
      <c r="A736" s="4" t="str">
        <f t="shared" si="83"/>
        <v/>
      </c>
      <c r="B736" s="41"/>
      <c r="C736" s="42"/>
      <c r="D736" s="43"/>
      <c r="E736" s="44"/>
      <c r="F736" s="44"/>
      <c r="G736" s="17" t="str">
        <f>IF(OR(E736="",F736=""),"",NETWORKDAYS(E736,F736,Lister!$D$7:$D$16))</f>
        <v/>
      </c>
      <c r="I736" s="45" t="str">
        <f t="shared" si="77"/>
        <v/>
      </c>
      <c r="J736" s="46"/>
      <c r="K736" s="47">
        <f>IF(ISNUMBER('Opsparede løndele'!I721),J736+'Opsparede løndele'!I721,J736)</f>
        <v>0</v>
      </c>
      <c r="L736" s="48"/>
      <c r="M736" s="49"/>
      <c r="N736" s="23" t="str">
        <f t="shared" si="78"/>
        <v/>
      </c>
      <c r="O736" s="21" t="str">
        <f t="shared" si="79"/>
        <v/>
      </c>
      <c r="P736" s="49"/>
      <c r="Q736" s="49"/>
      <c r="R736" s="49"/>
      <c r="S736" s="22" t="str">
        <f>IFERROR(MAX(IF(OR(P736="",Q736="",R736=""),"",IF(AND(MONTH(E736)=12,MONTH(F736)=12),(NETWORKDAYS(E736,F736,Lister!$D$7:$D$16)-P736)*O736/NETWORKDAYS(Lister!$D$19,Lister!$E$19,Lister!$D$7:$D$16),IF(AND(MONTH(E736)=12,F736&gt;DATE(2021,12,31)),(NETWORKDAYS(E736,Lister!$E$19,Lister!$D$7:$D$16)-P736)*O736/NETWORKDAYS(Lister!$D$19,Lister!$E$19,Lister!$D$7:$D$16),IF(E736&gt;DATE(2021,12,31),0)))),0),"")</f>
        <v/>
      </c>
      <c r="T736" s="22" t="str">
        <f>IFERROR(MAX(IF(OR(P736="",Q736="",R736=""),"",IF(AND(MONTH(E736)=1,MONTH(F736)=1),(NETWORKDAYS(E736,F736,Lister!$D$7:$D$16)-Q736)*O736/NETWORKDAYS(Lister!$D$20,Lister!$E$20,Lister!$D$7:$D$16),IF(AND(MONTH(E736)=1,F736&gt;DATE(2022,1,31)),(NETWORKDAYS(E736,Lister!$E$20,Lister!$D$7:$D$16)-Q736)*O736/NETWORKDAYS(Lister!$D$20,Lister!$E$20,Lister!$D$7:$D$16),IF(AND(E736&lt;DATE(2022,1,1),MONTH(F736)=1),(NETWORKDAYS(Lister!$D$20,F736,Lister!$D$7:$D$16)-Q736)*O736/NETWORKDAYS(Lister!$D$20,Lister!$E$20,Lister!$D$7:$D$16),IF(AND(E736&lt;DATE(2022,1,1),F736&gt;DATE(2022,1,31)),(NETWORKDAYS(Lister!$D$20,Lister!$E$20,Lister!$D$7:$D$16)-Q736)*O736/NETWORKDAYS(Lister!$D$20,Lister!$E$20,Lister!$D$7:$D$16),IF(OR(AND(E736&lt;DATE(2022,1,1),F736&lt;DATE(2022,1,1)),E736&gt;DATE(2022,1,31)),0)))))),0),"")</f>
        <v/>
      </c>
      <c r="U736" s="22" t="str">
        <f>IFERROR(MAX(IF(OR(P736="",Q736="",R736=""),"",IF(AND(MONTH(E736)=2,MONTH(F736)=2),(NETWORKDAYS(E736,F736,Lister!$D$7:$D$16)-R736)*O736/NETWORKDAYS(Lister!$D$21,Lister!$E$21,Lister!$D$7:$D$16),IF(AND(MONTH(E736)=2,F736&gt;DATE(2022,2,28)),(NETWORKDAYS(E736,Lister!$E$21,Lister!$D$7:$D$16)-R736)*O736/NETWORKDAYS(Lister!$D$21,Lister!$E$21,Lister!$D$7:$D$16),IF(AND(E736&lt;DATE(2022,2,1),MONTH(F736)=2),(NETWORKDAYS(Lister!$D$21,F736,Lister!$D$7:$D$16)-R736)*O736/NETWORKDAYS(Lister!$D$21,Lister!$E$21,Lister!$D$7:$D$16),IF(AND(E736&lt;DATE(2022,2,1),F736&gt;DATE(2022,2,28)),(NETWORKDAYS(Lister!$D$21,Lister!$E$21,Lister!$D$7:$D$16)-R736)*O736/NETWORKDAYS(Lister!$D$21,Lister!$E$21,Lister!$D$7:$D$16),IF(OR(AND(E736&lt;DATE(2022,2,1),F736&lt;DATE(2022,2,1)),E736&gt;DATE(2022,2,28)),0)))))),0),"")</f>
        <v/>
      </c>
      <c r="V736" s="23" t="str">
        <f t="shared" si="80"/>
        <v/>
      </c>
      <c r="W736" s="23" t="str">
        <f t="shared" si="81"/>
        <v/>
      </c>
      <c r="X736" s="24" t="str">
        <f t="shared" si="82"/>
        <v/>
      </c>
    </row>
    <row r="737" spans="1:24" x14ac:dyDescent="0.3">
      <c r="A737" s="4" t="str">
        <f t="shared" si="83"/>
        <v/>
      </c>
      <c r="B737" s="41"/>
      <c r="C737" s="42"/>
      <c r="D737" s="43"/>
      <c r="E737" s="44"/>
      <c r="F737" s="44"/>
      <c r="G737" s="17" t="str">
        <f>IF(OR(E737="",F737=""),"",NETWORKDAYS(E737,F737,Lister!$D$7:$D$16))</f>
        <v/>
      </c>
      <c r="I737" s="45" t="str">
        <f t="shared" si="77"/>
        <v/>
      </c>
      <c r="J737" s="46"/>
      <c r="K737" s="47">
        <f>IF(ISNUMBER('Opsparede løndele'!I722),J737+'Opsparede løndele'!I722,J737)</f>
        <v>0</v>
      </c>
      <c r="L737" s="48"/>
      <c r="M737" s="49"/>
      <c r="N737" s="23" t="str">
        <f t="shared" si="78"/>
        <v/>
      </c>
      <c r="O737" s="21" t="str">
        <f t="shared" si="79"/>
        <v/>
      </c>
      <c r="P737" s="49"/>
      <c r="Q737" s="49"/>
      <c r="R737" s="49"/>
      <c r="S737" s="22" t="str">
        <f>IFERROR(MAX(IF(OR(P737="",Q737="",R737=""),"",IF(AND(MONTH(E737)=12,MONTH(F737)=12),(NETWORKDAYS(E737,F737,Lister!$D$7:$D$16)-P737)*O737/NETWORKDAYS(Lister!$D$19,Lister!$E$19,Lister!$D$7:$D$16),IF(AND(MONTH(E737)=12,F737&gt;DATE(2021,12,31)),(NETWORKDAYS(E737,Lister!$E$19,Lister!$D$7:$D$16)-P737)*O737/NETWORKDAYS(Lister!$D$19,Lister!$E$19,Lister!$D$7:$D$16),IF(E737&gt;DATE(2021,12,31),0)))),0),"")</f>
        <v/>
      </c>
      <c r="T737" s="22" t="str">
        <f>IFERROR(MAX(IF(OR(P737="",Q737="",R737=""),"",IF(AND(MONTH(E737)=1,MONTH(F737)=1),(NETWORKDAYS(E737,F737,Lister!$D$7:$D$16)-Q737)*O737/NETWORKDAYS(Lister!$D$20,Lister!$E$20,Lister!$D$7:$D$16),IF(AND(MONTH(E737)=1,F737&gt;DATE(2022,1,31)),(NETWORKDAYS(E737,Lister!$E$20,Lister!$D$7:$D$16)-Q737)*O737/NETWORKDAYS(Lister!$D$20,Lister!$E$20,Lister!$D$7:$D$16),IF(AND(E737&lt;DATE(2022,1,1),MONTH(F737)=1),(NETWORKDAYS(Lister!$D$20,F737,Lister!$D$7:$D$16)-Q737)*O737/NETWORKDAYS(Lister!$D$20,Lister!$E$20,Lister!$D$7:$D$16),IF(AND(E737&lt;DATE(2022,1,1),F737&gt;DATE(2022,1,31)),(NETWORKDAYS(Lister!$D$20,Lister!$E$20,Lister!$D$7:$D$16)-Q737)*O737/NETWORKDAYS(Lister!$D$20,Lister!$E$20,Lister!$D$7:$D$16),IF(OR(AND(E737&lt;DATE(2022,1,1),F737&lt;DATE(2022,1,1)),E737&gt;DATE(2022,1,31)),0)))))),0),"")</f>
        <v/>
      </c>
      <c r="U737" s="22" t="str">
        <f>IFERROR(MAX(IF(OR(P737="",Q737="",R737=""),"",IF(AND(MONTH(E737)=2,MONTH(F737)=2),(NETWORKDAYS(E737,F737,Lister!$D$7:$D$16)-R737)*O737/NETWORKDAYS(Lister!$D$21,Lister!$E$21,Lister!$D$7:$D$16),IF(AND(MONTH(E737)=2,F737&gt;DATE(2022,2,28)),(NETWORKDAYS(E737,Lister!$E$21,Lister!$D$7:$D$16)-R737)*O737/NETWORKDAYS(Lister!$D$21,Lister!$E$21,Lister!$D$7:$D$16),IF(AND(E737&lt;DATE(2022,2,1),MONTH(F737)=2),(NETWORKDAYS(Lister!$D$21,F737,Lister!$D$7:$D$16)-R737)*O737/NETWORKDAYS(Lister!$D$21,Lister!$E$21,Lister!$D$7:$D$16),IF(AND(E737&lt;DATE(2022,2,1),F737&gt;DATE(2022,2,28)),(NETWORKDAYS(Lister!$D$21,Lister!$E$21,Lister!$D$7:$D$16)-R737)*O737/NETWORKDAYS(Lister!$D$21,Lister!$E$21,Lister!$D$7:$D$16),IF(OR(AND(E737&lt;DATE(2022,2,1),F737&lt;DATE(2022,2,1)),E737&gt;DATE(2022,2,28)),0)))))),0),"")</f>
        <v/>
      </c>
      <c r="V737" s="23" t="str">
        <f t="shared" si="80"/>
        <v/>
      </c>
      <c r="W737" s="23" t="str">
        <f t="shared" si="81"/>
        <v/>
      </c>
      <c r="X737" s="24" t="str">
        <f t="shared" si="82"/>
        <v/>
      </c>
    </row>
    <row r="738" spans="1:24" x14ac:dyDescent="0.3">
      <c r="A738" s="4" t="str">
        <f t="shared" si="83"/>
        <v/>
      </c>
      <c r="B738" s="41"/>
      <c r="C738" s="42"/>
      <c r="D738" s="43"/>
      <c r="E738" s="44"/>
      <c r="F738" s="44"/>
      <c r="G738" s="17" t="str">
        <f>IF(OR(E738="",F738=""),"",NETWORKDAYS(E738,F738,Lister!$D$7:$D$16))</f>
        <v/>
      </c>
      <c r="I738" s="45" t="str">
        <f t="shared" si="77"/>
        <v/>
      </c>
      <c r="J738" s="46"/>
      <c r="K738" s="47">
        <f>IF(ISNUMBER('Opsparede løndele'!I723),J738+'Opsparede løndele'!I723,J738)</f>
        <v>0</v>
      </c>
      <c r="L738" s="48"/>
      <c r="M738" s="49"/>
      <c r="N738" s="23" t="str">
        <f t="shared" si="78"/>
        <v/>
      </c>
      <c r="O738" s="21" t="str">
        <f t="shared" si="79"/>
        <v/>
      </c>
      <c r="P738" s="49"/>
      <c r="Q738" s="49"/>
      <c r="R738" s="49"/>
      <c r="S738" s="22" t="str">
        <f>IFERROR(MAX(IF(OR(P738="",Q738="",R738=""),"",IF(AND(MONTH(E738)=12,MONTH(F738)=12),(NETWORKDAYS(E738,F738,Lister!$D$7:$D$16)-P738)*O738/NETWORKDAYS(Lister!$D$19,Lister!$E$19,Lister!$D$7:$D$16),IF(AND(MONTH(E738)=12,F738&gt;DATE(2021,12,31)),(NETWORKDAYS(E738,Lister!$E$19,Lister!$D$7:$D$16)-P738)*O738/NETWORKDAYS(Lister!$D$19,Lister!$E$19,Lister!$D$7:$D$16),IF(E738&gt;DATE(2021,12,31),0)))),0),"")</f>
        <v/>
      </c>
      <c r="T738" s="22" t="str">
        <f>IFERROR(MAX(IF(OR(P738="",Q738="",R738=""),"",IF(AND(MONTH(E738)=1,MONTH(F738)=1),(NETWORKDAYS(E738,F738,Lister!$D$7:$D$16)-Q738)*O738/NETWORKDAYS(Lister!$D$20,Lister!$E$20,Lister!$D$7:$D$16),IF(AND(MONTH(E738)=1,F738&gt;DATE(2022,1,31)),(NETWORKDAYS(E738,Lister!$E$20,Lister!$D$7:$D$16)-Q738)*O738/NETWORKDAYS(Lister!$D$20,Lister!$E$20,Lister!$D$7:$D$16),IF(AND(E738&lt;DATE(2022,1,1),MONTH(F738)=1),(NETWORKDAYS(Lister!$D$20,F738,Lister!$D$7:$D$16)-Q738)*O738/NETWORKDAYS(Lister!$D$20,Lister!$E$20,Lister!$D$7:$D$16),IF(AND(E738&lt;DATE(2022,1,1),F738&gt;DATE(2022,1,31)),(NETWORKDAYS(Lister!$D$20,Lister!$E$20,Lister!$D$7:$D$16)-Q738)*O738/NETWORKDAYS(Lister!$D$20,Lister!$E$20,Lister!$D$7:$D$16),IF(OR(AND(E738&lt;DATE(2022,1,1),F738&lt;DATE(2022,1,1)),E738&gt;DATE(2022,1,31)),0)))))),0),"")</f>
        <v/>
      </c>
      <c r="U738" s="22" t="str">
        <f>IFERROR(MAX(IF(OR(P738="",Q738="",R738=""),"",IF(AND(MONTH(E738)=2,MONTH(F738)=2),(NETWORKDAYS(E738,F738,Lister!$D$7:$D$16)-R738)*O738/NETWORKDAYS(Lister!$D$21,Lister!$E$21,Lister!$D$7:$D$16),IF(AND(MONTH(E738)=2,F738&gt;DATE(2022,2,28)),(NETWORKDAYS(E738,Lister!$E$21,Lister!$D$7:$D$16)-R738)*O738/NETWORKDAYS(Lister!$D$21,Lister!$E$21,Lister!$D$7:$D$16),IF(AND(E738&lt;DATE(2022,2,1),MONTH(F738)=2),(NETWORKDAYS(Lister!$D$21,F738,Lister!$D$7:$D$16)-R738)*O738/NETWORKDAYS(Lister!$D$21,Lister!$E$21,Lister!$D$7:$D$16),IF(AND(E738&lt;DATE(2022,2,1),F738&gt;DATE(2022,2,28)),(NETWORKDAYS(Lister!$D$21,Lister!$E$21,Lister!$D$7:$D$16)-R738)*O738/NETWORKDAYS(Lister!$D$21,Lister!$E$21,Lister!$D$7:$D$16),IF(OR(AND(E738&lt;DATE(2022,2,1),F738&lt;DATE(2022,2,1)),E738&gt;DATE(2022,2,28)),0)))))),0),"")</f>
        <v/>
      </c>
      <c r="V738" s="23" t="str">
        <f t="shared" si="80"/>
        <v/>
      </c>
      <c r="W738" s="23" t="str">
        <f t="shared" si="81"/>
        <v/>
      </c>
      <c r="X738" s="24" t="str">
        <f t="shared" si="82"/>
        <v/>
      </c>
    </row>
    <row r="739" spans="1:24" x14ac:dyDescent="0.3">
      <c r="A739" s="4" t="str">
        <f t="shared" si="83"/>
        <v/>
      </c>
      <c r="B739" s="41"/>
      <c r="C739" s="42"/>
      <c r="D739" s="43"/>
      <c r="E739" s="44"/>
      <c r="F739" s="44"/>
      <c r="G739" s="17" t="str">
        <f>IF(OR(E739="",F739=""),"",NETWORKDAYS(E739,F739,Lister!$D$7:$D$16))</f>
        <v/>
      </c>
      <c r="I739" s="45" t="str">
        <f t="shared" si="77"/>
        <v/>
      </c>
      <c r="J739" s="46"/>
      <c r="K739" s="47">
        <f>IF(ISNUMBER('Opsparede løndele'!I724),J739+'Opsparede løndele'!I724,J739)</f>
        <v>0</v>
      </c>
      <c r="L739" s="48"/>
      <c r="M739" s="49"/>
      <c r="N739" s="23" t="str">
        <f t="shared" si="78"/>
        <v/>
      </c>
      <c r="O739" s="21" t="str">
        <f t="shared" si="79"/>
        <v/>
      </c>
      <c r="P739" s="49"/>
      <c r="Q739" s="49"/>
      <c r="R739" s="49"/>
      <c r="S739" s="22" t="str">
        <f>IFERROR(MAX(IF(OR(P739="",Q739="",R739=""),"",IF(AND(MONTH(E739)=12,MONTH(F739)=12),(NETWORKDAYS(E739,F739,Lister!$D$7:$D$16)-P739)*O739/NETWORKDAYS(Lister!$D$19,Lister!$E$19,Lister!$D$7:$D$16),IF(AND(MONTH(E739)=12,F739&gt;DATE(2021,12,31)),(NETWORKDAYS(E739,Lister!$E$19,Lister!$D$7:$D$16)-P739)*O739/NETWORKDAYS(Lister!$D$19,Lister!$E$19,Lister!$D$7:$D$16),IF(E739&gt;DATE(2021,12,31),0)))),0),"")</f>
        <v/>
      </c>
      <c r="T739" s="22" t="str">
        <f>IFERROR(MAX(IF(OR(P739="",Q739="",R739=""),"",IF(AND(MONTH(E739)=1,MONTH(F739)=1),(NETWORKDAYS(E739,F739,Lister!$D$7:$D$16)-Q739)*O739/NETWORKDAYS(Lister!$D$20,Lister!$E$20,Lister!$D$7:$D$16),IF(AND(MONTH(E739)=1,F739&gt;DATE(2022,1,31)),(NETWORKDAYS(E739,Lister!$E$20,Lister!$D$7:$D$16)-Q739)*O739/NETWORKDAYS(Lister!$D$20,Lister!$E$20,Lister!$D$7:$D$16),IF(AND(E739&lt;DATE(2022,1,1),MONTH(F739)=1),(NETWORKDAYS(Lister!$D$20,F739,Lister!$D$7:$D$16)-Q739)*O739/NETWORKDAYS(Lister!$D$20,Lister!$E$20,Lister!$D$7:$D$16),IF(AND(E739&lt;DATE(2022,1,1),F739&gt;DATE(2022,1,31)),(NETWORKDAYS(Lister!$D$20,Lister!$E$20,Lister!$D$7:$D$16)-Q739)*O739/NETWORKDAYS(Lister!$D$20,Lister!$E$20,Lister!$D$7:$D$16),IF(OR(AND(E739&lt;DATE(2022,1,1),F739&lt;DATE(2022,1,1)),E739&gt;DATE(2022,1,31)),0)))))),0),"")</f>
        <v/>
      </c>
      <c r="U739" s="22" t="str">
        <f>IFERROR(MAX(IF(OR(P739="",Q739="",R739=""),"",IF(AND(MONTH(E739)=2,MONTH(F739)=2),(NETWORKDAYS(E739,F739,Lister!$D$7:$D$16)-R739)*O739/NETWORKDAYS(Lister!$D$21,Lister!$E$21,Lister!$D$7:$D$16),IF(AND(MONTH(E739)=2,F739&gt;DATE(2022,2,28)),(NETWORKDAYS(E739,Lister!$E$21,Lister!$D$7:$D$16)-R739)*O739/NETWORKDAYS(Lister!$D$21,Lister!$E$21,Lister!$D$7:$D$16),IF(AND(E739&lt;DATE(2022,2,1),MONTH(F739)=2),(NETWORKDAYS(Lister!$D$21,F739,Lister!$D$7:$D$16)-R739)*O739/NETWORKDAYS(Lister!$D$21,Lister!$E$21,Lister!$D$7:$D$16),IF(AND(E739&lt;DATE(2022,2,1),F739&gt;DATE(2022,2,28)),(NETWORKDAYS(Lister!$D$21,Lister!$E$21,Lister!$D$7:$D$16)-R739)*O739/NETWORKDAYS(Lister!$D$21,Lister!$E$21,Lister!$D$7:$D$16),IF(OR(AND(E739&lt;DATE(2022,2,1),F739&lt;DATE(2022,2,1)),E739&gt;DATE(2022,2,28)),0)))))),0),"")</f>
        <v/>
      </c>
      <c r="V739" s="23" t="str">
        <f t="shared" si="80"/>
        <v/>
      </c>
      <c r="W739" s="23" t="str">
        <f t="shared" si="81"/>
        <v/>
      </c>
      <c r="X739" s="24" t="str">
        <f t="shared" si="82"/>
        <v/>
      </c>
    </row>
    <row r="740" spans="1:24" x14ac:dyDescent="0.3">
      <c r="A740" s="4" t="str">
        <f t="shared" si="83"/>
        <v/>
      </c>
      <c r="B740" s="41"/>
      <c r="C740" s="42"/>
      <c r="D740" s="43"/>
      <c r="E740" s="44"/>
      <c r="F740" s="44"/>
      <c r="G740" s="17" t="str">
        <f>IF(OR(E740="",F740=""),"",NETWORKDAYS(E740,F740,Lister!$D$7:$D$16))</f>
        <v/>
      </c>
      <c r="I740" s="45" t="str">
        <f t="shared" si="77"/>
        <v/>
      </c>
      <c r="J740" s="46"/>
      <c r="K740" s="47">
        <f>IF(ISNUMBER('Opsparede løndele'!I725),J740+'Opsparede løndele'!I725,J740)</f>
        <v>0</v>
      </c>
      <c r="L740" s="48"/>
      <c r="M740" s="49"/>
      <c r="N740" s="23" t="str">
        <f t="shared" si="78"/>
        <v/>
      </c>
      <c r="O740" s="21" t="str">
        <f t="shared" si="79"/>
        <v/>
      </c>
      <c r="P740" s="49"/>
      <c r="Q740" s="49"/>
      <c r="R740" s="49"/>
      <c r="S740" s="22" t="str">
        <f>IFERROR(MAX(IF(OR(P740="",Q740="",R740=""),"",IF(AND(MONTH(E740)=12,MONTH(F740)=12),(NETWORKDAYS(E740,F740,Lister!$D$7:$D$16)-P740)*O740/NETWORKDAYS(Lister!$D$19,Lister!$E$19,Lister!$D$7:$D$16),IF(AND(MONTH(E740)=12,F740&gt;DATE(2021,12,31)),(NETWORKDAYS(E740,Lister!$E$19,Lister!$D$7:$D$16)-P740)*O740/NETWORKDAYS(Lister!$D$19,Lister!$E$19,Lister!$D$7:$D$16),IF(E740&gt;DATE(2021,12,31),0)))),0),"")</f>
        <v/>
      </c>
      <c r="T740" s="22" t="str">
        <f>IFERROR(MAX(IF(OR(P740="",Q740="",R740=""),"",IF(AND(MONTH(E740)=1,MONTH(F740)=1),(NETWORKDAYS(E740,F740,Lister!$D$7:$D$16)-Q740)*O740/NETWORKDAYS(Lister!$D$20,Lister!$E$20,Lister!$D$7:$D$16),IF(AND(MONTH(E740)=1,F740&gt;DATE(2022,1,31)),(NETWORKDAYS(E740,Lister!$E$20,Lister!$D$7:$D$16)-Q740)*O740/NETWORKDAYS(Lister!$D$20,Lister!$E$20,Lister!$D$7:$D$16),IF(AND(E740&lt;DATE(2022,1,1),MONTH(F740)=1),(NETWORKDAYS(Lister!$D$20,F740,Lister!$D$7:$D$16)-Q740)*O740/NETWORKDAYS(Lister!$D$20,Lister!$E$20,Lister!$D$7:$D$16),IF(AND(E740&lt;DATE(2022,1,1),F740&gt;DATE(2022,1,31)),(NETWORKDAYS(Lister!$D$20,Lister!$E$20,Lister!$D$7:$D$16)-Q740)*O740/NETWORKDAYS(Lister!$D$20,Lister!$E$20,Lister!$D$7:$D$16),IF(OR(AND(E740&lt;DATE(2022,1,1),F740&lt;DATE(2022,1,1)),E740&gt;DATE(2022,1,31)),0)))))),0),"")</f>
        <v/>
      </c>
      <c r="U740" s="22" t="str">
        <f>IFERROR(MAX(IF(OR(P740="",Q740="",R740=""),"",IF(AND(MONTH(E740)=2,MONTH(F740)=2),(NETWORKDAYS(E740,F740,Lister!$D$7:$D$16)-R740)*O740/NETWORKDAYS(Lister!$D$21,Lister!$E$21,Lister!$D$7:$D$16),IF(AND(MONTH(E740)=2,F740&gt;DATE(2022,2,28)),(NETWORKDAYS(E740,Lister!$E$21,Lister!$D$7:$D$16)-R740)*O740/NETWORKDAYS(Lister!$D$21,Lister!$E$21,Lister!$D$7:$D$16),IF(AND(E740&lt;DATE(2022,2,1),MONTH(F740)=2),(NETWORKDAYS(Lister!$D$21,F740,Lister!$D$7:$D$16)-R740)*O740/NETWORKDAYS(Lister!$D$21,Lister!$E$21,Lister!$D$7:$D$16),IF(AND(E740&lt;DATE(2022,2,1),F740&gt;DATE(2022,2,28)),(NETWORKDAYS(Lister!$D$21,Lister!$E$21,Lister!$D$7:$D$16)-R740)*O740/NETWORKDAYS(Lister!$D$21,Lister!$E$21,Lister!$D$7:$D$16),IF(OR(AND(E740&lt;DATE(2022,2,1),F740&lt;DATE(2022,2,1)),E740&gt;DATE(2022,2,28)),0)))))),0),"")</f>
        <v/>
      </c>
      <c r="V740" s="23" t="str">
        <f t="shared" si="80"/>
        <v/>
      </c>
      <c r="W740" s="23" t="str">
        <f t="shared" si="81"/>
        <v/>
      </c>
      <c r="X740" s="24" t="str">
        <f t="shared" si="82"/>
        <v/>
      </c>
    </row>
    <row r="741" spans="1:24" x14ac:dyDescent="0.3">
      <c r="A741" s="4" t="str">
        <f t="shared" si="83"/>
        <v/>
      </c>
      <c r="B741" s="41"/>
      <c r="C741" s="42"/>
      <c r="D741" s="43"/>
      <c r="E741" s="44"/>
      <c r="F741" s="44"/>
      <c r="G741" s="17" t="str">
        <f>IF(OR(E741="",F741=""),"",NETWORKDAYS(E741,F741,Lister!$D$7:$D$16))</f>
        <v/>
      </c>
      <c r="I741" s="45" t="str">
        <f t="shared" si="77"/>
        <v/>
      </c>
      <c r="J741" s="46"/>
      <c r="K741" s="47">
        <f>IF(ISNUMBER('Opsparede løndele'!I726),J741+'Opsparede løndele'!I726,J741)</f>
        <v>0</v>
      </c>
      <c r="L741" s="48"/>
      <c r="M741" s="49"/>
      <c r="N741" s="23" t="str">
        <f t="shared" si="78"/>
        <v/>
      </c>
      <c r="O741" s="21" t="str">
        <f t="shared" si="79"/>
        <v/>
      </c>
      <c r="P741" s="49"/>
      <c r="Q741" s="49"/>
      <c r="R741" s="49"/>
      <c r="S741" s="22" t="str">
        <f>IFERROR(MAX(IF(OR(P741="",Q741="",R741=""),"",IF(AND(MONTH(E741)=12,MONTH(F741)=12),(NETWORKDAYS(E741,F741,Lister!$D$7:$D$16)-P741)*O741/NETWORKDAYS(Lister!$D$19,Lister!$E$19,Lister!$D$7:$D$16),IF(AND(MONTH(E741)=12,F741&gt;DATE(2021,12,31)),(NETWORKDAYS(E741,Lister!$E$19,Lister!$D$7:$D$16)-P741)*O741/NETWORKDAYS(Lister!$D$19,Lister!$E$19,Lister!$D$7:$D$16),IF(E741&gt;DATE(2021,12,31),0)))),0),"")</f>
        <v/>
      </c>
      <c r="T741" s="22" t="str">
        <f>IFERROR(MAX(IF(OR(P741="",Q741="",R741=""),"",IF(AND(MONTH(E741)=1,MONTH(F741)=1),(NETWORKDAYS(E741,F741,Lister!$D$7:$D$16)-Q741)*O741/NETWORKDAYS(Lister!$D$20,Lister!$E$20,Lister!$D$7:$D$16),IF(AND(MONTH(E741)=1,F741&gt;DATE(2022,1,31)),(NETWORKDAYS(E741,Lister!$E$20,Lister!$D$7:$D$16)-Q741)*O741/NETWORKDAYS(Lister!$D$20,Lister!$E$20,Lister!$D$7:$D$16),IF(AND(E741&lt;DATE(2022,1,1),MONTH(F741)=1),(NETWORKDAYS(Lister!$D$20,F741,Lister!$D$7:$D$16)-Q741)*O741/NETWORKDAYS(Lister!$D$20,Lister!$E$20,Lister!$D$7:$D$16),IF(AND(E741&lt;DATE(2022,1,1),F741&gt;DATE(2022,1,31)),(NETWORKDAYS(Lister!$D$20,Lister!$E$20,Lister!$D$7:$D$16)-Q741)*O741/NETWORKDAYS(Lister!$D$20,Lister!$E$20,Lister!$D$7:$D$16),IF(OR(AND(E741&lt;DATE(2022,1,1),F741&lt;DATE(2022,1,1)),E741&gt;DATE(2022,1,31)),0)))))),0),"")</f>
        <v/>
      </c>
      <c r="U741" s="22" t="str">
        <f>IFERROR(MAX(IF(OR(P741="",Q741="",R741=""),"",IF(AND(MONTH(E741)=2,MONTH(F741)=2),(NETWORKDAYS(E741,F741,Lister!$D$7:$D$16)-R741)*O741/NETWORKDAYS(Lister!$D$21,Lister!$E$21,Lister!$D$7:$D$16),IF(AND(MONTH(E741)=2,F741&gt;DATE(2022,2,28)),(NETWORKDAYS(E741,Lister!$E$21,Lister!$D$7:$D$16)-R741)*O741/NETWORKDAYS(Lister!$D$21,Lister!$E$21,Lister!$D$7:$D$16),IF(AND(E741&lt;DATE(2022,2,1),MONTH(F741)=2),(NETWORKDAYS(Lister!$D$21,F741,Lister!$D$7:$D$16)-R741)*O741/NETWORKDAYS(Lister!$D$21,Lister!$E$21,Lister!$D$7:$D$16),IF(AND(E741&lt;DATE(2022,2,1),F741&gt;DATE(2022,2,28)),(NETWORKDAYS(Lister!$D$21,Lister!$E$21,Lister!$D$7:$D$16)-R741)*O741/NETWORKDAYS(Lister!$D$21,Lister!$E$21,Lister!$D$7:$D$16),IF(OR(AND(E741&lt;DATE(2022,2,1),F741&lt;DATE(2022,2,1)),E741&gt;DATE(2022,2,28)),0)))))),0),"")</f>
        <v/>
      </c>
      <c r="V741" s="23" t="str">
        <f t="shared" si="80"/>
        <v/>
      </c>
      <c r="W741" s="23" t="str">
        <f t="shared" si="81"/>
        <v/>
      </c>
      <c r="X741" s="24" t="str">
        <f t="shared" si="82"/>
        <v/>
      </c>
    </row>
    <row r="742" spans="1:24" x14ac:dyDescent="0.3">
      <c r="A742" s="4" t="str">
        <f t="shared" si="83"/>
        <v/>
      </c>
      <c r="B742" s="41"/>
      <c r="C742" s="42"/>
      <c r="D742" s="43"/>
      <c r="E742" s="44"/>
      <c r="F742" s="44"/>
      <c r="G742" s="17" t="str">
        <f>IF(OR(E742="",F742=""),"",NETWORKDAYS(E742,F742,Lister!$D$7:$D$16))</f>
        <v/>
      </c>
      <c r="I742" s="45" t="str">
        <f t="shared" si="77"/>
        <v/>
      </c>
      <c r="J742" s="46"/>
      <c r="K742" s="47">
        <f>IF(ISNUMBER('Opsparede løndele'!I727),J742+'Opsparede løndele'!I727,J742)</f>
        <v>0</v>
      </c>
      <c r="L742" s="48"/>
      <c r="M742" s="49"/>
      <c r="N742" s="23" t="str">
        <f t="shared" si="78"/>
        <v/>
      </c>
      <c r="O742" s="21" t="str">
        <f t="shared" si="79"/>
        <v/>
      </c>
      <c r="P742" s="49"/>
      <c r="Q742" s="49"/>
      <c r="R742" s="49"/>
      <c r="S742" s="22" t="str">
        <f>IFERROR(MAX(IF(OR(P742="",Q742="",R742=""),"",IF(AND(MONTH(E742)=12,MONTH(F742)=12),(NETWORKDAYS(E742,F742,Lister!$D$7:$D$16)-P742)*O742/NETWORKDAYS(Lister!$D$19,Lister!$E$19,Lister!$D$7:$D$16),IF(AND(MONTH(E742)=12,F742&gt;DATE(2021,12,31)),(NETWORKDAYS(E742,Lister!$E$19,Lister!$D$7:$D$16)-P742)*O742/NETWORKDAYS(Lister!$D$19,Lister!$E$19,Lister!$D$7:$D$16),IF(E742&gt;DATE(2021,12,31),0)))),0),"")</f>
        <v/>
      </c>
      <c r="T742" s="22" t="str">
        <f>IFERROR(MAX(IF(OR(P742="",Q742="",R742=""),"",IF(AND(MONTH(E742)=1,MONTH(F742)=1),(NETWORKDAYS(E742,F742,Lister!$D$7:$D$16)-Q742)*O742/NETWORKDAYS(Lister!$D$20,Lister!$E$20,Lister!$D$7:$D$16),IF(AND(MONTH(E742)=1,F742&gt;DATE(2022,1,31)),(NETWORKDAYS(E742,Lister!$E$20,Lister!$D$7:$D$16)-Q742)*O742/NETWORKDAYS(Lister!$D$20,Lister!$E$20,Lister!$D$7:$D$16),IF(AND(E742&lt;DATE(2022,1,1),MONTH(F742)=1),(NETWORKDAYS(Lister!$D$20,F742,Lister!$D$7:$D$16)-Q742)*O742/NETWORKDAYS(Lister!$D$20,Lister!$E$20,Lister!$D$7:$D$16),IF(AND(E742&lt;DATE(2022,1,1),F742&gt;DATE(2022,1,31)),(NETWORKDAYS(Lister!$D$20,Lister!$E$20,Lister!$D$7:$D$16)-Q742)*O742/NETWORKDAYS(Lister!$D$20,Lister!$E$20,Lister!$D$7:$D$16),IF(OR(AND(E742&lt;DATE(2022,1,1),F742&lt;DATE(2022,1,1)),E742&gt;DATE(2022,1,31)),0)))))),0),"")</f>
        <v/>
      </c>
      <c r="U742" s="22" t="str">
        <f>IFERROR(MAX(IF(OR(P742="",Q742="",R742=""),"",IF(AND(MONTH(E742)=2,MONTH(F742)=2),(NETWORKDAYS(E742,F742,Lister!$D$7:$D$16)-R742)*O742/NETWORKDAYS(Lister!$D$21,Lister!$E$21,Lister!$D$7:$D$16),IF(AND(MONTH(E742)=2,F742&gt;DATE(2022,2,28)),(NETWORKDAYS(E742,Lister!$E$21,Lister!$D$7:$D$16)-R742)*O742/NETWORKDAYS(Lister!$D$21,Lister!$E$21,Lister!$D$7:$D$16),IF(AND(E742&lt;DATE(2022,2,1),MONTH(F742)=2),(NETWORKDAYS(Lister!$D$21,F742,Lister!$D$7:$D$16)-R742)*O742/NETWORKDAYS(Lister!$D$21,Lister!$E$21,Lister!$D$7:$D$16),IF(AND(E742&lt;DATE(2022,2,1),F742&gt;DATE(2022,2,28)),(NETWORKDAYS(Lister!$D$21,Lister!$E$21,Lister!$D$7:$D$16)-R742)*O742/NETWORKDAYS(Lister!$D$21,Lister!$E$21,Lister!$D$7:$D$16),IF(OR(AND(E742&lt;DATE(2022,2,1),F742&lt;DATE(2022,2,1)),E742&gt;DATE(2022,2,28)),0)))))),0),"")</f>
        <v/>
      </c>
      <c r="V742" s="23" t="str">
        <f t="shared" si="80"/>
        <v/>
      </c>
      <c r="W742" s="23" t="str">
        <f t="shared" si="81"/>
        <v/>
      </c>
      <c r="X742" s="24" t="str">
        <f t="shared" si="82"/>
        <v/>
      </c>
    </row>
    <row r="743" spans="1:24" x14ac:dyDescent="0.3">
      <c r="A743" s="4" t="str">
        <f t="shared" si="83"/>
        <v/>
      </c>
      <c r="B743" s="41"/>
      <c r="C743" s="42"/>
      <c r="D743" s="43"/>
      <c r="E743" s="44"/>
      <c r="F743" s="44"/>
      <c r="G743" s="17" t="str">
        <f>IF(OR(E743="",F743=""),"",NETWORKDAYS(E743,F743,Lister!$D$7:$D$16))</f>
        <v/>
      </c>
      <c r="I743" s="45" t="str">
        <f t="shared" si="77"/>
        <v/>
      </c>
      <c r="J743" s="46"/>
      <c r="K743" s="47">
        <f>IF(ISNUMBER('Opsparede løndele'!I728),J743+'Opsparede løndele'!I728,J743)</f>
        <v>0</v>
      </c>
      <c r="L743" s="48"/>
      <c r="M743" s="49"/>
      <c r="N743" s="23" t="str">
        <f t="shared" si="78"/>
        <v/>
      </c>
      <c r="O743" s="21" t="str">
        <f t="shared" si="79"/>
        <v/>
      </c>
      <c r="P743" s="49"/>
      <c r="Q743" s="49"/>
      <c r="R743" s="49"/>
      <c r="S743" s="22" t="str">
        <f>IFERROR(MAX(IF(OR(P743="",Q743="",R743=""),"",IF(AND(MONTH(E743)=12,MONTH(F743)=12),(NETWORKDAYS(E743,F743,Lister!$D$7:$D$16)-P743)*O743/NETWORKDAYS(Lister!$D$19,Lister!$E$19,Lister!$D$7:$D$16),IF(AND(MONTH(E743)=12,F743&gt;DATE(2021,12,31)),(NETWORKDAYS(E743,Lister!$E$19,Lister!$D$7:$D$16)-P743)*O743/NETWORKDAYS(Lister!$D$19,Lister!$E$19,Lister!$D$7:$D$16),IF(E743&gt;DATE(2021,12,31),0)))),0),"")</f>
        <v/>
      </c>
      <c r="T743" s="22" t="str">
        <f>IFERROR(MAX(IF(OR(P743="",Q743="",R743=""),"",IF(AND(MONTH(E743)=1,MONTH(F743)=1),(NETWORKDAYS(E743,F743,Lister!$D$7:$D$16)-Q743)*O743/NETWORKDAYS(Lister!$D$20,Lister!$E$20,Lister!$D$7:$D$16),IF(AND(MONTH(E743)=1,F743&gt;DATE(2022,1,31)),(NETWORKDAYS(E743,Lister!$E$20,Lister!$D$7:$D$16)-Q743)*O743/NETWORKDAYS(Lister!$D$20,Lister!$E$20,Lister!$D$7:$D$16),IF(AND(E743&lt;DATE(2022,1,1),MONTH(F743)=1),(NETWORKDAYS(Lister!$D$20,F743,Lister!$D$7:$D$16)-Q743)*O743/NETWORKDAYS(Lister!$D$20,Lister!$E$20,Lister!$D$7:$D$16),IF(AND(E743&lt;DATE(2022,1,1),F743&gt;DATE(2022,1,31)),(NETWORKDAYS(Lister!$D$20,Lister!$E$20,Lister!$D$7:$D$16)-Q743)*O743/NETWORKDAYS(Lister!$D$20,Lister!$E$20,Lister!$D$7:$D$16),IF(OR(AND(E743&lt;DATE(2022,1,1),F743&lt;DATE(2022,1,1)),E743&gt;DATE(2022,1,31)),0)))))),0),"")</f>
        <v/>
      </c>
      <c r="U743" s="22" t="str">
        <f>IFERROR(MAX(IF(OR(P743="",Q743="",R743=""),"",IF(AND(MONTH(E743)=2,MONTH(F743)=2),(NETWORKDAYS(E743,F743,Lister!$D$7:$D$16)-R743)*O743/NETWORKDAYS(Lister!$D$21,Lister!$E$21,Lister!$D$7:$D$16),IF(AND(MONTH(E743)=2,F743&gt;DATE(2022,2,28)),(NETWORKDAYS(E743,Lister!$E$21,Lister!$D$7:$D$16)-R743)*O743/NETWORKDAYS(Lister!$D$21,Lister!$E$21,Lister!$D$7:$D$16),IF(AND(E743&lt;DATE(2022,2,1),MONTH(F743)=2),(NETWORKDAYS(Lister!$D$21,F743,Lister!$D$7:$D$16)-R743)*O743/NETWORKDAYS(Lister!$D$21,Lister!$E$21,Lister!$D$7:$D$16),IF(AND(E743&lt;DATE(2022,2,1),F743&gt;DATE(2022,2,28)),(NETWORKDAYS(Lister!$D$21,Lister!$E$21,Lister!$D$7:$D$16)-R743)*O743/NETWORKDAYS(Lister!$D$21,Lister!$E$21,Lister!$D$7:$D$16),IF(OR(AND(E743&lt;DATE(2022,2,1),F743&lt;DATE(2022,2,1)),E743&gt;DATE(2022,2,28)),0)))))),0),"")</f>
        <v/>
      </c>
      <c r="V743" s="23" t="str">
        <f t="shared" si="80"/>
        <v/>
      </c>
      <c r="W743" s="23" t="str">
        <f t="shared" si="81"/>
        <v/>
      </c>
      <c r="X743" s="24" t="str">
        <f t="shared" si="82"/>
        <v/>
      </c>
    </row>
    <row r="744" spans="1:24" x14ac:dyDescent="0.3">
      <c r="A744" s="4" t="str">
        <f t="shared" si="83"/>
        <v/>
      </c>
      <c r="B744" s="41"/>
      <c r="C744" s="42"/>
      <c r="D744" s="43"/>
      <c r="E744" s="44"/>
      <c r="F744" s="44"/>
      <c r="G744" s="17" t="str">
        <f>IF(OR(E744="",F744=""),"",NETWORKDAYS(E744,F744,Lister!$D$7:$D$16))</f>
        <v/>
      </c>
      <c r="I744" s="45" t="str">
        <f t="shared" si="77"/>
        <v/>
      </c>
      <c r="J744" s="46"/>
      <c r="K744" s="47">
        <f>IF(ISNUMBER('Opsparede løndele'!I729),J744+'Opsparede løndele'!I729,J744)</f>
        <v>0</v>
      </c>
      <c r="L744" s="48"/>
      <c r="M744" s="49"/>
      <c r="N744" s="23" t="str">
        <f t="shared" si="78"/>
        <v/>
      </c>
      <c r="O744" s="21" t="str">
        <f t="shared" si="79"/>
        <v/>
      </c>
      <c r="P744" s="49"/>
      <c r="Q744" s="49"/>
      <c r="R744" s="49"/>
      <c r="S744" s="22" t="str">
        <f>IFERROR(MAX(IF(OR(P744="",Q744="",R744=""),"",IF(AND(MONTH(E744)=12,MONTH(F744)=12),(NETWORKDAYS(E744,F744,Lister!$D$7:$D$16)-P744)*O744/NETWORKDAYS(Lister!$D$19,Lister!$E$19,Lister!$D$7:$D$16),IF(AND(MONTH(E744)=12,F744&gt;DATE(2021,12,31)),(NETWORKDAYS(E744,Lister!$E$19,Lister!$D$7:$D$16)-P744)*O744/NETWORKDAYS(Lister!$D$19,Lister!$E$19,Lister!$D$7:$D$16),IF(E744&gt;DATE(2021,12,31),0)))),0),"")</f>
        <v/>
      </c>
      <c r="T744" s="22" t="str">
        <f>IFERROR(MAX(IF(OR(P744="",Q744="",R744=""),"",IF(AND(MONTH(E744)=1,MONTH(F744)=1),(NETWORKDAYS(E744,F744,Lister!$D$7:$D$16)-Q744)*O744/NETWORKDAYS(Lister!$D$20,Lister!$E$20,Lister!$D$7:$D$16),IF(AND(MONTH(E744)=1,F744&gt;DATE(2022,1,31)),(NETWORKDAYS(E744,Lister!$E$20,Lister!$D$7:$D$16)-Q744)*O744/NETWORKDAYS(Lister!$D$20,Lister!$E$20,Lister!$D$7:$D$16),IF(AND(E744&lt;DATE(2022,1,1),MONTH(F744)=1),(NETWORKDAYS(Lister!$D$20,F744,Lister!$D$7:$D$16)-Q744)*O744/NETWORKDAYS(Lister!$D$20,Lister!$E$20,Lister!$D$7:$D$16),IF(AND(E744&lt;DATE(2022,1,1),F744&gt;DATE(2022,1,31)),(NETWORKDAYS(Lister!$D$20,Lister!$E$20,Lister!$D$7:$D$16)-Q744)*O744/NETWORKDAYS(Lister!$D$20,Lister!$E$20,Lister!$D$7:$D$16),IF(OR(AND(E744&lt;DATE(2022,1,1),F744&lt;DATE(2022,1,1)),E744&gt;DATE(2022,1,31)),0)))))),0),"")</f>
        <v/>
      </c>
      <c r="U744" s="22" t="str">
        <f>IFERROR(MAX(IF(OR(P744="",Q744="",R744=""),"",IF(AND(MONTH(E744)=2,MONTH(F744)=2),(NETWORKDAYS(E744,F744,Lister!$D$7:$D$16)-R744)*O744/NETWORKDAYS(Lister!$D$21,Lister!$E$21,Lister!$D$7:$D$16),IF(AND(MONTH(E744)=2,F744&gt;DATE(2022,2,28)),(NETWORKDAYS(E744,Lister!$E$21,Lister!$D$7:$D$16)-R744)*O744/NETWORKDAYS(Lister!$D$21,Lister!$E$21,Lister!$D$7:$D$16),IF(AND(E744&lt;DATE(2022,2,1),MONTH(F744)=2),(NETWORKDAYS(Lister!$D$21,F744,Lister!$D$7:$D$16)-R744)*O744/NETWORKDAYS(Lister!$D$21,Lister!$E$21,Lister!$D$7:$D$16),IF(AND(E744&lt;DATE(2022,2,1),F744&gt;DATE(2022,2,28)),(NETWORKDAYS(Lister!$D$21,Lister!$E$21,Lister!$D$7:$D$16)-R744)*O744/NETWORKDAYS(Lister!$D$21,Lister!$E$21,Lister!$D$7:$D$16),IF(OR(AND(E744&lt;DATE(2022,2,1),F744&lt;DATE(2022,2,1)),E744&gt;DATE(2022,2,28)),0)))))),0),"")</f>
        <v/>
      </c>
      <c r="V744" s="23" t="str">
        <f t="shared" si="80"/>
        <v/>
      </c>
      <c r="W744" s="23" t="str">
        <f t="shared" si="81"/>
        <v/>
      </c>
      <c r="X744" s="24" t="str">
        <f t="shared" si="82"/>
        <v/>
      </c>
    </row>
    <row r="745" spans="1:24" x14ac:dyDescent="0.3">
      <c r="A745" s="4" t="str">
        <f t="shared" si="83"/>
        <v/>
      </c>
      <c r="B745" s="41"/>
      <c r="C745" s="42"/>
      <c r="D745" s="43"/>
      <c r="E745" s="44"/>
      <c r="F745" s="44"/>
      <c r="G745" s="17" t="str">
        <f>IF(OR(E745="",F745=""),"",NETWORKDAYS(E745,F745,Lister!$D$7:$D$16))</f>
        <v/>
      </c>
      <c r="I745" s="45" t="str">
        <f t="shared" si="77"/>
        <v/>
      </c>
      <c r="J745" s="46"/>
      <c r="K745" s="47">
        <f>IF(ISNUMBER('Opsparede løndele'!I730),J745+'Opsparede løndele'!I730,J745)</f>
        <v>0</v>
      </c>
      <c r="L745" s="48"/>
      <c r="M745" s="49"/>
      <c r="N745" s="23" t="str">
        <f t="shared" si="78"/>
        <v/>
      </c>
      <c r="O745" s="21" t="str">
        <f t="shared" si="79"/>
        <v/>
      </c>
      <c r="P745" s="49"/>
      <c r="Q745" s="49"/>
      <c r="R745" s="49"/>
      <c r="S745" s="22" t="str">
        <f>IFERROR(MAX(IF(OR(P745="",Q745="",R745=""),"",IF(AND(MONTH(E745)=12,MONTH(F745)=12),(NETWORKDAYS(E745,F745,Lister!$D$7:$D$16)-P745)*O745/NETWORKDAYS(Lister!$D$19,Lister!$E$19,Lister!$D$7:$D$16),IF(AND(MONTH(E745)=12,F745&gt;DATE(2021,12,31)),(NETWORKDAYS(E745,Lister!$E$19,Lister!$D$7:$D$16)-P745)*O745/NETWORKDAYS(Lister!$D$19,Lister!$E$19,Lister!$D$7:$D$16),IF(E745&gt;DATE(2021,12,31),0)))),0),"")</f>
        <v/>
      </c>
      <c r="T745" s="22" t="str">
        <f>IFERROR(MAX(IF(OR(P745="",Q745="",R745=""),"",IF(AND(MONTH(E745)=1,MONTH(F745)=1),(NETWORKDAYS(E745,F745,Lister!$D$7:$D$16)-Q745)*O745/NETWORKDAYS(Lister!$D$20,Lister!$E$20,Lister!$D$7:$D$16),IF(AND(MONTH(E745)=1,F745&gt;DATE(2022,1,31)),(NETWORKDAYS(E745,Lister!$E$20,Lister!$D$7:$D$16)-Q745)*O745/NETWORKDAYS(Lister!$D$20,Lister!$E$20,Lister!$D$7:$D$16),IF(AND(E745&lt;DATE(2022,1,1),MONTH(F745)=1),(NETWORKDAYS(Lister!$D$20,F745,Lister!$D$7:$D$16)-Q745)*O745/NETWORKDAYS(Lister!$D$20,Lister!$E$20,Lister!$D$7:$D$16),IF(AND(E745&lt;DATE(2022,1,1),F745&gt;DATE(2022,1,31)),(NETWORKDAYS(Lister!$D$20,Lister!$E$20,Lister!$D$7:$D$16)-Q745)*O745/NETWORKDAYS(Lister!$D$20,Lister!$E$20,Lister!$D$7:$D$16),IF(OR(AND(E745&lt;DATE(2022,1,1),F745&lt;DATE(2022,1,1)),E745&gt;DATE(2022,1,31)),0)))))),0),"")</f>
        <v/>
      </c>
      <c r="U745" s="22" t="str">
        <f>IFERROR(MAX(IF(OR(P745="",Q745="",R745=""),"",IF(AND(MONTH(E745)=2,MONTH(F745)=2),(NETWORKDAYS(E745,F745,Lister!$D$7:$D$16)-R745)*O745/NETWORKDAYS(Lister!$D$21,Lister!$E$21,Lister!$D$7:$D$16),IF(AND(MONTH(E745)=2,F745&gt;DATE(2022,2,28)),(NETWORKDAYS(E745,Lister!$E$21,Lister!$D$7:$D$16)-R745)*O745/NETWORKDAYS(Lister!$D$21,Lister!$E$21,Lister!$D$7:$D$16),IF(AND(E745&lt;DATE(2022,2,1),MONTH(F745)=2),(NETWORKDAYS(Lister!$D$21,F745,Lister!$D$7:$D$16)-R745)*O745/NETWORKDAYS(Lister!$D$21,Lister!$E$21,Lister!$D$7:$D$16),IF(AND(E745&lt;DATE(2022,2,1),F745&gt;DATE(2022,2,28)),(NETWORKDAYS(Lister!$D$21,Lister!$E$21,Lister!$D$7:$D$16)-R745)*O745/NETWORKDAYS(Lister!$D$21,Lister!$E$21,Lister!$D$7:$D$16),IF(OR(AND(E745&lt;DATE(2022,2,1),F745&lt;DATE(2022,2,1)),E745&gt;DATE(2022,2,28)),0)))))),0),"")</f>
        <v/>
      </c>
      <c r="V745" s="23" t="str">
        <f t="shared" si="80"/>
        <v/>
      </c>
      <c r="W745" s="23" t="str">
        <f t="shared" si="81"/>
        <v/>
      </c>
      <c r="X745" s="24" t="str">
        <f t="shared" si="82"/>
        <v/>
      </c>
    </row>
    <row r="746" spans="1:24" x14ac:dyDescent="0.3">
      <c r="A746" s="4" t="str">
        <f t="shared" si="83"/>
        <v/>
      </c>
      <c r="B746" s="41"/>
      <c r="C746" s="42"/>
      <c r="D746" s="43"/>
      <c r="E746" s="44"/>
      <c r="F746" s="44"/>
      <c r="G746" s="17" t="str">
        <f>IF(OR(E746="",F746=""),"",NETWORKDAYS(E746,F746,Lister!$D$7:$D$16))</f>
        <v/>
      </c>
      <c r="I746" s="45" t="str">
        <f t="shared" si="77"/>
        <v/>
      </c>
      <c r="J746" s="46"/>
      <c r="K746" s="47">
        <f>IF(ISNUMBER('Opsparede løndele'!I731),J746+'Opsparede løndele'!I731,J746)</f>
        <v>0</v>
      </c>
      <c r="L746" s="48"/>
      <c r="M746" s="49"/>
      <c r="N746" s="23" t="str">
        <f t="shared" si="78"/>
        <v/>
      </c>
      <c r="O746" s="21" t="str">
        <f t="shared" si="79"/>
        <v/>
      </c>
      <c r="P746" s="49"/>
      <c r="Q746" s="49"/>
      <c r="R746" s="49"/>
      <c r="S746" s="22" t="str">
        <f>IFERROR(MAX(IF(OR(P746="",Q746="",R746=""),"",IF(AND(MONTH(E746)=12,MONTH(F746)=12),(NETWORKDAYS(E746,F746,Lister!$D$7:$D$16)-P746)*O746/NETWORKDAYS(Lister!$D$19,Lister!$E$19,Lister!$D$7:$D$16),IF(AND(MONTH(E746)=12,F746&gt;DATE(2021,12,31)),(NETWORKDAYS(E746,Lister!$E$19,Lister!$D$7:$D$16)-P746)*O746/NETWORKDAYS(Lister!$D$19,Lister!$E$19,Lister!$D$7:$D$16),IF(E746&gt;DATE(2021,12,31),0)))),0),"")</f>
        <v/>
      </c>
      <c r="T746" s="22" t="str">
        <f>IFERROR(MAX(IF(OR(P746="",Q746="",R746=""),"",IF(AND(MONTH(E746)=1,MONTH(F746)=1),(NETWORKDAYS(E746,F746,Lister!$D$7:$D$16)-Q746)*O746/NETWORKDAYS(Lister!$D$20,Lister!$E$20,Lister!$D$7:$D$16),IF(AND(MONTH(E746)=1,F746&gt;DATE(2022,1,31)),(NETWORKDAYS(E746,Lister!$E$20,Lister!$D$7:$D$16)-Q746)*O746/NETWORKDAYS(Lister!$D$20,Lister!$E$20,Lister!$D$7:$D$16),IF(AND(E746&lt;DATE(2022,1,1),MONTH(F746)=1),(NETWORKDAYS(Lister!$D$20,F746,Lister!$D$7:$D$16)-Q746)*O746/NETWORKDAYS(Lister!$D$20,Lister!$E$20,Lister!$D$7:$D$16),IF(AND(E746&lt;DATE(2022,1,1),F746&gt;DATE(2022,1,31)),(NETWORKDAYS(Lister!$D$20,Lister!$E$20,Lister!$D$7:$D$16)-Q746)*O746/NETWORKDAYS(Lister!$D$20,Lister!$E$20,Lister!$D$7:$D$16),IF(OR(AND(E746&lt;DATE(2022,1,1),F746&lt;DATE(2022,1,1)),E746&gt;DATE(2022,1,31)),0)))))),0),"")</f>
        <v/>
      </c>
      <c r="U746" s="22" t="str">
        <f>IFERROR(MAX(IF(OR(P746="",Q746="",R746=""),"",IF(AND(MONTH(E746)=2,MONTH(F746)=2),(NETWORKDAYS(E746,F746,Lister!$D$7:$D$16)-R746)*O746/NETWORKDAYS(Lister!$D$21,Lister!$E$21,Lister!$D$7:$D$16),IF(AND(MONTH(E746)=2,F746&gt;DATE(2022,2,28)),(NETWORKDAYS(E746,Lister!$E$21,Lister!$D$7:$D$16)-R746)*O746/NETWORKDAYS(Lister!$D$21,Lister!$E$21,Lister!$D$7:$D$16),IF(AND(E746&lt;DATE(2022,2,1),MONTH(F746)=2),(NETWORKDAYS(Lister!$D$21,F746,Lister!$D$7:$D$16)-R746)*O746/NETWORKDAYS(Lister!$D$21,Lister!$E$21,Lister!$D$7:$D$16),IF(AND(E746&lt;DATE(2022,2,1),F746&gt;DATE(2022,2,28)),(NETWORKDAYS(Lister!$D$21,Lister!$E$21,Lister!$D$7:$D$16)-R746)*O746/NETWORKDAYS(Lister!$D$21,Lister!$E$21,Lister!$D$7:$D$16),IF(OR(AND(E746&lt;DATE(2022,2,1),F746&lt;DATE(2022,2,1)),E746&gt;DATE(2022,2,28)),0)))))),0),"")</f>
        <v/>
      </c>
      <c r="V746" s="23" t="str">
        <f t="shared" si="80"/>
        <v/>
      </c>
      <c r="W746" s="23" t="str">
        <f t="shared" si="81"/>
        <v/>
      </c>
      <c r="X746" s="24" t="str">
        <f t="shared" si="82"/>
        <v/>
      </c>
    </row>
    <row r="747" spans="1:24" x14ac:dyDescent="0.3">
      <c r="A747" s="4" t="str">
        <f t="shared" si="83"/>
        <v/>
      </c>
      <c r="B747" s="41"/>
      <c r="C747" s="42"/>
      <c r="D747" s="43"/>
      <c r="E747" s="44"/>
      <c r="F747" s="44"/>
      <c r="G747" s="17" t="str">
        <f>IF(OR(E747="",F747=""),"",NETWORKDAYS(E747,F747,Lister!$D$7:$D$16))</f>
        <v/>
      </c>
      <c r="I747" s="45" t="str">
        <f t="shared" si="77"/>
        <v/>
      </c>
      <c r="J747" s="46"/>
      <c r="K747" s="47">
        <f>IF(ISNUMBER('Opsparede løndele'!I732),J747+'Opsparede løndele'!I732,J747)</f>
        <v>0</v>
      </c>
      <c r="L747" s="48"/>
      <c r="M747" s="49"/>
      <c r="N747" s="23" t="str">
        <f t="shared" si="78"/>
        <v/>
      </c>
      <c r="O747" s="21" t="str">
        <f t="shared" si="79"/>
        <v/>
      </c>
      <c r="P747" s="49"/>
      <c r="Q747" s="49"/>
      <c r="R747" s="49"/>
      <c r="S747" s="22" t="str">
        <f>IFERROR(MAX(IF(OR(P747="",Q747="",R747=""),"",IF(AND(MONTH(E747)=12,MONTH(F747)=12),(NETWORKDAYS(E747,F747,Lister!$D$7:$D$16)-P747)*O747/NETWORKDAYS(Lister!$D$19,Lister!$E$19,Lister!$D$7:$D$16),IF(AND(MONTH(E747)=12,F747&gt;DATE(2021,12,31)),(NETWORKDAYS(E747,Lister!$E$19,Lister!$D$7:$D$16)-P747)*O747/NETWORKDAYS(Lister!$D$19,Lister!$E$19,Lister!$D$7:$D$16),IF(E747&gt;DATE(2021,12,31),0)))),0),"")</f>
        <v/>
      </c>
      <c r="T747" s="22" t="str">
        <f>IFERROR(MAX(IF(OR(P747="",Q747="",R747=""),"",IF(AND(MONTH(E747)=1,MONTH(F747)=1),(NETWORKDAYS(E747,F747,Lister!$D$7:$D$16)-Q747)*O747/NETWORKDAYS(Lister!$D$20,Lister!$E$20,Lister!$D$7:$D$16),IF(AND(MONTH(E747)=1,F747&gt;DATE(2022,1,31)),(NETWORKDAYS(E747,Lister!$E$20,Lister!$D$7:$D$16)-Q747)*O747/NETWORKDAYS(Lister!$D$20,Lister!$E$20,Lister!$D$7:$D$16),IF(AND(E747&lt;DATE(2022,1,1),MONTH(F747)=1),(NETWORKDAYS(Lister!$D$20,F747,Lister!$D$7:$D$16)-Q747)*O747/NETWORKDAYS(Lister!$D$20,Lister!$E$20,Lister!$D$7:$D$16),IF(AND(E747&lt;DATE(2022,1,1),F747&gt;DATE(2022,1,31)),(NETWORKDAYS(Lister!$D$20,Lister!$E$20,Lister!$D$7:$D$16)-Q747)*O747/NETWORKDAYS(Lister!$D$20,Lister!$E$20,Lister!$D$7:$D$16),IF(OR(AND(E747&lt;DATE(2022,1,1),F747&lt;DATE(2022,1,1)),E747&gt;DATE(2022,1,31)),0)))))),0),"")</f>
        <v/>
      </c>
      <c r="U747" s="22" t="str">
        <f>IFERROR(MAX(IF(OR(P747="",Q747="",R747=""),"",IF(AND(MONTH(E747)=2,MONTH(F747)=2),(NETWORKDAYS(E747,F747,Lister!$D$7:$D$16)-R747)*O747/NETWORKDAYS(Lister!$D$21,Lister!$E$21,Lister!$D$7:$D$16),IF(AND(MONTH(E747)=2,F747&gt;DATE(2022,2,28)),(NETWORKDAYS(E747,Lister!$E$21,Lister!$D$7:$D$16)-R747)*O747/NETWORKDAYS(Lister!$D$21,Lister!$E$21,Lister!$D$7:$D$16),IF(AND(E747&lt;DATE(2022,2,1),MONTH(F747)=2),(NETWORKDAYS(Lister!$D$21,F747,Lister!$D$7:$D$16)-R747)*O747/NETWORKDAYS(Lister!$D$21,Lister!$E$21,Lister!$D$7:$D$16),IF(AND(E747&lt;DATE(2022,2,1),F747&gt;DATE(2022,2,28)),(NETWORKDAYS(Lister!$D$21,Lister!$E$21,Lister!$D$7:$D$16)-R747)*O747/NETWORKDAYS(Lister!$D$21,Lister!$E$21,Lister!$D$7:$D$16),IF(OR(AND(E747&lt;DATE(2022,2,1),F747&lt;DATE(2022,2,1)),E747&gt;DATE(2022,2,28)),0)))))),0),"")</f>
        <v/>
      </c>
      <c r="V747" s="23" t="str">
        <f t="shared" si="80"/>
        <v/>
      </c>
      <c r="W747" s="23" t="str">
        <f t="shared" si="81"/>
        <v/>
      </c>
      <c r="X747" s="24" t="str">
        <f t="shared" si="82"/>
        <v/>
      </c>
    </row>
    <row r="748" spans="1:24" x14ac:dyDescent="0.3">
      <c r="A748" s="4" t="str">
        <f t="shared" si="83"/>
        <v/>
      </c>
      <c r="B748" s="41"/>
      <c r="C748" s="42"/>
      <c r="D748" s="43"/>
      <c r="E748" s="44"/>
      <c r="F748" s="44"/>
      <c r="G748" s="17" t="str">
        <f>IF(OR(E748="",F748=""),"",NETWORKDAYS(E748,F748,Lister!$D$7:$D$16))</f>
        <v/>
      </c>
      <c r="I748" s="45" t="str">
        <f t="shared" si="77"/>
        <v/>
      </c>
      <c r="J748" s="46"/>
      <c r="K748" s="47">
        <f>IF(ISNUMBER('Opsparede løndele'!I733),J748+'Opsparede løndele'!I733,J748)</f>
        <v>0</v>
      </c>
      <c r="L748" s="48"/>
      <c r="M748" s="49"/>
      <c r="N748" s="23" t="str">
        <f t="shared" si="78"/>
        <v/>
      </c>
      <c r="O748" s="21" t="str">
        <f t="shared" si="79"/>
        <v/>
      </c>
      <c r="P748" s="49"/>
      <c r="Q748" s="49"/>
      <c r="R748" s="49"/>
      <c r="S748" s="22" t="str">
        <f>IFERROR(MAX(IF(OR(P748="",Q748="",R748=""),"",IF(AND(MONTH(E748)=12,MONTH(F748)=12),(NETWORKDAYS(E748,F748,Lister!$D$7:$D$16)-P748)*O748/NETWORKDAYS(Lister!$D$19,Lister!$E$19,Lister!$D$7:$D$16),IF(AND(MONTH(E748)=12,F748&gt;DATE(2021,12,31)),(NETWORKDAYS(E748,Lister!$E$19,Lister!$D$7:$D$16)-P748)*O748/NETWORKDAYS(Lister!$D$19,Lister!$E$19,Lister!$D$7:$D$16),IF(E748&gt;DATE(2021,12,31),0)))),0),"")</f>
        <v/>
      </c>
      <c r="T748" s="22" t="str">
        <f>IFERROR(MAX(IF(OR(P748="",Q748="",R748=""),"",IF(AND(MONTH(E748)=1,MONTH(F748)=1),(NETWORKDAYS(E748,F748,Lister!$D$7:$D$16)-Q748)*O748/NETWORKDAYS(Lister!$D$20,Lister!$E$20,Lister!$D$7:$D$16),IF(AND(MONTH(E748)=1,F748&gt;DATE(2022,1,31)),(NETWORKDAYS(E748,Lister!$E$20,Lister!$D$7:$D$16)-Q748)*O748/NETWORKDAYS(Lister!$D$20,Lister!$E$20,Lister!$D$7:$D$16),IF(AND(E748&lt;DATE(2022,1,1),MONTH(F748)=1),(NETWORKDAYS(Lister!$D$20,F748,Lister!$D$7:$D$16)-Q748)*O748/NETWORKDAYS(Lister!$D$20,Lister!$E$20,Lister!$D$7:$D$16),IF(AND(E748&lt;DATE(2022,1,1),F748&gt;DATE(2022,1,31)),(NETWORKDAYS(Lister!$D$20,Lister!$E$20,Lister!$D$7:$D$16)-Q748)*O748/NETWORKDAYS(Lister!$D$20,Lister!$E$20,Lister!$D$7:$D$16),IF(OR(AND(E748&lt;DATE(2022,1,1),F748&lt;DATE(2022,1,1)),E748&gt;DATE(2022,1,31)),0)))))),0),"")</f>
        <v/>
      </c>
      <c r="U748" s="22" t="str">
        <f>IFERROR(MAX(IF(OR(P748="",Q748="",R748=""),"",IF(AND(MONTH(E748)=2,MONTH(F748)=2),(NETWORKDAYS(E748,F748,Lister!$D$7:$D$16)-R748)*O748/NETWORKDAYS(Lister!$D$21,Lister!$E$21,Lister!$D$7:$D$16),IF(AND(MONTH(E748)=2,F748&gt;DATE(2022,2,28)),(NETWORKDAYS(E748,Lister!$E$21,Lister!$D$7:$D$16)-R748)*O748/NETWORKDAYS(Lister!$D$21,Lister!$E$21,Lister!$D$7:$D$16),IF(AND(E748&lt;DATE(2022,2,1),MONTH(F748)=2),(NETWORKDAYS(Lister!$D$21,F748,Lister!$D$7:$D$16)-R748)*O748/NETWORKDAYS(Lister!$D$21,Lister!$E$21,Lister!$D$7:$D$16),IF(AND(E748&lt;DATE(2022,2,1),F748&gt;DATE(2022,2,28)),(NETWORKDAYS(Lister!$D$21,Lister!$E$21,Lister!$D$7:$D$16)-R748)*O748/NETWORKDAYS(Lister!$D$21,Lister!$E$21,Lister!$D$7:$D$16),IF(OR(AND(E748&lt;DATE(2022,2,1),F748&lt;DATE(2022,2,1)),E748&gt;DATE(2022,2,28)),0)))))),0),"")</f>
        <v/>
      </c>
      <c r="V748" s="23" t="str">
        <f t="shared" si="80"/>
        <v/>
      </c>
      <c r="W748" s="23" t="str">
        <f t="shared" si="81"/>
        <v/>
      </c>
      <c r="X748" s="24" t="str">
        <f t="shared" si="82"/>
        <v/>
      </c>
    </row>
    <row r="749" spans="1:24" x14ac:dyDescent="0.3">
      <c r="A749" s="4" t="str">
        <f t="shared" si="83"/>
        <v/>
      </c>
      <c r="B749" s="41"/>
      <c r="C749" s="42"/>
      <c r="D749" s="43"/>
      <c r="E749" s="44"/>
      <c r="F749" s="44"/>
      <c r="G749" s="17" t="str">
        <f>IF(OR(E749="",F749=""),"",NETWORKDAYS(E749,F749,Lister!$D$7:$D$16))</f>
        <v/>
      </c>
      <c r="I749" s="45" t="str">
        <f t="shared" si="77"/>
        <v/>
      </c>
      <c r="J749" s="46"/>
      <c r="K749" s="47">
        <f>IF(ISNUMBER('Opsparede løndele'!I734),J749+'Opsparede løndele'!I734,J749)</f>
        <v>0</v>
      </c>
      <c r="L749" s="48"/>
      <c r="M749" s="49"/>
      <c r="N749" s="23" t="str">
        <f t="shared" si="78"/>
        <v/>
      </c>
      <c r="O749" s="21" t="str">
        <f t="shared" si="79"/>
        <v/>
      </c>
      <c r="P749" s="49"/>
      <c r="Q749" s="49"/>
      <c r="R749" s="49"/>
      <c r="S749" s="22" t="str">
        <f>IFERROR(MAX(IF(OR(P749="",Q749="",R749=""),"",IF(AND(MONTH(E749)=12,MONTH(F749)=12),(NETWORKDAYS(E749,F749,Lister!$D$7:$D$16)-P749)*O749/NETWORKDAYS(Lister!$D$19,Lister!$E$19,Lister!$D$7:$D$16),IF(AND(MONTH(E749)=12,F749&gt;DATE(2021,12,31)),(NETWORKDAYS(E749,Lister!$E$19,Lister!$D$7:$D$16)-P749)*O749/NETWORKDAYS(Lister!$D$19,Lister!$E$19,Lister!$D$7:$D$16),IF(E749&gt;DATE(2021,12,31),0)))),0),"")</f>
        <v/>
      </c>
      <c r="T749" s="22" t="str">
        <f>IFERROR(MAX(IF(OR(P749="",Q749="",R749=""),"",IF(AND(MONTH(E749)=1,MONTH(F749)=1),(NETWORKDAYS(E749,F749,Lister!$D$7:$D$16)-Q749)*O749/NETWORKDAYS(Lister!$D$20,Lister!$E$20,Lister!$D$7:$D$16),IF(AND(MONTH(E749)=1,F749&gt;DATE(2022,1,31)),(NETWORKDAYS(E749,Lister!$E$20,Lister!$D$7:$D$16)-Q749)*O749/NETWORKDAYS(Lister!$D$20,Lister!$E$20,Lister!$D$7:$D$16),IF(AND(E749&lt;DATE(2022,1,1),MONTH(F749)=1),(NETWORKDAYS(Lister!$D$20,F749,Lister!$D$7:$D$16)-Q749)*O749/NETWORKDAYS(Lister!$D$20,Lister!$E$20,Lister!$D$7:$D$16),IF(AND(E749&lt;DATE(2022,1,1),F749&gt;DATE(2022,1,31)),(NETWORKDAYS(Lister!$D$20,Lister!$E$20,Lister!$D$7:$D$16)-Q749)*O749/NETWORKDAYS(Lister!$D$20,Lister!$E$20,Lister!$D$7:$D$16),IF(OR(AND(E749&lt;DATE(2022,1,1),F749&lt;DATE(2022,1,1)),E749&gt;DATE(2022,1,31)),0)))))),0),"")</f>
        <v/>
      </c>
      <c r="U749" s="22" t="str">
        <f>IFERROR(MAX(IF(OR(P749="",Q749="",R749=""),"",IF(AND(MONTH(E749)=2,MONTH(F749)=2),(NETWORKDAYS(E749,F749,Lister!$D$7:$D$16)-R749)*O749/NETWORKDAYS(Lister!$D$21,Lister!$E$21,Lister!$D$7:$D$16),IF(AND(MONTH(E749)=2,F749&gt;DATE(2022,2,28)),(NETWORKDAYS(E749,Lister!$E$21,Lister!$D$7:$D$16)-R749)*O749/NETWORKDAYS(Lister!$D$21,Lister!$E$21,Lister!$D$7:$D$16),IF(AND(E749&lt;DATE(2022,2,1),MONTH(F749)=2),(NETWORKDAYS(Lister!$D$21,F749,Lister!$D$7:$D$16)-R749)*O749/NETWORKDAYS(Lister!$D$21,Lister!$E$21,Lister!$D$7:$D$16),IF(AND(E749&lt;DATE(2022,2,1),F749&gt;DATE(2022,2,28)),(NETWORKDAYS(Lister!$D$21,Lister!$E$21,Lister!$D$7:$D$16)-R749)*O749/NETWORKDAYS(Lister!$D$21,Lister!$E$21,Lister!$D$7:$D$16),IF(OR(AND(E749&lt;DATE(2022,2,1),F749&lt;DATE(2022,2,1)),E749&gt;DATE(2022,2,28)),0)))))),0),"")</f>
        <v/>
      </c>
      <c r="V749" s="23" t="str">
        <f t="shared" si="80"/>
        <v/>
      </c>
      <c r="W749" s="23" t="str">
        <f t="shared" si="81"/>
        <v/>
      </c>
      <c r="X749" s="24" t="str">
        <f t="shared" si="82"/>
        <v/>
      </c>
    </row>
    <row r="750" spans="1:24" x14ac:dyDescent="0.3">
      <c r="A750" s="4" t="str">
        <f t="shared" si="83"/>
        <v/>
      </c>
      <c r="B750" s="41"/>
      <c r="C750" s="42"/>
      <c r="D750" s="43"/>
      <c r="E750" s="44"/>
      <c r="F750" s="44"/>
      <c r="G750" s="17" t="str">
        <f>IF(OR(E750="",F750=""),"",NETWORKDAYS(E750,F750,Lister!$D$7:$D$16))</f>
        <v/>
      </c>
      <c r="I750" s="45" t="str">
        <f t="shared" si="77"/>
        <v/>
      </c>
      <c r="J750" s="46"/>
      <c r="K750" s="47">
        <f>IF(ISNUMBER('Opsparede løndele'!I735),J750+'Opsparede løndele'!I735,J750)</f>
        <v>0</v>
      </c>
      <c r="L750" s="48"/>
      <c r="M750" s="49"/>
      <c r="N750" s="23" t="str">
        <f t="shared" si="78"/>
        <v/>
      </c>
      <c r="O750" s="21" t="str">
        <f t="shared" si="79"/>
        <v/>
      </c>
      <c r="P750" s="49"/>
      <c r="Q750" s="49"/>
      <c r="R750" s="49"/>
      <c r="S750" s="22" t="str">
        <f>IFERROR(MAX(IF(OR(P750="",Q750="",R750=""),"",IF(AND(MONTH(E750)=12,MONTH(F750)=12),(NETWORKDAYS(E750,F750,Lister!$D$7:$D$16)-P750)*O750/NETWORKDAYS(Lister!$D$19,Lister!$E$19,Lister!$D$7:$D$16),IF(AND(MONTH(E750)=12,F750&gt;DATE(2021,12,31)),(NETWORKDAYS(E750,Lister!$E$19,Lister!$D$7:$D$16)-P750)*O750/NETWORKDAYS(Lister!$D$19,Lister!$E$19,Lister!$D$7:$D$16),IF(E750&gt;DATE(2021,12,31),0)))),0),"")</f>
        <v/>
      </c>
      <c r="T750" s="22" t="str">
        <f>IFERROR(MAX(IF(OR(P750="",Q750="",R750=""),"",IF(AND(MONTH(E750)=1,MONTH(F750)=1),(NETWORKDAYS(E750,F750,Lister!$D$7:$D$16)-Q750)*O750/NETWORKDAYS(Lister!$D$20,Lister!$E$20,Lister!$D$7:$D$16),IF(AND(MONTH(E750)=1,F750&gt;DATE(2022,1,31)),(NETWORKDAYS(E750,Lister!$E$20,Lister!$D$7:$D$16)-Q750)*O750/NETWORKDAYS(Lister!$D$20,Lister!$E$20,Lister!$D$7:$D$16),IF(AND(E750&lt;DATE(2022,1,1),MONTH(F750)=1),(NETWORKDAYS(Lister!$D$20,F750,Lister!$D$7:$D$16)-Q750)*O750/NETWORKDAYS(Lister!$D$20,Lister!$E$20,Lister!$D$7:$D$16),IF(AND(E750&lt;DATE(2022,1,1),F750&gt;DATE(2022,1,31)),(NETWORKDAYS(Lister!$D$20,Lister!$E$20,Lister!$D$7:$D$16)-Q750)*O750/NETWORKDAYS(Lister!$D$20,Lister!$E$20,Lister!$D$7:$D$16),IF(OR(AND(E750&lt;DATE(2022,1,1),F750&lt;DATE(2022,1,1)),E750&gt;DATE(2022,1,31)),0)))))),0),"")</f>
        <v/>
      </c>
      <c r="U750" s="22" t="str">
        <f>IFERROR(MAX(IF(OR(P750="",Q750="",R750=""),"",IF(AND(MONTH(E750)=2,MONTH(F750)=2),(NETWORKDAYS(E750,F750,Lister!$D$7:$D$16)-R750)*O750/NETWORKDAYS(Lister!$D$21,Lister!$E$21,Lister!$D$7:$D$16),IF(AND(MONTH(E750)=2,F750&gt;DATE(2022,2,28)),(NETWORKDAYS(E750,Lister!$E$21,Lister!$D$7:$D$16)-R750)*O750/NETWORKDAYS(Lister!$D$21,Lister!$E$21,Lister!$D$7:$D$16),IF(AND(E750&lt;DATE(2022,2,1),MONTH(F750)=2),(NETWORKDAYS(Lister!$D$21,F750,Lister!$D$7:$D$16)-R750)*O750/NETWORKDAYS(Lister!$D$21,Lister!$E$21,Lister!$D$7:$D$16),IF(AND(E750&lt;DATE(2022,2,1),F750&gt;DATE(2022,2,28)),(NETWORKDAYS(Lister!$D$21,Lister!$E$21,Lister!$D$7:$D$16)-R750)*O750/NETWORKDAYS(Lister!$D$21,Lister!$E$21,Lister!$D$7:$D$16),IF(OR(AND(E750&lt;DATE(2022,2,1),F750&lt;DATE(2022,2,1)),E750&gt;DATE(2022,2,28)),0)))))),0),"")</f>
        <v/>
      </c>
      <c r="V750" s="23" t="str">
        <f t="shared" si="80"/>
        <v/>
      </c>
      <c r="W750" s="23" t="str">
        <f t="shared" si="81"/>
        <v/>
      </c>
      <c r="X750" s="24" t="str">
        <f t="shared" si="82"/>
        <v/>
      </c>
    </row>
    <row r="751" spans="1:24" x14ac:dyDescent="0.3">
      <c r="A751" s="4" t="str">
        <f t="shared" si="83"/>
        <v/>
      </c>
      <c r="B751" s="41"/>
      <c r="C751" s="42"/>
      <c r="D751" s="43"/>
      <c r="E751" s="44"/>
      <c r="F751" s="44"/>
      <c r="G751" s="17" t="str">
        <f>IF(OR(E751="",F751=""),"",NETWORKDAYS(E751,F751,Lister!$D$7:$D$16))</f>
        <v/>
      </c>
      <c r="I751" s="45" t="str">
        <f t="shared" si="77"/>
        <v/>
      </c>
      <c r="J751" s="46"/>
      <c r="K751" s="47">
        <f>IF(ISNUMBER('Opsparede løndele'!I736),J751+'Opsparede løndele'!I736,J751)</f>
        <v>0</v>
      </c>
      <c r="L751" s="48"/>
      <c r="M751" s="49"/>
      <c r="N751" s="23" t="str">
        <f t="shared" si="78"/>
        <v/>
      </c>
      <c r="O751" s="21" t="str">
        <f t="shared" si="79"/>
        <v/>
      </c>
      <c r="P751" s="49"/>
      <c r="Q751" s="49"/>
      <c r="R751" s="49"/>
      <c r="S751" s="22" t="str">
        <f>IFERROR(MAX(IF(OR(P751="",Q751="",R751=""),"",IF(AND(MONTH(E751)=12,MONTH(F751)=12),(NETWORKDAYS(E751,F751,Lister!$D$7:$D$16)-P751)*O751/NETWORKDAYS(Lister!$D$19,Lister!$E$19,Lister!$D$7:$D$16),IF(AND(MONTH(E751)=12,F751&gt;DATE(2021,12,31)),(NETWORKDAYS(E751,Lister!$E$19,Lister!$D$7:$D$16)-P751)*O751/NETWORKDAYS(Lister!$D$19,Lister!$E$19,Lister!$D$7:$D$16),IF(E751&gt;DATE(2021,12,31),0)))),0),"")</f>
        <v/>
      </c>
      <c r="T751" s="22" t="str">
        <f>IFERROR(MAX(IF(OR(P751="",Q751="",R751=""),"",IF(AND(MONTH(E751)=1,MONTH(F751)=1),(NETWORKDAYS(E751,F751,Lister!$D$7:$D$16)-Q751)*O751/NETWORKDAYS(Lister!$D$20,Lister!$E$20,Lister!$D$7:$D$16),IF(AND(MONTH(E751)=1,F751&gt;DATE(2022,1,31)),(NETWORKDAYS(E751,Lister!$E$20,Lister!$D$7:$D$16)-Q751)*O751/NETWORKDAYS(Lister!$D$20,Lister!$E$20,Lister!$D$7:$D$16),IF(AND(E751&lt;DATE(2022,1,1),MONTH(F751)=1),(NETWORKDAYS(Lister!$D$20,F751,Lister!$D$7:$D$16)-Q751)*O751/NETWORKDAYS(Lister!$D$20,Lister!$E$20,Lister!$D$7:$D$16),IF(AND(E751&lt;DATE(2022,1,1),F751&gt;DATE(2022,1,31)),(NETWORKDAYS(Lister!$D$20,Lister!$E$20,Lister!$D$7:$D$16)-Q751)*O751/NETWORKDAYS(Lister!$D$20,Lister!$E$20,Lister!$D$7:$D$16),IF(OR(AND(E751&lt;DATE(2022,1,1),F751&lt;DATE(2022,1,1)),E751&gt;DATE(2022,1,31)),0)))))),0),"")</f>
        <v/>
      </c>
      <c r="U751" s="22" t="str">
        <f>IFERROR(MAX(IF(OR(P751="",Q751="",R751=""),"",IF(AND(MONTH(E751)=2,MONTH(F751)=2),(NETWORKDAYS(E751,F751,Lister!$D$7:$D$16)-R751)*O751/NETWORKDAYS(Lister!$D$21,Lister!$E$21,Lister!$D$7:$D$16),IF(AND(MONTH(E751)=2,F751&gt;DATE(2022,2,28)),(NETWORKDAYS(E751,Lister!$E$21,Lister!$D$7:$D$16)-R751)*O751/NETWORKDAYS(Lister!$D$21,Lister!$E$21,Lister!$D$7:$D$16),IF(AND(E751&lt;DATE(2022,2,1),MONTH(F751)=2),(NETWORKDAYS(Lister!$D$21,F751,Lister!$D$7:$D$16)-R751)*O751/NETWORKDAYS(Lister!$D$21,Lister!$E$21,Lister!$D$7:$D$16),IF(AND(E751&lt;DATE(2022,2,1),F751&gt;DATE(2022,2,28)),(NETWORKDAYS(Lister!$D$21,Lister!$E$21,Lister!$D$7:$D$16)-R751)*O751/NETWORKDAYS(Lister!$D$21,Lister!$E$21,Lister!$D$7:$D$16),IF(OR(AND(E751&lt;DATE(2022,2,1),F751&lt;DATE(2022,2,1)),E751&gt;DATE(2022,2,28)),0)))))),0),"")</f>
        <v/>
      </c>
      <c r="V751" s="23" t="str">
        <f t="shared" si="80"/>
        <v/>
      </c>
      <c r="W751" s="23" t="str">
        <f t="shared" si="81"/>
        <v/>
      </c>
      <c r="X751" s="24" t="str">
        <f t="shared" si="82"/>
        <v/>
      </c>
    </row>
    <row r="752" spans="1:24" x14ac:dyDescent="0.3">
      <c r="A752" s="4" t="str">
        <f t="shared" si="83"/>
        <v/>
      </c>
      <c r="B752" s="41"/>
      <c r="C752" s="42"/>
      <c r="D752" s="43"/>
      <c r="E752" s="44"/>
      <c r="F752" s="44"/>
      <c r="G752" s="17" t="str">
        <f>IF(OR(E752="",F752=""),"",NETWORKDAYS(E752,F752,Lister!$D$7:$D$16))</f>
        <v/>
      </c>
      <c r="I752" s="45" t="str">
        <f t="shared" si="77"/>
        <v/>
      </c>
      <c r="J752" s="46"/>
      <c r="K752" s="47">
        <f>IF(ISNUMBER('Opsparede løndele'!I737),J752+'Opsparede løndele'!I737,J752)</f>
        <v>0</v>
      </c>
      <c r="L752" s="48"/>
      <c r="M752" s="49"/>
      <c r="N752" s="23" t="str">
        <f t="shared" si="78"/>
        <v/>
      </c>
      <c r="O752" s="21" t="str">
        <f t="shared" si="79"/>
        <v/>
      </c>
      <c r="P752" s="49"/>
      <c r="Q752" s="49"/>
      <c r="R752" s="49"/>
      <c r="S752" s="22" t="str">
        <f>IFERROR(MAX(IF(OR(P752="",Q752="",R752=""),"",IF(AND(MONTH(E752)=12,MONTH(F752)=12),(NETWORKDAYS(E752,F752,Lister!$D$7:$D$16)-P752)*O752/NETWORKDAYS(Lister!$D$19,Lister!$E$19,Lister!$D$7:$D$16),IF(AND(MONTH(E752)=12,F752&gt;DATE(2021,12,31)),(NETWORKDAYS(E752,Lister!$E$19,Lister!$D$7:$D$16)-P752)*O752/NETWORKDAYS(Lister!$D$19,Lister!$E$19,Lister!$D$7:$D$16),IF(E752&gt;DATE(2021,12,31),0)))),0),"")</f>
        <v/>
      </c>
      <c r="T752" s="22" t="str">
        <f>IFERROR(MAX(IF(OR(P752="",Q752="",R752=""),"",IF(AND(MONTH(E752)=1,MONTH(F752)=1),(NETWORKDAYS(E752,F752,Lister!$D$7:$D$16)-Q752)*O752/NETWORKDAYS(Lister!$D$20,Lister!$E$20,Lister!$D$7:$D$16),IF(AND(MONTH(E752)=1,F752&gt;DATE(2022,1,31)),(NETWORKDAYS(E752,Lister!$E$20,Lister!$D$7:$D$16)-Q752)*O752/NETWORKDAYS(Lister!$D$20,Lister!$E$20,Lister!$D$7:$D$16),IF(AND(E752&lt;DATE(2022,1,1),MONTH(F752)=1),(NETWORKDAYS(Lister!$D$20,F752,Lister!$D$7:$D$16)-Q752)*O752/NETWORKDAYS(Lister!$D$20,Lister!$E$20,Lister!$D$7:$D$16),IF(AND(E752&lt;DATE(2022,1,1),F752&gt;DATE(2022,1,31)),(NETWORKDAYS(Lister!$D$20,Lister!$E$20,Lister!$D$7:$D$16)-Q752)*O752/NETWORKDAYS(Lister!$D$20,Lister!$E$20,Lister!$D$7:$D$16),IF(OR(AND(E752&lt;DATE(2022,1,1),F752&lt;DATE(2022,1,1)),E752&gt;DATE(2022,1,31)),0)))))),0),"")</f>
        <v/>
      </c>
      <c r="U752" s="22" t="str">
        <f>IFERROR(MAX(IF(OR(P752="",Q752="",R752=""),"",IF(AND(MONTH(E752)=2,MONTH(F752)=2),(NETWORKDAYS(E752,F752,Lister!$D$7:$D$16)-R752)*O752/NETWORKDAYS(Lister!$D$21,Lister!$E$21,Lister!$D$7:$D$16),IF(AND(MONTH(E752)=2,F752&gt;DATE(2022,2,28)),(NETWORKDAYS(E752,Lister!$E$21,Lister!$D$7:$D$16)-R752)*O752/NETWORKDAYS(Lister!$D$21,Lister!$E$21,Lister!$D$7:$D$16),IF(AND(E752&lt;DATE(2022,2,1),MONTH(F752)=2),(NETWORKDAYS(Lister!$D$21,F752,Lister!$D$7:$D$16)-R752)*O752/NETWORKDAYS(Lister!$D$21,Lister!$E$21,Lister!$D$7:$D$16),IF(AND(E752&lt;DATE(2022,2,1),F752&gt;DATE(2022,2,28)),(NETWORKDAYS(Lister!$D$21,Lister!$E$21,Lister!$D$7:$D$16)-R752)*O752/NETWORKDAYS(Lister!$D$21,Lister!$E$21,Lister!$D$7:$D$16),IF(OR(AND(E752&lt;DATE(2022,2,1),F752&lt;DATE(2022,2,1)),E752&gt;DATE(2022,2,28)),0)))))),0),"")</f>
        <v/>
      </c>
      <c r="V752" s="23" t="str">
        <f t="shared" si="80"/>
        <v/>
      </c>
      <c r="W752" s="23" t="str">
        <f t="shared" si="81"/>
        <v/>
      </c>
      <c r="X752" s="24" t="str">
        <f t="shared" si="82"/>
        <v/>
      </c>
    </row>
    <row r="753" spans="1:24" x14ac:dyDescent="0.3">
      <c r="A753" s="4" t="str">
        <f t="shared" si="83"/>
        <v/>
      </c>
      <c r="B753" s="41"/>
      <c r="C753" s="42"/>
      <c r="D753" s="43"/>
      <c r="E753" s="44"/>
      <c r="F753" s="44"/>
      <c r="G753" s="17" t="str">
        <f>IF(OR(E753="",F753=""),"",NETWORKDAYS(E753,F753,Lister!$D$7:$D$16))</f>
        <v/>
      </c>
      <c r="I753" s="45" t="str">
        <f t="shared" si="77"/>
        <v/>
      </c>
      <c r="J753" s="46"/>
      <c r="K753" s="47">
        <f>IF(ISNUMBER('Opsparede løndele'!I738),J753+'Opsparede løndele'!I738,J753)</f>
        <v>0</v>
      </c>
      <c r="L753" s="48"/>
      <c r="M753" s="49"/>
      <c r="N753" s="23" t="str">
        <f t="shared" si="78"/>
        <v/>
      </c>
      <c r="O753" s="21" t="str">
        <f t="shared" si="79"/>
        <v/>
      </c>
      <c r="P753" s="49"/>
      <c r="Q753" s="49"/>
      <c r="R753" s="49"/>
      <c r="S753" s="22" t="str">
        <f>IFERROR(MAX(IF(OR(P753="",Q753="",R753=""),"",IF(AND(MONTH(E753)=12,MONTH(F753)=12),(NETWORKDAYS(E753,F753,Lister!$D$7:$D$16)-P753)*O753/NETWORKDAYS(Lister!$D$19,Lister!$E$19,Lister!$D$7:$D$16),IF(AND(MONTH(E753)=12,F753&gt;DATE(2021,12,31)),(NETWORKDAYS(E753,Lister!$E$19,Lister!$D$7:$D$16)-P753)*O753/NETWORKDAYS(Lister!$D$19,Lister!$E$19,Lister!$D$7:$D$16),IF(E753&gt;DATE(2021,12,31),0)))),0),"")</f>
        <v/>
      </c>
      <c r="T753" s="22" t="str">
        <f>IFERROR(MAX(IF(OR(P753="",Q753="",R753=""),"",IF(AND(MONTH(E753)=1,MONTH(F753)=1),(NETWORKDAYS(E753,F753,Lister!$D$7:$D$16)-Q753)*O753/NETWORKDAYS(Lister!$D$20,Lister!$E$20,Lister!$D$7:$D$16),IF(AND(MONTH(E753)=1,F753&gt;DATE(2022,1,31)),(NETWORKDAYS(E753,Lister!$E$20,Lister!$D$7:$D$16)-Q753)*O753/NETWORKDAYS(Lister!$D$20,Lister!$E$20,Lister!$D$7:$D$16),IF(AND(E753&lt;DATE(2022,1,1),MONTH(F753)=1),(NETWORKDAYS(Lister!$D$20,F753,Lister!$D$7:$D$16)-Q753)*O753/NETWORKDAYS(Lister!$D$20,Lister!$E$20,Lister!$D$7:$D$16),IF(AND(E753&lt;DATE(2022,1,1),F753&gt;DATE(2022,1,31)),(NETWORKDAYS(Lister!$D$20,Lister!$E$20,Lister!$D$7:$D$16)-Q753)*O753/NETWORKDAYS(Lister!$D$20,Lister!$E$20,Lister!$D$7:$D$16),IF(OR(AND(E753&lt;DATE(2022,1,1),F753&lt;DATE(2022,1,1)),E753&gt;DATE(2022,1,31)),0)))))),0),"")</f>
        <v/>
      </c>
      <c r="U753" s="22" t="str">
        <f>IFERROR(MAX(IF(OR(P753="",Q753="",R753=""),"",IF(AND(MONTH(E753)=2,MONTH(F753)=2),(NETWORKDAYS(E753,F753,Lister!$D$7:$D$16)-R753)*O753/NETWORKDAYS(Lister!$D$21,Lister!$E$21,Lister!$D$7:$D$16),IF(AND(MONTH(E753)=2,F753&gt;DATE(2022,2,28)),(NETWORKDAYS(E753,Lister!$E$21,Lister!$D$7:$D$16)-R753)*O753/NETWORKDAYS(Lister!$D$21,Lister!$E$21,Lister!$D$7:$D$16),IF(AND(E753&lt;DATE(2022,2,1),MONTH(F753)=2),(NETWORKDAYS(Lister!$D$21,F753,Lister!$D$7:$D$16)-R753)*O753/NETWORKDAYS(Lister!$D$21,Lister!$E$21,Lister!$D$7:$D$16),IF(AND(E753&lt;DATE(2022,2,1),F753&gt;DATE(2022,2,28)),(NETWORKDAYS(Lister!$D$21,Lister!$E$21,Lister!$D$7:$D$16)-R753)*O753/NETWORKDAYS(Lister!$D$21,Lister!$E$21,Lister!$D$7:$D$16),IF(OR(AND(E753&lt;DATE(2022,2,1),F753&lt;DATE(2022,2,1)),E753&gt;DATE(2022,2,28)),0)))))),0),"")</f>
        <v/>
      </c>
      <c r="V753" s="23" t="str">
        <f t="shared" si="80"/>
        <v/>
      </c>
      <c r="W753" s="23" t="str">
        <f t="shared" si="81"/>
        <v/>
      </c>
      <c r="X753" s="24" t="str">
        <f t="shared" si="82"/>
        <v/>
      </c>
    </row>
    <row r="754" spans="1:24" x14ac:dyDescent="0.3">
      <c r="A754" s="4" t="str">
        <f t="shared" si="83"/>
        <v/>
      </c>
      <c r="B754" s="41"/>
      <c r="C754" s="42"/>
      <c r="D754" s="43"/>
      <c r="E754" s="44"/>
      <c r="F754" s="44"/>
      <c r="G754" s="17" t="str">
        <f>IF(OR(E754="",F754=""),"",NETWORKDAYS(E754,F754,Lister!$D$7:$D$16))</f>
        <v/>
      </c>
      <c r="I754" s="45" t="str">
        <f t="shared" si="77"/>
        <v/>
      </c>
      <c r="J754" s="46"/>
      <c r="K754" s="47">
        <f>IF(ISNUMBER('Opsparede løndele'!I739),J754+'Opsparede løndele'!I739,J754)</f>
        <v>0</v>
      </c>
      <c r="L754" s="48"/>
      <c r="M754" s="49"/>
      <c r="N754" s="23" t="str">
        <f t="shared" si="78"/>
        <v/>
      </c>
      <c r="O754" s="21" t="str">
        <f t="shared" si="79"/>
        <v/>
      </c>
      <c r="P754" s="49"/>
      <c r="Q754" s="49"/>
      <c r="R754" s="49"/>
      <c r="S754" s="22" t="str">
        <f>IFERROR(MAX(IF(OR(P754="",Q754="",R754=""),"",IF(AND(MONTH(E754)=12,MONTH(F754)=12),(NETWORKDAYS(E754,F754,Lister!$D$7:$D$16)-P754)*O754/NETWORKDAYS(Lister!$D$19,Lister!$E$19,Lister!$D$7:$D$16),IF(AND(MONTH(E754)=12,F754&gt;DATE(2021,12,31)),(NETWORKDAYS(E754,Lister!$E$19,Lister!$D$7:$D$16)-P754)*O754/NETWORKDAYS(Lister!$D$19,Lister!$E$19,Lister!$D$7:$D$16),IF(E754&gt;DATE(2021,12,31),0)))),0),"")</f>
        <v/>
      </c>
      <c r="T754" s="22" t="str">
        <f>IFERROR(MAX(IF(OR(P754="",Q754="",R754=""),"",IF(AND(MONTH(E754)=1,MONTH(F754)=1),(NETWORKDAYS(E754,F754,Lister!$D$7:$D$16)-Q754)*O754/NETWORKDAYS(Lister!$D$20,Lister!$E$20,Lister!$D$7:$D$16),IF(AND(MONTH(E754)=1,F754&gt;DATE(2022,1,31)),(NETWORKDAYS(E754,Lister!$E$20,Lister!$D$7:$D$16)-Q754)*O754/NETWORKDAYS(Lister!$D$20,Lister!$E$20,Lister!$D$7:$D$16),IF(AND(E754&lt;DATE(2022,1,1),MONTH(F754)=1),(NETWORKDAYS(Lister!$D$20,F754,Lister!$D$7:$D$16)-Q754)*O754/NETWORKDAYS(Lister!$D$20,Lister!$E$20,Lister!$D$7:$D$16),IF(AND(E754&lt;DATE(2022,1,1),F754&gt;DATE(2022,1,31)),(NETWORKDAYS(Lister!$D$20,Lister!$E$20,Lister!$D$7:$D$16)-Q754)*O754/NETWORKDAYS(Lister!$D$20,Lister!$E$20,Lister!$D$7:$D$16),IF(OR(AND(E754&lt;DATE(2022,1,1),F754&lt;DATE(2022,1,1)),E754&gt;DATE(2022,1,31)),0)))))),0),"")</f>
        <v/>
      </c>
      <c r="U754" s="22" t="str">
        <f>IFERROR(MAX(IF(OR(P754="",Q754="",R754=""),"",IF(AND(MONTH(E754)=2,MONTH(F754)=2),(NETWORKDAYS(E754,F754,Lister!$D$7:$D$16)-R754)*O754/NETWORKDAYS(Lister!$D$21,Lister!$E$21,Lister!$D$7:$D$16),IF(AND(MONTH(E754)=2,F754&gt;DATE(2022,2,28)),(NETWORKDAYS(E754,Lister!$E$21,Lister!$D$7:$D$16)-R754)*O754/NETWORKDAYS(Lister!$D$21,Lister!$E$21,Lister!$D$7:$D$16),IF(AND(E754&lt;DATE(2022,2,1),MONTH(F754)=2),(NETWORKDAYS(Lister!$D$21,F754,Lister!$D$7:$D$16)-R754)*O754/NETWORKDAYS(Lister!$D$21,Lister!$E$21,Lister!$D$7:$D$16),IF(AND(E754&lt;DATE(2022,2,1),F754&gt;DATE(2022,2,28)),(NETWORKDAYS(Lister!$D$21,Lister!$E$21,Lister!$D$7:$D$16)-R754)*O754/NETWORKDAYS(Lister!$D$21,Lister!$E$21,Lister!$D$7:$D$16),IF(OR(AND(E754&lt;DATE(2022,2,1),F754&lt;DATE(2022,2,1)),E754&gt;DATE(2022,2,28)),0)))))),0),"")</f>
        <v/>
      </c>
      <c r="V754" s="23" t="str">
        <f t="shared" si="80"/>
        <v/>
      </c>
      <c r="W754" s="23" t="str">
        <f t="shared" si="81"/>
        <v/>
      </c>
      <c r="X754" s="24" t="str">
        <f t="shared" si="82"/>
        <v/>
      </c>
    </row>
    <row r="755" spans="1:24" x14ac:dyDescent="0.3">
      <c r="A755" s="4" t="str">
        <f t="shared" si="83"/>
        <v/>
      </c>
      <c r="B755" s="41"/>
      <c r="C755" s="42"/>
      <c r="D755" s="43"/>
      <c r="E755" s="44"/>
      <c r="F755" s="44"/>
      <c r="G755" s="17" t="str">
        <f>IF(OR(E755="",F755=""),"",NETWORKDAYS(E755,F755,Lister!$D$7:$D$16))</f>
        <v/>
      </c>
      <c r="I755" s="45" t="str">
        <f t="shared" si="77"/>
        <v/>
      </c>
      <c r="J755" s="46"/>
      <c r="K755" s="47">
        <f>IF(ISNUMBER('Opsparede løndele'!I740),J755+'Opsparede løndele'!I740,J755)</f>
        <v>0</v>
      </c>
      <c r="L755" s="48"/>
      <c r="M755" s="49"/>
      <c r="N755" s="23" t="str">
        <f t="shared" si="78"/>
        <v/>
      </c>
      <c r="O755" s="21" t="str">
        <f t="shared" si="79"/>
        <v/>
      </c>
      <c r="P755" s="49"/>
      <c r="Q755" s="49"/>
      <c r="R755" s="49"/>
      <c r="S755" s="22" t="str">
        <f>IFERROR(MAX(IF(OR(P755="",Q755="",R755=""),"",IF(AND(MONTH(E755)=12,MONTH(F755)=12),(NETWORKDAYS(E755,F755,Lister!$D$7:$D$16)-P755)*O755/NETWORKDAYS(Lister!$D$19,Lister!$E$19,Lister!$D$7:$D$16),IF(AND(MONTH(E755)=12,F755&gt;DATE(2021,12,31)),(NETWORKDAYS(E755,Lister!$E$19,Lister!$D$7:$D$16)-P755)*O755/NETWORKDAYS(Lister!$D$19,Lister!$E$19,Lister!$D$7:$D$16),IF(E755&gt;DATE(2021,12,31),0)))),0),"")</f>
        <v/>
      </c>
      <c r="T755" s="22" t="str">
        <f>IFERROR(MAX(IF(OR(P755="",Q755="",R755=""),"",IF(AND(MONTH(E755)=1,MONTH(F755)=1),(NETWORKDAYS(E755,F755,Lister!$D$7:$D$16)-Q755)*O755/NETWORKDAYS(Lister!$D$20,Lister!$E$20,Lister!$D$7:$D$16),IF(AND(MONTH(E755)=1,F755&gt;DATE(2022,1,31)),(NETWORKDAYS(E755,Lister!$E$20,Lister!$D$7:$D$16)-Q755)*O755/NETWORKDAYS(Lister!$D$20,Lister!$E$20,Lister!$D$7:$D$16),IF(AND(E755&lt;DATE(2022,1,1),MONTH(F755)=1),(NETWORKDAYS(Lister!$D$20,F755,Lister!$D$7:$D$16)-Q755)*O755/NETWORKDAYS(Lister!$D$20,Lister!$E$20,Lister!$D$7:$D$16),IF(AND(E755&lt;DATE(2022,1,1),F755&gt;DATE(2022,1,31)),(NETWORKDAYS(Lister!$D$20,Lister!$E$20,Lister!$D$7:$D$16)-Q755)*O755/NETWORKDAYS(Lister!$D$20,Lister!$E$20,Lister!$D$7:$D$16),IF(OR(AND(E755&lt;DATE(2022,1,1),F755&lt;DATE(2022,1,1)),E755&gt;DATE(2022,1,31)),0)))))),0),"")</f>
        <v/>
      </c>
      <c r="U755" s="22" t="str">
        <f>IFERROR(MAX(IF(OR(P755="",Q755="",R755=""),"",IF(AND(MONTH(E755)=2,MONTH(F755)=2),(NETWORKDAYS(E755,F755,Lister!$D$7:$D$16)-R755)*O755/NETWORKDAYS(Lister!$D$21,Lister!$E$21,Lister!$D$7:$D$16),IF(AND(MONTH(E755)=2,F755&gt;DATE(2022,2,28)),(NETWORKDAYS(E755,Lister!$E$21,Lister!$D$7:$D$16)-R755)*O755/NETWORKDAYS(Lister!$D$21,Lister!$E$21,Lister!$D$7:$D$16),IF(AND(E755&lt;DATE(2022,2,1),MONTH(F755)=2),(NETWORKDAYS(Lister!$D$21,F755,Lister!$D$7:$D$16)-R755)*O755/NETWORKDAYS(Lister!$D$21,Lister!$E$21,Lister!$D$7:$D$16),IF(AND(E755&lt;DATE(2022,2,1),F755&gt;DATE(2022,2,28)),(NETWORKDAYS(Lister!$D$21,Lister!$E$21,Lister!$D$7:$D$16)-R755)*O755/NETWORKDAYS(Lister!$D$21,Lister!$E$21,Lister!$D$7:$D$16),IF(OR(AND(E755&lt;DATE(2022,2,1),F755&lt;DATE(2022,2,1)),E755&gt;DATE(2022,2,28)),0)))))),0),"")</f>
        <v/>
      </c>
      <c r="V755" s="23" t="str">
        <f t="shared" si="80"/>
        <v/>
      </c>
      <c r="W755" s="23" t="str">
        <f t="shared" si="81"/>
        <v/>
      </c>
      <c r="X755" s="24" t="str">
        <f t="shared" si="82"/>
        <v/>
      </c>
    </row>
    <row r="756" spans="1:24" x14ac:dyDescent="0.3">
      <c r="A756" s="4" t="str">
        <f t="shared" si="83"/>
        <v/>
      </c>
      <c r="B756" s="41"/>
      <c r="C756" s="42"/>
      <c r="D756" s="43"/>
      <c r="E756" s="44"/>
      <c r="F756" s="44"/>
      <c r="G756" s="17" t="str">
        <f>IF(OR(E756="",F756=""),"",NETWORKDAYS(E756,F756,Lister!$D$7:$D$16))</f>
        <v/>
      </c>
      <c r="I756" s="45" t="str">
        <f t="shared" si="77"/>
        <v/>
      </c>
      <c r="J756" s="46"/>
      <c r="K756" s="47">
        <f>IF(ISNUMBER('Opsparede løndele'!I741),J756+'Opsparede løndele'!I741,J756)</f>
        <v>0</v>
      </c>
      <c r="L756" s="48"/>
      <c r="M756" s="49"/>
      <c r="N756" s="23" t="str">
        <f t="shared" si="78"/>
        <v/>
      </c>
      <c r="O756" s="21" t="str">
        <f t="shared" si="79"/>
        <v/>
      </c>
      <c r="P756" s="49"/>
      <c r="Q756" s="49"/>
      <c r="R756" s="49"/>
      <c r="S756" s="22" t="str">
        <f>IFERROR(MAX(IF(OR(P756="",Q756="",R756=""),"",IF(AND(MONTH(E756)=12,MONTH(F756)=12),(NETWORKDAYS(E756,F756,Lister!$D$7:$D$16)-P756)*O756/NETWORKDAYS(Lister!$D$19,Lister!$E$19,Lister!$D$7:$D$16),IF(AND(MONTH(E756)=12,F756&gt;DATE(2021,12,31)),(NETWORKDAYS(E756,Lister!$E$19,Lister!$D$7:$D$16)-P756)*O756/NETWORKDAYS(Lister!$D$19,Lister!$E$19,Lister!$D$7:$D$16),IF(E756&gt;DATE(2021,12,31),0)))),0),"")</f>
        <v/>
      </c>
      <c r="T756" s="22" t="str">
        <f>IFERROR(MAX(IF(OR(P756="",Q756="",R756=""),"",IF(AND(MONTH(E756)=1,MONTH(F756)=1),(NETWORKDAYS(E756,F756,Lister!$D$7:$D$16)-Q756)*O756/NETWORKDAYS(Lister!$D$20,Lister!$E$20,Lister!$D$7:$D$16),IF(AND(MONTH(E756)=1,F756&gt;DATE(2022,1,31)),(NETWORKDAYS(E756,Lister!$E$20,Lister!$D$7:$D$16)-Q756)*O756/NETWORKDAYS(Lister!$D$20,Lister!$E$20,Lister!$D$7:$D$16),IF(AND(E756&lt;DATE(2022,1,1),MONTH(F756)=1),(NETWORKDAYS(Lister!$D$20,F756,Lister!$D$7:$D$16)-Q756)*O756/NETWORKDAYS(Lister!$D$20,Lister!$E$20,Lister!$D$7:$D$16),IF(AND(E756&lt;DATE(2022,1,1),F756&gt;DATE(2022,1,31)),(NETWORKDAYS(Lister!$D$20,Lister!$E$20,Lister!$D$7:$D$16)-Q756)*O756/NETWORKDAYS(Lister!$D$20,Lister!$E$20,Lister!$D$7:$D$16),IF(OR(AND(E756&lt;DATE(2022,1,1),F756&lt;DATE(2022,1,1)),E756&gt;DATE(2022,1,31)),0)))))),0),"")</f>
        <v/>
      </c>
      <c r="U756" s="22" t="str">
        <f>IFERROR(MAX(IF(OR(P756="",Q756="",R756=""),"",IF(AND(MONTH(E756)=2,MONTH(F756)=2),(NETWORKDAYS(E756,F756,Lister!$D$7:$D$16)-R756)*O756/NETWORKDAYS(Lister!$D$21,Lister!$E$21,Lister!$D$7:$D$16),IF(AND(MONTH(E756)=2,F756&gt;DATE(2022,2,28)),(NETWORKDAYS(E756,Lister!$E$21,Lister!$D$7:$D$16)-R756)*O756/NETWORKDAYS(Lister!$D$21,Lister!$E$21,Lister!$D$7:$D$16),IF(AND(E756&lt;DATE(2022,2,1),MONTH(F756)=2),(NETWORKDAYS(Lister!$D$21,F756,Lister!$D$7:$D$16)-R756)*O756/NETWORKDAYS(Lister!$D$21,Lister!$E$21,Lister!$D$7:$D$16),IF(AND(E756&lt;DATE(2022,2,1),F756&gt;DATE(2022,2,28)),(NETWORKDAYS(Lister!$D$21,Lister!$E$21,Lister!$D$7:$D$16)-R756)*O756/NETWORKDAYS(Lister!$D$21,Lister!$E$21,Lister!$D$7:$D$16),IF(OR(AND(E756&lt;DATE(2022,2,1),F756&lt;DATE(2022,2,1)),E756&gt;DATE(2022,2,28)),0)))))),0),"")</f>
        <v/>
      </c>
      <c r="V756" s="23" t="str">
        <f t="shared" si="80"/>
        <v/>
      </c>
      <c r="W756" s="23" t="str">
        <f t="shared" si="81"/>
        <v/>
      </c>
      <c r="X756" s="24" t="str">
        <f t="shared" si="82"/>
        <v/>
      </c>
    </row>
    <row r="757" spans="1:24" x14ac:dyDescent="0.3">
      <c r="A757" s="4" t="str">
        <f t="shared" si="83"/>
        <v/>
      </c>
      <c r="B757" s="41"/>
      <c r="C757" s="42"/>
      <c r="D757" s="43"/>
      <c r="E757" s="44"/>
      <c r="F757" s="44"/>
      <c r="G757" s="17" t="str">
        <f>IF(OR(E757="",F757=""),"",NETWORKDAYS(E757,F757,Lister!$D$7:$D$16))</f>
        <v/>
      </c>
      <c r="I757" s="45" t="str">
        <f t="shared" si="77"/>
        <v/>
      </c>
      <c r="J757" s="46"/>
      <c r="K757" s="47">
        <f>IF(ISNUMBER('Opsparede løndele'!I742),J757+'Opsparede løndele'!I742,J757)</f>
        <v>0</v>
      </c>
      <c r="L757" s="48"/>
      <c r="M757" s="49"/>
      <c r="N757" s="23" t="str">
        <f t="shared" si="78"/>
        <v/>
      </c>
      <c r="O757" s="21" t="str">
        <f t="shared" si="79"/>
        <v/>
      </c>
      <c r="P757" s="49"/>
      <c r="Q757" s="49"/>
      <c r="R757" s="49"/>
      <c r="S757" s="22" t="str">
        <f>IFERROR(MAX(IF(OR(P757="",Q757="",R757=""),"",IF(AND(MONTH(E757)=12,MONTH(F757)=12),(NETWORKDAYS(E757,F757,Lister!$D$7:$D$16)-P757)*O757/NETWORKDAYS(Lister!$D$19,Lister!$E$19,Lister!$D$7:$D$16),IF(AND(MONTH(E757)=12,F757&gt;DATE(2021,12,31)),(NETWORKDAYS(E757,Lister!$E$19,Lister!$D$7:$D$16)-P757)*O757/NETWORKDAYS(Lister!$D$19,Lister!$E$19,Lister!$D$7:$D$16),IF(E757&gt;DATE(2021,12,31),0)))),0),"")</f>
        <v/>
      </c>
      <c r="T757" s="22" t="str">
        <f>IFERROR(MAX(IF(OR(P757="",Q757="",R757=""),"",IF(AND(MONTH(E757)=1,MONTH(F757)=1),(NETWORKDAYS(E757,F757,Lister!$D$7:$D$16)-Q757)*O757/NETWORKDAYS(Lister!$D$20,Lister!$E$20,Lister!$D$7:$D$16),IF(AND(MONTH(E757)=1,F757&gt;DATE(2022,1,31)),(NETWORKDAYS(E757,Lister!$E$20,Lister!$D$7:$D$16)-Q757)*O757/NETWORKDAYS(Lister!$D$20,Lister!$E$20,Lister!$D$7:$D$16),IF(AND(E757&lt;DATE(2022,1,1),MONTH(F757)=1),(NETWORKDAYS(Lister!$D$20,F757,Lister!$D$7:$D$16)-Q757)*O757/NETWORKDAYS(Lister!$D$20,Lister!$E$20,Lister!$D$7:$D$16),IF(AND(E757&lt;DATE(2022,1,1),F757&gt;DATE(2022,1,31)),(NETWORKDAYS(Lister!$D$20,Lister!$E$20,Lister!$D$7:$D$16)-Q757)*O757/NETWORKDAYS(Lister!$D$20,Lister!$E$20,Lister!$D$7:$D$16),IF(OR(AND(E757&lt;DATE(2022,1,1),F757&lt;DATE(2022,1,1)),E757&gt;DATE(2022,1,31)),0)))))),0),"")</f>
        <v/>
      </c>
      <c r="U757" s="22" t="str">
        <f>IFERROR(MAX(IF(OR(P757="",Q757="",R757=""),"",IF(AND(MONTH(E757)=2,MONTH(F757)=2),(NETWORKDAYS(E757,F757,Lister!$D$7:$D$16)-R757)*O757/NETWORKDAYS(Lister!$D$21,Lister!$E$21,Lister!$D$7:$D$16),IF(AND(MONTH(E757)=2,F757&gt;DATE(2022,2,28)),(NETWORKDAYS(E757,Lister!$E$21,Lister!$D$7:$D$16)-R757)*O757/NETWORKDAYS(Lister!$D$21,Lister!$E$21,Lister!$D$7:$D$16),IF(AND(E757&lt;DATE(2022,2,1),MONTH(F757)=2),(NETWORKDAYS(Lister!$D$21,F757,Lister!$D$7:$D$16)-R757)*O757/NETWORKDAYS(Lister!$D$21,Lister!$E$21,Lister!$D$7:$D$16),IF(AND(E757&lt;DATE(2022,2,1),F757&gt;DATE(2022,2,28)),(NETWORKDAYS(Lister!$D$21,Lister!$E$21,Lister!$D$7:$D$16)-R757)*O757/NETWORKDAYS(Lister!$D$21,Lister!$E$21,Lister!$D$7:$D$16),IF(OR(AND(E757&lt;DATE(2022,2,1),F757&lt;DATE(2022,2,1)),E757&gt;DATE(2022,2,28)),0)))))),0),"")</f>
        <v/>
      </c>
      <c r="V757" s="23" t="str">
        <f t="shared" si="80"/>
        <v/>
      </c>
      <c r="W757" s="23" t="str">
        <f t="shared" si="81"/>
        <v/>
      </c>
      <c r="X757" s="24" t="str">
        <f t="shared" si="82"/>
        <v/>
      </c>
    </row>
    <row r="758" spans="1:24" x14ac:dyDescent="0.3">
      <c r="A758" s="4" t="str">
        <f t="shared" si="83"/>
        <v/>
      </c>
      <c r="B758" s="41"/>
      <c r="C758" s="42"/>
      <c r="D758" s="43"/>
      <c r="E758" s="44"/>
      <c r="F758" s="44"/>
      <c r="G758" s="17" t="str">
        <f>IF(OR(E758="",F758=""),"",NETWORKDAYS(E758,F758,Lister!$D$7:$D$16))</f>
        <v/>
      </c>
      <c r="I758" s="45" t="str">
        <f t="shared" si="77"/>
        <v/>
      </c>
      <c r="J758" s="46"/>
      <c r="K758" s="47">
        <f>IF(ISNUMBER('Opsparede løndele'!I743),J758+'Opsparede løndele'!I743,J758)</f>
        <v>0</v>
      </c>
      <c r="L758" s="48"/>
      <c r="M758" s="49"/>
      <c r="N758" s="23" t="str">
        <f t="shared" si="78"/>
        <v/>
      </c>
      <c r="O758" s="21" t="str">
        <f t="shared" si="79"/>
        <v/>
      </c>
      <c r="P758" s="49"/>
      <c r="Q758" s="49"/>
      <c r="R758" s="49"/>
      <c r="S758" s="22" t="str">
        <f>IFERROR(MAX(IF(OR(P758="",Q758="",R758=""),"",IF(AND(MONTH(E758)=12,MONTH(F758)=12),(NETWORKDAYS(E758,F758,Lister!$D$7:$D$16)-P758)*O758/NETWORKDAYS(Lister!$D$19,Lister!$E$19,Lister!$D$7:$D$16),IF(AND(MONTH(E758)=12,F758&gt;DATE(2021,12,31)),(NETWORKDAYS(E758,Lister!$E$19,Lister!$D$7:$D$16)-P758)*O758/NETWORKDAYS(Lister!$D$19,Lister!$E$19,Lister!$D$7:$D$16),IF(E758&gt;DATE(2021,12,31),0)))),0),"")</f>
        <v/>
      </c>
      <c r="T758" s="22" t="str">
        <f>IFERROR(MAX(IF(OR(P758="",Q758="",R758=""),"",IF(AND(MONTH(E758)=1,MONTH(F758)=1),(NETWORKDAYS(E758,F758,Lister!$D$7:$D$16)-Q758)*O758/NETWORKDAYS(Lister!$D$20,Lister!$E$20,Lister!$D$7:$D$16),IF(AND(MONTH(E758)=1,F758&gt;DATE(2022,1,31)),(NETWORKDAYS(E758,Lister!$E$20,Lister!$D$7:$D$16)-Q758)*O758/NETWORKDAYS(Lister!$D$20,Lister!$E$20,Lister!$D$7:$D$16),IF(AND(E758&lt;DATE(2022,1,1),MONTH(F758)=1),(NETWORKDAYS(Lister!$D$20,F758,Lister!$D$7:$D$16)-Q758)*O758/NETWORKDAYS(Lister!$D$20,Lister!$E$20,Lister!$D$7:$D$16),IF(AND(E758&lt;DATE(2022,1,1),F758&gt;DATE(2022,1,31)),(NETWORKDAYS(Lister!$D$20,Lister!$E$20,Lister!$D$7:$D$16)-Q758)*O758/NETWORKDAYS(Lister!$D$20,Lister!$E$20,Lister!$D$7:$D$16),IF(OR(AND(E758&lt;DATE(2022,1,1),F758&lt;DATE(2022,1,1)),E758&gt;DATE(2022,1,31)),0)))))),0),"")</f>
        <v/>
      </c>
      <c r="U758" s="22" t="str">
        <f>IFERROR(MAX(IF(OR(P758="",Q758="",R758=""),"",IF(AND(MONTH(E758)=2,MONTH(F758)=2),(NETWORKDAYS(E758,F758,Lister!$D$7:$D$16)-R758)*O758/NETWORKDAYS(Lister!$D$21,Lister!$E$21,Lister!$D$7:$D$16),IF(AND(MONTH(E758)=2,F758&gt;DATE(2022,2,28)),(NETWORKDAYS(E758,Lister!$E$21,Lister!$D$7:$D$16)-R758)*O758/NETWORKDAYS(Lister!$D$21,Lister!$E$21,Lister!$D$7:$D$16),IF(AND(E758&lt;DATE(2022,2,1),MONTH(F758)=2),(NETWORKDAYS(Lister!$D$21,F758,Lister!$D$7:$D$16)-R758)*O758/NETWORKDAYS(Lister!$D$21,Lister!$E$21,Lister!$D$7:$D$16),IF(AND(E758&lt;DATE(2022,2,1),F758&gt;DATE(2022,2,28)),(NETWORKDAYS(Lister!$D$21,Lister!$E$21,Lister!$D$7:$D$16)-R758)*O758/NETWORKDAYS(Lister!$D$21,Lister!$E$21,Lister!$D$7:$D$16),IF(OR(AND(E758&lt;DATE(2022,2,1),F758&lt;DATE(2022,2,1)),E758&gt;DATE(2022,2,28)),0)))))),0),"")</f>
        <v/>
      </c>
      <c r="V758" s="23" t="str">
        <f t="shared" si="80"/>
        <v/>
      </c>
      <c r="W758" s="23" t="str">
        <f t="shared" si="81"/>
        <v/>
      </c>
      <c r="X758" s="24" t="str">
        <f t="shared" si="82"/>
        <v/>
      </c>
    </row>
    <row r="759" spans="1:24" x14ac:dyDescent="0.3">
      <c r="A759" s="4" t="str">
        <f t="shared" si="83"/>
        <v/>
      </c>
      <c r="B759" s="41"/>
      <c r="C759" s="42"/>
      <c r="D759" s="43"/>
      <c r="E759" s="44"/>
      <c r="F759" s="44"/>
      <c r="G759" s="17" t="str">
        <f>IF(OR(E759="",F759=""),"",NETWORKDAYS(E759,F759,Lister!$D$7:$D$16))</f>
        <v/>
      </c>
      <c r="I759" s="45" t="str">
        <f t="shared" si="77"/>
        <v/>
      </c>
      <c r="J759" s="46"/>
      <c r="K759" s="47">
        <f>IF(ISNUMBER('Opsparede løndele'!I744),J759+'Opsparede løndele'!I744,J759)</f>
        <v>0</v>
      </c>
      <c r="L759" s="48"/>
      <c r="M759" s="49"/>
      <c r="N759" s="23" t="str">
        <f t="shared" si="78"/>
        <v/>
      </c>
      <c r="O759" s="21" t="str">
        <f t="shared" si="79"/>
        <v/>
      </c>
      <c r="P759" s="49"/>
      <c r="Q759" s="49"/>
      <c r="R759" s="49"/>
      <c r="S759" s="22" t="str">
        <f>IFERROR(MAX(IF(OR(P759="",Q759="",R759=""),"",IF(AND(MONTH(E759)=12,MONTH(F759)=12),(NETWORKDAYS(E759,F759,Lister!$D$7:$D$16)-P759)*O759/NETWORKDAYS(Lister!$D$19,Lister!$E$19,Lister!$D$7:$D$16),IF(AND(MONTH(E759)=12,F759&gt;DATE(2021,12,31)),(NETWORKDAYS(E759,Lister!$E$19,Lister!$D$7:$D$16)-P759)*O759/NETWORKDAYS(Lister!$D$19,Lister!$E$19,Lister!$D$7:$D$16),IF(E759&gt;DATE(2021,12,31),0)))),0),"")</f>
        <v/>
      </c>
      <c r="T759" s="22" t="str">
        <f>IFERROR(MAX(IF(OR(P759="",Q759="",R759=""),"",IF(AND(MONTH(E759)=1,MONTH(F759)=1),(NETWORKDAYS(E759,F759,Lister!$D$7:$D$16)-Q759)*O759/NETWORKDAYS(Lister!$D$20,Lister!$E$20,Lister!$D$7:$D$16),IF(AND(MONTH(E759)=1,F759&gt;DATE(2022,1,31)),(NETWORKDAYS(E759,Lister!$E$20,Lister!$D$7:$D$16)-Q759)*O759/NETWORKDAYS(Lister!$D$20,Lister!$E$20,Lister!$D$7:$D$16),IF(AND(E759&lt;DATE(2022,1,1),MONTH(F759)=1),(NETWORKDAYS(Lister!$D$20,F759,Lister!$D$7:$D$16)-Q759)*O759/NETWORKDAYS(Lister!$D$20,Lister!$E$20,Lister!$D$7:$D$16),IF(AND(E759&lt;DATE(2022,1,1),F759&gt;DATE(2022,1,31)),(NETWORKDAYS(Lister!$D$20,Lister!$E$20,Lister!$D$7:$D$16)-Q759)*O759/NETWORKDAYS(Lister!$D$20,Lister!$E$20,Lister!$D$7:$D$16),IF(OR(AND(E759&lt;DATE(2022,1,1),F759&lt;DATE(2022,1,1)),E759&gt;DATE(2022,1,31)),0)))))),0),"")</f>
        <v/>
      </c>
      <c r="U759" s="22" t="str">
        <f>IFERROR(MAX(IF(OR(P759="",Q759="",R759=""),"",IF(AND(MONTH(E759)=2,MONTH(F759)=2),(NETWORKDAYS(E759,F759,Lister!$D$7:$D$16)-R759)*O759/NETWORKDAYS(Lister!$D$21,Lister!$E$21,Lister!$D$7:$D$16),IF(AND(MONTH(E759)=2,F759&gt;DATE(2022,2,28)),(NETWORKDAYS(E759,Lister!$E$21,Lister!$D$7:$D$16)-R759)*O759/NETWORKDAYS(Lister!$D$21,Lister!$E$21,Lister!$D$7:$D$16),IF(AND(E759&lt;DATE(2022,2,1),MONTH(F759)=2),(NETWORKDAYS(Lister!$D$21,F759,Lister!$D$7:$D$16)-R759)*O759/NETWORKDAYS(Lister!$D$21,Lister!$E$21,Lister!$D$7:$D$16),IF(AND(E759&lt;DATE(2022,2,1),F759&gt;DATE(2022,2,28)),(NETWORKDAYS(Lister!$D$21,Lister!$E$21,Lister!$D$7:$D$16)-R759)*O759/NETWORKDAYS(Lister!$D$21,Lister!$E$21,Lister!$D$7:$D$16),IF(OR(AND(E759&lt;DATE(2022,2,1),F759&lt;DATE(2022,2,1)),E759&gt;DATE(2022,2,28)),0)))))),0),"")</f>
        <v/>
      </c>
      <c r="V759" s="23" t="str">
        <f t="shared" si="80"/>
        <v/>
      </c>
      <c r="W759" s="23" t="str">
        <f t="shared" si="81"/>
        <v/>
      </c>
      <c r="X759" s="24" t="str">
        <f t="shared" si="82"/>
        <v/>
      </c>
    </row>
    <row r="760" spans="1:24" x14ac:dyDescent="0.3">
      <c r="A760" s="4" t="str">
        <f t="shared" si="83"/>
        <v/>
      </c>
      <c r="B760" s="41"/>
      <c r="C760" s="42"/>
      <c r="D760" s="43"/>
      <c r="E760" s="44"/>
      <c r="F760" s="44"/>
      <c r="G760" s="17" t="str">
        <f>IF(OR(E760="",F760=""),"",NETWORKDAYS(E760,F760,Lister!$D$7:$D$16))</f>
        <v/>
      </c>
      <c r="I760" s="45" t="str">
        <f t="shared" si="77"/>
        <v/>
      </c>
      <c r="J760" s="46"/>
      <c r="K760" s="47">
        <f>IF(ISNUMBER('Opsparede løndele'!I745),J760+'Opsparede løndele'!I745,J760)</f>
        <v>0</v>
      </c>
      <c r="L760" s="48"/>
      <c r="M760" s="49"/>
      <c r="N760" s="23" t="str">
        <f t="shared" si="78"/>
        <v/>
      </c>
      <c r="O760" s="21" t="str">
        <f t="shared" si="79"/>
        <v/>
      </c>
      <c r="P760" s="49"/>
      <c r="Q760" s="49"/>
      <c r="R760" s="49"/>
      <c r="S760" s="22" t="str">
        <f>IFERROR(MAX(IF(OR(P760="",Q760="",R760=""),"",IF(AND(MONTH(E760)=12,MONTH(F760)=12),(NETWORKDAYS(E760,F760,Lister!$D$7:$D$16)-P760)*O760/NETWORKDAYS(Lister!$D$19,Lister!$E$19,Lister!$D$7:$D$16),IF(AND(MONTH(E760)=12,F760&gt;DATE(2021,12,31)),(NETWORKDAYS(E760,Lister!$E$19,Lister!$D$7:$D$16)-P760)*O760/NETWORKDAYS(Lister!$D$19,Lister!$E$19,Lister!$D$7:$D$16),IF(E760&gt;DATE(2021,12,31),0)))),0),"")</f>
        <v/>
      </c>
      <c r="T760" s="22" t="str">
        <f>IFERROR(MAX(IF(OR(P760="",Q760="",R760=""),"",IF(AND(MONTH(E760)=1,MONTH(F760)=1),(NETWORKDAYS(E760,F760,Lister!$D$7:$D$16)-Q760)*O760/NETWORKDAYS(Lister!$D$20,Lister!$E$20,Lister!$D$7:$D$16),IF(AND(MONTH(E760)=1,F760&gt;DATE(2022,1,31)),(NETWORKDAYS(E760,Lister!$E$20,Lister!$D$7:$D$16)-Q760)*O760/NETWORKDAYS(Lister!$D$20,Lister!$E$20,Lister!$D$7:$D$16),IF(AND(E760&lt;DATE(2022,1,1),MONTH(F760)=1),(NETWORKDAYS(Lister!$D$20,F760,Lister!$D$7:$D$16)-Q760)*O760/NETWORKDAYS(Lister!$D$20,Lister!$E$20,Lister!$D$7:$D$16),IF(AND(E760&lt;DATE(2022,1,1),F760&gt;DATE(2022,1,31)),(NETWORKDAYS(Lister!$D$20,Lister!$E$20,Lister!$D$7:$D$16)-Q760)*O760/NETWORKDAYS(Lister!$D$20,Lister!$E$20,Lister!$D$7:$D$16),IF(OR(AND(E760&lt;DATE(2022,1,1),F760&lt;DATE(2022,1,1)),E760&gt;DATE(2022,1,31)),0)))))),0),"")</f>
        <v/>
      </c>
      <c r="U760" s="22" t="str">
        <f>IFERROR(MAX(IF(OR(P760="",Q760="",R760=""),"",IF(AND(MONTH(E760)=2,MONTH(F760)=2),(NETWORKDAYS(E760,F760,Lister!$D$7:$D$16)-R760)*O760/NETWORKDAYS(Lister!$D$21,Lister!$E$21,Lister!$D$7:$D$16),IF(AND(MONTH(E760)=2,F760&gt;DATE(2022,2,28)),(NETWORKDAYS(E760,Lister!$E$21,Lister!$D$7:$D$16)-R760)*O760/NETWORKDAYS(Lister!$D$21,Lister!$E$21,Lister!$D$7:$D$16),IF(AND(E760&lt;DATE(2022,2,1),MONTH(F760)=2),(NETWORKDAYS(Lister!$D$21,F760,Lister!$D$7:$D$16)-R760)*O760/NETWORKDAYS(Lister!$D$21,Lister!$E$21,Lister!$D$7:$D$16),IF(AND(E760&lt;DATE(2022,2,1),F760&gt;DATE(2022,2,28)),(NETWORKDAYS(Lister!$D$21,Lister!$E$21,Lister!$D$7:$D$16)-R760)*O760/NETWORKDAYS(Lister!$D$21,Lister!$E$21,Lister!$D$7:$D$16),IF(OR(AND(E760&lt;DATE(2022,2,1),F760&lt;DATE(2022,2,1)),E760&gt;DATE(2022,2,28)),0)))))),0),"")</f>
        <v/>
      </c>
      <c r="V760" s="23" t="str">
        <f t="shared" si="80"/>
        <v/>
      </c>
      <c r="W760" s="23" t="str">
        <f t="shared" si="81"/>
        <v/>
      </c>
      <c r="X760" s="24" t="str">
        <f t="shared" si="82"/>
        <v/>
      </c>
    </row>
    <row r="761" spans="1:24" x14ac:dyDescent="0.3">
      <c r="A761" s="4" t="str">
        <f t="shared" si="83"/>
        <v/>
      </c>
      <c r="B761" s="41"/>
      <c r="C761" s="42"/>
      <c r="D761" s="43"/>
      <c r="E761" s="44"/>
      <c r="F761" s="44"/>
      <c r="G761" s="17" t="str">
        <f>IF(OR(E761="",F761=""),"",NETWORKDAYS(E761,F761,Lister!$D$7:$D$16))</f>
        <v/>
      </c>
      <c r="I761" s="45" t="str">
        <f t="shared" si="77"/>
        <v/>
      </c>
      <c r="J761" s="46"/>
      <c r="K761" s="47">
        <f>IF(ISNUMBER('Opsparede løndele'!I746),J761+'Opsparede løndele'!I746,J761)</f>
        <v>0</v>
      </c>
      <c r="L761" s="48"/>
      <c r="M761" s="49"/>
      <c r="N761" s="23" t="str">
        <f t="shared" si="78"/>
        <v/>
      </c>
      <c r="O761" s="21" t="str">
        <f t="shared" si="79"/>
        <v/>
      </c>
      <c r="P761" s="49"/>
      <c r="Q761" s="49"/>
      <c r="R761" s="49"/>
      <c r="S761" s="22" t="str">
        <f>IFERROR(MAX(IF(OR(P761="",Q761="",R761=""),"",IF(AND(MONTH(E761)=12,MONTH(F761)=12),(NETWORKDAYS(E761,F761,Lister!$D$7:$D$16)-P761)*O761/NETWORKDAYS(Lister!$D$19,Lister!$E$19,Lister!$D$7:$D$16),IF(AND(MONTH(E761)=12,F761&gt;DATE(2021,12,31)),(NETWORKDAYS(E761,Lister!$E$19,Lister!$D$7:$D$16)-P761)*O761/NETWORKDAYS(Lister!$D$19,Lister!$E$19,Lister!$D$7:$D$16),IF(E761&gt;DATE(2021,12,31),0)))),0),"")</f>
        <v/>
      </c>
      <c r="T761" s="22" t="str">
        <f>IFERROR(MAX(IF(OR(P761="",Q761="",R761=""),"",IF(AND(MONTH(E761)=1,MONTH(F761)=1),(NETWORKDAYS(E761,F761,Lister!$D$7:$D$16)-Q761)*O761/NETWORKDAYS(Lister!$D$20,Lister!$E$20,Lister!$D$7:$D$16),IF(AND(MONTH(E761)=1,F761&gt;DATE(2022,1,31)),(NETWORKDAYS(E761,Lister!$E$20,Lister!$D$7:$D$16)-Q761)*O761/NETWORKDAYS(Lister!$D$20,Lister!$E$20,Lister!$D$7:$D$16),IF(AND(E761&lt;DATE(2022,1,1),MONTH(F761)=1),(NETWORKDAYS(Lister!$D$20,F761,Lister!$D$7:$D$16)-Q761)*O761/NETWORKDAYS(Lister!$D$20,Lister!$E$20,Lister!$D$7:$D$16),IF(AND(E761&lt;DATE(2022,1,1),F761&gt;DATE(2022,1,31)),(NETWORKDAYS(Lister!$D$20,Lister!$E$20,Lister!$D$7:$D$16)-Q761)*O761/NETWORKDAYS(Lister!$D$20,Lister!$E$20,Lister!$D$7:$D$16),IF(OR(AND(E761&lt;DATE(2022,1,1),F761&lt;DATE(2022,1,1)),E761&gt;DATE(2022,1,31)),0)))))),0),"")</f>
        <v/>
      </c>
      <c r="U761" s="22" t="str">
        <f>IFERROR(MAX(IF(OR(P761="",Q761="",R761=""),"",IF(AND(MONTH(E761)=2,MONTH(F761)=2),(NETWORKDAYS(E761,F761,Lister!$D$7:$D$16)-R761)*O761/NETWORKDAYS(Lister!$D$21,Lister!$E$21,Lister!$D$7:$D$16),IF(AND(MONTH(E761)=2,F761&gt;DATE(2022,2,28)),(NETWORKDAYS(E761,Lister!$E$21,Lister!$D$7:$D$16)-R761)*O761/NETWORKDAYS(Lister!$D$21,Lister!$E$21,Lister!$D$7:$D$16),IF(AND(E761&lt;DATE(2022,2,1),MONTH(F761)=2),(NETWORKDAYS(Lister!$D$21,F761,Lister!$D$7:$D$16)-R761)*O761/NETWORKDAYS(Lister!$D$21,Lister!$E$21,Lister!$D$7:$D$16),IF(AND(E761&lt;DATE(2022,2,1),F761&gt;DATE(2022,2,28)),(NETWORKDAYS(Lister!$D$21,Lister!$E$21,Lister!$D$7:$D$16)-R761)*O761/NETWORKDAYS(Lister!$D$21,Lister!$E$21,Lister!$D$7:$D$16),IF(OR(AND(E761&lt;DATE(2022,2,1),F761&lt;DATE(2022,2,1)),E761&gt;DATE(2022,2,28)),0)))))),0),"")</f>
        <v/>
      </c>
      <c r="V761" s="23" t="str">
        <f t="shared" si="80"/>
        <v/>
      </c>
      <c r="W761" s="23" t="str">
        <f t="shared" si="81"/>
        <v/>
      </c>
      <c r="X761" s="24" t="str">
        <f t="shared" si="82"/>
        <v/>
      </c>
    </row>
    <row r="762" spans="1:24" x14ac:dyDescent="0.3">
      <c r="A762" s="4" t="str">
        <f t="shared" si="83"/>
        <v/>
      </c>
      <c r="B762" s="41"/>
      <c r="C762" s="42"/>
      <c r="D762" s="43"/>
      <c r="E762" s="44"/>
      <c r="F762" s="44"/>
      <c r="G762" s="17" t="str">
        <f>IF(OR(E762="",F762=""),"",NETWORKDAYS(E762,F762,Lister!$D$7:$D$16))</f>
        <v/>
      </c>
      <c r="I762" s="45" t="str">
        <f t="shared" si="77"/>
        <v/>
      </c>
      <c r="J762" s="46"/>
      <c r="K762" s="47">
        <f>IF(ISNUMBER('Opsparede løndele'!I747),J762+'Opsparede løndele'!I747,J762)</f>
        <v>0</v>
      </c>
      <c r="L762" s="48"/>
      <c r="M762" s="49"/>
      <c r="N762" s="23" t="str">
        <f t="shared" si="78"/>
        <v/>
      </c>
      <c r="O762" s="21" t="str">
        <f t="shared" si="79"/>
        <v/>
      </c>
      <c r="P762" s="49"/>
      <c r="Q762" s="49"/>
      <c r="R762" s="49"/>
      <c r="S762" s="22" t="str">
        <f>IFERROR(MAX(IF(OR(P762="",Q762="",R762=""),"",IF(AND(MONTH(E762)=12,MONTH(F762)=12),(NETWORKDAYS(E762,F762,Lister!$D$7:$D$16)-P762)*O762/NETWORKDAYS(Lister!$D$19,Lister!$E$19,Lister!$D$7:$D$16),IF(AND(MONTH(E762)=12,F762&gt;DATE(2021,12,31)),(NETWORKDAYS(E762,Lister!$E$19,Lister!$D$7:$D$16)-P762)*O762/NETWORKDAYS(Lister!$D$19,Lister!$E$19,Lister!$D$7:$D$16),IF(E762&gt;DATE(2021,12,31),0)))),0),"")</f>
        <v/>
      </c>
      <c r="T762" s="22" t="str">
        <f>IFERROR(MAX(IF(OR(P762="",Q762="",R762=""),"",IF(AND(MONTH(E762)=1,MONTH(F762)=1),(NETWORKDAYS(E762,F762,Lister!$D$7:$D$16)-Q762)*O762/NETWORKDAYS(Lister!$D$20,Lister!$E$20,Lister!$D$7:$D$16),IF(AND(MONTH(E762)=1,F762&gt;DATE(2022,1,31)),(NETWORKDAYS(E762,Lister!$E$20,Lister!$D$7:$D$16)-Q762)*O762/NETWORKDAYS(Lister!$D$20,Lister!$E$20,Lister!$D$7:$D$16),IF(AND(E762&lt;DATE(2022,1,1),MONTH(F762)=1),(NETWORKDAYS(Lister!$D$20,F762,Lister!$D$7:$D$16)-Q762)*O762/NETWORKDAYS(Lister!$D$20,Lister!$E$20,Lister!$D$7:$D$16),IF(AND(E762&lt;DATE(2022,1,1),F762&gt;DATE(2022,1,31)),(NETWORKDAYS(Lister!$D$20,Lister!$E$20,Lister!$D$7:$D$16)-Q762)*O762/NETWORKDAYS(Lister!$D$20,Lister!$E$20,Lister!$D$7:$D$16),IF(OR(AND(E762&lt;DATE(2022,1,1),F762&lt;DATE(2022,1,1)),E762&gt;DATE(2022,1,31)),0)))))),0),"")</f>
        <v/>
      </c>
      <c r="U762" s="22" t="str">
        <f>IFERROR(MAX(IF(OR(P762="",Q762="",R762=""),"",IF(AND(MONTH(E762)=2,MONTH(F762)=2),(NETWORKDAYS(E762,F762,Lister!$D$7:$D$16)-R762)*O762/NETWORKDAYS(Lister!$D$21,Lister!$E$21,Lister!$D$7:$D$16),IF(AND(MONTH(E762)=2,F762&gt;DATE(2022,2,28)),(NETWORKDAYS(E762,Lister!$E$21,Lister!$D$7:$D$16)-R762)*O762/NETWORKDAYS(Lister!$D$21,Lister!$E$21,Lister!$D$7:$D$16),IF(AND(E762&lt;DATE(2022,2,1),MONTH(F762)=2),(NETWORKDAYS(Lister!$D$21,F762,Lister!$D$7:$D$16)-R762)*O762/NETWORKDAYS(Lister!$D$21,Lister!$E$21,Lister!$D$7:$D$16),IF(AND(E762&lt;DATE(2022,2,1),F762&gt;DATE(2022,2,28)),(NETWORKDAYS(Lister!$D$21,Lister!$E$21,Lister!$D$7:$D$16)-R762)*O762/NETWORKDAYS(Lister!$D$21,Lister!$E$21,Lister!$D$7:$D$16),IF(OR(AND(E762&lt;DATE(2022,2,1),F762&lt;DATE(2022,2,1)),E762&gt;DATE(2022,2,28)),0)))))),0),"")</f>
        <v/>
      </c>
      <c r="V762" s="23" t="str">
        <f t="shared" si="80"/>
        <v/>
      </c>
      <c r="W762" s="23" t="str">
        <f t="shared" si="81"/>
        <v/>
      </c>
      <c r="X762" s="24" t="str">
        <f t="shared" si="82"/>
        <v/>
      </c>
    </row>
    <row r="763" spans="1:24" x14ac:dyDescent="0.3">
      <c r="A763" s="4" t="str">
        <f t="shared" si="83"/>
        <v/>
      </c>
      <c r="B763" s="41"/>
      <c r="C763" s="42"/>
      <c r="D763" s="43"/>
      <c r="E763" s="44"/>
      <c r="F763" s="44"/>
      <c r="G763" s="17" t="str">
        <f>IF(OR(E763="",F763=""),"",NETWORKDAYS(E763,F763,Lister!$D$7:$D$16))</f>
        <v/>
      </c>
      <c r="I763" s="45" t="str">
        <f t="shared" si="77"/>
        <v/>
      </c>
      <c r="J763" s="46"/>
      <c r="K763" s="47">
        <f>IF(ISNUMBER('Opsparede løndele'!I748),J763+'Opsparede løndele'!I748,J763)</f>
        <v>0</v>
      </c>
      <c r="L763" s="48"/>
      <c r="M763" s="49"/>
      <c r="N763" s="23" t="str">
        <f t="shared" si="78"/>
        <v/>
      </c>
      <c r="O763" s="21" t="str">
        <f t="shared" si="79"/>
        <v/>
      </c>
      <c r="P763" s="49"/>
      <c r="Q763" s="49"/>
      <c r="R763" s="49"/>
      <c r="S763" s="22" t="str">
        <f>IFERROR(MAX(IF(OR(P763="",Q763="",R763=""),"",IF(AND(MONTH(E763)=12,MONTH(F763)=12),(NETWORKDAYS(E763,F763,Lister!$D$7:$D$16)-P763)*O763/NETWORKDAYS(Lister!$D$19,Lister!$E$19,Lister!$D$7:$D$16),IF(AND(MONTH(E763)=12,F763&gt;DATE(2021,12,31)),(NETWORKDAYS(E763,Lister!$E$19,Lister!$D$7:$D$16)-P763)*O763/NETWORKDAYS(Lister!$D$19,Lister!$E$19,Lister!$D$7:$D$16),IF(E763&gt;DATE(2021,12,31),0)))),0),"")</f>
        <v/>
      </c>
      <c r="T763" s="22" t="str">
        <f>IFERROR(MAX(IF(OR(P763="",Q763="",R763=""),"",IF(AND(MONTH(E763)=1,MONTH(F763)=1),(NETWORKDAYS(E763,F763,Lister!$D$7:$D$16)-Q763)*O763/NETWORKDAYS(Lister!$D$20,Lister!$E$20,Lister!$D$7:$D$16),IF(AND(MONTH(E763)=1,F763&gt;DATE(2022,1,31)),(NETWORKDAYS(E763,Lister!$E$20,Lister!$D$7:$D$16)-Q763)*O763/NETWORKDAYS(Lister!$D$20,Lister!$E$20,Lister!$D$7:$D$16),IF(AND(E763&lt;DATE(2022,1,1),MONTH(F763)=1),(NETWORKDAYS(Lister!$D$20,F763,Lister!$D$7:$D$16)-Q763)*O763/NETWORKDAYS(Lister!$D$20,Lister!$E$20,Lister!$D$7:$D$16),IF(AND(E763&lt;DATE(2022,1,1),F763&gt;DATE(2022,1,31)),(NETWORKDAYS(Lister!$D$20,Lister!$E$20,Lister!$D$7:$D$16)-Q763)*O763/NETWORKDAYS(Lister!$D$20,Lister!$E$20,Lister!$D$7:$D$16),IF(OR(AND(E763&lt;DATE(2022,1,1),F763&lt;DATE(2022,1,1)),E763&gt;DATE(2022,1,31)),0)))))),0),"")</f>
        <v/>
      </c>
      <c r="U763" s="22" t="str">
        <f>IFERROR(MAX(IF(OR(P763="",Q763="",R763=""),"",IF(AND(MONTH(E763)=2,MONTH(F763)=2),(NETWORKDAYS(E763,F763,Lister!$D$7:$D$16)-R763)*O763/NETWORKDAYS(Lister!$D$21,Lister!$E$21,Lister!$D$7:$D$16),IF(AND(MONTH(E763)=2,F763&gt;DATE(2022,2,28)),(NETWORKDAYS(E763,Lister!$E$21,Lister!$D$7:$D$16)-R763)*O763/NETWORKDAYS(Lister!$D$21,Lister!$E$21,Lister!$D$7:$D$16),IF(AND(E763&lt;DATE(2022,2,1),MONTH(F763)=2),(NETWORKDAYS(Lister!$D$21,F763,Lister!$D$7:$D$16)-R763)*O763/NETWORKDAYS(Lister!$D$21,Lister!$E$21,Lister!$D$7:$D$16),IF(AND(E763&lt;DATE(2022,2,1),F763&gt;DATE(2022,2,28)),(NETWORKDAYS(Lister!$D$21,Lister!$E$21,Lister!$D$7:$D$16)-R763)*O763/NETWORKDAYS(Lister!$D$21,Lister!$E$21,Lister!$D$7:$D$16),IF(OR(AND(E763&lt;DATE(2022,2,1),F763&lt;DATE(2022,2,1)),E763&gt;DATE(2022,2,28)),0)))))),0),"")</f>
        <v/>
      </c>
      <c r="V763" s="23" t="str">
        <f t="shared" si="80"/>
        <v/>
      </c>
      <c r="W763" s="23" t="str">
        <f t="shared" si="81"/>
        <v/>
      </c>
      <c r="X763" s="24" t="str">
        <f t="shared" si="82"/>
        <v/>
      </c>
    </row>
    <row r="764" spans="1:24" x14ac:dyDescent="0.3">
      <c r="A764" s="4" t="str">
        <f t="shared" si="83"/>
        <v/>
      </c>
      <c r="B764" s="41"/>
      <c r="C764" s="42"/>
      <c r="D764" s="43"/>
      <c r="E764" s="44"/>
      <c r="F764" s="44"/>
      <c r="G764" s="17" t="str">
        <f>IF(OR(E764="",F764=""),"",NETWORKDAYS(E764,F764,Lister!$D$7:$D$16))</f>
        <v/>
      </c>
      <c r="I764" s="45" t="str">
        <f t="shared" si="77"/>
        <v/>
      </c>
      <c r="J764" s="46"/>
      <c r="K764" s="47">
        <f>IF(ISNUMBER('Opsparede løndele'!I749),J764+'Opsparede løndele'!I749,J764)</f>
        <v>0</v>
      </c>
      <c r="L764" s="48"/>
      <c r="M764" s="49"/>
      <c r="N764" s="23" t="str">
        <f t="shared" si="78"/>
        <v/>
      </c>
      <c r="O764" s="21" t="str">
        <f t="shared" si="79"/>
        <v/>
      </c>
      <c r="P764" s="49"/>
      <c r="Q764" s="49"/>
      <c r="R764" s="49"/>
      <c r="S764" s="22" t="str">
        <f>IFERROR(MAX(IF(OR(P764="",Q764="",R764=""),"",IF(AND(MONTH(E764)=12,MONTH(F764)=12),(NETWORKDAYS(E764,F764,Lister!$D$7:$D$16)-P764)*O764/NETWORKDAYS(Lister!$D$19,Lister!$E$19,Lister!$D$7:$D$16),IF(AND(MONTH(E764)=12,F764&gt;DATE(2021,12,31)),(NETWORKDAYS(E764,Lister!$E$19,Lister!$D$7:$D$16)-P764)*O764/NETWORKDAYS(Lister!$D$19,Lister!$E$19,Lister!$D$7:$D$16),IF(E764&gt;DATE(2021,12,31),0)))),0),"")</f>
        <v/>
      </c>
      <c r="T764" s="22" t="str">
        <f>IFERROR(MAX(IF(OR(P764="",Q764="",R764=""),"",IF(AND(MONTH(E764)=1,MONTH(F764)=1),(NETWORKDAYS(E764,F764,Lister!$D$7:$D$16)-Q764)*O764/NETWORKDAYS(Lister!$D$20,Lister!$E$20,Lister!$D$7:$D$16),IF(AND(MONTH(E764)=1,F764&gt;DATE(2022,1,31)),(NETWORKDAYS(E764,Lister!$E$20,Lister!$D$7:$D$16)-Q764)*O764/NETWORKDAYS(Lister!$D$20,Lister!$E$20,Lister!$D$7:$D$16),IF(AND(E764&lt;DATE(2022,1,1),MONTH(F764)=1),(NETWORKDAYS(Lister!$D$20,F764,Lister!$D$7:$D$16)-Q764)*O764/NETWORKDAYS(Lister!$D$20,Lister!$E$20,Lister!$D$7:$D$16),IF(AND(E764&lt;DATE(2022,1,1),F764&gt;DATE(2022,1,31)),(NETWORKDAYS(Lister!$D$20,Lister!$E$20,Lister!$D$7:$D$16)-Q764)*O764/NETWORKDAYS(Lister!$D$20,Lister!$E$20,Lister!$D$7:$D$16),IF(OR(AND(E764&lt;DATE(2022,1,1),F764&lt;DATE(2022,1,1)),E764&gt;DATE(2022,1,31)),0)))))),0),"")</f>
        <v/>
      </c>
      <c r="U764" s="22" t="str">
        <f>IFERROR(MAX(IF(OR(P764="",Q764="",R764=""),"",IF(AND(MONTH(E764)=2,MONTH(F764)=2),(NETWORKDAYS(E764,F764,Lister!$D$7:$D$16)-R764)*O764/NETWORKDAYS(Lister!$D$21,Lister!$E$21,Lister!$D$7:$D$16),IF(AND(MONTH(E764)=2,F764&gt;DATE(2022,2,28)),(NETWORKDAYS(E764,Lister!$E$21,Lister!$D$7:$D$16)-R764)*O764/NETWORKDAYS(Lister!$D$21,Lister!$E$21,Lister!$D$7:$D$16),IF(AND(E764&lt;DATE(2022,2,1),MONTH(F764)=2),(NETWORKDAYS(Lister!$D$21,F764,Lister!$D$7:$D$16)-R764)*O764/NETWORKDAYS(Lister!$D$21,Lister!$E$21,Lister!$D$7:$D$16),IF(AND(E764&lt;DATE(2022,2,1),F764&gt;DATE(2022,2,28)),(NETWORKDAYS(Lister!$D$21,Lister!$E$21,Lister!$D$7:$D$16)-R764)*O764/NETWORKDAYS(Lister!$D$21,Lister!$E$21,Lister!$D$7:$D$16),IF(OR(AND(E764&lt;DATE(2022,2,1),F764&lt;DATE(2022,2,1)),E764&gt;DATE(2022,2,28)),0)))))),0),"")</f>
        <v/>
      </c>
      <c r="V764" s="23" t="str">
        <f t="shared" si="80"/>
        <v/>
      </c>
      <c r="W764" s="23" t="str">
        <f t="shared" si="81"/>
        <v/>
      </c>
      <c r="X764" s="24" t="str">
        <f t="shared" si="82"/>
        <v/>
      </c>
    </row>
    <row r="765" spans="1:24" x14ac:dyDescent="0.3">
      <c r="A765" s="4" t="str">
        <f t="shared" si="83"/>
        <v/>
      </c>
      <c r="B765" s="41"/>
      <c r="C765" s="42"/>
      <c r="D765" s="43"/>
      <c r="E765" s="44"/>
      <c r="F765" s="44"/>
      <c r="G765" s="17" t="str">
        <f>IF(OR(E765="",F765=""),"",NETWORKDAYS(E765,F765,Lister!$D$7:$D$16))</f>
        <v/>
      </c>
      <c r="I765" s="45" t="str">
        <f t="shared" si="77"/>
        <v/>
      </c>
      <c r="J765" s="46"/>
      <c r="K765" s="47">
        <f>IF(ISNUMBER('Opsparede løndele'!I750),J765+'Opsparede løndele'!I750,J765)</f>
        <v>0</v>
      </c>
      <c r="L765" s="48"/>
      <c r="M765" s="49"/>
      <c r="N765" s="23" t="str">
        <f t="shared" si="78"/>
        <v/>
      </c>
      <c r="O765" s="21" t="str">
        <f t="shared" si="79"/>
        <v/>
      </c>
      <c r="P765" s="49"/>
      <c r="Q765" s="49"/>
      <c r="R765" s="49"/>
      <c r="S765" s="22" t="str">
        <f>IFERROR(MAX(IF(OR(P765="",Q765="",R765=""),"",IF(AND(MONTH(E765)=12,MONTH(F765)=12),(NETWORKDAYS(E765,F765,Lister!$D$7:$D$16)-P765)*O765/NETWORKDAYS(Lister!$D$19,Lister!$E$19,Lister!$D$7:$D$16),IF(AND(MONTH(E765)=12,F765&gt;DATE(2021,12,31)),(NETWORKDAYS(E765,Lister!$E$19,Lister!$D$7:$D$16)-P765)*O765/NETWORKDAYS(Lister!$D$19,Lister!$E$19,Lister!$D$7:$D$16),IF(E765&gt;DATE(2021,12,31),0)))),0),"")</f>
        <v/>
      </c>
      <c r="T765" s="22" t="str">
        <f>IFERROR(MAX(IF(OR(P765="",Q765="",R765=""),"",IF(AND(MONTH(E765)=1,MONTH(F765)=1),(NETWORKDAYS(E765,F765,Lister!$D$7:$D$16)-Q765)*O765/NETWORKDAYS(Lister!$D$20,Lister!$E$20,Lister!$D$7:$D$16),IF(AND(MONTH(E765)=1,F765&gt;DATE(2022,1,31)),(NETWORKDAYS(E765,Lister!$E$20,Lister!$D$7:$D$16)-Q765)*O765/NETWORKDAYS(Lister!$D$20,Lister!$E$20,Lister!$D$7:$D$16),IF(AND(E765&lt;DATE(2022,1,1),MONTH(F765)=1),(NETWORKDAYS(Lister!$D$20,F765,Lister!$D$7:$D$16)-Q765)*O765/NETWORKDAYS(Lister!$D$20,Lister!$E$20,Lister!$D$7:$D$16),IF(AND(E765&lt;DATE(2022,1,1),F765&gt;DATE(2022,1,31)),(NETWORKDAYS(Lister!$D$20,Lister!$E$20,Lister!$D$7:$D$16)-Q765)*O765/NETWORKDAYS(Lister!$D$20,Lister!$E$20,Lister!$D$7:$D$16),IF(OR(AND(E765&lt;DATE(2022,1,1),F765&lt;DATE(2022,1,1)),E765&gt;DATE(2022,1,31)),0)))))),0),"")</f>
        <v/>
      </c>
      <c r="U765" s="22" t="str">
        <f>IFERROR(MAX(IF(OR(P765="",Q765="",R765=""),"",IF(AND(MONTH(E765)=2,MONTH(F765)=2),(NETWORKDAYS(E765,F765,Lister!$D$7:$D$16)-R765)*O765/NETWORKDAYS(Lister!$D$21,Lister!$E$21,Lister!$D$7:$D$16),IF(AND(MONTH(E765)=2,F765&gt;DATE(2022,2,28)),(NETWORKDAYS(E765,Lister!$E$21,Lister!$D$7:$D$16)-R765)*O765/NETWORKDAYS(Lister!$D$21,Lister!$E$21,Lister!$D$7:$D$16),IF(AND(E765&lt;DATE(2022,2,1),MONTH(F765)=2),(NETWORKDAYS(Lister!$D$21,F765,Lister!$D$7:$D$16)-R765)*O765/NETWORKDAYS(Lister!$D$21,Lister!$E$21,Lister!$D$7:$D$16),IF(AND(E765&lt;DATE(2022,2,1),F765&gt;DATE(2022,2,28)),(NETWORKDAYS(Lister!$D$21,Lister!$E$21,Lister!$D$7:$D$16)-R765)*O765/NETWORKDAYS(Lister!$D$21,Lister!$E$21,Lister!$D$7:$D$16),IF(OR(AND(E765&lt;DATE(2022,2,1),F765&lt;DATE(2022,2,1)),E765&gt;DATE(2022,2,28)),0)))))),0),"")</f>
        <v/>
      </c>
      <c r="V765" s="23" t="str">
        <f t="shared" si="80"/>
        <v/>
      </c>
      <c r="W765" s="23" t="str">
        <f t="shared" si="81"/>
        <v/>
      </c>
      <c r="X765" s="24" t="str">
        <f t="shared" si="82"/>
        <v/>
      </c>
    </row>
    <row r="766" spans="1:24" x14ac:dyDescent="0.3">
      <c r="A766" s="4" t="str">
        <f t="shared" si="83"/>
        <v/>
      </c>
      <c r="B766" s="41"/>
      <c r="C766" s="42"/>
      <c r="D766" s="43"/>
      <c r="E766" s="44"/>
      <c r="F766" s="44"/>
      <c r="G766" s="17" t="str">
        <f>IF(OR(E766="",F766=""),"",NETWORKDAYS(E766,F766,Lister!$D$7:$D$16))</f>
        <v/>
      </c>
      <c r="I766" s="45" t="str">
        <f t="shared" si="77"/>
        <v/>
      </c>
      <c r="J766" s="46"/>
      <c r="K766" s="47">
        <f>IF(ISNUMBER('Opsparede løndele'!I751),J766+'Opsparede løndele'!I751,J766)</f>
        <v>0</v>
      </c>
      <c r="L766" s="48"/>
      <c r="M766" s="49"/>
      <c r="N766" s="23" t="str">
        <f t="shared" si="78"/>
        <v/>
      </c>
      <c r="O766" s="21" t="str">
        <f t="shared" si="79"/>
        <v/>
      </c>
      <c r="P766" s="49"/>
      <c r="Q766" s="49"/>
      <c r="R766" s="49"/>
      <c r="S766" s="22" t="str">
        <f>IFERROR(MAX(IF(OR(P766="",Q766="",R766=""),"",IF(AND(MONTH(E766)=12,MONTH(F766)=12),(NETWORKDAYS(E766,F766,Lister!$D$7:$D$16)-P766)*O766/NETWORKDAYS(Lister!$D$19,Lister!$E$19,Lister!$D$7:$D$16),IF(AND(MONTH(E766)=12,F766&gt;DATE(2021,12,31)),(NETWORKDAYS(E766,Lister!$E$19,Lister!$D$7:$D$16)-P766)*O766/NETWORKDAYS(Lister!$D$19,Lister!$E$19,Lister!$D$7:$D$16),IF(E766&gt;DATE(2021,12,31),0)))),0),"")</f>
        <v/>
      </c>
      <c r="T766" s="22" t="str">
        <f>IFERROR(MAX(IF(OR(P766="",Q766="",R766=""),"",IF(AND(MONTH(E766)=1,MONTH(F766)=1),(NETWORKDAYS(E766,F766,Lister!$D$7:$D$16)-Q766)*O766/NETWORKDAYS(Lister!$D$20,Lister!$E$20,Lister!$D$7:$D$16),IF(AND(MONTH(E766)=1,F766&gt;DATE(2022,1,31)),(NETWORKDAYS(E766,Lister!$E$20,Lister!$D$7:$D$16)-Q766)*O766/NETWORKDAYS(Lister!$D$20,Lister!$E$20,Lister!$D$7:$D$16),IF(AND(E766&lt;DATE(2022,1,1),MONTH(F766)=1),(NETWORKDAYS(Lister!$D$20,F766,Lister!$D$7:$D$16)-Q766)*O766/NETWORKDAYS(Lister!$D$20,Lister!$E$20,Lister!$D$7:$D$16),IF(AND(E766&lt;DATE(2022,1,1),F766&gt;DATE(2022,1,31)),(NETWORKDAYS(Lister!$D$20,Lister!$E$20,Lister!$D$7:$D$16)-Q766)*O766/NETWORKDAYS(Lister!$D$20,Lister!$E$20,Lister!$D$7:$D$16),IF(OR(AND(E766&lt;DATE(2022,1,1),F766&lt;DATE(2022,1,1)),E766&gt;DATE(2022,1,31)),0)))))),0),"")</f>
        <v/>
      </c>
      <c r="U766" s="22" t="str">
        <f>IFERROR(MAX(IF(OR(P766="",Q766="",R766=""),"",IF(AND(MONTH(E766)=2,MONTH(F766)=2),(NETWORKDAYS(E766,F766,Lister!$D$7:$D$16)-R766)*O766/NETWORKDAYS(Lister!$D$21,Lister!$E$21,Lister!$D$7:$D$16),IF(AND(MONTH(E766)=2,F766&gt;DATE(2022,2,28)),(NETWORKDAYS(E766,Lister!$E$21,Lister!$D$7:$D$16)-R766)*O766/NETWORKDAYS(Lister!$D$21,Lister!$E$21,Lister!$D$7:$D$16),IF(AND(E766&lt;DATE(2022,2,1),MONTH(F766)=2),(NETWORKDAYS(Lister!$D$21,F766,Lister!$D$7:$D$16)-R766)*O766/NETWORKDAYS(Lister!$D$21,Lister!$E$21,Lister!$D$7:$D$16),IF(AND(E766&lt;DATE(2022,2,1),F766&gt;DATE(2022,2,28)),(NETWORKDAYS(Lister!$D$21,Lister!$E$21,Lister!$D$7:$D$16)-R766)*O766/NETWORKDAYS(Lister!$D$21,Lister!$E$21,Lister!$D$7:$D$16),IF(OR(AND(E766&lt;DATE(2022,2,1),F766&lt;DATE(2022,2,1)),E766&gt;DATE(2022,2,28)),0)))))),0),"")</f>
        <v/>
      </c>
      <c r="V766" s="23" t="str">
        <f t="shared" si="80"/>
        <v/>
      </c>
      <c r="W766" s="23" t="str">
        <f t="shared" si="81"/>
        <v/>
      </c>
      <c r="X766" s="24" t="str">
        <f t="shared" si="82"/>
        <v/>
      </c>
    </row>
    <row r="767" spans="1:24" x14ac:dyDescent="0.3">
      <c r="A767" s="4" t="str">
        <f t="shared" si="83"/>
        <v/>
      </c>
      <c r="B767" s="41"/>
      <c r="C767" s="42"/>
      <c r="D767" s="43"/>
      <c r="E767" s="44"/>
      <c r="F767" s="44"/>
      <c r="G767" s="17" t="str">
        <f>IF(OR(E767="",F767=""),"",NETWORKDAYS(E767,F767,Lister!$D$7:$D$16))</f>
        <v/>
      </c>
      <c r="I767" s="45" t="str">
        <f t="shared" si="77"/>
        <v/>
      </c>
      <c r="J767" s="46"/>
      <c r="K767" s="47">
        <f>IF(ISNUMBER('Opsparede løndele'!I752),J767+'Opsparede løndele'!I752,J767)</f>
        <v>0</v>
      </c>
      <c r="L767" s="48"/>
      <c r="M767" s="49"/>
      <c r="N767" s="23" t="str">
        <f t="shared" si="78"/>
        <v/>
      </c>
      <c r="O767" s="21" t="str">
        <f t="shared" si="79"/>
        <v/>
      </c>
      <c r="P767" s="49"/>
      <c r="Q767" s="49"/>
      <c r="R767" s="49"/>
      <c r="S767" s="22" t="str">
        <f>IFERROR(MAX(IF(OR(P767="",Q767="",R767=""),"",IF(AND(MONTH(E767)=12,MONTH(F767)=12),(NETWORKDAYS(E767,F767,Lister!$D$7:$D$16)-P767)*O767/NETWORKDAYS(Lister!$D$19,Lister!$E$19,Lister!$D$7:$D$16),IF(AND(MONTH(E767)=12,F767&gt;DATE(2021,12,31)),(NETWORKDAYS(E767,Lister!$E$19,Lister!$D$7:$D$16)-P767)*O767/NETWORKDAYS(Lister!$D$19,Lister!$E$19,Lister!$D$7:$D$16),IF(E767&gt;DATE(2021,12,31),0)))),0),"")</f>
        <v/>
      </c>
      <c r="T767" s="22" t="str">
        <f>IFERROR(MAX(IF(OR(P767="",Q767="",R767=""),"",IF(AND(MONTH(E767)=1,MONTH(F767)=1),(NETWORKDAYS(E767,F767,Lister!$D$7:$D$16)-Q767)*O767/NETWORKDAYS(Lister!$D$20,Lister!$E$20,Lister!$D$7:$D$16),IF(AND(MONTH(E767)=1,F767&gt;DATE(2022,1,31)),(NETWORKDAYS(E767,Lister!$E$20,Lister!$D$7:$D$16)-Q767)*O767/NETWORKDAYS(Lister!$D$20,Lister!$E$20,Lister!$D$7:$D$16),IF(AND(E767&lt;DATE(2022,1,1),MONTH(F767)=1),(NETWORKDAYS(Lister!$D$20,F767,Lister!$D$7:$D$16)-Q767)*O767/NETWORKDAYS(Lister!$D$20,Lister!$E$20,Lister!$D$7:$D$16),IF(AND(E767&lt;DATE(2022,1,1),F767&gt;DATE(2022,1,31)),(NETWORKDAYS(Lister!$D$20,Lister!$E$20,Lister!$D$7:$D$16)-Q767)*O767/NETWORKDAYS(Lister!$D$20,Lister!$E$20,Lister!$D$7:$D$16),IF(OR(AND(E767&lt;DATE(2022,1,1),F767&lt;DATE(2022,1,1)),E767&gt;DATE(2022,1,31)),0)))))),0),"")</f>
        <v/>
      </c>
      <c r="U767" s="22" t="str">
        <f>IFERROR(MAX(IF(OR(P767="",Q767="",R767=""),"",IF(AND(MONTH(E767)=2,MONTH(F767)=2),(NETWORKDAYS(E767,F767,Lister!$D$7:$D$16)-R767)*O767/NETWORKDAYS(Lister!$D$21,Lister!$E$21,Lister!$D$7:$D$16),IF(AND(MONTH(E767)=2,F767&gt;DATE(2022,2,28)),(NETWORKDAYS(E767,Lister!$E$21,Lister!$D$7:$D$16)-R767)*O767/NETWORKDAYS(Lister!$D$21,Lister!$E$21,Lister!$D$7:$D$16),IF(AND(E767&lt;DATE(2022,2,1),MONTH(F767)=2),(NETWORKDAYS(Lister!$D$21,F767,Lister!$D$7:$D$16)-R767)*O767/NETWORKDAYS(Lister!$D$21,Lister!$E$21,Lister!$D$7:$D$16),IF(AND(E767&lt;DATE(2022,2,1),F767&gt;DATE(2022,2,28)),(NETWORKDAYS(Lister!$D$21,Lister!$E$21,Lister!$D$7:$D$16)-R767)*O767/NETWORKDAYS(Lister!$D$21,Lister!$E$21,Lister!$D$7:$D$16),IF(OR(AND(E767&lt;DATE(2022,2,1),F767&lt;DATE(2022,2,1)),E767&gt;DATE(2022,2,28)),0)))))),0),"")</f>
        <v/>
      </c>
      <c r="V767" s="23" t="str">
        <f t="shared" si="80"/>
        <v/>
      </c>
      <c r="W767" s="23" t="str">
        <f t="shared" si="81"/>
        <v/>
      </c>
      <c r="X767" s="24" t="str">
        <f t="shared" si="82"/>
        <v/>
      </c>
    </row>
    <row r="768" spans="1:24" x14ac:dyDescent="0.3">
      <c r="A768" s="4" t="str">
        <f t="shared" si="83"/>
        <v/>
      </c>
      <c r="B768" s="41"/>
      <c r="C768" s="42"/>
      <c r="D768" s="43"/>
      <c r="E768" s="44"/>
      <c r="F768" s="44"/>
      <c r="G768" s="17" t="str">
        <f>IF(OR(E768="",F768=""),"",NETWORKDAYS(E768,F768,Lister!$D$7:$D$16))</f>
        <v/>
      </c>
      <c r="I768" s="45" t="str">
        <f t="shared" si="77"/>
        <v/>
      </c>
      <c r="J768" s="46"/>
      <c r="K768" s="47">
        <f>IF(ISNUMBER('Opsparede løndele'!I753),J768+'Opsparede løndele'!I753,J768)</f>
        <v>0</v>
      </c>
      <c r="L768" s="48"/>
      <c r="M768" s="49"/>
      <c r="N768" s="23" t="str">
        <f t="shared" si="78"/>
        <v/>
      </c>
      <c r="O768" s="21" t="str">
        <f t="shared" si="79"/>
        <v/>
      </c>
      <c r="P768" s="49"/>
      <c r="Q768" s="49"/>
      <c r="R768" s="49"/>
      <c r="S768" s="22" t="str">
        <f>IFERROR(MAX(IF(OR(P768="",Q768="",R768=""),"",IF(AND(MONTH(E768)=12,MONTH(F768)=12),(NETWORKDAYS(E768,F768,Lister!$D$7:$D$16)-P768)*O768/NETWORKDAYS(Lister!$D$19,Lister!$E$19,Lister!$D$7:$D$16),IF(AND(MONTH(E768)=12,F768&gt;DATE(2021,12,31)),(NETWORKDAYS(E768,Lister!$E$19,Lister!$D$7:$D$16)-P768)*O768/NETWORKDAYS(Lister!$D$19,Lister!$E$19,Lister!$D$7:$D$16),IF(E768&gt;DATE(2021,12,31),0)))),0),"")</f>
        <v/>
      </c>
      <c r="T768" s="22" t="str">
        <f>IFERROR(MAX(IF(OR(P768="",Q768="",R768=""),"",IF(AND(MONTH(E768)=1,MONTH(F768)=1),(NETWORKDAYS(E768,F768,Lister!$D$7:$D$16)-Q768)*O768/NETWORKDAYS(Lister!$D$20,Lister!$E$20,Lister!$D$7:$D$16),IF(AND(MONTH(E768)=1,F768&gt;DATE(2022,1,31)),(NETWORKDAYS(E768,Lister!$E$20,Lister!$D$7:$D$16)-Q768)*O768/NETWORKDAYS(Lister!$D$20,Lister!$E$20,Lister!$D$7:$D$16),IF(AND(E768&lt;DATE(2022,1,1),MONTH(F768)=1),(NETWORKDAYS(Lister!$D$20,F768,Lister!$D$7:$D$16)-Q768)*O768/NETWORKDAYS(Lister!$D$20,Lister!$E$20,Lister!$D$7:$D$16),IF(AND(E768&lt;DATE(2022,1,1),F768&gt;DATE(2022,1,31)),(NETWORKDAYS(Lister!$D$20,Lister!$E$20,Lister!$D$7:$D$16)-Q768)*O768/NETWORKDAYS(Lister!$D$20,Lister!$E$20,Lister!$D$7:$D$16),IF(OR(AND(E768&lt;DATE(2022,1,1),F768&lt;DATE(2022,1,1)),E768&gt;DATE(2022,1,31)),0)))))),0),"")</f>
        <v/>
      </c>
      <c r="U768" s="22" t="str">
        <f>IFERROR(MAX(IF(OR(P768="",Q768="",R768=""),"",IF(AND(MONTH(E768)=2,MONTH(F768)=2),(NETWORKDAYS(E768,F768,Lister!$D$7:$D$16)-R768)*O768/NETWORKDAYS(Lister!$D$21,Lister!$E$21,Lister!$D$7:$D$16),IF(AND(MONTH(E768)=2,F768&gt;DATE(2022,2,28)),(NETWORKDAYS(E768,Lister!$E$21,Lister!$D$7:$D$16)-R768)*O768/NETWORKDAYS(Lister!$D$21,Lister!$E$21,Lister!$D$7:$D$16),IF(AND(E768&lt;DATE(2022,2,1),MONTH(F768)=2),(NETWORKDAYS(Lister!$D$21,F768,Lister!$D$7:$D$16)-R768)*O768/NETWORKDAYS(Lister!$D$21,Lister!$E$21,Lister!$D$7:$D$16),IF(AND(E768&lt;DATE(2022,2,1),F768&gt;DATE(2022,2,28)),(NETWORKDAYS(Lister!$D$21,Lister!$E$21,Lister!$D$7:$D$16)-R768)*O768/NETWORKDAYS(Lister!$D$21,Lister!$E$21,Lister!$D$7:$D$16),IF(OR(AND(E768&lt;DATE(2022,2,1),F768&lt;DATE(2022,2,1)),E768&gt;DATE(2022,2,28)),0)))))),0),"")</f>
        <v/>
      </c>
      <c r="V768" s="23" t="str">
        <f t="shared" si="80"/>
        <v/>
      </c>
      <c r="W768" s="23" t="str">
        <f t="shared" si="81"/>
        <v/>
      </c>
      <c r="X768" s="24" t="str">
        <f t="shared" si="82"/>
        <v/>
      </c>
    </row>
    <row r="769" spans="1:24" x14ac:dyDescent="0.3">
      <c r="A769" s="4" t="str">
        <f t="shared" si="83"/>
        <v/>
      </c>
      <c r="B769" s="41"/>
      <c r="C769" s="42"/>
      <c r="D769" s="43"/>
      <c r="E769" s="44"/>
      <c r="F769" s="44"/>
      <c r="G769" s="17" t="str">
        <f>IF(OR(E769="",F769=""),"",NETWORKDAYS(E769,F769,Lister!$D$7:$D$16))</f>
        <v/>
      </c>
      <c r="I769" s="45" t="str">
        <f t="shared" si="77"/>
        <v/>
      </c>
      <c r="J769" s="46"/>
      <c r="K769" s="47">
        <f>IF(ISNUMBER('Opsparede løndele'!I754),J769+'Opsparede løndele'!I754,J769)</f>
        <v>0</v>
      </c>
      <c r="L769" s="48"/>
      <c r="M769" s="49"/>
      <c r="N769" s="23" t="str">
        <f t="shared" si="78"/>
        <v/>
      </c>
      <c r="O769" s="21" t="str">
        <f t="shared" si="79"/>
        <v/>
      </c>
      <c r="P769" s="49"/>
      <c r="Q769" s="49"/>
      <c r="R769" s="49"/>
      <c r="S769" s="22" t="str">
        <f>IFERROR(MAX(IF(OR(P769="",Q769="",R769=""),"",IF(AND(MONTH(E769)=12,MONTH(F769)=12),(NETWORKDAYS(E769,F769,Lister!$D$7:$D$16)-P769)*O769/NETWORKDAYS(Lister!$D$19,Lister!$E$19,Lister!$D$7:$D$16),IF(AND(MONTH(E769)=12,F769&gt;DATE(2021,12,31)),(NETWORKDAYS(E769,Lister!$E$19,Lister!$D$7:$D$16)-P769)*O769/NETWORKDAYS(Lister!$D$19,Lister!$E$19,Lister!$D$7:$D$16),IF(E769&gt;DATE(2021,12,31),0)))),0),"")</f>
        <v/>
      </c>
      <c r="T769" s="22" t="str">
        <f>IFERROR(MAX(IF(OR(P769="",Q769="",R769=""),"",IF(AND(MONTH(E769)=1,MONTH(F769)=1),(NETWORKDAYS(E769,F769,Lister!$D$7:$D$16)-Q769)*O769/NETWORKDAYS(Lister!$D$20,Lister!$E$20,Lister!$D$7:$D$16),IF(AND(MONTH(E769)=1,F769&gt;DATE(2022,1,31)),(NETWORKDAYS(E769,Lister!$E$20,Lister!$D$7:$D$16)-Q769)*O769/NETWORKDAYS(Lister!$D$20,Lister!$E$20,Lister!$D$7:$D$16),IF(AND(E769&lt;DATE(2022,1,1),MONTH(F769)=1),(NETWORKDAYS(Lister!$D$20,F769,Lister!$D$7:$D$16)-Q769)*O769/NETWORKDAYS(Lister!$D$20,Lister!$E$20,Lister!$D$7:$D$16),IF(AND(E769&lt;DATE(2022,1,1),F769&gt;DATE(2022,1,31)),(NETWORKDAYS(Lister!$D$20,Lister!$E$20,Lister!$D$7:$D$16)-Q769)*O769/NETWORKDAYS(Lister!$D$20,Lister!$E$20,Lister!$D$7:$D$16),IF(OR(AND(E769&lt;DATE(2022,1,1),F769&lt;DATE(2022,1,1)),E769&gt;DATE(2022,1,31)),0)))))),0),"")</f>
        <v/>
      </c>
      <c r="U769" s="22" t="str">
        <f>IFERROR(MAX(IF(OR(P769="",Q769="",R769=""),"",IF(AND(MONTH(E769)=2,MONTH(F769)=2),(NETWORKDAYS(E769,F769,Lister!$D$7:$D$16)-R769)*O769/NETWORKDAYS(Lister!$D$21,Lister!$E$21,Lister!$D$7:$D$16),IF(AND(MONTH(E769)=2,F769&gt;DATE(2022,2,28)),(NETWORKDAYS(E769,Lister!$E$21,Lister!$D$7:$D$16)-R769)*O769/NETWORKDAYS(Lister!$D$21,Lister!$E$21,Lister!$D$7:$D$16),IF(AND(E769&lt;DATE(2022,2,1),MONTH(F769)=2),(NETWORKDAYS(Lister!$D$21,F769,Lister!$D$7:$D$16)-R769)*O769/NETWORKDAYS(Lister!$D$21,Lister!$E$21,Lister!$D$7:$D$16),IF(AND(E769&lt;DATE(2022,2,1),F769&gt;DATE(2022,2,28)),(NETWORKDAYS(Lister!$D$21,Lister!$E$21,Lister!$D$7:$D$16)-R769)*O769/NETWORKDAYS(Lister!$D$21,Lister!$E$21,Lister!$D$7:$D$16),IF(OR(AND(E769&lt;DATE(2022,2,1),F769&lt;DATE(2022,2,1)),E769&gt;DATE(2022,2,28)),0)))))),0),"")</f>
        <v/>
      </c>
      <c r="V769" s="23" t="str">
        <f t="shared" si="80"/>
        <v/>
      </c>
      <c r="W769" s="23" t="str">
        <f t="shared" si="81"/>
        <v/>
      </c>
      <c r="X769" s="24" t="str">
        <f t="shared" si="82"/>
        <v/>
      </c>
    </row>
    <row r="770" spans="1:24" x14ac:dyDescent="0.3">
      <c r="A770" s="4" t="str">
        <f t="shared" si="83"/>
        <v/>
      </c>
      <c r="B770" s="41"/>
      <c r="C770" s="42"/>
      <c r="D770" s="43"/>
      <c r="E770" s="44"/>
      <c r="F770" s="44"/>
      <c r="G770" s="17" t="str">
        <f>IF(OR(E770="",F770=""),"",NETWORKDAYS(E770,F770,Lister!$D$7:$D$16))</f>
        <v/>
      </c>
      <c r="I770" s="45" t="str">
        <f t="shared" si="77"/>
        <v/>
      </c>
      <c r="J770" s="46"/>
      <c r="K770" s="47">
        <f>IF(ISNUMBER('Opsparede løndele'!I755),J770+'Opsparede løndele'!I755,J770)</f>
        <v>0</v>
      </c>
      <c r="L770" s="48"/>
      <c r="M770" s="49"/>
      <c r="N770" s="23" t="str">
        <f t="shared" si="78"/>
        <v/>
      </c>
      <c r="O770" s="21" t="str">
        <f t="shared" si="79"/>
        <v/>
      </c>
      <c r="P770" s="49"/>
      <c r="Q770" s="49"/>
      <c r="R770" s="49"/>
      <c r="S770" s="22" t="str">
        <f>IFERROR(MAX(IF(OR(P770="",Q770="",R770=""),"",IF(AND(MONTH(E770)=12,MONTH(F770)=12),(NETWORKDAYS(E770,F770,Lister!$D$7:$D$16)-P770)*O770/NETWORKDAYS(Lister!$D$19,Lister!$E$19,Lister!$D$7:$D$16),IF(AND(MONTH(E770)=12,F770&gt;DATE(2021,12,31)),(NETWORKDAYS(E770,Lister!$E$19,Lister!$D$7:$D$16)-P770)*O770/NETWORKDAYS(Lister!$D$19,Lister!$E$19,Lister!$D$7:$D$16),IF(E770&gt;DATE(2021,12,31),0)))),0),"")</f>
        <v/>
      </c>
      <c r="T770" s="22" t="str">
        <f>IFERROR(MAX(IF(OR(P770="",Q770="",R770=""),"",IF(AND(MONTH(E770)=1,MONTH(F770)=1),(NETWORKDAYS(E770,F770,Lister!$D$7:$D$16)-Q770)*O770/NETWORKDAYS(Lister!$D$20,Lister!$E$20,Lister!$D$7:$D$16),IF(AND(MONTH(E770)=1,F770&gt;DATE(2022,1,31)),(NETWORKDAYS(E770,Lister!$E$20,Lister!$D$7:$D$16)-Q770)*O770/NETWORKDAYS(Lister!$D$20,Lister!$E$20,Lister!$D$7:$D$16),IF(AND(E770&lt;DATE(2022,1,1),MONTH(F770)=1),(NETWORKDAYS(Lister!$D$20,F770,Lister!$D$7:$D$16)-Q770)*O770/NETWORKDAYS(Lister!$D$20,Lister!$E$20,Lister!$D$7:$D$16),IF(AND(E770&lt;DATE(2022,1,1),F770&gt;DATE(2022,1,31)),(NETWORKDAYS(Lister!$D$20,Lister!$E$20,Lister!$D$7:$D$16)-Q770)*O770/NETWORKDAYS(Lister!$D$20,Lister!$E$20,Lister!$D$7:$D$16),IF(OR(AND(E770&lt;DATE(2022,1,1),F770&lt;DATE(2022,1,1)),E770&gt;DATE(2022,1,31)),0)))))),0),"")</f>
        <v/>
      </c>
      <c r="U770" s="22" t="str">
        <f>IFERROR(MAX(IF(OR(P770="",Q770="",R770=""),"",IF(AND(MONTH(E770)=2,MONTH(F770)=2),(NETWORKDAYS(E770,F770,Lister!$D$7:$D$16)-R770)*O770/NETWORKDAYS(Lister!$D$21,Lister!$E$21,Lister!$D$7:$D$16),IF(AND(MONTH(E770)=2,F770&gt;DATE(2022,2,28)),(NETWORKDAYS(E770,Lister!$E$21,Lister!$D$7:$D$16)-R770)*O770/NETWORKDAYS(Lister!$D$21,Lister!$E$21,Lister!$D$7:$D$16),IF(AND(E770&lt;DATE(2022,2,1),MONTH(F770)=2),(NETWORKDAYS(Lister!$D$21,F770,Lister!$D$7:$D$16)-R770)*O770/NETWORKDAYS(Lister!$D$21,Lister!$E$21,Lister!$D$7:$D$16),IF(AND(E770&lt;DATE(2022,2,1),F770&gt;DATE(2022,2,28)),(NETWORKDAYS(Lister!$D$21,Lister!$E$21,Lister!$D$7:$D$16)-R770)*O770/NETWORKDAYS(Lister!$D$21,Lister!$E$21,Lister!$D$7:$D$16),IF(OR(AND(E770&lt;DATE(2022,2,1),F770&lt;DATE(2022,2,1)),E770&gt;DATE(2022,2,28)),0)))))),0),"")</f>
        <v/>
      </c>
      <c r="V770" s="23" t="str">
        <f t="shared" si="80"/>
        <v/>
      </c>
      <c r="W770" s="23" t="str">
        <f t="shared" si="81"/>
        <v/>
      </c>
      <c r="X770" s="24" t="str">
        <f t="shared" si="82"/>
        <v/>
      </c>
    </row>
    <row r="771" spans="1:24" x14ac:dyDescent="0.3">
      <c r="A771" s="4" t="str">
        <f t="shared" si="83"/>
        <v/>
      </c>
      <c r="B771" s="41"/>
      <c r="C771" s="42"/>
      <c r="D771" s="43"/>
      <c r="E771" s="44"/>
      <c r="F771" s="44"/>
      <c r="G771" s="17" t="str">
        <f>IF(OR(E771="",F771=""),"",NETWORKDAYS(E771,F771,Lister!$D$7:$D$16))</f>
        <v/>
      </c>
      <c r="I771" s="45" t="str">
        <f t="shared" si="77"/>
        <v/>
      </c>
      <c r="J771" s="46"/>
      <c r="K771" s="47">
        <f>IF(ISNUMBER('Opsparede løndele'!I756),J771+'Opsparede løndele'!I756,J771)</f>
        <v>0</v>
      </c>
      <c r="L771" s="48"/>
      <c r="M771" s="49"/>
      <c r="N771" s="23" t="str">
        <f t="shared" si="78"/>
        <v/>
      </c>
      <c r="O771" s="21" t="str">
        <f t="shared" si="79"/>
        <v/>
      </c>
      <c r="P771" s="49"/>
      <c r="Q771" s="49"/>
      <c r="R771" s="49"/>
      <c r="S771" s="22" t="str">
        <f>IFERROR(MAX(IF(OR(P771="",Q771="",R771=""),"",IF(AND(MONTH(E771)=12,MONTH(F771)=12),(NETWORKDAYS(E771,F771,Lister!$D$7:$D$16)-P771)*O771/NETWORKDAYS(Lister!$D$19,Lister!$E$19,Lister!$D$7:$D$16),IF(AND(MONTH(E771)=12,F771&gt;DATE(2021,12,31)),(NETWORKDAYS(E771,Lister!$E$19,Lister!$D$7:$D$16)-P771)*O771/NETWORKDAYS(Lister!$D$19,Lister!$E$19,Lister!$D$7:$D$16),IF(E771&gt;DATE(2021,12,31),0)))),0),"")</f>
        <v/>
      </c>
      <c r="T771" s="22" t="str">
        <f>IFERROR(MAX(IF(OR(P771="",Q771="",R771=""),"",IF(AND(MONTH(E771)=1,MONTH(F771)=1),(NETWORKDAYS(E771,F771,Lister!$D$7:$D$16)-Q771)*O771/NETWORKDAYS(Lister!$D$20,Lister!$E$20,Lister!$D$7:$D$16),IF(AND(MONTH(E771)=1,F771&gt;DATE(2022,1,31)),(NETWORKDAYS(E771,Lister!$E$20,Lister!$D$7:$D$16)-Q771)*O771/NETWORKDAYS(Lister!$D$20,Lister!$E$20,Lister!$D$7:$D$16),IF(AND(E771&lt;DATE(2022,1,1),MONTH(F771)=1),(NETWORKDAYS(Lister!$D$20,F771,Lister!$D$7:$D$16)-Q771)*O771/NETWORKDAYS(Lister!$D$20,Lister!$E$20,Lister!$D$7:$D$16),IF(AND(E771&lt;DATE(2022,1,1),F771&gt;DATE(2022,1,31)),(NETWORKDAYS(Lister!$D$20,Lister!$E$20,Lister!$D$7:$D$16)-Q771)*O771/NETWORKDAYS(Lister!$D$20,Lister!$E$20,Lister!$D$7:$D$16),IF(OR(AND(E771&lt;DATE(2022,1,1),F771&lt;DATE(2022,1,1)),E771&gt;DATE(2022,1,31)),0)))))),0),"")</f>
        <v/>
      </c>
      <c r="U771" s="22" t="str">
        <f>IFERROR(MAX(IF(OR(P771="",Q771="",R771=""),"",IF(AND(MONTH(E771)=2,MONTH(F771)=2),(NETWORKDAYS(E771,F771,Lister!$D$7:$D$16)-R771)*O771/NETWORKDAYS(Lister!$D$21,Lister!$E$21,Lister!$D$7:$D$16),IF(AND(MONTH(E771)=2,F771&gt;DATE(2022,2,28)),(NETWORKDAYS(E771,Lister!$E$21,Lister!$D$7:$D$16)-R771)*O771/NETWORKDAYS(Lister!$D$21,Lister!$E$21,Lister!$D$7:$D$16),IF(AND(E771&lt;DATE(2022,2,1),MONTH(F771)=2),(NETWORKDAYS(Lister!$D$21,F771,Lister!$D$7:$D$16)-R771)*O771/NETWORKDAYS(Lister!$D$21,Lister!$E$21,Lister!$D$7:$D$16),IF(AND(E771&lt;DATE(2022,2,1),F771&gt;DATE(2022,2,28)),(NETWORKDAYS(Lister!$D$21,Lister!$E$21,Lister!$D$7:$D$16)-R771)*O771/NETWORKDAYS(Lister!$D$21,Lister!$E$21,Lister!$D$7:$D$16),IF(OR(AND(E771&lt;DATE(2022,2,1),F771&lt;DATE(2022,2,1)),E771&gt;DATE(2022,2,28)),0)))))),0),"")</f>
        <v/>
      </c>
      <c r="V771" s="23" t="str">
        <f t="shared" si="80"/>
        <v/>
      </c>
      <c r="W771" s="23" t="str">
        <f t="shared" si="81"/>
        <v/>
      </c>
      <c r="X771" s="24" t="str">
        <f t="shared" si="82"/>
        <v/>
      </c>
    </row>
    <row r="772" spans="1:24" x14ac:dyDescent="0.3">
      <c r="A772" s="4" t="str">
        <f t="shared" si="83"/>
        <v/>
      </c>
      <c r="B772" s="41"/>
      <c r="C772" s="42"/>
      <c r="D772" s="43"/>
      <c r="E772" s="44"/>
      <c r="F772" s="44"/>
      <c r="G772" s="17" t="str">
        <f>IF(OR(E772="",F772=""),"",NETWORKDAYS(E772,F772,Lister!$D$7:$D$16))</f>
        <v/>
      </c>
      <c r="I772" s="45" t="str">
        <f t="shared" si="77"/>
        <v/>
      </c>
      <c r="J772" s="46"/>
      <c r="K772" s="47">
        <f>IF(ISNUMBER('Opsparede løndele'!I757),J772+'Opsparede løndele'!I757,J772)</f>
        <v>0</v>
      </c>
      <c r="L772" s="48"/>
      <c r="M772" s="49"/>
      <c r="N772" s="23" t="str">
        <f t="shared" si="78"/>
        <v/>
      </c>
      <c r="O772" s="21" t="str">
        <f t="shared" si="79"/>
        <v/>
      </c>
      <c r="P772" s="49"/>
      <c r="Q772" s="49"/>
      <c r="R772" s="49"/>
      <c r="S772" s="22" t="str">
        <f>IFERROR(MAX(IF(OR(P772="",Q772="",R772=""),"",IF(AND(MONTH(E772)=12,MONTH(F772)=12),(NETWORKDAYS(E772,F772,Lister!$D$7:$D$16)-P772)*O772/NETWORKDAYS(Lister!$D$19,Lister!$E$19,Lister!$D$7:$D$16),IF(AND(MONTH(E772)=12,F772&gt;DATE(2021,12,31)),(NETWORKDAYS(E772,Lister!$E$19,Lister!$D$7:$D$16)-P772)*O772/NETWORKDAYS(Lister!$D$19,Lister!$E$19,Lister!$D$7:$D$16),IF(E772&gt;DATE(2021,12,31),0)))),0),"")</f>
        <v/>
      </c>
      <c r="T772" s="22" t="str">
        <f>IFERROR(MAX(IF(OR(P772="",Q772="",R772=""),"",IF(AND(MONTH(E772)=1,MONTH(F772)=1),(NETWORKDAYS(E772,F772,Lister!$D$7:$D$16)-Q772)*O772/NETWORKDAYS(Lister!$D$20,Lister!$E$20,Lister!$D$7:$D$16),IF(AND(MONTH(E772)=1,F772&gt;DATE(2022,1,31)),(NETWORKDAYS(E772,Lister!$E$20,Lister!$D$7:$D$16)-Q772)*O772/NETWORKDAYS(Lister!$D$20,Lister!$E$20,Lister!$D$7:$D$16),IF(AND(E772&lt;DATE(2022,1,1),MONTH(F772)=1),(NETWORKDAYS(Lister!$D$20,F772,Lister!$D$7:$D$16)-Q772)*O772/NETWORKDAYS(Lister!$D$20,Lister!$E$20,Lister!$D$7:$D$16),IF(AND(E772&lt;DATE(2022,1,1),F772&gt;DATE(2022,1,31)),(NETWORKDAYS(Lister!$D$20,Lister!$E$20,Lister!$D$7:$D$16)-Q772)*O772/NETWORKDAYS(Lister!$D$20,Lister!$E$20,Lister!$D$7:$D$16),IF(OR(AND(E772&lt;DATE(2022,1,1),F772&lt;DATE(2022,1,1)),E772&gt;DATE(2022,1,31)),0)))))),0),"")</f>
        <v/>
      </c>
      <c r="U772" s="22" t="str">
        <f>IFERROR(MAX(IF(OR(P772="",Q772="",R772=""),"",IF(AND(MONTH(E772)=2,MONTH(F772)=2),(NETWORKDAYS(E772,F772,Lister!$D$7:$D$16)-R772)*O772/NETWORKDAYS(Lister!$D$21,Lister!$E$21,Lister!$D$7:$D$16),IF(AND(MONTH(E772)=2,F772&gt;DATE(2022,2,28)),(NETWORKDAYS(E772,Lister!$E$21,Lister!$D$7:$D$16)-R772)*O772/NETWORKDAYS(Lister!$D$21,Lister!$E$21,Lister!$D$7:$D$16),IF(AND(E772&lt;DATE(2022,2,1),MONTH(F772)=2),(NETWORKDAYS(Lister!$D$21,F772,Lister!$D$7:$D$16)-R772)*O772/NETWORKDAYS(Lister!$D$21,Lister!$E$21,Lister!$D$7:$D$16),IF(AND(E772&lt;DATE(2022,2,1),F772&gt;DATE(2022,2,28)),(NETWORKDAYS(Lister!$D$21,Lister!$E$21,Lister!$D$7:$D$16)-R772)*O772/NETWORKDAYS(Lister!$D$21,Lister!$E$21,Lister!$D$7:$D$16),IF(OR(AND(E772&lt;DATE(2022,2,1),F772&lt;DATE(2022,2,1)),E772&gt;DATE(2022,2,28)),0)))))),0),"")</f>
        <v/>
      </c>
      <c r="V772" s="23" t="str">
        <f t="shared" si="80"/>
        <v/>
      </c>
      <c r="W772" s="23" t="str">
        <f t="shared" si="81"/>
        <v/>
      </c>
      <c r="X772" s="24" t="str">
        <f t="shared" si="82"/>
        <v/>
      </c>
    </row>
    <row r="773" spans="1:24" x14ac:dyDescent="0.3">
      <c r="A773" s="4" t="str">
        <f t="shared" si="83"/>
        <v/>
      </c>
      <c r="B773" s="41"/>
      <c r="C773" s="42"/>
      <c r="D773" s="43"/>
      <c r="E773" s="44"/>
      <c r="F773" s="44"/>
      <c r="G773" s="17" t="str">
        <f>IF(OR(E773="",F773=""),"",NETWORKDAYS(E773,F773,Lister!$D$7:$D$16))</f>
        <v/>
      </c>
      <c r="I773" s="45" t="str">
        <f t="shared" si="77"/>
        <v/>
      </c>
      <c r="J773" s="46"/>
      <c r="K773" s="47">
        <f>IF(ISNUMBER('Opsparede løndele'!I758),J773+'Opsparede løndele'!I758,J773)</f>
        <v>0</v>
      </c>
      <c r="L773" s="48"/>
      <c r="M773" s="49"/>
      <c r="N773" s="23" t="str">
        <f t="shared" si="78"/>
        <v/>
      </c>
      <c r="O773" s="21" t="str">
        <f t="shared" si="79"/>
        <v/>
      </c>
      <c r="P773" s="49"/>
      <c r="Q773" s="49"/>
      <c r="R773" s="49"/>
      <c r="S773" s="22" t="str">
        <f>IFERROR(MAX(IF(OR(P773="",Q773="",R773=""),"",IF(AND(MONTH(E773)=12,MONTH(F773)=12),(NETWORKDAYS(E773,F773,Lister!$D$7:$D$16)-P773)*O773/NETWORKDAYS(Lister!$D$19,Lister!$E$19,Lister!$D$7:$D$16),IF(AND(MONTH(E773)=12,F773&gt;DATE(2021,12,31)),(NETWORKDAYS(E773,Lister!$E$19,Lister!$D$7:$D$16)-P773)*O773/NETWORKDAYS(Lister!$D$19,Lister!$E$19,Lister!$D$7:$D$16),IF(E773&gt;DATE(2021,12,31),0)))),0),"")</f>
        <v/>
      </c>
      <c r="T773" s="22" t="str">
        <f>IFERROR(MAX(IF(OR(P773="",Q773="",R773=""),"",IF(AND(MONTH(E773)=1,MONTH(F773)=1),(NETWORKDAYS(E773,F773,Lister!$D$7:$D$16)-Q773)*O773/NETWORKDAYS(Lister!$D$20,Lister!$E$20,Lister!$D$7:$D$16),IF(AND(MONTH(E773)=1,F773&gt;DATE(2022,1,31)),(NETWORKDAYS(E773,Lister!$E$20,Lister!$D$7:$D$16)-Q773)*O773/NETWORKDAYS(Lister!$D$20,Lister!$E$20,Lister!$D$7:$D$16),IF(AND(E773&lt;DATE(2022,1,1),MONTH(F773)=1),(NETWORKDAYS(Lister!$D$20,F773,Lister!$D$7:$D$16)-Q773)*O773/NETWORKDAYS(Lister!$D$20,Lister!$E$20,Lister!$D$7:$D$16),IF(AND(E773&lt;DATE(2022,1,1),F773&gt;DATE(2022,1,31)),(NETWORKDAYS(Lister!$D$20,Lister!$E$20,Lister!$D$7:$D$16)-Q773)*O773/NETWORKDAYS(Lister!$D$20,Lister!$E$20,Lister!$D$7:$D$16),IF(OR(AND(E773&lt;DATE(2022,1,1),F773&lt;DATE(2022,1,1)),E773&gt;DATE(2022,1,31)),0)))))),0),"")</f>
        <v/>
      </c>
      <c r="U773" s="22" t="str">
        <f>IFERROR(MAX(IF(OR(P773="",Q773="",R773=""),"",IF(AND(MONTH(E773)=2,MONTH(F773)=2),(NETWORKDAYS(E773,F773,Lister!$D$7:$D$16)-R773)*O773/NETWORKDAYS(Lister!$D$21,Lister!$E$21,Lister!$D$7:$D$16),IF(AND(MONTH(E773)=2,F773&gt;DATE(2022,2,28)),(NETWORKDAYS(E773,Lister!$E$21,Lister!$D$7:$D$16)-R773)*O773/NETWORKDAYS(Lister!$D$21,Lister!$E$21,Lister!$D$7:$D$16),IF(AND(E773&lt;DATE(2022,2,1),MONTH(F773)=2),(NETWORKDAYS(Lister!$D$21,F773,Lister!$D$7:$D$16)-R773)*O773/NETWORKDAYS(Lister!$D$21,Lister!$E$21,Lister!$D$7:$D$16),IF(AND(E773&lt;DATE(2022,2,1),F773&gt;DATE(2022,2,28)),(NETWORKDAYS(Lister!$D$21,Lister!$E$21,Lister!$D$7:$D$16)-R773)*O773/NETWORKDAYS(Lister!$D$21,Lister!$E$21,Lister!$D$7:$D$16),IF(OR(AND(E773&lt;DATE(2022,2,1),F773&lt;DATE(2022,2,1)),E773&gt;DATE(2022,2,28)),0)))))),0),"")</f>
        <v/>
      </c>
      <c r="V773" s="23" t="str">
        <f t="shared" si="80"/>
        <v/>
      </c>
      <c r="W773" s="23" t="str">
        <f t="shared" si="81"/>
        <v/>
      </c>
      <c r="X773" s="24" t="str">
        <f t="shared" si="82"/>
        <v/>
      </c>
    </row>
    <row r="774" spans="1:24" x14ac:dyDescent="0.3">
      <c r="A774" s="4" t="str">
        <f t="shared" si="83"/>
        <v/>
      </c>
      <c r="B774" s="41"/>
      <c r="C774" s="42"/>
      <c r="D774" s="43"/>
      <c r="E774" s="44"/>
      <c r="F774" s="44"/>
      <c r="G774" s="17" t="str">
        <f>IF(OR(E774="",F774=""),"",NETWORKDAYS(E774,F774,Lister!$D$7:$D$16))</f>
        <v/>
      </c>
      <c r="I774" s="45" t="str">
        <f t="shared" si="77"/>
        <v/>
      </c>
      <c r="J774" s="46"/>
      <c r="K774" s="47">
        <f>IF(ISNUMBER('Opsparede løndele'!I759),J774+'Opsparede løndele'!I759,J774)</f>
        <v>0</v>
      </c>
      <c r="L774" s="48"/>
      <c r="M774" s="49"/>
      <c r="N774" s="23" t="str">
        <f t="shared" si="78"/>
        <v/>
      </c>
      <c r="O774" s="21" t="str">
        <f t="shared" si="79"/>
        <v/>
      </c>
      <c r="P774" s="49"/>
      <c r="Q774" s="49"/>
      <c r="R774" s="49"/>
      <c r="S774" s="22" t="str">
        <f>IFERROR(MAX(IF(OR(P774="",Q774="",R774=""),"",IF(AND(MONTH(E774)=12,MONTH(F774)=12),(NETWORKDAYS(E774,F774,Lister!$D$7:$D$16)-P774)*O774/NETWORKDAYS(Lister!$D$19,Lister!$E$19,Lister!$D$7:$D$16),IF(AND(MONTH(E774)=12,F774&gt;DATE(2021,12,31)),(NETWORKDAYS(E774,Lister!$E$19,Lister!$D$7:$D$16)-P774)*O774/NETWORKDAYS(Lister!$D$19,Lister!$E$19,Lister!$D$7:$D$16),IF(E774&gt;DATE(2021,12,31),0)))),0),"")</f>
        <v/>
      </c>
      <c r="T774" s="22" t="str">
        <f>IFERROR(MAX(IF(OR(P774="",Q774="",R774=""),"",IF(AND(MONTH(E774)=1,MONTH(F774)=1),(NETWORKDAYS(E774,F774,Lister!$D$7:$D$16)-Q774)*O774/NETWORKDAYS(Lister!$D$20,Lister!$E$20,Lister!$D$7:$D$16),IF(AND(MONTH(E774)=1,F774&gt;DATE(2022,1,31)),(NETWORKDAYS(E774,Lister!$E$20,Lister!$D$7:$D$16)-Q774)*O774/NETWORKDAYS(Lister!$D$20,Lister!$E$20,Lister!$D$7:$D$16),IF(AND(E774&lt;DATE(2022,1,1),MONTH(F774)=1),(NETWORKDAYS(Lister!$D$20,F774,Lister!$D$7:$D$16)-Q774)*O774/NETWORKDAYS(Lister!$D$20,Lister!$E$20,Lister!$D$7:$D$16),IF(AND(E774&lt;DATE(2022,1,1),F774&gt;DATE(2022,1,31)),(NETWORKDAYS(Lister!$D$20,Lister!$E$20,Lister!$D$7:$D$16)-Q774)*O774/NETWORKDAYS(Lister!$D$20,Lister!$E$20,Lister!$D$7:$D$16),IF(OR(AND(E774&lt;DATE(2022,1,1),F774&lt;DATE(2022,1,1)),E774&gt;DATE(2022,1,31)),0)))))),0),"")</f>
        <v/>
      </c>
      <c r="U774" s="22" t="str">
        <f>IFERROR(MAX(IF(OR(P774="",Q774="",R774=""),"",IF(AND(MONTH(E774)=2,MONTH(F774)=2),(NETWORKDAYS(E774,F774,Lister!$D$7:$D$16)-R774)*O774/NETWORKDAYS(Lister!$D$21,Lister!$E$21,Lister!$D$7:$D$16),IF(AND(MONTH(E774)=2,F774&gt;DATE(2022,2,28)),(NETWORKDAYS(E774,Lister!$E$21,Lister!$D$7:$D$16)-R774)*O774/NETWORKDAYS(Lister!$D$21,Lister!$E$21,Lister!$D$7:$D$16),IF(AND(E774&lt;DATE(2022,2,1),MONTH(F774)=2),(NETWORKDAYS(Lister!$D$21,F774,Lister!$D$7:$D$16)-R774)*O774/NETWORKDAYS(Lister!$D$21,Lister!$E$21,Lister!$D$7:$D$16),IF(AND(E774&lt;DATE(2022,2,1),F774&gt;DATE(2022,2,28)),(NETWORKDAYS(Lister!$D$21,Lister!$E$21,Lister!$D$7:$D$16)-R774)*O774/NETWORKDAYS(Lister!$D$21,Lister!$E$21,Lister!$D$7:$D$16),IF(OR(AND(E774&lt;DATE(2022,2,1),F774&lt;DATE(2022,2,1)),E774&gt;DATE(2022,2,28)),0)))))),0),"")</f>
        <v/>
      </c>
      <c r="V774" s="23" t="str">
        <f t="shared" si="80"/>
        <v/>
      </c>
      <c r="W774" s="23" t="str">
        <f t="shared" si="81"/>
        <v/>
      </c>
      <c r="X774" s="24" t="str">
        <f t="shared" si="82"/>
        <v/>
      </c>
    </row>
    <row r="775" spans="1:24" x14ac:dyDescent="0.3">
      <c r="A775" s="4" t="str">
        <f t="shared" si="83"/>
        <v/>
      </c>
      <c r="B775" s="41"/>
      <c r="C775" s="42"/>
      <c r="D775" s="43"/>
      <c r="E775" s="44"/>
      <c r="F775" s="44"/>
      <c r="G775" s="17" t="str">
        <f>IF(OR(E775="",F775=""),"",NETWORKDAYS(E775,F775,Lister!$D$7:$D$16))</f>
        <v/>
      </c>
      <c r="I775" s="45" t="str">
        <f t="shared" si="77"/>
        <v/>
      </c>
      <c r="J775" s="46"/>
      <c r="K775" s="47">
        <f>IF(ISNUMBER('Opsparede løndele'!I760),J775+'Opsparede løndele'!I760,J775)</f>
        <v>0</v>
      </c>
      <c r="L775" s="48"/>
      <c r="M775" s="49"/>
      <c r="N775" s="23" t="str">
        <f t="shared" si="78"/>
        <v/>
      </c>
      <c r="O775" s="21" t="str">
        <f t="shared" si="79"/>
        <v/>
      </c>
      <c r="P775" s="49"/>
      <c r="Q775" s="49"/>
      <c r="R775" s="49"/>
      <c r="S775" s="22" t="str">
        <f>IFERROR(MAX(IF(OR(P775="",Q775="",R775=""),"",IF(AND(MONTH(E775)=12,MONTH(F775)=12),(NETWORKDAYS(E775,F775,Lister!$D$7:$D$16)-P775)*O775/NETWORKDAYS(Lister!$D$19,Lister!$E$19,Lister!$D$7:$D$16),IF(AND(MONTH(E775)=12,F775&gt;DATE(2021,12,31)),(NETWORKDAYS(E775,Lister!$E$19,Lister!$D$7:$D$16)-P775)*O775/NETWORKDAYS(Lister!$D$19,Lister!$E$19,Lister!$D$7:$D$16),IF(E775&gt;DATE(2021,12,31),0)))),0),"")</f>
        <v/>
      </c>
      <c r="T775" s="22" t="str">
        <f>IFERROR(MAX(IF(OR(P775="",Q775="",R775=""),"",IF(AND(MONTH(E775)=1,MONTH(F775)=1),(NETWORKDAYS(E775,F775,Lister!$D$7:$D$16)-Q775)*O775/NETWORKDAYS(Lister!$D$20,Lister!$E$20,Lister!$D$7:$D$16),IF(AND(MONTH(E775)=1,F775&gt;DATE(2022,1,31)),(NETWORKDAYS(E775,Lister!$E$20,Lister!$D$7:$D$16)-Q775)*O775/NETWORKDAYS(Lister!$D$20,Lister!$E$20,Lister!$D$7:$D$16),IF(AND(E775&lt;DATE(2022,1,1),MONTH(F775)=1),(NETWORKDAYS(Lister!$D$20,F775,Lister!$D$7:$D$16)-Q775)*O775/NETWORKDAYS(Lister!$D$20,Lister!$E$20,Lister!$D$7:$D$16),IF(AND(E775&lt;DATE(2022,1,1),F775&gt;DATE(2022,1,31)),(NETWORKDAYS(Lister!$D$20,Lister!$E$20,Lister!$D$7:$D$16)-Q775)*O775/NETWORKDAYS(Lister!$D$20,Lister!$E$20,Lister!$D$7:$D$16),IF(OR(AND(E775&lt;DATE(2022,1,1),F775&lt;DATE(2022,1,1)),E775&gt;DATE(2022,1,31)),0)))))),0),"")</f>
        <v/>
      </c>
      <c r="U775" s="22" t="str">
        <f>IFERROR(MAX(IF(OR(P775="",Q775="",R775=""),"",IF(AND(MONTH(E775)=2,MONTH(F775)=2),(NETWORKDAYS(E775,F775,Lister!$D$7:$D$16)-R775)*O775/NETWORKDAYS(Lister!$D$21,Lister!$E$21,Lister!$D$7:$D$16),IF(AND(MONTH(E775)=2,F775&gt;DATE(2022,2,28)),(NETWORKDAYS(E775,Lister!$E$21,Lister!$D$7:$D$16)-R775)*O775/NETWORKDAYS(Lister!$D$21,Lister!$E$21,Lister!$D$7:$D$16),IF(AND(E775&lt;DATE(2022,2,1),MONTH(F775)=2),(NETWORKDAYS(Lister!$D$21,F775,Lister!$D$7:$D$16)-R775)*O775/NETWORKDAYS(Lister!$D$21,Lister!$E$21,Lister!$D$7:$D$16),IF(AND(E775&lt;DATE(2022,2,1),F775&gt;DATE(2022,2,28)),(NETWORKDAYS(Lister!$D$21,Lister!$E$21,Lister!$D$7:$D$16)-R775)*O775/NETWORKDAYS(Lister!$D$21,Lister!$E$21,Lister!$D$7:$D$16),IF(OR(AND(E775&lt;DATE(2022,2,1),F775&lt;DATE(2022,2,1)),E775&gt;DATE(2022,2,28)),0)))))),0),"")</f>
        <v/>
      </c>
      <c r="V775" s="23" t="str">
        <f t="shared" si="80"/>
        <v/>
      </c>
      <c r="W775" s="23" t="str">
        <f t="shared" si="81"/>
        <v/>
      </c>
      <c r="X775" s="24" t="str">
        <f t="shared" si="82"/>
        <v/>
      </c>
    </row>
    <row r="776" spans="1:24" x14ac:dyDescent="0.3">
      <c r="A776" s="4" t="str">
        <f t="shared" si="83"/>
        <v/>
      </c>
      <c r="B776" s="41"/>
      <c r="C776" s="42"/>
      <c r="D776" s="43"/>
      <c r="E776" s="44"/>
      <c r="F776" s="44"/>
      <c r="G776" s="17" t="str">
        <f>IF(OR(E776="",F776=""),"",NETWORKDAYS(E776,F776,Lister!$D$7:$D$16))</f>
        <v/>
      </c>
      <c r="I776" s="45" t="str">
        <f t="shared" si="77"/>
        <v/>
      </c>
      <c r="J776" s="46"/>
      <c r="K776" s="47">
        <f>IF(ISNUMBER('Opsparede løndele'!I761),J776+'Opsparede løndele'!I761,J776)</f>
        <v>0</v>
      </c>
      <c r="L776" s="48"/>
      <c r="M776" s="49"/>
      <c r="N776" s="23" t="str">
        <f t="shared" si="78"/>
        <v/>
      </c>
      <c r="O776" s="21" t="str">
        <f t="shared" si="79"/>
        <v/>
      </c>
      <c r="P776" s="49"/>
      <c r="Q776" s="49"/>
      <c r="R776" s="49"/>
      <c r="S776" s="22" t="str">
        <f>IFERROR(MAX(IF(OR(P776="",Q776="",R776=""),"",IF(AND(MONTH(E776)=12,MONTH(F776)=12),(NETWORKDAYS(E776,F776,Lister!$D$7:$D$16)-P776)*O776/NETWORKDAYS(Lister!$D$19,Lister!$E$19,Lister!$D$7:$D$16),IF(AND(MONTH(E776)=12,F776&gt;DATE(2021,12,31)),(NETWORKDAYS(E776,Lister!$E$19,Lister!$D$7:$D$16)-P776)*O776/NETWORKDAYS(Lister!$D$19,Lister!$E$19,Lister!$D$7:$D$16),IF(E776&gt;DATE(2021,12,31),0)))),0),"")</f>
        <v/>
      </c>
      <c r="T776" s="22" t="str">
        <f>IFERROR(MAX(IF(OR(P776="",Q776="",R776=""),"",IF(AND(MONTH(E776)=1,MONTH(F776)=1),(NETWORKDAYS(E776,F776,Lister!$D$7:$D$16)-Q776)*O776/NETWORKDAYS(Lister!$D$20,Lister!$E$20,Lister!$D$7:$D$16),IF(AND(MONTH(E776)=1,F776&gt;DATE(2022,1,31)),(NETWORKDAYS(E776,Lister!$E$20,Lister!$D$7:$D$16)-Q776)*O776/NETWORKDAYS(Lister!$D$20,Lister!$E$20,Lister!$D$7:$D$16),IF(AND(E776&lt;DATE(2022,1,1),MONTH(F776)=1),(NETWORKDAYS(Lister!$D$20,F776,Lister!$D$7:$D$16)-Q776)*O776/NETWORKDAYS(Lister!$D$20,Lister!$E$20,Lister!$D$7:$D$16),IF(AND(E776&lt;DATE(2022,1,1),F776&gt;DATE(2022,1,31)),(NETWORKDAYS(Lister!$D$20,Lister!$E$20,Lister!$D$7:$D$16)-Q776)*O776/NETWORKDAYS(Lister!$D$20,Lister!$E$20,Lister!$D$7:$D$16),IF(OR(AND(E776&lt;DATE(2022,1,1),F776&lt;DATE(2022,1,1)),E776&gt;DATE(2022,1,31)),0)))))),0),"")</f>
        <v/>
      </c>
      <c r="U776" s="22" t="str">
        <f>IFERROR(MAX(IF(OR(P776="",Q776="",R776=""),"",IF(AND(MONTH(E776)=2,MONTH(F776)=2),(NETWORKDAYS(E776,F776,Lister!$D$7:$D$16)-R776)*O776/NETWORKDAYS(Lister!$D$21,Lister!$E$21,Lister!$D$7:$D$16),IF(AND(MONTH(E776)=2,F776&gt;DATE(2022,2,28)),(NETWORKDAYS(E776,Lister!$E$21,Lister!$D$7:$D$16)-R776)*O776/NETWORKDAYS(Lister!$D$21,Lister!$E$21,Lister!$D$7:$D$16),IF(AND(E776&lt;DATE(2022,2,1),MONTH(F776)=2),(NETWORKDAYS(Lister!$D$21,F776,Lister!$D$7:$D$16)-R776)*O776/NETWORKDAYS(Lister!$D$21,Lister!$E$21,Lister!$D$7:$D$16),IF(AND(E776&lt;DATE(2022,2,1),F776&gt;DATE(2022,2,28)),(NETWORKDAYS(Lister!$D$21,Lister!$E$21,Lister!$D$7:$D$16)-R776)*O776/NETWORKDAYS(Lister!$D$21,Lister!$E$21,Lister!$D$7:$D$16),IF(OR(AND(E776&lt;DATE(2022,2,1),F776&lt;DATE(2022,2,1)),E776&gt;DATE(2022,2,28)),0)))))),0),"")</f>
        <v/>
      </c>
      <c r="V776" s="23" t="str">
        <f t="shared" si="80"/>
        <v/>
      </c>
      <c r="W776" s="23" t="str">
        <f t="shared" si="81"/>
        <v/>
      </c>
      <c r="X776" s="24" t="str">
        <f t="shared" si="82"/>
        <v/>
      </c>
    </row>
    <row r="777" spans="1:24" x14ac:dyDescent="0.3">
      <c r="A777" s="4" t="str">
        <f t="shared" si="83"/>
        <v/>
      </c>
      <c r="B777" s="41"/>
      <c r="C777" s="42"/>
      <c r="D777" s="43"/>
      <c r="E777" s="44"/>
      <c r="F777" s="44"/>
      <c r="G777" s="17" t="str">
        <f>IF(OR(E777="",F777=""),"",NETWORKDAYS(E777,F777,Lister!$D$7:$D$16))</f>
        <v/>
      </c>
      <c r="I777" s="45" t="str">
        <f t="shared" si="77"/>
        <v/>
      </c>
      <c r="J777" s="46"/>
      <c r="K777" s="47">
        <f>IF(ISNUMBER('Opsparede løndele'!I762),J777+'Opsparede løndele'!I762,J777)</f>
        <v>0</v>
      </c>
      <c r="L777" s="48"/>
      <c r="M777" s="49"/>
      <c r="N777" s="23" t="str">
        <f t="shared" si="78"/>
        <v/>
      </c>
      <c r="O777" s="21" t="str">
        <f t="shared" si="79"/>
        <v/>
      </c>
      <c r="P777" s="49"/>
      <c r="Q777" s="49"/>
      <c r="R777" s="49"/>
      <c r="S777" s="22" t="str">
        <f>IFERROR(MAX(IF(OR(P777="",Q777="",R777=""),"",IF(AND(MONTH(E777)=12,MONTH(F777)=12),(NETWORKDAYS(E777,F777,Lister!$D$7:$D$16)-P777)*O777/NETWORKDAYS(Lister!$D$19,Lister!$E$19,Lister!$D$7:$D$16),IF(AND(MONTH(E777)=12,F777&gt;DATE(2021,12,31)),(NETWORKDAYS(E777,Lister!$E$19,Lister!$D$7:$D$16)-P777)*O777/NETWORKDAYS(Lister!$D$19,Lister!$E$19,Lister!$D$7:$D$16),IF(E777&gt;DATE(2021,12,31),0)))),0),"")</f>
        <v/>
      </c>
      <c r="T777" s="22" t="str">
        <f>IFERROR(MAX(IF(OR(P777="",Q777="",R777=""),"",IF(AND(MONTH(E777)=1,MONTH(F777)=1),(NETWORKDAYS(E777,F777,Lister!$D$7:$D$16)-Q777)*O777/NETWORKDAYS(Lister!$D$20,Lister!$E$20,Lister!$D$7:$D$16),IF(AND(MONTH(E777)=1,F777&gt;DATE(2022,1,31)),(NETWORKDAYS(E777,Lister!$E$20,Lister!$D$7:$D$16)-Q777)*O777/NETWORKDAYS(Lister!$D$20,Lister!$E$20,Lister!$D$7:$D$16),IF(AND(E777&lt;DATE(2022,1,1),MONTH(F777)=1),(NETWORKDAYS(Lister!$D$20,F777,Lister!$D$7:$D$16)-Q777)*O777/NETWORKDAYS(Lister!$D$20,Lister!$E$20,Lister!$D$7:$D$16),IF(AND(E777&lt;DATE(2022,1,1),F777&gt;DATE(2022,1,31)),(NETWORKDAYS(Lister!$D$20,Lister!$E$20,Lister!$D$7:$D$16)-Q777)*O777/NETWORKDAYS(Lister!$D$20,Lister!$E$20,Lister!$D$7:$D$16),IF(OR(AND(E777&lt;DATE(2022,1,1),F777&lt;DATE(2022,1,1)),E777&gt;DATE(2022,1,31)),0)))))),0),"")</f>
        <v/>
      </c>
      <c r="U777" s="22" t="str">
        <f>IFERROR(MAX(IF(OR(P777="",Q777="",R777=""),"",IF(AND(MONTH(E777)=2,MONTH(F777)=2),(NETWORKDAYS(E777,F777,Lister!$D$7:$D$16)-R777)*O777/NETWORKDAYS(Lister!$D$21,Lister!$E$21,Lister!$D$7:$D$16),IF(AND(MONTH(E777)=2,F777&gt;DATE(2022,2,28)),(NETWORKDAYS(E777,Lister!$E$21,Lister!$D$7:$D$16)-R777)*O777/NETWORKDAYS(Lister!$D$21,Lister!$E$21,Lister!$D$7:$D$16),IF(AND(E777&lt;DATE(2022,2,1),MONTH(F777)=2),(NETWORKDAYS(Lister!$D$21,F777,Lister!$D$7:$D$16)-R777)*O777/NETWORKDAYS(Lister!$D$21,Lister!$E$21,Lister!$D$7:$D$16),IF(AND(E777&lt;DATE(2022,2,1),F777&gt;DATE(2022,2,28)),(NETWORKDAYS(Lister!$D$21,Lister!$E$21,Lister!$D$7:$D$16)-R777)*O777/NETWORKDAYS(Lister!$D$21,Lister!$E$21,Lister!$D$7:$D$16),IF(OR(AND(E777&lt;DATE(2022,2,1),F777&lt;DATE(2022,2,1)),E777&gt;DATE(2022,2,28)),0)))))),0),"")</f>
        <v/>
      </c>
      <c r="V777" s="23" t="str">
        <f t="shared" si="80"/>
        <v/>
      </c>
      <c r="W777" s="23" t="str">
        <f t="shared" si="81"/>
        <v/>
      </c>
      <c r="X777" s="24" t="str">
        <f t="shared" si="82"/>
        <v/>
      </c>
    </row>
    <row r="778" spans="1:24" x14ac:dyDescent="0.3">
      <c r="A778" s="4" t="str">
        <f t="shared" si="83"/>
        <v/>
      </c>
      <c r="B778" s="41"/>
      <c r="C778" s="42"/>
      <c r="D778" s="43"/>
      <c r="E778" s="44"/>
      <c r="F778" s="44"/>
      <c r="G778" s="17" t="str">
        <f>IF(OR(E778="",F778=""),"",NETWORKDAYS(E778,F778,Lister!$D$7:$D$16))</f>
        <v/>
      </c>
      <c r="I778" s="45" t="str">
        <f t="shared" si="77"/>
        <v/>
      </c>
      <c r="J778" s="46"/>
      <c r="K778" s="47">
        <f>IF(ISNUMBER('Opsparede løndele'!I763),J778+'Opsparede løndele'!I763,J778)</f>
        <v>0</v>
      </c>
      <c r="L778" s="48"/>
      <c r="M778" s="49"/>
      <c r="N778" s="23" t="str">
        <f t="shared" si="78"/>
        <v/>
      </c>
      <c r="O778" s="21" t="str">
        <f t="shared" si="79"/>
        <v/>
      </c>
      <c r="P778" s="49"/>
      <c r="Q778" s="49"/>
      <c r="R778" s="49"/>
      <c r="S778" s="22" t="str">
        <f>IFERROR(MAX(IF(OR(P778="",Q778="",R778=""),"",IF(AND(MONTH(E778)=12,MONTH(F778)=12),(NETWORKDAYS(E778,F778,Lister!$D$7:$D$16)-P778)*O778/NETWORKDAYS(Lister!$D$19,Lister!$E$19,Lister!$D$7:$D$16),IF(AND(MONTH(E778)=12,F778&gt;DATE(2021,12,31)),(NETWORKDAYS(E778,Lister!$E$19,Lister!$D$7:$D$16)-P778)*O778/NETWORKDAYS(Lister!$D$19,Lister!$E$19,Lister!$D$7:$D$16),IF(E778&gt;DATE(2021,12,31),0)))),0),"")</f>
        <v/>
      </c>
      <c r="T778" s="22" t="str">
        <f>IFERROR(MAX(IF(OR(P778="",Q778="",R778=""),"",IF(AND(MONTH(E778)=1,MONTH(F778)=1),(NETWORKDAYS(E778,F778,Lister!$D$7:$D$16)-Q778)*O778/NETWORKDAYS(Lister!$D$20,Lister!$E$20,Lister!$D$7:$D$16),IF(AND(MONTH(E778)=1,F778&gt;DATE(2022,1,31)),(NETWORKDAYS(E778,Lister!$E$20,Lister!$D$7:$D$16)-Q778)*O778/NETWORKDAYS(Lister!$D$20,Lister!$E$20,Lister!$D$7:$D$16),IF(AND(E778&lt;DATE(2022,1,1),MONTH(F778)=1),(NETWORKDAYS(Lister!$D$20,F778,Lister!$D$7:$D$16)-Q778)*O778/NETWORKDAYS(Lister!$D$20,Lister!$E$20,Lister!$D$7:$D$16),IF(AND(E778&lt;DATE(2022,1,1),F778&gt;DATE(2022,1,31)),(NETWORKDAYS(Lister!$D$20,Lister!$E$20,Lister!$D$7:$D$16)-Q778)*O778/NETWORKDAYS(Lister!$D$20,Lister!$E$20,Lister!$D$7:$D$16),IF(OR(AND(E778&lt;DATE(2022,1,1),F778&lt;DATE(2022,1,1)),E778&gt;DATE(2022,1,31)),0)))))),0),"")</f>
        <v/>
      </c>
      <c r="U778" s="22" t="str">
        <f>IFERROR(MAX(IF(OR(P778="",Q778="",R778=""),"",IF(AND(MONTH(E778)=2,MONTH(F778)=2),(NETWORKDAYS(E778,F778,Lister!$D$7:$D$16)-R778)*O778/NETWORKDAYS(Lister!$D$21,Lister!$E$21,Lister!$D$7:$D$16),IF(AND(MONTH(E778)=2,F778&gt;DATE(2022,2,28)),(NETWORKDAYS(E778,Lister!$E$21,Lister!$D$7:$D$16)-R778)*O778/NETWORKDAYS(Lister!$D$21,Lister!$E$21,Lister!$D$7:$D$16),IF(AND(E778&lt;DATE(2022,2,1),MONTH(F778)=2),(NETWORKDAYS(Lister!$D$21,F778,Lister!$D$7:$D$16)-R778)*O778/NETWORKDAYS(Lister!$D$21,Lister!$E$21,Lister!$D$7:$D$16),IF(AND(E778&lt;DATE(2022,2,1),F778&gt;DATE(2022,2,28)),(NETWORKDAYS(Lister!$D$21,Lister!$E$21,Lister!$D$7:$D$16)-R778)*O778/NETWORKDAYS(Lister!$D$21,Lister!$E$21,Lister!$D$7:$D$16),IF(OR(AND(E778&lt;DATE(2022,2,1),F778&lt;DATE(2022,2,1)),E778&gt;DATE(2022,2,28)),0)))))),0),"")</f>
        <v/>
      </c>
      <c r="V778" s="23" t="str">
        <f t="shared" si="80"/>
        <v/>
      </c>
      <c r="W778" s="23" t="str">
        <f t="shared" si="81"/>
        <v/>
      </c>
      <c r="X778" s="24" t="str">
        <f t="shared" si="82"/>
        <v/>
      </c>
    </row>
    <row r="779" spans="1:24" x14ac:dyDescent="0.3">
      <c r="A779" s="4" t="str">
        <f t="shared" si="83"/>
        <v/>
      </c>
      <c r="B779" s="41"/>
      <c r="C779" s="42"/>
      <c r="D779" s="43"/>
      <c r="E779" s="44"/>
      <c r="F779" s="44"/>
      <c r="G779" s="17" t="str">
        <f>IF(OR(E779="",F779=""),"",NETWORKDAYS(E779,F779,Lister!$D$7:$D$16))</f>
        <v/>
      </c>
      <c r="I779" s="45" t="str">
        <f t="shared" si="77"/>
        <v/>
      </c>
      <c r="J779" s="46"/>
      <c r="K779" s="47">
        <f>IF(ISNUMBER('Opsparede løndele'!I764),J779+'Opsparede løndele'!I764,J779)</f>
        <v>0</v>
      </c>
      <c r="L779" s="48"/>
      <c r="M779" s="49"/>
      <c r="N779" s="23" t="str">
        <f t="shared" si="78"/>
        <v/>
      </c>
      <c r="O779" s="21" t="str">
        <f t="shared" si="79"/>
        <v/>
      </c>
      <c r="P779" s="49"/>
      <c r="Q779" s="49"/>
      <c r="R779" s="49"/>
      <c r="S779" s="22" t="str">
        <f>IFERROR(MAX(IF(OR(P779="",Q779="",R779=""),"",IF(AND(MONTH(E779)=12,MONTH(F779)=12),(NETWORKDAYS(E779,F779,Lister!$D$7:$D$16)-P779)*O779/NETWORKDAYS(Lister!$D$19,Lister!$E$19,Lister!$D$7:$D$16),IF(AND(MONTH(E779)=12,F779&gt;DATE(2021,12,31)),(NETWORKDAYS(E779,Lister!$E$19,Lister!$D$7:$D$16)-P779)*O779/NETWORKDAYS(Lister!$D$19,Lister!$E$19,Lister!$D$7:$D$16),IF(E779&gt;DATE(2021,12,31),0)))),0),"")</f>
        <v/>
      </c>
      <c r="T779" s="22" t="str">
        <f>IFERROR(MAX(IF(OR(P779="",Q779="",R779=""),"",IF(AND(MONTH(E779)=1,MONTH(F779)=1),(NETWORKDAYS(E779,F779,Lister!$D$7:$D$16)-Q779)*O779/NETWORKDAYS(Lister!$D$20,Lister!$E$20,Lister!$D$7:$D$16),IF(AND(MONTH(E779)=1,F779&gt;DATE(2022,1,31)),(NETWORKDAYS(E779,Lister!$E$20,Lister!$D$7:$D$16)-Q779)*O779/NETWORKDAYS(Lister!$D$20,Lister!$E$20,Lister!$D$7:$D$16),IF(AND(E779&lt;DATE(2022,1,1),MONTH(F779)=1),(NETWORKDAYS(Lister!$D$20,F779,Lister!$D$7:$D$16)-Q779)*O779/NETWORKDAYS(Lister!$D$20,Lister!$E$20,Lister!$D$7:$D$16),IF(AND(E779&lt;DATE(2022,1,1),F779&gt;DATE(2022,1,31)),(NETWORKDAYS(Lister!$D$20,Lister!$E$20,Lister!$D$7:$D$16)-Q779)*O779/NETWORKDAYS(Lister!$D$20,Lister!$E$20,Lister!$D$7:$D$16),IF(OR(AND(E779&lt;DATE(2022,1,1),F779&lt;DATE(2022,1,1)),E779&gt;DATE(2022,1,31)),0)))))),0),"")</f>
        <v/>
      </c>
      <c r="U779" s="22" t="str">
        <f>IFERROR(MAX(IF(OR(P779="",Q779="",R779=""),"",IF(AND(MONTH(E779)=2,MONTH(F779)=2),(NETWORKDAYS(E779,F779,Lister!$D$7:$D$16)-R779)*O779/NETWORKDAYS(Lister!$D$21,Lister!$E$21,Lister!$D$7:$D$16),IF(AND(MONTH(E779)=2,F779&gt;DATE(2022,2,28)),(NETWORKDAYS(E779,Lister!$E$21,Lister!$D$7:$D$16)-R779)*O779/NETWORKDAYS(Lister!$D$21,Lister!$E$21,Lister!$D$7:$D$16),IF(AND(E779&lt;DATE(2022,2,1),MONTH(F779)=2),(NETWORKDAYS(Lister!$D$21,F779,Lister!$D$7:$D$16)-R779)*O779/NETWORKDAYS(Lister!$D$21,Lister!$E$21,Lister!$D$7:$D$16),IF(AND(E779&lt;DATE(2022,2,1),F779&gt;DATE(2022,2,28)),(NETWORKDAYS(Lister!$D$21,Lister!$E$21,Lister!$D$7:$D$16)-R779)*O779/NETWORKDAYS(Lister!$D$21,Lister!$E$21,Lister!$D$7:$D$16),IF(OR(AND(E779&lt;DATE(2022,2,1),F779&lt;DATE(2022,2,1)),E779&gt;DATE(2022,2,28)),0)))))),0),"")</f>
        <v/>
      </c>
      <c r="V779" s="23" t="str">
        <f t="shared" si="80"/>
        <v/>
      </c>
      <c r="W779" s="23" t="str">
        <f t="shared" si="81"/>
        <v/>
      </c>
      <c r="X779" s="24" t="str">
        <f t="shared" si="82"/>
        <v/>
      </c>
    </row>
    <row r="780" spans="1:24" x14ac:dyDescent="0.3">
      <c r="A780" s="4" t="str">
        <f t="shared" si="83"/>
        <v/>
      </c>
      <c r="B780" s="41"/>
      <c r="C780" s="42"/>
      <c r="D780" s="43"/>
      <c r="E780" s="44"/>
      <c r="F780" s="44"/>
      <c r="G780" s="17" t="str">
        <f>IF(OR(E780="",F780=""),"",NETWORKDAYS(E780,F780,Lister!$D$7:$D$16))</f>
        <v/>
      </c>
      <c r="I780" s="45" t="str">
        <f t="shared" si="77"/>
        <v/>
      </c>
      <c r="J780" s="46"/>
      <c r="K780" s="47">
        <f>IF(ISNUMBER('Opsparede løndele'!I765),J780+'Opsparede løndele'!I765,J780)</f>
        <v>0</v>
      </c>
      <c r="L780" s="48"/>
      <c r="M780" s="49"/>
      <c r="N780" s="23" t="str">
        <f t="shared" si="78"/>
        <v/>
      </c>
      <c r="O780" s="21" t="str">
        <f t="shared" si="79"/>
        <v/>
      </c>
      <c r="P780" s="49"/>
      <c r="Q780" s="49"/>
      <c r="R780" s="49"/>
      <c r="S780" s="22" t="str">
        <f>IFERROR(MAX(IF(OR(P780="",Q780="",R780=""),"",IF(AND(MONTH(E780)=12,MONTH(F780)=12),(NETWORKDAYS(E780,F780,Lister!$D$7:$D$16)-P780)*O780/NETWORKDAYS(Lister!$D$19,Lister!$E$19,Lister!$D$7:$D$16),IF(AND(MONTH(E780)=12,F780&gt;DATE(2021,12,31)),(NETWORKDAYS(E780,Lister!$E$19,Lister!$D$7:$D$16)-P780)*O780/NETWORKDAYS(Lister!$D$19,Lister!$E$19,Lister!$D$7:$D$16),IF(E780&gt;DATE(2021,12,31),0)))),0),"")</f>
        <v/>
      </c>
      <c r="T780" s="22" t="str">
        <f>IFERROR(MAX(IF(OR(P780="",Q780="",R780=""),"",IF(AND(MONTH(E780)=1,MONTH(F780)=1),(NETWORKDAYS(E780,F780,Lister!$D$7:$D$16)-Q780)*O780/NETWORKDAYS(Lister!$D$20,Lister!$E$20,Lister!$D$7:$D$16),IF(AND(MONTH(E780)=1,F780&gt;DATE(2022,1,31)),(NETWORKDAYS(E780,Lister!$E$20,Lister!$D$7:$D$16)-Q780)*O780/NETWORKDAYS(Lister!$D$20,Lister!$E$20,Lister!$D$7:$D$16),IF(AND(E780&lt;DATE(2022,1,1),MONTH(F780)=1),(NETWORKDAYS(Lister!$D$20,F780,Lister!$D$7:$D$16)-Q780)*O780/NETWORKDAYS(Lister!$D$20,Lister!$E$20,Lister!$D$7:$D$16),IF(AND(E780&lt;DATE(2022,1,1),F780&gt;DATE(2022,1,31)),(NETWORKDAYS(Lister!$D$20,Lister!$E$20,Lister!$D$7:$D$16)-Q780)*O780/NETWORKDAYS(Lister!$D$20,Lister!$E$20,Lister!$D$7:$D$16),IF(OR(AND(E780&lt;DATE(2022,1,1),F780&lt;DATE(2022,1,1)),E780&gt;DATE(2022,1,31)),0)))))),0),"")</f>
        <v/>
      </c>
      <c r="U780" s="22" t="str">
        <f>IFERROR(MAX(IF(OR(P780="",Q780="",R780=""),"",IF(AND(MONTH(E780)=2,MONTH(F780)=2),(NETWORKDAYS(E780,F780,Lister!$D$7:$D$16)-R780)*O780/NETWORKDAYS(Lister!$D$21,Lister!$E$21,Lister!$D$7:$D$16),IF(AND(MONTH(E780)=2,F780&gt;DATE(2022,2,28)),(NETWORKDAYS(E780,Lister!$E$21,Lister!$D$7:$D$16)-R780)*O780/NETWORKDAYS(Lister!$D$21,Lister!$E$21,Lister!$D$7:$D$16),IF(AND(E780&lt;DATE(2022,2,1),MONTH(F780)=2),(NETWORKDAYS(Lister!$D$21,F780,Lister!$D$7:$D$16)-R780)*O780/NETWORKDAYS(Lister!$D$21,Lister!$E$21,Lister!$D$7:$D$16),IF(AND(E780&lt;DATE(2022,2,1),F780&gt;DATE(2022,2,28)),(NETWORKDAYS(Lister!$D$21,Lister!$E$21,Lister!$D$7:$D$16)-R780)*O780/NETWORKDAYS(Lister!$D$21,Lister!$E$21,Lister!$D$7:$D$16),IF(OR(AND(E780&lt;DATE(2022,2,1),F780&lt;DATE(2022,2,1)),E780&gt;DATE(2022,2,28)),0)))))),0),"")</f>
        <v/>
      </c>
      <c r="V780" s="23" t="str">
        <f t="shared" si="80"/>
        <v/>
      </c>
      <c r="W780" s="23" t="str">
        <f t="shared" si="81"/>
        <v/>
      </c>
      <c r="X780" s="24" t="str">
        <f t="shared" si="82"/>
        <v/>
      </c>
    </row>
    <row r="781" spans="1:24" x14ac:dyDescent="0.3">
      <c r="A781" s="4" t="str">
        <f t="shared" si="83"/>
        <v/>
      </c>
      <c r="B781" s="41"/>
      <c r="C781" s="42"/>
      <c r="D781" s="43"/>
      <c r="E781" s="44"/>
      <c r="F781" s="44"/>
      <c r="G781" s="17" t="str">
        <f>IF(OR(E781="",F781=""),"",NETWORKDAYS(E781,F781,Lister!$D$7:$D$16))</f>
        <v/>
      </c>
      <c r="I781" s="45" t="str">
        <f t="shared" si="77"/>
        <v/>
      </c>
      <c r="J781" s="46"/>
      <c r="K781" s="47">
        <f>IF(ISNUMBER('Opsparede løndele'!I766),J781+'Opsparede løndele'!I766,J781)</f>
        <v>0</v>
      </c>
      <c r="L781" s="48"/>
      <c r="M781" s="49"/>
      <c r="N781" s="23" t="str">
        <f t="shared" si="78"/>
        <v/>
      </c>
      <c r="O781" s="21" t="str">
        <f t="shared" si="79"/>
        <v/>
      </c>
      <c r="P781" s="49"/>
      <c r="Q781" s="49"/>
      <c r="R781" s="49"/>
      <c r="S781" s="22" t="str">
        <f>IFERROR(MAX(IF(OR(P781="",Q781="",R781=""),"",IF(AND(MONTH(E781)=12,MONTH(F781)=12),(NETWORKDAYS(E781,F781,Lister!$D$7:$D$16)-P781)*O781/NETWORKDAYS(Lister!$D$19,Lister!$E$19,Lister!$D$7:$D$16),IF(AND(MONTH(E781)=12,F781&gt;DATE(2021,12,31)),(NETWORKDAYS(E781,Lister!$E$19,Lister!$D$7:$D$16)-P781)*O781/NETWORKDAYS(Lister!$D$19,Lister!$E$19,Lister!$D$7:$D$16),IF(E781&gt;DATE(2021,12,31),0)))),0),"")</f>
        <v/>
      </c>
      <c r="T781" s="22" t="str">
        <f>IFERROR(MAX(IF(OR(P781="",Q781="",R781=""),"",IF(AND(MONTH(E781)=1,MONTH(F781)=1),(NETWORKDAYS(E781,F781,Lister!$D$7:$D$16)-Q781)*O781/NETWORKDAYS(Lister!$D$20,Lister!$E$20,Lister!$D$7:$D$16),IF(AND(MONTH(E781)=1,F781&gt;DATE(2022,1,31)),(NETWORKDAYS(E781,Lister!$E$20,Lister!$D$7:$D$16)-Q781)*O781/NETWORKDAYS(Lister!$D$20,Lister!$E$20,Lister!$D$7:$D$16),IF(AND(E781&lt;DATE(2022,1,1),MONTH(F781)=1),(NETWORKDAYS(Lister!$D$20,F781,Lister!$D$7:$D$16)-Q781)*O781/NETWORKDAYS(Lister!$D$20,Lister!$E$20,Lister!$D$7:$D$16),IF(AND(E781&lt;DATE(2022,1,1),F781&gt;DATE(2022,1,31)),(NETWORKDAYS(Lister!$D$20,Lister!$E$20,Lister!$D$7:$D$16)-Q781)*O781/NETWORKDAYS(Lister!$D$20,Lister!$E$20,Lister!$D$7:$D$16),IF(OR(AND(E781&lt;DATE(2022,1,1),F781&lt;DATE(2022,1,1)),E781&gt;DATE(2022,1,31)),0)))))),0),"")</f>
        <v/>
      </c>
      <c r="U781" s="22" t="str">
        <f>IFERROR(MAX(IF(OR(P781="",Q781="",R781=""),"",IF(AND(MONTH(E781)=2,MONTH(F781)=2),(NETWORKDAYS(E781,F781,Lister!$D$7:$D$16)-R781)*O781/NETWORKDAYS(Lister!$D$21,Lister!$E$21,Lister!$D$7:$D$16),IF(AND(MONTH(E781)=2,F781&gt;DATE(2022,2,28)),(NETWORKDAYS(E781,Lister!$E$21,Lister!$D$7:$D$16)-R781)*O781/NETWORKDAYS(Lister!$D$21,Lister!$E$21,Lister!$D$7:$D$16),IF(AND(E781&lt;DATE(2022,2,1),MONTH(F781)=2),(NETWORKDAYS(Lister!$D$21,F781,Lister!$D$7:$D$16)-R781)*O781/NETWORKDAYS(Lister!$D$21,Lister!$E$21,Lister!$D$7:$D$16),IF(AND(E781&lt;DATE(2022,2,1),F781&gt;DATE(2022,2,28)),(NETWORKDAYS(Lister!$D$21,Lister!$E$21,Lister!$D$7:$D$16)-R781)*O781/NETWORKDAYS(Lister!$D$21,Lister!$E$21,Lister!$D$7:$D$16),IF(OR(AND(E781&lt;DATE(2022,2,1),F781&lt;DATE(2022,2,1)),E781&gt;DATE(2022,2,28)),0)))))),0),"")</f>
        <v/>
      </c>
      <c r="V781" s="23" t="str">
        <f t="shared" si="80"/>
        <v/>
      </c>
      <c r="W781" s="23" t="str">
        <f t="shared" si="81"/>
        <v/>
      </c>
      <c r="X781" s="24" t="str">
        <f t="shared" si="82"/>
        <v/>
      </c>
    </row>
    <row r="782" spans="1:24" x14ac:dyDescent="0.3">
      <c r="A782" s="4" t="str">
        <f t="shared" si="83"/>
        <v/>
      </c>
      <c r="B782" s="41"/>
      <c r="C782" s="42"/>
      <c r="D782" s="43"/>
      <c r="E782" s="44"/>
      <c r="F782" s="44"/>
      <c r="G782" s="17" t="str">
        <f>IF(OR(E782="",F782=""),"",NETWORKDAYS(E782,F782,Lister!$D$7:$D$16))</f>
        <v/>
      </c>
      <c r="I782" s="45" t="str">
        <f t="shared" si="77"/>
        <v/>
      </c>
      <c r="J782" s="46"/>
      <c r="K782" s="47">
        <f>IF(ISNUMBER('Opsparede løndele'!I767),J782+'Opsparede løndele'!I767,J782)</f>
        <v>0</v>
      </c>
      <c r="L782" s="48"/>
      <c r="M782" s="49"/>
      <c r="N782" s="23" t="str">
        <f t="shared" si="78"/>
        <v/>
      </c>
      <c r="O782" s="21" t="str">
        <f t="shared" si="79"/>
        <v/>
      </c>
      <c r="P782" s="49"/>
      <c r="Q782" s="49"/>
      <c r="R782" s="49"/>
      <c r="S782" s="22" t="str">
        <f>IFERROR(MAX(IF(OR(P782="",Q782="",R782=""),"",IF(AND(MONTH(E782)=12,MONTH(F782)=12),(NETWORKDAYS(E782,F782,Lister!$D$7:$D$16)-P782)*O782/NETWORKDAYS(Lister!$D$19,Lister!$E$19,Lister!$D$7:$D$16),IF(AND(MONTH(E782)=12,F782&gt;DATE(2021,12,31)),(NETWORKDAYS(E782,Lister!$E$19,Lister!$D$7:$D$16)-P782)*O782/NETWORKDAYS(Lister!$D$19,Lister!$E$19,Lister!$D$7:$D$16),IF(E782&gt;DATE(2021,12,31),0)))),0),"")</f>
        <v/>
      </c>
      <c r="T782" s="22" t="str">
        <f>IFERROR(MAX(IF(OR(P782="",Q782="",R782=""),"",IF(AND(MONTH(E782)=1,MONTH(F782)=1),(NETWORKDAYS(E782,F782,Lister!$D$7:$D$16)-Q782)*O782/NETWORKDAYS(Lister!$D$20,Lister!$E$20,Lister!$D$7:$D$16),IF(AND(MONTH(E782)=1,F782&gt;DATE(2022,1,31)),(NETWORKDAYS(E782,Lister!$E$20,Lister!$D$7:$D$16)-Q782)*O782/NETWORKDAYS(Lister!$D$20,Lister!$E$20,Lister!$D$7:$D$16),IF(AND(E782&lt;DATE(2022,1,1),MONTH(F782)=1),(NETWORKDAYS(Lister!$D$20,F782,Lister!$D$7:$D$16)-Q782)*O782/NETWORKDAYS(Lister!$D$20,Lister!$E$20,Lister!$D$7:$D$16),IF(AND(E782&lt;DATE(2022,1,1),F782&gt;DATE(2022,1,31)),(NETWORKDAYS(Lister!$D$20,Lister!$E$20,Lister!$D$7:$D$16)-Q782)*O782/NETWORKDAYS(Lister!$D$20,Lister!$E$20,Lister!$D$7:$D$16),IF(OR(AND(E782&lt;DATE(2022,1,1),F782&lt;DATE(2022,1,1)),E782&gt;DATE(2022,1,31)),0)))))),0),"")</f>
        <v/>
      </c>
      <c r="U782" s="22" t="str">
        <f>IFERROR(MAX(IF(OR(P782="",Q782="",R782=""),"",IF(AND(MONTH(E782)=2,MONTH(F782)=2),(NETWORKDAYS(E782,F782,Lister!$D$7:$D$16)-R782)*O782/NETWORKDAYS(Lister!$D$21,Lister!$E$21,Lister!$D$7:$D$16),IF(AND(MONTH(E782)=2,F782&gt;DATE(2022,2,28)),(NETWORKDAYS(E782,Lister!$E$21,Lister!$D$7:$D$16)-R782)*O782/NETWORKDAYS(Lister!$D$21,Lister!$E$21,Lister!$D$7:$D$16),IF(AND(E782&lt;DATE(2022,2,1),MONTH(F782)=2),(NETWORKDAYS(Lister!$D$21,F782,Lister!$D$7:$D$16)-R782)*O782/NETWORKDAYS(Lister!$D$21,Lister!$E$21,Lister!$D$7:$D$16),IF(AND(E782&lt;DATE(2022,2,1),F782&gt;DATE(2022,2,28)),(NETWORKDAYS(Lister!$D$21,Lister!$E$21,Lister!$D$7:$D$16)-R782)*O782/NETWORKDAYS(Lister!$D$21,Lister!$E$21,Lister!$D$7:$D$16),IF(OR(AND(E782&lt;DATE(2022,2,1),F782&lt;DATE(2022,2,1)),E782&gt;DATE(2022,2,28)),0)))))),0),"")</f>
        <v/>
      </c>
      <c r="V782" s="23" t="str">
        <f t="shared" si="80"/>
        <v/>
      </c>
      <c r="W782" s="23" t="str">
        <f t="shared" si="81"/>
        <v/>
      </c>
      <c r="X782" s="24" t="str">
        <f t="shared" si="82"/>
        <v/>
      </c>
    </row>
    <row r="783" spans="1:24" x14ac:dyDescent="0.3">
      <c r="A783" s="4" t="str">
        <f t="shared" si="83"/>
        <v/>
      </c>
      <c r="B783" s="41"/>
      <c r="C783" s="42"/>
      <c r="D783" s="43"/>
      <c r="E783" s="44"/>
      <c r="F783" s="44"/>
      <c r="G783" s="17" t="str">
        <f>IF(OR(E783="",F783=""),"",NETWORKDAYS(E783,F783,Lister!$D$7:$D$16))</f>
        <v/>
      </c>
      <c r="I783" s="45" t="str">
        <f t="shared" si="77"/>
        <v/>
      </c>
      <c r="J783" s="46"/>
      <c r="K783" s="47">
        <f>IF(ISNUMBER('Opsparede løndele'!I768),J783+'Opsparede løndele'!I768,J783)</f>
        <v>0</v>
      </c>
      <c r="L783" s="48"/>
      <c r="M783" s="49"/>
      <c r="N783" s="23" t="str">
        <f t="shared" si="78"/>
        <v/>
      </c>
      <c r="O783" s="21" t="str">
        <f t="shared" si="79"/>
        <v/>
      </c>
      <c r="P783" s="49"/>
      <c r="Q783" s="49"/>
      <c r="R783" s="49"/>
      <c r="S783" s="22" t="str">
        <f>IFERROR(MAX(IF(OR(P783="",Q783="",R783=""),"",IF(AND(MONTH(E783)=12,MONTH(F783)=12),(NETWORKDAYS(E783,F783,Lister!$D$7:$D$16)-P783)*O783/NETWORKDAYS(Lister!$D$19,Lister!$E$19,Lister!$D$7:$D$16),IF(AND(MONTH(E783)=12,F783&gt;DATE(2021,12,31)),(NETWORKDAYS(E783,Lister!$E$19,Lister!$D$7:$D$16)-P783)*O783/NETWORKDAYS(Lister!$D$19,Lister!$E$19,Lister!$D$7:$D$16),IF(E783&gt;DATE(2021,12,31),0)))),0),"")</f>
        <v/>
      </c>
      <c r="T783" s="22" t="str">
        <f>IFERROR(MAX(IF(OR(P783="",Q783="",R783=""),"",IF(AND(MONTH(E783)=1,MONTH(F783)=1),(NETWORKDAYS(E783,F783,Lister!$D$7:$D$16)-Q783)*O783/NETWORKDAYS(Lister!$D$20,Lister!$E$20,Lister!$D$7:$D$16),IF(AND(MONTH(E783)=1,F783&gt;DATE(2022,1,31)),(NETWORKDAYS(E783,Lister!$E$20,Lister!$D$7:$D$16)-Q783)*O783/NETWORKDAYS(Lister!$D$20,Lister!$E$20,Lister!$D$7:$D$16),IF(AND(E783&lt;DATE(2022,1,1),MONTH(F783)=1),(NETWORKDAYS(Lister!$D$20,F783,Lister!$D$7:$D$16)-Q783)*O783/NETWORKDAYS(Lister!$D$20,Lister!$E$20,Lister!$D$7:$D$16),IF(AND(E783&lt;DATE(2022,1,1),F783&gt;DATE(2022,1,31)),(NETWORKDAYS(Lister!$D$20,Lister!$E$20,Lister!$D$7:$D$16)-Q783)*O783/NETWORKDAYS(Lister!$D$20,Lister!$E$20,Lister!$D$7:$D$16),IF(OR(AND(E783&lt;DATE(2022,1,1),F783&lt;DATE(2022,1,1)),E783&gt;DATE(2022,1,31)),0)))))),0),"")</f>
        <v/>
      </c>
      <c r="U783" s="22" t="str">
        <f>IFERROR(MAX(IF(OR(P783="",Q783="",R783=""),"",IF(AND(MONTH(E783)=2,MONTH(F783)=2),(NETWORKDAYS(E783,F783,Lister!$D$7:$D$16)-R783)*O783/NETWORKDAYS(Lister!$D$21,Lister!$E$21,Lister!$D$7:$D$16),IF(AND(MONTH(E783)=2,F783&gt;DATE(2022,2,28)),(NETWORKDAYS(E783,Lister!$E$21,Lister!$D$7:$D$16)-R783)*O783/NETWORKDAYS(Lister!$D$21,Lister!$E$21,Lister!$D$7:$D$16),IF(AND(E783&lt;DATE(2022,2,1),MONTH(F783)=2),(NETWORKDAYS(Lister!$D$21,F783,Lister!$D$7:$D$16)-R783)*O783/NETWORKDAYS(Lister!$D$21,Lister!$E$21,Lister!$D$7:$D$16),IF(AND(E783&lt;DATE(2022,2,1),F783&gt;DATE(2022,2,28)),(NETWORKDAYS(Lister!$D$21,Lister!$E$21,Lister!$D$7:$D$16)-R783)*O783/NETWORKDAYS(Lister!$D$21,Lister!$E$21,Lister!$D$7:$D$16),IF(OR(AND(E783&lt;DATE(2022,2,1),F783&lt;DATE(2022,2,1)),E783&gt;DATE(2022,2,28)),0)))))),0),"")</f>
        <v/>
      </c>
      <c r="V783" s="23" t="str">
        <f t="shared" si="80"/>
        <v/>
      </c>
      <c r="W783" s="23" t="str">
        <f t="shared" si="81"/>
        <v/>
      </c>
      <c r="X783" s="24" t="str">
        <f t="shared" si="82"/>
        <v/>
      </c>
    </row>
    <row r="784" spans="1:24" x14ac:dyDescent="0.3">
      <c r="A784" s="4" t="str">
        <f t="shared" si="83"/>
        <v/>
      </c>
      <c r="B784" s="41"/>
      <c r="C784" s="42"/>
      <c r="D784" s="43"/>
      <c r="E784" s="44"/>
      <c r="F784" s="44"/>
      <c r="G784" s="17" t="str">
        <f>IF(OR(E784="",F784=""),"",NETWORKDAYS(E784,F784,Lister!$D$7:$D$16))</f>
        <v/>
      </c>
      <c r="I784" s="45" t="str">
        <f t="shared" si="77"/>
        <v/>
      </c>
      <c r="J784" s="46"/>
      <c r="K784" s="47">
        <f>IF(ISNUMBER('Opsparede løndele'!I769),J784+'Opsparede løndele'!I769,J784)</f>
        <v>0</v>
      </c>
      <c r="L784" s="48"/>
      <c r="M784" s="49"/>
      <c r="N784" s="23" t="str">
        <f t="shared" si="78"/>
        <v/>
      </c>
      <c r="O784" s="21" t="str">
        <f t="shared" si="79"/>
        <v/>
      </c>
      <c r="P784" s="49"/>
      <c r="Q784" s="49"/>
      <c r="R784" s="49"/>
      <c r="S784" s="22" t="str">
        <f>IFERROR(MAX(IF(OR(P784="",Q784="",R784=""),"",IF(AND(MONTH(E784)=12,MONTH(F784)=12),(NETWORKDAYS(E784,F784,Lister!$D$7:$D$16)-P784)*O784/NETWORKDAYS(Lister!$D$19,Lister!$E$19,Lister!$D$7:$D$16),IF(AND(MONTH(E784)=12,F784&gt;DATE(2021,12,31)),(NETWORKDAYS(E784,Lister!$E$19,Lister!$D$7:$D$16)-P784)*O784/NETWORKDAYS(Lister!$D$19,Lister!$E$19,Lister!$D$7:$D$16),IF(E784&gt;DATE(2021,12,31),0)))),0),"")</f>
        <v/>
      </c>
      <c r="T784" s="22" t="str">
        <f>IFERROR(MAX(IF(OR(P784="",Q784="",R784=""),"",IF(AND(MONTH(E784)=1,MONTH(F784)=1),(NETWORKDAYS(E784,F784,Lister!$D$7:$D$16)-Q784)*O784/NETWORKDAYS(Lister!$D$20,Lister!$E$20,Lister!$D$7:$D$16),IF(AND(MONTH(E784)=1,F784&gt;DATE(2022,1,31)),(NETWORKDAYS(E784,Lister!$E$20,Lister!$D$7:$D$16)-Q784)*O784/NETWORKDAYS(Lister!$D$20,Lister!$E$20,Lister!$D$7:$D$16),IF(AND(E784&lt;DATE(2022,1,1),MONTH(F784)=1),(NETWORKDAYS(Lister!$D$20,F784,Lister!$D$7:$D$16)-Q784)*O784/NETWORKDAYS(Lister!$D$20,Lister!$E$20,Lister!$D$7:$D$16),IF(AND(E784&lt;DATE(2022,1,1),F784&gt;DATE(2022,1,31)),(NETWORKDAYS(Lister!$D$20,Lister!$E$20,Lister!$D$7:$D$16)-Q784)*O784/NETWORKDAYS(Lister!$D$20,Lister!$E$20,Lister!$D$7:$D$16),IF(OR(AND(E784&lt;DATE(2022,1,1),F784&lt;DATE(2022,1,1)),E784&gt;DATE(2022,1,31)),0)))))),0),"")</f>
        <v/>
      </c>
      <c r="U784" s="22" t="str">
        <f>IFERROR(MAX(IF(OR(P784="",Q784="",R784=""),"",IF(AND(MONTH(E784)=2,MONTH(F784)=2),(NETWORKDAYS(E784,F784,Lister!$D$7:$D$16)-R784)*O784/NETWORKDAYS(Lister!$D$21,Lister!$E$21,Lister!$D$7:$D$16),IF(AND(MONTH(E784)=2,F784&gt;DATE(2022,2,28)),(NETWORKDAYS(E784,Lister!$E$21,Lister!$D$7:$D$16)-R784)*O784/NETWORKDAYS(Lister!$D$21,Lister!$E$21,Lister!$D$7:$D$16),IF(AND(E784&lt;DATE(2022,2,1),MONTH(F784)=2),(NETWORKDAYS(Lister!$D$21,F784,Lister!$D$7:$D$16)-R784)*O784/NETWORKDAYS(Lister!$D$21,Lister!$E$21,Lister!$D$7:$D$16),IF(AND(E784&lt;DATE(2022,2,1),F784&gt;DATE(2022,2,28)),(NETWORKDAYS(Lister!$D$21,Lister!$E$21,Lister!$D$7:$D$16)-R784)*O784/NETWORKDAYS(Lister!$D$21,Lister!$E$21,Lister!$D$7:$D$16),IF(OR(AND(E784&lt;DATE(2022,2,1),F784&lt;DATE(2022,2,1)),E784&gt;DATE(2022,2,28)),0)))))),0),"")</f>
        <v/>
      </c>
      <c r="V784" s="23" t="str">
        <f t="shared" si="80"/>
        <v/>
      </c>
      <c r="W784" s="23" t="str">
        <f t="shared" si="81"/>
        <v/>
      </c>
      <c r="X784" s="24" t="str">
        <f t="shared" si="82"/>
        <v/>
      </c>
    </row>
    <row r="785" spans="1:24" x14ac:dyDescent="0.3">
      <c r="A785" s="4" t="str">
        <f t="shared" si="83"/>
        <v/>
      </c>
      <c r="B785" s="41"/>
      <c r="C785" s="42"/>
      <c r="D785" s="43"/>
      <c r="E785" s="44"/>
      <c r="F785" s="44"/>
      <c r="G785" s="17" t="str">
        <f>IF(OR(E785="",F785=""),"",NETWORKDAYS(E785,F785,Lister!$D$7:$D$16))</f>
        <v/>
      </c>
      <c r="I785" s="45" t="str">
        <f t="shared" si="77"/>
        <v/>
      </c>
      <c r="J785" s="46"/>
      <c r="K785" s="47">
        <f>IF(ISNUMBER('Opsparede løndele'!I770),J785+'Opsparede løndele'!I770,J785)</f>
        <v>0</v>
      </c>
      <c r="L785" s="48"/>
      <c r="M785" s="49"/>
      <c r="N785" s="23" t="str">
        <f t="shared" si="78"/>
        <v/>
      </c>
      <c r="O785" s="21" t="str">
        <f t="shared" si="79"/>
        <v/>
      </c>
      <c r="P785" s="49"/>
      <c r="Q785" s="49"/>
      <c r="R785" s="49"/>
      <c r="S785" s="22" t="str">
        <f>IFERROR(MAX(IF(OR(P785="",Q785="",R785=""),"",IF(AND(MONTH(E785)=12,MONTH(F785)=12),(NETWORKDAYS(E785,F785,Lister!$D$7:$D$16)-P785)*O785/NETWORKDAYS(Lister!$D$19,Lister!$E$19,Lister!$D$7:$D$16),IF(AND(MONTH(E785)=12,F785&gt;DATE(2021,12,31)),(NETWORKDAYS(E785,Lister!$E$19,Lister!$D$7:$D$16)-P785)*O785/NETWORKDAYS(Lister!$D$19,Lister!$E$19,Lister!$D$7:$D$16),IF(E785&gt;DATE(2021,12,31),0)))),0),"")</f>
        <v/>
      </c>
      <c r="T785" s="22" t="str">
        <f>IFERROR(MAX(IF(OR(P785="",Q785="",R785=""),"",IF(AND(MONTH(E785)=1,MONTH(F785)=1),(NETWORKDAYS(E785,F785,Lister!$D$7:$D$16)-Q785)*O785/NETWORKDAYS(Lister!$D$20,Lister!$E$20,Lister!$D$7:$D$16),IF(AND(MONTH(E785)=1,F785&gt;DATE(2022,1,31)),(NETWORKDAYS(E785,Lister!$E$20,Lister!$D$7:$D$16)-Q785)*O785/NETWORKDAYS(Lister!$D$20,Lister!$E$20,Lister!$D$7:$D$16),IF(AND(E785&lt;DATE(2022,1,1),MONTH(F785)=1),(NETWORKDAYS(Lister!$D$20,F785,Lister!$D$7:$D$16)-Q785)*O785/NETWORKDAYS(Lister!$D$20,Lister!$E$20,Lister!$D$7:$D$16),IF(AND(E785&lt;DATE(2022,1,1),F785&gt;DATE(2022,1,31)),(NETWORKDAYS(Lister!$D$20,Lister!$E$20,Lister!$D$7:$D$16)-Q785)*O785/NETWORKDAYS(Lister!$D$20,Lister!$E$20,Lister!$D$7:$D$16),IF(OR(AND(E785&lt;DATE(2022,1,1),F785&lt;DATE(2022,1,1)),E785&gt;DATE(2022,1,31)),0)))))),0),"")</f>
        <v/>
      </c>
      <c r="U785" s="22" t="str">
        <f>IFERROR(MAX(IF(OR(P785="",Q785="",R785=""),"",IF(AND(MONTH(E785)=2,MONTH(F785)=2),(NETWORKDAYS(E785,F785,Lister!$D$7:$D$16)-R785)*O785/NETWORKDAYS(Lister!$D$21,Lister!$E$21,Lister!$D$7:$D$16),IF(AND(MONTH(E785)=2,F785&gt;DATE(2022,2,28)),(NETWORKDAYS(E785,Lister!$E$21,Lister!$D$7:$D$16)-R785)*O785/NETWORKDAYS(Lister!$D$21,Lister!$E$21,Lister!$D$7:$D$16),IF(AND(E785&lt;DATE(2022,2,1),MONTH(F785)=2),(NETWORKDAYS(Lister!$D$21,F785,Lister!$D$7:$D$16)-R785)*O785/NETWORKDAYS(Lister!$D$21,Lister!$E$21,Lister!$D$7:$D$16),IF(AND(E785&lt;DATE(2022,2,1),F785&gt;DATE(2022,2,28)),(NETWORKDAYS(Lister!$D$21,Lister!$E$21,Lister!$D$7:$D$16)-R785)*O785/NETWORKDAYS(Lister!$D$21,Lister!$E$21,Lister!$D$7:$D$16),IF(OR(AND(E785&lt;DATE(2022,2,1),F785&lt;DATE(2022,2,1)),E785&gt;DATE(2022,2,28)),0)))))),0),"")</f>
        <v/>
      </c>
      <c r="V785" s="23" t="str">
        <f t="shared" si="80"/>
        <v/>
      </c>
      <c r="W785" s="23" t="str">
        <f t="shared" si="81"/>
        <v/>
      </c>
      <c r="X785" s="24" t="str">
        <f t="shared" si="82"/>
        <v/>
      </c>
    </row>
    <row r="786" spans="1:24" x14ac:dyDescent="0.3">
      <c r="A786" s="4" t="str">
        <f t="shared" si="83"/>
        <v/>
      </c>
      <c r="B786" s="41"/>
      <c r="C786" s="42"/>
      <c r="D786" s="43"/>
      <c r="E786" s="44"/>
      <c r="F786" s="44"/>
      <c r="G786" s="17" t="str">
        <f>IF(OR(E786="",F786=""),"",NETWORKDAYS(E786,F786,Lister!$D$7:$D$16))</f>
        <v/>
      </c>
      <c r="I786" s="45" t="str">
        <f t="shared" si="77"/>
        <v/>
      </c>
      <c r="J786" s="46"/>
      <c r="K786" s="47">
        <f>IF(ISNUMBER('Opsparede løndele'!I771),J786+'Opsparede løndele'!I771,J786)</f>
        <v>0</v>
      </c>
      <c r="L786" s="48"/>
      <c r="M786" s="49"/>
      <c r="N786" s="23" t="str">
        <f t="shared" si="78"/>
        <v/>
      </c>
      <c r="O786" s="21" t="str">
        <f t="shared" si="79"/>
        <v/>
      </c>
      <c r="P786" s="49"/>
      <c r="Q786" s="49"/>
      <c r="R786" s="49"/>
      <c r="S786" s="22" t="str">
        <f>IFERROR(MAX(IF(OR(P786="",Q786="",R786=""),"",IF(AND(MONTH(E786)=12,MONTH(F786)=12),(NETWORKDAYS(E786,F786,Lister!$D$7:$D$16)-P786)*O786/NETWORKDAYS(Lister!$D$19,Lister!$E$19,Lister!$D$7:$D$16),IF(AND(MONTH(E786)=12,F786&gt;DATE(2021,12,31)),(NETWORKDAYS(E786,Lister!$E$19,Lister!$D$7:$D$16)-P786)*O786/NETWORKDAYS(Lister!$D$19,Lister!$E$19,Lister!$D$7:$D$16),IF(E786&gt;DATE(2021,12,31),0)))),0),"")</f>
        <v/>
      </c>
      <c r="T786" s="22" t="str">
        <f>IFERROR(MAX(IF(OR(P786="",Q786="",R786=""),"",IF(AND(MONTH(E786)=1,MONTH(F786)=1),(NETWORKDAYS(E786,F786,Lister!$D$7:$D$16)-Q786)*O786/NETWORKDAYS(Lister!$D$20,Lister!$E$20,Lister!$D$7:$D$16),IF(AND(MONTH(E786)=1,F786&gt;DATE(2022,1,31)),(NETWORKDAYS(E786,Lister!$E$20,Lister!$D$7:$D$16)-Q786)*O786/NETWORKDAYS(Lister!$D$20,Lister!$E$20,Lister!$D$7:$D$16),IF(AND(E786&lt;DATE(2022,1,1),MONTH(F786)=1),(NETWORKDAYS(Lister!$D$20,F786,Lister!$D$7:$D$16)-Q786)*O786/NETWORKDAYS(Lister!$D$20,Lister!$E$20,Lister!$D$7:$D$16),IF(AND(E786&lt;DATE(2022,1,1),F786&gt;DATE(2022,1,31)),(NETWORKDAYS(Lister!$D$20,Lister!$E$20,Lister!$D$7:$D$16)-Q786)*O786/NETWORKDAYS(Lister!$D$20,Lister!$E$20,Lister!$D$7:$D$16),IF(OR(AND(E786&lt;DATE(2022,1,1),F786&lt;DATE(2022,1,1)),E786&gt;DATE(2022,1,31)),0)))))),0),"")</f>
        <v/>
      </c>
      <c r="U786" s="22" t="str">
        <f>IFERROR(MAX(IF(OR(P786="",Q786="",R786=""),"",IF(AND(MONTH(E786)=2,MONTH(F786)=2),(NETWORKDAYS(E786,F786,Lister!$D$7:$D$16)-R786)*O786/NETWORKDAYS(Lister!$D$21,Lister!$E$21,Lister!$D$7:$D$16),IF(AND(MONTH(E786)=2,F786&gt;DATE(2022,2,28)),(NETWORKDAYS(E786,Lister!$E$21,Lister!$D$7:$D$16)-R786)*O786/NETWORKDAYS(Lister!$D$21,Lister!$E$21,Lister!$D$7:$D$16),IF(AND(E786&lt;DATE(2022,2,1),MONTH(F786)=2),(NETWORKDAYS(Lister!$D$21,F786,Lister!$D$7:$D$16)-R786)*O786/NETWORKDAYS(Lister!$D$21,Lister!$E$21,Lister!$D$7:$D$16),IF(AND(E786&lt;DATE(2022,2,1),F786&gt;DATE(2022,2,28)),(NETWORKDAYS(Lister!$D$21,Lister!$E$21,Lister!$D$7:$D$16)-R786)*O786/NETWORKDAYS(Lister!$D$21,Lister!$E$21,Lister!$D$7:$D$16),IF(OR(AND(E786&lt;DATE(2022,2,1),F786&lt;DATE(2022,2,1)),E786&gt;DATE(2022,2,28)),0)))))),0),"")</f>
        <v/>
      </c>
      <c r="V786" s="23" t="str">
        <f t="shared" si="80"/>
        <v/>
      </c>
      <c r="W786" s="23" t="str">
        <f t="shared" si="81"/>
        <v/>
      </c>
      <c r="X786" s="24" t="str">
        <f t="shared" si="82"/>
        <v/>
      </c>
    </row>
    <row r="787" spans="1:24" x14ac:dyDescent="0.3">
      <c r="A787" s="4" t="str">
        <f t="shared" si="83"/>
        <v/>
      </c>
      <c r="B787" s="41"/>
      <c r="C787" s="42"/>
      <c r="D787" s="43"/>
      <c r="E787" s="44"/>
      <c r="F787" s="44"/>
      <c r="G787" s="17" t="str">
        <f>IF(OR(E787="",F787=""),"",NETWORKDAYS(E787,F787,Lister!$D$7:$D$16))</f>
        <v/>
      </c>
      <c r="I787" s="45" t="str">
        <f t="shared" si="77"/>
        <v/>
      </c>
      <c r="J787" s="46"/>
      <c r="K787" s="47">
        <f>IF(ISNUMBER('Opsparede løndele'!I772),J787+'Opsparede løndele'!I772,J787)</f>
        <v>0</v>
      </c>
      <c r="L787" s="48"/>
      <c r="M787" s="49"/>
      <c r="N787" s="23" t="str">
        <f t="shared" si="78"/>
        <v/>
      </c>
      <c r="O787" s="21" t="str">
        <f t="shared" si="79"/>
        <v/>
      </c>
      <c r="P787" s="49"/>
      <c r="Q787" s="49"/>
      <c r="R787" s="49"/>
      <c r="S787" s="22" t="str">
        <f>IFERROR(MAX(IF(OR(P787="",Q787="",R787=""),"",IF(AND(MONTH(E787)=12,MONTH(F787)=12),(NETWORKDAYS(E787,F787,Lister!$D$7:$D$16)-P787)*O787/NETWORKDAYS(Lister!$D$19,Lister!$E$19,Lister!$D$7:$D$16),IF(AND(MONTH(E787)=12,F787&gt;DATE(2021,12,31)),(NETWORKDAYS(E787,Lister!$E$19,Lister!$D$7:$D$16)-P787)*O787/NETWORKDAYS(Lister!$D$19,Lister!$E$19,Lister!$D$7:$D$16),IF(E787&gt;DATE(2021,12,31),0)))),0),"")</f>
        <v/>
      </c>
      <c r="T787" s="22" t="str">
        <f>IFERROR(MAX(IF(OR(P787="",Q787="",R787=""),"",IF(AND(MONTH(E787)=1,MONTH(F787)=1),(NETWORKDAYS(E787,F787,Lister!$D$7:$D$16)-Q787)*O787/NETWORKDAYS(Lister!$D$20,Lister!$E$20,Lister!$D$7:$D$16),IF(AND(MONTH(E787)=1,F787&gt;DATE(2022,1,31)),(NETWORKDAYS(E787,Lister!$E$20,Lister!$D$7:$D$16)-Q787)*O787/NETWORKDAYS(Lister!$D$20,Lister!$E$20,Lister!$D$7:$D$16),IF(AND(E787&lt;DATE(2022,1,1),MONTH(F787)=1),(NETWORKDAYS(Lister!$D$20,F787,Lister!$D$7:$D$16)-Q787)*O787/NETWORKDAYS(Lister!$D$20,Lister!$E$20,Lister!$D$7:$D$16),IF(AND(E787&lt;DATE(2022,1,1),F787&gt;DATE(2022,1,31)),(NETWORKDAYS(Lister!$D$20,Lister!$E$20,Lister!$D$7:$D$16)-Q787)*O787/NETWORKDAYS(Lister!$D$20,Lister!$E$20,Lister!$D$7:$D$16),IF(OR(AND(E787&lt;DATE(2022,1,1),F787&lt;DATE(2022,1,1)),E787&gt;DATE(2022,1,31)),0)))))),0),"")</f>
        <v/>
      </c>
      <c r="U787" s="22" t="str">
        <f>IFERROR(MAX(IF(OR(P787="",Q787="",R787=""),"",IF(AND(MONTH(E787)=2,MONTH(F787)=2),(NETWORKDAYS(E787,F787,Lister!$D$7:$D$16)-R787)*O787/NETWORKDAYS(Lister!$D$21,Lister!$E$21,Lister!$D$7:$D$16),IF(AND(MONTH(E787)=2,F787&gt;DATE(2022,2,28)),(NETWORKDAYS(E787,Lister!$E$21,Lister!$D$7:$D$16)-R787)*O787/NETWORKDAYS(Lister!$D$21,Lister!$E$21,Lister!$D$7:$D$16),IF(AND(E787&lt;DATE(2022,2,1),MONTH(F787)=2),(NETWORKDAYS(Lister!$D$21,F787,Lister!$D$7:$D$16)-R787)*O787/NETWORKDAYS(Lister!$D$21,Lister!$E$21,Lister!$D$7:$D$16),IF(AND(E787&lt;DATE(2022,2,1),F787&gt;DATE(2022,2,28)),(NETWORKDAYS(Lister!$D$21,Lister!$E$21,Lister!$D$7:$D$16)-R787)*O787/NETWORKDAYS(Lister!$D$21,Lister!$E$21,Lister!$D$7:$D$16),IF(OR(AND(E787&lt;DATE(2022,2,1),F787&lt;DATE(2022,2,1)),E787&gt;DATE(2022,2,28)),0)))))),0),"")</f>
        <v/>
      </c>
      <c r="V787" s="23" t="str">
        <f t="shared" si="80"/>
        <v/>
      </c>
      <c r="W787" s="23" t="str">
        <f t="shared" si="81"/>
        <v/>
      </c>
      <c r="X787" s="24" t="str">
        <f t="shared" si="82"/>
        <v/>
      </c>
    </row>
    <row r="788" spans="1:24" x14ac:dyDescent="0.3">
      <c r="A788" s="4" t="str">
        <f t="shared" si="83"/>
        <v/>
      </c>
      <c r="B788" s="41"/>
      <c r="C788" s="42"/>
      <c r="D788" s="43"/>
      <c r="E788" s="44"/>
      <c r="F788" s="44"/>
      <c r="G788" s="17" t="str">
        <f>IF(OR(E788="",F788=""),"",NETWORKDAYS(E788,F788,Lister!$D$7:$D$16))</f>
        <v/>
      </c>
      <c r="I788" s="45" t="str">
        <f t="shared" si="77"/>
        <v/>
      </c>
      <c r="J788" s="46"/>
      <c r="K788" s="47">
        <f>IF(ISNUMBER('Opsparede løndele'!I773),J788+'Opsparede løndele'!I773,J788)</f>
        <v>0</v>
      </c>
      <c r="L788" s="48"/>
      <c r="M788" s="49"/>
      <c r="N788" s="23" t="str">
        <f t="shared" si="78"/>
        <v/>
      </c>
      <c r="O788" s="21" t="str">
        <f t="shared" si="79"/>
        <v/>
      </c>
      <c r="P788" s="49"/>
      <c r="Q788" s="49"/>
      <c r="R788" s="49"/>
      <c r="S788" s="22" t="str">
        <f>IFERROR(MAX(IF(OR(P788="",Q788="",R788=""),"",IF(AND(MONTH(E788)=12,MONTH(F788)=12),(NETWORKDAYS(E788,F788,Lister!$D$7:$D$16)-P788)*O788/NETWORKDAYS(Lister!$D$19,Lister!$E$19,Lister!$D$7:$D$16),IF(AND(MONTH(E788)=12,F788&gt;DATE(2021,12,31)),(NETWORKDAYS(E788,Lister!$E$19,Lister!$D$7:$D$16)-P788)*O788/NETWORKDAYS(Lister!$D$19,Lister!$E$19,Lister!$D$7:$D$16),IF(E788&gt;DATE(2021,12,31),0)))),0),"")</f>
        <v/>
      </c>
      <c r="T788" s="22" t="str">
        <f>IFERROR(MAX(IF(OR(P788="",Q788="",R788=""),"",IF(AND(MONTH(E788)=1,MONTH(F788)=1),(NETWORKDAYS(E788,F788,Lister!$D$7:$D$16)-Q788)*O788/NETWORKDAYS(Lister!$D$20,Lister!$E$20,Lister!$D$7:$D$16),IF(AND(MONTH(E788)=1,F788&gt;DATE(2022,1,31)),(NETWORKDAYS(E788,Lister!$E$20,Lister!$D$7:$D$16)-Q788)*O788/NETWORKDAYS(Lister!$D$20,Lister!$E$20,Lister!$D$7:$D$16),IF(AND(E788&lt;DATE(2022,1,1),MONTH(F788)=1),(NETWORKDAYS(Lister!$D$20,F788,Lister!$D$7:$D$16)-Q788)*O788/NETWORKDAYS(Lister!$D$20,Lister!$E$20,Lister!$D$7:$D$16),IF(AND(E788&lt;DATE(2022,1,1),F788&gt;DATE(2022,1,31)),(NETWORKDAYS(Lister!$D$20,Lister!$E$20,Lister!$D$7:$D$16)-Q788)*O788/NETWORKDAYS(Lister!$D$20,Lister!$E$20,Lister!$D$7:$D$16),IF(OR(AND(E788&lt;DATE(2022,1,1),F788&lt;DATE(2022,1,1)),E788&gt;DATE(2022,1,31)),0)))))),0),"")</f>
        <v/>
      </c>
      <c r="U788" s="22" t="str">
        <f>IFERROR(MAX(IF(OR(P788="",Q788="",R788=""),"",IF(AND(MONTH(E788)=2,MONTH(F788)=2),(NETWORKDAYS(E788,F788,Lister!$D$7:$D$16)-R788)*O788/NETWORKDAYS(Lister!$D$21,Lister!$E$21,Lister!$D$7:$D$16),IF(AND(MONTH(E788)=2,F788&gt;DATE(2022,2,28)),(NETWORKDAYS(E788,Lister!$E$21,Lister!$D$7:$D$16)-R788)*O788/NETWORKDAYS(Lister!$D$21,Lister!$E$21,Lister!$D$7:$D$16),IF(AND(E788&lt;DATE(2022,2,1),MONTH(F788)=2),(NETWORKDAYS(Lister!$D$21,F788,Lister!$D$7:$D$16)-R788)*O788/NETWORKDAYS(Lister!$D$21,Lister!$E$21,Lister!$D$7:$D$16),IF(AND(E788&lt;DATE(2022,2,1),F788&gt;DATE(2022,2,28)),(NETWORKDAYS(Lister!$D$21,Lister!$E$21,Lister!$D$7:$D$16)-R788)*O788/NETWORKDAYS(Lister!$D$21,Lister!$E$21,Lister!$D$7:$D$16),IF(OR(AND(E788&lt;DATE(2022,2,1),F788&lt;DATE(2022,2,1)),E788&gt;DATE(2022,2,28)),0)))))),0),"")</f>
        <v/>
      </c>
      <c r="V788" s="23" t="str">
        <f t="shared" si="80"/>
        <v/>
      </c>
      <c r="W788" s="23" t="str">
        <f t="shared" si="81"/>
        <v/>
      </c>
      <c r="X788" s="24" t="str">
        <f t="shared" si="82"/>
        <v/>
      </c>
    </row>
    <row r="789" spans="1:24" x14ac:dyDescent="0.3">
      <c r="A789" s="4" t="str">
        <f t="shared" si="83"/>
        <v/>
      </c>
      <c r="B789" s="41"/>
      <c r="C789" s="42"/>
      <c r="D789" s="43"/>
      <c r="E789" s="44"/>
      <c r="F789" s="44"/>
      <c r="G789" s="17" t="str">
        <f>IF(OR(E789="",F789=""),"",NETWORKDAYS(E789,F789,Lister!$D$7:$D$16))</f>
        <v/>
      </c>
      <c r="I789" s="45" t="str">
        <f t="shared" si="77"/>
        <v/>
      </c>
      <c r="J789" s="46"/>
      <c r="K789" s="47">
        <f>IF(ISNUMBER('Opsparede løndele'!I774),J789+'Opsparede løndele'!I774,J789)</f>
        <v>0</v>
      </c>
      <c r="L789" s="48"/>
      <c r="M789" s="49"/>
      <c r="N789" s="23" t="str">
        <f t="shared" si="78"/>
        <v/>
      </c>
      <c r="O789" s="21" t="str">
        <f t="shared" si="79"/>
        <v/>
      </c>
      <c r="P789" s="49"/>
      <c r="Q789" s="49"/>
      <c r="R789" s="49"/>
      <c r="S789" s="22" t="str">
        <f>IFERROR(MAX(IF(OR(P789="",Q789="",R789=""),"",IF(AND(MONTH(E789)=12,MONTH(F789)=12),(NETWORKDAYS(E789,F789,Lister!$D$7:$D$16)-P789)*O789/NETWORKDAYS(Lister!$D$19,Lister!$E$19,Lister!$D$7:$D$16),IF(AND(MONTH(E789)=12,F789&gt;DATE(2021,12,31)),(NETWORKDAYS(E789,Lister!$E$19,Lister!$D$7:$D$16)-P789)*O789/NETWORKDAYS(Lister!$D$19,Lister!$E$19,Lister!$D$7:$D$16),IF(E789&gt;DATE(2021,12,31),0)))),0),"")</f>
        <v/>
      </c>
      <c r="T789" s="22" t="str">
        <f>IFERROR(MAX(IF(OR(P789="",Q789="",R789=""),"",IF(AND(MONTH(E789)=1,MONTH(F789)=1),(NETWORKDAYS(E789,F789,Lister!$D$7:$D$16)-Q789)*O789/NETWORKDAYS(Lister!$D$20,Lister!$E$20,Lister!$D$7:$D$16),IF(AND(MONTH(E789)=1,F789&gt;DATE(2022,1,31)),(NETWORKDAYS(E789,Lister!$E$20,Lister!$D$7:$D$16)-Q789)*O789/NETWORKDAYS(Lister!$D$20,Lister!$E$20,Lister!$D$7:$D$16),IF(AND(E789&lt;DATE(2022,1,1),MONTH(F789)=1),(NETWORKDAYS(Lister!$D$20,F789,Lister!$D$7:$D$16)-Q789)*O789/NETWORKDAYS(Lister!$D$20,Lister!$E$20,Lister!$D$7:$D$16),IF(AND(E789&lt;DATE(2022,1,1),F789&gt;DATE(2022,1,31)),(NETWORKDAYS(Lister!$D$20,Lister!$E$20,Lister!$D$7:$D$16)-Q789)*O789/NETWORKDAYS(Lister!$D$20,Lister!$E$20,Lister!$D$7:$D$16),IF(OR(AND(E789&lt;DATE(2022,1,1),F789&lt;DATE(2022,1,1)),E789&gt;DATE(2022,1,31)),0)))))),0),"")</f>
        <v/>
      </c>
      <c r="U789" s="22" t="str">
        <f>IFERROR(MAX(IF(OR(P789="",Q789="",R789=""),"",IF(AND(MONTH(E789)=2,MONTH(F789)=2),(NETWORKDAYS(E789,F789,Lister!$D$7:$D$16)-R789)*O789/NETWORKDAYS(Lister!$D$21,Lister!$E$21,Lister!$D$7:$D$16),IF(AND(MONTH(E789)=2,F789&gt;DATE(2022,2,28)),(NETWORKDAYS(E789,Lister!$E$21,Lister!$D$7:$D$16)-R789)*O789/NETWORKDAYS(Lister!$D$21,Lister!$E$21,Lister!$D$7:$D$16),IF(AND(E789&lt;DATE(2022,2,1),MONTH(F789)=2),(NETWORKDAYS(Lister!$D$21,F789,Lister!$D$7:$D$16)-R789)*O789/NETWORKDAYS(Lister!$D$21,Lister!$E$21,Lister!$D$7:$D$16),IF(AND(E789&lt;DATE(2022,2,1),F789&gt;DATE(2022,2,28)),(NETWORKDAYS(Lister!$D$21,Lister!$E$21,Lister!$D$7:$D$16)-R789)*O789/NETWORKDAYS(Lister!$D$21,Lister!$E$21,Lister!$D$7:$D$16),IF(OR(AND(E789&lt;DATE(2022,2,1),F789&lt;DATE(2022,2,1)),E789&gt;DATE(2022,2,28)),0)))))),0),"")</f>
        <v/>
      </c>
      <c r="V789" s="23" t="str">
        <f t="shared" si="80"/>
        <v/>
      </c>
      <c r="W789" s="23" t="str">
        <f t="shared" si="81"/>
        <v/>
      </c>
      <c r="X789" s="24" t="str">
        <f t="shared" si="82"/>
        <v/>
      </c>
    </row>
    <row r="790" spans="1:24" x14ac:dyDescent="0.3">
      <c r="A790" s="4" t="str">
        <f t="shared" si="83"/>
        <v/>
      </c>
      <c r="B790" s="41"/>
      <c r="C790" s="42"/>
      <c r="D790" s="43"/>
      <c r="E790" s="44"/>
      <c r="F790" s="44"/>
      <c r="G790" s="17" t="str">
        <f>IF(OR(E790="",F790=""),"",NETWORKDAYS(E790,F790,Lister!$D$7:$D$16))</f>
        <v/>
      </c>
      <c r="I790" s="45" t="str">
        <f t="shared" ref="I790:I853" si="84">IF(H790="","",IF(H790="Funktionær",0.75,IF(H790="Ikke-funktionær",0.9,IF(H790="Elev/lærling",0.9))))</f>
        <v/>
      </c>
      <c r="J790" s="46"/>
      <c r="K790" s="47">
        <f>IF(ISNUMBER('Opsparede løndele'!I775),J790+'Opsparede løndele'!I775,J790)</f>
        <v>0</v>
      </c>
      <c r="L790" s="48"/>
      <c r="M790" s="49"/>
      <c r="N790" s="23" t="str">
        <f t="shared" ref="N790:N853" si="85">IF(B790="","",IF(K790*I790&gt;30000*IF(M790&gt;37,37,M790)/37,30000*IF(M790&gt;37,37,M790)/37,K790*I790))</f>
        <v/>
      </c>
      <c r="O790" s="21" t="str">
        <f t="shared" ref="O790:O853" si="86">IF(N790="","",IF(N790&lt;=K790-L790,N790,K790-L790))</f>
        <v/>
      </c>
      <c r="P790" s="49"/>
      <c r="Q790" s="49"/>
      <c r="R790" s="49"/>
      <c r="S790" s="22" t="str">
        <f>IFERROR(MAX(IF(OR(P790="",Q790="",R790=""),"",IF(AND(MONTH(E790)=12,MONTH(F790)=12),(NETWORKDAYS(E790,F790,Lister!$D$7:$D$16)-P790)*O790/NETWORKDAYS(Lister!$D$19,Lister!$E$19,Lister!$D$7:$D$16),IF(AND(MONTH(E790)=12,F790&gt;DATE(2021,12,31)),(NETWORKDAYS(E790,Lister!$E$19,Lister!$D$7:$D$16)-P790)*O790/NETWORKDAYS(Lister!$D$19,Lister!$E$19,Lister!$D$7:$D$16),IF(E790&gt;DATE(2021,12,31),0)))),0),"")</f>
        <v/>
      </c>
      <c r="T790" s="22" t="str">
        <f>IFERROR(MAX(IF(OR(P790="",Q790="",R790=""),"",IF(AND(MONTH(E790)=1,MONTH(F790)=1),(NETWORKDAYS(E790,F790,Lister!$D$7:$D$16)-Q790)*O790/NETWORKDAYS(Lister!$D$20,Lister!$E$20,Lister!$D$7:$D$16),IF(AND(MONTH(E790)=1,F790&gt;DATE(2022,1,31)),(NETWORKDAYS(E790,Lister!$E$20,Lister!$D$7:$D$16)-Q790)*O790/NETWORKDAYS(Lister!$D$20,Lister!$E$20,Lister!$D$7:$D$16),IF(AND(E790&lt;DATE(2022,1,1),MONTH(F790)=1),(NETWORKDAYS(Lister!$D$20,F790,Lister!$D$7:$D$16)-Q790)*O790/NETWORKDAYS(Lister!$D$20,Lister!$E$20,Lister!$D$7:$D$16),IF(AND(E790&lt;DATE(2022,1,1),F790&gt;DATE(2022,1,31)),(NETWORKDAYS(Lister!$D$20,Lister!$E$20,Lister!$D$7:$D$16)-Q790)*O790/NETWORKDAYS(Lister!$D$20,Lister!$E$20,Lister!$D$7:$D$16),IF(OR(AND(E790&lt;DATE(2022,1,1),F790&lt;DATE(2022,1,1)),E790&gt;DATE(2022,1,31)),0)))))),0),"")</f>
        <v/>
      </c>
      <c r="U790" s="22" t="str">
        <f>IFERROR(MAX(IF(OR(P790="",Q790="",R790=""),"",IF(AND(MONTH(E790)=2,MONTH(F790)=2),(NETWORKDAYS(E790,F790,Lister!$D$7:$D$16)-R790)*O790/NETWORKDAYS(Lister!$D$21,Lister!$E$21,Lister!$D$7:$D$16),IF(AND(MONTH(E790)=2,F790&gt;DATE(2022,2,28)),(NETWORKDAYS(E790,Lister!$E$21,Lister!$D$7:$D$16)-R790)*O790/NETWORKDAYS(Lister!$D$21,Lister!$E$21,Lister!$D$7:$D$16),IF(AND(E790&lt;DATE(2022,2,1),MONTH(F790)=2),(NETWORKDAYS(Lister!$D$21,F790,Lister!$D$7:$D$16)-R790)*O790/NETWORKDAYS(Lister!$D$21,Lister!$E$21,Lister!$D$7:$D$16),IF(AND(E790&lt;DATE(2022,2,1),F790&gt;DATE(2022,2,28)),(NETWORKDAYS(Lister!$D$21,Lister!$E$21,Lister!$D$7:$D$16)-R790)*O790/NETWORKDAYS(Lister!$D$21,Lister!$E$21,Lister!$D$7:$D$16),IF(OR(AND(E790&lt;DATE(2022,2,1),F790&lt;DATE(2022,2,1)),E790&gt;DATE(2022,2,28)),0)))))),0),"")</f>
        <v/>
      </c>
      <c r="V790" s="23" t="str">
        <f t="shared" ref="V790:V853" si="87">IF(AND(ISNUMBER(S790),ISNUMBER(T790),ISNUMBER(U790)),S790+T790+U790,"")</f>
        <v/>
      </c>
      <c r="W790" s="23" t="str">
        <f t="shared" ref="W790:W853" si="88">IFERROR(IF(E790&gt;=DATE(2021,12,10),3,0)/31*O790,"")</f>
        <v/>
      </c>
      <c r="X790" s="24" t="str">
        <f t="shared" ref="X790:X853" si="89">IFERROR(MAX(IF(AND(ISNUMBER(S790),ISNUMBER(T790),ISNUMBER(U790)),V790-W790,""),0),"")</f>
        <v/>
      </c>
    </row>
    <row r="791" spans="1:24" x14ac:dyDescent="0.3">
      <c r="A791" s="4" t="str">
        <f t="shared" ref="A791:A854" si="90">IF(B791="","",A790+1)</f>
        <v/>
      </c>
      <c r="B791" s="41"/>
      <c r="C791" s="42"/>
      <c r="D791" s="43"/>
      <c r="E791" s="44"/>
      <c r="F791" s="44"/>
      <c r="G791" s="17" t="str">
        <f>IF(OR(E791="",F791=""),"",NETWORKDAYS(E791,F791,Lister!$D$7:$D$16))</f>
        <v/>
      </c>
      <c r="I791" s="45" t="str">
        <f t="shared" si="84"/>
        <v/>
      </c>
      <c r="J791" s="46"/>
      <c r="K791" s="47">
        <f>IF(ISNUMBER('Opsparede løndele'!I776),J791+'Opsparede løndele'!I776,J791)</f>
        <v>0</v>
      </c>
      <c r="L791" s="48"/>
      <c r="M791" s="49"/>
      <c r="N791" s="23" t="str">
        <f t="shared" si="85"/>
        <v/>
      </c>
      <c r="O791" s="21" t="str">
        <f t="shared" si="86"/>
        <v/>
      </c>
      <c r="P791" s="49"/>
      <c r="Q791" s="49"/>
      <c r="R791" s="49"/>
      <c r="S791" s="22" t="str">
        <f>IFERROR(MAX(IF(OR(P791="",Q791="",R791=""),"",IF(AND(MONTH(E791)=12,MONTH(F791)=12),(NETWORKDAYS(E791,F791,Lister!$D$7:$D$16)-P791)*O791/NETWORKDAYS(Lister!$D$19,Lister!$E$19,Lister!$D$7:$D$16),IF(AND(MONTH(E791)=12,F791&gt;DATE(2021,12,31)),(NETWORKDAYS(E791,Lister!$E$19,Lister!$D$7:$D$16)-P791)*O791/NETWORKDAYS(Lister!$D$19,Lister!$E$19,Lister!$D$7:$D$16),IF(E791&gt;DATE(2021,12,31),0)))),0),"")</f>
        <v/>
      </c>
      <c r="T791" s="22" t="str">
        <f>IFERROR(MAX(IF(OR(P791="",Q791="",R791=""),"",IF(AND(MONTH(E791)=1,MONTH(F791)=1),(NETWORKDAYS(E791,F791,Lister!$D$7:$D$16)-Q791)*O791/NETWORKDAYS(Lister!$D$20,Lister!$E$20,Lister!$D$7:$D$16),IF(AND(MONTH(E791)=1,F791&gt;DATE(2022,1,31)),(NETWORKDAYS(E791,Lister!$E$20,Lister!$D$7:$D$16)-Q791)*O791/NETWORKDAYS(Lister!$D$20,Lister!$E$20,Lister!$D$7:$D$16),IF(AND(E791&lt;DATE(2022,1,1),MONTH(F791)=1),(NETWORKDAYS(Lister!$D$20,F791,Lister!$D$7:$D$16)-Q791)*O791/NETWORKDAYS(Lister!$D$20,Lister!$E$20,Lister!$D$7:$D$16),IF(AND(E791&lt;DATE(2022,1,1),F791&gt;DATE(2022,1,31)),(NETWORKDAYS(Lister!$D$20,Lister!$E$20,Lister!$D$7:$D$16)-Q791)*O791/NETWORKDAYS(Lister!$D$20,Lister!$E$20,Lister!$D$7:$D$16),IF(OR(AND(E791&lt;DATE(2022,1,1),F791&lt;DATE(2022,1,1)),E791&gt;DATE(2022,1,31)),0)))))),0),"")</f>
        <v/>
      </c>
      <c r="U791" s="22" t="str">
        <f>IFERROR(MAX(IF(OR(P791="",Q791="",R791=""),"",IF(AND(MONTH(E791)=2,MONTH(F791)=2),(NETWORKDAYS(E791,F791,Lister!$D$7:$D$16)-R791)*O791/NETWORKDAYS(Lister!$D$21,Lister!$E$21,Lister!$D$7:$D$16),IF(AND(MONTH(E791)=2,F791&gt;DATE(2022,2,28)),(NETWORKDAYS(E791,Lister!$E$21,Lister!$D$7:$D$16)-R791)*O791/NETWORKDAYS(Lister!$D$21,Lister!$E$21,Lister!$D$7:$D$16),IF(AND(E791&lt;DATE(2022,2,1),MONTH(F791)=2),(NETWORKDAYS(Lister!$D$21,F791,Lister!$D$7:$D$16)-R791)*O791/NETWORKDAYS(Lister!$D$21,Lister!$E$21,Lister!$D$7:$D$16),IF(AND(E791&lt;DATE(2022,2,1),F791&gt;DATE(2022,2,28)),(NETWORKDAYS(Lister!$D$21,Lister!$E$21,Lister!$D$7:$D$16)-R791)*O791/NETWORKDAYS(Lister!$D$21,Lister!$E$21,Lister!$D$7:$D$16),IF(OR(AND(E791&lt;DATE(2022,2,1),F791&lt;DATE(2022,2,1)),E791&gt;DATE(2022,2,28)),0)))))),0),"")</f>
        <v/>
      </c>
      <c r="V791" s="23" t="str">
        <f t="shared" si="87"/>
        <v/>
      </c>
      <c r="W791" s="23" t="str">
        <f t="shared" si="88"/>
        <v/>
      </c>
      <c r="X791" s="24" t="str">
        <f t="shared" si="89"/>
        <v/>
      </c>
    </row>
    <row r="792" spans="1:24" x14ac:dyDescent="0.3">
      <c r="A792" s="4" t="str">
        <f t="shared" si="90"/>
        <v/>
      </c>
      <c r="B792" s="41"/>
      <c r="C792" s="42"/>
      <c r="D792" s="43"/>
      <c r="E792" s="44"/>
      <c r="F792" s="44"/>
      <c r="G792" s="17" t="str">
        <f>IF(OR(E792="",F792=""),"",NETWORKDAYS(E792,F792,Lister!$D$7:$D$16))</f>
        <v/>
      </c>
      <c r="I792" s="45" t="str">
        <f t="shared" si="84"/>
        <v/>
      </c>
      <c r="J792" s="46"/>
      <c r="K792" s="47">
        <f>IF(ISNUMBER('Opsparede løndele'!I777),J792+'Opsparede løndele'!I777,J792)</f>
        <v>0</v>
      </c>
      <c r="L792" s="48"/>
      <c r="M792" s="49"/>
      <c r="N792" s="23" t="str">
        <f t="shared" si="85"/>
        <v/>
      </c>
      <c r="O792" s="21" t="str">
        <f t="shared" si="86"/>
        <v/>
      </c>
      <c r="P792" s="49"/>
      <c r="Q792" s="49"/>
      <c r="R792" s="49"/>
      <c r="S792" s="22" t="str">
        <f>IFERROR(MAX(IF(OR(P792="",Q792="",R792=""),"",IF(AND(MONTH(E792)=12,MONTH(F792)=12),(NETWORKDAYS(E792,F792,Lister!$D$7:$D$16)-P792)*O792/NETWORKDAYS(Lister!$D$19,Lister!$E$19,Lister!$D$7:$D$16),IF(AND(MONTH(E792)=12,F792&gt;DATE(2021,12,31)),(NETWORKDAYS(E792,Lister!$E$19,Lister!$D$7:$D$16)-P792)*O792/NETWORKDAYS(Lister!$D$19,Lister!$E$19,Lister!$D$7:$D$16),IF(E792&gt;DATE(2021,12,31),0)))),0),"")</f>
        <v/>
      </c>
      <c r="T792" s="22" t="str">
        <f>IFERROR(MAX(IF(OR(P792="",Q792="",R792=""),"",IF(AND(MONTH(E792)=1,MONTH(F792)=1),(NETWORKDAYS(E792,F792,Lister!$D$7:$D$16)-Q792)*O792/NETWORKDAYS(Lister!$D$20,Lister!$E$20,Lister!$D$7:$D$16),IF(AND(MONTH(E792)=1,F792&gt;DATE(2022,1,31)),(NETWORKDAYS(E792,Lister!$E$20,Lister!$D$7:$D$16)-Q792)*O792/NETWORKDAYS(Lister!$D$20,Lister!$E$20,Lister!$D$7:$D$16),IF(AND(E792&lt;DATE(2022,1,1),MONTH(F792)=1),(NETWORKDAYS(Lister!$D$20,F792,Lister!$D$7:$D$16)-Q792)*O792/NETWORKDAYS(Lister!$D$20,Lister!$E$20,Lister!$D$7:$D$16),IF(AND(E792&lt;DATE(2022,1,1),F792&gt;DATE(2022,1,31)),(NETWORKDAYS(Lister!$D$20,Lister!$E$20,Lister!$D$7:$D$16)-Q792)*O792/NETWORKDAYS(Lister!$D$20,Lister!$E$20,Lister!$D$7:$D$16),IF(OR(AND(E792&lt;DATE(2022,1,1),F792&lt;DATE(2022,1,1)),E792&gt;DATE(2022,1,31)),0)))))),0),"")</f>
        <v/>
      </c>
      <c r="U792" s="22" t="str">
        <f>IFERROR(MAX(IF(OR(P792="",Q792="",R792=""),"",IF(AND(MONTH(E792)=2,MONTH(F792)=2),(NETWORKDAYS(E792,F792,Lister!$D$7:$D$16)-R792)*O792/NETWORKDAYS(Lister!$D$21,Lister!$E$21,Lister!$D$7:$D$16),IF(AND(MONTH(E792)=2,F792&gt;DATE(2022,2,28)),(NETWORKDAYS(E792,Lister!$E$21,Lister!$D$7:$D$16)-R792)*O792/NETWORKDAYS(Lister!$D$21,Lister!$E$21,Lister!$D$7:$D$16),IF(AND(E792&lt;DATE(2022,2,1),MONTH(F792)=2),(NETWORKDAYS(Lister!$D$21,F792,Lister!$D$7:$D$16)-R792)*O792/NETWORKDAYS(Lister!$D$21,Lister!$E$21,Lister!$D$7:$D$16),IF(AND(E792&lt;DATE(2022,2,1),F792&gt;DATE(2022,2,28)),(NETWORKDAYS(Lister!$D$21,Lister!$E$21,Lister!$D$7:$D$16)-R792)*O792/NETWORKDAYS(Lister!$D$21,Lister!$E$21,Lister!$D$7:$D$16),IF(OR(AND(E792&lt;DATE(2022,2,1),F792&lt;DATE(2022,2,1)),E792&gt;DATE(2022,2,28)),0)))))),0),"")</f>
        <v/>
      </c>
      <c r="V792" s="23" t="str">
        <f t="shared" si="87"/>
        <v/>
      </c>
      <c r="W792" s="23" t="str">
        <f t="shared" si="88"/>
        <v/>
      </c>
      <c r="X792" s="24" t="str">
        <f t="shared" si="89"/>
        <v/>
      </c>
    </row>
    <row r="793" spans="1:24" x14ac:dyDescent="0.3">
      <c r="A793" s="4" t="str">
        <f t="shared" si="90"/>
        <v/>
      </c>
      <c r="B793" s="41"/>
      <c r="C793" s="42"/>
      <c r="D793" s="43"/>
      <c r="E793" s="44"/>
      <c r="F793" s="44"/>
      <c r="G793" s="17" t="str">
        <f>IF(OR(E793="",F793=""),"",NETWORKDAYS(E793,F793,Lister!$D$7:$D$16))</f>
        <v/>
      </c>
      <c r="I793" s="45" t="str">
        <f t="shared" si="84"/>
        <v/>
      </c>
      <c r="J793" s="46"/>
      <c r="K793" s="47">
        <f>IF(ISNUMBER('Opsparede løndele'!I778),J793+'Opsparede løndele'!I778,J793)</f>
        <v>0</v>
      </c>
      <c r="L793" s="48"/>
      <c r="M793" s="49"/>
      <c r="N793" s="23" t="str">
        <f t="shared" si="85"/>
        <v/>
      </c>
      <c r="O793" s="21" t="str">
        <f t="shared" si="86"/>
        <v/>
      </c>
      <c r="P793" s="49"/>
      <c r="Q793" s="49"/>
      <c r="R793" s="49"/>
      <c r="S793" s="22" t="str">
        <f>IFERROR(MAX(IF(OR(P793="",Q793="",R793=""),"",IF(AND(MONTH(E793)=12,MONTH(F793)=12),(NETWORKDAYS(E793,F793,Lister!$D$7:$D$16)-P793)*O793/NETWORKDAYS(Lister!$D$19,Lister!$E$19,Lister!$D$7:$D$16),IF(AND(MONTH(E793)=12,F793&gt;DATE(2021,12,31)),(NETWORKDAYS(E793,Lister!$E$19,Lister!$D$7:$D$16)-P793)*O793/NETWORKDAYS(Lister!$D$19,Lister!$E$19,Lister!$D$7:$D$16),IF(E793&gt;DATE(2021,12,31),0)))),0),"")</f>
        <v/>
      </c>
      <c r="T793" s="22" t="str">
        <f>IFERROR(MAX(IF(OR(P793="",Q793="",R793=""),"",IF(AND(MONTH(E793)=1,MONTH(F793)=1),(NETWORKDAYS(E793,F793,Lister!$D$7:$D$16)-Q793)*O793/NETWORKDAYS(Lister!$D$20,Lister!$E$20,Lister!$D$7:$D$16),IF(AND(MONTH(E793)=1,F793&gt;DATE(2022,1,31)),(NETWORKDAYS(E793,Lister!$E$20,Lister!$D$7:$D$16)-Q793)*O793/NETWORKDAYS(Lister!$D$20,Lister!$E$20,Lister!$D$7:$D$16),IF(AND(E793&lt;DATE(2022,1,1),MONTH(F793)=1),(NETWORKDAYS(Lister!$D$20,F793,Lister!$D$7:$D$16)-Q793)*O793/NETWORKDAYS(Lister!$D$20,Lister!$E$20,Lister!$D$7:$D$16),IF(AND(E793&lt;DATE(2022,1,1),F793&gt;DATE(2022,1,31)),(NETWORKDAYS(Lister!$D$20,Lister!$E$20,Lister!$D$7:$D$16)-Q793)*O793/NETWORKDAYS(Lister!$D$20,Lister!$E$20,Lister!$D$7:$D$16),IF(OR(AND(E793&lt;DATE(2022,1,1),F793&lt;DATE(2022,1,1)),E793&gt;DATE(2022,1,31)),0)))))),0),"")</f>
        <v/>
      </c>
      <c r="U793" s="22" t="str">
        <f>IFERROR(MAX(IF(OR(P793="",Q793="",R793=""),"",IF(AND(MONTH(E793)=2,MONTH(F793)=2),(NETWORKDAYS(E793,F793,Lister!$D$7:$D$16)-R793)*O793/NETWORKDAYS(Lister!$D$21,Lister!$E$21,Lister!$D$7:$D$16),IF(AND(MONTH(E793)=2,F793&gt;DATE(2022,2,28)),(NETWORKDAYS(E793,Lister!$E$21,Lister!$D$7:$D$16)-R793)*O793/NETWORKDAYS(Lister!$D$21,Lister!$E$21,Lister!$D$7:$D$16),IF(AND(E793&lt;DATE(2022,2,1),MONTH(F793)=2),(NETWORKDAYS(Lister!$D$21,F793,Lister!$D$7:$D$16)-R793)*O793/NETWORKDAYS(Lister!$D$21,Lister!$E$21,Lister!$D$7:$D$16),IF(AND(E793&lt;DATE(2022,2,1),F793&gt;DATE(2022,2,28)),(NETWORKDAYS(Lister!$D$21,Lister!$E$21,Lister!$D$7:$D$16)-R793)*O793/NETWORKDAYS(Lister!$D$21,Lister!$E$21,Lister!$D$7:$D$16),IF(OR(AND(E793&lt;DATE(2022,2,1),F793&lt;DATE(2022,2,1)),E793&gt;DATE(2022,2,28)),0)))))),0),"")</f>
        <v/>
      </c>
      <c r="V793" s="23" t="str">
        <f t="shared" si="87"/>
        <v/>
      </c>
      <c r="W793" s="23" t="str">
        <f t="shared" si="88"/>
        <v/>
      </c>
      <c r="X793" s="24" t="str">
        <f t="shared" si="89"/>
        <v/>
      </c>
    </row>
    <row r="794" spans="1:24" x14ac:dyDescent="0.3">
      <c r="A794" s="4" t="str">
        <f t="shared" si="90"/>
        <v/>
      </c>
      <c r="B794" s="41"/>
      <c r="C794" s="42"/>
      <c r="D794" s="43"/>
      <c r="E794" s="44"/>
      <c r="F794" s="44"/>
      <c r="G794" s="17" t="str">
        <f>IF(OR(E794="",F794=""),"",NETWORKDAYS(E794,F794,Lister!$D$7:$D$16))</f>
        <v/>
      </c>
      <c r="I794" s="45" t="str">
        <f t="shared" si="84"/>
        <v/>
      </c>
      <c r="J794" s="46"/>
      <c r="K794" s="47">
        <f>IF(ISNUMBER('Opsparede løndele'!I779),J794+'Opsparede løndele'!I779,J794)</f>
        <v>0</v>
      </c>
      <c r="L794" s="48"/>
      <c r="M794" s="49"/>
      <c r="N794" s="23" t="str">
        <f t="shared" si="85"/>
        <v/>
      </c>
      <c r="O794" s="21" t="str">
        <f t="shared" si="86"/>
        <v/>
      </c>
      <c r="P794" s="49"/>
      <c r="Q794" s="49"/>
      <c r="R794" s="49"/>
      <c r="S794" s="22" t="str">
        <f>IFERROR(MAX(IF(OR(P794="",Q794="",R794=""),"",IF(AND(MONTH(E794)=12,MONTH(F794)=12),(NETWORKDAYS(E794,F794,Lister!$D$7:$D$16)-P794)*O794/NETWORKDAYS(Lister!$D$19,Lister!$E$19,Lister!$D$7:$D$16),IF(AND(MONTH(E794)=12,F794&gt;DATE(2021,12,31)),(NETWORKDAYS(E794,Lister!$E$19,Lister!$D$7:$D$16)-P794)*O794/NETWORKDAYS(Lister!$D$19,Lister!$E$19,Lister!$D$7:$D$16),IF(E794&gt;DATE(2021,12,31),0)))),0),"")</f>
        <v/>
      </c>
      <c r="T794" s="22" t="str">
        <f>IFERROR(MAX(IF(OR(P794="",Q794="",R794=""),"",IF(AND(MONTH(E794)=1,MONTH(F794)=1),(NETWORKDAYS(E794,F794,Lister!$D$7:$D$16)-Q794)*O794/NETWORKDAYS(Lister!$D$20,Lister!$E$20,Lister!$D$7:$D$16),IF(AND(MONTH(E794)=1,F794&gt;DATE(2022,1,31)),(NETWORKDAYS(E794,Lister!$E$20,Lister!$D$7:$D$16)-Q794)*O794/NETWORKDAYS(Lister!$D$20,Lister!$E$20,Lister!$D$7:$D$16),IF(AND(E794&lt;DATE(2022,1,1),MONTH(F794)=1),(NETWORKDAYS(Lister!$D$20,F794,Lister!$D$7:$D$16)-Q794)*O794/NETWORKDAYS(Lister!$D$20,Lister!$E$20,Lister!$D$7:$D$16),IF(AND(E794&lt;DATE(2022,1,1),F794&gt;DATE(2022,1,31)),(NETWORKDAYS(Lister!$D$20,Lister!$E$20,Lister!$D$7:$D$16)-Q794)*O794/NETWORKDAYS(Lister!$D$20,Lister!$E$20,Lister!$D$7:$D$16),IF(OR(AND(E794&lt;DATE(2022,1,1),F794&lt;DATE(2022,1,1)),E794&gt;DATE(2022,1,31)),0)))))),0),"")</f>
        <v/>
      </c>
      <c r="U794" s="22" t="str">
        <f>IFERROR(MAX(IF(OR(P794="",Q794="",R794=""),"",IF(AND(MONTH(E794)=2,MONTH(F794)=2),(NETWORKDAYS(E794,F794,Lister!$D$7:$D$16)-R794)*O794/NETWORKDAYS(Lister!$D$21,Lister!$E$21,Lister!$D$7:$D$16),IF(AND(MONTH(E794)=2,F794&gt;DATE(2022,2,28)),(NETWORKDAYS(E794,Lister!$E$21,Lister!$D$7:$D$16)-R794)*O794/NETWORKDAYS(Lister!$D$21,Lister!$E$21,Lister!$D$7:$D$16),IF(AND(E794&lt;DATE(2022,2,1),MONTH(F794)=2),(NETWORKDAYS(Lister!$D$21,F794,Lister!$D$7:$D$16)-R794)*O794/NETWORKDAYS(Lister!$D$21,Lister!$E$21,Lister!$D$7:$D$16),IF(AND(E794&lt;DATE(2022,2,1),F794&gt;DATE(2022,2,28)),(NETWORKDAYS(Lister!$D$21,Lister!$E$21,Lister!$D$7:$D$16)-R794)*O794/NETWORKDAYS(Lister!$D$21,Lister!$E$21,Lister!$D$7:$D$16),IF(OR(AND(E794&lt;DATE(2022,2,1),F794&lt;DATE(2022,2,1)),E794&gt;DATE(2022,2,28)),0)))))),0),"")</f>
        <v/>
      </c>
      <c r="V794" s="23" t="str">
        <f t="shared" si="87"/>
        <v/>
      </c>
      <c r="W794" s="23" t="str">
        <f t="shared" si="88"/>
        <v/>
      </c>
      <c r="X794" s="24" t="str">
        <f t="shared" si="89"/>
        <v/>
      </c>
    </row>
    <row r="795" spans="1:24" x14ac:dyDescent="0.3">
      <c r="A795" s="4" t="str">
        <f t="shared" si="90"/>
        <v/>
      </c>
      <c r="B795" s="41"/>
      <c r="C795" s="42"/>
      <c r="D795" s="43"/>
      <c r="E795" s="44"/>
      <c r="F795" s="44"/>
      <c r="G795" s="17" t="str">
        <f>IF(OR(E795="",F795=""),"",NETWORKDAYS(E795,F795,Lister!$D$7:$D$16))</f>
        <v/>
      </c>
      <c r="I795" s="45" t="str">
        <f t="shared" si="84"/>
        <v/>
      </c>
      <c r="J795" s="46"/>
      <c r="K795" s="47">
        <f>IF(ISNUMBER('Opsparede løndele'!I780),J795+'Opsparede løndele'!I780,J795)</f>
        <v>0</v>
      </c>
      <c r="L795" s="48"/>
      <c r="M795" s="49"/>
      <c r="N795" s="23" t="str">
        <f t="shared" si="85"/>
        <v/>
      </c>
      <c r="O795" s="21" t="str">
        <f t="shared" si="86"/>
        <v/>
      </c>
      <c r="P795" s="49"/>
      <c r="Q795" s="49"/>
      <c r="R795" s="49"/>
      <c r="S795" s="22" t="str">
        <f>IFERROR(MAX(IF(OR(P795="",Q795="",R795=""),"",IF(AND(MONTH(E795)=12,MONTH(F795)=12),(NETWORKDAYS(E795,F795,Lister!$D$7:$D$16)-P795)*O795/NETWORKDAYS(Lister!$D$19,Lister!$E$19,Lister!$D$7:$D$16),IF(AND(MONTH(E795)=12,F795&gt;DATE(2021,12,31)),(NETWORKDAYS(E795,Lister!$E$19,Lister!$D$7:$D$16)-P795)*O795/NETWORKDAYS(Lister!$D$19,Lister!$E$19,Lister!$D$7:$D$16),IF(E795&gt;DATE(2021,12,31),0)))),0),"")</f>
        <v/>
      </c>
      <c r="T795" s="22" t="str">
        <f>IFERROR(MAX(IF(OR(P795="",Q795="",R795=""),"",IF(AND(MONTH(E795)=1,MONTH(F795)=1),(NETWORKDAYS(E795,F795,Lister!$D$7:$D$16)-Q795)*O795/NETWORKDAYS(Lister!$D$20,Lister!$E$20,Lister!$D$7:$D$16),IF(AND(MONTH(E795)=1,F795&gt;DATE(2022,1,31)),(NETWORKDAYS(E795,Lister!$E$20,Lister!$D$7:$D$16)-Q795)*O795/NETWORKDAYS(Lister!$D$20,Lister!$E$20,Lister!$D$7:$D$16),IF(AND(E795&lt;DATE(2022,1,1),MONTH(F795)=1),(NETWORKDAYS(Lister!$D$20,F795,Lister!$D$7:$D$16)-Q795)*O795/NETWORKDAYS(Lister!$D$20,Lister!$E$20,Lister!$D$7:$D$16),IF(AND(E795&lt;DATE(2022,1,1),F795&gt;DATE(2022,1,31)),(NETWORKDAYS(Lister!$D$20,Lister!$E$20,Lister!$D$7:$D$16)-Q795)*O795/NETWORKDAYS(Lister!$D$20,Lister!$E$20,Lister!$D$7:$D$16),IF(OR(AND(E795&lt;DATE(2022,1,1),F795&lt;DATE(2022,1,1)),E795&gt;DATE(2022,1,31)),0)))))),0),"")</f>
        <v/>
      </c>
      <c r="U795" s="22" t="str">
        <f>IFERROR(MAX(IF(OR(P795="",Q795="",R795=""),"",IF(AND(MONTH(E795)=2,MONTH(F795)=2),(NETWORKDAYS(E795,F795,Lister!$D$7:$D$16)-R795)*O795/NETWORKDAYS(Lister!$D$21,Lister!$E$21,Lister!$D$7:$D$16),IF(AND(MONTH(E795)=2,F795&gt;DATE(2022,2,28)),(NETWORKDAYS(E795,Lister!$E$21,Lister!$D$7:$D$16)-R795)*O795/NETWORKDAYS(Lister!$D$21,Lister!$E$21,Lister!$D$7:$D$16),IF(AND(E795&lt;DATE(2022,2,1),MONTH(F795)=2),(NETWORKDAYS(Lister!$D$21,F795,Lister!$D$7:$D$16)-R795)*O795/NETWORKDAYS(Lister!$D$21,Lister!$E$21,Lister!$D$7:$D$16),IF(AND(E795&lt;DATE(2022,2,1),F795&gt;DATE(2022,2,28)),(NETWORKDAYS(Lister!$D$21,Lister!$E$21,Lister!$D$7:$D$16)-R795)*O795/NETWORKDAYS(Lister!$D$21,Lister!$E$21,Lister!$D$7:$D$16),IF(OR(AND(E795&lt;DATE(2022,2,1),F795&lt;DATE(2022,2,1)),E795&gt;DATE(2022,2,28)),0)))))),0),"")</f>
        <v/>
      </c>
      <c r="V795" s="23" t="str">
        <f t="shared" si="87"/>
        <v/>
      </c>
      <c r="W795" s="23" t="str">
        <f t="shared" si="88"/>
        <v/>
      </c>
      <c r="X795" s="24" t="str">
        <f t="shared" si="89"/>
        <v/>
      </c>
    </row>
    <row r="796" spans="1:24" x14ac:dyDescent="0.3">
      <c r="A796" s="4" t="str">
        <f t="shared" si="90"/>
        <v/>
      </c>
      <c r="B796" s="41"/>
      <c r="C796" s="42"/>
      <c r="D796" s="43"/>
      <c r="E796" s="44"/>
      <c r="F796" s="44"/>
      <c r="G796" s="17" t="str">
        <f>IF(OR(E796="",F796=""),"",NETWORKDAYS(E796,F796,Lister!$D$7:$D$16))</f>
        <v/>
      </c>
      <c r="I796" s="45" t="str">
        <f t="shared" si="84"/>
        <v/>
      </c>
      <c r="J796" s="46"/>
      <c r="K796" s="47">
        <f>IF(ISNUMBER('Opsparede løndele'!I781),J796+'Opsparede løndele'!I781,J796)</f>
        <v>0</v>
      </c>
      <c r="L796" s="48"/>
      <c r="M796" s="49"/>
      <c r="N796" s="23" t="str">
        <f t="shared" si="85"/>
        <v/>
      </c>
      <c r="O796" s="21" t="str">
        <f t="shared" si="86"/>
        <v/>
      </c>
      <c r="P796" s="49"/>
      <c r="Q796" s="49"/>
      <c r="R796" s="49"/>
      <c r="S796" s="22" t="str">
        <f>IFERROR(MAX(IF(OR(P796="",Q796="",R796=""),"",IF(AND(MONTH(E796)=12,MONTH(F796)=12),(NETWORKDAYS(E796,F796,Lister!$D$7:$D$16)-P796)*O796/NETWORKDAYS(Lister!$D$19,Lister!$E$19,Lister!$D$7:$D$16),IF(AND(MONTH(E796)=12,F796&gt;DATE(2021,12,31)),(NETWORKDAYS(E796,Lister!$E$19,Lister!$D$7:$D$16)-P796)*O796/NETWORKDAYS(Lister!$D$19,Lister!$E$19,Lister!$D$7:$D$16),IF(E796&gt;DATE(2021,12,31),0)))),0),"")</f>
        <v/>
      </c>
      <c r="T796" s="22" t="str">
        <f>IFERROR(MAX(IF(OR(P796="",Q796="",R796=""),"",IF(AND(MONTH(E796)=1,MONTH(F796)=1),(NETWORKDAYS(E796,F796,Lister!$D$7:$D$16)-Q796)*O796/NETWORKDAYS(Lister!$D$20,Lister!$E$20,Lister!$D$7:$D$16),IF(AND(MONTH(E796)=1,F796&gt;DATE(2022,1,31)),(NETWORKDAYS(E796,Lister!$E$20,Lister!$D$7:$D$16)-Q796)*O796/NETWORKDAYS(Lister!$D$20,Lister!$E$20,Lister!$D$7:$D$16),IF(AND(E796&lt;DATE(2022,1,1),MONTH(F796)=1),(NETWORKDAYS(Lister!$D$20,F796,Lister!$D$7:$D$16)-Q796)*O796/NETWORKDAYS(Lister!$D$20,Lister!$E$20,Lister!$D$7:$D$16),IF(AND(E796&lt;DATE(2022,1,1),F796&gt;DATE(2022,1,31)),(NETWORKDAYS(Lister!$D$20,Lister!$E$20,Lister!$D$7:$D$16)-Q796)*O796/NETWORKDAYS(Lister!$D$20,Lister!$E$20,Lister!$D$7:$D$16),IF(OR(AND(E796&lt;DATE(2022,1,1),F796&lt;DATE(2022,1,1)),E796&gt;DATE(2022,1,31)),0)))))),0),"")</f>
        <v/>
      </c>
      <c r="U796" s="22" t="str">
        <f>IFERROR(MAX(IF(OR(P796="",Q796="",R796=""),"",IF(AND(MONTH(E796)=2,MONTH(F796)=2),(NETWORKDAYS(E796,F796,Lister!$D$7:$D$16)-R796)*O796/NETWORKDAYS(Lister!$D$21,Lister!$E$21,Lister!$D$7:$D$16),IF(AND(MONTH(E796)=2,F796&gt;DATE(2022,2,28)),(NETWORKDAYS(E796,Lister!$E$21,Lister!$D$7:$D$16)-R796)*O796/NETWORKDAYS(Lister!$D$21,Lister!$E$21,Lister!$D$7:$D$16),IF(AND(E796&lt;DATE(2022,2,1),MONTH(F796)=2),(NETWORKDAYS(Lister!$D$21,F796,Lister!$D$7:$D$16)-R796)*O796/NETWORKDAYS(Lister!$D$21,Lister!$E$21,Lister!$D$7:$D$16),IF(AND(E796&lt;DATE(2022,2,1),F796&gt;DATE(2022,2,28)),(NETWORKDAYS(Lister!$D$21,Lister!$E$21,Lister!$D$7:$D$16)-R796)*O796/NETWORKDAYS(Lister!$D$21,Lister!$E$21,Lister!$D$7:$D$16),IF(OR(AND(E796&lt;DATE(2022,2,1),F796&lt;DATE(2022,2,1)),E796&gt;DATE(2022,2,28)),0)))))),0),"")</f>
        <v/>
      </c>
      <c r="V796" s="23" t="str">
        <f t="shared" si="87"/>
        <v/>
      </c>
      <c r="W796" s="23" t="str">
        <f t="shared" si="88"/>
        <v/>
      </c>
      <c r="X796" s="24" t="str">
        <f t="shared" si="89"/>
        <v/>
      </c>
    </row>
    <row r="797" spans="1:24" x14ac:dyDescent="0.3">
      <c r="A797" s="4" t="str">
        <f t="shared" si="90"/>
        <v/>
      </c>
      <c r="B797" s="41"/>
      <c r="C797" s="42"/>
      <c r="D797" s="43"/>
      <c r="E797" s="44"/>
      <c r="F797" s="44"/>
      <c r="G797" s="17" t="str">
        <f>IF(OR(E797="",F797=""),"",NETWORKDAYS(E797,F797,Lister!$D$7:$D$16))</f>
        <v/>
      </c>
      <c r="I797" s="45" t="str">
        <f t="shared" si="84"/>
        <v/>
      </c>
      <c r="J797" s="46"/>
      <c r="K797" s="47">
        <f>IF(ISNUMBER('Opsparede løndele'!I782),J797+'Opsparede løndele'!I782,J797)</f>
        <v>0</v>
      </c>
      <c r="L797" s="48"/>
      <c r="M797" s="49"/>
      <c r="N797" s="23" t="str">
        <f t="shared" si="85"/>
        <v/>
      </c>
      <c r="O797" s="21" t="str">
        <f t="shared" si="86"/>
        <v/>
      </c>
      <c r="P797" s="49"/>
      <c r="Q797" s="49"/>
      <c r="R797" s="49"/>
      <c r="S797" s="22" t="str">
        <f>IFERROR(MAX(IF(OR(P797="",Q797="",R797=""),"",IF(AND(MONTH(E797)=12,MONTH(F797)=12),(NETWORKDAYS(E797,F797,Lister!$D$7:$D$16)-P797)*O797/NETWORKDAYS(Lister!$D$19,Lister!$E$19,Lister!$D$7:$D$16),IF(AND(MONTH(E797)=12,F797&gt;DATE(2021,12,31)),(NETWORKDAYS(E797,Lister!$E$19,Lister!$D$7:$D$16)-P797)*O797/NETWORKDAYS(Lister!$D$19,Lister!$E$19,Lister!$D$7:$D$16),IF(E797&gt;DATE(2021,12,31),0)))),0),"")</f>
        <v/>
      </c>
      <c r="T797" s="22" t="str">
        <f>IFERROR(MAX(IF(OR(P797="",Q797="",R797=""),"",IF(AND(MONTH(E797)=1,MONTH(F797)=1),(NETWORKDAYS(E797,F797,Lister!$D$7:$D$16)-Q797)*O797/NETWORKDAYS(Lister!$D$20,Lister!$E$20,Lister!$D$7:$D$16),IF(AND(MONTH(E797)=1,F797&gt;DATE(2022,1,31)),(NETWORKDAYS(E797,Lister!$E$20,Lister!$D$7:$D$16)-Q797)*O797/NETWORKDAYS(Lister!$D$20,Lister!$E$20,Lister!$D$7:$D$16),IF(AND(E797&lt;DATE(2022,1,1),MONTH(F797)=1),(NETWORKDAYS(Lister!$D$20,F797,Lister!$D$7:$D$16)-Q797)*O797/NETWORKDAYS(Lister!$D$20,Lister!$E$20,Lister!$D$7:$D$16),IF(AND(E797&lt;DATE(2022,1,1),F797&gt;DATE(2022,1,31)),(NETWORKDAYS(Lister!$D$20,Lister!$E$20,Lister!$D$7:$D$16)-Q797)*O797/NETWORKDAYS(Lister!$D$20,Lister!$E$20,Lister!$D$7:$D$16),IF(OR(AND(E797&lt;DATE(2022,1,1),F797&lt;DATE(2022,1,1)),E797&gt;DATE(2022,1,31)),0)))))),0),"")</f>
        <v/>
      </c>
      <c r="U797" s="22" t="str">
        <f>IFERROR(MAX(IF(OR(P797="",Q797="",R797=""),"",IF(AND(MONTH(E797)=2,MONTH(F797)=2),(NETWORKDAYS(E797,F797,Lister!$D$7:$D$16)-R797)*O797/NETWORKDAYS(Lister!$D$21,Lister!$E$21,Lister!$D$7:$D$16),IF(AND(MONTH(E797)=2,F797&gt;DATE(2022,2,28)),(NETWORKDAYS(E797,Lister!$E$21,Lister!$D$7:$D$16)-R797)*O797/NETWORKDAYS(Lister!$D$21,Lister!$E$21,Lister!$D$7:$D$16),IF(AND(E797&lt;DATE(2022,2,1),MONTH(F797)=2),(NETWORKDAYS(Lister!$D$21,F797,Lister!$D$7:$D$16)-R797)*O797/NETWORKDAYS(Lister!$D$21,Lister!$E$21,Lister!$D$7:$D$16),IF(AND(E797&lt;DATE(2022,2,1),F797&gt;DATE(2022,2,28)),(NETWORKDAYS(Lister!$D$21,Lister!$E$21,Lister!$D$7:$D$16)-R797)*O797/NETWORKDAYS(Lister!$D$21,Lister!$E$21,Lister!$D$7:$D$16),IF(OR(AND(E797&lt;DATE(2022,2,1),F797&lt;DATE(2022,2,1)),E797&gt;DATE(2022,2,28)),0)))))),0),"")</f>
        <v/>
      </c>
      <c r="V797" s="23" t="str">
        <f t="shared" si="87"/>
        <v/>
      </c>
      <c r="W797" s="23" t="str">
        <f t="shared" si="88"/>
        <v/>
      </c>
      <c r="X797" s="24" t="str">
        <f t="shared" si="89"/>
        <v/>
      </c>
    </row>
    <row r="798" spans="1:24" x14ac:dyDescent="0.3">
      <c r="A798" s="4" t="str">
        <f t="shared" si="90"/>
        <v/>
      </c>
      <c r="B798" s="41"/>
      <c r="C798" s="42"/>
      <c r="D798" s="43"/>
      <c r="E798" s="44"/>
      <c r="F798" s="44"/>
      <c r="G798" s="17" t="str">
        <f>IF(OR(E798="",F798=""),"",NETWORKDAYS(E798,F798,Lister!$D$7:$D$16))</f>
        <v/>
      </c>
      <c r="I798" s="45" t="str">
        <f t="shared" si="84"/>
        <v/>
      </c>
      <c r="J798" s="46"/>
      <c r="K798" s="47">
        <f>IF(ISNUMBER('Opsparede løndele'!I783),J798+'Opsparede løndele'!I783,J798)</f>
        <v>0</v>
      </c>
      <c r="L798" s="48"/>
      <c r="M798" s="49"/>
      <c r="N798" s="23" t="str">
        <f t="shared" si="85"/>
        <v/>
      </c>
      <c r="O798" s="21" t="str">
        <f t="shared" si="86"/>
        <v/>
      </c>
      <c r="P798" s="49"/>
      <c r="Q798" s="49"/>
      <c r="R798" s="49"/>
      <c r="S798" s="22" t="str">
        <f>IFERROR(MAX(IF(OR(P798="",Q798="",R798=""),"",IF(AND(MONTH(E798)=12,MONTH(F798)=12),(NETWORKDAYS(E798,F798,Lister!$D$7:$D$16)-P798)*O798/NETWORKDAYS(Lister!$D$19,Lister!$E$19,Lister!$D$7:$D$16),IF(AND(MONTH(E798)=12,F798&gt;DATE(2021,12,31)),(NETWORKDAYS(E798,Lister!$E$19,Lister!$D$7:$D$16)-P798)*O798/NETWORKDAYS(Lister!$D$19,Lister!$E$19,Lister!$D$7:$D$16),IF(E798&gt;DATE(2021,12,31),0)))),0),"")</f>
        <v/>
      </c>
      <c r="T798" s="22" t="str">
        <f>IFERROR(MAX(IF(OR(P798="",Q798="",R798=""),"",IF(AND(MONTH(E798)=1,MONTH(F798)=1),(NETWORKDAYS(E798,F798,Lister!$D$7:$D$16)-Q798)*O798/NETWORKDAYS(Lister!$D$20,Lister!$E$20,Lister!$D$7:$D$16),IF(AND(MONTH(E798)=1,F798&gt;DATE(2022,1,31)),(NETWORKDAYS(E798,Lister!$E$20,Lister!$D$7:$D$16)-Q798)*O798/NETWORKDAYS(Lister!$D$20,Lister!$E$20,Lister!$D$7:$D$16),IF(AND(E798&lt;DATE(2022,1,1),MONTH(F798)=1),(NETWORKDAYS(Lister!$D$20,F798,Lister!$D$7:$D$16)-Q798)*O798/NETWORKDAYS(Lister!$D$20,Lister!$E$20,Lister!$D$7:$D$16),IF(AND(E798&lt;DATE(2022,1,1),F798&gt;DATE(2022,1,31)),(NETWORKDAYS(Lister!$D$20,Lister!$E$20,Lister!$D$7:$D$16)-Q798)*O798/NETWORKDAYS(Lister!$D$20,Lister!$E$20,Lister!$D$7:$D$16),IF(OR(AND(E798&lt;DATE(2022,1,1),F798&lt;DATE(2022,1,1)),E798&gt;DATE(2022,1,31)),0)))))),0),"")</f>
        <v/>
      </c>
      <c r="U798" s="22" t="str">
        <f>IFERROR(MAX(IF(OR(P798="",Q798="",R798=""),"",IF(AND(MONTH(E798)=2,MONTH(F798)=2),(NETWORKDAYS(E798,F798,Lister!$D$7:$D$16)-R798)*O798/NETWORKDAYS(Lister!$D$21,Lister!$E$21,Lister!$D$7:$D$16),IF(AND(MONTH(E798)=2,F798&gt;DATE(2022,2,28)),(NETWORKDAYS(E798,Lister!$E$21,Lister!$D$7:$D$16)-R798)*O798/NETWORKDAYS(Lister!$D$21,Lister!$E$21,Lister!$D$7:$D$16),IF(AND(E798&lt;DATE(2022,2,1),MONTH(F798)=2),(NETWORKDAYS(Lister!$D$21,F798,Lister!$D$7:$D$16)-R798)*O798/NETWORKDAYS(Lister!$D$21,Lister!$E$21,Lister!$D$7:$D$16),IF(AND(E798&lt;DATE(2022,2,1),F798&gt;DATE(2022,2,28)),(NETWORKDAYS(Lister!$D$21,Lister!$E$21,Lister!$D$7:$D$16)-R798)*O798/NETWORKDAYS(Lister!$D$21,Lister!$E$21,Lister!$D$7:$D$16),IF(OR(AND(E798&lt;DATE(2022,2,1),F798&lt;DATE(2022,2,1)),E798&gt;DATE(2022,2,28)),0)))))),0),"")</f>
        <v/>
      </c>
      <c r="V798" s="23" t="str">
        <f t="shared" si="87"/>
        <v/>
      </c>
      <c r="W798" s="23" t="str">
        <f t="shared" si="88"/>
        <v/>
      </c>
      <c r="X798" s="24" t="str">
        <f t="shared" si="89"/>
        <v/>
      </c>
    </row>
    <row r="799" spans="1:24" x14ac:dyDescent="0.3">
      <c r="A799" s="4" t="str">
        <f t="shared" si="90"/>
        <v/>
      </c>
      <c r="B799" s="41"/>
      <c r="C799" s="42"/>
      <c r="D799" s="43"/>
      <c r="E799" s="44"/>
      <c r="F799" s="44"/>
      <c r="G799" s="17" t="str">
        <f>IF(OR(E799="",F799=""),"",NETWORKDAYS(E799,F799,Lister!$D$7:$D$16))</f>
        <v/>
      </c>
      <c r="I799" s="45" t="str">
        <f t="shared" si="84"/>
        <v/>
      </c>
      <c r="J799" s="46"/>
      <c r="K799" s="47">
        <f>IF(ISNUMBER('Opsparede løndele'!I784),J799+'Opsparede løndele'!I784,J799)</f>
        <v>0</v>
      </c>
      <c r="L799" s="48"/>
      <c r="M799" s="49"/>
      <c r="N799" s="23" t="str">
        <f t="shared" si="85"/>
        <v/>
      </c>
      <c r="O799" s="21" t="str">
        <f t="shared" si="86"/>
        <v/>
      </c>
      <c r="P799" s="49"/>
      <c r="Q799" s="49"/>
      <c r="R799" s="49"/>
      <c r="S799" s="22" t="str">
        <f>IFERROR(MAX(IF(OR(P799="",Q799="",R799=""),"",IF(AND(MONTH(E799)=12,MONTH(F799)=12),(NETWORKDAYS(E799,F799,Lister!$D$7:$D$16)-P799)*O799/NETWORKDAYS(Lister!$D$19,Lister!$E$19,Lister!$D$7:$D$16),IF(AND(MONTH(E799)=12,F799&gt;DATE(2021,12,31)),(NETWORKDAYS(E799,Lister!$E$19,Lister!$D$7:$D$16)-P799)*O799/NETWORKDAYS(Lister!$D$19,Lister!$E$19,Lister!$D$7:$D$16),IF(E799&gt;DATE(2021,12,31),0)))),0),"")</f>
        <v/>
      </c>
      <c r="T799" s="22" t="str">
        <f>IFERROR(MAX(IF(OR(P799="",Q799="",R799=""),"",IF(AND(MONTH(E799)=1,MONTH(F799)=1),(NETWORKDAYS(E799,F799,Lister!$D$7:$D$16)-Q799)*O799/NETWORKDAYS(Lister!$D$20,Lister!$E$20,Lister!$D$7:$D$16),IF(AND(MONTH(E799)=1,F799&gt;DATE(2022,1,31)),(NETWORKDAYS(E799,Lister!$E$20,Lister!$D$7:$D$16)-Q799)*O799/NETWORKDAYS(Lister!$D$20,Lister!$E$20,Lister!$D$7:$D$16),IF(AND(E799&lt;DATE(2022,1,1),MONTH(F799)=1),(NETWORKDAYS(Lister!$D$20,F799,Lister!$D$7:$D$16)-Q799)*O799/NETWORKDAYS(Lister!$D$20,Lister!$E$20,Lister!$D$7:$D$16),IF(AND(E799&lt;DATE(2022,1,1),F799&gt;DATE(2022,1,31)),(NETWORKDAYS(Lister!$D$20,Lister!$E$20,Lister!$D$7:$D$16)-Q799)*O799/NETWORKDAYS(Lister!$D$20,Lister!$E$20,Lister!$D$7:$D$16),IF(OR(AND(E799&lt;DATE(2022,1,1),F799&lt;DATE(2022,1,1)),E799&gt;DATE(2022,1,31)),0)))))),0),"")</f>
        <v/>
      </c>
      <c r="U799" s="22" t="str">
        <f>IFERROR(MAX(IF(OR(P799="",Q799="",R799=""),"",IF(AND(MONTH(E799)=2,MONTH(F799)=2),(NETWORKDAYS(E799,F799,Lister!$D$7:$D$16)-R799)*O799/NETWORKDAYS(Lister!$D$21,Lister!$E$21,Lister!$D$7:$D$16),IF(AND(MONTH(E799)=2,F799&gt;DATE(2022,2,28)),(NETWORKDAYS(E799,Lister!$E$21,Lister!$D$7:$D$16)-R799)*O799/NETWORKDAYS(Lister!$D$21,Lister!$E$21,Lister!$D$7:$D$16),IF(AND(E799&lt;DATE(2022,2,1),MONTH(F799)=2),(NETWORKDAYS(Lister!$D$21,F799,Lister!$D$7:$D$16)-R799)*O799/NETWORKDAYS(Lister!$D$21,Lister!$E$21,Lister!$D$7:$D$16),IF(AND(E799&lt;DATE(2022,2,1),F799&gt;DATE(2022,2,28)),(NETWORKDAYS(Lister!$D$21,Lister!$E$21,Lister!$D$7:$D$16)-R799)*O799/NETWORKDAYS(Lister!$D$21,Lister!$E$21,Lister!$D$7:$D$16),IF(OR(AND(E799&lt;DATE(2022,2,1),F799&lt;DATE(2022,2,1)),E799&gt;DATE(2022,2,28)),0)))))),0),"")</f>
        <v/>
      </c>
      <c r="V799" s="23" t="str">
        <f t="shared" si="87"/>
        <v/>
      </c>
      <c r="W799" s="23" t="str">
        <f t="shared" si="88"/>
        <v/>
      </c>
      <c r="X799" s="24" t="str">
        <f t="shared" si="89"/>
        <v/>
      </c>
    </row>
    <row r="800" spans="1:24" x14ac:dyDescent="0.3">
      <c r="A800" s="4" t="str">
        <f t="shared" si="90"/>
        <v/>
      </c>
      <c r="B800" s="41"/>
      <c r="C800" s="42"/>
      <c r="D800" s="43"/>
      <c r="E800" s="44"/>
      <c r="F800" s="44"/>
      <c r="G800" s="17" t="str">
        <f>IF(OR(E800="",F800=""),"",NETWORKDAYS(E800,F800,Lister!$D$7:$D$16))</f>
        <v/>
      </c>
      <c r="I800" s="45" t="str">
        <f t="shared" si="84"/>
        <v/>
      </c>
      <c r="J800" s="46"/>
      <c r="K800" s="47">
        <f>IF(ISNUMBER('Opsparede løndele'!I785),J800+'Opsparede løndele'!I785,J800)</f>
        <v>0</v>
      </c>
      <c r="L800" s="48"/>
      <c r="M800" s="49"/>
      <c r="N800" s="23" t="str">
        <f t="shared" si="85"/>
        <v/>
      </c>
      <c r="O800" s="21" t="str">
        <f t="shared" si="86"/>
        <v/>
      </c>
      <c r="P800" s="49"/>
      <c r="Q800" s="49"/>
      <c r="R800" s="49"/>
      <c r="S800" s="22" t="str">
        <f>IFERROR(MAX(IF(OR(P800="",Q800="",R800=""),"",IF(AND(MONTH(E800)=12,MONTH(F800)=12),(NETWORKDAYS(E800,F800,Lister!$D$7:$D$16)-P800)*O800/NETWORKDAYS(Lister!$D$19,Lister!$E$19,Lister!$D$7:$D$16),IF(AND(MONTH(E800)=12,F800&gt;DATE(2021,12,31)),(NETWORKDAYS(E800,Lister!$E$19,Lister!$D$7:$D$16)-P800)*O800/NETWORKDAYS(Lister!$D$19,Lister!$E$19,Lister!$D$7:$D$16),IF(E800&gt;DATE(2021,12,31),0)))),0),"")</f>
        <v/>
      </c>
      <c r="T800" s="22" t="str">
        <f>IFERROR(MAX(IF(OR(P800="",Q800="",R800=""),"",IF(AND(MONTH(E800)=1,MONTH(F800)=1),(NETWORKDAYS(E800,F800,Lister!$D$7:$D$16)-Q800)*O800/NETWORKDAYS(Lister!$D$20,Lister!$E$20,Lister!$D$7:$D$16),IF(AND(MONTH(E800)=1,F800&gt;DATE(2022,1,31)),(NETWORKDAYS(E800,Lister!$E$20,Lister!$D$7:$D$16)-Q800)*O800/NETWORKDAYS(Lister!$D$20,Lister!$E$20,Lister!$D$7:$D$16),IF(AND(E800&lt;DATE(2022,1,1),MONTH(F800)=1),(NETWORKDAYS(Lister!$D$20,F800,Lister!$D$7:$D$16)-Q800)*O800/NETWORKDAYS(Lister!$D$20,Lister!$E$20,Lister!$D$7:$D$16),IF(AND(E800&lt;DATE(2022,1,1),F800&gt;DATE(2022,1,31)),(NETWORKDAYS(Lister!$D$20,Lister!$E$20,Lister!$D$7:$D$16)-Q800)*O800/NETWORKDAYS(Lister!$D$20,Lister!$E$20,Lister!$D$7:$D$16),IF(OR(AND(E800&lt;DATE(2022,1,1),F800&lt;DATE(2022,1,1)),E800&gt;DATE(2022,1,31)),0)))))),0),"")</f>
        <v/>
      </c>
      <c r="U800" s="22" t="str">
        <f>IFERROR(MAX(IF(OR(P800="",Q800="",R800=""),"",IF(AND(MONTH(E800)=2,MONTH(F800)=2),(NETWORKDAYS(E800,F800,Lister!$D$7:$D$16)-R800)*O800/NETWORKDAYS(Lister!$D$21,Lister!$E$21,Lister!$D$7:$D$16),IF(AND(MONTH(E800)=2,F800&gt;DATE(2022,2,28)),(NETWORKDAYS(E800,Lister!$E$21,Lister!$D$7:$D$16)-R800)*O800/NETWORKDAYS(Lister!$D$21,Lister!$E$21,Lister!$D$7:$D$16),IF(AND(E800&lt;DATE(2022,2,1),MONTH(F800)=2),(NETWORKDAYS(Lister!$D$21,F800,Lister!$D$7:$D$16)-R800)*O800/NETWORKDAYS(Lister!$D$21,Lister!$E$21,Lister!$D$7:$D$16),IF(AND(E800&lt;DATE(2022,2,1),F800&gt;DATE(2022,2,28)),(NETWORKDAYS(Lister!$D$21,Lister!$E$21,Lister!$D$7:$D$16)-R800)*O800/NETWORKDAYS(Lister!$D$21,Lister!$E$21,Lister!$D$7:$D$16),IF(OR(AND(E800&lt;DATE(2022,2,1),F800&lt;DATE(2022,2,1)),E800&gt;DATE(2022,2,28)),0)))))),0),"")</f>
        <v/>
      </c>
      <c r="V800" s="23" t="str">
        <f t="shared" si="87"/>
        <v/>
      </c>
      <c r="W800" s="23" t="str">
        <f t="shared" si="88"/>
        <v/>
      </c>
      <c r="X800" s="24" t="str">
        <f t="shared" si="89"/>
        <v/>
      </c>
    </row>
    <row r="801" spans="1:24" x14ac:dyDescent="0.3">
      <c r="A801" s="4" t="str">
        <f t="shared" si="90"/>
        <v/>
      </c>
      <c r="B801" s="41"/>
      <c r="C801" s="42"/>
      <c r="D801" s="43"/>
      <c r="E801" s="44"/>
      <c r="F801" s="44"/>
      <c r="G801" s="17" t="str">
        <f>IF(OR(E801="",F801=""),"",NETWORKDAYS(E801,F801,Lister!$D$7:$D$16))</f>
        <v/>
      </c>
      <c r="I801" s="45" t="str">
        <f t="shared" si="84"/>
        <v/>
      </c>
      <c r="J801" s="46"/>
      <c r="K801" s="47">
        <f>IF(ISNUMBER('Opsparede løndele'!I786),J801+'Opsparede løndele'!I786,J801)</f>
        <v>0</v>
      </c>
      <c r="L801" s="48"/>
      <c r="M801" s="49"/>
      <c r="N801" s="23" t="str">
        <f t="shared" si="85"/>
        <v/>
      </c>
      <c r="O801" s="21" t="str">
        <f t="shared" si="86"/>
        <v/>
      </c>
      <c r="P801" s="49"/>
      <c r="Q801" s="49"/>
      <c r="R801" s="49"/>
      <c r="S801" s="22" t="str">
        <f>IFERROR(MAX(IF(OR(P801="",Q801="",R801=""),"",IF(AND(MONTH(E801)=12,MONTH(F801)=12),(NETWORKDAYS(E801,F801,Lister!$D$7:$D$16)-P801)*O801/NETWORKDAYS(Lister!$D$19,Lister!$E$19,Lister!$D$7:$D$16),IF(AND(MONTH(E801)=12,F801&gt;DATE(2021,12,31)),(NETWORKDAYS(E801,Lister!$E$19,Lister!$D$7:$D$16)-P801)*O801/NETWORKDAYS(Lister!$D$19,Lister!$E$19,Lister!$D$7:$D$16),IF(E801&gt;DATE(2021,12,31),0)))),0),"")</f>
        <v/>
      </c>
      <c r="T801" s="22" t="str">
        <f>IFERROR(MAX(IF(OR(P801="",Q801="",R801=""),"",IF(AND(MONTH(E801)=1,MONTH(F801)=1),(NETWORKDAYS(E801,F801,Lister!$D$7:$D$16)-Q801)*O801/NETWORKDAYS(Lister!$D$20,Lister!$E$20,Lister!$D$7:$D$16),IF(AND(MONTH(E801)=1,F801&gt;DATE(2022,1,31)),(NETWORKDAYS(E801,Lister!$E$20,Lister!$D$7:$D$16)-Q801)*O801/NETWORKDAYS(Lister!$D$20,Lister!$E$20,Lister!$D$7:$D$16),IF(AND(E801&lt;DATE(2022,1,1),MONTH(F801)=1),(NETWORKDAYS(Lister!$D$20,F801,Lister!$D$7:$D$16)-Q801)*O801/NETWORKDAYS(Lister!$D$20,Lister!$E$20,Lister!$D$7:$D$16),IF(AND(E801&lt;DATE(2022,1,1),F801&gt;DATE(2022,1,31)),(NETWORKDAYS(Lister!$D$20,Lister!$E$20,Lister!$D$7:$D$16)-Q801)*O801/NETWORKDAYS(Lister!$D$20,Lister!$E$20,Lister!$D$7:$D$16),IF(OR(AND(E801&lt;DATE(2022,1,1),F801&lt;DATE(2022,1,1)),E801&gt;DATE(2022,1,31)),0)))))),0),"")</f>
        <v/>
      </c>
      <c r="U801" s="22" t="str">
        <f>IFERROR(MAX(IF(OR(P801="",Q801="",R801=""),"",IF(AND(MONTH(E801)=2,MONTH(F801)=2),(NETWORKDAYS(E801,F801,Lister!$D$7:$D$16)-R801)*O801/NETWORKDAYS(Lister!$D$21,Lister!$E$21,Lister!$D$7:$D$16),IF(AND(MONTH(E801)=2,F801&gt;DATE(2022,2,28)),(NETWORKDAYS(E801,Lister!$E$21,Lister!$D$7:$D$16)-R801)*O801/NETWORKDAYS(Lister!$D$21,Lister!$E$21,Lister!$D$7:$D$16),IF(AND(E801&lt;DATE(2022,2,1),MONTH(F801)=2),(NETWORKDAYS(Lister!$D$21,F801,Lister!$D$7:$D$16)-R801)*O801/NETWORKDAYS(Lister!$D$21,Lister!$E$21,Lister!$D$7:$D$16),IF(AND(E801&lt;DATE(2022,2,1),F801&gt;DATE(2022,2,28)),(NETWORKDAYS(Lister!$D$21,Lister!$E$21,Lister!$D$7:$D$16)-R801)*O801/NETWORKDAYS(Lister!$D$21,Lister!$E$21,Lister!$D$7:$D$16),IF(OR(AND(E801&lt;DATE(2022,2,1),F801&lt;DATE(2022,2,1)),E801&gt;DATE(2022,2,28)),0)))))),0),"")</f>
        <v/>
      </c>
      <c r="V801" s="23" t="str">
        <f t="shared" si="87"/>
        <v/>
      </c>
      <c r="W801" s="23" t="str">
        <f t="shared" si="88"/>
        <v/>
      </c>
      <c r="X801" s="24" t="str">
        <f t="shared" si="89"/>
        <v/>
      </c>
    </row>
    <row r="802" spans="1:24" x14ac:dyDescent="0.3">
      <c r="A802" s="4" t="str">
        <f t="shared" si="90"/>
        <v/>
      </c>
      <c r="B802" s="41"/>
      <c r="C802" s="42"/>
      <c r="D802" s="43"/>
      <c r="E802" s="44"/>
      <c r="F802" s="44"/>
      <c r="G802" s="17" t="str">
        <f>IF(OR(E802="",F802=""),"",NETWORKDAYS(E802,F802,Lister!$D$7:$D$16))</f>
        <v/>
      </c>
      <c r="I802" s="45" t="str">
        <f t="shared" si="84"/>
        <v/>
      </c>
      <c r="J802" s="46"/>
      <c r="K802" s="47">
        <f>IF(ISNUMBER('Opsparede løndele'!I787),J802+'Opsparede løndele'!I787,J802)</f>
        <v>0</v>
      </c>
      <c r="L802" s="48"/>
      <c r="M802" s="49"/>
      <c r="N802" s="23" t="str">
        <f t="shared" si="85"/>
        <v/>
      </c>
      <c r="O802" s="21" t="str">
        <f t="shared" si="86"/>
        <v/>
      </c>
      <c r="P802" s="49"/>
      <c r="Q802" s="49"/>
      <c r="R802" s="49"/>
      <c r="S802" s="22" t="str">
        <f>IFERROR(MAX(IF(OR(P802="",Q802="",R802=""),"",IF(AND(MONTH(E802)=12,MONTH(F802)=12),(NETWORKDAYS(E802,F802,Lister!$D$7:$D$16)-P802)*O802/NETWORKDAYS(Lister!$D$19,Lister!$E$19,Lister!$D$7:$D$16),IF(AND(MONTH(E802)=12,F802&gt;DATE(2021,12,31)),(NETWORKDAYS(E802,Lister!$E$19,Lister!$D$7:$D$16)-P802)*O802/NETWORKDAYS(Lister!$D$19,Lister!$E$19,Lister!$D$7:$D$16),IF(E802&gt;DATE(2021,12,31),0)))),0),"")</f>
        <v/>
      </c>
      <c r="T802" s="22" t="str">
        <f>IFERROR(MAX(IF(OR(P802="",Q802="",R802=""),"",IF(AND(MONTH(E802)=1,MONTH(F802)=1),(NETWORKDAYS(E802,F802,Lister!$D$7:$D$16)-Q802)*O802/NETWORKDAYS(Lister!$D$20,Lister!$E$20,Lister!$D$7:$D$16),IF(AND(MONTH(E802)=1,F802&gt;DATE(2022,1,31)),(NETWORKDAYS(E802,Lister!$E$20,Lister!$D$7:$D$16)-Q802)*O802/NETWORKDAYS(Lister!$D$20,Lister!$E$20,Lister!$D$7:$D$16),IF(AND(E802&lt;DATE(2022,1,1),MONTH(F802)=1),(NETWORKDAYS(Lister!$D$20,F802,Lister!$D$7:$D$16)-Q802)*O802/NETWORKDAYS(Lister!$D$20,Lister!$E$20,Lister!$D$7:$D$16),IF(AND(E802&lt;DATE(2022,1,1),F802&gt;DATE(2022,1,31)),(NETWORKDAYS(Lister!$D$20,Lister!$E$20,Lister!$D$7:$D$16)-Q802)*O802/NETWORKDAYS(Lister!$D$20,Lister!$E$20,Lister!$D$7:$D$16),IF(OR(AND(E802&lt;DATE(2022,1,1),F802&lt;DATE(2022,1,1)),E802&gt;DATE(2022,1,31)),0)))))),0),"")</f>
        <v/>
      </c>
      <c r="U802" s="22" t="str">
        <f>IFERROR(MAX(IF(OR(P802="",Q802="",R802=""),"",IF(AND(MONTH(E802)=2,MONTH(F802)=2),(NETWORKDAYS(E802,F802,Lister!$D$7:$D$16)-R802)*O802/NETWORKDAYS(Lister!$D$21,Lister!$E$21,Lister!$D$7:$D$16),IF(AND(MONTH(E802)=2,F802&gt;DATE(2022,2,28)),(NETWORKDAYS(E802,Lister!$E$21,Lister!$D$7:$D$16)-R802)*O802/NETWORKDAYS(Lister!$D$21,Lister!$E$21,Lister!$D$7:$D$16),IF(AND(E802&lt;DATE(2022,2,1),MONTH(F802)=2),(NETWORKDAYS(Lister!$D$21,F802,Lister!$D$7:$D$16)-R802)*O802/NETWORKDAYS(Lister!$D$21,Lister!$E$21,Lister!$D$7:$D$16),IF(AND(E802&lt;DATE(2022,2,1),F802&gt;DATE(2022,2,28)),(NETWORKDAYS(Lister!$D$21,Lister!$E$21,Lister!$D$7:$D$16)-R802)*O802/NETWORKDAYS(Lister!$D$21,Lister!$E$21,Lister!$D$7:$D$16),IF(OR(AND(E802&lt;DATE(2022,2,1),F802&lt;DATE(2022,2,1)),E802&gt;DATE(2022,2,28)),0)))))),0),"")</f>
        <v/>
      </c>
      <c r="V802" s="23" t="str">
        <f t="shared" si="87"/>
        <v/>
      </c>
      <c r="W802" s="23" t="str">
        <f t="shared" si="88"/>
        <v/>
      </c>
      <c r="X802" s="24" t="str">
        <f t="shared" si="89"/>
        <v/>
      </c>
    </row>
    <row r="803" spans="1:24" x14ac:dyDescent="0.3">
      <c r="A803" s="4" t="str">
        <f t="shared" si="90"/>
        <v/>
      </c>
      <c r="B803" s="41"/>
      <c r="C803" s="42"/>
      <c r="D803" s="43"/>
      <c r="E803" s="44"/>
      <c r="F803" s="44"/>
      <c r="G803" s="17" t="str">
        <f>IF(OR(E803="",F803=""),"",NETWORKDAYS(E803,F803,Lister!$D$7:$D$16))</f>
        <v/>
      </c>
      <c r="I803" s="45" t="str">
        <f t="shared" si="84"/>
        <v/>
      </c>
      <c r="J803" s="46"/>
      <c r="K803" s="47">
        <f>IF(ISNUMBER('Opsparede løndele'!I788),J803+'Opsparede løndele'!I788,J803)</f>
        <v>0</v>
      </c>
      <c r="L803" s="48"/>
      <c r="M803" s="49"/>
      <c r="N803" s="23" t="str">
        <f t="shared" si="85"/>
        <v/>
      </c>
      <c r="O803" s="21" t="str">
        <f t="shared" si="86"/>
        <v/>
      </c>
      <c r="P803" s="49"/>
      <c r="Q803" s="49"/>
      <c r="R803" s="49"/>
      <c r="S803" s="22" t="str">
        <f>IFERROR(MAX(IF(OR(P803="",Q803="",R803=""),"",IF(AND(MONTH(E803)=12,MONTH(F803)=12),(NETWORKDAYS(E803,F803,Lister!$D$7:$D$16)-P803)*O803/NETWORKDAYS(Lister!$D$19,Lister!$E$19,Lister!$D$7:$D$16),IF(AND(MONTH(E803)=12,F803&gt;DATE(2021,12,31)),(NETWORKDAYS(E803,Lister!$E$19,Lister!$D$7:$D$16)-P803)*O803/NETWORKDAYS(Lister!$D$19,Lister!$E$19,Lister!$D$7:$D$16),IF(E803&gt;DATE(2021,12,31),0)))),0),"")</f>
        <v/>
      </c>
      <c r="T803" s="22" t="str">
        <f>IFERROR(MAX(IF(OR(P803="",Q803="",R803=""),"",IF(AND(MONTH(E803)=1,MONTH(F803)=1),(NETWORKDAYS(E803,F803,Lister!$D$7:$D$16)-Q803)*O803/NETWORKDAYS(Lister!$D$20,Lister!$E$20,Lister!$D$7:$D$16),IF(AND(MONTH(E803)=1,F803&gt;DATE(2022,1,31)),(NETWORKDAYS(E803,Lister!$E$20,Lister!$D$7:$D$16)-Q803)*O803/NETWORKDAYS(Lister!$D$20,Lister!$E$20,Lister!$D$7:$D$16),IF(AND(E803&lt;DATE(2022,1,1),MONTH(F803)=1),(NETWORKDAYS(Lister!$D$20,F803,Lister!$D$7:$D$16)-Q803)*O803/NETWORKDAYS(Lister!$D$20,Lister!$E$20,Lister!$D$7:$D$16),IF(AND(E803&lt;DATE(2022,1,1),F803&gt;DATE(2022,1,31)),(NETWORKDAYS(Lister!$D$20,Lister!$E$20,Lister!$D$7:$D$16)-Q803)*O803/NETWORKDAYS(Lister!$D$20,Lister!$E$20,Lister!$D$7:$D$16),IF(OR(AND(E803&lt;DATE(2022,1,1),F803&lt;DATE(2022,1,1)),E803&gt;DATE(2022,1,31)),0)))))),0),"")</f>
        <v/>
      </c>
      <c r="U803" s="22" t="str">
        <f>IFERROR(MAX(IF(OR(P803="",Q803="",R803=""),"",IF(AND(MONTH(E803)=2,MONTH(F803)=2),(NETWORKDAYS(E803,F803,Lister!$D$7:$D$16)-R803)*O803/NETWORKDAYS(Lister!$D$21,Lister!$E$21,Lister!$D$7:$D$16),IF(AND(MONTH(E803)=2,F803&gt;DATE(2022,2,28)),(NETWORKDAYS(E803,Lister!$E$21,Lister!$D$7:$D$16)-R803)*O803/NETWORKDAYS(Lister!$D$21,Lister!$E$21,Lister!$D$7:$D$16),IF(AND(E803&lt;DATE(2022,2,1),MONTH(F803)=2),(NETWORKDAYS(Lister!$D$21,F803,Lister!$D$7:$D$16)-R803)*O803/NETWORKDAYS(Lister!$D$21,Lister!$E$21,Lister!$D$7:$D$16),IF(AND(E803&lt;DATE(2022,2,1),F803&gt;DATE(2022,2,28)),(NETWORKDAYS(Lister!$D$21,Lister!$E$21,Lister!$D$7:$D$16)-R803)*O803/NETWORKDAYS(Lister!$D$21,Lister!$E$21,Lister!$D$7:$D$16),IF(OR(AND(E803&lt;DATE(2022,2,1),F803&lt;DATE(2022,2,1)),E803&gt;DATE(2022,2,28)),0)))))),0),"")</f>
        <v/>
      </c>
      <c r="V803" s="23" t="str">
        <f t="shared" si="87"/>
        <v/>
      </c>
      <c r="W803" s="23" t="str">
        <f t="shared" si="88"/>
        <v/>
      </c>
      <c r="X803" s="24" t="str">
        <f t="shared" si="89"/>
        <v/>
      </c>
    </row>
    <row r="804" spans="1:24" x14ac:dyDescent="0.3">
      <c r="A804" s="4" t="str">
        <f t="shared" si="90"/>
        <v/>
      </c>
      <c r="B804" s="41"/>
      <c r="C804" s="42"/>
      <c r="D804" s="43"/>
      <c r="E804" s="44"/>
      <c r="F804" s="44"/>
      <c r="G804" s="17" t="str">
        <f>IF(OR(E804="",F804=""),"",NETWORKDAYS(E804,F804,Lister!$D$7:$D$16))</f>
        <v/>
      </c>
      <c r="I804" s="45" t="str">
        <f t="shared" si="84"/>
        <v/>
      </c>
      <c r="J804" s="46"/>
      <c r="K804" s="47">
        <f>IF(ISNUMBER('Opsparede løndele'!I789),J804+'Opsparede løndele'!I789,J804)</f>
        <v>0</v>
      </c>
      <c r="L804" s="48"/>
      <c r="M804" s="49"/>
      <c r="N804" s="23" t="str">
        <f t="shared" si="85"/>
        <v/>
      </c>
      <c r="O804" s="21" t="str">
        <f t="shared" si="86"/>
        <v/>
      </c>
      <c r="P804" s="49"/>
      <c r="Q804" s="49"/>
      <c r="R804" s="49"/>
      <c r="S804" s="22" t="str">
        <f>IFERROR(MAX(IF(OR(P804="",Q804="",R804=""),"",IF(AND(MONTH(E804)=12,MONTH(F804)=12),(NETWORKDAYS(E804,F804,Lister!$D$7:$D$16)-P804)*O804/NETWORKDAYS(Lister!$D$19,Lister!$E$19,Lister!$D$7:$D$16),IF(AND(MONTH(E804)=12,F804&gt;DATE(2021,12,31)),(NETWORKDAYS(E804,Lister!$E$19,Lister!$D$7:$D$16)-P804)*O804/NETWORKDAYS(Lister!$D$19,Lister!$E$19,Lister!$D$7:$D$16),IF(E804&gt;DATE(2021,12,31),0)))),0),"")</f>
        <v/>
      </c>
      <c r="T804" s="22" t="str">
        <f>IFERROR(MAX(IF(OR(P804="",Q804="",R804=""),"",IF(AND(MONTH(E804)=1,MONTH(F804)=1),(NETWORKDAYS(E804,F804,Lister!$D$7:$D$16)-Q804)*O804/NETWORKDAYS(Lister!$D$20,Lister!$E$20,Lister!$D$7:$D$16),IF(AND(MONTH(E804)=1,F804&gt;DATE(2022,1,31)),(NETWORKDAYS(E804,Lister!$E$20,Lister!$D$7:$D$16)-Q804)*O804/NETWORKDAYS(Lister!$D$20,Lister!$E$20,Lister!$D$7:$D$16),IF(AND(E804&lt;DATE(2022,1,1),MONTH(F804)=1),(NETWORKDAYS(Lister!$D$20,F804,Lister!$D$7:$D$16)-Q804)*O804/NETWORKDAYS(Lister!$D$20,Lister!$E$20,Lister!$D$7:$D$16),IF(AND(E804&lt;DATE(2022,1,1),F804&gt;DATE(2022,1,31)),(NETWORKDAYS(Lister!$D$20,Lister!$E$20,Lister!$D$7:$D$16)-Q804)*O804/NETWORKDAYS(Lister!$D$20,Lister!$E$20,Lister!$D$7:$D$16),IF(OR(AND(E804&lt;DATE(2022,1,1),F804&lt;DATE(2022,1,1)),E804&gt;DATE(2022,1,31)),0)))))),0),"")</f>
        <v/>
      </c>
      <c r="U804" s="22" t="str">
        <f>IFERROR(MAX(IF(OR(P804="",Q804="",R804=""),"",IF(AND(MONTH(E804)=2,MONTH(F804)=2),(NETWORKDAYS(E804,F804,Lister!$D$7:$D$16)-R804)*O804/NETWORKDAYS(Lister!$D$21,Lister!$E$21,Lister!$D$7:$D$16),IF(AND(MONTH(E804)=2,F804&gt;DATE(2022,2,28)),(NETWORKDAYS(E804,Lister!$E$21,Lister!$D$7:$D$16)-R804)*O804/NETWORKDAYS(Lister!$D$21,Lister!$E$21,Lister!$D$7:$D$16),IF(AND(E804&lt;DATE(2022,2,1),MONTH(F804)=2),(NETWORKDAYS(Lister!$D$21,F804,Lister!$D$7:$D$16)-R804)*O804/NETWORKDAYS(Lister!$D$21,Lister!$E$21,Lister!$D$7:$D$16),IF(AND(E804&lt;DATE(2022,2,1),F804&gt;DATE(2022,2,28)),(NETWORKDAYS(Lister!$D$21,Lister!$E$21,Lister!$D$7:$D$16)-R804)*O804/NETWORKDAYS(Lister!$D$21,Lister!$E$21,Lister!$D$7:$D$16),IF(OR(AND(E804&lt;DATE(2022,2,1),F804&lt;DATE(2022,2,1)),E804&gt;DATE(2022,2,28)),0)))))),0),"")</f>
        <v/>
      </c>
      <c r="V804" s="23" t="str">
        <f t="shared" si="87"/>
        <v/>
      </c>
      <c r="W804" s="23" t="str">
        <f t="shared" si="88"/>
        <v/>
      </c>
      <c r="X804" s="24" t="str">
        <f t="shared" si="89"/>
        <v/>
      </c>
    </row>
    <row r="805" spans="1:24" x14ac:dyDescent="0.3">
      <c r="A805" s="4" t="str">
        <f t="shared" si="90"/>
        <v/>
      </c>
      <c r="B805" s="41"/>
      <c r="C805" s="42"/>
      <c r="D805" s="43"/>
      <c r="E805" s="44"/>
      <c r="F805" s="44"/>
      <c r="G805" s="17" t="str">
        <f>IF(OR(E805="",F805=""),"",NETWORKDAYS(E805,F805,Lister!$D$7:$D$16))</f>
        <v/>
      </c>
      <c r="I805" s="45" t="str">
        <f t="shared" si="84"/>
        <v/>
      </c>
      <c r="J805" s="46"/>
      <c r="K805" s="47">
        <f>IF(ISNUMBER('Opsparede løndele'!I790),J805+'Opsparede løndele'!I790,J805)</f>
        <v>0</v>
      </c>
      <c r="L805" s="48"/>
      <c r="M805" s="49"/>
      <c r="N805" s="23" t="str">
        <f t="shared" si="85"/>
        <v/>
      </c>
      <c r="O805" s="21" t="str">
        <f t="shared" si="86"/>
        <v/>
      </c>
      <c r="P805" s="49"/>
      <c r="Q805" s="49"/>
      <c r="R805" s="49"/>
      <c r="S805" s="22" t="str">
        <f>IFERROR(MAX(IF(OR(P805="",Q805="",R805=""),"",IF(AND(MONTH(E805)=12,MONTH(F805)=12),(NETWORKDAYS(E805,F805,Lister!$D$7:$D$16)-P805)*O805/NETWORKDAYS(Lister!$D$19,Lister!$E$19,Lister!$D$7:$D$16),IF(AND(MONTH(E805)=12,F805&gt;DATE(2021,12,31)),(NETWORKDAYS(E805,Lister!$E$19,Lister!$D$7:$D$16)-P805)*O805/NETWORKDAYS(Lister!$D$19,Lister!$E$19,Lister!$D$7:$D$16),IF(E805&gt;DATE(2021,12,31),0)))),0),"")</f>
        <v/>
      </c>
      <c r="T805" s="22" t="str">
        <f>IFERROR(MAX(IF(OR(P805="",Q805="",R805=""),"",IF(AND(MONTH(E805)=1,MONTH(F805)=1),(NETWORKDAYS(E805,F805,Lister!$D$7:$D$16)-Q805)*O805/NETWORKDAYS(Lister!$D$20,Lister!$E$20,Lister!$D$7:$D$16),IF(AND(MONTH(E805)=1,F805&gt;DATE(2022,1,31)),(NETWORKDAYS(E805,Lister!$E$20,Lister!$D$7:$D$16)-Q805)*O805/NETWORKDAYS(Lister!$D$20,Lister!$E$20,Lister!$D$7:$D$16),IF(AND(E805&lt;DATE(2022,1,1),MONTH(F805)=1),(NETWORKDAYS(Lister!$D$20,F805,Lister!$D$7:$D$16)-Q805)*O805/NETWORKDAYS(Lister!$D$20,Lister!$E$20,Lister!$D$7:$D$16),IF(AND(E805&lt;DATE(2022,1,1),F805&gt;DATE(2022,1,31)),(NETWORKDAYS(Lister!$D$20,Lister!$E$20,Lister!$D$7:$D$16)-Q805)*O805/NETWORKDAYS(Lister!$D$20,Lister!$E$20,Lister!$D$7:$D$16),IF(OR(AND(E805&lt;DATE(2022,1,1),F805&lt;DATE(2022,1,1)),E805&gt;DATE(2022,1,31)),0)))))),0),"")</f>
        <v/>
      </c>
      <c r="U805" s="22" t="str">
        <f>IFERROR(MAX(IF(OR(P805="",Q805="",R805=""),"",IF(AND(MONTH(E805)=2,MONTH(F805)=2),(NETWORKDAYS(E805,F805,Lister!$D$7:$D$16)-R805)*O805/NETWORKDAYS(Lister!$D$21,Lister!$E$21,Lister!$D$7:$D$16),IF(AND(MONTH(E805)=2,F805&gt;DATE(2022,2,28)),(NETWORKDAYS(E805,Lister!$E$21,Lister!$D$7:$D$16)-R805)*O805/NETWORKDAYS(Lister!$D$21,Lister!$E$21,Lister!$D$7:$D$16),IF(AND(E805&lt;DATE(2022,2,1),MONTH(F805)=2),(NETWORKDAYS(Lister!$D$21,F805,Lister!$D$7:$D$16)-R805)*O805/NETWORKDAYS(Lister!$D$21,Lister!$E$21,Lister!$D$7:$D$16),IF(AND(E805&lt;DATE(2022,2,1),F805&gt;DATE(2022,2,28)),(NETWORKDAYS(Lister!$D$21,Lister!$E$21,Lister!$D$7:$D$16)-R805)*O805/NETWORKDAYS(Lister!$D$21,Lister!$E$21,Lister!$D$7:$D$16),IF(OR(AND(E805&lt;DATE(2022,2,1),F805&lt;DATE(2022,2,1)),E805&gt;DATE(2022,2,28)),0)))))),0),"")</f>
        <v/>
      </c>
      <c r="V805" s="23" t="str">
        <f t="shared" si="87"/>
        <v/>
      </c>
      <c r="W805" s="23" t="str">
        <f t="shared" si="88"/>
        <v/>
      </c>
      <c r="X805" s="24" t="str">
        <f t="shared" si="89"/>
        <v/>
      </c>
    </row>
    <row r="806" spans="1:24" x14ac:dyDescent="0.3">
      <c r="A806" s="4" t="str">
        <f t="shared" si="90"/>
        <v/>
      </c>
      <c r="B806" s="41"/>
      <c r="C806" s="42"/>
      <c r="D806" s="43"/>
      <c r="E806" s="44"/>
      <c r="F806" s="44"/>
      <c r="G806" s="17" t="str">
        <f>IF(OR(E806="",F806=""),"",NETWORKDAYS(E806,F806,Lister!$D$7:$D$16))</f>
        <v/>
      </c>
      <c r="I806" s="45" t="str">
        <f t="shared" si="84"/>
        <v/>
      </c>
      <c r="J806" s="46"/>
      <c r="K806" s="47">
        <f>IF(ISNUMBER('Opsparede løndele'!I791),J806+'Opsparede løndele'!I791,J806)</f>
        <v>0</v>
      </c>
      <c r="L806" s="48"/>
      <c r="M806" s="49"/>
      <c r="N806" s="23" t="str">
        <f t="shared" si="85"/>
        <v/>
      </c>
      <c r="O806" s="21" t="str">
        <f t="shared" si="86"/>
        <v/>
      </c>
      <c r="P806" s="49"/>
      <c r="Q806" s="49"/>
      <c r="R806" s="49"/>
      <c r="S806" s="22" t="str">
        <f>IFERROR(MAX(IF(OR(P806="",Q806="",R806=""),"",IF(AND(MONTH(E806)=12,MONTH(F806)=12),(NETWORKDAYS(E806,F806,Lister!$D$7:$D$16)-P806)*O806/NETWORKDAYS(Lister!$D$19,Lister!$E$19,Lister!$D$7:$D$16),IF(AND(MONTH(E806)=12,F806&gt;DATE(2021,12,31)),(NETWORKDAYS(E806,Lister!$E$19,Lister!$D$7:$D$16)-P806)*O806/NETWORKDAYS(Lister!$D$19,Lister!$E$19,Lister!$D$7:$D$16),IF(E806&gt;DATE(2021,12,31),0)))),0),"")</f>
        <v/>
      </c>
      <c r="T806" s="22" t="str">
        <f>IFERROR(MAX(IF(OR(P806="",Q806="",R806=""),"",IF(AND(MONTH(E806)=1,MONTH(F806)=1),(NETWORKDAYS(E806,F806,Lister!$D$7:$D$16)-Q806)*O806/NETWORKDAYS(Lister!$D$20,Lister!$E$20,Lister!$D$7:$D$16),IF(AND(MONTH(E806)=1,F806&gt;DATE(2022,1,31)),(NETWORKDAYS(E806,Lister!$E$20,Lister!$D$7:$D$16)-Q806)*O806/NETWORKDAYS(Lister!$D$20,Lister!$E$20,Lister!$D$7:$D$16),IF(AND(E806&lt;DATE(2022,1,1),MONTH(F806)=1),(NETWORKDAYS(Lister!$D$20,F806,Lister!$D$7:$D$16)-Q806)*O806/NETWORKDAYS(Lister!$D$20,Lister!$E$20,Lister!$D$7:$D$16),IF(AND(E806&lt;DATE(2022,1,1),F806&gt;DATE(2022,1,31)),(NETWORKDAYS(Lister!$D$20,Lister!$E$20,Lister!$D$7:$D$16)-Q806)*O806/NETWORKDAYS(Lister!$D$20,Lister!$E$20,Lister!$D$7:$D$16),IF(OR(AND(E806&lt;DATE(2022,1,1),F806&lt;DATE(2022,1,1)),E806&gt;DATE(2022,1,31)),0)))))),0),"")</f>
        <v/>
      </c>
      <c r="U806" s="22" t="str">
        <f>IFERROR(MAX(IF(OR(P806="",Q806="",R806=""),"",IF(AND(MONTH(E806)=2,MONTH(F806)=2),(NETWORKDAYS(E806,F806,Lister!$D$7:$D$16)-R806)*O806/NETWORKDAYS(Lister!$D$21,Lister!$E$21,Lister!$D$7:$D$16),IF(AND(MONTH(E806)=2,F806&gt;DATE(2022,2,28)),(NETWORKDAYS(E806,Lister!$E$21,Lister!$D$7:$D$16)-R806)*O806/NETWORKDAYS(Lister!$D$21,Lister!$E$21,Lister!$D$7:$D$16),IF(AND(E806&lt;DATE(2022,2,1),MONTH(F806)=2),(NETWORKDAYS(Lister!$D$21,F806,Lister!$D$7:$D$16)-R806)*O806/NETWORKDAYS(Lister!$D$21,Lister!$E$21,Lister!$D$7:$D$16),IF(AND(E806&lt;DATE(2022,2,1),F806&gt;DATE(2022,2,28)),(NETWORKDAYS(Lister!$D$21,Lister!$E$21,Lister!$D$7:$D$16)-R806)*O806/NETWORKDAYS(Lister!$D$21,Lister!$E$21,Lister!$D$7:$D$16),IF(OR(AND(E806&lt;DATE(2022,2,1),F806&lt;DATE(2022,2,1)),E806&gt;DATE(2022,2,28)),0)))))),0),"")</f>
        <v/>
      </c>
      <c r="V806" s="23" t="str">
        <f t="shared" si="87"/>
        <v/>
      </c>
      <c r="W806" s="23" t="str">
        <f t="shared" si="88"/>
        <v/>
      </c>
      <c r="X806" s="24" t="str">
        <f t="shared" si="89"/>
        <v/>
      </c>
    </row>
    <row r="807" spans="1:24" x14ac:dyDescent="0.3">
      <c r="A807" s="4" t="str">
        <f t="shared" si="90"/>
        <v/>
      </c>
      <c r="B807" s="41"/>
      <c r="C807" s="42"/>
      <c r="D807" s="43"/>
      <c r="E807" s="44"/>
      <c r="F807" s="44"/>
      <c r="G807" s="17" t="str">
        <f>IF(OR(E807="",F807=""),"",NETWORKDAYS(E807,F807,Lister!$D$7:$D$16))</f>
        <v/>
      </c>
      <c r="I807" s="45" t="str">
        <f t="shared" si="84"/>
        <v/>
      </c>
      <c r="J807" s="46"/>
      <c r="K807" s="47">
        <f>IF(ISNUMBER('Opsparede løndele'!I792),J807+'Opsparede løndele'!I792,J807)</f>
        <v>0</v>
      </c>
      <c r="L807" s="48"/>
      <c r="M807" s="49"/>
      <c r="N807" s="23" t="str">
        <f t="shared" si="85"/>
        <v/>
      </c>
      <c r="O807" s="21" t="str">
        <f t="shared" si="86"/>
        <v/>
      </c>
      <c r="P807" s="49"/>
      <c r="Q807" s="49"/>
      <c r="R807" s="49"/>
      <c r="S807" s="22" t="str">
        <f>IFERROR(MAX(IF(OR(P807="",Q807="",R807=""),"",IF(AND(MONTH(E807)=12,MONTH(F807)=12),(NETWORKDAYS(E807,F807,Lister!$D$7:$D$16)-P807)*O807/NETWORKDAYS(Lister!$D$19,Lister!$E$19,Lister!$D$7:$D$16),IF(AND(MONTH(E807)=12,F807&gt;DATE(2021,12,31)),(NETWORKDAYS(E807,Lister!$E$19,Lister!$D$7:$D$16)-P807)*O807/NETWORKDAYS(Lister!$D$19,Lister!$E$19,Lister!$D$7:$D$16),IF(E807&gt;DATE(2021,12,31),0)))),0),"")</f>
        <v/>
      </c>
      <c r="T807" s="22" t="str">
        <f>IFERROR(MAX(IF(OR(P807="",Q807="",R807=""),"",IF(AND(MONTH(E807)=1,MONTH(F807)=1),(NETWORKDAYS(E807,F807,Lister!$D$7:$D$16)-Q807)*O807/NETWORKDAYS(Lister!$D$20,Lister!$E$20,Lister!$D$7:$D$16),IF(AND(MONTH(E807)=1,F807&gt;DATE(2022,1,31)),(NETWORKDAYS(E807,Lister!$E$20,Lister!$D$7:$D$16)-Q807)*O807/NETWORKDAYS(Lister!$D$20,Lister!$E$20,Lister!$D$7:$D$16),IF(AND(E807&lt;DATE(2022,1,1),MONTH(F807)=1),(NETWORKDAYS(Lister!$D$20,F807,Lister!$D$7:$D$16)-Q807)*O807/NETWORKDAYS(Lister!$D$20,Lister!$E$20,Lister!$D$7:$D$16),IF(AND(E807&lt;DATE(2022,1,1),F807&gt;DATE(2022,1,31)),(NETWORKDAYS(Lister!$D$20,Lister!$E$20,Lister!$D$7:$D$16)-Q807)*O807/NETWORKDAYS(Lister!$D$20,Lister!$E$20,Lister!$D$7:$D$16),IF(OR(AND(E807&lt;DATE(2022,1,1),F807&lt;DATE(2022,1,1)),E807&gt;DATE(2022,1,31)),0)))))),0),"")</f>
        <v/>
      </c>
      <c r="U807" s="22" t="str">
        <f>IFERROR(MAX(IF(OR(P807="",Q807="",R807=""),"",IF(AND(MONTH(E807)=2,MONTH(F807)=2),(NETWORKDAYS(E807,F807,Lister!$D$7:$D$16)-R807)*O807/NETWORKDAYS(Lister!$D$21,Lister!$E$21,Lister!$D$7:$D$16),IF(AND(MONTH(E807)=2,F807&gt;DATE(2022,2,28)),(NETWORKDAYS(E807,Lister!$E$21,Lister!$D$7:$D$16)-R807)*O807/NETWORKDAYS(Lister!$D$21,Lister!$E$21,Lister!$D$7:$D$16),IF(AND(E807&lt;DATE(2022,2,1),MONTH(F807)=2),(NETWORKDAYS(Lister!$D$21,F807,Lister!$D$7:$D$16)-R807)*O807/NETWORKDAYS(Lister!$D$21,Lister!$E$21,Lister!$D$7:$D$16),IF(AND(E807&lt;DATE(2022,2,1),F807&gt;DATE(2022,2,28)),(NETWORKDAYS(Lister!$D$21,Lister!$E$21,Lister!$D$7:$D$16)-R807)*O807/NETWORKDAYS(Lister!$D$21,Lister!$E$21,Lister!$D$7:$D$16),IF(OR(AND(E807&lt;DATE(2022,2,1),F807&lt;DATE(2022,2,1)),E807&gt;DATE(2022,2,28)),0)))))),0),"")</f>
        <v/>
      </c>
      <c r="V807" s="23" t="str">
        <f t="shared" si="87"/>
        <v/>
      </c>
      <c r="W807" s="23" t="str">
        <f t="shared" si="88"/>
        <v/>
      </c>
      <c r="X807" s="24" t="str">
        <f t="shared" si="89"/>
        <v/>
      </c>
    </row>
    <row r="808" spans="1:24" x14ac:dyDescent="0.3">
      <c r="A808" s="4" t="str">
        <f t="shared" si="90"/>
        <v/>
      </c>
      <c r="B808" s="41"/>
      <c r="C808" s="42"/>
      <c r="D808" s="43"/>
      <c r="E808" s="44"/>
      <c r="F808" s="44"/>
      <c r="G808" s="17" t="str">
        <f>IF(OR(E808="",F808=""),"",NETWORKDAYS(E808,F808,Lister!$D$7:$D$16))</f>
        <v/>
      </c>
      <c r="I808" s="45" t="str">
        <f t="shared" si="84"/>
        <v/>
      </c>
      <c r="J808" s="46"/>
      <c r="K808" s="47">
        <f>IF(ISNUMBER('Opsparede løndele'!I793),J808+'Opsparede løndele'!I793,J808)</f>
        <v>0</v>
      </c>
      <c r="L808" s="48"/>
      <c r="M808" s="49"/>
      <c r="N808" s="23" t="str">
        <f t="shared" si="85"/>
        <v/>
      </c>
      <c r="O808" s="21" t="str">
        <f t="shared" si="86"/>
        <v/>
      </c>
      <c r="P808" s="49"/>
      <c r="Q808" s="49"/>
      <c r="R808" s="49"/>
      <c r="S808" s="22" t="str">
        <f>IFERROR(MAX(IF(OR(P808="",Q808="",R808=""),"",IF(AND(MONTH(E808)=12,MONTH(F808)=12),(NETWORKDAYS(E808,F808,Lister!$D$7:$D$16)-P808)*O808/NETWORKDAYS(Lister!$D$19,Lister!$E$19,Lister!$D$7:$D$16),IF(AND(MONTH(E808)=12,F808&gt;DATE(2021,12,31)),(NETWORKDAYS(E808,Lister!$E$19,Lister!$D$7:$D$16)-P808)*O808/NETWORKDAYS(Lister!$D$19,Lister!$E$19,Lister!$D$7:$D$16),IF(E808&gt;DATE(2021,12,31),0)))),0),"")</f>
        <v/>
      </c>
      <c r="T808" s="22" t="str">
        <f>IFERROR(MAX(IF(OR(P808="",Q808="",R808=""),"",IF(AND(MONTH(E808)=1,MONTH(F808)=1),(NETWORKDAYS(E808,F808,Lister!$D$7:$D$16)-Q808)*O808/NETWORKDAYS(Lister!$D$20,Lister!$E$20,Lister!$D$7:$D$16),IF(AND(MONTH(E808)=1,F808&gt;DATE(2022,1,31)),(NETWORKDAYS(E808,Lister!$E$20,Lister!$D$7:$D$16)-Q808)*O808/NETWORKDAYS(Lister!$D$20,Lister!$E$20,Lister!$D$7:$D$16),IF(AND(E808&lt;DATE(2022,1,1),MONTH(F808)=1),(NETWORKDAYS(Lister!$D$20,F808,Lister!$D$7:$D$16)-Q808)*O808/NETWORKDAYS(Lister!$D$20,Lister!$E$20,Lister!$D$7:$D$16),IF(AND(E808&lt;DATE(2022,1,1),F808&gt;DATE(2022,1,31)),(NETWORKDAYS(Lister!$D$20,Lister!$E$20,Lister!$D$7:$D$16)-Q808)*O808/NETWORKDAYS(Lister!$D$20,Lister!$E$20,Lister!$D$7:$D$16),IF(OR(AND(E808&lt;DATE(2022,1,1),F808&lt;DATE(2022,1,1)),E808&gt;DATE(2022,1,31)),0)))))),0),"")</f>
        <v/>
      </c>
      <c r="U808" s="22" t="str">
        <f>IFERROR(MAX(IF(OR(P808="",Q808="",R808=""),"",IF(AND(MONTH(E808)=2,MONTH(F808)=2),(NETWORKDAYS(E808,F808,Lister!$D$7:$D$16)-R808)*O808/NETWORKDAYS(Lister!$D$21,Lister!$E$21,Lister!$D$7:$D$16),IF(AND(MONTH(E808)=2,F808&gt;DATE(2022,2,28)),(NETWORKDAYS(E808,Lister!$E$21,Lister!$D$7:$D$16)-R808)*O808/NETWORKDAYS(Lister!$D$21,Lister!$E$21,Lister!$D$7:$D$16),IF(AND(E808&lt;DATE(2022,2,1),MONTH(F808)=2),(NETWORKDAYS(Lister!$D$21,F808,Lister!$D$7:$D$16)-R808)*O808/NETWORKDAYS(Lister!$D$21,Lister!$E$21,Lister!$D$7:$D$16),IF(AND(E808&lt;DATE(2022,2,1),F808&gt;DATE(2022,2,28)),(NETWORKDAYS(Lister!$D$21,Lister!$E$21,Lister!$D$7:$D$16)-R808)*O808/NETWORKDAYS(Lister!$D$21,Lister!$E$21,Lister!$D$7:$D$16),IF(OR(AND(E808&lt;DATE(2022,2,1),F808&lt;DATE(2022,2,1)),E808&gt;DATE(2022,2,28)),0)))))),0),"")</f>
        <v/>
      </c>
      <c r="V808" s="23" t="str">
        <f t="shared" si="87"/>
        <v/>
      </c>
      <c r="W808" s="23" t="str">
        <f t="shared" si="88"/>
        <v/>
      </c>
      <c r="X808" s="24" t="str">
        <f t="shared" si="89"/>
        <v/>
      </c>
    </row>
    <row r="809" spans="1:24" x14ac:dyDescent="0.3">
      <c r="A809" s="4" t="str">
        <f t="shared" si="90"/>
        <v/>
      </c>
      <c r="B809" s="41"/>
      <c r="C809" s="42"/>
      <c r="D809" s="43"/>
      <c r="E809" s="44"/>
      <c r="F809" s="44"/>
      <c r="G809" s="17" t="str">
        <f>IF(OR(E809="",F809=""),"",NETWORKDAYS(E809,F809,Lister!$D$7:$D$16))</f>
        <v/>
      </c>
      <c r="I809" s="45" t="str">
        <f t="shared" si="84"/>
        <v/>
      </c>
      <c r="J809" s="46"/>
      <c r="K809" s="47">
        <f>IF(ISNUMBER('Opsparede løndele'!I794),J809+'Opsparede løndele'!I794,J809)</f>
        <v>0</v>
      </c>
      <c r="L809" s="48"/>
      <c r="M809" s="49"/>
      <c r="N809" s="23" t="str">
        <f t="shared" si="85"/>
        <v/>
      </c>
      <c r="O809" s="21" t="str">
        <f t="shared" si="86"/>
        <v/>
      </c>
      <c r="P809" s="49"/>
      <c r="Q809" s="49"/>
      <c r="R809" s="49"/>
      <c r="S809" s="22" t="str">
        <f>IFERROR(MAX(IF(OR(P809="",Q809="",R809=""),"",IF(AND(MONTH(E809)=12,MONTH(F809)=12),(NETWORKDAYS(E809,F809,Lister!$D$7:$D$16)-P809)*O809/NETWORKDAYS(Lister!$D$19,Lister!$E$19,Lister!$D$7:$D$16),IF(AND(MONTH(E809)=12,F809&gt;DATE(2021,12,31)),(NETWORKDAYS(E809,Lister!$E$19,Lister!$D$7:$D$16)-P809)*O809/NETWORKDAYS(Lister!$D$19,Lister!$E$19,Lister!$D$7:$D$16),IF(E809&gt;DATE(2021,12,31),0)))),0),"")</f>
        <v/>
      </c>
      <c r="T809" s="22" t="str">
        <f>IFERROR(MAX(IF(OR(P809="",Q809="",R809=""),"",IF(AND(MONTH(E809)=1,MONTH(F809)=1),(NETWORKDAYS(E809,F809,Lister!$D$7:$D$16)-Q809)*O809/NETWORKDAYS(Lister!$D$20,Lister!$E$20,Lister!$D$7:$D$16),IF(AND(MONTH(E809)=1,F809&gt;DATE(2022,1,31)),(NETWORKDAYS(E809,Lister!$E$20,Lister!$D$7:$D$16)-Q809)*O809/NETWORKDAYS(Lister!$D$20,Lister!$E$20,Lister!$D$7:$D$16),IF(AND(E809&lt;DATE(2022,1,1),MONTH(F809)=1),(NETWORKDAYS(Lister!$D$20,F809,Lister!$D$7:$D$16)-Q809)*O809/NETWORKDAYS(Lister!$D$20,Lister!$E$20,Lister!$D$7:$D$16),IF(AND(E809&lt;DATE(2022,1,1),F809&gt;DATE(2022,1,31)),(NETWORKDAYS(Lister!$D$20,Lister!$E$20,Lister!$D$7:$D$16)-Q809)*O809/NETWORKDAYS(Lister!$D$20,Lister!$E$20,Lister!$D$7:$D$16),IF(OR(AND(E809&lt;DATE(2022,1,1),F809&lt;DATE(2022,1,1)),E809&gt;DATE(2022,1,31)),0)))))),0),"")</f>
        <v/>
      </c>
      <c r="U809" s="22" t="str">
        <f>IFERROR(MAX(IF(OR(P809="",Q809="",R809=""),"",IF(AND(MONTH(E809)=2,MONTH(F809)=2),(NETWORKDAYS(E809,F809,Lister!$D$7:$D$16)-R809)*O809/NETWORKDAYS(Lister!$D$21,Lister!$E$21,Lister!$D$7:$D$16),IF(AND(MONTH(E809)=2,F809&gt;DATE(2022,2,28)),(NETWORKDAYS(E809,Lister!$E$21,Lister!$D$7:$D$16)-R809)*O809/NETWORKDAYS(Lister!$D$21,Lister!$E$21,Lister!$D$7:$D$16),IF(AND(E809&lt;DATE(2022,2,1),MONTH(F809)=2),(NETWORKDAYS(Lister!$D$21,F809,Lister!$D$7:$D$16)-R809)*O809/NETWORKDAYS(Lister!$D$21,Lister!$E$21,Lister!$D$7:$D$16),IF(AND(E809&lt;DATE(2022,2,1),F809&gt;DATE(2022,2,28)),(NETWORKDAYS(Lister!$D$21,Lister!$E$21,Lister!$D$7:$D$16)-R809)*O809/NETWORKDAYS(Lister!$D$21,Lister!$E$21,Lister!$D$7:$D$16),IF(OR(AND(E809&lt;DATE(2022,2,1),F809&lt;DATE(2022,2,1)),E809&gt;DATE(2022,2,28)),0)))))),0),"")</f>
        <v/>
      </c>
      <c r="V809" s="23" t="str">
        <f t="shared" si="87"/>
        <v/>
      </c>
      <c r="W809" s="23" t="str">
        <f t="shared" si="88"/>
        <v/>
      </c>
      <c r="X809" s="24" t="str">
        <f t="shared" si="89"/>
        <v/>
      </c>
    </row>
    <row r="810" spans="1:24" x14ac:dyDescent="0.3">
      <c r="A810" s="4" t="str">
        <f t="shared" si="90"/>
        <v/>
      </c>
      <c r="B810" s="41"/>
      <c r="C810" s="42"/>
      <c r="D810" s="43"/>
      <c r="E810" s="44"/>
      <c r="F810" s="44"/>
      <c r="G810" s="17" t="str">
        <f>IF(OR(E810="",F810=""),"",NETWORKDAYS(E810,F810,Lister!$D$7:$D$16))</f>
        <v/>
      </c>
      <c r="I810" s="45" t="str">
        <f t="shared" si="84"/>
        <v/>
      </c>
      <c r="J810" s="46"/>
      <c r="K810" s="47">
        <f>IF(ISNUMBER('Opsparede løndele'!I795),J810+'Opsparede løndele'!I795,J810)</f>
        <v>0</v>
      </c>
      <c r="L810" s="48"/>
      <c r="M810" s="49"/>
      <c r="N810" s="23" t="str">
        <f t="shared" si="85"/>
        <v/>
      </c>
      <c r="O810" s="21" t="str">
        <f t="shared" si="86"/>
        <v/>
      </c>
      <c r="P810" s="49"/>
      <c r="Q810" s="49"/>
      <c r="R810" s="49"/>
      <c r="S810" s="22" t="str">
        <f>IFERROR(MAX(IF(OR(P810="",Q810="",R810=""),"",IF(AND(MONTH(E810)=12,MONTH(F810)=12),(NETWORKDAYS(E810,F810,Lister!$D$7:$D$16)-P810)*O810/NETWORKDAYS(Lister!$D$19,Lister!$E$19,Lister!$D$7:$D$16),IF(AND(MONTH(E810)=12,F810&gt;DATE(2021,12,31)),(NETWORKDAYS(E810,Lister!$E$19,Lister!$D$7:$D$16)-P810)*O810/NETWORKDAYS(Lister!$D$19,Lister!$E$19,Lister!$D$7:$D$16),IF(E810&gt;DATE(2021,12,31),0)))),0),"")</f>
        <v/>
      </c>
      <c r="T810" s="22" t="str">
        <f>IFERROR(MAX(IF(OR(P810="",Q810="",R810=""),"",IF(AND(MONTH(E810)=1,MONTH(F810)=1),(NETWORKDAYS(E810,F810,Lister!$D$7:$D$16)-Q810)*O810/NETWORKDAYS(Lister!$D$20,Lister!$E$20,Lister!$D$7:$D$16),IF(AND(MONTH(E810)=1,F810&gt;DATE(2022,1,31)),(NETWORKDAYS(E810,Lister!$E$20,Lister!$D$7:$D$16)-Q810)*O810/NETWORKDAYS(Lister!$D$20,Lister!$E$20,Lister!$D$7:$D$16),IF(AND(E810&lt;DATE(2022,1,1),MONTH(F810)=1),(NETWORKDAYS(Lister!$D$20,F810,Lister!$D$7:$D$16)-Q810)*O810/NETWORKDAYS(Lister!$D$20,Lister!$E$20,Lister!$D$7:$D$16),IF(AND(E810&lt;DATE(2022,1,1),F810&gt;DATE(2022,1,31)),(NETWORKDAYS(Lister!$D$20,Lister!$E$20,Lister!$D$7:$D$16)-Q810)*O810/NETWORKDAYS(Lister!$D$20,Lister!$E$20,Lister!$D$7:$D$16),IF(OR(AND(E810&lt;DATE(2022,1,1),F810&lt;DATE(2022,1,1)),E810&gt;DATE(2022,1,31)),0)))))),0),"")</f>
        <v/>
      </c>
      <c r="U810" s="22" t="str">
        <f>IFERROR(MAX(IF(OR(P810="",Q810="",R810=""),"",IF(AND(MONTH(E810)=2,MONTH(F810)=2),(NETWORKDAYS(E810,F810,Lister!$D$7:$D$16)-R810)*O810/NETWORKDAYS(Lister!$D$21,Lister!$E$21,Lister!$D$7:$D$16),IF(AND(MONTH(E810)=2,F810&gt;DATE(2022,2,28)),(NETWORKDAYS(E810,Lister!$E$21,Lister!$D$7:$D$16)-R810)*O810/NETWORKDAYS(Lister!$D$21,Lister!$E$21,Lister!$D$7:$D$16),IF(AND(E810&lt;DATE(2022,2,1),MONTH(F810)=2),(NETWORKDAYS(Lister!$D$21,F810,Lister!$D$7:$D$16)-R810)*O810/NETWORKDAYS(Lister!$D$21,Lister!$E$21,Lister!$D$7:$D$16),IF(AND(E810&lt;DATE(2022,2,1),F810&gt;DATE(2022,2,28)),(NETWORKDAYS(Lister!$D$21,Lister!$E$21,Lister!$D$7:$D$16)-R810)*O810/NETWORKDAYS(Lister!$D$21,Lister!$E$21,Lister!$D$7:$D$16),IF(OR(AND(E810&lt;DATE(2022,2,1),F810&lt;DATE(2022,2,1)),E810&gt;DATE(2022,2,28)),0)))))),0),"")</f>
        <v/>
      </c>
      <c r="V810" s="23" t="str">
        <f t="shared" si="87"/>
        <v/>
      </c>
      <c r="W810" s="23" t="str">
        <f t="shared" si="88"/>
        <v/>
      </c>
      <c r="X810" s="24" t="str">
        <f t="shared" si="89"/>
        <v/>
      </c>
    </row>
    <row r="811" spans="1:24" x14ac:dyDescent="0.3">
      <c r="A811" s="4" t="str">
        <f t="shared" si="90"/>
        <v/>
      </c>
      <c r="B811" s="41"/>
      <c r="C811" s="42"/>
      <c r="D811" s="43"/>
      <c r="E811" s="44"/>
      <c r="F811" s="44"/>
      <c r="G811" s="17" t="str">
        <f>IF(OR(E811="",F811=""),"",NETWORKDAYS(E811,F811,Lister!$D$7:$D$16))</f>
        <v/>
      </c>
      <c r="I811" s="45" t="str">
        <f t="shared" si="84"/>
        <v/>
      </c>
      <c r="J811" s="46"/>
      <c r="K811" s="47">
        <f>IF(ISNUMBER('Opsparede løndele'!I796),J811+'Opsparede løndele'!I796,J811)</f>
        <v>0</v>
      </c>
      <c r="L811" s="48"/>
      <c r="M811" s="49"/>
      <c r="N811" s="23" t="str">
        <f t="shared" si="85"/>
        <v/>
      </c>
      <c r="O811" s="21" t="str">
        <f t="shared" si="86"/>
        <v/>
      </c>
      <c r="P811" s="49"/>
      <c r="Q811" s="49"/>
      <c r="R811" s="49"/>
      <c r="S811" s="22" t="str">
        <f>IFERROR(MAX(IF(OR(P811="",Q811="",R811=""),"",IF(AND(MONTH(E811)=12,MONTH(F811)=12),(NETWORKDAYS(E811,F811,Lister!$D$7:$D$16)-P811)*O811/NETWORKDAYS(Lister!$D$19,Lister!$E$19,Lister!$D$7:$D$16),IF(AND(MONTH(E811)=12,F811&gt;DATE(2021,12,31)),(NETWORKDAYS(E811,Lister!$E$19,Lister!$D$7:$D$16)-P811)*O811/NETWORKDAYS(Lister!$D$19,Lister!$E$19,Lister!$D$7:$D$16),IF(E811&gt;DATE(2021,12,31),0)))),0),"")</f>
        <v/>
      </c>
      <c r="T811" s="22" t="str">
        <f>IFERROR(MAX(IF(OR(P811="",Q811="",R811=""),"",IF(AND(MONTH(E811)=1,MONTH(F811)=1),(NETWORKDAYS(E811,F811,Lister!$D$7:$D$16)-Q811)*O811/NETWORKDAYS(Lister!$D$20,Lister!$E$20,Lister!$D$7:$D$16),IF(AND(MONTH(E811)=1,F811&gt;DATE(2022,1,31)),(NETWORKDAYS(E811,Lister!$E$20,Lister!$D$7:$D$16)-Q811)*O811/NETWORKDAYS(Lister!$D$20,Lister!$E$20,Lister!$D$7:$D$16),IF(AND(E811&lt;DATE(2022,1,1),MONTH(F811)=1),(NETWORKDAYS(Lister!$D$20,F811,Lister!$D$7:$D$16)-Q811)*O811/NETWORKDAYS(Lister!$D$20,Lister!$E$20,Lister!$D$7:$D$16),IF(AND(E811&lt;DATE(2022,1,1),F811&gt;DATE(2022,1,31)),(NETWORKDAYS(Lister!$D$20,Lister!$E$20,Lister!$D$7:$D$16)-Q811)*O811/NETWORKDAYS(Lister!$D$20,Lister!$E$20,Lister!$D$7:$D$16),IF(OR(AND(E811&lt;DATE(2022,1,1),F811&lt;DATE(2022,1,1)),E811&gt;DATE(2022,1,31)),0)))))),0),"")</f>
        <v/>
      </c>
      <c r="U811" s="22" t="str">
        <f>IFERROR(MAX(IF(OR(P811="",Q811="",R811=""),"",IF(AND(MONTH(E811)=2,MONTH(F811)=2),(NETWORKDAYS(E811,F811,Lister!$D$7:$D$16)-R811)*O811/NETWORKDAYS(Lister!$D$21,Lister!$E$21,Lister!$D$7:$D$16),IF(AND(MONTH(E811)=2,F811&gt;DATE(2022,2,28)),(NETWORKDAYS(E811,Lister!$E$21,Lister!$D$7:$D$16)-R811)*O811/NETWORKDAYS(Lister!$D$21,Lister!$E$21,Lister!$D$7:$D$16),IF(AND(E811&lt;DATE(2022,2,1),MONTH(F811)=2),(NETWORKDAYS(Lister!$D$21,F811,Lister!$D$7:$D$16)-R811)*O811/NETWORKDAYS(Lister!$D$21,Lister!$E$21,Lister!$D$7:$D$16),IF(AND(E811&lt;DATE(2022,2,1),F811&gt;DATE(2022,2,28)),(NETWORKDAYS(Lister!$D$21,Lister!$E$21,Lister!$D$7:$D$16)-R811)*O811/NETWORKDAYS(Lister!$D$21,Lister!$E$21,Lister!$D$7:$D$16),IF(OR(AND(E811&lt;DATE(2022,2,1),F811&lt;DATE(2022,2,1)),E811&gt;DATE(2022,2,28)),0)))))),0),"")</f>
        <v/>
      </c>
      <c r="V811" s="23" t="str">
        <f t="shared" si="87"/>
        <v/>
      </c>
      <c r="W811" s="23" t="str">
        <f t="shared" si="88"/>
        <v/>
      </c>
      <c r="X811" s="24" t="str">
        <f t="shared" si="89"/>
        <v/>
      </c>
    </row>
    <row r="812" spans="1:24" x14ac:dyDescent="0.3">
      <c r="A812" s="4" t="str">
        <f t="shared" si="90"/>
        <v/>
      </c>
      <c r="B812" s="41"/>
      <c r="C812" s="42"/>
      <c r="D812" s="43"/>
      <c r="E812" s="44"/>
      <c r="F812" s="44"/>
      <c r="G812" s="17" t="str">
        <f>IF(OR(E812="",F812=""),"",NETWORKDAYS(E812,F812,Lister!$D$7:$D$16))</f>
        <v/>
      </c>
      <c r="I812" s="45" t="str">
        <f t="shared" si="84"/>
        <v/>
      </c>
      <c r="J812" s="46"/>
      <c r="K812" s="47">
        <f>IF(ISNUMBER('Opsparede løndele'!I797),J812+'Opsparede løndele'!I797,J812)</f>
        <v>0</v>
      </c>
      <c r="L812" s="48"/>
      <c r="M812" s="49"/>
      <c r="N812" s="23" t="str">
        <f t="shared" si="85"/>
        <v/>
      </c>
      <c r="O812" s="21" t="str">
        <f t="shared" si="86"/>
        <v/>
      </c>
      <c r="P812" s="49"/>
      <c r="Q812" s="49"/>
      <c r="R812" s="49"/>
      <c r="S812" s="22" t="str">
        <f>IFERROR(MAX(IF(OR(P812="",Q812="",R812=""),"",IF(AND(MONTH(E812)=12,MONTH(F812)=12),(NETWORKDAYS(E812,F812,Lister!$D$7:$D$16)-P812)*O812/NETWORKDAYS(Lister!$D$19,Lister!$E$19,Lister!$D$7:$D$16),IF(AND(MONTH(E812)=12,F812&gt;DATE(2021,12,31)),(NETWORKDAYS(E812,Lister!$E$19,Lister!$D$7:$D$16)-P812)*O812/NETWORKDAYS(Lister!$D$19,Lister!$E$19,Lister!$D$7:$D$16),IF(E812&gt;DATE(2021,12,31),0)))),0),"")</f>
        <v/>
      </c>
      <c r="T812" s="22" t="str">
        <f>IFERROR(MAX(IF(OR(P812="",Q812="",R812=""),"",IF(AND(MONTH(E812)=1,MONTH(F812)=1),(NETWORKDAYS(E812,F812,Lister!$D$7:$D$16)-Q812)*O812/NETWORKDAYS(Lister!$D$20,Lister!$E$20,Lister!$D$7:$D$16),IF(AND(MONTH(E812)=1,F812&gt;DATE(2022,1,31)),(NETWORKDAYS(E812,Lister!$E$20,Lister!$D$7:$D$16)-Q812)*O812/NETWORKDAYS(Lister!$D$20,Lister!$E$20,Lister!$D$7:$D$16),IF(AND(E812&lt;DATE(2022,1,1),MONTH(F812)=1),(NETWORKDAYS(Lister!$D$20,F812,Lister!$D$7:$D$16)-Q812)*O812/NETWORKDAYS(Lister!$D$20,Lister!$E$20,Lister!$D$7:$D$16),IF(AND(E812&lt;DATE(2022,1,1),F812&gt;DATE(2022,1,31)),(NETWORKDAYS(Lister!$D$20,Lister!$E$20,Lister!$D$7:$D$16)-Q812)*O812/NETWORKDAYS(Lister!$D$20,Lister!$E$20,Lister!$D$7:$D$16),IF(OR(AND(E812&lt;DATE(2022,1,1),F812&lt;DATE(2022,1,1)),E812&gt;DATE(2022,1,31)),0)))))),0),"")</f>
        <v/>
      </c>
      <c r="U812" s="22" t="str">
        <f>IFERROR(MAX(IF(OR(P812="",Q812="",R812=""),"",IF(AND(MONTH(E812)=2,MONTH(F812)=2),(NETWORKDAYS(E812,F812,Lister!$D$7:$D$16)-R812)*O812/NETWORKDAYS(Lister!$D$21,Lister!$E$21,Lister!$D$7:$D$16),IF(AND(MONTH(E812)=2,F812&gt;DATE(2022,2,28)),(NETWORKDAYS(E812,Lister!$E$21,Lister!$D$7:$D$16)-R812)*O812/NETWORKDAYS(Lister!$D$21,Lister!$E$21,Lister!$D$7:$D$16),IF(AND(E812&lt;DATE(2022,2,1),MONTH(F812)=2),(NETWORKDAYS(Lister!$D$21,F812,Lister!$D$7:$D$16)-R812)*O812/NETWORKDAYS(Lister!$D$21,Lister!$E$21,Lister!$D$7:$D$16),IF(AND(E812&lt;DATE(2022,2,1),F812&gt;DATE(2022,2,28)),(NETWORKDAYS(Lister!$D$21,Lister!$E$21,Lister!$D$7:$D$16)-R812)*O812/NETWORKDAYS(Lister!$D$21,Lister!$E$21,Lister!$D$7:$D$16),IF(OR(AND(E812&lt;DATE(2022,2,1),F812&lt;DATE(2022,2,1)),E812&gt;DATE(2022,2,28)),0)))))),0),"")</f>
        <v/>
      </c>
      <c r="V812" s="23" t="str">
        <f t="shared" si="87"/>
        <v/>
      </c>
      <c r="W812" s="23" t="str">
        <f t="shared" si="88"/>
        <v/>
      </c>
      <c r="X812" s="24" t="str">
        <f t="shared" si="89"/>
        <v/>
      </c>
    </row>
    <row r="813" spans="1:24" x14ac:dyDescent="0.3">
      <c r="A813" s="4" t="str">
        <f t="shared" si="90"/>
        <v/>
      </c>
      <c r="B813" s="41"/>
      <c r="C813" s="42"/>
      <c r="D813" s="43"/>
      <c r="E813" s="44"/>
      <c r="F813" s="44"/>
      <c r="G813" s="17" t="str">
        <f>IF(OR(E813="",F813=""),"",NETWORKDAYS(E813,F813,Lister!$D$7:$D$16))</f>
        <v/>
      </c>
      <c r="I813" s="45" t="str">
        <f t="shared" si="84"/>
        <v/>
      </c>
      <c r="J813" s="46"/>
      <c r="K813" s="47">
        <f>IF(ISNUMBER('Opsparede løndele'!I798),J813+'Opsparede løndele'!I798,J813)</f>
        <v>0</v>
      </c>
      <c r="L813" s="48"/>
      <c r="M813" s="49"/>
      <c r="N813" s="23" t="str">
        <f t="shared" si="85"/>
        <v/>
      </c>
      <c r="O813" s="21" t="str">
        <f t="shared" si="86"/>
        <v/>
      </c>
      <c r="P813" s="49"/>
      <c r="Q813" s="49"/>
      <c r="R813" s="49"/>
      <c r="S813" s="22" t="str">
        <f>IFERROR(MAX(IF(OR(P813="",Q813="",R813=""),"",IF(AND(MONTH(E813)=12,MONTH(F813)=12),(NETWORKDAYS(E813,F813,Lister!$D$7:$D$16)-P813)*O813/NETWORKDAYS(Lister!$D$19,Lister!$E$19,Lister!$D$7:$D$16),IF(AND(MONTH(E813)=12,F813&gt;DATE(2021,12,31)),(NETWORKDAYS(E813,Lister!$E$19,Lister!$D$7:$D$16)-P813)*O813/NETWORKDAYS(Lister!$D$19,Lister!$E$19,Lister!$D$7:$D$16),IF(E813&gt;DATE(2021,12,31),0)))),0),"")</f>
        <v/>
      </c>
      <c r="T813" s="22" t="str">
        <f>IFERROR(MAX(IF(OR(P813="",Q813="",R813=""),"",IF(AND(MONTH(E813)=1,MONTH(F813)=1),(NETWORKDAYS(E813,F813,Lister!$D$7:$D$16)-Q813)*O813/NETWORKDAYS(Lister!$D$20,Lister!$E$20,Lister!$D$7:$D$16),IF(AND(MONTH(E813)=1,F813&gt;DATE(2022,1,31)),(NETWORKDAYS(E813,Lister!$E$20,Lister!$D$7:$D$16)-Q813)*O813/NETWORKDAYS(Lister!$D$20,Lister!$E$20,Lister!$D$7:$D$16),IF(AND(E813&lt;DATE(2022,1,1),MONTH(F813)=1),(NETWORKDAYS(Lister!$D$20,F813,Lister!$D$7:$D$16)-Q813)*O813/NETWORKDAYS(Lister!$D$20,Lister!$E$20,Lister!$D$7:$D$16),IF(AND(E813&lt;DATE(2022,1,1),F813&gt;DATE(2022,1,31)),(NETWORKDAYS(Lister!$D$20,Lister!$E$20,Lister!$D$7:$D$16)-Q813)*O813/NETWORKDAYS(Lister!$D$20,Lister!$E$20,Lister!$D$7:$D$16),IF(OR(AND(E813&lt;DATE(2022,1,1),F813&lt;DATE(2022,1,1)),E813&gt;DATE(2022,1,31)),0)))))),0),"")</f>
        <v/>
      </c>
      <c r="U813" s="22" t="str">
        <f>IFERROR(MAX(IF(OR(P813="",Q813="",R813=""),"",IF(AND(MONTH(E813)=2,MONTH(F813)=2),(NETWORKDAYS(E813,F813,Lister!$D$7:$D$16)-R813)*O813/NETWORKDAYS(Lister!$D$21,Lister!$E$21,Lister!$D$7:$D$16),IF(AND(MONTH(E813)=2,F813&gt;DATE(2022,2,28)),(NETWORKDAYS(E813,Lister!$E$21,Lister!$D$7:$D$16)-R813)*O813/NETWORKDAYS(Lister!$D$21,Lister!$E$21,Lister!$D$7:$D$16),IF(AND(E813&lt;DATE(2022,2,1),MONTH(F813)=2),(NETWORKDAYS(Lister!$D$21,F813,Lister!$D$7:$D$16)-R813)*O813/NETWORKDAYS(Lister!$D$21,Lister!$E$21,Lister!$D$7:$D$16),IF(AND(E813&lt;DATE(2022,2,1),F813&gt;DATE(2022,2,28)),(NETWORKDAYS(Lister!$D$21,Lister!$E$21,Lister!$D$7:$D$16)-R813)*O813/NETWORKDAYS(Lister!$D$21,Lister!$E$21,Lister!$D$7:$D$16),IF(OR(AND(E813&lt;DATE(2022,2,1),F813&lt;DATE(2022,2,1)),E813&gt;DATE(2022,2,28)),0)))))),0),"")</f>
        <v/>
      </c>
      <c r="V813" s="23" t="str">
        <f t="shared" si="87"/>
        <v/>
      </c>
      <c r="W813" s="23" t="str">
        <f t="shared" si="88"/>
        <v/>
      </c>
      <c r="X813" s="24" t="str">
        <f t="shared" si="89"/>
        <v/>
      </c>
    </row>
    <row r="814" spans="1:24" x14ac:dyDescent="0.3">
      <c r="A814" s="4" t="str">
        <f t="shared" si="90"/>
        <v/>
      </c>
      <c r="B814" s="41"/>
      <c r="C814" s="42"/>
      <c r="D814" s="43"/>
      <c r="E814" s="44"/>
      <c r="F814" s="44"/>
      <c r="G814" s="17" t="str">
        <f>IF(OR(E814="",F814=""),"",NETWORKDAYS(E814,F814,Lister!$D$7:$D$16))</f>
        <v/>
      </c>
      <c r="I814" s="45" t="str">
        <f t="shared" si="84"/>
        <v/>
      </c>
      <c r="J814" s="46"/>
      <c r="K814" s="47">
        <f>IF(ISNUMBER('Opsparede løndele'!I799),J814+'Opsparede løndele'!I799,J814)</f>
        <v>0</v>
      </c>
      <c r="L814" s="48"/>
      <c r="M814" s="49"/>
      <c r="N814" s="23" t="str">
        <f t="shared" si="85"/>
        <v/>
      </c>
      <c r="O814" s="21" t="str">
        <f t="shared" si="86"/>
        <v/>
      </c>
      <c r="P814" s="49"/>
      <c r="Q814" s="49"/>
      <c r="R814" s="49"/>
      <c r="S814" s="22" t="str">
        <f>IFERROR(MAX(IF(OR(P814="",Q814="",R814=""),"",IF(AND(MONTH(E814)=12,MONTH(F814)=12),(NETWORKDAYS(E814,F814,Lister!$D$7:$D$16)-P814)*O814/NETWORKDAYS(Lister!$D$19,Lister!$E$19,Lister!$D$7:$D$16),IF(AND(MONTH(E814)=12,F814&gt;DATE(2021,12,31)),(NETWORKDAYS(E814,Lister!$E$19,Lister!$D$7:$D$16)-P814)*O814/NETWORKDAYS(Lister!$D$19,Lister!$E$19,Lister!$D$7:$D$16),IF(E814&gt;DATE(2021,12,31),0)))),0),"")</f>
        <v/>
      </c>
      <c r="T814" s="22" t="str">
        <f>IFERROR(MAX(IF(OR(P814="",Q814="",R814=""),"",IF(AND(MONTH(E814)=1,MONTH(F814)=1),(NETWORKDAYS(E814,F814,Lister!$D$7:$D$16)-Q814)*O814/NETWORKDAYS(Lister!$D$20,Lister!$E$20,Lister!$D$7:$D$16),IF(AND(MONTH(E814)=1,F814&gt;DATE(2022,1,31)),(NETWORKDAYS(E814,Lister!$E$20,Lister!$D$7:$D$16)-Q814)*O814/NETWORKDAYS(Lister!$D$20,Lister!$E$20,Lister!$D$7:$D$16),IF(AND(E814&lt;DATE(2022,1,1),MONTH(F814)=1),(NETWORKDAYS(Lister!$D$20,F814,Lister!$D$7:$D$16)-Q814)*O814/NETWORKDAYS(Lister!$D$20,Lister!$E$20,Lister!$D$7:$D$16),IF(AND(E814&lt;DATE(2022,1,1),F814&gt;DATE(2022,1,31)),(NETWORKDAYS(Lister!$D$20,Lister!$E$20,Lister!$D$7:$D$16)-Q814)*O814/NETWORKDAYS(Lister!$D$20,Lister!$E$20,Lister!$D$7:$D$16),IF(OR(AND(E814&lt;DATE(2022,1,1),F814&lt;DATE(2022,1,1)),E814&gt;DATE(2022,1,31)),0)))))),0),"")</f>
        <v/>
      </c>
      <c r="U814" s="22" t="str">
        <f>IFERROR(MAX(IF(OR(P814="",Q814="",R814=""),"",IF(AND(MONTH(E814)=2,MONTH(F814)=2),(NETWORKDAYS(E814,F814,Lister!$D$7:$D$16)-R814)*O814/NETWORKDAYS(Lister!$D$21,Lister!$E$21,Lister!$D$7:$D$16),IF(AND(MONTH(E814)=2,F814&gt;DATE(2022,2,28)),(NETWORKDAYS(E814,Lister!$E$21,Lister!$D$7:$D$16)-R814)*O814/NETWORKDAYS(Lister!$D$21,Lister!$E$21,Lister!$D$7:$D$16),IF(AND(E814&lt;DATE(2022,2,1),MONTH(F814)=2),(NETWORKDAYS(Lister!$D$21,F814,Lister!$D$7:$D$16)-R814)*O814/NETWORKDAYS(Lister!$D$21,Lister!$E$21,Lister!$D$7:$D$16),IF(AND(E814&lt;DATE(2022,2,1),F814&gt;DATE(2022,2,28)),(NETWORKDAYS(Lister!$D$21,Lister!$E$21,Lister!$D$7:$D$16)-R814)*O814/NETWORKDAYS(Lister!$D$21,Lister!$E$21,Lister!$D$7:$D$16),IF(OR(AND(E814&lt;DATE(2022,2,1),F814&lt;DATE(2022,2,1)),E814&gt;DATE(2022,2,28)),0)))))),0),"")</f>
        <v/>
      </c>
      <c r="V814" s="23" t="str">
        <f t="shared" si="87"/>
        <v/>
      </c>
      <c r="W814" s="23" t="str">
        <f t="shared" si="88"/>
        <v/>
      </c>
      <c r="X814" s="24" t="str">
        <f t="shared" si="89"/>
        <v/>
      </c>
    </row>
    <row r="815" spans="1:24" x14ac:dyDescent="0.3">
      <c r="A815" s="4" t="str">
        <f t="shared" si="90"/>
        <v/>
      </c>
      <c r="B815" s="41"/>
      <c r="C815" s="42"/>
      <c r="D815" s="43"/>
      <c r="E815" s="44"/>
      <c r="F815" s="44"/>
      <c r="G815" s="17" t="str">
        <f>IF(OR(E815="",F815=""),"",NETWORKDAYS(E815,F815,Lister!$D$7:$D$16))</f>
        <v/>
      </c>
      <c r="I815" s="45" t="str">
        <f t="shared" si="84"/>
        <v/>
      </c>
      <c r="J815" s="46"/>
      <c r="K815" s="47">
        <f>IF(ISNUMBER('Opsparede løndele'!I800),J815+'Opsparede løndele'!I800,J815)</f>
        <v>0</v>
      </c>
      <c r="L815" s="48"/>
      <c r="M815" s="49"/>
      <c r="N815" s="23" t="str">
        <f t="shared" si="85"/>
        <v/>
      </c>
      <c r="O815" s="21" t="str">
        <f t="shared" si="86"/>
        <v/>
      </c>
      <c r="P815" s="49"/>
      <c r="Q815" s="49"/>
      <c r="R815" s="49"/>
      <c r="S815" s="22" t="str">
        <f>IFERROR(MAX(IF(OR(P815="",Q815="",R815=""),"",IF(AND(MONTH(E815)=12,MONTH(F815)=12),(NETWORKDAYS(E815,F815,Lister!$D$7:$D$16)-P815)*O815/NETWORKDAYS(Lister!$D$19,Lister!$E$19,Lister!$D$7:$D$16),IF(AND(MONTH(E815)=12,F815&gt;DATE(2021,12,31)),(NETWORKDAYS(E815,Lister!$E$19,Lister!$D$7:$D$16)-P815)*O815/NETWORKDAYS(Lister!$D$19,Lister!$E$19,Lister!$D$7:$D$16),IF(E815&gt;DATE(2021,12,31),0)))),0),"")</f>
        <v/>
      </c>
      <c r="T815" s="22" t="str">
        <f>IFERROR(MAX(IF(OR(P815="",Q815="",R815=""),"",IF(AND(MONTH(E815)=1,MONTH(F815)=1),(NETWORKDAYS(E815,F815,Lister!$D$7:$D$16)-Q815)*O815/NETWORKDAYS(Lister!$D$20,Lister!$E$20,Lister!$D$7:$D$16),IF(AND(MONTH(E815)=1,F815&gt;DATE(2022,1,31)),(NETWORKDAYS(E815,Lister!$E$20,Lister!$D$7:$D$16)-Q815)*O815/NETWORKDAYS(Lister!$D$20,Lister!$E$20,Lister!$D$7:$D$16),IF(AND(E815&lt;DATE(2022,1,1),MONTH(F815)=1),(NETWORKDAYS(Lister!$D$20,F815,Lister!$D$7:$D$16)-Q815)*O815/NETWORKDAYS(Lister!$D$20,Lister!$E$20,Lister!$D$7:$D$16),IF(AND(E815&lt;DATE(2022,1,1),F815&gt;DATE(2022,1,31)),(NETWORKDAYS(Lister!$D$20,Lister!$E$20,Lister!$D$7:$D$16)-Q815)*O815/NETWORKDAYS(Lister!$D$20,Lister!$E$20,Lister!$D$7:$D$16),IF(OR(AND(E815&lt;DATE(2022,1,1),F815&lt;DATE(2022,1,1)),E815&gt;DATE(2022,1,31)),0)))))),0),"")</f>
        <v/>
      </c>
      <c r="U815" s="22" t="str">
        <f>IFERROR(MAX(IF(OR(P815="",Q815="",R815=""),"",IF(AND(MONTH(E815)=2,MONTH(F815)=2),(NETWORKDAYS(E815,F815,Lister!$D$7:$D$16)-R815)*O815/NETWORKDAYS(Lister!$D$21,Lister!$E$21,Lister!$D$7:$D$16),IF(AND(MONTH(E815)=2,F815&gt;DATE(2022,2,28)),(NETWORKDAYS(E815,Lister!$E$21,Lister!$D$7:$D$16)-R815)*O815/NETWORKDAYS(Lister!$D$21,Lister!$E$21,Lister!$D$7:$D$16),IF(AND(E815&lt;DATE(2022,2,1),MONTH(F815)=2),(NETWORKDAYS(Lister!$D$21,F815,Lister!$D$7:$D$16)-R815)*O815/NETWORKDAYS(Lister!$D$21,Lister!$E$21,Lister!$D$7:$D$16),IF(AND(E815&lt;DATE(2022,2,1),F815&gt;DATE(2022,2,28)),(NETWORKDAYS(Lister!$D$21,Lister!$E$21,Lister!$D$7:$D$16)-R815)*O815/NETWORKDAYS(Lister!$D$21,Lister!$E$21,Lister!$D$7:$D$16),IF(OR(AND(E815&lt;DATE(2022,2,1),F815&lt;DATE(2022,2,1)),E815&gt;DATE(2022,2,28)),0)))))),0),"")</f>
        <v/>
      </c>
      <c r="V815" s="23" t="str">
        <f t="shared" si="87"/>
        <v/>
      </c>
      <c r="W815" s="23" t="str">
        <f t="shared" si="88"/>
        <v/>
      </c>
      <c r="X815" s="24" t="str">
        <f t="shared" si="89"/>
        <v/>
      </c>
    </row>
    <row r="816" spans="1:24" x14ac:dyDescent="0.3">
      <c r="A816" s="4" t="str">
        <f t="shared" si="90"/>
        <v/>
      </c>
      <c r="B816" s="41"/>
      <c r="C816" s="42"/>
      <c r="D816" s="43"/>
      <c r="E816" s="44"/>
      <c r="F816" s="44"/>
      <c r="G816" s="17" t="str">
        <f>IF(OR(E816="",F816=""),"",NETWORKDAYS(E816,F816,Lister!$D$7:$D$16))</f>
        <v/>
      </c>
      <c r="I816" s="45" t="str">
        <f t="shared" si="84"/>
        <v/>
      </c>
      <c r="J816" s="46"/>
      <c r="K816" s="47">
        <f>IF(ISNUMBER('Opsparede løndele'!I801),J816+'Opsparede løndele'!I801,J816)</f>
        <v>0</v>
      </c>
      <c r="L816" s="48"/>
      <c r="M816" s="49"/>
      <c r="N816" s="23" t="str">
        <f t="shared" si="85"/>
        <v/>
      </c>
      <c r="O816" s="21" t="str">
        <f t="shared" si="86"/>
        <v/>
      </c>
      <c r="P816" s="49"/>
      <c r="Q816" s="49"/>
      <c r="R816" s="49"/>
      <c r="S816" s="22" t="str">
        <f>IFERROR(MAX(IF(OR(P816="",Q816="",R816=""),"",IF(AND(MONTH(E816)=12,MONTH(F816)=12),(NETWORKDAYS(E816,F816,Lister!$D$7:$D$16)-P816)*O816/NETWORKDAYS(Lister!$D$19,Lister!$E$19,Lister!$D$7:$D$16),IF(AND(MONTH(E816)=12,F816&gt;DATE(2021,12,31)),(NETWORKDAYS(E816,Lister!$E$19,Lister!$D$7:$D$16)-P816)*O816/NETWORKDAYS(Lister!$D$19,Lister!$E$19,Lister!$D$7:$D$16),IF(E816&gt;DATE(2021,12,31),0)))),0),"")</f>
        <v/>
      </c>
      <c r="T816" s="22" t="str">
        <f>IFERROR(MAX(IF(OR(P816="",Q816="",R816=""),"",IF(AND(MONTH(E816)=1,MONTH(F816)=1),(NETWORKDAYS(E816,F816,Lister!$D$7:$D$16)-Q816)*O816/NETWORKDAYS(Lister!$D$20,Lister!$E$20,Lister!$D$7:$D$16),IF(AND(MONTH(E816)=1,F816&gt;DATE(2022,1,31)),(NETWORKDAYS(E816,Lister!$E$20,Lister!$D$7:$D$16)-Q816)*O816/NETWORKDAYS(Lister!$D$20,Lister!$E$20,Lister!$D$7:$D$16),IF(AND(E816&lt;DATE(2022,1,1),MONTH(F816)=1),(NETWORKDAYS(Lister!$D$20,F816,Lister!$D$7:$D$16)-Q816)*O816/NETWORKDAYS(Lister!$D$20,Lister!$E$20,Lister!$D$7:$D$16),IF(AND(E816&lt;DATE(2022,1,1),F816&gt;DATE(2022,1,31)),(NETWORKDAYS(Lister!$D$20,Lister!$E$20,Lister!$D$7:$D$16)-Q816)*O816/NETWORKDAYS(Lister!$D$20,Lister!$E$20,Lister!$D$7:$D$16),IF(OR(AND(E816&lt;DATE(2022,1,1),F816&lt;DATE(2022,1,1)),E816&gt;DATE(2022,1,31)),0)))))),0),"")</f>
        <v/>
      </c>
      <c r="U816" s="22" t="str">
        <f>IFERROR(MAX(IF(OR(P816="",Q816="",R816=""),"",IF(AND(MONTH(E816)=2,MONTH(F816)=2),(NETWORKDAYS(E816,F816,Lister!$D$7:$D$16)-R816)*O816/NETWORKDAYS(Lister!$D$21,Lister!$E$21,Lister!$D$7:$D$16),IF(AND(MONTH(E816)=2,F816&gt;DATE(2022,2,28)),(NETWORKDAYS(E816,Lister!$E$21,Lister!$D$7:$D$16)-R816)*O816/NETWORKDAYS(Lister!$D$21,Lister!$E$21,Lister!$D$7:$D$16),IF(AND(E816&lt;DATE(2022,2,1),MONTH(F816)=2),(NETWORKDAYS(Lister!$D$21,F816,Lister!$D$7:$D$16)-R816)*O816/NETWORKDAYS(Lister!$D$21,Lister!$E$21,Lister!$D$7:$D$16),IF(AND(E816&lt;DATE(2022,2,1),F816&gt;DATE(2022,2,28)),(NETWORKDAYS(Lister!$D$21,Lister!$E$21,Lister!$D$7:$D$16)-R816)*O816/NETWORKDAYS(Lister!$D$21,Lister!$E$21,Lister!$D$7:$D$16),IF(OR(AND(E816&lt;DATE(2022,2,1),F816&lt;DATE(2022,2,1)),E816&gt;DATE(2022,2,28)),0)))))),0),"")</f>
        <v/>
      </c>
      <c r="V816" s="23" t="str">
        <f t="shared" si="87"/>
        <v/>
      </c>
      <c r="W816" s="23" t="str">
        <f t="shared" si="88"/>
        <v/>
      </c>
      <c r="X816" s="24" t="str">
        <f t="shared" si="89"/>
        <v/>
      </c>
    </row>
    <row r="817" spans="1:24" x14ac:dyDescent="0.3">
      <c r="A817" s="4" t="str">
        <f t="shared" si="90"/>
        <v/>
      </c>
      <c r="B817" s="41"/>
      <c r="C817" s="42"/>
      <c r="D817" s="43"/>
      <c r="E817" s="44"/>
      <c r="F817" s="44"/>
      <c r="G817" s="17" t="str">
        <f>IF(OR(E817="",F817=""),"",NETWORKDAYS(E817,F817,Lister!$D$7:$D$16))</f>
        <v/>
      </c>
      <c r="I817" s="45" t="str">
        <f t="shared" si="84"/>
        <v/>
      </c>
      <c r="J817" s="46"/>
      <c r="K817" s="47">
        <f>IF(ISNUMBER('Opsparede løndele'!I802),J817+'Opsparede løndele'!I802,J817)</f>
        <v>0</v>
      </c>
      <c r="L817" s="48"/>
      <c r="M817" s="49"/>
      <c r="N817" s="23" t="str">
        <f t="shared" si="85"/>
        <v/>
      </c>
      <c r="O817" s="21" t="str">
        <f t="shared" si="86"/>
        <v/>
      </c>
      <c r="P817" s="49"/>
      <c r="Q817" s="49"/>
      <c r="R817" s="49"/>
      <c r="S817" s="22" t="str">
        <f>IFERROR(MAX(IF(OR(P817="",Q817="",R817=""),"",IF(AND(MONTH(E817)=12,MONTH(F817)=12),(NETWORKDAYS(E817,F817,Lister!$D$7:$D$16)-P817)*O817/NETWORKDAYS(Lister!$D$19,Lister!$E$19,Lister!$D$7:$D$16),IF(AND(MONTH(E817)=12,F817&gt;DATE(2021,12,31)),(NETWORKDAYS(E817,Lister!$E$19,Lister!$D$7:$D$16)-P817)*O817/NETWORKDAYS(Lister!$D$19,Lister!$E$19,Lister!$D$7:$D$16),IF(E817&gt;DATE(2021,12,31),0)))),0),"")</f>
        <v/>
      </c>
      <c r="T817" s="22" t="str">
        <f>IFERROR(MAX(IF(OR(P817="",Q817="",R817=""),"",IF(AND(MONTH(E817)=1,MONTH(F817)=1),(NETWORKDAYS(E817,F817,Lister!$D$7:$D$16)-Q817)*O817/NETWORKDAYS(Lister!$D$20,Lister!$E$20,Lister!$D$7:$D$16),IF(AND(MONTH(E817)=1,F817&gt;DATE(2022,1,31)),(NETWORKDAYS(E817,Lister!$E$20,Lister!$D$7:$D$16)-Q817)*O817/NETWORKDAYS(Lister!$D$20,Lister!$E$20,Lister!$D$7:$D$16),IF(AND(E817&lt;DATE(2022,1,1),MONTH(F817)=1),(NETWORKDAYS(Lister!$D$20,F817,Lister!$D$7:$D$16)-Q817)*O817/NETWORKDAYS(Lister!$D$20,Lister!$E$20,Lister!$D$7:$D$16),IF(AND(E817&lt;DATE(2022,1,1),F817&gt;DATE(2022,1,31)),(NETWORKDAYS(Lister!$D$20,Lister!$E$20,Lister!$D$7:$D$16)-Q817)*O817/NETWORKDAYS(Lister!$D$20,Lister!$E$20,Lister!$D$7:$D$16),IF(OR(AND(E817&lt;DATE(2022,1,1),F817&lt;DATE(2022,1,1)),E817&gt;DATE(2022,1,31)),0)))))),0),"")</f>
        <v/>
      </c>
      <c r="U817" s="22" t="str">
        <f>IFERROR(MAX(IF(OR(P817="",Q817="",R817=""),"",IF(AND(MONTH(E817)=2,MONTH(F817)=2),(NETWORKDAYS(E817,F817,Lister!$D$7:$D$16)-R817)*O817/NETWORKDAYS(Lister!$D$21,Lister!$E$21,Lister!$D$7:$D$16),IF(AND(MONTH(E817)=2,F817&gt;DATE(2022,2,28)),(NETWORKDAYS(E817,Lister!$E$21,Lister!$D$7:$D$16)-R817)*O817/NETWORKDAYS(Lister!$D$21,Lister!$E$21,Lister!$D$7:$D$16),IF(AND(E817&lt;DATE(2022,2,1),MONTH(F817)=2),(NETWORKDAYS(Lister!$D$21,F817,Lister!$D$7:$D$16)-R817)*O817/NETWORKDAYS(Lister!$D$21,Lister!$E$21,Lister!$D$7:$D$16),IF(AND(E817&lt;DATE(2022,2,1),F817&gt;DATE(2022,2,28)),(NETWORKDAYS(Lister!$D$21,Lister!$E$21,Lister!$D$7:$D$16)-R817)*O817/NETWORKDAYS(Lister!$D$21,Lister!$E$21,Lister!$D$7:$D$16),IF(OR(AND(E817&lt;DATE(2022,2,1),F817&lt;DATE(2022,2,1)),E817&gt;DATE(2022,2,28)),0)))))),0),"")</f>
        <v/>
      </c>
      <c r="V817" s="23" t="str">
        <f t="shared" si="87"/>
        <v/>
      </c>
      <c r="W817" s="23" t="str">
        <f t="shared" si="88"/>
        <v/>
      </c>
      <c r="X817" s="24" t="str">
        <f t="shared" si="89"/>
        <v/>
      </c>
    </row>
    <row r="818" spans="1:24" x14ac:dyDescent="0.3">
      <c r="A818" s="4" t="str">
        <f t="shared" si="90"/>
        <v/>
      </c>
      <c r="B818" s="41"/>
      <c r="C818" s="42"/>
      <c r="D818" s="43"/>
      <c r="E818" s="44"/>
      <c r="F818" s="44"/>
      <c r="G818" s="17" t="str">
        <f>IF(OR(E818="",F818=""),"",NETWORKDAYS(E818,F818,Lister!$D$7:$D$16))</f>
        <v/>
      </c>
      <c r="I818" s="45" t="str">
        <f t="shared" si="84"/>
        <v/>
      </c>
      <c r="J818" s="46"/>
      <c r="K818" s="47">
        <f>IF(ISNUMBER('Opsparede løndele'!I803),J818+'Opsparede løndele'!I803,J818)</f>
        <v>0</v>
      </c>
      <c r="L818" s="48"/>
      <c r="M818" s="49"/>
      <c r="N818" s="23" t="str">
        <f t="shared" si="85"/>
        <v/>
      </c>
      <c r="O818" s="21" t="str">
        <f t="shared" si="86"/>
        <v/>
      </c>
      <c r="P818" s="49"/>
      <c r="Q818" s="49"/>
      <c r="R818" s="49"/>
      <c r="S818" s="22" t="str">
        <f>IFERROR(MAX(IF(OR(P818="",Q818="",R818=""),"",IF(AND(MONTH(E818)=12,MONTH(F818)=12),(NETWORKDAYS(E818,F818,Lister!$D$7:$D$16)-P818)*O818/NETWORKDAYS(Lister!$D$19,Lister!$E$19,Lister!$D$7:$D$16),IF(AND(MONTH(E818)=12,F818&gt;DATE(2021,12,31)),(NETWORKDAYS(E818,Lister!$E$19,Lister!$D$7:$D$16)-P818)*O818/NETWORKDAYS(Lister!$D$19,Lister!$E$19,Lister!$D$7:$D$16),IF(E818&gt;DATE(2021,12,31),0)))),0),"")</f>
        <v/>
      </c>
      <c r="T818" s="22" t="str">
        <f>IFERROR(MAX(IF(OR(P818="",Q818="",R818=""),"",IF(AND(MONTH(E818)=1,MONTH(F818)=1),(NETWORKDAYS(E818,F818,Lister!$D$7:$D$16)-Q818)*O818/NETWORKDAYS(Lister!$D$20,Lister!$E$20,Lister!$D$7:$D$16),IF(AND(MONTH(E818)=1,F818&gt;DATE(2022,1,31)),(NETWORKDAYS(E818,Lister!$E$20,Lister!$D$7:$D$16)-Q818)*O818/NETWORKDAYS(Lister!$D$20,Lister!$E$20,Lister!$D$7:$D$16),IF(AND(E818&lt;DATE(2022,1,1),MONTH(F818)=1),(NETWORKDAYS(Lister!$D$20,F818,Lister!$D$7:$D$16)-Q818)*O818/NETWORKDAYS(Lister!$D$20,Lister!$E$20,Lister!$D$7:$D$16),IF(AND(E818&lt;DATE(2022,1,1),F818&gt;DATE(2022,1,31)),(NETWORKDAYS(Lister!$D$20,Lister!$E$20,Lister!$D$7:$D$16)-Q818)*O818/NETWORKDAYS(Lister!$D$20,Lister!$E$20,Lister!$D$7:$D$16),IF(OR(AND(E818&lt;DATE(2022,1,1),F818&lt;DATE(2022,1,1)),E818&gt;DATE(2022,1,31)),0)))))),0),"")</f>
        <v/>
      </c>
      <c r="U818" s="22" t="str">
        <f>IFERROR(MAX(IF(OR(P818="",Q818="",R818=""),"",IF(AND(MONTH(E818)=2,MONTH(F818)=2),(NETWORKDAYS(E818,F818,Lister!$D$7:$D$16)-R818)*O818/NETWORKDAYS(Lister!$D$21,Lister!$E$21,Lister!$D$7:$D$16),IF(AND(MONTH(E818)=2,F818&gt;DATE(2022,2,28)),(NETWORKDAYS(E818,Lister!$E$21,Lister!$D$7:$D$16)-R818)*O818/NETWORKDAYS(Lister!$D$21,Lister!$E$21,Lister!$D$7:$D$16),IF(AND(E818&lt;DATE(2022,2,1),MONTH(F818)=2),(NETWORKDAYS(Lister!$D$21,F818,Lister!$D$7:$D$16)-R818)*O818/NETWORKDAYS(Lister!$D$21,Lister!$E$21,Lister!$D$7:$D$16),IF(AND(E818&lt;DATE(2022,2,1),F818&gt;DATE(2022,2,28)),(NETWORKDAYS(Lister!$D$21,Lister!$E$21,Lister!$D$7:$D$16)-R818)*O818/NETWORKDAYS(Lister!$D$21,Lister!$E$21,Lister!$D$7:$D$16),IF(OR(AND(E818&lt;DATE(2022,2,1),F818&lt;DATE(2022,2,1)),E818&gt;DATE(2022,2,28)),0)))))),0),"")</f>
        <v/>
      </c>
      <c r="V818" s="23" t="str">
        <f t="shared" si="87"/>
        <v/>
      </c>
      <c r="W818" s="23" t="str">
        <f t="shared" si="88"/>
        <v/>
      </c>
      <c r="X818" s="24" t="str">
        <f t="shared" si="89"/>
        <v/>
      </c>
    </row>
    <row r="819" spans="1:24" x14ac:dyDescent="0.3">
      <c r="A819" s="4" t="str">
        <f t="shared" si="90"/>
        <v/>
      </c>
      <c r="B819" s="41"/>
      <c r="C819" s="42"/>
      <c r="D819" s="43"/>
      <c r="E819" s="44"/>
      <c r="F819" s="44"/>
      <c r="G819" s="17" t="str">
        <f>IF(OR(E819="",F819=""),"",NETWORKDAYS(E819,F819,Lister!$D$7:$D$16))</f>
        <v/>
      </c>
      <c r="I819" s="45" t="str">
        <f t="shared" si="84"/>
        <v/>
      </c>
      <c r="J819" s="46"/>
      <c r="K819" s="47">
        <f>IF(ISNUMBER('Opsparede løndele'!I804),J819+'Opsparede løndele'!I804,J819)</f>
        <v>0</v>
      </c>
      <c r="L819" s="48"/>
      <c r="M819" s="49"/>
      <c r="N819" s="23" t="str">
        <f t="shared" si="85"/>
        <v/>
      </c>
      <c r="O819" s="21" t="str">
        <f t="shared" si="86"/>
        <v/>
      </c>
      <c r="P819" s="49"/>
      <c r="Q819" s="49"/>
      <c r="R819" s="49"/>
      <c r="S819" s="22" t="str">
        <f>IFERROR(MAX(IF(OR(P819="",Q819="",R819=""),"",IF(AND(MONTH(E819)=12,MONTH(F819)=12),(NETWORKDAYS(E819,F819,Lister!$D$7:$D$16)-P819)*O819/NETWORKDAYS(Lister!$D$19,Lister!$E$19,Lister!$D$7:$D$16),IF(AND(MONTH(E819)=12,F819&gt;DATE(2021,12,31)),(NETWORKDAYS(E819,Lister!$E$19,Lister!$D$7:$D$16)-P819)*O819/NETWORKDAYS(Lister!$D$19,Lister!$E$19,Lister!$D$7:$D$16),IF(E819&gt;DATE(2021,12,31),0)))),0),"")</f>
        <v/>
      </c>
      <c r="T819" s="22" t="str">
        <f>IFERROR(MAX(IF(OR(P819="",Q819="",R819=""),"",IF(AND(MONTH(E819)=1,MONTH(F819)=1),(NETWORKDAYS(E819,F819,Lister!$D$7:$D$16)-Q819)*O819/NETWORKDAYS(Lister!$D$20,Lister!$E$20,Lister!$D$7:$D$16),IF(AND(MONTH(E819)=1,F819&gt;DATE(2022,1,31)),(NETWORKDAYS(E819,Lister!$E$20,Lister!$D$7:$D$16)-Q819)*O819/NETWORKDAYS(Lister!$D$20,Lister!$E$20,Lister!$D$7:$D$16),IF(AND(E819&lt;DATE(2022,1,1),MONTH(F819)=1),(NETWORKDAYS(Lister!$D$20,F819,Lister!$D$7:$D$16)-Q819)*O819/NETWORKDAYS(Lister!$D$20,Lister!$E$20,Lister!$D$7:$D$16),IF(AND(E819&lt;DATE(2022,1,1),F819&gt;DATE(2022,1,31)),(NETWORKDAYS(Lister!$D$20,Lister!$E$20,Lister!$D$7:$D$16)-Q819)*O819/NETWORKDAYS(Lister!$D$20,Lister!$E$20,Lister!$D$7:$D$16),IF(OR(AND(E819&lt;DATE(2022,1,1),F819&lt;DATE(2022,1,1)),E819&gt;DATE(2022,1,31)),0)))))),0),"")</f>
        <v/>
      </c>
      <c r="U819" s="22" t="str">
        <f>IFERROR(MAX(IF(OR(P819="",Q819="",R819=""),"",IF(AND(MONTH(E819)=2,MONTH(F819)=2),(NETWORKDAYS(E819,F819,Lister!$D$7:$D$16)-R819)*O819/NETWORKDAYS(Lister!$D$21,Lister!$E$21,Lister!$D$7:$D$16),IF(AND(MONTH(E819)=2,F819&gt;DATE(2022,2,28)),(NETWORKDAYS(E819,Lister!$E$21,Lister!$D$7:$D$16)-R819)*O819/NETWORKDAYS(Lister!$D$21,Lister!$E$21,Lister!$D$7:$D$16),IF(AND(E819&lt;DATE(2022,2,1),MONTH(F819)=2),(NETWORKDAYS(Lister!$D$21,F819,Lister!$D$7:$D$16)-R819)*O819/NETWORKDAYS(Lister!$D$21,Lister!$E$21,Lister!$D$7:$D$16),IF(AND(E819&lt;DATE(2022,2,1),F819&gt;DATE(2022,2,28)),(NETWORKDAYS(Lister!$D$21,Lister!$E$21,Lister!$D$7:$D$16)-R819)*O819/NETWORKDAYS(Lister!$D$21,Lister!$E$21,Lister!$D$7:$D$16),IF(OR(AND(E819&lt;DATE(2022,2,1),F819&lt;DATE(2022,2,1)),E819&gt;DATE(2022,2,28)),0)))))),0),"")</f>
        <v/>
      </c>
      <c r="V819" s="23" t="str">
        <f t="shared" si="87"/>
        <v/>
      </c>
      <c r="W819" s="23" t="str">
        <f t="shared" si="88"/>
        <v/>
      </c>
      <c r="X819" s="24" t="str">
        <f t="shared" si="89"/>
        <v/>
      </c>
    </row>
    <row r="820" spans="1:24" x14ac:dyDescent="0.3">
      <c r="A820" s="4" t="str">
        <f t="shared" si="90"/>
        <v/>
      </c>
      <c r="B820" s="41"/>
      <c r="C820" s="42"/>
      <c r="D820" s="43"/>
      <c r="E820" s="44"/>
      <c r="F820" s="44"/>
      <c r="G820" s="17" t="str">
        <f>IF(OR(E820="",F820=""),"",NETWORKDAYS(E820,F820,Lister!$D$7:$D$16))</f>
        <v/>
      </c>
      <c r="I820" s="45" t="str">
        <f t="shared" si="84"/>
        <v/>
      </c>
      <c r="J820" s="46"/>
      <c r="K820" s="47">
        <f>IF(ISNUMBER('Opsparede løndele'!I805),J820+'Opsparede løndele'!I805,J820)</f>
        <v>0</v>
      </c>
      <c r="L820" s="48"/>
      <c r="M820" s="49"/>
      <c r="N820" s="23" t="str">
        <f t="shared" si="85"/>
        <v/>
      </c>
      <c r="O820" s="21" t="str">
        <f t="shared" si="86"/>
        <v/>
      </c>
      <c r="P820" s="49"/>
      <c r="Q820" s="49"/>
      <c r="R820" s="49"/>
      <c r="S820" s="22" t="str">
        <f>IFERROR(MAX(IF(OR(P820="",Q820="",R820=""),"",IF(AND(MONTH(E820)=12,MONTH(F820)=12),(NETWORKDAYS(E820,F820,Lister!$D$7:$D$16)-P820)*O820/NETWORKDAYS(Lister!$D$19,Lister!$E$19,Lister!$D$7:$D$16),IF(AND(MONTH(E820)=12,F820&gt;DATE(2021,12,31)),(NETWORKDAYS(E820,Lister!$E$19,Lister!$D$7:$D$16)-P820)*O820/NETWORKDAYS(Lister!$D$19,Lister!$E$19,Lister!$D$7:$D$16),IF(E820&gt;DATE(2021,12,31),0)))),0),"")</f>
        <v/>
      </c>
      <c r="T820" s="22" t="str">
        <f>IFERROR(MAX(IF(OR(P820="",Q820="",R820=""),"",IF(AND(MONTH(E820)=1,MONTH(F820)=1),(NETWORKDAYS(E820,F820,Lister!$D$7:$D$16)-Q820)*O820/NETWORKDAYS(Lister!$D$20,Lister!$E$20,Lister!$D$7:$D$16),IF(AND(MONTH(E820)=1,F820&gt;DATE(2022,1,31)),(NETWORKDAYS(E820,Lister!$E$20,Lister!$D$7:$D$16)-Q820)*O820/NETWORKDAYS(Lister!$D$20,Lister!$E$20,Lister!$D$7:$D$16),IF(AND(E820&lt;DATE(2022,1,1),MONTH(F820)=1),(NETWORKDAYS(Lister!$D$20,F820,Lister!$D$7:$D$16)-Q820)*O820/NETWORKDAYS(Lister!$D$20,Lister!$E$20,Lister!$D$7:$D$16),IF(AND(E820&lt;DATE(2022,1,1),F820&gt;DATE(2022,1,31)),(NETWORKDAYS(Lister!$D$20,Lister!$E$20,Lister!$D$7:$D$16)-Q820)*O820/NETWORKDAYS(Lister!$D$20,Lister!$E$20,Lister!$D$7:$D$16),IF(OR(AND(E820&lt;DATE(2022,1,1),F820&lt;DATE(2022,1,1)),E820&gt;DATE(2022,1,31)),0)))))),0),"")</f>
        <v/>
      </c>
      <c r="U820" s="22" t="str">
        <f>IFERROR(MAX(IF(OR(P820="",Q820="",R820=""),"",IF(AND(MONTH(E820)=2,MONTH(F820)=2),(NETWORKDAYS(E820,F820,Lister!$D$7:$D$16)-R820)*O820/NETWORKDAYS(Lister!$D$21,Lister!$E$21,Lister!$D$7:$D$16),IF(AND(MONTH(E820)=2,F820&gt;DATE(2022,2,28)),(NETWORKDAYS(E820,Lister!$E$21,Lister!$D$7:$D$16)-R820)*O820/NETWORKDAYS(Lister!$D$21,Lister!$E$21,Lister!$D$7:$D$16),IF(AND(E820&lt;DATE(2022,2,1),MONTH(F820)=2),(NETWORKDAYS(Lister!$D$21,F820,Lister!$D$7:$D$16)-R820)*O820/NETWORKDAYS(Lister!$D$21,Lister!$E$21,Lister!$D$7:$D$16),IF(AND(E820&lt;DATE(2022,2,1),F820&gt;DATE(2022,2,28)),(NETWORKDAYS(Lister!$D$21,Lister!$E$21,Lister!$D$7:$D$16)-R820)*O820/NETWORKDAYS(Lister!$D$21,Lister!$E$21,Lister!$D$7:$D$16),IF(OR(AND(E820&lt;DATE(2022,2,1),F820&lt;DATE(2022,2,1)),E820&gt;DATE(2022,2,28)),0)))))),0),"")</f>
        <v/>
      </c>
      <c r="V820" s="23" t="str">
        <f t="shared" si="87"/>
        <v/>
      </c>
      <c r="W820" s="23" t="str">
        <f t="shared" si="88"/>
        <v/>
      </c>
      <c r="X820" s="24" t="str">
        <f t="shared" si="89"/>
        <v/>
      </c>
    </row>
    <row r="821" spans="1:24" x14ac:dyDescent="0.3">
      <c r="A821" s="4" t="str">
        <f t="shared" si="90"/>
        <v/>
      </c>
      <c r="B821" s="41"/>
      <c r="C821" s="42"/>
      <c r="D821" s="43"/>
      <c r="E821" s="44"/>
      <c r="F821" s="44"/>
      <c r="G821" s="17" t="str">
        <f>IF(OR(E821="",F821=""),"",NETWORKDAYS(E821,F821,Lister!$D$7:$D$16))</f>
        <v/>
      </c>
      <c r="I821" s="45" t="str">
        <f t="shared" si="84"/>
        <v/>
      </c>
      <c r="J821" s="46"/>
      <c r="K821" s="47">
        <f>IF(ISNUMBER('Opsparede løndele'!I806),J821+'Opsparede løndele'!I806,J821)</f>
        <v>0</v>
      </c>
      <c r="L821" s="48"/>
      <c r="M821" s="49"/>
      <c r="N821" s="23" t="str">
        <f t="shared" si="85"/>
        <v/>
      </c>
      <c r="O821" s="21" t="str">
        <f t="shared" si="86"/>
        <v/>
      </c>
      <c r="P821" s="49"/>
      <c r="Q821" s="49"/>
      <c r="R821" s="49"/>
      <c r="S821" s="22" t="str">
        <f>IFERROR(MAX(IF(OR(P821="",Q821="",R821=""),"",IF(AND(MONTH(E821)=12,MONTH(F821)=12),(NETWORKDAYS(E821,F821,Lister!$D$7:$D$16)-P821)*O821/NETWORKDAYS(Lister!$D$19,Lister!$E$19,Lister!$D$7:$D$16),IF(AND(MONTH(E821)=12,F821&gt;DATE(2021,12,31)),(NETWORKDAYS(E821,Lister!$E$19,Lister!$D$7:$D$16)-P821)*O821/NETWORKDAYS(Lister!$D$19,Lister!$E$19,Lister!$D$7:$D$16),IF(E821&gt;DATE(2021,12,31),0)))),0),"")</f>
        <v/>
      </c>
      <c r="T821" s="22" t="str">
        <f>IFERROR(MAX(IF(OR(P821="",Q821="",R821=""),"",IF(AND(MONTH(E821)=1,MONTH(F821)=1),(NETWORKDAYS(E821,F821,Lister!$D$7:$D$16)-Q821)*O821/NETWORKDAYS(Lister!$D$20,Lister!$E$20,Lister!$D$7:$D$16),IF(AND(MONTH(E821)=1,F821&gt;DATE(2022,1,31)),(NETWORKDAYS(E821,Lister!$E$20,Lister!$D$7:$D$16)-Q821)*O821/NETWORKDAYS(Lister!$D$20,Lister!$E$20,Lister!$D$7:$D$16),IF(AND(E821&lt;DATE(2022,1,1),MONTH(F821)=1),(NETWORKDAYS(Lister!$D$20,F821,Lister!$D$7:$D$16)-Q821)*O821/NETWORKDAYS(Lister!$D$20,Lister!$E$20,Lister!$D$7:$D$16),IF(AND(E821&lt;DATE(2022,1,1),F821&gt;DATE(2022,1,31)),(NETWORKDAYS(Lister!$D$20,Lister!$E$20,Lister!$D$7:$D$16)-Q821)*O821/NETWORKDAYS(Lister!$D$20,Lister!$E$20,Lister!$D$7:$D$16),IF(OR(AND(E821&lt;DATE(2022,1,1),F821&lt;DATE(2022,1,1)),E821&gt;DATE(2022,1,31)),0)))))),0),"")</f>
        <v/>
      </c>
      <c r="U821" s="22" t="str">
        <f>IFERROR(MAX(IF(OR(P821="",Q821="",R821=""),"",IF(AND(MONTH(E821)=2,MONTH(F821)=2),(NETWORKDAYS(E821,F821,Lister!$D$7:$D$16)-R821)*O821/NETWORKDAYS(Lister!$D$21,Lister!$E$21,Lister!$D$7:$D$16),IF(AND(MONTH(E821)=2,F821&gt;DATE(2022,2,28)),(NETWORKDAYS(E821,Lister!$E$21,Lister!$D$7:$D$16)-R821)*O821/NETWORKDAYS(Lister!$D$21,Lister!$E$21,Lister!$D$7:$D$16),IF(AND(E821&lt;DATE(2022,2,1),MONTH(F821)=2),(NETWORKDAYS(Lister!$D$21,F821,Lister!$D$7:$D$16)-R821)*O821/NETWORKDAYS(Lister!$D$21,Lister!$E$21,Lister!$D$7:$D$16),IF(AND(E821&lt;DATE(2022,2,1),F821&gt;DATE(2022,2,28)),(NETWORKDAYS(Lister!$D$21,Lister!$E$21,Lister!$D$7:$D$16)-R821)*O821/NETWORKDAYS(Lister!$D$21,Lister!$E$21,Lister!$D$7:$D$16),IF(OR(AND(E821&lt;DATE(2022,2,1),F821&lt;DATE(2022,2,1)),E821&gt;DATE(2022,2,28)),0)))))),0),"")</f>
        <v/>
      </c>
      <c r="V821" s="23" t="str">
        <f t="shared" si="87"/>
        <v/>
      </c>
      <c r="W821" s="23" t="str">
        <f t="shared" si="88"/>
        <v/>
      </c>
      <c r="X821" s="24" t="str">
        <f t="shared" si="89"/>
        <v/>
      </c>
    </row>
    <row r="822" spans="1:24" x14ac:dyDescent="0.3">
      <c r="A822" s="4" t="str">
        <f t="shared" si="90"/>
        <v/>
      </c>
      <c r="B822" s="41"/>
      <c r="C822" s="42"/>
      <c r="D822" s="43"/>
      <c r="E822" s="44"/>
      <c r="F822" s="44"/>
      <c r="G822" s="17" t="str">
        <f>IF(OR(E822="",F822=""),"",NETWORKDAYS(E822,F822,Lister!$D$7:$D$16))</f>
        <v/>
      </c>
      <c r="I822" s="45" t="str">
        <f t="shared" si="84"/>
        <v/>
      </c>
      <c r="J822" s="46"/>
      <c r="K822" s="47">
        <f>IF(ISNUMBER('Opsparede løndele'!I807),J822+'Opsparede løndele'!I807,J822)</f>
        <v>0</v>
      </c>
      <c r="L822" s="48"/>
      <c r="M822" s="49"/>
      <c r="N822" s="23" t="str">
        <f t="shared" si="85"/>
        <v/>
      </c>
      <c r="O822" s="21" t="str">
        <f t="shared" si="86"/>
        <v/>
      </c>
      <c r="P822" s="49"/>
      <c r="Q822" s="49"/>
      <c r="R822" s="49"/>
      <c r="S822" s="22" t="str">
        <f>IFERROR(MAX(IF(OR(P822="",Q822="",R822=""),"",IF(AND(MONTH(E822)=12,MONTH(F822)=12),(NETWORKDAYS(E822,F822,Lister!$D$7:$D$16)-P822)*O822/NETWORKDAYS(Lister!$D$19,Lister!$E$19,Lister!$D$7:$D$16),IF(AND(MONTH(E822)=12,F822&gt;DATE(2021,12,31)),(NETWORKDAYS(E822,Lister!$E$19,Lister!$D$7:$D$16)-P822)*O822/NETWORKDAYS(Lister!$D$19,Lister!$E$19,Lister!$D$7:$D$16),IF(E822&gt;DATE(2021,12,31),0)))),0),"")</f>
        <v/>
      </c>
      <c r="T822" s="22" t="str">
        <f>IFERROR(MAX(IF(OR(P822="",Q822="",R822=""),"",IF(AND(MONTH(E822)=1,MONTH(F822)=1),(NETWORKDAYS(E822,F822,Lister!$D$7:$D$16)-Q822)*O822/NETWORKDAYS(Lister!$D$20,Lister!$E$20,Lister!$D$7:$D$16),IF(AND(MONTH(E822)=1,F822&gt;DATE(2022,1,31)),(NETWORKDAYS(E822,Lister!$E$20,Lister!$D$7:$D$16)-Q822)*O822/NETWORKDAYS(Lister!$D$20,Lister!$E$20,Lister!$D$7:$D$16),IF(AND(E822&lt;DATE(2022,1,1),MONTH(F822)=1),(NETWORKDAYS(Lister!$D$20,F822,Lister!$D$7:$D$16)-Q822)*O822/NETWORKDAYS(Lister!$D$20,Lister!$E$20,Lister!$D$7:$D$16),IF(AND(E822&lt;DATE(2022,1,1),F822&gt;DATE(2022,1,31)),(NETWORKDAYS(Lister!$D$20,Lister!$E$20,Lister!$D$7:$D$16)-Q822)*O822/NETWORKDAYS(Lister!$D$20,Lister!$E$20,Lister!$D$7:$D$16),IF(OR(AND(E822&lt;DATE(2022,1,1),F822&lt;DATE(2022,1,1)),E822&gt;DATE(2022,1,31)),0)))))),0),"")</f>
        <v/>
      </c>
      <c r="U822" s="22" t="str">
        <f>IFERROR(MAX(IF(OR(P822="",Q822="",R822=""),"",IF(AND(MONTH(E822)=2,MONTH(F822)=2),(NETWORKDAYS(E822,F822,Lister!$D$7:$D$16)-R822)*O822/NETWORKDAYS(Lister!$D$21,Lister!$E$21,Lister!$D$7:$D$16),IF(AND(MONTH(E822)=2,F822&gt;DATE(2022,2,28)),(NETWORKDAYS(E822,Lister!$E$21,Lister!$D$7:$D$16)-R822)*O822/NETWORKDAYS(Lister!$D$21,Lister!$E$21,Lister!$D$7:$D$16),IF(AND(E822&lt;DATE(2022,2,1),MONTH(F822)=2),(NETWORKDAYS(Lister!$D$21,F822,Lister!$D$7:$D$16)-R822)*O822/NETWORKDAYS(Lister!$D$21,Lister!$E$21,Lister!$D$7:$D$16),IF(AND(E822&lt;DATE(2022,2,1),F822&gt;DATE(2022,2,28)),(NETWORKDAYS(Lister!$D$21,Lister!$E$21,Lister!$D$7:$D$16)-R822)*O822/NETWORKDAYS(Lister!$D$21,Lister!$E$21,Lister!$D$7:$D$16),IF(OR(AND(E822&lt;DATE(2022,2,1),F822&lt;DATE(2022,2,1)),E822&gt;DATE(2022,2,28)),0)))))),0),"")</f>
        <v/>
      </c>
      <c r="V822" s="23" t="str">
        <f t="shared" si="87"/>
        <v/>
      </c>
      <c r="W822" s="23" t="str">
        <f t="shared" si="88"/>
        <v/>
      </c>
      <c r="X822" s="24" t="str">
        <f t="shared" si="89"/>
        <v/>
      </c>
    </row>
    <row r="823" spans="1:24" x14ac:dyDescent="0.3">
      <c r="A823" s="4" t="str">
        <f t="shared" si="90"/>
        <v/>
      </c>
      <c r="B823" s="41"/>
      <c r="C823" s="42"/>
      <c r="D823" s="43"/>
      <c r="E823" s="44"/>
      <c r="F823" s="44"/>
      <c r="G823" s="17" t="str">
        <f>IF(OR(E823="",F823=""),"",NETWORKDAYS(E823,F823,Lister!$D$7:$D$16))</f>
        <v/>
      </c>
      <c r="I823" s="45" t="str">
        <f t="shared" si="84"/>
        <v/>
      </c>
      <c r="J823" s="46"/>
      <c r="K823" s="47">
        <f>IF(ISNUMBER('Opsparede løndele'!I808),J823+'Opsparede løndele'!I808,J823)</f>
        <v>0</v>
      </c>
      <c r="L823" s="48"/>
      <c r="M823" s="49"/>
      <c r="N823" s="23" t="str">
        <f t="shared" si="85"/>
        <v/>
      </c>
      <c r="O823" s="21" t="str">
        <f t="shared" si="86"/>
        <v/>
      </c>
      <c r="P823" s="49"/>
      <c r="Q823" s="49"/>
      <c r="R823" s="49"/>
      <c r="S823" s="22" t="str">
        <f>IFERROR(MAX(IF(OR(P823="",Q823="",R823=""),"",IF(AND(MONTH(E823)=12,MONTH(F823)=12),(NETWORKDAYS(E823,F823,Lister!$D$7:$D$16)-P823)*O823/NETWORKDAYS(Lister!$D$19,Lister!$E$19,Lister!$D$7:$D$16),IF(AND(MONTH(E823)=12,F823&gt;DATE(2021,12,31)),(NETWORKDAYS(E823,Lister!$E$19,Lister!$D$7:$D$16)-P823)*O823/NETWORKDAYS(Lister!$D$19,Lister!$E$19,Lister!$D$7:$D$16),IF(E823&gt;DATE(2021,12,31),0)))),0),"")</f>
        <v/>
      </c>
      <c r="T823" s="22" t="str">
        <f>IFERROR(MAX(IF(OR(P823="",Q823="",R823=""),"",IF(AND(MONTH(E823)=1,MONTH(F823)=1),(NETWORKDAYS(E823,F823,Lister!$D$7:$D$16)-Q823)*O823/NETWORKDAYS(Lister!$D$20,Lister!$E$20,Lister!$D$7:$D$16),IF(AND(MONTH(E823)=1,F823&gt;DATE(2022,1,31)),(NETWORKDAYS(E823,Lister!$E$20,Lister!$D$7:$D$16)-Q823)*O823/NETWORKDAYS(Lister!$D$20,Lister!$E$20,Lister!$D$7:$D$16),IF(AND(E823&lt;DATE(2022,1,1),MONTH(F823)=1),(NETWORKDAYS(Lister!$D$20,F823,Lister!$D$7:$D$16)-Q823)*O823/NETWORKDAYS(Lister!$D$20,Lister!$E$20,Lister!$D$7:$D$16),IF(AND(E823&lt;DATE(2022,1,1),F823&gt;DATE(2022,1,31)),(NETWORKDAYS(Lister!$D$20,Lister!$E$20,Lister!$D$7:$D$16)-Q823)*O823/NETWORKDAYS(Lister!$D$20,Lister!$E$20,Lister!$D$7:$D$16),IF(OR(AND(E823&lt;DATE(2022,1,1),F823&lt;DATE(2022,1,1)),E823&gt;DATE(2022,1,31)),0)))))),0),"")</f>
        <v/>
      </c>
      <c r="U823" s="22" t="str">
        <f>IFERROR(MAX(IF(OR(P823="",Q823="",R823=""),"",IF(AND(MONTH(E823)=2,MONTH(F823)=2),(NETWORKDAYS(E823,F823,Lister!$D$7:$D$16)-R823)*O823/NETWORKDAYS(Lister!$D$21,Lister!$E$21,Lister!$D$7:$D$16),IF(AND(MONTH(E823)=2,F823&gt;DATE(2022,2,28)),(NETWORKDAYS(E823,Lister!$E$21,Lister!$D$7:$D$16)-R823)*O823/NETWORKDAYS(Lister!$D$21,Lister!$E$21,Lister!$D$7:$D$16),IF(AND(E823&lt;DATE(2022,2,1),MONTH(F823)=2),(NETWORKDAYS(Lister!$D$21,F823,Lister!$D$7:$D$16)-R823)*O823/NETWORKDAYS(Lister!$D$21,Lister!$E$21,Lister!$D$7:$D$16),IF(AND(E823&lt;DATE(2022,2,1),F823&gt;DATE(2022,2,28)),(NETWORKDAYS(Lister!$D$21,Lister!$E$21,Lister!$D$7:$D$16)-R823)*O823/NETWORKDAYS(Lister!$D$21,Lister!$E$21,Lister!$D$7:$D$16),IF(OR(AND(E823&lt;DATE(2022,2,1),F823&lt;DATE(2022,2,1)),E823&gt;DATE(2022,2,28)),0)))))),0),"")</f>
        <v/>
      </c>
      <c r="V823" s="23" t="str">
        <f t="shared" si="87"/>
        <v/>
      </c>
      <c r="W823" s="23" t="str">
        <f t="shared" si="88"/>
        <v/>
      </c>
      <c r="X823" s="24" t="str">
        <f t="shared" si="89"/>
        <v/>
      </c>
    </row>
    <row r="824" spans="1:24" x14ac:dyDescent="0.3">
      <c r="A824" s="4" t="str">
        <f t="shared" si="90"/>
        <v/>
      </c>
      <c r="B824" s="41"/>
      <c r="C824" s="42"/>
      <c r="D824" s="43"/>
      <c r="E824" s="44"/>
      <c r="F824" s="44"/>
      <c r="G824" s="17" t="str">
        <f>IF(OR(E824="",F824=""),"",NETWORKDAYS(E824,F824,Lister!$D$7:$D$16))</f>
        <v/>
      </c>
      <c r="I824" s="45" t="str">
        <f t="shared" si="84"/>
        <v/>
      </c>
      <c r="J824" s="46"/>
      <c r="K824" s="47">
        <f>IF(ISNUMBER('Opsparede løndele'!I809),J824+'Opsparede løndele'!I809,J824)</f>
        <v>0</v>
      </c>
      <c r="L824" s="48"/>
      <c r="M824" s="49"/>
      <c r="N824" s="23" t="str">
        <f t="shared" si="85"/>
        <v/>
      </c>
      <c r="O824" s="21" t="str">
        <f t="shared" si="86"/>
        <v/>
      </c>
      <c r="P824" s="49"/>
      <c r="Q824" s="49"/>
      <c r="R824" s="49"/>
      <c r="S824" s="22" t="str">
        <f>IFERROR(MAX(IF(OR(P824="",Q824="",R824=""),"",IF(AND(MONTH(E824)=12,MONTH(F824)=12),(NETWORKDAYS(E824,F824,Lister!$D$7:$D$16)-P824)*O824/NETWORKDAYS(Lister!$D$19,Lister!$E$19,Lister!$D$7:$D$16),IF(AND(MONTH(E824)=12,F824&gt;DATE(2021,12,31)),(NETWORKDAYS(E824,Lister!$E$19,Lister!$D$7:$D$16)-P824)*O824/NETWORKDAYS(Lister!$D$19,Lister!$E$19,Lister!$D$7:$D$16),IF(E824&gt;DATE(2021,12,31),0)))),0),"")</f>
        <v/>
      </c>
      <c r="T824" s="22" t="str">
        <f>IFERROR(MAX(IF(OR(P824="",Q824="",R824=""),"",IF(AND(MONTH(E824)=1,MONTH(F824)=1),(NETWORKDAYS(E824,F824,Lister!$D$7:$D$16)-Q824)*O824/NETWORKDAYS(Lister!$D$20,Lister!$E$20,Lister!$D$7:$D$16),IF(AND(MONTH(E824)=1,F824&gt;DATE(2022,1,31)),(NETWORKDAYS(E824,Lister!$E$20,Lister!$D$7:$D$16)-Q824)*O824/NETWORKDAYS(Lister!$D$20,Lister!$E$20,Lister!$D$7:$D$16),IF(AND(E824&lt;DATE(2022,1,1),MONTH(F824)=1),(NETWORKDAYS(Lister!$D$20,F824,Lister!$D$7:$D$16)-Q824)*O824/NETWORKDAYS(Lister!$D$20,Lister!$E$20,Lister!$D$7:$D$16),IF(AND(E824&lt;DATE(2022,1,1),F824&gt;DATE(2022,1,31)),(NETWORKDAYS(Lister!$D$20,Lister!$E$20,Lister!$D$7:$D$16)-Q824)*O824/NETWORKDAYS(Lister!$D$20,Lister!$E$20,Lister!$D$7:$D$16),IF(OR(AND(E824&lt;DATE(2022,1,1),F824&lt;DATE(2022,1,1)),E824&gt;DATE(2022,1,31)),0)))))),0),"")</f>
        <v/>
      </c>
      <c r="U824" s="22" t="str">
        <f>IFERROR(MAX(IF(OR(P824="",Q824="",R824=""),"",IF(AND(MONTH(E824)=2,MONTH(F824)=2),(NETWORKDAYS(E824,F824,Lister!$D$7:$D$16)-R824)*O824/NETWORKDAYS(Lister!$D$21,Lister!$E$21,Lister!$D$7:$D$16),IF(AND(MONTH(E824)=2,F824&gt;DATE(2022,2,28)),(NETWORKDAYS(E824,Lister!$E$21,Lister!$D$7:$D$16)-R824)*O824/NETWORKDAYS(Lister!$D$21,Lister!$E$21,Lister!$D$7:$D$16),IF(AND(E824&lt;DATE(2022,2,1),MONTH(F824)=2),(NETWORKDAYS(Lister!$D$21,F824,Lister!$D$7:$D$16)-R824)*O824/NETWORKDAYS(Lister!$D$21,Lister!$E$21,Lister!$D$7:$D$16),IF(AND(E824&lt;DATE(2022,2,1),F824&gt;DATE(2022,2,28)),(NETWORKDAYS(Lister!$D$21,Lister!$E$21,Lister!$D$7:$D$16)-R824)*O824/NETWORKDAYS(Lister!$D$21,Lister!$E$21,Lister!$D$7:$D$16),IF(OR(AND(E824&lt;DATE(2022,2,1),F824&lt;DATE(2022,2,1)),E824&gt;DATE(2022,2,28)),0)))))),0),"")</f>
        <v/>
      </c>
      <c r="V824" s="23" t="str">
        <f t="shared" si="87"/>
        <v/>
      </c>
      <c r="W824" s="23" t="str">
        <f t="shared" si="88"/>
        <v/>
      </c>
      <c r="X824" s="24" t="str">
        <f t="shared" si="89"/>
        <v/>
      </c>
    </row>
    <row r="825" spans="1:24" x14ac:dyDescent="0.3">
      <c r="A825" s="4" t="str">
        <f t="shared" si="90"/>
        <v/>
      </c>
      <c r="B825" s="41"/>
      <c r="C825" s="42"/>
      <c r="D825" s="43"/>
      <c r="E825" s="44"/>
      <c r="F825" s="44"/>
      <c r="G825" s="17" t="str">
        <f>IF(OR(E825="",F825=""),"",NETWORKDAYS(E825,F825,Lister!$D$7:$D$16))</f>
        <v/>
      </c>
      <c r="I825" s="45" t="str">
        <f t="shared" si="84"/>
        <v/>
      </c>
      <c r="J825" s="46"/>
      <c r="K825" s="47">
        <f>IF(ISNUMBER('Opsparede løndele'!I810),J825+'Opsparede løndele'!I810,J825)</f>
        <v>0</v>
      </c>
      <c r="L825" s="48"/>
      <c r="M825" s="49"/>
      <c r="N825" s="23" t="str">
        <f t="shared" si="85"/>
        <v/>
      </c>
      <c r="O825" s="21" t="str">
        <f t="shared" si="86"/>
        <v/>
      </c>
      <c r="P825" s="49"/>
      <c r="Q825" s="49"/>
      <c r="R825" s="49"/>
      <c r="S825" s="22" t="str">
        <f>IFERROR(MAX(IF(OR(P825="",Q825="",R825=""),"",IF(AND(MONTH(E825)=12,MONTH(F825)=12),(NETWORKDAYS(E825,F825,Lister!$D$7:$D$16)-P825)*O825/NETWORKDAYS(Lister!$D$19,Lister!$E$19,Lister!$D$7:$D$16),IF(AND(MONTH(E825)=12,F825&gt;DATE(2021,12,31)),(NETWORKDAYS(E825,Lister!$E$19,Lister!$D$7:$D$16)-P825)*O825/NETWORKDAYS(Lister!$D$19,Lister!$E$19,Lister!$D$7:$D$16),IF(E825&gt;DATE(2021,12,31),0)))),0),"")</f>
        <v/>
      </c>
      <c r="T825" s="22" t="str">
        <f>IFERROR(MAX(IF(OR(P825="",Q825="",R825=""),"",IF(AND(MONTH(E825)=1,MONTH(F825)=1),(NETWORKDAYS(E825,F825,Lister!$D$7:$D$16)-Q825)*O825/NETWORKDAYS(Lister!$D$20,Lister!$E$20,Lister!$D$7:$D$16),IF(AND(MONTH(E825)=1,F825&gt;DATE(2022,1,31)),(NETWORKDAYS(E825,Lister!$E$20,Lister!$D$7:$D$16)-Q825)*O825/NETWORKDAYS(Lister!$D$20,Lister!$E$20,Lister!$D$7:$D$16),IF(AND(E825&lt;DATE(2022,1,1),MONTH(F825)=1),(NETWORKDAYS(Lister!$D$20,F825,Lister!$D$7:$D$16)-Q825)*O825/NETWORKDAYS(Lister!$D$20,Lister!$E$20,Lister!$D$7:$D$16),IF(AND(E825&lt;DATE(2022,1,1),F825&gt;DATE(2022,1,31)),(NETWORKDAYS(Lister!$D$20,Lister!$E$20,Lister!$D$7:$D$16)-Q825)*O825/NETWORKDAYS(Lister!$D$20,Lister!$E$20,Lister!$D$7:$D$16),IF(OR(AND(E825&lt;DATE(2022,1,1),F825&lt;DATE(2022,1,1)),E825&gt;DATE(2022,1,31)),0)))))),0),"")</f>
        <v/>
      </c>
      <c r="U825" s="22" t="str">
        <f>IFERROR(MAX(IF(OR(P825="",Q825="",R825=""),"",IF(AND(MONTH(E825)=2,MONTH(F825)=2),(NETWORKDAYS(E825,F825,Lister!$D$7:$D$16)-R825)*O825/NETWORKDAYS(Lister!$D$21,Lister!$E$21,Lister!$D$7:$D$16),IF(AND(MONTH(E825)=2,F825&gt;DATE(2022,2,28)),(NETWORKDAYS(E825,Lister!$E$21,Lister!$D$7:$D$16)-R825)*O825/NETWORKDAYS(Lister!$D$21,Lister!$E$21,Lister!$D$7:$D$16),IF(AND(E825&lt;DATE(2022,2,1),MONTH(F825)=2),(NETWORKDAYS(Lister!$D$21,F825,Lister!$D$7:$D$16)-R825)*O825/NETWORKDAYS(Lister!$D$21,Lister!$E$21,Lister!$D$7:$D$16),IF(AND(E825&lt;DATE(2022,2,1),F825&gt;DATE(2022,2,28)),(NETWORKDAYS(Lister!$D$21,Lister!$E$21,Lister!$D$7:$D$16)-R825)*O825/NETWORKDAYS(Lister!$D$21,Lister!$E$21,Lister!$D$7:$D$16),IF(OR(AND(E825&lt;DATE(2022,2,1),F825&lt;DATE(2022,2,1)),E825&gt;DATE(2022,2,28)),0)))))),0),"")</f>
        <v/>
      </c>
      <c r="V825" s="23" t="str">
        <f t="shared" si="87"/>
        <v/>
      </c>
      <c r="W825" s="23" t="str">
        <f t="shared" si="88"/>
        <v/>
      </c>
      <c r="X825" s="24" t="str">
        <f t="shared" si="89"/>
        <v/>
      </c>
    </row>
    <row r="826" spans="1:24" x14ac:dyDescent="0.3">
      <c r="A826" s="4" t="str">
        <f t="shared" si="90"/>
        <v/>
      </c>
      <c r="B826" s="41"/>
      <c r="C826" s="42"/>
      <c r="D826" s="43"/>
      <c r="E826" s="44"/>
      <c r="F826" s="44"/>
      <c r="G826" s="17" t="str">
        <f>IF(OR(E826="",F826=""),"",NETWORKDAYS(E826,F826,Lister!$D$7:$D$16))</f>
        <v/>
      </c>
      <c r="I826" s="45" t="str">
        <f t="shared" si="84"/>
        <v/>
      </c>
      <c r="J826" s="46"/>
      <c r="K826" s="47">
        <f>IF(ISNUMBER('Opsparede løndele'!I811),J826+'Opsparede løndele'!I811,J826)</f>
        <v>0</v>
      </c>
      <c r="L826" s="48"/>
      <c r="M826" s="49"/>
      <c r="N826" s="23" t="str">
        <f t="shared" si="85"/>
        <v/>
      </c>
      <c r="O826" s="21" t="str">
        <f t="shared" si="86"/>
        <v/>
      </c>
      <c r="P826" s="49"/>
      <c r="Q826" s="49"/>
      <c r="R826" s="49"/>
      <c r="S826" s="22" t="str">
        <f>IFERROR(MAX(IF(OR(P826="",Q826="",R826=""),"",IF(AND(MONTH(E826)=12,MONTH(F826)=12),(NETWORKDAYS(E826,F826,Lister!$D$7:$D$16)-P826)*O826/NETWORKDAYS(Lister!$D$19,Lister!$E$19,Lister!$D$7:$D$16),IF(AND(MONTH(E826)=12,F826&gt;DATE(2021,12,31)),(NETWORKDAYS(E826,Lister!$E$19,Lister!$D$7:$D$16)-P826)*O826/NETWORKDAYS(Lister!$D$19,Lister!$E$19,Lister!$D$7:$D$16),IF(E826&gt;DATE(2021,12,31),0)))),0),"")</f>
        <v/>
      </c>
      <c r="T826" s="22" t="str">
        <f>IFERROR(MAX(IF(OR(P826="",Q826="",R826=""),"",IF(AND(MONTH(E826)=1,MONTH(F826)=1),(NETWORKDAYS(E826,F826,Lister!$D$7:$D$16)-Q826)*O826/NETWORKDAYS(Lister!$D$20,Lister!$E$20,Lister!$D$7:$D$16),IF(AND(MONTH(E826)=1,F826&gt;DATE(2022,1,31)),(NETWORKDAYS(E826,Lister!$E$20,Lister!$D$7:$D$16)-Q826)*O826/NETWORKDAYS(Lister!$D$20,Lister!$E$20,Lister!$D$7:$D$16),IF(AND(E826&lt;DATE(2022,1,1),MONTH(F826)=1),(NETWORKDAYS(Lister!$D$20,F826,Lister!$D$7:$D$16)-Q826)*O826/NETWORKDAYS(Lister!$D$20,Lister!$E$20,Lister!$D$7:$D$16),IF(AND(E826&lt;DATE(2022,1,1),F826&gt;DATE(2022,1,31)),(NETWORKDAYS(Lister!$D$20,Lister!$E$20,Lister!$D$7:$D$16)-Q826)*O826/NETWORKDAYS(Lister!$D$20,Lister!$E$20,Lister!$D$7:$D$16),IF(OR(AND(E826&lt;DATE(2022,1,1),F826&lt;DATE(2022,1,1)),E826&gt;DATE(2022,1,31)),0)))))),0),"")</f>
        <v/>
      </c>
      <c r="U826" s="22" t="str">
        <f>IFERROR(MAX(IF(OR(P826="",Q826="",R826=""),"",IF(AND(MONTH(E826)=2,MONTH(F826)=2),(NETWORKDAYS(E826,F826,Lister!$D$7:$D$16)-R826)*O826/NETWORKDAYS(Lister!$D$21,Lister!$E$21,Lister!$D$7:$D$16),IF(AND(MONTH(E826)=2,F826&gt;DATE(2022,2,28)),(NETWORKDAYS(E826,Lister!$E$21,Lister!$D$7:$D$16)-R826)*O826/NETWORKDAYS(Lister!$D$21,Lister!$E$21,Lister!$D$7:$D$16),IF(AND(E826&lt;DATE(2022,2,1),MONTH(F826)=2),(NETWORKDAYS(Lister!$D$21,F826,Lister!$D$7:$D$16)-R826)*O826/NETWORKDAYS(Lister!$D$21,Lister!$E$21,Lister!$D$7:$D$16),IF(AND(E826&lt;DATE(2022,2,1),F826&gt;DATE(2022,2,28)),(NETWORKDAYS(Lister!$D$21,Lister!$E$21,Lister!$D$7:$D$16)-R826)*O826/NETWORKDAYS(Lister!$D$21,Lister!$E$21,Lister!$D$7:$D$16),IF(OR(AND(E826&lt;DATE(2022,2,1),F826&lt;DATE(2022,2,1)),E826&gt;DATE(2022,2,28)),0)))))),0),"")</f>
        <v/>
      </c>
      <c r="V826" s="23" t="str">
        <f t="shared" si="87"/>
        <v/>
      </c>
      <c r="W826" s="23" t="str">
        <f t="shared" si="88"/>
        <v/>
      </c>
      <c r="X826" s="24" t="str">
        <f t="shared" si="89"/>
        <v/>
      </c>
    </row>
    <row r="827" spans="1:24" x14ac:dyDescent="0.3">
      <c r="A827" s="4" t="str">
        <f t="shared" si="90"/>
        <v/>
      </c>
      <c r="B827" s="41"/>
      <c r="C827" s="42"/>
      <c r="D827" s="43"/>
      <c r="E827" s="44"/>
      <c r="F827" s="44"/>
      <c r="G827" s="17" t="str">
        <f>IF(OR(E827="",F827=""),"",NETWORKDAYS(E827,F827,Lister!$D$7:$D$16))</f>
        <v/>
      </c>
      <c r="I827" s="45" t="str">
        <f t="shared" si="84"/>
        <v/>
      </c>
      <c r="J827" s="46"/>
      <c r="K827" s="47">
        <f>IF(ISNUMBER('Opsparede løndele'!I812),J827+'Opsparede løndele'!I812,J827)</f>
        <v>0</v>
      </c>
      <c r="L827" s="48"/>
      <c r="M827" s="49"/>
      <c r="N827" s="23" t="str">
        <f t="shared" si="85"/>
        <v/>
      </c>
      <c r="O827" s="21" t="str">
        <f t="shared" si="86"/>
        <v/>
      </c>
      <c r="P827" s="49"/>
      <c r="Q827" s="49"/>
      <c r="R827" s="49"/>
      <c r="S827" s="22" t="str">
        <f>IFERROR(MAX(IF(OR(P827="",Q827="",R827=""),"",IF(AND(MONTH(E827)=12,MONTH(F827)=12),(NETWORKDAYS(E827,F827,Lister!$D$7:$D$16)-P827)*O827/NETWORKDAYS(Lister!$D$19,Lister!$E$19,Lister!$D$7:$D$16),IF(AND(MONTH(E827)=12,F827&gt;DATE(2021,12,31)),(NETWORKDAYS(E827,Lister!$E$19,Lister!$D$7:$D$16)-P827)*O827/NETWORKDAYS(Lister!$D$19,Lister!$E$19,Lister!$D$7:$D$16),IF(E827&gt;DATE(2021,12,31),0)))),0),"")</f>
        <v/>
      </c>
      <c r="T827" s="22" t="str">
        <f>IFERROR(MAX(IF(OR(P827="",Q827="",R827=""),"",IF(AND(MONTH(E827)=1,MONTH(F827)=1),(NETWORKDAYS(E827,F827,Lister!$D$7:$D$16)-Q827)*O827/NETWORKDAYS(Lister!$D$20,Lister!$E$20,Lister!$D$7:$D$16),IF(AND(MONTH(E827)=1,F827&gt;DATE(2022,1,31)),(NETWORKDAYS(E827,Lister!$E$20,Lister!$D$7:$D$16)-Q827)*O827/NETWORKDAYS(Lister!$D$20,Lister!$E$20,Lister!$D$7:$D$16),IF(AND(E827&lt;DATE(2022,1,1),MONTH(F827)=1),(NETWORKDAYS(Lister!$D$20,F827,Lister!$D$7:$D$16)-Q827)*O827/NETWORKDAYS(Lister!$D$20,Lister!$E$20,Lister!$D$7:$D$16),IF(AND(E827&lt;DATE(2022,1,1),F827&gt;DATE(2022,1,31)),(NETWORKDAYS(Lister!$D$20,Lister!$E$20,Lister!$D$7:$D$16)-Q827)*O827/NETWORKDAYS(Lister!$D$20,Lister!$E$20,Lister!$D$7:$D$16),IF(OR(AND(E827&lt;DATE(2022,1,1),F827&lt;DATE(2022,1,1)),E827&gt;DATE(2022,1,31)),0)))))),0),"")</f>
        <v/>
      </c>
      <c r="U827" s="22" t="str">
        <f>IFERROR(MAX(IF(OR(P827="",Q827="",R827=""),"",IF(AND(MONTH(E827)=2,MONTH(F827)=2),(NETWORKDAYS(E827,F827,Lister!$D$7:$D$16)-R827)*O827/NETWORKDAYS(Lister!$D$21,Lister!$E$21,Lister!$D$7:$D$16),IF(AND(MONTH(E827)=2,F827&gt;DATE(2022,2,28)),(NETWORKDAYS(E827,Lister!$E$21,Lister!$D$7:$D$16)-R827)*O827/NETWORKDAYS(Lister!$D$21,Lister!$E$21,Lister!$D$7:$D$16),IF(AND(E827&lt;DATE(2022,2,1),MONTH(F827)=2),(NETWORKDAYS(Lister!$D$21,F827,Lister!$D$7:$D$16)-R827)*O827/NETWORKDAYS(Lister!$D$21,Lister!$E$21,Lister!$D$7:$D$16),IF(AND(E827&lt;DATE(2022,2,1),F827&gt;DATE(2022,2,28)),(NETWORKDAYS(Lister!$D$21,Lister!$E$21,Lister!$D$7:$D$16)-R827)*O827/NETWORKDAYS(Lister!$D$21,Lister!$E$21,Lister!$D$7:$D$16),IF(OR(AND(E827&lt;DATE(2022,2,1),F827&lt;DATE(2022,2,1)),E827&gt;DATE(2022,2,28)),0)))))),0),"")</f>
        <v/>
      </c>
      <c r="V827" s="23" t="str">
        <f t="shared" si="87"/>
        <v/>
      </c>
      <c r="W827" s="23" t="str">
        <f t="shared" si="88"/>
        <v/>
      </c>
      <c r="X827" s="24" t="str">
        <f t="shared" si="89"/>
        <v/>
      </c>
    </row>
    <row r="828" spans="1:24" x14ac:dyDescent="0.3">
      <c r="A828" s="4" t="str">
        <f t="shared" si="90"/>
        <v/>
      </c>
      <c r="B828" s="41"/>
      <c r="C828" s="42"/>
      <c r="D828" s="43"/>
      <c r="E828" s="44"/>
      <c r="F828" s="44"/>
      <c r="G828" s="17" t="str">
        <f>IF(OR(E828="",F828=""),"",NETWORKDAYS(E828,F828,Lister!$D$7:$D$16))</f>
        <v/>
      </c>
      <c r="I828" s="45" t="str">
        <f t="shared" si="84"/>
        <v/>
      </c>
      <c r="J828" s="46"/>
      <c r="K828" s="47">
        <f>IF(ISNUMBER('Opsparede løndele'!I813),J828+'Opsparede løndele'!I813,J828)</f>
        <v>0</v>
      </c>
      <c r="L828" s="48"/>
      <c r="M828" s="49"/>
      <c r="N828" s="23" t="str">
        <f t="shared" si="85"/>
        <v/>
      </c>
      <c r="O828" s="21" t="str">
        <f t="shared" si="86"/>
        <v/>
      </c>
      <c r="P828" s="49"/>
      <c r="Q828" s="49"/>
      <c r="R828" s="49"/>
      <c r="S828" s="22" t="str">
        <f>IFERROR(MAX(IF(OR(P828="",Q828="",R828=""),"",IF(AND(MONTH(E828)=12,MONTH(F828)=12),(NETWORKDAYS(E828,F828,Lister!$D$7:$D$16)-P828)*O828/NETWORKDAYS(Lister!$D$19,Lister!$E$19,Lister!$D$7:$D$16),IF(AND(MONTH(E828)=12,F828&gt;DATE(2021,12,31)),(NETWORKDAYS(E828,Lister!$E$19,Lister!$D$7:$D$16)-P828)*O828/NETWORKDAYS(Lister!$D$19,Lister!$E$19,Lister!$D$7:$D$16),IF(E828&gt;DATE(2021,12,31),0)))),0),"")</f>
        <v/>
      </c>
      <c r="T828" s="22" t="str">
        <f>IFERROR(MAX(IF(OR(P828="",Q828="",R828=""),"",IF(AND(MONTH(E828)=1,MONTH(F828)=1),(NETWORKDAYS(E828,F828,Lister!$D$7:$D$16)-Q828)*O828/NETWORKDAYS(Lister!$D$20,Lister!$E$20,Lister!$D$7:$D$16),IF(AND(MONTH(E828)=1,F828&gt;DATE(2022,1,31)),(NETWORKDAYS(E828,Lister!$E$20,Lister!$D$7:$D$16)-Q828)*O828/NETWORKDAYS(Lister!$D$20,Lister!$E$20,Lister!$D$7:$D$16),IF(AND(E828&lt;DATE(2022,1,1),MONTH(F828)=1),(NETWORKDAYS(Lister!$D$20,F828,Lister!$D$7:$D$16)-Q828)*O828/NETWORKDAYS(Lister!$D$20,Lister!$E$20,Lister!$D$7:$D$16),IF(AND(E828&lt;DATE(2022,1,1),F828&gt;DATE(2022,1,31)),(NETWORKDAYS(Lister!$D$20,Lister!$E$20,Lister!$D$7:$D$16)-Q828)*O828/NETWORKDAYS(Lister!$D$20,Lister!$E$20,Lister!$D$7:$D$16),IF(OR(AND(E828&lt;DATE(2022,1,1),F828&lt;DATE(2022,1,1)),E828&gt;DATE(2022,1,31)),0)))))),0),"")</f>
        <v/>
      </c>
      <c r="U828" s="22" t="str">
        <f>IFERROR(MAX(IF(OR(P828="",Q828="",R828=""),"",IF(AND(MONTH(E828)=2,MONTH(F828)=2),(NETWORKDAYS(E828,F828,Lister!$D$7:$D$16)-R828)*O828/NETWORKDAYS(Lister!$D$21,Lister!$E$21,Lister!$D$7:$D$16),IF(AND(MONTH(E828)=2,F828&gt;DATE(2022,2,28)),(NETWORKDAYS(E828,Lister!$E$21,Lister!$D$7:$D$16)-R828)*O828/NETWORKDAYS(Lister!$D$21,Lister!$E$21,Lister!$D$7:$D$16),IF(AND(E828&lt;DATE(2022,2,1),MONTH(F828)=2),(NETWORKDAYS(Lister!$D$21,F828,Lister!$D$7:$D$16)-R828)*O828/NETWORKDAYS(Lister!$D$21,Lister!$E$21,Lister!$D$7:$D$16),IF(AND(E828&lt;DATE(2022,2,1),F828&gt;DATE(2022,2,28)),(NETWORKDAYS(Lister!$D$21,Lister!$E$21,Lister!$D$7:$D$16)-R828)*O828/NETWORKDAYS(Lister!$D$21,Lister!$E$21,Lister!$D$7:$D$16),IF(OR(AND(E828&lt;DATE(2022,2,1),F828&lt;DATE(2022,2,1)),E828&gt;DATE(2022,2,28)),0)))))),0),"")</f>
        <v/>
      </c>
      <c r="V828" s="23" t="str">
        <f t="shared" si="87"/>
        <v/>
      </c>
      <c r="W828" s="23" t="str">
        <f t="shared" si="88"/>
        <v/>
      </c>
      <c r="X828" s="24" t="str">
        <f t="shared" si="89"/>
        <v/>
      </c>
    </row>
    <row r="829" spans="1:24" x14ac:dyDescent="0.3">
      <c r="A829" s="4" t="str">
        <f t="shared" si="90"/>
        <v/>
      </c>
      <c r="B829" s="41"/>
      <c r="C829" s="42"/>
      <c r="D829" s="43"/>
      <c r="E829" s="44"/>
      <c r="F829" s="44"/>
      <c r="G829" s="17" t="str">
        <f>IF(OR(E829="",F829=""),"",NETWORKDAYS(E829,F829,Lister!$D$7:$D$16))</f>
        <v/>
      </c>
      <c r="I829" s="45" t="str">
        <f t="shared" si="84"/>
        <v/>
      </c>
      <c r="J829" s="46"/>
      <c r="K829" s="47">
        <f>IF(ISNUMBER('Opsparede løndele'!I814),J829+'Opsparede løndele'!I814,J829)</f>
        <v>0</v>
      </c>
      <c r="L829" s="48"/>
      <c r="M829" s="49"/>
      <c r="N829" s="23" t="str">
        <f t="shared" si="85"/>
        <v/>
      </c>
      <c r="O829" s="21" t="str">
        <f t="shared" si="86"/>
        <v/>
      </c>
      <c r="P829" s="49"/>
      <c r="Q829" s="49"/>
      <c r="R829" s="49"/>
      <c r="S829" s="22" t="str">
        <f>IFERROR(MAX(IF(OR(P829="",Q829="",R829=""),"",IF(AND(MONTH(E829)=12,MONTH(F829)=12),(NETWORKDAYS(E829,F829,Lister!$D$7:$D$16)-P829)*O829/NETWORKDAYS(Lister!$D$19,Lister!$E$19,Lister!$D$7:$D$16),IF(AND(MONTH(E829)=12,F829&gt;DATE(2021,12,31)),(NETWORKDAYS(E829,Lister!$E$19,Lister!$D$7:$D$16)-P829)*O829/NETWORKDAYS(Lister!$D$19,Lister!$E$19,Lister!$D$7:$D$16),IF(E829&gt;DATE(2021,12,31),0)))),0),"")</f>
        <v/>
      </c>
      <c r="T829" s="22" t="str">
        <f>IFERROR(MAX(IF(OR(P829="",Q829="",R829=""),"",IF(AND(MONTH(E829)=1,MONTH(F829)=1),(NETWORKDAYS(E829,F829,Lister!$D$7:$D$16)-Q829)*O829/NETWORKDAYS(Lister!$D$20,Lister!$E$20,Lister!$D$7:$D$16),IF(AND(MONTH(E829)=1,F829&gt;DATE(2022,1,31)),(NETWORKDAYS(E829,Lister!$E$20,Lister!$D$7:$D$16)-Q829)*O829/NETWORKDAYS(Lister!$D$20,Lister!$E$20,Lister!$D$7:$D$16),IF(AND(E829&lt;DATE(2022,1,1),MONTH(F829)=1),(NETWORKDAYS(Lister!$D$20,F829,Lister!$D$7:$D$16)-Q829)*O829/NETWORKDAYS(Lister!$D$20,Lister!$E$20,Lister!$D$7:$D$16),IF(AND(E829&lt;DATE(2022,1,1),F829&gt;DATE(2022,1,31)),(NETWORKDAYS(Lister!$D$20,Lister!$E$20,Lister!$D$7:$D$16)-Q829)*O829/NETWORKDAYS(Lister!$D$20,Lister!$E$20,Lister!$D$7:$D$16),IF(OR(AND(E829&lt;DATE(2022,1,1),F829&lt;DATE(2022,1,1)),E829&gt;DATE(2022,1,31)),0)))))),0),"")</f>
        <v/>
      </c>
      <c r="U829" s="22" t="str">
        <f>IFERROR(MAX(IF(OR(P829="",Q829="",R829=""),"",IF(AND(MONTH(E829)=2,MONTH(F829)=2),(NETWORKDAYS(E829,F829,Lister!$D$7:$D$16)-R829)*O829/NETWORKDAYS(Lister!$D$21,Lister!$E$21,Lister!$D$7:$D$16),IF(AND(MONTH(E829)=2,F829&gt;DATE(2022,2,28)),(NETWORKDAYS(E829,Lister!$E$21,Lister!$D$7:$D$16)-R829)*O829/NETWORKDAYS(Lister!$D$21,Lister!$E$21,Lister!$D$7:$D$16),IF(AND(E829&lt;DATE(2022,2,1),MONTH(F829)=2),(NETWORKDAYS(Lister!$D$21,F829,Lister!$D$7:$D$16)-R829)*O829/NETWORKDAYS(Lister!$D$21,Lister!$E$21,Lister!$D$7:$D$16),IF(AND(E829&lt;DATE(2022,2,1),F829&gt;DATE(2022,2,28)),(NETWORKDAYS(Lister!$D$21,Lister!$E$21,Lister!$D$7:$D$16)-R829)*O829/NETWORKDAYS(Lister!$D$21,Lister!$E$21,Lister!$D$7:$D$16),IF(OR(AND(E829&lt;DATE(2022,2,1),F829&lt;DATE(2022,2,1)),E829&gt;DATE(2022,2,28)),0)))))),0),"")</f>
        <v/>
      </c>
      <c r="V829" s="23" t="str">
        <f t="shared" si="87"/>
        <v/>
      </c>
      <c r="W829" s="23" t="str">
        <f t="shared" si="88"/>
        <v/>
      </c>
      <c r="X829" s="24" t="str">
        <f t="shared" si="89"/>
        <v/>
      </c>
    </row>
    <row r="830" spans="1:24" x14ac:dyDescent="0.3">
      <c r="A830" s="4" t="str">
        <f t="shared" si="90"/>
        <v/>
      </c>
      <c r="B830" s="41"/>
      <c r="C830" s="42"/>
      <c r="D830" s="43"/>
      <c r="E830" s="44"/>
      <c r="F830" s="44"/>
      <c r="G830" s="17" t="str">
        <f>IF(OR(E830="",F830=""),"",NETWORKDAYS(E830,F830,Lister!$D$7:$D$16))</f>
        <v/>
      </c>
      <c r="I830" s="45" t="str">
        <f t="shared" si="84"/>
        <v/>
      </c>
      <c r="J830" s="46"/>
      <c r="K830" s="47">
        <f>IF(ISNUMBER('Opsparede løndele'!I815),J830+'Opsparede løndele'!I815,J830)</f>
        <v>0</v>
      </c>
      <c r="L830" s="48"/>
      <c r="M830" s="49"/>
      <c r="N830" s="23" t="str">
        <f t="shared" si="85"/>
        <v/>
      </c>
      <c r="O830" s="21" t="str">
        <f t="shared" si="86"/>
        <v/>
      </c>
      <c r="P830" s="49"/>
      <c r="Q830" s="49"/>
      <c r="R830" s="49"/>
      <c r="S830" s="22" t="str">
        <f>IFERROR(MAX(IF(OR(P830="",Q830="",R830=""),"",IF(AND(MONTH(E830)=12,MONTH(F830)=12),(NETWORKDAYS(E830,F830,Lister!$D$7:$D$16)-P830)*O830/NETWORKDAYS(Lister!$D$19,Lister!$E$19,Lister!$D$7:$D$16),IF(AND(MONTH(E830)=12,F830&gt;DATE(2021,12,31)),(NETWORKDAYS(E830,Lister!$E$19,Lister!$D$7:$D$16)-P830)*O830/NETWORKDAYS(Lister!$D$19,Lister!$E$19,Lister!$D$7:$D$16),IF(E830&gt;DATE(2021,12,31),0)))),0),"")</f>
        <v/>
      </c>
      <c r="T830" s="22" t="str">
        <f>IFERROR(MAX(IF(OR(P830="",Q830="",R830=""),"",IF(AND(MONTH(E830)=1,MONTH(F830)=1),(NETWORKDAYS(E830,F830,Lister!$D$7:$D$16)-Q830)*O830/NETWORKDAYS(Lister!$D$20,Lister!$E$20,Lister!$D$7:$D$16),IF(AND(MONTH(E830)=1,F830&gt;DATE(2022,1,31)),(NETWORKDAYS(E830,Lister!$E$20,Lister!$D$7:$D$16)-Q830)*O830/NETWORKDAYS(Lister!$D$20,Lister!$E$20,Lister!$D$7:$D$16),IF(AND(E830&lt;DATE(2022,1,1),MONTH(F830)=1),(NETWORKDAYS(Lister!$D$20,F830,Lister!$D$7:$D$16)-Q830)*O830/NETWORKDAYS(Lister!$D$20,Lister!$E$20,Lister!$D$7:$D$16),IF(AND(E830&lt;DATE(2022,1,1),F830&gt;DATE(2022,1,31)),(NETWORKDAYS(Lister!$D$20,Lister!$E$20,Lister!$D$7:$D$16)-Q830)*O830/NETWORKDAYS(Lister!$D$20,Lister!$E$20,Lister!$D$7:$D$16),IF(OR(AND(E830&lt;DATE(2022,1,1),F830&lt;DATE(2022,1,1)),E830&gt;DATE(2022,1,31)),0)))))),0),"")</f>
        <v/>
      </c>
      <c r="U830" s="22" t="str">
        <f>IFERROR(MAX(IF(OR(P830="",Q830="",R830=""),"",IF(AND(MONTH(E830)=2,MONTH(F830)=2),(NETWORKDAYS(E830,F830,Lister!$D$7:$D$16)-R830)*O830/NETWORKDAYS(Lister!$D$21,Lister!$E$21,Lister!$D$7:$D$16),IF(AND(MONTH(E830)=2,F830&gt;DATE(2022,2,28)),(NETWORKDAYS(E830,Lister!$E$21,Lister!$D$7:$D$16)-R830)*O830/NETWORKDAYS(Lister!$D$21,Lister!$E$21,Lister!$D$7:$D$16),IF(AND(E830&lt;DATE(2022,2,1),MONTH(F830)=2),(NETWORKDAYS(Lister!$D$21,F830,Lister!$D$7:$D$16)-R830)*O830/NETWORKDAYS(Lister!$D$21,Lister!$E$21,Lister!$D$7:$D$16),IF(AND(E830&lt;DATE(2022,2,1),F830&gt;DATE(2022,2,28)),(NETWORKDAYS(Lister!$D$21,Lister!$E$21,Lister!$D$7:$D$16)-R830)*O830/NETWORKDAYS(Lister!$D$21,Lister!$E$21,Lister!$D$7:$D$16),IF(OR(AND(E830&lt;DATE(2022,2,1),F830&lt;DATE(2022,2,1)),E830&gt;DATE(2022,2,28)),0)))))),0),"")</f>
        <v/>
      </c>
      <c r="V830" s="23" t="str">
        <f t="shared" si="87"/>
        <v/>
      </c>
      <c r="W830" s="23" t="str">
        <f t="shared" si="88"/>
        <v/>
      </c>
      <c r="X830" s="24" t="str">
        <f t="shared" si="89"/>
        <v/>
      </c>
    </row>
    <row r="831" spans="1:24" x14ac:dyDescent="0.3">
      <c r="A831" s="4" t="str">
        <f t="shared" si="90"/>
        <v/>
      </c>
      <c r="B831" s="41"/>
      <c r="C831" s="42"/>
      <c r="D831" s="43"/>
      <c r="E831" s="44"/>
      <c r="F831" s="44"/>
      <c r="G831" s="17" t="str">
        <f>IF(OR(E831="",F831=""),"",NETWORKDAYS(E831,F831,Lister!$D$7:$D$16))</f>
        <v/>
      </c>
      <c r="I831" s="45" t="str">
        <f t="shared" si="84"/>
        <v/>
      </c>
      <c r="J831" s="46"/>
      <c r="K831" s="47">
        <f>IF(ISNUMBER('Opsparede løndele'!I816),J831+'Opsparede løndele'!I816,J831)</f>
        <v>0</v>
      </c>
      <c r="L831" s="48"/>
      <c r="M831" s="49"/>
      <c r="N831" s="23" t="str">
        <f t="shared" si="85"/>
        <v/>
      </c>
      <c r="O831" s="21" t="str">
        <f t="shared" si="86"/>
        <v/>
      </c>
      <c r="P831" s="49"/>
      <c r="Q831" s="49"/>
      <c r="R831" s="49"/>
      <c r="S831" s="22" t="str">
        <f>IFERROR(MAX(IF(OR(P831="",Q831="",R831=""),"",IF(AND(MONTH(E831)=12,MONTH(F831)=12),(NETWORKDAYS(E831,F831,Lister!$D$7:$D$16)-P831)*O831/NETWORKDAYS(Lister!$D$19,Lister!$E$19,Lister!$D$7:$D$16),IF(AND(MONTH(E831)=12,F831&gt;DATE(2021,12,31)),(NETWORKDAYS(E831,Lister!$E$19,Lister!$D$7:$D$16)-P831)*O831/NETWORKDAYS(Lister!$D$19,Lister!$E$19,Lister!$D$7:$D$16),IF(E831&gt;DATE(2021,12,31),0)))),0),"")</f>
        <v/>
      </c>
      <c r="T831" s="22" t="str">
        <f>IFERROR(MAX(IF(OR(P831="",Q831="",R831=""),"",IF(AND(MONTH(E831)=1,MONTH(F831)=1),(NETWORKDAYS(E831,F831,Lister!$D$7:$D$16)-Q831)*O831/NETWORKDAYS(Lister!$D$20,Lister!$E$20,Lister!$D$7:$D$16),IF(AND(MONTH(E831)=1,F831&gt;DATE(2022,1,31)),(NETWORKDAYS(E831,Lister!$E$20,Lister!$D$7:$D$16)-Q831)*O831/NETWORKDAYS(Lister!$D$20,Lister!$E$20,Lister!$D$7:$D$16),IF(AND(E831&lt;DATE(2022,1,1),MONTH(F831)=1),(NETWORKDAYS(Lister!$D$20,F831,Lister!$D$7:$D$16)-Q831)*O831/NETWORKDAYS(Lister!$D$20,Lister!$E$20,Lister!$D$7:$D$16),IF(AND(E831&lt;DATE(2022,1,1),F831&gt;DATE(2022,1,31)),(NETWORKDAYS(Lister!$D$20,Lister!$E$20,Lister!$D$7:$D$16)-Q831)*O831/NETWORKDAYS(Lister!$D$20,Lister!$E$20,Lister!$D$7:$D$16),IF(OR(AND(E831&lt;DATE(2022,1,1),F831&lt;DATE(2022,1,1)),E831&gt;DATE(2022,1,31)),0)))))),0),"")</f>
        <v/>
      </c>
      <c r="U831" s="22" t="str">
        <f>IFERROR(MAX(IF(OR(P831="",Q831="",R831=""),"",IF(AND(MONTH(E831)=2,MONTH(F831)=2),(NETWORKDAYS(E831,F831,Lister!$D$7:$D$16)-R831)*O831/NETWORKDAYS(Lister!$D$21,Lister!$E$21,Lister!$D$7:$D$16),IF(AND(MONTH(E831)=2,F831&gt;DATE(2022,2,28)),(NETWORKDAYS(E831,Lister!$E$21,Lister!$D$7:$D$16)-R831)*O831/NETWORKDAYS(Lister!$D$21,Lister!$E$21,Lister!$D$7:$D$16),IF(AND(E831&lt;DATE(2022,2,1),MONTH(F831)=2),(NETWORKDAYS(Lister!$D$21,F831,Lister!$D$7:$D$16)-R831)*O831/NETWORKDAYS(Lister!$D$21,Lister!$E$21,Lister!$D$7:$D$16),IF(AND(E831&lt;DATE(2022,2,1),F831&gt;DATE(2022,2,28)),(NETWORKDAYS(Lister!$D$21,Lister!$E$21,Lister!$D$7:$D$16)-R831)*O831/NETWORKDAYS(Lister!$D$21,Lister!$E$21,Lister!$D$7:$D$16),IF(OR(AND(E831&lt;DATE(2022,2,1),F831&lt;DATE(2022,2,1)),E831&gt;DATE(2022,2,28)),0)))))),0),"")</f>
        <v/>
      </c>
      <c r="V831" s="23" t="str">
        <f t="shared" si="87"/>
        <v/>
      </c>
      <c r="W831" s="23" t="str">
        <f t="shared" si="88"/>
        <v/>
      </c>
      <c r="X831" s="24" t="str">
        <f t="shared" si="89"/>
        <v/>
      </c>
    </row>
    <row r="832" spans="1:24" x14ac:dyDescent="0.3">
      <c r="A832" s="4" t="str">
        <f t="shared" si="90"/>
        <v/>
      </c>
      <c r="B832" s="41"/>
      <c r="C832" s="42"/>
      <c r="D832" s="43"/>
      <c r="E832" s="44"/>
      <c r="F832" s="44"/>
      <c r="G832" s="17" t="str">
        <f>IF(OR(E832="",F832=""),"",NETWORKDAYS(E832,F832,Lister!$D$7:$D$16))</f>
        <v/>
      </c>
      <c r="I832" s="45" t="str">
        <f t="shared" si="84"/>
        <v/>
      </c>
      <c r="J832" s="46"/>
      <c r="K832" s="47">
        <f>IF(ISNUMBER('Opsparede løndele'!I817),J832+'Opsparede løndele'!I817,J832)</f>
        <v>0</v>
      </c>
      <c r="L832" s="48"/>
      <c r="M832" s="49"/>
      <c r="N832" s="23" t="str">
        <f t="shared" si="85"/>
        <v/>
      </c>
      <c r="O832" s="21" t="str">
        <f t="shared" si="86"/>
        <v/>
      </c>
      <c r="P832" s="49"/>
      <c r="Q832" s="49"/>
      <c r="R832" s="49"/>
      <c r="S832" s="22" t="str">
        <f>IFERROR(MAX(IF(OR(P832="",Q832="",R832=""),"",IF(AND(MONTH(E832)=12,MONTH(F832)=12),(NETWORKDAYS(E832,F832,Lister!$D$7:$D$16)-P832)*O832/NETWORKDAYS(Lister!$D$19,Lister!$E$19,Lister!$D$7:$D$16),IF(AND(MONTH(E832)=12,F832&gt;DATE(2021,12,31)),(NETWORKDAYS(E832,Lister!$E$19,Lister!$D$7:$D$16)-P832)*O832/NETWORKDAYS(Lister!$D$19,Lister!$E$19,Lister!$D$7:$D$16),IF(E832&gt;DATE(2021,12,31),0)))),0),"")</f>
        <v/>
      </c>
      <c r="T832" s="22" t="str">
        <f>IFERROR(MAX(IF(OR(P832="",Q832="",R832=""),"",IF(AND(MONTH(E832)=1,MONTH(F832)=1),(NETWORKDAYS(E832,F832,Lister!$D$7:$D$16)-Q832)*O832/NETWORKDAYS(Lister!$D$20,Lister!$E$20,Lister!$D$7:$D$16),IF(AND(MONTH(E832)=1,F832&gt;DATE(2022,1,31)),(NETWORKDAYS(E832,Lister!$E$20,Lister!$D$7:$D$16)-Q832)*O832/NETWORKDAYS(Lister!$D$20,Lister!$E$20,Lister!$D$7:$D$16),IF(AND(E832&lt;DATE(2022,1,1),MONTH(F832)=1),(NETWORKDAYS(Lister!$D$20,F832,Lister!$D$7:$D$16)-Q832)*O832/NETWORKDAYS(Lister!$D$20,Lister!$E$20,Lister!$D$7:$D$16),IF(AND(E832&lt;DATE(2022,1,1),F832&gt;DATE(2022,1,31)),(NETWORKDAYS(Lister!$D$20,Lister!$E$20,Lister!$D$7:$D$16)-Q832)*O832/NETWORKDAYS(Lister!$D$20,Lister!$E$20,Lister!$D$7:$D$16),IF(OR(AND(E832&lt;DATE(2022,1,1),F832&lt;DATE(2022,1,1)),E832&gt;DATE(2022,1,31)),0)))))),0),"")</f>
        <v/>
      </c>
      <c r="U832" s="22" t="str">
        <f>IFERROR(MAX(IF(OR(P832="",Q832="",R832=""),"",IF(AND(MONTH(E832)=2,MONTH(F832)=2),(NETWORKDAYS(E832,F832,Lister!$D$7:$D$16)-R832)*O832/NETWORKDAYS(Lister!$D$21,Lister!$E$21,Lister!$D$7:$D$16),IF(AND(MONTH(E832)=2,F832&gt;DATE(2022,2,28)),(NETWORKDAYS(E832,Lister!$E$21,Lister!$D$7:$D$16)-R832)*O832/NETWORKDAYS(Lister!$D$21,Lister!$E$21,Lister!$D$7:$D$16),IF(AND(E832&lt;DATE(2022,2,1),MONTH(F832)=2),(NETWORKDAYS(Lister!$D$21,F832,Lister!$D$7:$D$16)-R832)*O832/NETWORKDAYS(Lister!$D$21,Lister!$E$21,Lister!$D$7:$D$16),IF(AND(E832&lt;DATE(2022,2,1),F832&gt;DATE(2022,2,28)),(NETWORKDAYS(Lister!$D$21,Lister!$E$21,Lister!$D$7:$D$16)-R832)*O832/NETWORKDAYS(Lister!$D$21,Lister!$E$21,Lister!$D$7:$D$16),IF(OR(AND(E832&lt;DATE(2022,2,1),F832&lt;DATE(2022,2,1)),E832&gt;DATE(2022,2,28)),0)))))),0),"")</f>
        <v/>
      </c>
      <c r="V832" s="23" t="str">
        <f t="shared" si="87"/>
        <v/>
      </c>
      <c r="W832" s="23" t="str">
        <f t="shared" si="88"/>
        <v/>
      </c>
      <c r="X832" s="24" t="str">
        <f t="shared" si="89"/>
        <v/>
      </c>
    </row>
    <row r="833" spans="1:24" x14ac:dyDescent="0.3">
      <c r="A833" s="4" t="str">
        <f t="shared" si="90"/>
        <v/>
      </c>
      <c r="B833" s="41"/>
      <c r="C833" s="42"/>
      <c r="D833" s="43"/>
      <c r="E833" s="44"/>
      <c r="F833" s="44"/>
      <c r="G833" s="17" t="str">
        <f>IF(OR(E833="",F833=""),"",NETWORKDAYS(E833,F833,Lister!$D$7:$D$16))</f>
        <v/>
      </c>
      <c r="I833" s="45" t="str">
        <f t="shared" si="84"/>
        <v/>
      </c>
      <c r="J833" s="46"/>
      <c r="K833" s="47">
        <f>IF(ISNUMBER('Opsparede løndele'!I818),J833+'Opsparede løndele'!I818,J833)</f>
        <v>0</v>
      </c>
      <c r="L833" s="48"/>
      <c r="M833" s="49"/>
      <c r="N833" s="23" t="str">
        <f t="shared" si="85"/>
        <v/>
      </c>
      <c r="O833" s="21" t="str">
        <f t="shared" si="86"/>
        <v/>
      </c>
      <c r="P833" s="49"/>
      <c r="Q833" s="49"/>
      <c r="R833" s="49"/>
      <c r="S833" s="22" t="str">
        <f>IFERROR(MAX(IF(OR(P833="",Q833="",R833=""),"",IF(AND(MONTH(E833)=12,MONTH(F833)=12),(NETWORKDAYS(E833,F833,Lister!$D$7:$D$16)-P833)*O833/NETWORKDAYS(Lister!$D$19,Lister!$E$19,Lister!$D$7:$D$16),IF(AND(MONTH(E833)=12,F833&gt;DATE(2021,12,31)),(NETWORKDAYS(E833,Lister!$E$19,Lister!$D$7:$D$16)-P833)*O833/NETWORKDAYS(Lister!$D$19,Lister!$E$19,Lister!$D$7:$D$16),IF(E833&gt;DATE(2021,12,31),0)))),0),"")</f>
        <v/>
      </c>
      <c r="T833" s="22" t="str">
        <f>IFERROR(MAX(IF(OR(P833="",Q833="",R833=""),"",IF(AND(MONTH(E833)=1,MONTH(F833)=1),(NETWORKDAYS(E833,F833,Lister!$D$7:$D$16)-Q833)*O833/NETWORKDAYS(Lister!$D$20,Lister!$E$20,Lister!$D$7:$D$16),IF(AND(MONTH(E833)=1,F833&gt;DATE(2022,1,31)),(NETWORKDAYS(E833,Lister!$E$20,Lister!$D$7:$D$16)-Q833)*O833/NETWORKDAYS(Lister!$D$20,Lister!$E$20,Lister!$D$7:$D$16),IF(AND(E833&lt;DATE(2022,1,1),MONTH(F833)=1),(NETWORKDAYS(Lister!$D$20,F833,Lister!$D$7:$D$16)-Q833)*O833/NETWORKDAYS(Lister!$D$20,Lister!$E$20,Lister!$D$7:$D$16),IF(AND(E833&lt;DATE(2022,1,1),F833&gt;DATE(2022,1,31)),(NETWORKDAYS(Lister!$D$20,Lister!$E$20,Lister!$D$7:$D$16)-Q833)*O833/NETWORKDAYS(Lister!$D$20,Lister!$E$20,Lister!$D$7:$D$16),IF(OR(AND(E833&lt;DATE(2022,1,1),F833&lt;DATE(2022,1,1)),E833&gt;DATE(2022,1,31)),0)))))),0),"")</f>
        <v/>
      </c>
      <c r="U833" s="22" t="str">
        <f>IFERROR(MAX(IF(OR(P833="",Q833="",R833=""),"",IF(AND(MONTH(E833)=2,MONTH(F833)=2),(NETWORKDAYS(E833,F833,Lister!$D$7:$D$16)-R833)*O833/NETWORKDAYS(Lister!$D$21,Lister!$E$21,Lister!$D$7:$D$16),IF(AND(MONTH(E833)=2,F833&gt;DATE(2022,2,28)),(NETWORKDAYS(E833,Lister!$E$21,Lister!$D$7:$D$16)-R833)*O833/NETWORKDAYS(Lister!$D$21,Lister!$E$21,Lister!$D$7:$D$16),IF(AND(E833&lt;DATE(2022,2,1),MONTH(F833)=2),(NETWORKDAYS(Lister!$D$21,F833,Lister!$D$7:$D$16)-R833)*O833/NETWORKDAYS(Lister!$D$21,Lister!$E$21,Lister!$D$7:$D$16),IF(AND(E833&lt;DATE(2022,2,1),F833&gt;DATE(2022,2,28)),(NETWORKDAYS(Lister!$D$21,Lister!$E$21,Lister!$D$7:$D$16)-R833)*O833/NETWORKDAYS(Lister!$D$21,Lister!$E$21,Lister!$D$7:$D$16),IF(OR(AND(E833&lt;DATE(2022,2,1),F833&lt;DATE(2022,2,1)),E833&gt;DATE(2022,2,28)),0)))))),0),"")</f>
        <v/>
      </c>
      <c r="V833" s="23" t="str">
        <f t="shared" si="87"/>
        <v/>
      </c>
      <c r="W833" s="23" t="str">
        <f t="shared" si="88"/>
        <v/>
      </c>
      <c r="X833" s="24" t="str">
        <f t="shared" si="89"/>
        <v/>
      </c>
    </row>
    <row r="834" spans="1:24" x14ac:dyDescent="0.3">
      <c r="A834" s="4" t="str">
        <f t="shared" si="90"/>
        <v/>
      </c>
      <c r="B834" s="41"/>
      <c r="C834" s="42"/>
      <c r="D834" s="43"/>
      <c r="E834" s="44"/>
      <c r="F834" s="44"/>
      <c r="G834" s="17" t="str">
        <f>IF(OR(E834="",F834=""),"",NETWORKDAYS(E834,F834,Lister!$D$7:$D$16))</f>
        <v/>
      </c>
      <c r="I834" s="45" t="str">
        <f t="shared" si="84"/>
        <v/>
      </c>
      <c r="J834" s="46"/>
      <c r="K834" s="47">
        <f>IF(ISNUMBER('Opsparede løndele'!I819),J834+'Opsparede løndele'!I819,J834)</f>
        <v>0</v>
      </c>
      <c r="L834" s="48"/>
      <c r="M834" s="49"/>
      <c r="N834" s="23" t="str">
        <f t="shared" si="85"/>
        <v/>
      </c>
      <c r="O834" s="21" t="str">
        <f t="shared" si="86"/>
        <v/>
      </c>
      <c r="P834" s="49"/>
      <c r="Q834" s="49"/>
      <c r="R834" s="49"/>
      <c r="S834" s="22" t="str">
        <f>IFERROR(MAX(IF(OR(P834="",Q834="",R834=""),"",IF(AND(MONTH(E834)=12,MONTH(F834)=12),(NETWORKDAYS(E834,F834,Lister!$D$7:$D$16)-P834)*O834/NETWORKDAYS(Lister!$D$19,Lister!$E$19,Lister!$D$7:$D$16),IF(AND(MONTH(E834)=12,F834&gt;DATE(2021,12,31)),(NETWORKDAYS(E834,Lister!$E$19,Lister!$D$7:$D$16)-P834)*O834/NETWORKDAYS(Lister!$D$19,Lister!$E$19,Lister!$D$7:$D$16),IF(E834&gt;DATE(2021,12,31),0)))),0),"")</f>
        <v/>
      </c>
      <c r="T834" s="22" t="str">
        <f>IFERROR(MAX(IF(OR(P834="",Q834="",R834=""),"",IF(AND(MONTH(E834)=1,MONTH(F834)=1),(NETWORKDAYS(E834,F834,Lister!$D$7:$D$16)-Q834)*O834/NETWORKDAYS(Lister!$D$20,Lister!$E$20,Lister!$D$7:$D$16),IF(AND(MONTH(E834)=1,F834&gt;DATE(2022,1,31)),(NETWORKDAYS(E834,Lister!$E$20,Lister!$D$7:$D$16)-Q834)*O834/NETWORKDAYS(Lister!$D$20,Lister!$E$20,Lister!$D$7:$D$16),IF(AND(E834&lt;DATE(2022,1,1),MONTH(F834)=1),(NETWORKDAYS(Lister!$D$20,F834,Lister!$D$7:$D$16)-Q834)*O834/NETWORKDAYS(Lister!$D$20,Lister!$E$20,Lister!$D$7:$D$16),IF(AND(E834&lt;DATE(2022,1,1),F834&gt;DATE(2022,1,31)),(NETWORKDAYS(Lister!$D$20,Lister!$E$20,Lister!$D$7:$D$16)-Q834)*O834/NETWORKDAYS(Lister!$D$20,Lister!$E$20,Lister!$D$7:$D$16),IF(OR(AND(E834&lt;DATE(2022,1,1),F834&lt;DATE(2022,1,1)),E834&gt;DATE(2022,1,31)),0)))))),0),"")</f>
        <v/>
      </c>
      <c r="U834" s="22" t="str">
        <f>IFERROR(MAX(IF(OR(P834="",Q834="",R834=""),"",IF(AND(MONTH(E834)=2,MONTH(F834)=2),(NETWORKDAYS(E834,F834,Lister!$D$7:$D$16)-R834)*O834/NETWORKDAYS(Lister!$D$21,Lister!$E$21,Lister!$D$7:$D$16),IF(AND(MONTH(E834)=2,F834&gt;DATE(2022,2,28)),(NETWORKDAYS(E834,Lister!$E$21,Lister!$D$7:$D$16)-R834)*O834/NETWORKDAYS(Lister!$D$21,Lister!$E$21,Lister!$D$7:$D$16),IF(AND(E834&lt;DATE(2022,2,1),MONTH(F834)=2),(NETWORKDAYS(Lister!$D$21,F834,Lister!$D$7:$D$16)-R834)*O834/NETWORKDAYS(Lister!$D$21,Lister!$E$21,Lister!$D$7:$D$16),IF(AND(E834&lt;DATE(2022,2,1),F834&gt;DATE(2022,2,28)),(NETWORKDAYS(Lister!$D$21,Lister!$E$21,Lister!$D$7:$D$16)-R834)*O834/NETWORKDAYS(Lister!$D$21,Lister!$E$21,Lister!$D$7:$D$16),IF(OR(AND(E834&lt;DATE(2022,2,1),F834&lt;DATE(2022,2,1)),E834&gt;DATE(2022,2,28)),0)))))),0),"")</f>
        <v/>
      </c>
      <c r="V834" s="23" t="str">
        <f t="shared" si="87"/>
        <v/>
      </c>
      <c r="W834" s="23" t="str">
        <f t="shared" si="88"/>
        <v/>
      </c>
      <c r="X834" s="24" t="str">
        <f t="shared" si="89"/>
        <v/>
      </c>
    </row>
    <row r="835" spans="1:24" x14ac:dyDescent="0.3">
      <c r="A835" s="4" t="str">
        <f t="shared" si="90"/>
        <v/>
      </c>
      <c r="B835" s="41"/>
      <c r="C835" s="42"/>
      <c r="D835" s="43"/>
      <c r="E835" s="44"/>
      <c r="F835" s="44"/>
      <c r="G835" s="17" t="str">
        <f>IF(OR(E835="",F835=""),"",NETWORKDAYS(E835,F835,Lister!$D$7:$D$16))</f>
        <v/>
      </c>
      <c r="I835" s="45" t="str">
        <f t="shared" si="84"/>
        <v/>
      </c>
      <c r="J835" s="46"/>
      <c r="K835" s="47">
        <f>IF(ISNUMBER('Opsparede løndele'!I820),J835+'Opsparede løndele'!I820,J835)</f>
        <v>0</v>
      </c>
      <c r="L835" s="48"/>
      <c r="M835" s="49"/>
      <c r="N835" s="23" t="str">
        <f t="shared" si="85"/>
        <v/>
      </c>
      <c r="O835" s="21" t="str">
        <f t="shared" si="86"/>
        <v/>
      </c>
      <c r="P835" s="49"/>
      <c r="Q835" s="49"/>
      <c r="R835" s="49"/>
      <c r="S835" s="22" t="str">
        <f>IFERROR(MAX(IF(OR(P835="",Q835="",R835=""),"",IF(AND(MONTH(E835)=12,MONTH(F835)=12),(NETWORKDAYS(E835,F835,Lister!$D$7:$D$16)-P835)*O835/NETWORKDAYS(Lister!$D$19,Lister!$E$19,Lister!$D$7:$D$16),IF(AND(MONTH(E835)=12,F835&gt;DATE(2021,12,31)),(NETWORKDAYS(E835,Lister!$E$19,Lister!$D$7:$D$16)-P835)*O835/NETWORKDAYS(Lister!$D$19,Lister!$E$19,Lister!$D$7:$D$16),IF(E835&gt;DATE(2021,12,31),0)))),0),"")</f>
        <v/>
      </c>
      <c r="T835" s="22" t="str">
        <f>IFERROR(MAX(IF(OR(P835="",Q835="",R835=""),"",IF(AND(MONTH(E835)=1,MONTH(F835)=1),(NETWORKDAYS(E835,F835,Lister!$D$7:$D$16)-Q835)*O835/NETWORKDAYS(Lister!$D$20,Lister!$E$20,Lister!$D$7:$D$16),IF(AND(MONTH(E835)=1,F835&gt;DATE(2022,1,31)),(NETWORKDAYS(E835,Lister!$E$20,Lister!$D$7:$D$16)-Q835)*O835/NETWORKDAYS(Lister!$D$20,Lister!$E$20,Lister!$D$7:$D$16),IF(AND(E835&lt;DATE(2022,1,1),MONTH(F835)=1),(NETWORKDAYS(Lister!$D$20,F835,Lister!$D$7:$D$16)-Q835)*O835/NETWORKDAYS(Lister!$D$20,Lister!$E$20,Lister!$D$7:$D$16),IF(AND(E835&lt;DATE(2022,1,1),F835&gt;DATE(2022,1,31)),(NETWORKDAYS(Lister!$D$20,Lister!$E$20,Lister!$D$7:$D$16)-Q835)*O835/NETWORKDAYS(Lister!$D$20,Lister!$E$20,Lister!$D$7:$D$16),IF(OR(AND(E835&lt;DATE(2022,1,1),F835&lt;DATE(2022,1,1)),E835&gt;DATE(2022,1,31)),0)))))),0),"")</f>
        <v/>
      </c>
      <c r="U835" s="22" t="str">
        <f>IFERROR(MAX(IF(OR(P835="",Q835="",R835=""),"",IF(AND(MONTH(E835)=2,MONTH(F835)=2),(NETWORKDAYS(E835,F835,Lister!$D$7:$D$16)-R835)*O835/NETWORKDAYS(Lister!$D$21,Lister!$E$21,Lister!$D$7:$D$16),IF(AND(MONTH(E835)=2,F835&gt;DATE(2022,2,28)),(NETWORKDAYS(E835,Lister!$E$21,Lister!$D$7:$D$16)-R835)*O835/NETWORKDAYS(Lister!$D$21,Lister!$E$21,Lister!$D$7:$D$16),IF(AND(E835&lt;DATE(2022,2,1),MONTH(F835)=2),(NETWORKDAYS(Lister!$D$21,F835,Lister!$D$7:$D$16)-R835)*O835/NETWORKDAYS(Lister!$D$21,Lister!$E$21,Lister!$D$7:$D$16),IF(AND(E835&lt;DATE(2022,2,1),F835&gt;DATE(2022,2,28)),(NETWORKDAYS(Lister!$D$21,Lister!$E$21,Lister!$D$7:$D$16)-R835)*O835/NETWORKDAYS(Lister!$D$21,Lister!$E$21,Lister!$D$7:$D$16),IF(OR(AND(E835&lt;DATE(2022,2,1),F835&lt;DATE(2022,2,1)),E835&gt;DATE(2022,2,28)),0)))))),0),"")</f>
        <v/>
      </c>
      <c r="V835" s="23" t="str">
        <f t="shared" si="87"/>
        <v/>
      </c>
      <c r="W835" s="23" t="str">
        <f t="shared" si="88"/>
        <v/>
      </c>
      <c r="X835" s="24" t="str">
        <f t="shared" si="89"/>
        <v/>
      </c>
    </row>
    <row r="836" spans="1:24" x14ac:dyDescent="0.3">
      <c r="A836" s="4" t="str">
        <f t="shared" si="90"/>
        <v/>
      </c>
      <c r="B836" s="41"/>
      <c r="C836" s="42"/>
      <c r="D836" s="43"/>
      <c r="E836" s="44"/>
      <c r="F836" s="44"/>
      <c r="G836" s="17" t="str">
        <f>IF(OR(E836="",F836=""),"",NETWORKDAYS(E836,F836,Lister!$D$7:$D$16))</f>
        <v/>
      </c>
      <c r="I836" s="45" t="str">
        <f t="shared" si="84"/>
        <v/>
      </c>
      <c r="J836" s="46"/>
      <c r="K836" s="47">
        <f>IF(ISNUMBER('Opsparede løndele'!I821),J836+'Opsparede løndele'!I821,J836)</f>
        <v>0</v>
      </c>
      <c r="L836" s="48"/>
      <c r="M836" s="49"/>
      <c r="N836" s="23" t="str">
        <f t="shared" si="85"/>
        <v/>
      </c>
      <c r="O836" s="21" t="str">
        <f t="shared" si="86"/>
        <v/>
      </c>
      <c r="P836" s="49"/>
      <c r="Q836" s="49"/>
      <c r="R836" s="49"/>
      <c r="S836" s="22" t="str">
        <f>IFERROR(MAX(IF(OR(P836="",Q836="",R836=""),"",IF(AND(MONTH(E836)=12,MONTH(F836)=12),(NETWORKDAYS(E836,F836,Lister!$D$7:$D$16)-P836)*O836/NETWORKDAYS(Lister!$D$19,Lister!$E$19,Lister!$D$7:$D$16),IF(AND(MONTH(E836)=12,F836&gt;DATE(2021,12,31)),(NETWORKDAYS(E836,Lister!$E$19,Lister!$D$7:$D$16)-P836)*O836/NETWORKDAYS(Lister!$D$19,Lister!$E$19,Lister!$D$7:$D$16),IF(E836&gt;DATE(2021,12,31),0)))),0),"")</f>
        <v/>
      </c>
      <c r="T836" s="22" t="str">
        <f>IFERROR(MAX(IF(OR(P836="",Q836="",R836=""),"",IF(AND(MONTH(E836)=1,MONTH(F836)=1),(NETWORKDAYS(E836,F836,Lister!$D$7:$D$16)-Q836)*O836/NETWORKDAYS(Lister!$D$20,Lister!$E$20,Lister!$D$7:$D$16),IF(AND(MONTH(E836)=1,F836&gt;DATE(2022,1,31)),(NETWORKDAYS(E836,Lister!$E$20,Lister!$D$7:$D$16)-Q836)*O836/NETWORKDAYS(Lister!$D$20,Lister!$E$20,Lister!$D$7:$D$16),IF(AND(E836&lt;DATE(2022,1,1),MONTH(F836)=1),(NETWORKDAYS(Lister!$D$20,F836,Lister!$D$7:$D$16)-Q836)*O836/NETWORKDAYS(Lister!$D$20,Lister!$E$20,Lister!$D$7:$D$16),IF(AND(E836&lt;DATE(2022,1,1),F836&gt;DATE(2022,1,31)),(NETWORKDAYS(Lister!$D$20,Lister!$E$20,Lister!$D$7:$D$16)-Q836)*O836/NETWORKDAYS(Lister!$D$20,Lister!$E$20,Lister!$D$7:$D$16),IF(OR(AND(E836&lt;DATE(2022,1,1),F836&lt;DATE(2022,1,1)),E836&gt;DATE(2022,1,31)),0)))))),0),"")</f>
        <v/>
      </c>
      <c r="U836" s="22" t="str">
        <f>IFERROR(MAX(IF(OR(P836="",Q836="",R836=""),"",IF(AND(MONTH(E836)=2,MONTH(F836)=2),(NETWORKDAYS(E836,F836,Lister!$D$7:$D$16)-R836)*O836/NETWORKDAYS(Lister!$D$21,Lister!$E$21,Lister!$D$7:$D$16),IF(AND(MONTH(E836)=2,F836&gt;DATE(2022,2,28)),(NETWORKDAYS(E836,Lister!$E$21,Lister!$D$7:$D$16)-R836)*O836/NETWORKDAYS(Lister!$D$21,Lister!$E$21,Lister!$D$7:$D$16),IF(AND(E836&lt;DATE(2022,2,1),MONTH(F836)=2),(NETWORKDAYS(Lister!$D$21,F836,Lister!$D$7:$D$16)-R836)*O836/NETWORKDAYS(Lister!$D$21,Lister!$E$21,Lister!$D$7:$D$16),IF(AND(E836&lt;DATE(2022,2,1),F836&gt;DATE(2022,2,28)),(NETWORKDAYS(Lister!$D$21,Lister!$E$21,Lister!$D$7:$D$16)-R836)*O836/NETWORKDAYS(Lister!$D$21,Lister!$E$21,Lister!$D$7:$D$16),IF(OR(AND(E836&lt;DATE(2022,2,1),F836&lt;DATE(2022,2,1)),E836&gt;DATE(2022,2,28)),0)))))),0),"")</f>
        <v/>
      </c>
      <c r="V836" s="23" t="str">
        <f t="shared" si="87"/>
        <v/>
      </c>
      <c r="W836" s="23" t="str">
        <f t="shared" si="88"/>
        <v/>
      </c>
      <c r="X836" s="24" t="str">
        <f t="shared" si="89"/>
        <v/>
      </c>
    </row>
    <row r="837" spans="1:24" x14ac:dyDescent="0.3">
      <c r="A837" s="4" t="str">
        <f t="shared" si="90"/>
        <v/>
      </c>
      <c r="B837" s="41"/>
      <c r="C837" s="42"/>
      <c r="D837" s="43"/>
      <c r="E837" s="44"/>
      <c r="F837" s="44"/>
      <c r="G837" s="17" t="str">
        <f>IF(OR(E837="",F837=""),"",NETWORKDAYS(E837,F837,Lister!$D$7:$D$16))</f>
        <v/>
      </c>
      <c r="I837" s="45" t="str">
        <f t="shared" si="84"/>
        <v/>
      </c>
      <c r="J837" s="46"/>
      <c r="K837" s="47">
        <f>IF(ISNUMBER('Opsparede løndele'!I822),J837+'Opsparede løndele'!I822,J837)</f>
        <v>0</v>
      </c>
      <c r="L837" s="48"/>
      <c r="M837" s="49"/>
      <c r="N837" s="23" t="str">
        <f t="shared" si="85"/>
        <v/>
      </c>
      <c r="O837" s="21" t="str">
        <f t="shared" si="86"/>
        <v/>
      </c>
      <c r="P837" s="49"/>
      <c r="Q837" s="49"/>
      <c r="R837" s="49"/>
      <c r="S837" s="22" t="str">
        <f>IFERROR(MAX(IF(OR(P837="",Q837="",R837=""),"",IF(AND(MONTH(E837)=12,MONTH(F837)=12),(NETWORKDAYS(E837,F837,Lister!$D$7:$D$16)-P837)*O837/NETWORKDAYS(Lister!$D$19,Lister!$E$19,Lister!$D$7:$D$16),IF(AND(MONTH(E837)=12,F837&gt;DATE(2021,12,31)),(NETWORKDAYS(E837,Lister!$E$19,Lister!$D$7:$D$16)-P837)*O837/NETWORKDAYS(Lister!$D$19,Lister!$E$19,Lister!$D$7:$D$16),IF(E837&gt;DATE(2021,12,31),0)))),0),"")</f>
        <v/>
      </c>
      <c r="T837" s="22" t="str">
        <f>IFERROR(MAX(IF(OR(P837="",Q837="",R837=""),"",IF(AND(MONTH(E837)=1,MONTH(F837)=1),(NETWORKDAYS(E837,F837,Lister!$D$7:$D$16)-Q837)*O837/NETWORKDAYS(Lister!$D$20,Lister!$E$20,Lister!$D$7:$D$16),IF(AND(MONTH(E837)=1,F837&gt;DATE(2022,1,31)),(NETWORKDAYS(E837,Lister!$E$20,Lister!$D$7:$D$16)-Q837)*O837/NETWORKDAYS(Lister!$D$20,Lister!$E$20,Lister!$D$7:$D$16),IF(AND(E837&lt;DATE(2022,1,1),MONTH(F837)=1),(NETWORKDAYS(Lister!$D$20,F837,Lister!$D$7:$D$16)-Q837)*O837/NETWORKDAYS(Lister!$D$20,Lister!$E$20,Lister!$D$7:$D$16),IF(AND(E837&lt;DATE(2022,1,1),F837&gt;DATE(2022,1,31)),(NETWORKDAYS(Lister!$D$20,Lister!$E$20,Lister!$D$7:$D$16)-Q837)*O837/NETWORKDAYS(Lister!$D$20,Lister!$E$20,Lister!$D$7:$D$16),IF(OR(AND(E837&lt;DATE(2022,1,1),F837&lt;DATE(2022,1,1)),E837&gt;DATE(2022,1,31)),0)))))),0),"")</f>
        <v/>
      </c>
      <c r="U837" s="22" t="str">
        <f>IFERROR(MAX(IF(OR(P837="",Q837="",R837=""),"",IF(AND(MONTH(E837)=2,MONTH(F837)=2),(NETWORKDAYS(E837,F837,Lister!$D$7:$D$16)-R837)*O837/NETWORKDAYS(Lister!$D$21,Lister!$E$21,Lister!$D$7:$D$16),IF(AND(MONTH(E837)=2,F837&gt;DATE(2022,2,28)),(NETWORKDAYS(E837,Lister!$E$21,Lister!$D$7:$D$16)-R837)*O837/NETWORKDAYS(Lister!$D$21,Lister!$E$21,Lister!$D$7:$D$16),IF(AND(E837&lt;DATE(2022,2,1),MONTH(F837)=2),(NETWORKDAYS(Lister!$D$21,F837,Lister!$D$7:$D$16)-R837)*O837/NETWORKDAYS(Lister!$D$21,Lister!$E$21,Lister!$D$7:$D$16),IF(AND(E837&lt;DATE(2022,2,1),F837&gt;DATE(2022,2,28)),(NETWORKDAYS(Lister!$D$21,Lister!$E$21,Lister!$D$7:$D$16)-R837)*O837/NETWORKDAYS(Lister!$D$21,Lister!$E$21,Lister!$D$7:$D$16),IF(OR(AND(E837&lt;DATE(2022,2,1),F837&lt;DATE(2022,2,1)),E837&gt;DATE(2022,2,28)),0)))))),0),"")</f>
        <v/>
      </c>
      <c r="V837" s="23" t="str">
        <f t="shared" si="87"/>
        <v/>
      </c>
      <c r="W837" s="23" t="str">
        <f t="shared" si="88"/>
        <v/>
      </c>
      <c r="X837" s="24" t="str">
        <f t="shared" si="89"/>
        <v/>
      </c>
    </row>
    <row r="838" spans="1:24" x14ac:dyDescent="0.3">
      <c r="A838" s="4" t="str">
        <f t="shared" si="90"/>
        <v/>
      </c>
      <c r="B838" s="41"/>
      <c r="C838" s="42"/>
      <c r="D838" s="43"/>
      <c r="E838" s="44"/>
      <c r="F838" s="44"/>
      <c r="G838" s="17" t="str">
        <f>IF(OR(E838="",F838=""),"",NETWORKDAYS(E838,F838,Lister!$D$7:$D$16))</f>
        <v/>
      </c>
      <c r="I838" s="45" t="str">
        <f t="shared" si="84"/>
        <v/>
      </c>
      <c r="J838" s="46"/>
      <c r="K838" s="47">
        <f>IF(ISNUMBER('Opsparede løndele'!I823),J838+'Opsparede løndele'!I823,J838)</f>
        <v>0</v>
      </c>
      <c r="L838" s="48"/>
      <c r="M838" s="49"/>
      <c r="N838" s="23" t="str">
        <f t="shared" si="85"/>
        <v/>
      </c>
      <c r="O838" s="21" t="str">
        <f t="shared" si="86"/>
        <v/>
      </c>
      <c r="P838" s="49"/>
      <c r="Q838" s="49"/>
      <c r="R838" s="49"/>
      <c r="S838" s="22" t="str">
        <f>IFERROR(MAX(IF(OR(P838="",Q838="",R838=""),"",IF(AND(MONTH(E838)=12,MONTH(F838)=12),(NETWORKDAYS(E838,F838,Lister!$D$7:$D$16)-P838)*O838/NETWORKDAYS(Lister!$D$19,Lister!$E$19,Lister!$D$7:$D$16),IF(AND(MONTH(E838)=12,F838&gt;DATE(2021,12,31)),(NETWORKDAYS(E838,Lister!$E$19,Lister!$D$7:$D$16)-P838)*O838/NETWORKDAYS(Lister!$D$19,Lister!$E$19,Lister!$D$7:$D$16),IF(E838&gt;DATE(2021,12,31),0)))),0),"")</f>
        <v/>
      </c>
      <c r="T838" s="22" t="str">
        <f>IFERROR(MAX(IF(OR(P838="",Q838="",R838=""),"",IF(AND(MONTH(E838)=1,MONTH(F838)=1),(NETWORKDAYS(E838,F838,Lister!$D$7:$D$16)-Q838)*O838/NETWORKDAYS(Lister!$D$20,Lister!$E$20,Lister!$D$7:$D$16),IF(AND(MONTH(E838)=1,F838&gt;DATE(2022,1,31)),(NETWORKDAYS(E838,Lister!$E$20,Lister!$D$7:$D$16)-Q838)*O838/NETWORKDAYS(Lister!$D$20,Lister!$E$20,Lister!$D$7:$D$16),IF(AND(E838&lt;DATE(2022,1,1),MONTH(F838)=1),(NETWORKDAYS(Lister!$D$20,F838,Lister!$D$7:$D$16)-Q838)*O838/NETWORKDAYS(Lister!$D$20,Lister!$E$20,Lister!$D$7:$D$16),IF(AND(E838&lt;DATE(2022,1,1),F838&gt;DATE(2022,1,31)),(NETWORKDAYS(Lister!$D$20,Lister!$E$20,Lister!$D$7:$D$16)-Q838)*O838/NETWORKDAYS(Lister!$D$20,Lister!$E$20,Lister!$D$7:$D$16),IF(OR(AND(E838&lt;DATE(2022,1,1),F838&lt;DATE(2022,1,1)),E838&gt;DATE(2022,1,31)),0)))))),0),"")</f>
        <v/>
      </c>
      <c r="U838" s="22" t="str">
        <f>IFERROR(MAX(IF(OR(P838="",Q838="",R838=""),"",IF(AND(MONTH(E838)=2,MONTH(F838)=2),(NETWORKDAYS(E838,F838,Lister!$D$7:$D$16)-R838)*O838/NETWORKDAYS(Lister!$D$21,Lister!$E$21,Lister!$D$7:$D$16),IF(AND(MONTH(E838)=2,F838&gt;DATE(2022,2,28)),(NETWORKDAYS(E838,Lister!$E$21,Lister!$D$7:$D$16)-R838)*O838/NETWORKDAYS(Lister!$D$21,Lister!$E$21,Lister!$D$7:$D$16),IF(AND(E838&lt;DATE(2022,2,1),MONTH(F838)=2),(NETWORKDAYS(Lister!$D$21,F838,Lister!$D$7:$D$16)-R838)*O838/NETWORKDAYS(Lister!$D$21,Lister!$E$21,Lister!$D$7:$D$16),IF(AND(E838&lt;DATE(2022,2,1),F838&gt;DATE(2022,2,28)),(NETWORKDAYS(Lister!$D$21,Lister!$E$21,Lister!$D$7:$D$16)-R838)*O838/NETWORKDAYS(Lister!$D$21,Lister!$E$21,Lister!$D$7:$D$16),IF(OR(AND(E838&lt;DATE(2022,2,1),F838&lt;DATE(2022,2,1)),E838&gt;DATE(2022,2,28)),0)))))),0),"")</f>
        <v/>
      </c>
      <c r="V838" s="23" t="str">
        <f t="shared" si="87"/>
        <v/>
      </c>
      <c r="W838" s="23" t="str">
        <f t="shared" si="88"/>
        <v/>
      </c>
      <c r="X838" s="24" t="str">
        <f t="shared" si="89"/>
        <v/>
      </c>
    </row>
    <row r="839" spans="1:24" x14ac:dyDescent="0.3">
      <c r="A839" s="4" t="str">
        <f t="shared" si="90"/>
        <v/>
      </c>
      <c r="B839" s="41"/>
      <c r="C839" s="42"/>
      <c r="D839" s="43"/>
      <c r="E839" s="44"/>
      <c r="F839" s="44"/>
      <c r="G839" s="17" t="str">
        <f>IF(OR(E839="",F839=""),"",NETWORKDAYS(E839,F839,Lister!$D$7:$D$16))</f>
        <v/>
      </c>
      <c r="I839" s="45" t="str">
        <f t="shared" si="84"/>
        <v/>
      </c>
      <c r="J839" s="46"/>
      <c r="K839" s="47">
        <f>IF(ISNUMBER('Opsparede løndele'!I824),J839+'Opsparede løndele'!I824,J839)</f>
        <v>0</v>
      </c>
      <c r="L839" s="48"/>
      <c r="M839" s="49"/>
      <c r="N839" s="23" t="str">
        <f t="shared" si="85"/>
        <v/>
      </c>
      <c r="O839" s="21" t="str">
        <f t="shared" si="86"/>
        <v/>
      </c>
      <c r="P839" s="49"/>
      <c r="Q839" s="49"/>
      <c r="R839" s="49"/>
      <c r="S839" s="22" t="str">
        <f>IFERROR(MAX(IF(OR(P839="",Q839="",R839=""),"",IF(AND(MONTH(E839)=12,MONTH(F839)=12),(NETWORKDAYS(E839,F839,Lister!$D$7:$D$16)-P839)*O839/NETWORKDAYS(Lister!$D$19,Lister!$E$19,Lister!$D$7:$D$16),IF(AND(MONTH(E839)=12,F839&gt;DATE(2021,12,31)),(NETWORKDAYS(E839,Lister!$E$19,Lister!$D$7:$D$16)-P839)*O839/NETWORKDAYS(Lister!$D$19,Lister!$E$19,Lister!$D$7:$D$16),IF(E839&gt;DATE(2021,12,31),0)))),0),"")</f>
        <v/>
      </c>
      <c r="T839" s="22" t="str">
        <f>IFERROR(MAX(IF(OR(P839="",Q839="",R839=""),"",IF(AND(MONTH(E839)=1,MONTH(F839)=1),(NETWORKDAYS(E839,F839,Lister!$D$7:$D$16)-Q839)*O839/NETWORKDAYS(Lister!$D$20,Lister!$E$20,Lister!$D$7:$D$16),IF(AND(MONTH(E839)=1,F839&gt;DATE(2022,1,31)),(NETWORKDAYS(E839,Lister!$E$20,Lister!$D$7:$D$16)-Q839)*O839/NETWORKDAYS(Lister!$D$20,Lister!$E$20,Lister!$D$7:$D$16),IF(AND(E839&lt;DATE(2022,1,1),MONTH(F839)=1),(NETWORKDAYS(Lister!$D$20,F839,Lister!$D$7:$D$16)-Q839)*O839/NETWORKDAYS(Lister!$D$20,Lister!$E$20,Lister!$D$7:$D$16),IF(AND(E839&lt;DATE(2022,1,1),F839&gt;DATE(2022,1,31)),(NETWORKDAYS(Lister!$D$20,Lister!$E$20,Lister!$D$7:$D$16)-Q839)*O839/NETWORKDAYS(Lister!$D$20,Lister!$E$20,Lister!$D$7:$D$16),IF(OR(AND(E839&lt;DATE(2022,1,1),F839&lt;DATE(2022,1,1)),E839&gt;DATE(2022,1,31)),0)))))),0),"")</f>
        <v/>
      </c>
      <c r="U839" s="22" t="str">
        <f>IFERROR(MAX(IF(OR(P839="",Q839="",R839=""),"",IF(AND(MONTH(E839)=2,MONTH(F839)=2),(NETWORKDAYS(E839,F839,Lister!$D$7:$D$16)-R839)*O839/NETWORKDAYS(Lister!$D$21,Lister!$E$21,Lister!$D$7:$D$16),IF(AND(MONTH(E839)=2,F839&gt;DATE(2022,2,28)),(NETWORKDAYS(E839,Lister!$E$21,Lister!$D$7:$D$16)-R839)*O839/NETWORKDAYS(Lister!$D$21,Lister!$E$21,Lister!$D$7:$D$16),IF(AND(E839&lt;DATE(2022,2,1),MONTH(F839)=2),(NETWORKDAYS(Lister!$D$21,F839,Lister!$D$7:$D$16)-R839)*O839/NETWORKDAYS(Lister!$D$21,Lister!$E$21,Lister!$D$7:$D$16),IF(AND(E839&lt;DATE(2022,2,1),F839&gt;DATE(2022,2,28)),(NETWORKDAYS(Lister!$D$21,Lister!$E$21,Lister!$D$7:$D$16)-R839)*O839/NETWORKDAYS(Lister!$D$21,Lister!$E$21,Lister!$D$7:$D$16),IF(OR(AND(E839&lt;DATE(2022,2,1),F839&lt;DATE(2022,2,1)),E839&gt;DATE(2022,2,28)),0)))))),0),"")</f>
        <v/>
      </c>
      <c r="V839" s="23" t="str">
        <f t="shared" si="87"/>
        <v/>
      </c>
      <c r="W839" s="23" t="str">
        <f t="shared" si="88"/>
        <v/>
      </c>
      <c r="X839" s="24" t="str">
        <f t="shared" si="89"/>
        <v/>
      </c>
    </row>
    <row r="840" spans="1:24" x14ac:dyDescent="0.3">
      <c r="A840" s="4" t="str">
        <f t="shared" si="90"/>
        <v/>
      </c>
      <c r="B840" s="41"/>
      <c r="C840" s="42"/>
      <c r="D840" s="43"/>
      <c r="E840" s="44"/>
      <c r="F840" s="44"/>
      <c r="G840" s="17" t="str">
        <f>IF(OR(E840="",F840=""),"",NETWORKDAYS(E840,F840,Lister!$D$7:$D$16))</f>
        <v/>
      </c>
      <c r="I840" s="45" t="str">
        <f t="shared" si="84"/>
        <v/>
      </c>
      <c r="J840" s="46"/>
      <c r="K840" s="47">
        <f>IF(ISNUMBER('Opsparede løndele'!I825),J840+'Opsparede løndele'!I825,J840)</f>
        <v>0</v>
      </c>
      <c r="L840" s="48"/>
      <c r="M840" s="49"/>
      <c r="N840" s="23" t="str">
        <f t="shared" si="85"/>
        <v/>
      </c>
      <c r="O840" s="21" t="str">
        <f t="shared" si="86"/>
        <v/>
      </c>
      <c r="P840" s="49"/>
      <c r="Q840" s="49"/>
      <c r="R840" s="49"/>
      <c r="S840" s="22" t="str">
        <f>IFERROR(MAX(IF(OR(P840="",Q840="",R840=""),"",IF(AND(MONTH(E840)=12,MONTH(F840)=12),(NETWORKDAYS(E840,F840,Lister!$D$7:$D$16)-P840)*O840/NETWORKDAYS(Lister!$D$19,Lister!$E$19,Lister!$D$7:$D$16),IF(AND(MONTH(E840)=12,F840&gt;DATE(2021,12,31)),(NETWORKDAYS(E840,Lister!$E$19,Lister!$D$7:$D$16)-P840)*O840/NETWORKDAYS(Lister!$D$19,Lister!$E$19,Lister!$D$7:$D$16),IF(E840&gt;DATE(2021,12,31),0)))),0),"")</f>
        <v/>
      </c>
      <c r="T840" s="22" t="str">
        <f>IFERROR(MAX(IF(OR(P840="",Q840="",R840=""),"",IF(AND(MONTH(E840)=1,MONTH(F840)=1),(NETWORKDAYS(E840,F840,Lister!$D$7:$D$16)-Q840)*O840/NETWORKDAYS(Lister!$D$20,Lister!$E$20,Lister!$D$7:$D$16),IF(AND(MONTH(E840)=1,F840&gt;DATE(2022,1,31)),(NETWORKDAYS(E840,Lister!$E$20,Lister!$D$7:$D$16)-Q840)*O840/NETWORKDAYS(Lister!$D$20,Lister!$E$20,Lister!$D$7:$D$16),IF(AND(E840&lt;DATE(2022,1,1),MONTH(F840)=1),(NETWORKDAYS(Lister!$D$20,F840,Lister!$D$7:$D$16)-Q840)*O840/NETWORKDAYS(Lister!$D$20,Lister!$E$20,Lister!$D$7:$D$16),IF(AND(E840&lt;DATE(2022,1,1),F840&gt;DATE(2022,1,31)),(NETWORKDAYS(Lister!$D$20,Lister!$E$20,Lister!$D$7:$D$16)-Q840)*O840/NETWORKDAYS(Lister!$D$20,Lister!$E$20,Lister!$D$7:$D$16),IF(OR(AND(E840&lt;DATE(2022,1,1),F840&lt;DATE(2022,1,1)),E840&gt;DATE(2022,1,31)),0)))))),0),"")</f>
        <v/>
      </c>
      <c r="U840" s="22" t="str">
        <f>IFERROR(MAX(IF(OR(P840="",Q840="",R840=""),"",IF(AND(MONTH(E840)=2,MONTH(F840)=2),(NETWORKDAYS(E840,F840,Lister!$D$7:$D$16)-R840)*O840/NETWORKDAYS(Lister!$D$21,Lister!$E$21,Lister!$D$7:$D$16),IF(AND(MONTH(E840)=2,F840&gt;DATE(2022,2,28)),(NETWORKDAYS(E840,Lister!$E$21,Lister!$D$7:$D$16)-R840)*O840/NETWORKDAYS(Lister!$D$21,Lister!$E$21,Lister!$D$7:$D$16),IF(AND(E840&lt;DATE(2022,2,1),MONTH(F840)=2),(NETWORKDAYS(Lister!$D$21,F840,Lister!$D$7:$D$16)-R840)*O840/NETWORKDAYS(Lister!$D$21,Lister!$E$21,Lister!$D$7:$D$16),IF(AND(E840&lt;DATE(2022,2,1),F840&gt;DATE(2022,2,28)),(NETWORKDAYS(Lister!$D$21,Lister!$E$21,Lister!$D$7:$D$16)-R840)*O840/NETWORKDAYS(Lister!$D$21,Lister!$E$21,Lister!$D$7:$D$16),IF(OR(AND(E840&lt;DATE(2022,2,1),F840&lt;DATE(2022,2,1)),E840&gt;DATE(2022,2,28)),0)))))),0),"")</f>
        <v/>
      </c>
      <c r="V840" s="23" t="str">
        <f t="shared" si="87"/>
        <v/>
      </c>
      <c r="W840" s="23" t="str">
        <f t="shared" si="88"/>
        <v/>
      </c>
      <c r="X840" s="24" t="str">
        <f t="shared" si="89"/>
        <v/>
      </c>
    </row>
    <row r="841" spans="1:24" x14ac:dyDescent="0.3">
      <c r="A841" s="4" t="str">
        <f t="shared" si="90"/>
        <v/>
      </c>
      <c r="B841" s="41"/>
      <c r="C841" s="42"/>
      <c r="D841" s="43"/>
      <c r="E841" s="44"/>
      <c r="F841" s="44"/>
      <c r="G841" s="17" t="str">
        <f>IF(OR(E841="",F841=""),"",NETWORKDAYS(E841,F841,Lister!$D$7:$D$16))</f>
        <v/>
      </c>
      <c r="I841" s="45" t="str">
        <f t="shared" si="84"/>
        <v/>
      </c>
      <c r="J841" s="46"/>
      <c r="K841" s="47">
        <f>IF(ISNUMBER('Opsparede løndele'!I826),J841+'Opsparede løndele'!I826,J841)</f>
        <v>0</v>
      </c>
      <c r="L841" s="48"/>
      <c r="M841" s="49"/>
      <c r="N841" s="23" t="str">
        <f t="shared" si="85"/>
        <v/>
      </c>
      <c r="O841" s="21" t="str">
        <f t="shared" si="86"/>
        <v/>
      </c>
      <c r="P841" s="49"/>
      <c r="Q841" s="49"/>
      <c r="R841" s="49"/>
      <c r="S841" s="22" t="str">
        <f>IFERROR(MAX(IF(OR(P841="",Q841="",R841=""),"",IF(AND(MONTH(E841)=12,MONTH(F841)=12),(NETWORKDAYS(E841,F841,Lister!$D$7:$D$16)-P841)*O841/NETWORKDAYS(Lister!$D$19,Lister!$E$19,Lister!$D$7:$D$16),IF(AND(MONTH(E841)=12,F841&gt;DATE(2021,12,31)),(NETWORKDAYS(E841,Lister!$E$19,Lister!$D$7:$D$16)-P841)*O841/NETWORKDAYS(Lister!$D$19,Lister!$E$19,Lister!$D$7:$D$16),IF(E841&gt;DATE(2021,12,31),0)))),0),"")</f>
        <v/>
      </c>
      <c r="T841" s="22" t="str">
        <f>IFERROR(MAX(IF(OR(P841="",Q841="",R841=""),"",IF(AND(MONTH(E841)=1,MONTH(F841)=1),(NETWORKDAYS(E841,F841,Lister!$D$7:$D$16)-Q841)*O841/NETWORKDAYS(Lister!$D$20,Lister!$E$20,Lister!$D$7:$D$16),IF(AND(MONTH(E841)=1,F841&gt;DATE(2022,1,31)),(NETWORKDAYS(E841,Lister!$E$20,Lister!$D$7:$D$16)-Q841)*O841/NETWORKDAYS(Lister!$D$20,Lister!$E$20,Lister!$D$7:$D$16),IF(AND(E841&lt;DATE(2022,1,1),MONTH(F841)=1),(NETWORKDAYS(Lister!$D$20,F841,Lister!$D$7:$D$16)-Q841)*O841/NETWORKDAYS(Lister!$D$20,Lister!$E$20,Lister!$D$7:$D$16),IF(AND(E841&lt;DATE(2022,1,1),F841&gt;DATE(2022,1,31)),(NETWORKDAYS(Lister!$D$20,Lister!$E$20,Lister!$D$7:$D$16)-Q841)*O841/NETWORKDAYS(Lister!$D$20,Lister!$E$20,Lister!$D$7:$D$16),IF(OR(AND(E841&lt;DATE(2022,1,1),F841&lt;DATE(2022,1,1)),E841&gt;DATE(2022,1,31)),0)))))),0),"")</f>
        <v/>
      </c>
      <c r="U841" s="22" t="str">
        <f>IFERROR(MAX(IF(OR(P841="",Q841="",R841=""),"",IF(AND(MONTH(E841)=2,MONTH(F841)=2),(NETWORKDAYS(E841,F841,Lister!$D$7:$D$16)-R841)*O841/NETWORKDAYS(Lister!$D$21,Lister!$E$21,Lister!$D$7:$D$16),IF(AND(MONTH(E841)=2,F841&gt;DATE(2022,2,28)),(NETWORKDAYS(E841,Lister!$E$21,Lister!$D$7:$D$16)-R841)*O841/NETWORKDAYS(Lister!$D$21,Lister!$E$21,Lister!$D$7:$D$16),IF(AND(E841&lt;DATE(2022,2,1),MONTH(F841)=2),(NETWORKDAYS(Lister!$D$21,F841,Lister!$D$7:$D$16)-R841)*O841/NETWORKDAYS(Lister!$D$21,Lister!$E$21,Lister!$D$7:$D$16),IF(AND(E841&lt;DATE(2022,2,1),F841&gt;DATE(2022,2,28)),(NETWORKDAYS(Lister!$D$21,Lister!$E$21,Lister!$D$7:$D$16)-R841)*O841/NETWORKDAYS(Lister!$D$21,Lister!$E$21,Lister!$D$7:$D$16),IF(OR(AND(E841&lt;DATE(2022,2,1),F841&lt;DATE(2022,2,1)),E841&gt;DATE(2022,2,28)),0)))))),0),"")</f>
        <v/>
      </c>
      <c r="V841" s="23" t="str">
        <f t="shared" si="87"/>
        <v/>
      </c>
      <c r="W841" s="23" t="str">
        <f t="shared" si="88"/>
        <v/>
      </c>
      <c r="X841" s="24" t="str">
        <f t="shared" si="89"/>
        <v/>
      </c>
    </row>
    <row r="842" spans="1:24" x14ac:dyDescent="0.3">
      <c r="A842" s="4" t="str">
        <f t="shared" si="90"/>
        <v/>
      </c>
      <c r="B842" s="41"/>
      <c r="C842" s="42"/>
      <c r="D842" s="43"/>
      <c r="E842" s="44"/>
      <c r="F842" s="44"/>
      <c r="G842" s="17" t="str">
        <f>IF(OR(E842="",F842=""),"",NETWORKDAYS(E842,F842,Lister!$D$7:$D$16))</f>
        <v/>
      </c>
      <c r="I842" s="45" t="str">
        <f t="shared" si="84"/>
        <v/>
      </c>
      <c r="J842" s="46"/>
      <c r="K842" s="47">
        <f>IF(ISNUMBER('Opsparede løndele'!I827),J842+'Opsparede løndele'!I827,J842)</f>
        <v>0</v>
      </c>
      <c r="L842" s="48"/>
      <c r="M842" s="49"/>
      <c r="N842" s="23" t="str">
        <f t="shared" si="85"/>
        <v/>
      </c>
      <c r="O842" s="21" t="str">
        <f t="shared" si="86"/>
        <v/>
      </c>
      <c r="P842" s="49"/>
      <c r="Q842" s="49"/>
      <c r="R842" s="49"/>
      <c r="S842" s="22" t="str">
        <f>IFERROR(MAX(IF(OR(P842="",Q842="",R842=""),"",IF(AND(MONTH(E842)=12,MONTH(F842)=12),(NETWORKDAYS(E842,F842,Lister!$D$7:$D$16)-P842)*O842/NETWORKDAYS(Lister!$D$19,Lister!$E$19,Lister!$D$7:$D$16),IF(AND(MONTH(E842)=12,F842&gt;DATE(2021,12,31)),(NETWORKDAYS(E842,Lister!$E$19,Lister!$D$7:$D$16)-P842)*O842/NETWORKDAYS(Lister!$D$19,Lister!$E$19,Lister!$D$7:$D$16),IF(E842&gt;DATE(2021,12,31),0)))),0),"")</f>
        <v/>
      </c>
      <c r="T842" s="22" t="str">
        <f>IFERROR(MAX(IF(OR(P842="",Q842="",R842=""),"",IF(AND(MONTH(E842)=1,MONTH(F842)=1),(NETWORKDAYS(E842,F842,Lister!$D$7:$D$16)-Q842)*O842/NETWORKDAYS(Lister!$D$20,Lister!$E$20,Lister!$D$7:$D$16),IF(AND(MONTH(E842)=1,F842&gt;DATE(2022,1,31)),(NETWORKDAYS(E842,Lister!$E$20,Lister!$D$7:$D$16)-Q842)*O842/NETWORKDAYS(Lister!$D$20,Lister!$E$20,Lister!$D$7:$D$16),IF(AND(E842&lt;DATE(2022,1,1),MONTH(F842)=1),(NETWORKDAYS(Lister!$D$20,F842,Lister!$D$7:$D$16)-Q842)*O842/NETWORKDAYS(Lister!$D$20,Lister!$E$20,Lister!$D$7:$D$16),IF(AND(E842&lt;DATE(2022,1,1),F842&gt;DATE(2022,1,31)),(NETWORKDAYS(Lister!$D$20,Lister!$E$20,Lister!$D$7:$D$16)-Q842)*O842/NETWORKDAYS(Lister!$D$20,Lister!$E$20,Lister!$D$7:$D$16),IF(OR(AND(E842&lt;DATE(2022,1,1),F842&lt;DATE(2022,1,1)),E842&gt;DATE(2022,1,31)),0)))))),0),"")</f>
        <v/>
      </c>
      <c r="U842" s="22" t="str">
        <f>IFERROR(MAX(IF(OR(P842="",Q842="",R842=""),"",IF(AND(MONTH(E842)=2,MONTH(F842)=2),(NETWORKDAYS(E842,F842,Lister!$D$7:$D$16)-R842)*O842/NETWORKDAYS(Lister!$D$21,Lister!$E$21,Lister!$D$7:$D$16),IF(AND(MONTH(E842)=2,F842&gt;DATE(2022,2,28)),(NETWORKDAYS(E842,Lister!$E$21,Lister!$D$7:$D$16)-R842)*O842/NETWORKDAYS(Lister!$D$21,Lister!$E$21,Lister!$D$7:$D$16),IF(AND(E842&lt;DATE(2022,2,1),MONTH(F842)=2),(NETWORKDAYS(Lister!$D$21,F842,Lister!$D$7:$D$16)-R842)*O842/NETWORKDAYS(Lister!$D$21,Lister!$E$21,Lister!$D$7:$D$16),IF(AND(E842&lt;DATE(2022,2,1),F842&gt;DATE(2022,2,28)),(NETWORKDAYS(Lister!$D$21,Lister!$E$21,Lister!$D$7:$D$16)-R842)*O842/NETWORKDAYS(Lister!$D$21,Lister!$E$21,Lister!$D$7:$D$16),IF(OR(AND(E842&lt;DATE(2022,2,1),F842&lt;DATE(2022,2,1)),E842&gt;DATE(2022,2,28)),0)))))),0),"")</f>
        <v/>
      </c>
      <c r="V842" s="23" t="str">
        <f t="shared" si="87"/>
        <v/>
      </c>
      <c r="W842" s="23" t="str">
        <f t="shared" si="88"/>
        <v/>
      </c>
      <c r="X842" s="24" t="str">
        <f t="shared" si="89"/>
        <v/>
      </c>
    </row>
    <row r="843" spans="1:24" x14ac:dyDescent="0.3">
      <c r="A843" s="4" t="str">
        <f t="shared" si="90"/>
        <v/>
      </c>
      <c r="B843" s="41"/>
      <c r="C843" s="42"/>
      <c r="D843" s="43"/>
      <c r="E843" s="44"/>
      <c r="F843" s="44"/>
      <c r="G843" s="17" t="str">
        <f>IF(OR(E843="",F843=""),"",NETWORKDAYS(E843,F843,Lister!$D$7:$D$16))</f>
        <v/>
      </c>
      <c r="I843" s="45" t="str">
        <f t="shared" si="84"/>
        <v/>
      </c>
      <c r="J843" s="46"/>
      <c r="K843" s="47">
        <f>IF(ISNUMBER('Opsparede løndele'!I828),J843+'Opsparede løndele'!I828,J843)</f>
        <v>0</v>
      </c>
      <c r="L843" s="48"/>
      <c r="M843" s="49"/>
      <c r="N843" s="23" t="str">
        <f t="shared" si="85"/>
        <v/>
      </c>
      <c r="O843" s="21" t="str">
        <f t="shared" si="86"/>
        <v/>
      </c>
      <c r="P843" s="49"/>
      <c r="Q843" s="49"/>
      <c r="R843" s="49"/>
      <c r="S843" s="22" t="str">
        <f>IFERROR(MAX(IF(OR(P843="",Q843="",R843=""),"",IF(AND(MONTH(E843)=12,MONTH(F843)=12),(NETWORKDAYS(E843,F843,Lister!$D$7:$D$16)-P843)*O843/NETWORKDAYS(Lister!$D$19,Lister!$E$19,Lister!$D$7:$D$16),IF(AND(MONTH(E843)=12,F843&gt;DATE(2021,12,31)),(NETWORKDAYS(E843,Lister!$E$19,Lister!$D$7:$D$16)-P843)*O843/NETWORKDAYS(Lister!$D$19,Lister!$E$19,Lister!$D$7:$D$16),IF(E843&gt;DATE(2021,12,31),0)))),0),"")</f>
        <v/>
      </c>
      <c r="T843" s="22" t="str">
        <f>IFERROR(MAX(IF(OR(P843="",Q843="",R843=""),"",IF(AND(MONTH(E843)=1,MONTH(F843)=1),(NETWORKDAYS(E843,F843,Lister!$D$7:$D$16)-Q843)*O843/NETWORKDAYS(Lister!$D$20,Lister!$E$20,Lister!$D$7:$D$16),IF(AND(MONTH(E843)=1,F843&gt;DATE(2022,1,31)),(NETWORKDAYS(E843,Lister!$E$20,Lister!$D$7:$D$16)-Q843)*O843/NETWORKDAYS(Lister!$D$20,Lister!$E$20,Lister!$D$7:$D$16),IF(AND(E843&lt;DATE(2022,1,1),MONTH(F843)=1),(NETWORKDAYS(Lister!$D$20,F843,Lister!$D$7:$D$16)-Q843)*O843/NETWORKDAYS(Lister!$D$20,Lister!$E$20,Lister!$D$7:$D$16),IF(AND(E843&lt;DATE(2022,1,1),F843&gt;DATE(2022,1,31)),(NETWORKDAYS(Lister!$D$20,Lister!$E$20,Lister!$D$7:$D$16)-Q843)*O843/NETWORKDAYS(Lister!$D$20,Lister!$E$20,Lister!$D$7:$D$16),IF(OR(AND(E843&lt;DATE(2022,1,1),F843&lt;DATE(2022,1,1)),E843&gt;DATE(2022,1,31)),0)))))),0),"")</f>
        <v/>
      </c>
      <c r="U843" s="22" t="str">
        <f>IFERROR(MAX(IF(OR(P843="",Q843="",R843=""),"",IF(AND(MONTH(E843)=2,MONTH(F843)=2),(NETWORKDAYS(E843,F843,Lister!$D$7:$D$16)-R843)*O843/NETWORKDAYS(Lister!$D$21,Lister!$E$21,Lister!$D$7:$D$16),IF(AND(MONTH(E843)=2,F843&gt;DATE(2022,2,28)),(NETWORKDAYS(E843,Lister!$E$21,Lister!$D$7:$D$16)-R843)*O843/NETWORKDAYS(Lister!$D$21,Lister!$E$21,Lister!$D$7:$D$16),IF(AND(E843&lt;DATE(2022,2,1),MONTH(F843)=2),(NETWORKDAYS(Lister!$D$21,F843,Lister!$D$7:$D$16)-R843)*O843/NETWORKDAYS(Lister!$D$21,Lister!$E$21,Lister!$D$7:$D$16),IF(AND(E843&lt;DATE(2022,2,1),F843&gt;DATE(2022,2,28)),(NETWORKDAYS(Lister!$D$21,Lister!$E$21,Lister!$D$7:$D$16)-R843)*O843/NETWORKDAYS(Lister!$D$21,Lister!$E$21,Lister!$D$7:$D$16),IF(OR(AND(E843&lt;DATE(2022,2,1),F843&lt;DATE(2022,2,1)),E843&gt;DATE(2022,2,28)),0)))))),0),"")</f>
        <v/>
      </c>
      <c r="V843" s="23" t="str">
        <f t="shared" si="87"/>
        <v/>
      </c>
      <c r="W843" s="23" t="str">
        <f t="shared" si="88"/>
        <v/>
      </c>
      <c r="X843" s="24" t="str">
        <f t="shared" si="89"/>
        <v/>
      </c>
    </row>
    <row r="844" spans="1:24" x14ac:dyDescent="0.3">
      <c r="A844" s="4" t="str">
        <f t="shared" si="90"/>
        <v/>
      </c>
      <c r="B844" s="41"/>
      <c r="C844" s="42"/>
      <c r="D844" s="43"/>
      <c r="E844" s="44"/>
      <c r="F844" s="44"/>
      <c r="G844" s="17" t="str">
        <f>IF(OR(E844="",F844=""),"",NETWORKDAYS(E844,F844,Lister!$D$7:$D$16))</f>
        <v/>
      </c>
      <c r="I844" s="45" t="str">
        <f t="shared" si="84"/>
        <v/>
      </c>
      <c r="J844" s="46"/>
      <c r="K844" s="47">
        <f>IF(ISNUMBER('Opsparede løndele'!I829),J844+'Opsparede løndele'!I829,J844)</f>
        <v>0</v>
      </c>
      <c r="L844" s="48"/>
      <c r="M844" s="49"/>
      <c r="N844" s="23" t="str">
        <f t="shared" si="85"/>
        <v/>
      </c>
      <c r="O844" s="21" t="str">
        <f t="shared" si="86"/>
        <v/>
      </c>
      <c r="P844" s="49"/>
      <c r="Q844" s="49"/>
      <c r="R844" s="49"/>
      <c r="S844" s="22" t="str">
        <f>IFERROR(MAX(IF(OR(P844="",Q844="",R844=""),"",IF(AND(MONTH(E844)=12,MONTH(F844)=12),(NETWORKDAYS(E844,F844,Lister!$D$7:$D$16)-P844)*O844/NETWORKDAYS(Lister!$D$19,Lister!$E$19,Lister!$D$7:$D$16),IF(AND(MONTH(E844)=12,F844&gt;DATE(2021,12,31)),(NETWORKDAYS(E844,Lister!$E$19,Lister!$D$7:$D$16)-P844)*O844/NETWORKDAYS(Lister!$D$19,Lister!$E$19,Lister!$D$7:$D$16),IF(E844&gt;DATE(2021,12,31),0)))),0),"")</f>
        <v/>
      </c>
      <c r="T844" s="22" t="str">
        <f>IFERROR(MAX(IF(OR(P844="",Q844="",R844=""),"",IF(AND(MONTH(E844)=1,MONTH(F844)=1),(NETWORKDAYS(E844,F844,Lister!$D$7:$D$16)-Q844)*O844/NETWORKDAYS(Lister!$D$20,Lister!$E$20,Lister!$D$7:$D$16),IF(AND(MONTH(E844)=1,F844&gt;DATE(2022,1,31)),(NETWORKDAYS(E844,Lister!$E$20,Lister!$D$7:$D$16)-Q844)*O844/NETWORKDAYS(Lister!$D$20,Lister!$E$20,Lister!$D$7:$D$16),IF(AND(E844&lt;DATE(2022,1,1),MONTH(F844)=1),(NETWORKDAYS(Lister!$D$20,F844,Lister!$D$7:$D$16)-Q844)*O844/NETWORKDAYS(Lister!$D$20,Lister!$E$20,Lister!$D$7:$D$16),IF(AND(E844&lt;DATE(2022,1,1),F844&gt;DATE(2022,1,31)),(NETWORKDAYS(Lister!$D$20,Lister!$E$20,Lister!$D$7:$D$16)-Q844)*O844/NETWORKDAYS(Lister!$D$20,Lister!$E$20,Lister!$D$7:$D$16),IF(OR(AND(E844&lt;DATE(2022,1,1),F844&lt;DATE(2022,1,1)),E844&gt;DATE(2022,1,31)),0)))))),0),"")</f>
        <v/>
      </c>
      <c r="U844" s="22" t="str">
        <f>IFERROR(MAX(IF(OR(P844="",Q844="",R844=""),"",IF(AND(MONTH(E844)=2,MONTH(F844)=2),(NETWORKDAYS(E844,F844,Lister!$D$7:$D$16)-R844)*O844/NETWORKDAYS(Lister!$D$21,Lister!$E$21,Lister!$D$7:$D$16),IF(AND(MONTH(E844)=2,F844&gt;DATE(2022,2,28)),(NETWORKDAYS(E844,Lister!$E$21,Lister!$D$7:$D$16)-R844)*O844/NETWORKDAYS(Lister!$D$21,Lister!$E$21,Lister!$D$7:$D$16),IF(AND(E844&lt;DATE(2022,2,1),MONTH(F844)=2),(NETWORKDAYS(Lister!$D$21,F844,Lister!$D$7:$D$16)-R844)*O844/NETWORKDAYS(Lister!$D$21,Lister!$E$21,Lister!$D$7:$D$16),IF(AND(E844&lt;DATE(2022,2,1),F844&gt;DATE(2022,2,28)),(NETWORKDAYS(Lister!$D$21,Lister!$E$21,Lister!$D$7:$D$16)-R844)*O844/NETWORKDAYS(Lister!$D$21,Lister!$E$21,Lister!$D$7:$D$16),IF(OR(AND(E844&lt;DATE(2022,2,1),F844&lt;DATE(2022,2,1)),E844&gt;DATE(2022,2,28)),0)))))),0),"")</f>
        <v/>
      </c>
      <c r="V844" s="23" t="str">
        <f t="shared" si="87"/>
        <v/>
      </c>
      <c r="W844" s="23" t="str">
        <f t="shared" si="88"/>
        <v/>
      </c>
      <c r="X844" s="24" t="str">
        <f t="shared" si="89"/>
        <v/>
      </c>
    </row>
    <row r="845" spans="1:24" x14ac:dyDescent="0.3">
      <c r="A845" s="4" t="str">
        <f t="shared" si="90"/>
        <v/>
      </c>
      <c r="B845" s="41"/>
      <c r="C845" s="42"/>
      <c r="D845" s="43"/>
      <c r="E845" s="44"/>
      <c r="F845" s="44"/>
      <c r="G845" s="17" t="str">
        <f>IF(OR(E845="",F845=""),"",NETWORKDAYS(E845,F845,Lister!$D$7:$D$16))</f>
        <v/>
      </c>
      <c r="I845" s="45" t="str">
        <f t="shared" si="84"/>
        <v/>
      </c>
      <c r="J845" s="46"/>
      <c r="K845" s="47">
        <f>IF(ISNUMBER('Opsparede løndele'!I830),J845+'Opsparede løndele'!I830,J845)</f>
        <v>0</v>
      </c>
      <c r="L845" s="48"/>
      <c r="M845" s="49"/>
      <c r="N845" s="23" t="str">
        <f t="shared" si="85"/>
        <v/>
      </c>
      <c r="O845" s="21" t="str">
        <f t="shared" si="86"/>
        <v/>
      </c>
      <c r="P845" s="49"/>
      <c r="Q845" s="49"/>
      <c r="R845" s="49"/>
      <c r="S845" s="22" t="str">
        <f>IFERROR(MAX(IF(OR(P845="",Q845="",R845=""),"",IF(AND(MONTH(E845)=12,MONTH(F845)=12),(NETWORKDAYS(E845,F845,Lister!$D$7:$D$16)-P845)*O845/NETWORKDAYS(Lister!$D$19,Lister!$E$19,Lister!$D$7:$D$16),IF(AND(MONTH(E845)=12,F845&gt;DATE(2021,12,31)),(NETWORKDAYS(E845,Lister!$E$19,Lister!$D$7:$D$16)-P845)*O845/NETWORKDAYS(Lister!$D$19,Lister!$E$19,Lister!$D$7:$D$16),IF(E845&gt;DATE(2021,12,31),0)))),0),"")</f>
        <v/>
      </c>
      <c r="T845" s="22" t="str">
        <f>IFERROR(MAX(IF(OR(P845="",Q845="",R845=""),"",IF(AND(MONTH(E845)=1,MONTH(F845)=1),(NETWORKDAYS(E845,F845,Lister!$D$7:$D$16)-Q845)*O845/NETWORKDAYS(Lister!$D$20,Lister!$E$20,Lister!$D$7:$D$16),IF(AND(MONTH(E845)=1,F845&gt;DATE(2022,1,31)),(NETWORKDAYS(E845,Lister!$E$20,Lister!$D$7:$D$16)-Q845)*O845/NETWORKDAYS(Lister!$D$20,Lister!$E$20,Lister!$D$7:$D$16),IF(AND(E845&lt;DATE(2022,1,1),MONTH(F845)=1),(NETWORKDAYS(Lister!$D$20,F845,Lister!$D$7:$D$16)-Q845)*O845/NETWORKDAYS(Lister!$D$20,Lister!$E$20,Lister!$D$7:$D$16),IF(AND(E845&lt;DATE(2022,1,1),F845&gt;DATE(2022,1,31)),(NETWORKDAYS(Lister!$D$20,Lister!$E$20,Lister!$D$7:$D$16)-Q845)*O845/NETWORKDAYS(Lister!$D$20,Lister!$E$20,Lister!$D$7:$D$16),IF(OR(AND(E845&lt;DATE(2022,1,1),F845&lt;DATE(2022,1,1)),E845&gt;DATE(2022,1,31)),0)))))),0),"")</f>
        <v/>
      </c>
      <c r="U845" s="22" t="str">
        <f>IFERROR(MAX(IF(OR(P845="",Q845="",R845=""),"",IF(AND(MONTH(E845)=2,MONTH(F845)=2),(NETWORKDAYS(E845,F845,Lister!$D$7:$D$16)-R845)*O845/NETWORKDAYS(Lister!$D$21,Lister!$E$21,Lister!$D$7:$D$16),IF(AND(MONTH(E845)=2,F845&gt;DATE(2022,2,28)),(NETWORKDAYS(E845,Lister!$E$21,Lister!$D$7:$D$16)-R845)*O845/NETWORKDAYS(Lister!$D$21,Lister!$E$21,Lister!$D$7:$D$16),IF(AND(E845&lt;DATE(2022,2,1),MONTH(F845)=2),(NETWORKDAYS(Lister!$D$21,F845,Lister!$D$7:$D$16)-R845)*O845/NETWORKDAYS(Lister!$D$21,Lister!$E$21,Lister!$D$7:$D$16),IF(AND(E845&lt;DATE(2022,2,1),F845&gt;DATE(2022,2,28)),(NETWORKDAYS(Lister!$D$21,Lister!$E$21,Lister!$D$7:$D$16)-R845)*O845/NETWORKDAYS(Lister!$D$21,Lister!$E$21,Lister!$D$7:$D$16),IF(OR(AND(E845&lt;DATE(2022,2,1),F845&lt;DATE(2022,2,1)),E845&gt;DATE(2022,2,28)),0)))))),0),"")</f>
        <v/>
      </c>
      <c r="V845" s="23" t="str">
        <f t="shared" si="87"/>
        <v/>
      </c>
      <c r="W845" s="23" t="str">
        <f t="shared" si="88"/>
        <v/>
      </c>
      <c r="X845" s="24" t="str">
        <f t="shared" si="89"/>
        <v/>
      </c>
    </row>
    <row r="846" spans="1:24" x14ac:dyDescent="0.3">
      <c r="A846" s="4" t="str">
        <f t="shared" si="90"/>
        <v/>
      </c>
      <c r="B846" s="41"/>
      <c r="C846" s="42"/>
      <c r="D846" s="43"/>
      <c r="E846" s="44"/>
      <c r="F846" s="44"/>
      <c r="G846" s="17" t="str">
        <f>IF(OR(E846="",F846=""),"",NETWORKDAYS(E846,F846,Lister!$D$7:$D$16))</f>
        <v/>
      </c>
      <c r="I846" s="45" t="str">
        <f t="shared" si="84"/>
        <v/>
      </c>
      <c r="J846" s="46"/>
      <c r="K846" s="47">
        <f>IF(ISNUMBER('Opsparede løndele'!I831),J846+'Opsparede løndele'!I831,J846)</f>
        <v>0</v>
      </c>
      <c r="L846" s="48"/>
      <c r="M846" s="49"/>
      <c r="N846" s="23" t="str">
        <f t="shared" si="85"/>
        <v/>
      </c>
      <c r="O846" s="21" t="str">
        <f t="shared" si="86"/>
        <v/>
      </c>
      <c r="P846" s="49"/>
      <c r="Q846" s="49"/>
      <c r="R846" s="49"/>
      <c r="S846" s="22" t="str">
        <f>IFERROR(MAX(IF(OR(P846="",Q846="",R846=""),"",IF(AND(MONTH(E846)=12,MONTH(F846)=12),(NETWORKDAYS(E846,F846,Lister!$D$7:$D$16)-P846)*O846/NETWORKDAYS(Lister!$D$19,Lister!$E$19,Lister!$D$7:$D$16),IF(AND(MONTH(E846)=12,F846&gt;DATE(2021,12,31)),(NETWORKDAYS(E846,Lister!$E$19,Lister!$D$7:$D$16)-P846)*O846/NETWORKDAYS(Lister!$D$19,Lister!$E$19,Lister!$D$7:$D$16),IF(E846&gt;DATE(2021,12,31),0)))),0),"")</f>
        <v/>
      </c>
      <c r="T846" s="22" t="str">
        <f>IFERROR(MAX(IF(OR(P846="",Q846="",R846=""),"",IF(AND(MONTH(E846)=1,MONTH(F846)=1),(NETWORKDAYS(E846,F846,Lister!$D$7:$D$16)-Q846)*O846/NETWORKDAYS(Lister!$D$20,Lister!$E$20,Lister!$D$7:$D$16),IF(AND(MONTH(E846)=1,F846&gt;DATE(2022,1,31)),(NETWORKDAYS(E846,Lister!$E$20,Lister!$D$7:$D$16)-Q846)*O846/NETWORKDAYS(Lister!$D$20,Lister!$E$20,Lister!$D$7:$D$16),IF(AND(E846&lt;DATE(2022,1,1),MONTH(F846)=1),(NETWORKDAYS(Lister!$D$20,F846,Lister!$D$7:$D$16)-Q846)*O846/NETWORKDAYS(Lister!$D$20,Lister!$E$20,Lister!$D$7:$D$16),IF(AND(E846&lt;DATE(2022,1,1),F846&gt;DATE(2022,1,31)),(NETWORKDAYS(Lister!$D$20,Lister!$E$20,Lister!$D$7:$D$16)-Q846)*O846/NETWORKDAYS(Lister!$D$20,Lister!$E$20,Lister!$D$7:$D$16),IF(OR(AND(E846&lt;DATE(2022,1,1),F846&lt;DATE(2022,1,1)),E846&gt;DATE(2022,1,31)),0)))))),0),"")</f>
        <v/>
      </c>
      <c r="U846" s="22" t="str">
        <f>IFERROR(MAX(IF(OR(P846="",Q846="",R846=""),"",IF(AND(MONTH(E846)=2,MONTH(F846)=2),(NETWORKDAYS(E846,F846,Lister!$D$7:$D$16)-R846)*O846/NETWORKDAYS(Lister!$D$21,Lister!$E$21,Lister!$D$7:$D$16),IF(AND(MONTH(E846)=2,F846&gt;DATE(2022,2,28)),(NETWORKDAYS(E846,Lister!$E$21,Lister!$D$7:$D$16)-R846)*O846/NETWORKDAYS(Lister!$D$21,Lister!$E$21,Lister!$D$7:$D$16),IF(AND(E846&lt;DATE(2022,2,1),MONTH(F846)=2),(NETWORKDAYS(Lister!$D$21,F846,Lister!$D$7:$D$16)-R846)*O846/NETWORKDAYS(Lister!$D$21,Lister!$E$21,Lister!$D$7:$D$16),IF(AND(E846&lt;DATE(2022,2,1),F846&gt;DATE(2022,2,28)),(NETWORKDAYS(Lister!$D$21,Lister!$E$21,Lister!$D$7:$D$16)-R846)*O846/NETWORKDAYS(Lister!$D$21,Lister!$E$21,Lister!$D$7:$D$16),IF(OR(AND(E846&lt;DATE(2022,2,1),F846&lt;DATE(2022,2,1)),E846&gt;DATE(2022,2,28)),0)))))),0),"")</f>
        <v/>
      </c>
      <c r="V846" s="23" t="str">
        <f t="shared" si="87"/>
        <v/>
      </c>
      <c r="W846" s="23" t="str">
        <f t="shared" si="88"/>
        <v/>
      </c>
      <c r="X846" s="24" t="str">
        <f t="shared" si="89"/>
        <v/>
      </c>
    </row>
    <row r="847" spans="1:24" x14ac:dyDescent="0.3">
      <c r="A847" s="4" t="str">
        <f t="shared" si="90"/>
        <v/>
      </c>
      <c r="B847" s="41"/>
      <c r="C847" s="42"/>
      <c r="D847" s="43"/>
      <c r="E847" s="44"/>
      <c r="F847" s="44"/>
      <c r="G847" s="17" t="str">
        <f>IF(OR(E847="",F847=""),"",NETWORKDAYS(E847,F847,Lister!$D$7:$D$16))</f>
        <v/>
      </c>
      <c r="I847" s="45" t="str">
        <f t="shared" si="84"/>
        <v/>
      </c>
      <c r="J847" s="46"/>
      <c r="K847" s="47">
        <f>IF(ISNUMBER('Opsparede løndele'!I832),J847+'Opsparede løndele'!I832,J847)</f>
        <v>0</v>
      </c>
      <c r="L847" s="48"/>
      <c r="M847" s="49"/>
      <c r="N847" s="23" t="str">
        <f t="shared" si="85"/>
        <v/>
      </c>
      <c r="O847" s="21" t="str">
        <f t="shared" si="86"/>
        <v/>
      </c>
      <c r="P847" s="49"/>
      <c r="Q847" s="49"/>
      <c r="R847" s="49"/>
      <c r="S847" s="22" t="str">
        <f>IFERROR(MAX(IF(OR(P847="",Q847="",R847=""),"",IF(AND(MONTH(E847)=12,MONTH(F847)=12),(NETWORKDAYS(E847,F847,Lister!$D$7:$D$16)-P847)*O847/NETWORKDAYS(Lister!$D$19,Lister!$E$19,Lister!$D$7:$D$16),IF(AND(MONTH(E847)=12,F847&gt;DATE(2021,12,31)),(NETWORKDAYS(E847,Lister!$E$19,Lister!$D$7:$D$16)-P847)*O847/NETWORKDAYS(Lister!$D$19,Lister!$E$19,Lister!$D$7:$D$16),IF(E847&gt;DATE(2021,12,31),0)))),0),"")</f>
        <v/>
      </c>
      <c r="T847" s="22" t="str">
        <f>IFERROR(MAX(IF(OR(P847="",Q847="",R847=""),"",IF(AND(MONTH(E847)=1,MONTH(F847)=1),(NETWORKDAYS(E847,F847,Lister!$D$7:$D$16)-Q847)*O847/NETWORKDAYS(Lister!$D$20,Lister!$E$20,Lister!$D$7:$D$16),IF(AND(MONTH(E847)=1,F847&gt;DATE(2022,1,31)),(NETWORKDAYS(E847,Lister!$E$20,Lister!$D$7:$D$16)-Q847)*O847/NETWORKDAYS(Lister!$D$20,Lister!$E$20,Lister!$D$7:$D$16),IF(AND(E847&lt;DATE(2022,1,1),MONTH(F847)=1),(NETWORKDAYS(Lister!$D$20,F847,Lister!$D$7:$D$16)-Q847)*O847/NETWORKDAYS(Lister!$D$20,Lister!$E$20,Lister!$D$7:$D$16),IF(AND(E847&lt;DATE(2022,1,1),F847&gt;DATE(2022,1,31)),(NETWORKDAYS(Lister!$D$20,Lister!$E$20,Lister!$D$7:$D$16)-Q847)*O847/NETWORKDAYS(Lister!$D$20,Lister!$E$20,Lister!$D$7:$D$16),IF(OR(AND(E847&lt;DATE(2022,1,1),F847&lt;DATE(2022,1,1)),E847&gt;DATE(2022,1,31)),0)))))),0),"")</f>
        <v/>
      </c>
      <c r="U847" s="22" t="str">
        <f>IFERROR(MAX(IF(OR(P847="",Q847="",R847=""),"",IF(AND(MONTH(E847)=2,MONTH(F847)=2),(NETWORKDAYS(E847,F847,Lister!$D$7:$D$16)-R847)*O847/NETWORKDAYS(Lister!$D$21,Lister!$E$21,Lister!$D$7:$D$16),IF(AND(MONTH(E847)=2,F847&gt;DATE(2022,2,28)),(NETWORKDAYS(E847,Lister!$E$21,Lister!$D$7:$D$16)-R847)*O847/NETWORKDAYS(Lister!$D$21,Lister!$E$21,Lister!$D$7:$D$16),IF(AND(E847&lt;DATE(2022,2,1),MONTH(F847)=2),(NETWORKDAYS(Lister!$D$21,F847,Lister!$D$7:$D$16)-R847)*O847/NETWORKDAYS(Lister!$D$21,Lister!$E$21,Lister!$D$7:$D$16),IF(AND(E847&lt;DATE(2022,2,1),F847&gt;DATE(2022,2,28)),(NETWORKDAYS(Lister!$D$21,Lister!$E$21,Lister!$D$7:$D$16)-R847)*O847/NETWORKDAYS(Lister!$D$21,Lister!$E$21,Lister!$D$7:$D$16),IF(OR(AND(E847&lt;DATE(2022,2,1),F847&lt;DATE(2022,2,1)),E847&gt;DATE(2022,2,28)),0)))))),0),"")</f>
        <v/>
      </c>
      <c r="V847" s="23" t="str">
        <f t="shared" si="87"/>
        <v/>
      </c>
      <c r="W847" s="23" t="str">
        <f t="shared" si="88"/>
        <v/>
      </c>
      <c r="X847" s="24" t="str">
        <f t="shared" si="89"/>
        <v/>
      </c>
    </row>
    <row r="848" spans="1:24" x14ac:dyDescent="0.3">
      <c r="A848" s="4" t="str">
        <f t="shared" si="90"/>
        <v/>
      </c>
      <c r="B848" s="41"/>
      <c r="C848" s="42"/>
      <c r="D848" s="43"/>
      <c r="E848" s="44"/>
      <c r="F848" s="44"/>
      <c r="G848" s="17" t="str">
        <f>IF(OR(E848="",F848=""),"",NETWORKDAYS(E848,F848,Lister!$D$7:$D$16))</f>
        <v/>
      </c>
      <c r="I848" s="45" t="str">
        <f t="shared" si="84"/>
        <v/>
      </c>
      <c r="J848" s="46"/>
      <c r="K848" s="47">
        <f>IF(ISNUMBER('Opsparede løndele'!I833),J848+'Opsparede løndele'!I833,J848)</f>
        <v>0</v>
      </c>
      <c r="L848" s="48"/>
      <c r="M848" s="49"/>
      <c r="N848" s="23" t="str">
        <f t="shared" si="85"/>
        <v/>
      </c>
      <c r="O848" s="21" t="str">
        <f t="shared" si="86"/>
        <v/>
      </c>
      <c r="P848" s="49"/>
      <c r="Q848" s="49"/>
      <c r="R848" s="49"/>
      <c r="S848" s="22" t="str">
        <f>IFERROR(MAX(IF(OR(P848="",Q848="",R848=""),"",IF(AND(MONTH(E848)=12,MONTH(F848)=12),(NETWORKDAYS(E848,F848,Lister!$D$7:$D$16)-P848)*O848/NETWORKDAYS(Lister!$D$19,Lister!$E$19,Lister!$D$7:$D$16),IF(AND(MONTH(E848)=12,F848&gt;DATE(2021,12,31)),(NETWORKDAYS(E848,Lister!$E$19,Lister!$D$7:$D$16)-P848)*O848/NETWORKDAYS(Lister!$D$19,Lister!$E$19,Lister!$D$7:$D$16),IF(E848&gt;DATE(2021,12,31),0)))),0),"")</f>
        <v/>
      </c>
      <c r="T848" s="22" t="str">
        <f>IFERROR(MAX(IF(OR(P848="",Q848="",R848=""),"",IF(AND(MONTH(E848)=1,MONTH(F848)=1),(NETWORKDAYS(E848,F848,Lister!$D$7:$D$16)-Q848)*O848/NETWORKDAYS(Lister!$D$20,Lister!$E$20,Lister!$D$7:$D$16),IF(AND(MONTH(E848)=1,F848&gt;DATE(2022,1,31)),(NETWORKDAYS(E848,Lister!$E$20,Lister!$D$7:$D$16)-Q848)*O848/NETWORKDAYS(Lister!$D$20,Lister!$E$20,Lister!$D$7:$D$16),IF(AND(E848&lt;DATE(2022,1,1),MONTH(F848)=1),(NETWORKDAYS(Lister!$D$20,F848,Lister!$D$7:$D$16)-Q848)*O848/NETWORKDAYS(Lister!$D$20,Lister!$E$20,Lister!$D$7:$D$16),IF(AND(E848&lt;DATE(2022,1,1),F848&gt;DATE(2022,1,31)),(NETWORKDAYS(Lister!$D$20,Lister!$E$20,Lister!$D$7:$D$16)-Q848)*O848/NETWORKDAYS(Lister!$D$20,Lister!$E$20,Lister!$D$7:$D$16),IF(OR(AND(E848&lt;DATE(2022,1,1),F848&lt;DATE(2022,1,1)),E848&gt;DATE(2022,1,31)),0)))))),0),"")</f>
        <v/>
      </c>
      <c r="U848" s="22" t="str">
        <f>IFERROR(MAX(IF(OR(P848="",Q848="",R848=""),"",IF(AND(MONTH(E848)=2,MONTH(F848)=2),(NETWORKDAYS(E848,F848,Lister!$D$7:$D$16)-R848)*O848/NETWORKDAYS(Lister!$D$21,Lister!$E$21,Lister!$D$7:$D$16),IF(AND(MONTH(E848)=2,F848&gt;DATE(2022,2,28)),(NETWORKDAYS(E848,Lister!$E$21,Lister!$D$7:$D$16)-R848)*O848/NETWORKDAYS(Lister!$D$21,Lister!$E$21,Lister!$D$7:$D$16),IF(AND(E848&lt;DATE(2022,2,1),MONTH(F848)=2),(NETWORKDAYS(Lister!$D$21,F848,Lister!$D$7:$D$16)-R848)*O848/NETWORKDAYS(Lister!$D$21,Lister!$E$21,Lister!$D$7:$D$16),IF(AND(E848&lt;DATE(2022,2,1),F848&gt;DATE(2022,2,28)),(NETWORKDAYS(Lister!$D$21,Lister!$E$21,Lister!$D$7:$D$16)-R848)*O848/NETWORKDAYS(Lister!$D$21,Lister!$E$21,Lister!$D$7:$D$16),IF(OR(AND(E848&lt;DATE(2022,2,1),F848&lt;DATE(2022,2,1)),E848&gt;DATE(2022,2,28)),0)))))),0),"")</f>
        <v/>
      </c>
      <c r="V848" s="23" t="str">
        <f t="shared" si="87"/>
        <v/>
      </c>
      <c r="W848" s="23" t="str">
        <f t="shared" si="88"/>
        <v/>
      </c>
      <c r="X848" s="24" t="str">
        <f t="shared" si="89"/>
        <v/>
      </c>
    </row>
    <row r="849" spans="1:24" x14ac:dyDescent="0.3">
      <c r="A849" s="4" t="str">
        <f t="shared" si="90"/>
        <v/>
      </c>
      <c r="B849" s="41"/>
      <c r="C849" s="42"/>
      <c r="D849" s="43"/>
      <c r="E849" s="44"/>
      <c r="F849" s="44"/>
      <c r="G849" s="17" t="str">
        <f>IF(OR(E849="",F849=""),"",NETWORKDAYS(E849,F849,Lister!$D$7:$D$16))</f>
        <v/>
      </c>
      <c r="I849" s="45" t="str">
        <f t="shared" si="84"/>
        <v/>
      </c>
      <c r="J849" s="46"/>
      <c r="K849" s="47">
        <f>IF(ISNUMBER('Opsparede løndele'!I834),J849+'Opsparede løndele'!I834,J849)</f>
        <v>0</v>
      </c>
      <c r="L849" s="48"/>
      <c r="M849" s="49"/>
      <c r="N849" s="23" t="str">
        <f t="shared" si="85"/>
        <v/>
      </c>
      <c r="O849" s="21" t="str">
        <f t="shared" si="86"/>
        <v/>
      </c>
      <c r="P849" s="49"/>
      <c r="Q849" s="49"/>
      <c r="R849" s="49"/>
      <c r="S849" s="22" t="str">
        <f>IFERROR(MAX(IF(OR(P849="",Q849="",R849=""),"",IF(AND(MONTH(E849)=12,MONTH(F849)=12),(NETWORKDAYS(E849,F849,Lister!$D$7:$D$16)-P849)*O849/NETWORKDAYS(Lister!$D$19,Lister!$E$19,Lister!$D$7:$D$16),IF(AND(MONTH(E849)=12,F849&gt;DATE(2021,12,31)),(NETWORKDAYS(E849,Lister!$E$19,Lister!$D$7:$D$16)-P849)*O849/NETWORKDAYS(Lister!$D$19,Lister!$E$19,Lister!$D$7:$D$16),IF(E849&gt;DATE(2021,12,31),0)))),0),"")</f>
        <v/>
      </c>
      <c r="T849" s="22" t="str">
        <f>IFERROR(MAX(IF(OR(P849="",Q849="",R849=""),"",IF(AND(MONTH(E849)=1,MONTH(F849)=1),(NETWORKDAYS(E849,F849,Lister!$D$7:$D$16)-Q849)*O849/NETWORKDAYS(Lister!$D$20,Lister!$E$20,Lister!$D$7:$D$16),IF(AND(MONTH(E849)=1,F849&gt;DATE(2022,1,31)),(NETWORKDAYS(E849,Lister!$E$20,Lister!$D$7:$D$16)-Q849)*O849/NETWORKDAYS(Lister!$D$20,Lister!$E$20,Lister!$D$7:$D$16),IF(AND(E849&lt;DATE(2022,1,1),MONTH(F849)=1),(NETWORKDAYS(Lister!$D$20,F849,Lister!$D$7:$D$16)-Q849)*O849/NETWORKDAYS(Lister!$D$20,Lister!$E$20,Lister!$D$7:$D$16),IF(AND(E849&lt;DATE(2022,1,1),F849&gt;DATE(2022,1,31)),(NETWORKDAYS(Lister!$D$20,Lister!$E$20,Lister!$D$7:$D$16)-Q849)*O849/NETWORKDAYS(Lister!$D$20,Lister!$E$20,Lister!$D$7:$D$16),IF(OR(AND(E849&lt;DATE(2022,1,1),F849&lt;DATE(2022,1,1)),E849&gt;DATE(2022,1,31)),0)))))),0),"")</f>
        <v/>
      </c>
      <c r="U849" s="22" t="str">
        <f>IFERROR(MAX(IF(OR(P849="",Q849="",R849=""),"",IF(AND(MONTH(E849)=2,MONTH(F849)=2),(NETWORKDAYS(E849,F849,Lister!$D$7:$D$16)-R849)*O849/NETWORKDAYS(Lister!$D$21,Lister!$E$21,Lister!$D$7:$D$16),IF(AND(MONTH(E849)=2,F849&gt;DATE(2022,2,28)),(NETWORKDAYS(E849,Lister!$E$21,Lister!$D$7:$D$16)-R849)*O849/NETWORKDAYS(Lister!$D$21,Lister!$E$21,Lister!$D$7:$D$16),IF(AND(E849&lt;DATE(2022,2,1),MONTH(F849)=2),(NETWORKDAYS(Lister!$D$21,F849,Lister!$D$7:$D$16)-R849)*O849/NETWORKDAYS(Lister!$D$21,Lister!$E$21,Lister!$D$7:$D$16),IF(AND(E849&lt;DATE(2022,2,1),F849&gt;DATE(2022,2,28)),(NETWORKDAYS(Lister!$D$21,Lister!$E$21,Lister!$D$7:$D$16)-R849)*O849/NETWORKDAYS(Lister!$D$21,Lister!$E$21,Lister!$D$7:$D$16),IF(OR(AND(E849&lt;DATE(2022,2,1),F849&lt;DATE(2022,2,1)),E849&gt;DATE(2022,2,28)),0)))))),0),"")</f>
        <v/>
      </c>
      <c r="V849" s="23" t="str">
        <f t="shared" si="87"/>
        <v/>
      </c>
      <c r="W849" s="23" t="str">
        <f t="shared" si="88"/>
        <v/>
      </c>
      <c r="X849" s="24" t="str">
        <f t="shared" si="89"/>
        <v/>
      </c>
    </row>
    <row r="850" spans="1:24" x14ac:dyDescent="0.3">
      <c r="A850" s="4" t="str">
        <f t="shared" si="90"/>
        <v/>
      </c>
      <c r="B850" s="41"/>
      <c r="C850" s="42"/>
      <c r="D850" s="43"/>
      <c r="E850" s="44"/>
      <c r="F850" s="44"/>
      <c r="G850" s="17" t="str">
        <f>IF(OR(E850="",F850=""),"",NETWORKDAYS(E850,F850,Lister!$D$7:$D$16))</f>
        <v/>
      </c>
      <c r="I850" s="45" t="str">
        <f t="shared" si="84"/>
        <v/>
      </c>
      <c r="J850" s="46"/>
      <c r="K850" s="47">
        <f>IF(ISNUMBER('Opsparede løndele'!I835),J850+'Opsparede løndele'!I835,J850)</f>
        <v>0</v>
      </c>
      <c r="L850" s="48"/>
      <c r="M850" s="49"/>
      <c r="N850" s="23" t="str">
        <f t="shared" si="85"/>
        <v/>
      </c>
      <c r="O850" s="21" t="str">
        <f t="shared" si="86"/>
        <v/>
      </c>
      <c r="P850" s="49"/>
      <c r="Q850" s="49"/>
      <c r="R850" s="49"/>
      <c r="S850" s="22" t="str">
        <f>IFERROR(MAX(IF(OR(P850="",Q850="",R850=""),"",IF(AND(MONTH(E850)=12,MONTH(F850)=12),(NETWORKDAYS(E850,F850,Lister!$D$7:$D$16)-P850)*O850/NETWORKDAYS(Lister!$D$19,Lister!$E$19,Lister!$D$7:$D$16),IF(AND(MONTH(E850)=12,F850&gt;DATE(2021,12,31)),(NETWORKDAYS(E850,Lister!$E$19,Lister!$D$7:$D$16)-P850)*O850/NETWORKDAYS(Lister!$D$19,Lister!$E$19,Lister!$D$7:$D$16),IF(E850&gt;DATE(2021,12,31),0)))),0),"")</f>
        <v/>
      </c>
      <c r="T850" s="22" t="str">
        <f>IFERROR(MAX(IF(OR(P850="",Q850="",R850=""),"",IF(AND(MONTH(E850)=1,MONTH(F850)=1),(NETWORKDAYS(E850,F850,Lister!$D$7:$D$16)-Q850)*O850/NETWORKDAYS(Lister!$D$20,Lister!$E$20,Lister!$D$7:$D$16),IF(AND(MONTH(E850)=1,F850&gt;DATE(2022,1,31)),(NETWORKDAYS(E850,Lister!$E$20,Lister!$D$7:$D$16)-Q850)*O850/NETWORKDAYS(Lister!$D$20,Lister!$E$20,Lister!$D$7:$D$16),IF(AND(E850&lt;DATE(2022,1,1),MONTH(F850)=1),(NETWORKDAYS(Lister!$D$20,F850,Lister!$D$7:$D$16)-Q850)*O850/NETWORKDAYS(Lister!$D$20,Lister!$E$20,Lister!$D$7:$D$16),IF(AND(E850&lt;DATE(2022,1,1),F850&gt;DATE(2022,1,31)),(NETWORKDAYS(Lister!$D$20,Lister!$E$20,Lister!$D$7:$D$16)-Q850)*O850/NETWORKDAYS(Lister!$D$20,Lister!$E$20,Lister!$D$7:$D$16),IF(OR(AND(E850&lt;DATE(2022,1,1),F850&lt;DATE(2022,1,1)),E850&gt;DATE(2022,1,31)),0)))))),0),"")</f>
        <v/>
      </c>
      <c r="U850" s="22" t="str">
        <f>IFERROR(MAX(IF(OR(P850="",Q850="",R850=""),"",IF(AND(MONTH(E850)=2,MONTH(F850)=2),(NETWORKDAYS(E850,F850,Lister!$D$7:$D$16)-R850)*O850/NETWORKDAYS(Lister!$D$21,Lister!$E$21,Lister!$D$7:$D$16),IF(AND(MONTH(E850)=2,F850&gt;DATE(2022,2,28)),(NETWORKDAYS(E850,Lister!$E$21,Lister!$D$7:$D$16)-R850)*O850/NETWORKDAYS(Lister!$D$21,Lister!$E$21,Lister!$D$7:$D$16),IF(AND(E850&lt;DATE(2022,2,1),MONTH(F850)=2),(NETWORKDAYS(Lister!$D$21,F850,Lister!$D$7:$D$16)-R850)*O850/NETWORKDAYS(Lister!$D$21,Lister!$E$21,Lister!$D$7:$D$16),IF(AND(E850&lt;DATE(2022,2,1),F850&gt;DATE(2022,2,28)),(NETWORKDAYS(Lister!$D$21,Lister!$E$21,Lister!$D$7:$D$16)-R850)*O850/NETWORKDAYS(Lister!$D$21,Lister!$E$21,Lister!$D$7:$D$16),IF(OR(AND(E850&lt;DATE(2022,2,1),F850&lt;DATE(2022,2,1)),E850&gt;DATE(2022,2,28)),0)))))),0),"")</f>
        <v/>
      </c>
      <c r="V850" s="23" t="str">
        <f t="shared" si="87"/>
        <v/>
      </c>
      <c r="W850" s="23" t="str">
        <f t="shared" si="88"/>
        <v/>
      </c>
      <c r="X850" s="24" t="str">
        <f t="shared" si="89"/>
        <v/>
      </c>
    </row>
    <row r="851" spans="1:24" x14ac:dyDescent="0.3">
      <c r="A851" s="4" t="str">
        <f t="shared" si="90"/>
        <v/>
      </c>
      <c r="B851" s="41"/>
      <c r="C851" s="42"/>
      <c r="D851" s="43"/>
      <c r="E851" s="44"/>
      <c r="F851" s="44"/>
      <c r="G851" s="17" t="str">
        <f>IF(OR(E851="",F851=""),"",NETWORKDAYS(E851,F851,Lister!$D$7:$D$16))</f>
        <v/>
      </c>
      <c r="I851" s="45" t="str">
        <f t="shared" si="84"/>
        <v/>
      </c>
      <c r="J851" s="46"/>
      <c r="K851" s="47">
        <f>IF(ISNUMBER('Opsparede løndele'!I836),J851+'Opsparede løndele'!I836,J851)</f>
        <v>0</v>
      </c>
      <c r="L851" s="48"/>
      <c r="M851" s="49"/>
      <c r="N851" s="23" t="str">
        <f t="shared" si="85"/>
        <v/>
      </c>
      <c r="O851" s="21" t="str">
        <f t="shared" si="86"/>
        <v/>
      </c>
      <c r="P851" s="49"/>
      <c r="Q851" s="49"/>
      <c r="R851" s="49"/>
      <c r="S851" s="22" t="str">
        <f>IFERROR(MAX(IF(OR(P851="",Q851="",R851=""),"",IF(AND(MONTH(E851)=12,MONTH(F851)=12),(NETWORKDAYS(E851,F851,Lister!$D$7:$D$16)-P851)*O851/NETWORKDAYS(Lister!$D$19,Lister!$E$19,Lister!$D$7:$D$16),IF(AND(MONTH(E851)=12,F851&gt;DATE(2021,12,31)),(NETWORKDAYS(E851,Lister!$E$19,Lister!$D$7:$D$16)-P851)*O851/NETWORKDAYS(Lister!$D$19,Lister!$E$19,Lister!$D$7:$D$16),IF(E851&gt;DATE(2021,12,31),0)))),0),"")</f>
        <v/>
      </c>
      <c r="T851" s="22" t="str">
        <f>IFERROR(MAX(IF(OR(P851="",Q851="",R851=""),"",IF(AND(MONTH(E851)=1,MONTH(F851)=1),(NETWORKDAYS(E851,F851,Lister!$D$7:$D$16)-Q851)*O851/NETWORKDAYS(Lister!$D$20,Lister!$E$20,Lister!$D$7:$D$16),IF(AND(MONTH(E851)=1,F851&gt;DATE(2022,1,31)),(NETWORKDAYS(E851,Lister!$E$20,Lister!$D$7:$D$16)-Q851)*O851/NETWORKDAYS(Lister!$D$20,Lister!$E$20,Lister!$D$7:$D$16),IF(AND(E851&lt;DATE(2022,1,1),MONTH(F851)=1),(NETWORKDAYS(Lister!$D$20,F851,Lister!$D$7:$D$16)-Q851)*O851/NETWORKDAYS(Lister!$D$20,Lister!$E$20,Lister!$D$7:$D$16),IF(AND(E851&lt;DATE(2022,1,1),F851&gt;DATE(2022,1,31)),(NETWORKDAYS(Lister!$D$20,Lister!$E$20,Lister!$D$7:$D$16)-Q851)*O851/NETWORKDAYS(Lister!$D$20,Lister!$E$20,Lister!$D$7:$D$16),IF(OR(AND(E851&lt;DATE(2022,1,1),F851&lt;DATE(2022,1,1)),E851&gt;DATE(2022,1,31)),0)))))),0),"")</f>
        <v/>
      </c>
      <c r="U851" s="22" t="str">
        <f>IFERROR(MAX(IF(OR(P851="",Q851="",R851=""),"",IF(AND(MONTH(E851)=2,MONTH(F851)=2),(NETWORKDAYS(E851,F851,Lister!$D$7:$D$16)-R851)*O851/NETWORKDAYS(Lister!$D$21,Lister!$E$21,Lister!$D$7:$D$16),IF(AND(MONTH(E851)=2,F851&gt;DATE(2022,2,28)),(NETWORKDAYS(E851,Lister!$E$21,Lister!$D$7:$D$16)-R851)*O851/NETWORKDAYS(Lister!$D$21,Lister!$E$21,Lister!$D$7:$D$16),IF(AND(E851&lt;DATE(2022,2,1),MONTH(F851)=2),(NETWORKDAYS(Lister!$D$21,F851,Lister!$D$7:$D$16)-R851)*O851/NETWORKDAYS(Lister!$D$21,Lister!$E$21,Lister!$D$7:$D$16),IF(AND(E851&lt;DATE(2022,2,1),F851&gt;DATE(2022,2,28)),(NETWORKDAYS(Lister!$D$21,Lister!$E$21,Lister!$D$7:$D$16)-R851)*O851/NETWORKDAYS(Lister!$D$21,Lister!$E$21,Lister!$D$7:$D$16),IF(OR(AND(E851&lt;DATE(2022,2,1),F851&lt;DATE(2022,2,1)),E851&gt;DATE(2022,2,28)),0)))))),0),"")</f>
        <v/>
      </c>
      <c r="V851" s="23" t="str">
        <f t="shared" si="87"/>
        <v/>
      </c>
      <c r="W851" s="23" t="str">
        <f t="shared" si="88"/>
        <v/>
      </c>
      <c r="X851" s="24" t="str">
        <f t="shared" si="89"/>
        <v/>
      </c>
    </row>
    <row r="852" spans="1:24" x14ac:dyDescent="0.3">
      <c r="A852" s="4" t="str">
        <f t="shared" si="90"/>
        <v/>
      </c>
      <c r="B852" s="41"/>
      <c r="C852" s="42"/>
      <c r="D852" s="43"/>
      <c r="E852" s="44"/>
      <c r="F852" s="44"/>
      <c r="G852" s="17" t="str">
        <f>IF(OR(E852="",F852=""),"",NETWORKDAYS(E852,F852,Lister!$D$7:$D$16))</f>
        <v/>
      </c>
      <c r="I852" s="45" t="str">
        <f t="shared" si="84"/>
        <v/>
      </c>
      <c r="J852" s="46"/>
      <c r="K852" s="47">
        <f>IF(ISNUMBER('Opsparede løndele'!I837),J852+'Opsparede løndele'!I837,J852)</f>
        <v>0</v>
      </c>
      <c r="L852" s="48"/>
      <c r="M852" s="49"/>
      <c r="N852" s="23" t="str">
        <f t="shared" si="85"/>
        <v/>
      </c>
      <c r="O852" s="21" t="str">
        <f t="shared" si="86"/>
        <v/>
      </c>
      <c r="P852" s="49"/>
      <c r="Q852" s="49"/>
      <c r="R852" s="49"/>
      <c r="S852" s="22" t="str">
        <f>IFERROR(MAX(IF(OR(P852="",Q852="",R852=""),"",IF(AND(MONTH(E852)=12,MONTH(F852)=12),(NETWORKDAYS(E852,F852,Lister!$D$7:$D$16)-P852)*O852/NETWORKDAYS(Lister!$D$19,Lister!$E$19,Lister!$D$7:$D$16),IF(AND(MONTH(E852)=12,F852&gt;DATE(2021,12,31)),(NETWORKDAYS(E852,Lister!$E$19,Lister!$D$7:$D$16)-P852)*O852/NETWORKDAYS(Lister!$D$19,Lister!$E$19,Lister!$D$7:$D$16),IF(E852&gt;DATE(2021,12,31),0)))),0),"")</f>
        <v/>
      </c>
      <c r="T852" s="22" t="str">
        <f>IFERROR(MAX(IF(OR(P852="",Q852="",R852=""),"",IF(AND(MONTH(E852)=1,MONTH(F852)=1),(NETWORKDAYS(E852,F852,Lister!$D$7:$D$16)-Q852)*O852/NETWORKDAYS(Lister!$D$20,Lister!$E$20,Lister!$D$7:$D$16),IF(AND(MONTH(E852)=1,F852&gt;DATE(2022,1,31)),(NETWORKDAYS(E852,Lister!$E$20,Lister!$D$7:$D$16)-Q852)*O852/NETWORKDAYS(Lister!$D$20,Lister!$E$20,Lister!$D$7:$D$16),IF(AND(E852&lt;DATE(2022,1,1),MONTH(F852)=1),(NETWORKDAYS(Lister!$D$20,F852,Lister!$D$7:$D$16)-Q852)*O852/NETWORKDAYS(Lister!$D$20,Lister!$E$20,Lister!$D$7:$D$16),IF(AND(E852&lt;DATE(2022,1,1),F852&gt;DATE(2022,1,31)),(NETWORKDAYS(Lister!$D$20,Lister!$E$20,Lister!$D$7:$D$16)-Q852)*O852/NETWORKDAYS(Lister!$D$20,Lister!$E$20,Lister!$D$7:$D$16),IF(OR(AND(E852&lt;DATE(2022,1,1),F852&lt;DATE(2022,1,1)),E852&gt;DATE(2022,1,31)),0)))))),0),"")</f>
        <v/>
      </c>
      <c r="U852" s="22" t="str">
        <f>IFERROR(MAX(IF(OR(P852="",Q852="",R852=""),"",IF(AND(MONTH(E852)=2,MONTH(F852)=2),(NETWORKDAYS(E852,F852,Lister!$D$7:$D$16)-R852)*O852/NETWORKDAYS(Lister!$D$21,Lister!$E$21,Lister!$D$7:$D$16),IF(AND(MONTH(E852)=2,F852&gt;DATE(2022,2,28)),(NETWORKDAYS(E852,Lister!$E$21,Lister!$D$7:$D$16)-R852)*O852/NETWORKDAYS(Lister!$D$21,Lister!$E$21,Lister!$D$7:$D$16),IF(AND(E852&lt;DATE(2022,2,1),MONTH(F852)=2),(NETWORKDAYS(Lister!$D$21,F852,Lister!$D$7:$D$16)-R852)*O852/NETWORKDAYS(Lister!$D$21,Lister!$E$21,Lister!$D$7:$D$16),IF(AND(E852&lt;DATE(2022,2,1),F852&gt;DATE(2022,2,28)),(NETWORKDAYS(Lister!$D$21,Lister!$E$21,Lister!$D$7:$D$16)-R852)*O852/NETWORKDAYS(Lister!$D$21,Lister!$E$21,Lister!$D$7:$D$16),IF(OR(AND(E852&lt;DATE(2022,2,1),F852&lt;DATE(2022,2,1)),E852&gt;DATE(2022,2,28)),0)))))),0),"")</f>
        <v/>
      </c>
      <c r="V852" s="23" t="str">
        <f t="shared" si="87"/>
        <v/>
      </c>
      <c r="W852" s="23" t="str">
        <f t="shared" si="88"/>
        <v/>
      </c>
      <c r="X852" s="24" t="str">
        <f t="shared" si="89"/>
        <v/>
      </c>
    </row>
    <row r="853" spans="1:24" x14ac:dyDescent="0.3">
      <c r="A853" s="4" t="str">
        <f t="shared" si="90"/>
        <v/>
      </c>
      <c r="B853" s="41"/>
      <c r="C853" s="42"/>
      <c r="D853" s="43"/>
      <c r="E853" s="44"/>
      <c r="F853" s="44"/>
      <c r="G853" s="17" t="str">
        <f>IF(OR(E853="",F853=""),"",NETWORKDAYS(E853,F853,Lister!$D$7:$D$16))</f>
        <v/>
      </c>
      <c r="I853" s="45" t="str">
        <f t="shared" si="84"/>
        <v/>
      </c>
      <c r="J853" s="46"/>
      <c r="K853" s="47">
        <f>IF(ISNUMBER('Opsparede løndele'!I838),J853+'Opsparede løndele'!I838,J853)</f>
        <v>0</v>
      </c>
      <c r="L853" s="48"/>
      <c r="M853" s="49"/>
      <c r="N853" s="23" t="str">
        <f t="shared" si="85"/>
        <v/>
      </c>
      <c r="O853" s="21" t="str">
        <f t="shared" si="86"/>
        <v/>
      </c>
      <c r="P853" s="49"/>
      <c r="Q853" s="49"/>
      <c r="R853" s="49"/>
      <c r="S853" s="22" t="str">
        <f>IFERROR(MAX(IF(OR(P853="",Q853="",R853=""),"",IF(AND(MONTH(E853)=12,MONTH(F853)=12),(NETWORKDAYS(E853,F853,Lister!$D$7:$D$16)-P853)*O853/NETWORKDAYS(Lister!$D$19,Lister!$E$19,Lister!$D$7:$D$16),IF(AND(MONTH(E853)=12,F853&gt;DATE(2021,12,31)),(NETWORKDAYS(E853,Lister!$E$19,Lister!$D$7:$D$16)-P853)*O853/NETWORKDAYS(Lister!$D$19,Lister!$E$19,Lister!$D$7:$D$16),IF(E853&gt;DATE(2021,12,31),0)))),0),"")</f>
        <v/>
      </c>
      <c r="T853" s="22" t="str">
        <f>IFERROR(MAX(IF(OR(P853="",Q853="",R853=""),"",IF(AND(MONTH(E853)=1,MONTH(F853)=1),(NETWORKDAYS(E853,F853,Lister!$D$7:$D$16)-Q853)*O853/NETWORKDAYS(Lister!$D$20,Lister!$E$20,Lister!$D$7:$D$16),IF(AND(MONTH(E853)=1,F853&gt;DATE(2022,1,31)),(NETWORKDAYS(E853,Lister!$E$20,Lister!$D$7:$D$16)-Q853)*O853/NETWORKDAYS(Lister!$D$20,Lister!$E$20,Lister!$D$7:$D$16),IF(AND(E853&lt;DATE(2022,1,1),MONTH(F853)=1),(NETWORKDAYS(Lister!$D$20,F853,Lister!$D$7:$D$16)-Q853)*O853/NETWORKDAYS(Lister!$D$20,Lister!$E$20,Lister!$D$7:$D$16),IF(AND(E853&lt;DATE(2022,1,1),F853&gt;DATE(2022,1,31)),(NETWORKDAYS(Lister!$D$20,Lister!$E$20,Lister!$D$7:$D$16)-Q853)*O853/NETWORKDAYS(Lister!$D$20,Lister!$E$20,Lister!$D$7:$D$16),IF(OR(AND(E853&lt;DATE(2022,1,1),F853&lt;DATE(2022,1,1)),E853&gt;DATE(2022,1,31)),0)))))),0),"")</f>
        <v/>
      </c>
      <c r="U853" s="22" t="str">
        <f>IFERROR(MAX(IF(OR(P853="",Q853="",R853=""),"",IF(AND(MONTH(E853)=2,MONTH(F853)=2),(NETWORKDAYS(E853,F853,Lister!$D$7:$D$16)-R853)*O853/NETWORKDAYS(Lister!$D$21,Lister!$E$21,Lister!$D$7:$D$16),IF(AND(MONTH(E853)=2,F853&gt;DATE(2022,2,28)),(NETWORKDAYS(E853,Lister!$E$21,Lister!$D$7:$D$16)-R853)*O853/NETWORKDAYS(Lister!$D$21,Lister!$E$21,Lister!$D$7:$D$16),IF(AND(E853&lt;DATE(2022,2,1),MONTH(F853)=2),(NETWORKDAYS(Lister!$D$21,F853,Lister!$D$7:$D$16)-R853)*O853/NETWORKDAYS(Lister!$D$21,Lister!$E$21,Lister!$D$7:$D$16),IF(AND(E853&lt;DATE(2022,2,1),F853&gt;DATE(2022,2,28)),(NETWORKDAYS(Lister!$D$21,Lister!$E$21,Lister!$D$7:$D$16)-R853)*O853/NETWORKDAYS(Lister!$D$21,Lister!$E$21,Lister!$D$7:$D$16),IF(OR(AND(E853&lt;DATE(2022,2,1),F853&lt;DATE(2022,2,1)),E853&gt;DATE(2022,2,28)),0)))))),0),"")</f>
        <v/>
      </c>
      <c r="V853" s="23" t="str">
        <f t="shared" si="87"/>
        <v/>
      </c>
      <c r="W853" s="23" t="str">
        <f t="shared" si="88"/>
        <v/>
      </c>
      <c r="X853" s="24" t="str">
        <f t="shared" si="89"/>
        <v/>
      </c>
    </row>
    <row r="854" spans="1:24" x14ac:dyDescent="0.3">
      <c r="A854" s="4" t="str">
        <f t="shared" si="90"/>
        <v/>
      </c>
      <c r="B854" s="41"/>
      <c r="C854" s="42"/>
      <c r="D854" s="43"/>
      <c r="E854" s="44"/>
      <c r="F854" s="44"/>
      <c r="G854" s="17" t="str">
        <f>IF(OR(E854="",F854=""),"",NETWORKDAYS(E854,F854,Lister!$D$7:$D$16))</f>
        <v/>
      </c>
      <c r="I854" s="45" t="str">
        <f t="shared" ref="I854:I917" si="91">IF(H854="","",IF(H854="Funktionær",0.75,IF(H854="Ikke-funktionær",0.9,IF(H854="Elev/lærling",0.9))))</f>
        <v/>
      </c>
      <c r="J854" s="46"/>
      <c r="K854" s="47">
        <f>IF(ISNUMBER('Opsparede løndele'!I839),J854+'Opsparede løndele'!I839,J854)</f>
        <v>0</v>
      </c>
      <c r="L854" s="48"/>
      <c r="M854" s="49"/>
      <c r="N854" s="23" t="str">
        <f t="shared" ref="N854:N917" si="92">IF(B854="","",IF(K854*I854&gt;30000*IF(M854&gt;37,37,M854)/37,30000*IF(M854&gt;37,37,M854)/37,K854*I854))</f>
        <v/>
      </c>
      <c r="O854" s="21" t="str">
        <f t="shared" ref="O854:O917" si="93">IF(N854="","",IF(N854&lt;=K854-L854,N854,K854-L854))</f>
        <v/>
      </c>
      <c r="P854" s="49"/>
      <c r="Q854" s="49"/>
      <c r="R854" s="49"/>
      <c r="S854" s="22" t="str">
        <f>IFERROR(MAX(IF(OR(P854="",Q854="",R854=""),"",IF(AND(MONTH(E854)=12,MONTH(F854)=12),(NETWORKDAYS(E854,F854,Lister!$D$7:$D$16)-P854)*O854/NETWORKDAYS(Lister!$D$19,Lister!$E$19,Lister!$D$7:$D$16),IF(AND(MONTH(E854)=12,F854&gt;DATE(2021,12,31)),(NETWORKDAYS(E854,Lister!$E$19,Lister!$D$7:$D$16)-P854)*O854/NETWORKDAYS(Lister!$D$19,Lister!$E$19,Lister!$D$7:$D$16),IF(E854&gt;DATE(2021,12,31),0)))),0),"")</f>
        <v/>
      </c>
      <c r="T854" s="22" t="str">
        <f>IFERROR(MAX(IF(OR(P854="",Q854="",R854=""),"",IF(AND(MONTH(E854)=1,MONTH(F854)=1),(NETWORKDAYS(E854,F854,Lister!$D$7:$D$16)-Q854)*O854/NETWORKDAYS(Lister!$D$20,Lister!$E$20,Lister!$D$7:$D$16),IF(AND(MONTH(E854)=1,F854&gt;DATE(2022,1,31)),(NETWORKDAYS(E854,Lister!$E$20,Lister!$D$7:$D$16)-Q854)*O854/NETWORKDAYS(Lister!$D$20,Lister!$E$20,Lister!$D$7:$D$16),IF(AND(E854&lt;DATE(2022,1,1),MONTH(F854)=1),(NETWORKDAYS(Lister!$D$20,F854,Lister!$D$7:$D$16)-Q854)*O854/NETWORKDAYS(Lister!$D$20,Lister!$E$20,Lister!$D$7:$D$16),IF(AND(E854&lt;DATE(2022,1,1),F854&gt;DATE(2022,1,31)),(NETWORKDAYS(Lister!$D$20,Lister!$E$20,Lister!$D$7:$D$16)-Q854)*O854/NETWORKDAYS(Lister!$D$20,Lister!$E$20,Lister!$D$7:$D$16),IF(OR(AND(E854&lt;DATE(2022,1,1),F854&lt;DATE(2022,1,1)),E854&gt;DATE(2022,1,31)),0)))))),0),"")</f>
        <v/>
      </c>
      <c r="U854" s="22" t="str">
        <f>IFERROR(MAX(IF(OR(P854="",Q854="",R854=""),"",IF(AND(MONTH(E854)=2,MONTH(F854)=2),(NETWORKDAYS(E854,F854,Lister!$D$7:$D$16)-R854)*O854/NETWORKDAYS(Lister!$D$21,Lister!$E$21,Lister!$D$7:$D$16),IF(AND(MONTH(E854)=2,F854&gt;DATE(2022,2,28)),(NETWORKDAYS(E854,Lister!$E$21,Lister!$D$7:$D$16)-R854)*O854/NETWORKDAYS(Lister!$D$21,Lister!$E$21,Lister!$D$7:$D$16),IF(AND(E854&lt;DATE(2022,2,1),MONTH(F854)=2),(NETWORKDAYS(Lister!$D$21,F854,Lister!$D$7:$D$16)-R854)*O854/NETWORKDAYS(Lister!$D$21,Lister!$E$21,Lister!$D$7:$D$16),IF(AND(E854&lt;DATE(2022,2,1),F854&gt;DATE(2022,2,28)),(NETWORKDAYS(Lister!$D$21,Lister!$E$21,Lister!$D$7:$D$16)-R854)*O854/NETWORKDAYS(Lister!$D$21,Lister!$E$21,Lister!$D$7:$D$16),IF(OR(AND(E854&lt;DATE(2022,2,1),F854&lt;DATE(2022,2,1)),E854&gt;DATE(2022,2,28)),0)))))),0),"")</f>
        <v/>
      </c>
      <c r="V854" s="23" t="str">
        <f t="shared" ref="V854:V917" si="94">IF(AND(ISNUMBER(S854),ISNUMBER(T854),ISNUMBER(U854)),S854+T854+U854,"")</f>
        <v/>
      </c>
      <c r="W854" s="23" t="str">
        <f t="shared" ref="W854:W917" si="95">IFERROR(IF(E854&gt;=DATE(2021,12,10),3,0)/31*O854,"")</f>
        <v/>
      </c>
      <c r="X854" s="24" t="str">
        <f t="shared" ref="X854:X917" si="96">IFERROR(MAX(IF(AND(ISNUMBER(S854),ISNUMBER(T854),ISNUMBER(U854)),V854-W854,""),0),"")</f>
        <v/>
      </c>
    </row>
    <row r="855" spans="1:24" x14ac:dyDescent="0.3">
      <c r="A855" s="4" t="str">
        <f t="shared" ref="A855:A918" si="97">IF(B855="","",A854+1)</f>
        <v/>
      </c>
      <c r="B855" s="41"/>
      <c r="C855" s="42"/>
      <c r="D855" s="43"/>
      <c r="E855" s="44"/>
      <c r="F855" s="44"/>
      <c r="G855" s="17" t="str">
        <f>IF(OR(E855="",F855=""),"",NETWORKDAYS(E855,F855,Lister!$D$7:$D$16))</f>
        <v/>
      </c>
      <c r="I855" s="45" t="str">
        <f t="shared" si="91"/>
        <v/>
      </c>
      <c r="J855" s="46"/>
      <c r="K855" s="47">
        <f>IF(ISNUMBER('Opsparede løndele'!I840),J855+'Opsparede løndele'!I840,J855)</f>
        <v>0</v>
      </c>
      <c r="L855" s="48"/>
      <c r="M855" s="49"/>
      <c r="N855" s="23" t="str">
        <f t="shared" si="92"/>
        <v/>
      </c>
      <c r="O855" s="21" t="str">
        <f t="shared" si="93"/>
        <v/>
      </c>
      <c r="P855" s="49"/>
      <c r="Q855" s="49"/>
      <c r="R855" s="49"/>
      <c r="S855" s="22" t="str">
        <f>IFERROR(MAX(IF(OR(P855="",Q855="",R855=""),"",IF(AND(MONTH(E855)=12,MONTH(F855)=12),(NETWORKDAYS(E855,F855,Lister!$D$7:$D$16)-P855)*O855/NETWORKDAYS(Lister!$D$19,Lister!$E$19,Lister!$D$7:$D$16),IF(AND(MONTH(E855)=12,F855&gt;DATE(2021,12,31)),(NETWORKDAYS(E855,Lister!$E$19,Lister!$D$7:$D$16)-P855)*O855/NETWORKDAYS(Lister!$D$19,Lister!$E$19,Lister!$D$7:$D$16),IF(E855&gt;DATE(2021,12,31),0)))),0),"")</f>
        <v/>
      </c>
      <c r="T855" s="22" t="str">
        <f>IFERROR(MAX(IF(OR(P855="",Q855="",R855=""),"",IF(AND(MONTH(E855)=1,MONTH(F855)=1),(NETWORKDAYS(E855,F855,Lister!$D$7:$D$16)-Q855)*O855/NETWORKDAYS(Lister!$D$20,Lister!$E$20,Lister!$D$7:$D$16),IF(AND(MONTH(E855)=1,F855&gt;DATE(2022,1,31)),(NETWORKDAYS(E855,Lister!$E$20,Lister!$D$7:$D$16)-Q855)*O855/NETWORKDAYS(Lister!$D$20,Lister!$E$20,Lister!$D$7:$D$16),IF(AND(E855&lt;DATE(2022,1,1),MONTH(F855)=1),(NETWORKDAYS(Lister!$D$20,F855,Lister!$D$7:$D$16)-Q855)*O855/NETWORKDAYS(Lister!$D$20,Lister!$E$20,Lister!$D$7:$D$16),IF(AND(E855&lt;DATE(2022,1,1),F855&gt;DATE(2022,1,31)),(NETWORKDAYS(Lister!$D$20,Lister!$E$20,Lister!$D$7:$D$16)-Q855)*O855/NETWORKDAYS(Lister!$D$20,Lister!$E$20,Lister!$D$7:$D$16),IF(OR(AND(E855&lt;DATE(2022,1,1),F855&lt;DATE(2022,1,1)),E855&gt;DATE(2022,1,31)),0)))))),0),"")</f>
        <v/>
      </c>
      <c r="U855" s="22" t="str">
        <f>IFERROR(MAX(IF(OR(P855="",Q855="",R855=""),"",IF(AND(MONTH(E855)=2,MONTH(F855)=2),(NETWORKDAYS(E855,F855,Lister!$D$7:$D$16)-R855)*O855/NETWORKDAYS(Lister!$D$21,Lister!$E$21,Lister!$D$7:$D$16),IF(AND(MONTH(E855)=2,F855&gt;DATE(2022,2,28)),(NETWORKDAYS(E855,Lister!$E$21,Lister!$D$7:$D$16)-R855)*O855/NETWORKDAYS(Lister!$D$21,Lister!$E$21,Lister!$D$7:$D$16),IF(AND(E855&lt;DATE(2022,2,1),MONTH(F855)=2),(NETWORKDAYS(Lister!$D$21,F855,Lister!$D$7:$D$16)-R855)*O855/NETWORKDAYS(Lister!$D$21,Lister!$E$21,Lister!$D$7:$D$16),IF(AND(E855&lt;DATE(2022,2,1),F855&gt;DATE(2022,2,28)),(NETWORKDAYS(Lister!$D$21,Lister!$E$21,Lister!$D$7:$D$16)-R855)*O855/NETWORKDAYS(Lister!$D$21,Lister!$E$21,Lister!$D$7:$D$16),IF(OR(AND(E855&lt;DATE(2022,2,1),F855&lt;DATE(2022,2,1)),E855&gt;DATE(2022,2,28)),0)))))),0),"")</f>
        <v/>
      </c>
      <c r="V855" s="23" t="str">
        <f t="shared" si="94"/>
        <v/>
      </c>
      <c r="W855" s="23" t="str">
        <f t="shared" si="95"/>
        <v/>
      </c>
      <c r="X855" s="24" t="str">
        <f t="shared" si="96"/>
        <v/>
      </c>
    </row>
    <row r="856" spans="1:24" x14ac:dyDescent="0.3">
      <c r="A856" s="4" t="str">
        <f t="shared" si="97"/>
        <v/>
      </c>
      <c r="B856" s="41"/>
      <c r="C856" s="42"/>
      <c r="D856" s="43"/>
      <c r="E856" s="44"/>
      <c r="F856" s="44"/>
      <c r="G856" s="17" t="str">
        <f>IF(OR(E856="",F856=""),"",NETWORKDAYS(E856,F856,Lister!$D$7:$D$16))</f>
        <v/>
      </c>
      <c r="I856" s="45" t="str">
        <f t="shared" si="91"/>
        <v/>
      </c>
      <c r="J856" s="46"/>
      <c r="K856" s="47">
        <f>IF(ISNUMBER('Opsparede løndele'!I841),J856+'Opsparede løndele'!I841,J856)</f>
        <v>0</v>
      </c>
      <c r="L856" s="48"/>
      <c r="M856" s="49"/>
      <c r="N856" s="23" t="str">
        <f t="shared" si="92"/>
        <v/>
      </c>
      <c r="O856" s="21" t="str">
        <f t="shared" si="93"/>
        <v/>
      </c>
      <c r="P856" s="49"/>
      <c r="Q856" s="49"/>
      <c r="R856" s="49"/>
      <c r="S856" s="22" t="str">
        <f>IFERROR(MAX(IF(OR(P856="",Q856="",R856=""),"",IF(AND(MONTH(E856)=12,MONTH(F856)=12),(NETWORKDAYS(E856,F856,Lister!$D$7:$D$16)-P856)*O856/NETWORKDAYS(Lister!$D$19,Lister!$E$19,Lister!$D$7:$D$16),IF(AND(MONTH(E856)=12,F856&gt;DATE(2021,12,31)),(NETWORKDAYS(E856,Lister!$E$19,Lister!$D$7:$D$16)-P856)*O856/NETWORKDAYS(Lister!$D$19,Lister!$E$19,Lister!$D$7:$D$16),IF(E856&gt;DATE(2021,12,31),0)))),0),"")</f>
        <v/>
      </c>
      <c r="T856" s="22" t="str">
        <f>IFERROR(MAX(IF(OR(P856="",Q856="",R856=""),"",IF(AND(MONTH(E856)=1,MONTH(F856)=1),(NETWORKDAYS(E856,F856,Lister!$D$7:$D$16)-Q856)*O856/NETWORKDAYS(Lister!$D$20,Lister!$E$20,Lister!$D$7:$D$16),IF(AND(MONTH(E856)=1,F856&gt;DATE(2022,1,31)),(NETWORKDAYS(E856,Lister!$E$20,Lister!$D$7:$D$16)-Q856)*O856/NETWORKDAYS(Lister!$D$20,Lister!$E$20,Lister!$D$7:$D$16),IF(AND(E856&lt;DATE(2022,1,1),MONTH(F856)=1),(NETWORKDAYS(Lister!$D$20,F856,Lister!$D$7:$D$16)-Q856)*O856/NETWORKDAYS(Lister!$D$20,Lister!$E$20,Lister!$D$7:$D$16),IF(AND(E856&lt;DATE(2022,1,1),F856&gt;DATE(2022,1,31)),(NETWORKDAYS(Lister!$D$20,Lister!$E$20,Lister!$D$7:$D$16)-Q856)*O856/NETWORKDAYS(Lister!$D$20,Lister!$E$20,Lister!$D$7:$D$16),IF(OR(AND(E856&lt;DATE(2022,1,1),F856&lt;DATE(2022,1,1)),E856&gt;DATE(2022,1,31)),0)))))),0),"")</f>
        <v/>
      </c>
      <c r="U856" s="22" t="str">
        <f>IFERROR(MAX(IF(OR(P856="",Q856="",R856=""),"",IF(AND(MONTH(E856)=2,MONTH(F856)=2),(NETWORKDAYS(E856,F856,Lister!$D$7:$D$16)-R856)*O856/NETWORKDAYS(Lister!$D$21,Lister!$E$21,Lister!$D$7:$D$16),IF(AND(MONTH(E856)=2,F856&gt;DATE(2022,2,28)),(NETWORKDAYS(E856,Lister!$E$21,Lister!$D$7:$D$16)-R856)*O856/NETWORKDAYS(Lister!$D$21,Lister!$E$21,Lister!$D$7:$D$16),IF(AND(E856&lt;DATE(2022,2,1),MONTH(F856)=2),(NETWORKDAYS(Lister!$D$21,F856,Lister!$D$7:$D$16)-R856)*O856/NETWORKDAYS(Lister!$D$21,Lister!$E$21,Lister!$D$7:$D$16),IF(AND(E856&lt;DATE(2022,2,1),F856&gt;DATE(2022,2,28)),(NETWORKDAYS(Lister!$D$21,Lister!$E$21,Lister!$D$7:$D$16)-R856)*O856/NETWORKDAYS(Lister!$D$21,Lister!$E$21,Lister!$D$7:$D$16),IF(OR(AND(E856&lt;DATE(2022,2,1),F856&lt;DATE(2022,2,1)),E856&gt;DATE(2022,2,28)),0)))))),0),"")</f>
        <v/>
      </c>
      <c r="V856" s="23" t="str">
        <f t="shared" si="94"/>
        <v/>
      </c>
      <c r="W856" s="23" t="str">
        <f t="shared" si="95"/>
        <v/>
      </c>
      <c r="X856" s="24" t="str">
        <f t="shared" si="96"/>
        <v/>
      </c>
    </row>
    <row r="857" spans="1:24" x14ac:dyDescent="0.3">
      <c r="A857" s="4" t="str">
        <f t="shared" si="97"/>
        <v/>
      </c>
      <c r="B857" s="41"/>
      <c r="C857" s="42"/>
      <c r="D857" s="43"/>
      <c r="E857" s="44"/>
      <c r="F857" s="44"/>
      <c r="G857" s="17" t="str">
        <f>IF(OR(E857="",F857=""),"",NETWORKDAYS(E857,F857,Lister!$D$7:$D$16))</f>
        <v/>
      </c>
      <c r="I857" s="45" t="str">
        <f t="shared" si="91"/>
        <v/>
      </c>
      <c r="J857" s="46"/>
      <c r="K857" s="47">
        <f>IF(ISNUMBER('Opsparede løndele'!I842),J857+'Opsparede løndele'!I842,J857)</f>
        <v>0</v>
      </c>
      <c r="L857" s="48"/>
      <c r="M857" s="49"/>
      <c r="N857" s="23" t="str">
        <f t="shared" si="92"/>
        <v/>
      </c>
      <c r="O857" s="21" t="str">
        <f t="shared" si="93"/>
        <v/>
      </c>
      <c r="P857" s="49"/>
      <c r="Q857" s="49"/>
      <c r="R857" s="49"/>
      <c r="S857" s="22" t="str">
        <f>IFERROR(MAX(IF(OR(P857="",Q857="",R857=""),"",IF(AND(MONTH(E857)=12,MONTH(F857)=12),(NETWORKDAYS(E857,F857,Lister!$D$7:$D$16)-P857)*O857/NETWORKDAYS(Lister!$D$19,Lister!$E$19,Lister!$D$7:$D$16),IF(AND(MONTH(E857)=12,F857&gt;DATE(2021,12,31)),(NETWORKDAYS(E857,Lister!$E$19,Lister!$D$7:$D$16)-P857)*O857/NETWORKDAYS(Lister!$D$19,Lister!$E$19,Lister!$D$7:$D$16),IF(E857&gt;DATE(2021,12,31),0)))),0),"")</f>
        <v/>
      </c>
      <c r="T857" s="22" t="str">
        <f>IFERROR(MAX(IF(OR(P857="",Q857="",R857=""),"",IF(AND(MONTH(E857)=1,MONTH(F857)=1),(NETWORKDAYS(E857,F857,Lister!$D$7:$D$16)-Q857)*O857/NETWORKDAYS(Lister!$D$20,Lister!$E$20,Lister!$D$7:$D$16),IF(AND(MONTH(E857)=1,F857&gt;DATE(2022,1,31)),(NETWORKDAYS(E857,Lister!$E$20,Lister!$D$7:$D$16)-Q857)*O857/NETWORKDAYS(Lister!$D$20,Lister!$E$20,Lister!$D$7:$D$16),IF(AND(E857&lt;DATE(2022,1,1),MONTH(F857)=1),(NETWORKDAYS(Lister!$D$20,F857,Lister!$D$7:$D$16)-Q857)*O857/NETWORKDAYS(Lister!$D$20,Lister!$E$20,Lister!$D$7:$D$16),IF(AND(E857&lt;DATE(2022,1,1),F857&gt;DATE(2022,1,31)),(NETWORKDAYS(Lister!$D$20,Lister!$E$20,Lister!$D$7:$D$16)-Q857)*O857/NETWORKDAYS(Lister!$D$20,Lister!$E$20,Lister!$D$7:$D$16),IF(OR(AND(E857&lt;DATE(2022,1,1),F857&lt;DATE(2022,1,1)),E857&gt;DATE(2022,1,31)),0)))))),0),"")</f>
        <v/>
      </c>
      <c r="U857" s="22" t="str">
        <f>IFERROR(MAX(IF(OR(P857="",Q857="",R857=""),"",IF(AND(MONTH(E857)=2,MONTH(F857)=2),(NETWORKDAYS(E857,F857,Lister!$D$7:$D$16)-R857)*O857/NETWORKDAYS(Lister!$D$21,Lister!$E$21,Lister!$D$7:$D$16),IF(AND(MONTH(E857)=2,F857&gt;DATE(2022,2,28)),(NETWORKDAYS(E857,Lister!$E$21,Lister!$D$7:$D$16)-R857)*O857/NETWORKDAYS(Lister!$D$21,Lister!$E$21,Lister!$D$7:$D$16),IF(AND(E857&lt;DATE(2022,2,1),MONTH(F857)=2),(NETWORKDAYS(Lister!$D$21,F857,Lister!$D$7:$D$16)-R857)*O857/NETWORKDAYS(Lister!$D$21,Lister!$E$21,Lister!$D$7:$D$16),IF(AND(E857&lt;DATE(2022,2,1),F857&gt;DATE(2022,2,28)),(NETWORKDAYS(Lister!$D$21,Lister!$E$21,Lister!$D$7:$D$16)-R857)*O857/NETWORKDAYS(Lister!$D$21,Lister!$E$21,Lister!$D$7:$D$16),IF(OR(AND(E857&lt;DATE(2022,2,1),F857&lt;DATE(2022,2,1)),E857&gt;DATE(2022,2,28)),0)))))),0),"")</f>
        <v/>
      </c>
      <c r="V857" s="23" t="str">
        <f t="shared" si="94"/>
        <v/>
      </c>
      <c r="W857" s="23" t="str">
        <f t="shared" si="95"/>
        <v/>
      </c>
      <c r="X857" s="24" t="str">
        <f t="shared" si="96"/>
        <v/>
      </c>
    </row>
    <row r="858" spans="1:24" x14ac:dyDescent="0.3">
      <c r="A858" s="4" t="str">
        <f t="shared" si="97"/>
        <v/>
      </c>
      <c r="B858" s="41"/>
      <c r="C858" s="42"/>
      <c r="D858" s="43"/>
      <c r="E858" s="44"/>
      <c r="F858" s="44"/>
      <c r="G858" s="17" t="str">
        <f>IF(OR(E858="",F858=""),"",NETWORKDAYS(E858,F858,Lister!$D$7:$D$16))</f>
        <v/>
      </c>
      <c r="I858" s="45" t="str">
        <f t="shared" si="91"/>
        <v/>
      </c>
      <c r="J858" s="46"/>
      <c r="K858" s="47">
        <f>IF(ISNUMBER('Opsparede løndele'!I843),J858+'Opsparede løndele'!I843,J858)</f>
        <v>0</v>
      </c>
      <c r="L858" s="48"/>
      <c r="M858" s="49"/>
      <c r="N858" s="23" t="str">
        <f t="shared" si="92"/>
        <v/>
      </c>
      <c r="O858" s="21" t="str">
        <f t="shared" si="93"/>
        <v/>
      </c>
      <c r="P858" s="49"/>
      <c r="Q858" s="49"/>
      <c r="R858" s="49"/>
      <c r="S858" s="22" t="str">
        <f>IFERROR(MAX(IF(OR(P858="",Q858="",R858=""),"",IF(AND(MONTH(E858)=12,MONTH(F858)=12),(NETWORKDAYS(E858,F858,Lister!$D$7:$D$16)-P858)*O858/NETWORKDAYS(Lister!$D$19,Lister!$E$19,Lister!$D$7:$D$16),IF(AND(MONTH(E858)=12,F858&gt;DATE(2021,12,31)),(NETWORKDAYS(E858,Lister!$E$19,Lister!$D$7:$D$16)-P858)*O858/NETWORKDAYS(Lister!$D$19,Lister!$E$19,Lister!$D$7:$D$16),IF(E858&gt;DATE(2021,12,31),0)))),0),"")</f>
        <v/>
      </c>
      <c r="T858" s="22" t="str">
        <f>IFERROR(MAX(IF(OR(P858="",Q858="",R858=""),"",IF(AND(MONTH(E858)=1,MONTH(F858)=1),(NETWORKDAYS(E858,F858,Lister!$D$7:$D$16)-Q858)*O858/NETWORKDAYS(Lister!$D$20,Lister!$E$20,Lister!$D$7:$D$16),IF(AND(MONTH(E858)=1,F858&gt;DATE(2022,1,31)),(NETWORKDAYS(E858,Lister!$E$20,Lister!$D$7:$D$16)-Q858)*O858/NETWORKDAYS(Lister!$D$20,Lister!$E$20,Lister!$D$7:$D$16),IF(AND(E858&lt;DATE(2022,1,1),MONTH(F858)=1),(NETWORKDAYS(Lister!$D$20,F858,Lister!$D$7:$D$16)-Q858)*O858/NETWORKDAYS(Lister!$D$20,Lister!$E$20,Lister!$D$7:$D$16),IF(AND(E858&lt;DATE(2022,1,1),F858&gt;DATE(2022,1,31)),(NETWORKDAYS(Lister!$D$20,Lister!$E$20,Lister!$D$7:$D$16)-Q858)*O858/NETWORKDAYS(Lister!$D$20,Lister!$E$20,Lister!$D$7:$D$16),IF(OR(AND(E858&lt;DATE(2022,1,1),F858&lt;DATE(2022,1,1)),E858&gt;DATE(2022,1,31)),0)))))),0),"")</f>
        <v/>
      </c>
      <c r="U858" s="22" t="str">
        <f>IFERROR(MAX(IF(OR(P858="",Q858="",R858=""),"",IF(AND(MONTH(E858)=2,MONTH(F858)=2),(NETWORKDAYS(E858,F858,Lister!$D$7:$D$16)-R858)*O858/NETWORKDAYS(Lister!$D$21,Lister!$E$21,Lister!$D$7:$D$16),IF(AND(MONTH(E858)=2,F858&gt;DATE(2022,2,28)),(NETWORKDAYS(E858,Lister!$E$21,Lister!$D$7:$D$16)-R858)*O858/NETWORKDAYS(Lister!$D$21,Lister!$E$21,Lister!$D$7:$D$16),IF(AND(E858&lt;DATE(2022,2,1),MONTH(F858)=2),(NETWORKDAYS(Lister!$D$21,F858,Lister!$D$7:$D$16)-R858)*O858/NETWORKDAYS(Lister!$D$21,Lister!$E$21,Lister!$D$7:$D$16),IF(AND(E858&lt;DATE(2022,2,1),F858&gt;DATE(2022,2,28)),(NETWORKDAYS(Lister!$D$21,Lister!$E$21,Lister!$D$7:$D$16)-R858)*O858/NETWORKDAYS(Lister!$D$21,Lister!$E$21,Lister!$D$7:$D$16),IF(OR(AND(E858&lt;DATE(2022,2,1),F858&lt;DATE(2022,2,1)),E858&gt;DATE(2022,2,28)),0)))))),0),"")</f>
        <v/>
      </c>
      <c r="V858" s="23" t="str">
        <f t="shared" si="94"/>
        <v/>
      </c>
      <c r="W858" s="23" t="str">
        <f t="shared" si="95"/>
        <v/>
      </c>
      <c r="X858" s="24" t="str">
        <f t="shared" si="96"/>
        <v/>
      </c>
    </row>
    <row r="859" spans="1:24" x14ac:dyDescent="0.3">
      <c r="A859" s="4" t="str">
        <f t="shared" si="97"/>
        <v/>
      </c>
      <c r="B859" s="41"/>
      <c r="C859" s="42"/>
      <c r="D859" s="43"/>
      <c r="E859" s="44"/>
      <c r="F859" s="44"/>
      <c r="G859" s="17" t="str">
        <f>IF(OR(E859="",F859=""),"",NETWORKDAYS(E859,F859,Lister!$D$7:$D$16))</f>
        <v/>
      </c>
      <c r="I859" s="45" t="str">
        <f t="shared" si="91"/>
        <v/>
      </c>
      <c r="J859" s="46"/>
      <c r="K859" s="47">
        <f>IF(ISNUMBER('Opsparede løndele'!I844),J859+'Opsparede løndele'!I844,J859)</f>
        <v>0</v>
      </c>
      <c r="L859" s="48"/>
      <c r="M859" s="49"/>
      <c r="N859" s="23" t="str">
        <f t="shared" si="92"/>
        <v/>
      </c>
      <c r="O859" s="21" t="str">
        <f t="shared" si="93"/>
        <v/>
      </c>
      <c r="P859" s="49"/>
      <c r="Q859" s="49"/>
      <c r="R859" s="49"/>
      <c r="S859" s="22" t="str">
        <f>IFERROR(MAX(IF(OR(P859="",Q859="",R859=""),"",IF(AND(MONTH(E859)=12,MONTH(F859)=12),(NETWORKDAYS(E859,F859,Lister!$D$7:$D$16)-P859)*O859/NETWORKDAYS(Lister!$D$19,Lister!$E$19,Lister!$D$7:$D$16),IF(AND(MONTH(E859)=12,F859&gt;DATE(2021,12,31)),(NETWORKDAYS(E859,Lister!$E$19,Lister!$D$7:$D$16)-P859)*O859/NETWORKDAYS(Lister!$D$19,Lister!$E$19,Lister!$D$7:$D$16),IF(E859&gt;DATE(2021,12,31),0)))),0),"")</f>
        <v/>
      </c>
      <c r="T859" s="22" t="str">
        <f>IFERROR(MAX(IF(OR(P859="",Q859="",R859=""),"",IF(AND(MONTH(E859)=1,MONTH(F859)=1),(NETWORKDAYS(E859,F859,Lister!$D$7:$D$16)-Q859)*O859/NETWORKDAYS(Lister!$D$20,Lister!$E$20,Lister!$D$7:$D$16),IF(AND(MONTH(E859)=1,F859&gt;DATE(2022,1,31)),(NETWORKDAYS(E859,Lister!$E$20,Lister!$D$7:$D$16)-Q859)*O859/NETWORKDAYS(Lister!$D$20,Lister!$E$20,Lister!$D$7:$D$16),IF(AND(E859&lt;DATE(2022,1,1),MONTH(F859)=1),(NETWORKDAYS(Lister!$D$20,F859,Lister!$D$7:$D$16)-Q859)*O859/NETWORKDAYS(Lister!$D$20,Lister!$E$20,Lister!$D$7:$D$16),IF(AND(E859&lt;DATE(2022,1,1),F859&gt;DATE(2022,1,31)),(NETWORKDAYS(Lister!$D$20,Lister!$E$20,Lister!$D$7:$D$16)-Q859)*O859/NETWORKDAYS(Lister!$D$20,Lister!$E$20,Lister!$D$7:$D$16),IF(OR(AND(E859&lt;DATE(2022,1,1),F859&lt;DATE(2022,1,1)),E859&gt;DATE(2022,1,31)),0)))))),0),"")</f>
        <v/>
      </c>
      <c r="U859" s="22" t="str">
        <f>IFERROR(MAX(IF(OR(P859="",Q859="",R859=""),"",IF(AND(MONTH(E859)=2,MONTH(F859)=2),(NETWORKDAYS(E859,F859,Lister!$D$7:$D$16)-R859)*O859/NETWORKDAYS(Lister!$D$21,Lister!$E$21,Lister!$D$7:$D$16),IF(AND(MONTH(E859)=2,F859&gt;DATE(2022,2,28)),(NETWORKDAYS(E859,Lister!$E$21,Lister!$D$7:$D$16)-R859)*O859/NETWORKDAYS(Lister!$D$21,Lister!$E$21,Lister!$D$7:$D$16),IF(AND(E859&lt;DATE(2022,2,1),MONTH(F859)=2),(NETWORKDAYS(Lister!$D$21,F859,Lister!$D$7:$D$16)-R859)*O859/NETWORKDAYS(Lister!$D$21,Lister!$E$21,Lister!$D$7:$D$16),IF(AND(E859&lt;DATE(2022,2,1),F859&gt;DATE(2022,2,28)),(NETWORKDAYS(Lister!$D$21,Lister!$E$21,Lister!$D$7:$D$16)-R859)*O859/NETWORKDAYS(Lister!$D$21,Lister!$E$21,Lister!$D$7:$D$16),IF(OR(AND(E859&lt;DATE(2022,2,1),F859&lt;DATE(2022,2,1)),E859&gt;DATE(2022,2,28)),0)))))),0),"")</f>
        <v/>
      </c>
      <c r="V859" s="23" t="str">
        <f t="shared" si="94"/>
        <v/>
      </c>
      <c r="W859" s="23" t="str">
        <f t="shared" si="95"/>
        <v/>
      </c>
      <c r="X859" s="24" t="str">
        <f t="shared" si="96"/>
        <v/>
      </c>
    </row>
    <row r="860" spans="1:24" x14ac:dyDescent="0.3">
      <c r="A860" s="4" t="str">
        <f t="shared" si="97"/>
        <v/>
      </c>
      <c r="B860" s="41"/>
      <c r="C860" s="42"/>
      <c r="D860" s="43"/>
      <c r="E860" s="44"/>
      <c r="F860" s="44"/>
      <c r="G860" s="17" t="str">
        <f>IF(OR(E860="",F860=""),"",NETWORKDAYS(E860,F860,Lister!$D$7:$D$16))</f>
        <v/>
      </c>
      <c r="I860" s="45" t="str">
        <f t="shared" si="91"/>
        <v/>
      </c>
      <c r="J860" s="46"/>
      <c r="K860" s="47">
        <f>IF(ISNUMBER('Opsparede løndele'!I845),J860+'Opsparede løndele'!I845,J860)</f>
        <v>0</v>
      </c>
      <c r="L860" s="48"/>
      <c r="M860" s="49"/>
      <c r="N860" s="23" t="str">
        <f t="shared" si="92"/>
        <v/>
      </c>
      <c r="O860" s="21" t="str">
        <f t="shared" si="93"/>
        <v/>
      </c>
      <c r="P860" s="49"/>
      <c r="Q860" s="49"/>
      <c r="R860" s="49"/>
      <c r="S860" s="22" t="str">
        <f>IFERROR(MAX(IF(OR(P860="",Q860="",R860=""),"",IF(AND(MONTH(E860)=12,MONTH(F860)=12),(NETWORKDAYS(E860,F860,Lister!$D$7:$D$16)-P860)*O860/NETWORKDAYS(Lister!$D$19,Lister!$E$19,Lister!$D$7:$D$16),IF(AND(MONTH(E860)=12,F860&gt;DATE(2021,12,31)),(NETWORKDAYS(E860,Lister!$E$19,Lister!$D$7:$D$16)-P860)*O860/NETWORKDAYS(Lister!$D$19,Lister!$E$19,Lister!$D$7:$D$16),IF(E860&gt;DATE(2021,12,31),0)))),0),"")</f>
        <v/>
      </c>
      <c r="T860" s="22" t="str">
        <f>IFERROR(MAX(IF(OR(P860="",Q860="",R860=""),"",IF(AND(MONTH(E860)=1,MONTH(F860)=1),(NETWORKDAYS(E860,F860,Lister!$D$7:$D$16)-Q860)*O860/NETWORKDAYS(Lister!$D$20,Lister!$E$20,Lister!$D$7:$D$16),IF(AND(MONTH(E860)=1,F860&gt;DATE(2022,1,31)),(NETWORKDAYS(E860,Lister!$E$20,Lister!$D$7:$D$16)-Q860)*O860/NETWORKDAYS(Lister!$D$20,Lister!$E$20,Lister!$D$7:$D$16),IF(AND(E860&lt;DATE(2022,1,1),MONTH(F860)=1),(NETWORKDAYS(Lister!$D$20,F860,Lister!$D$7:$D$16)-Q860)*O860/NETWORKDAYS(Lister!$D$20,Lister!$E$20,Lister!$D$7:$D$16),IF(AND(E860&lt;DATE(2022,1,1),F860&gt;DATE(2022,1,31)),(NETWORKDAYS(Lister!$D$20,Lister!$E$20,Lister!$D$7:$D$16)-Q860)*O860/NETWORKDAYS(Lister!$D$20,Lister!$E$20,Lister!$D$7:$D$16),IF(OR(AND(E860&lt;DATE(2022,1,1),F860&lt;DATE(2022,1,1)),E860&gt;DATE(2022,1,31)),0)))))),0),"")</f>
        <v/>
      </c>
      <c r="U860" s="22" t="str">
        <f>IFERROR(MAX(IF(OR(P860="",Q860="",R860=""),"",IF(AND(MONTH(E860)=2,MONTH(F860)=2),(NETWORKDAYS(E860,F860,Lister!$D$7:$D$16)-R860)*O860/NETWORKDAYS(Lister!$D$21,Lister!$E$21,Lister!$D$7:$D$16),IF(AND(MONTH(E860)=2,F860&gt;DATE(2022,2,28)),(NETWORKDAYS(E860,Lister!$E$21,Lister!$D$7:$D$16)-R860)*O860/NETWORKDAYS(Lister!$D$21,Lister!$E$21,Lister!$D$7:$D$16),IF(AND(E860&lt;DATE(2022,2,1),MONTH(F860)=2),(NETWORKDAYS(Lister!$D$21,F860,Lister!$D$7:$D$16)-R860)*O860/NETWORKDAYS(Lister!$D$21,Lister!$E$21,Lister!$D$7:$D$16),IF(AND(E860&lt;DATE(2022,2,1),F860&gt;DATE(2022,2,28)),(NETWORKDAYS(Lister!$D$21,Lister!$E$21,Lister!$D$7:$D$16)-R860)*O860/NETWORKDAYS(Lister!$D$21,Lister!$E$21,Lister!$D$7:$D$16),IF(OR(AND(E860&lt;DATE(2022,2,1),F860&lt;DATE(2022,2,1)),E860&gt;DATE(2022,2,28)),0)))))),0),"")</f>
        <v/>
      </c>
      <c r="V860" s="23" t="str">
        <f t="shared" si="94"/>
        <v/>
      </c>
      <c r="W860" s="23" t="str">
        <f t="shared" si="95"/>
        <v/>
      </c>
      <c r="X860" s="24" t="str">
        <f t="shared" si="96"/>
        <v/>
      </c>
    </row>
    <row r="861" spans="1:24" x14ac:dyDescent="0.3">
      <c r="A861" s="4" t="str">
        <f t="shared" si="97"/>
        <v/>
      </c>
      <c r="B861" s="41"/>
      <c r="C861" s="42"/>
      <c r="D861" s="43"/>
      <c r="E861" s="44"/>
      <c r="F861" s="44"/>
      <c r="G861" s="17" t="str">
        <f>IF(OR(E861="",F861=""),"",NETWORKDAYS(E861,F861,Lister!$D$7:$D$16))</f>
        <v/>
      </c>
      <c r="I861" s="45" t="str">
        <f t="shared" si="91"/>
        <v/>
      </c>
      <c r="J861" s="46"/>
      <c r="K861" s="47">
        <f>IF(ISNUMBER('Opsparede løndele'!I846),J861+'Opsparede løndele'!I846,J861)</f>
        <v>0</v>
      </c>
      <c r="L861" s="48"/>
      <c r="M861" s="49"/>
      <c r="N861" s="23" t="str">
        <f t="shared" si="92"/>
        <v/>
      </c>
      <c r="O861" s="21" t="str">
        <f t="shared" si="93"/>
        <v/>
      </c>
      <c r="P861" s="49"/>
      <c r="Q861" s="49"/>
      <c r="R861" s="49"/>
      <c r="S861" s="22" t="str">
        <f>IFERROR(MAX(IF(OR(P861="",Q861="",R861=""),"",IF(AND(MONTH(E861)=12,MONTH(F861)=12),(NETWORKDAYS(E861,F861,Lister!$D$7:$D$16)-P861)*O861/NETWORKDAYS(Lister!$D$19,Lister!$E$19,Lister!$D$7:$D$16),IF(AND(MONTH(E861)=12,F861&gt;DATE(2021,12,31)),(NETWORKDAYS(E861,Lister!$E$19,Lister!$D$7:$D$16)-P861)*O861/NETWORKDAYS(Lister!$D$19,Lister!$E$19,Lister!$D$7:$D$16),IF(E861&gt;DATE(2021,12,31),0)))),0),"")</f>
        <v/>
      </c>
      <c r="T861" s="22" t="str">
        <f>IFERROR(MAX(IF(OR(P861="",Q861="",R861=""),"",IF(AND(MONTH(E861)=1,MONTH(F861)=1),(NETWORKDAYS(E861,F861,Lister!$D$7:$D$16)-Q861)*O861/NETWORKDAYS(Lister!$D$20,Lister!$E$20,Lister!$D$7:$D$16),IF(AND(MONTH(E861)=1,F861&gt;DATE(2022,1,31)),(NETWORKDAYS(E861,Lister!$E$20,Lister!$D$7:$D$16)-Q861)*O861/NETWORKDAYS(Lister!$D$20,Lister!$E$20,Lister!$D$7:$D$16),IF(AND(E861&lt;DATE(2022,1,1),MONTH(F861)=1),(NETWORKDAYS(Lister!$D$20,F861,Lister!$D$7:$D$16)-Q861)*O861/NETWORKDAYS(Lister!$D$20,Lister!$E$20,Lister!$D$7:$D$16),IF(AND(E861&lt;DATE(2022,1,1),F861&gt;DATE(2022,1,31)),(NETWORKDAYS(Lister!$D$20,Lister!$E$20,Lister!$D$7:$D$16)-Q861)*O861/NETWORKDAYS(Lister!$D$20,Lister!$E$20,Lister!$D$7:$D$16),IF(OR(AND(E861&lt;DATE(2022,1,1),F861&lt;DATE(2022,1,1)),E861&gt;DATE(2022,1,31)),0)))))),0),"")</f>
        <v/>
      </c>
      <c r="U861" s="22" t="str">
        <f>IFERROR(MAX(IF(OR(P861="",Q861="",R861=""),"",IF(AND(MONTH(E861)=2,MONTH(F861)=2),(NETWORKDAYS(E861,F861,Lister!$D$7:$D$16)-R861)*O861/NETWORKDAYS(Lister!$D$21,Lister!$E$21,Lister!$D$7:$D$16),IF(AND(MONTH(E861)=2,F861&gt;DATE(2022,2,28)),(NETWORKDAYS(E861,Lister!$E$21,Lister!$D$7:$D$16)-R861)*O861/NETWORKDAYS(Lister!$D$21,Lister!$E$21,Lister!$D$7:$D$16),IF(AND(E861&lt;DATE(2022,2,1),MONTH(F861)=2),(NETWORKDAYS(Lister!$D$21,F861,Lister!$D$7:$D$16)-R861)*O861/NETWORKDAYS(Lister!$D$21,Lister!$E$21,Lister!$D$7:$D$16),IF(AND(E861&lt;DATE(2022,2,1),F861&gt;DATE(2022,2,28)),(NETWORKDAYS(Lister!$D$21,Lister!$E$21,Lister!$D$7:$D$16)-R861)*O861/NETWORKDAYS(Lister!$D$21,Lister!$E$21,Lister!$D$7:$D$16),IF(OR(AND(E861&lt;DATE(2022,2,1),F861&lt;DATE(2022,2,1)),E861&gt;DATE(2022,2,28)),0)))))),0),"")</f>
        <v/>
      </c>
      <c r="V861" s="23" t="str">
        <f t="shared" si="94"/>
        <v/>
      </c>
      <c r="W861" s="23" t="str">
        <f t="shared" si="95"/>
        <v/>
      </c>
      <c r="X861" s="24" t="str">
        <f t="shared" si="96"/>
        <v/>
      </c>
    </row>
    <row r="862" spans="1:24" x14ac:dyDescent="0.3">
      <c r="A862" s="4" t="str">
        <f t="shared" si="97"/>
        <v/>
      </c>
      <c r="B862" s="41"/>
      <c r="C862" s="42"/>
      <c r="D862" s="43"/>
      <c r="E862" s="44"/>
      <c r="F862" s="44"/>
      <c r="G862" s="17" t="str">
        <f>IF(OR(E862="",F862=""),"",NETWORKDAYS(E862,F862,Lister!$D$7:$D$16))</f>
        <v/>
      </c>
      <c r="I862" s="45" t="str">
        <f t="shared" si="91"/>
        <v/>
      </c>
      <c r="J862" s="46"/>
      <c r="K862" s="47">
        <f>IF(ISNUMBER('Opsparede løndele'!I847),J862+'Opsparede løndele'!I847,J862)</f>
        <v>0</v>
      </c>
      <c r="L862" s="48"/>
      <c r="M862" s="49"/>
      <c r="N862" s="23" t="str">
        <f t="shared" si="92"/>
        <v/>
      </c>
      <c r="O862" s="21" t="str">
        <f t="shared" si="93"/>
        <v/>
      </c>
      <c r="P862" s="49"/>
      <c r="Q862" s="49"/>
      <c r="R862" s="49"/>
      <c r="S862" s="22" t="str">
        <f>IFERROR(MAX(IF(OR(P862="",Q862="",R862=""),"",IF(AND(MONTH(E862)=12,MONTH(F862)=12),(NETWORKDAYS(E862,F862,Lister!$D$7:$D$16)-P862)*O862/NETWORKDAYS(Lister!$D$19,Lister!$E$19,Lister!$D$7:$D$16),IF(AND(MONTH(E862)=12,F862&gt;DATE(2021,12,31)),(NETWORKDAYS(E862,Lister!$E$19,Lister!$D$7:$D$16)-P862)*O862/NETWORKDAYS(Lister!$D$19,Lister!$E$19,Lister!$D$7:$D$16),IF(E862&gt;DATE(2021,12,31),0)))),0),"")</f>
        <v/>
      </c>
      <c r="T862" s="22" t="str">
        <f>IFERROR(MAX(IF(OR(P862="",Q862="",R862=""),"",IF(AND(MONTH(E862)=1,MONTH(F862)=1),(NETWORKDAYS(E862,F862,Lister!$D$7:$D$16)-Q862)*O862/NETWORKDAYS(Lister!$D$20,Lister!$E$20,Lister!$D$7:$D$16),IF(AND(MONTH(E862)=1,F862&gt;DATE(2022,1,31)),(NETWORKDAYS(E862,Lister!$E$20,Lister!$D$7:$D$16)-Q862)*O862/NETWORKDAYS(Lister!$D$20,Lister!$E$20,Lister!$D$7:$D$16),IF(AND(E862&lt;DATE(2022,1,1),MONTH(F862)=1),(NETWORKDAYS(Lister!$D$20,F862,Lister!$D$7:$D$16)-Q862)*O862/NETWORKDAYS(Lister!$D$20,Lister!$E$20,Lister!$D$7:$D$16),IF(AND(E862&lt;DATE(2022,1,1),F862&gt;DATE(2022,1,31)),(NETWORKDAYS(Lister!$D$20,Lister!$E$20,Lister!$D$7:$D$16)-Q862)*O862/NETWORKDAYS(Lister!$D$20,Lister!$E$20,Lister!$D$7:$D$16),IF(OR(AND(E862&lt;DATE(2022,1,1),F862&lt;DATE(2022,1,1)),E862&gt;DATE(2022,1,31)),0)))))),0),"")</f>
        <v/>
      </c>
      <c r="U862" s="22" t="str">
        <f>IFERROR(MAX(IF(OR(P862="",Q862="",R862=""),"",IF(AND(MONTH(E862)=2,MONTH(F862)=2),(NETWORKDAYS(E862,F862,Lister!$D$7:$D$16)-R862)*O862/NETWORKDAYS(Lister!$D$21,Lister!$E$21,Lister!$D$7:$D$16),IF(AND(MONTH(E862)=2,F862&gt;DATE(2022,2,28)),(NETWORKDAYS(E862,Lister!$E$21,Lister!$D$7:$D$16)-R862)*O862/NETWORKDAYS(Lister!$D$21,Lister!$E$21,Lister!$D$7:$D$16),IF(AND(E862&lt;DATE(2022,2,1),MONTH(F862)=2),(NETWORKDAYS(Lister!$D$21,F862,Lister!$D$7:$D$16)-R862)*O862/NETWORKDAYS(Lister!$D$21,Lister!$E$21,Lister!$D$7:$D$16),IF(AND(E862&lt;DATE(2022,2,1),F862&gt;DATE(2022,2,28)),(NETWORKDAYS(Lister!$D$21,Lister!$E$21,Lister!$D$7:$D$16)-R862)*O862/NETWORKDAYS(Lister!$D$21,Lister!$E$21,Lister!$D$7:$D$16),IF(OR(AND(E862&lt;DATE(2022,2,1),F862&lt;DATE(2022,2,1)),E862&gt;DATE(2022,2,28)),0)))))),0),"")</f>
        <v/>
      </c>
      <c r="V862" s="23" t="str">
        <f t="shared" si="94"/>
        <v/>
      </c>
      <c r="W862" s="23" t="str">
        <f t="shared" si="95"/>
        <v/>
      </c>
      <c r="X862" s="24" t="str">
        <f t="shared" si="96"/>
        <v/>
      </c>
    </row>
    <row r="863" spans="1:24" x14ac:dyDescent="0.3">
      <c r="A863" s="4" t="str">
        <f t="shared" si="97"/>
        <v/>
      </c>
      <c r="B863" s="41"/>
      <c r="C863" s="42"/>
      <c r="D863" s="43"/>
      <c r="E863" s="44"/>
      <c r="F863" s="44"/>
      <c r="G863" s="17" t="str">
        <f>IF(OR(E863="",F863=""),"",NETWORKDAYS(E863,F863,Lister!$D$7:$D$16))</f>
        <v/>
      </c>
      <c r="I863" s="45" t="str">
        <f t="shared" si="91"/>
        <v/>
      </c>
      <c r="J863" s="46"/>
      <c r="K863" s="47">
        <f>IF(ISNUMBER('Opsparede løndele'!I848),J863+'Opsparede løndele'!I848,J863)</f>
        <v>0</v>
      </c>
      <c r="L863" s="48"/>
      <c r="M863" s="49"/>
      <c r="N863" s="23" t="str">
        <f t="shared" si="92"/>
        <v/>
      </c>
      <c r="O863" s="21" t="str">
        <f t="shared" si="93"/>
        <v/>
      </c>
      <c r="P863" s="49"/>
      <c r="Q863" s="49"/>
      <c r="R863" s="49"/>
      <c r="S863" s="22" t="str">
        <f>IFERROR(MAX(IF(OR(P863="",Q863="",R863=""),"",IF(AND(MONTH(E863)=12,MONTH(F863)=12),(NETWORKDAYS(E863,F863,Lister!$D$7:$D$16)-P863)*O863/NETWORKDAYS(Lister!$D$19,Lister!$E$19,Lister!$D$7:$D$16),IF(AND(MONTH(E863)=12,F863&gt;DATE(2021,12,31)),(NETWORKDAYS(E863,Lister!$E$19,Lister!$D$7:$D$16)-P863)*O863/NETWORKDAYS(Lister!$D$19,Lister!$E$19,Lister!$D$7:$D$16),IF(E863&gt;DATE(2021,12,31),0)))),0),"")</f>
        <v/>
      </c>
      <c r="T863" s="22" t="str">
        <f>IFERROR(MAX(IF(OR(P863="",Q863="",R863=""),"",IF(AND(MONTH(E863)=1,MONTH(F863)=1),(NETWORKDAYS(E863,F863,Lister!$D$7:$D$16)-Q863)*O863/NETWORKDAYS(Lister!$D$20,Lister!$E$20,Lister!$D$7:$D$16),IF(AND(MONTH(E863)=1,F863&gt;DATE(2022,1,31)),(NETWORKDAYS(E863,Lister!$E$20,Lister!$D$7:$D$16)-Q863)*O863/NETWORKDAYS(Lister!$D$20,Lister!$E$20,Lister!$D$7:$D$16),IF(AND(E863&lt;DATE(2022,1,1),MONTH(F863)=1),(NETWORKDAYS(Lister!$D$20,F863,Lister!$D$7:$D$16)-Q863)*O863/NETWORKDAYS(Lister!$D$20,Lister!$E$20,Lister!$D$7:$D$16),IF(AND(E863&lt;DATE(2022,1,1),F863&gt;DATE(2022,1,31)),(NETWORKDAYS(Lister!$D$20,Lister!$E$20,Lister!$D$7:$D$16)-Q863)*O863/NETWORKDAYS(Lister!$D$20,Lister!$E$20,Lister!$D$7:$D$16),IF(OR(AND(E863&lt;DATE(2022,1,1),F863&lt;DATE(2022,1,1)),E863&gt;DATE(2022,1,31)),0)))))),0),"")</f>
        <v/>
      </c>
      <c r="U863" s="22" t="str">
        <f>IFERROR(MAX(IF(OR(P863="",Q863="",R863=""),"",IF(AND(MONTH(E863)=2,MONTH(F863)=2),(NETWORKDAYS(E863,F863,Lister!$D$7:$D$16)-R863)*O863/NETWORKDAYS(Lister!$D$21,Lister!$E$21,Lister!$D$7:$D$16),IF(AND(MONTH(E863)=2,F863&gt;DATE(2022,2,28)),(NETWORKDAYS(E863,Lister!$E$21,Lister!$D$7:$D$16)-R863)*O863/NETWORKDAYS(Lister!$D$21,Lister!$E$21,Lister!$D$7:$D$16),IF(AND(E863&lt;DATE(2022,2,1),MONTH(F863)=2),(NETWORKDAYS(Lister!$D$21,F863,Lister!$D$7:$D$16)-R863)*O863/NETWORKDAYS(Lister!$D$21,Lister!$E$21,Lister!$D$7:$D$16),IF(AND(E863&lt;DATE(2022,2,1),F863&gt;DATE(2022,2,28)),(NETWORKDAYS(Lister!$D$21,Lister!$E$21,Lister!$D$7:$D$16)-R863)*O863/NETWORKDAYS(Lister!$D$21,Lister!$E$21,Lister!$D$7:$D$16),IF(OR(AND(E863&lt;DATE(2022,2,1),F863&lt;DATE(2022,2,1)),E863&gt;DATE(2022,2,28)),0)))))),0),"")</f>
        <v/>
      </c>
      <c r="V863" s="23" t="str">
        <f t="shared" si="94"/>
        <v/>
      </c>
      <c r="W863" s="23" t="str">
        <f t="shared" si="95"/>
        <v/>
      </c>
      <c r="X863" s="24" t="str">
        <f t="shared" si="96"/>
        <v/>
      </c>
    </row>
    <row r="864" spans="1:24" x14ac:dyDescent="0.3">
      <c r="A864" s="4" t="str">
        <f t="shared" si="97"/>
        <v/>
      </c>
      <c r="B864" s="41"/>
      <c r="C864" s="42"/>
      <c r="D864" s="43"/>
      <c r="E864" s="44"/>
      <c r="F864" s="44"/>
      <c r="G864" s="17" t="str">
        <f>IF(OR(E864="",F864=""),"",NETWORKDAYS(E864,F864,Lister!$D$7:$D$16))</f>
        <v/>
      </c>
      <c r="I864" s="45" t="str">
        <f t="shared" si="91"/>
        <v/>
      </c>
      <c r="J864" s="46"/>
      <c r="K864" s="47">
        <f>IF(ISNUMBER('Opsparede løndele'!I849),J864+'Opsparede løndele'!I849,J864)</f>
        <v>0</v>
      </c>
      <c r="L864" s="48"/>
      <c r="M864" s="49"/>
      <c r="N864" s="23" t="str">
        <f t="shared" si="92"/>
        <v/>
      </c>
      <c r="O864" s="21" t="str">
        <f t="shared" si="93"/>
        <v/>
      </c>
      <c r="P864" s="49"/>
      <c r="Q864" s="49"/>
      <c r="R864" s="49"/>
      <c r="S864" s="22" t="str">
        <f>IFERROR(MAX(IF(OR(P864="",Q864="",R864=""),"",IF(AND(MONTH(E864)=12,MONTH(F864)=12),(NETWORKDAYS(E864,F864,Lister!$D$7:$D$16)-P864)*O864/NETWORKDAYS(Lister!$D$19,Lister!$E$19,Lister!$D$7:$D$16),IF(AND(MONTH(E864)=12,F864&gt;DATE(2021,12,31)),(NETWORKDAYS(E864,Lister!$E$19,Lister!$D$7:$D$16)-P864)*O864/NETWORKDAYS(Lister!$D$19,Lister!$E$19,Lister!$D$7:$D$16),IF(E864&gt;DATE(2021,12,31),0)))),0),"")</f>
        <v/>
      </c>
      <c r="T864" s="22" t="str">
        <f>IFERROR(MAX(IF(OR(P864="",Q864="",R864=""),"",IF(AND(MONTH(E864)=1,MONTH(F864)=1),(NETWORKDAYS(E864,F864,Lister!$D$7:$D$16)-Q864)*O864/NETWORKDAYS(Lister!$D$20,Lister!$E$20,Lister!$D$7:$D$16),IF(AND(MONTH(E864)=1,F864&gt;DATE(2022,1,31)),(NETWORKDAYS(E864,Lister!$E$20,Lister!$D$7:$D$16)-Q864)*O864/NETWORKDAYS(Lister!$D$20,Lister!$E$20,Lister!$D$7:$D$16),IF(AND(E864&lt;DATE(2022,1,1),MONTH(F864)=1),(NETWORKDAYS(Lister!$D$20,F864,Lister!$D$7:$D$16)-Q864)*O864/NETWORKDAYS(Lister!$D$20,Lister!$E$20,Lister!$D$7:$D$16),IF(AND(E864&lt;DATE(2022,1,1),F864&gt;DATE(2022,1,31)),(NETWORKDAYS(Lister!$D$20,Lister!$E$20,Lister!$D$7:$D$16)-Q864)*O864/NETWORKDAYS(Lister!$D$20,Lister!$E$20,Lister!$D$7:$D$16),IF(OR(AND(E864&lt;DATE(2022,1,1),F864&lt;DATE(2022,1,1)),E864&gt;DATE(2022,1,31)),0)))))),0),"")</f>
        <v/>
      </c>
      <c r="U864" s="22" t="str">
        <f>IFERROR(MAX(IF(OR(P864="",Q864="",R864=""),"",IF(AND(MONTH(E864)=2,MONTH(F864)=2),(NETWORKDAYS(E864,F864,Lister!$D$7:$D$16)-R864)*O864/NETWORKDAYS(Lister!$D$21,Lister!$E$21,Lister!$D$7:$D$16),IF(AND(MONTH(E864)=2,F864&gt;DATE(2022,2,28)),(NETWORKDAYS(E864,Lister!$E$21,Lister!$D$7:$D$16)-R864)*O864/NETWORKDAYS(Lister!$D$21,Lister!$E$21,Lister!$D$7:$D$16),IF(AND(E864&lt;DATE(2022,2,1),MONTH(F864)=2),(NETWORKDAYS(Lister!$D$21,F864,Lister!$D$7:$D$16)-R864)*O864/NETWORKDAYS(Lister!$D$21,Lister!$E$21,Lister!$D$7:$D$16),IF(AND(E864&lt;DATE(2022,2,1),F864&gt;DATE(2022,2,28)),(NETWORKDAYS(Lister!$D$21,Lister!$E$21,Lister!$D$7:$D$16)-R864)*O864/NETWORKDAYS(Lister!$D$21,Lister!$E$21,Lister!$D$7:$D$16),IF(OR(AND(E864&lt;DATE(2022,2,1),F864&lt;DATE(2022,2,1)),E864&gt;DATE(2022,2,28)),0)))))),0),"")</f>
        <v/>
      </c>
      <c r="V864" s="23" t="str">
        <f t="shared" si="94"/>
        <v/>
      </c>
      <c r="W864" s="23" t="str">
        <f t="shared" si="95"/>
        <v/>
      </c>
      <c r="X864" s="24" t="str">
        <f t="shared" si="96"/>
        <v/>
      </c>
    </row>
    <row r="865" spans="1:24" x14ac:dyDescent="0.3">
      <c r="A865" s="4" t="str">
        <f t="shared" si="97"/>
        <v/>
      </c>
      <c r="B865" s="41"/>
      <c r="C865" s="42"/>
      <c r="D865" s="43"/>
      <c r="E865" s="44"/>
      <c r="F865" s="44"/>
      <c r="G865" s="17" t="str">
        <f>IF(OR(E865="",F865=""),"",NETWORKDAYS(E865,F865,Lister!$D$7:$D$16))</f>
        <v/>
      </c>
      <c r="I865" s="45" t="str">
        <f t="shared" si="91"/>
        <v/>
      </c>
      <c r="J865" s="46"/>
      <c r="K865" s="47">
        <f>IF(ISNUMBER('Opsparede løndele'!I850),J865+'Opsparede løndele'!I850,J865)</f>
        <v>0</v>
      </c>
      <c r="L865" s="48"/>
      <c r="M865" s="49"/>
      <c r="N865" s="23" t="str">
        <f t="shared" si="92"/>
        <v/>
      </c>
      <c r="O865" s="21" t="str">
        <f t="shared" si="93"/>
        <v/>
      </c>
      <c r="P865" s="49"/>
      <c r="Q865" s="49"/>
      <c r="R865" s="49"/>
      <c r="S865" s="22" t="str">
        <f>IFERROR(MAX(IF(OR(P865="",Q865="",R865=""),"",IF(AND(MONTH(E865)=12,MONTH(F865)=12),(NETWORKDAYS(E865,F865,Lister!$D$7:$D$16)-P865)*O865/NETWORKDAYS(Lister!$D$19,Lister!$E$19,Lister!$D$7:$D$16),IF(AND(MONTH(E865)=12,F865&gt;DATE(2021,12,31)),(NETWORKDAYS(E865,Lister!$E$19,Lister!$D$7:$D$16)-P865)*O865/NETWORKDAYS(Lister!$D$19,Lister!$E$19,Lister!$D$7:$D$16),IF(E865&gt;DATE(2021,12,31),0)))),0),"")</f>
        <v/>
      </c>
      <c r="T865" s="22" t="str">
        <f>IFERROR(MAX(IF(OR(P865="",Q865="",R865=""),"",IF(AND(MONTH(E865)=1,MONTH(F865)=1),(NETWORKDAYS(E865,F865,Lister!$D$7:$D$16)-Q865)*O865/NETWORKDAYS(Lister!$D$20,Lister!$E$20,Lister!$D$7:$D$16),IF(AND(MONTH(E865)=1,F865&gt;DATE(2022,1,31)),(NETWORKDAYS(E865,Lister!$E$20,Lister!$D$7:$D$16)-Q865)*O865/NETWORKDAYS(Lister!$D$20,Lister!$E$20,Lister!$D$7:$D$16),IF(AND(E865&lt;DATE(2022,1,1),MONTH(F865)=1),(NETWORKDAYS(Lister!$D$20,F865,Lister!$D$7:$D$16)-Q865)*O865/NETWORKDAYS(Lister!$D$20,Lister!$E$20,Lister!$D$7:$D$16),IF(AND(E865&lt;DATE(2022,1,1),F865&gt;DATE(2022,1,31)),(NETWORKDAYS(Lister!$D$20,Lister!$E$20,Lister!$D$7:$D$16)-Q865)*O865/NETWORKDAYS(Lister!$D$20,Lister!$E$20,Lister!$D$7:$D$16),IF(OR(AND(E865&lt;DATE(2022,1,1),F865&lt;DATE(2022,1,1)),E865&gt;DATE(2022,1,31)),0)))))),0),"")</f>
        <v/>
      </c>
      <c r="U865" s="22" t="str">
        <f>IFERROR(MAX(IF(OR(P865="",Q865="",R865=""),"",IF(AND(MONTH(E865)=2,MONTH(F865)=2),(NETWORKDAYS(E865,F865,Lister!$D$7:$D$16)-R865)*O865/NETWORKDAYS(Lister!$D$21,Lister!$E$21,Lister!$D$7:$D$16),IF(AND(MONTH(E865)=2,F865&gt;DATE(2022,2,28)),(NETWORKDAYS(E865,Lister!$E$21,Lister!$D$7:$D$16)-R865)*O865/NETWORKDAYS(Lister!$D$21,Lister!$E$21,Lister!$D$7:$D$16),IF(AND(E865&lt;DATE(2022,2,1),MONTH(F865)=2),(NETWORKDAYS(Lister!$D$21,F865,Lister!$D$7:$D$16)-R865)*O865/NETWORKDAYS(Lister!$D$21,Lister!$E$21,Lister!$D$7:$D$16),IF(AND(E865&lt;DATE(2022,2,1),F865&gt;DATE(2022,2,28)),(NETWORKDAYS(Lister!$D$21,Lister!$E$21,Lister!$D$7:$D$16)-R865)*O865/NETWORKDAYS(Lister!$D$21,Lister!$E$21,Lister!$D$7:$D$16),IF(OR(AND(E865&lt;DATE(2022,2,1),F865&lt;DATE(2022,2,1)),E865&gt;DATE(2022,2,28)),0)))))),0),"")</f>
        <v/>
      </c>
      <c r="V865" s="23" t="str">
        <f t="shared" si="94"/>
        <v/>
      </c>
      <c r="W865" s="23" t="str">
        <f t="shared" si="95"/>
        <v/>
      </c>
      <c r="X865" s="24" t="str">
        <f t="shared" si="96"/>
        <v/>
      </c>
    </row>
    <row r="866" spans="1:24" x14ac:dyDescent="0.3">
      <c r="A866" s="4" t="str">
        <f t="shared" si="97"/>
        <v/>
      </c>
      <c r="B866" s="41"/>
      <c r="C866" s="42"/>
      <c r="D866" s="43"/>
      <c r="E866" s="44"/>
      <c r="F866" s="44"/>
      <c r="G866" s="17" t="str">
        <f>IF(OR(E866="",F866=""),"",NETWORKDAYS(E866,F866,Lister!$D$7:$D$16))</f>
        <v/>
      </c>
      <c r="I866" s="45" t="str">
        <f t="shared" si="91"/>
        <v/>
      </c>
      <c r="J866" s="46"/>
      <c r="K866" s="47">
        <f>IF(ISNUMBER('Opsparede løndele'!I851),J866+'Opsparede løndele'!I851,J866)</f>
        <v>0</v>
      </c>
      <c r="L866" s="48"/>
      <c r="M866" s="49"/>
      <c r="N866" s="23" t="str">
        <f t="shared" si="92"/>
        <v/>
      </c>
      <c r="O866" s="21" t="str">
        <f t="shared" si="93"/>
        <v/>
      </c>
      <c r="P866" s="49"/>
      <c r="Q866" s="49"/>
      <c r="R866" s="49"/>
      <c r="S866" s="22" t="str">
        <f>IFERROR(MAX(IF(OR(P866="",Q866="",R866=""),"",IF(AND(MONTH(E866)=12,MONTH(F866)=12),(NETWORKDAYS(E866,F866,Lister!$D$7:$D$16)-P866)*O866/NETWORKDAYS(Lister!$D$19,Lister!$E$19,Lister!$D$7:$D$16),IF(AND(MONTH(E866)=12,F866&gt;DATE(2021,12,31)),(NETWORKDAYS(E866,Lister!$E$19,Lister!$D$7:$D$16)-P866)*O866/NETWORKDAYS(Lister!$D$19,Lister!$E$19,Lister!$D$7:$D$16),IF(E866&gt;DATE(2021,12,31),0)))),0),"")</f>
        <v/>
      </c>
      <c r="T866" s="22" t="str">
        <f>IFERROR(MAX(IF(OR(P866="",Q866="",R866=""),"",IF(AND(MONTH(E866)=1,MONTH(F866)=1),(NETWORKDAYS(E866,F866,Lister!$D$7:$D$16)-Q866)*O866/NETWORKDAYS(Lister!$D$20,Lister!$E$20,Lister!$D$7:$D$16),IF(AND(MONTH(E866)=1,F866&gt;DATE(2022,1,31)),(NETWORKDAYS(E866,Lister!$E$20,Lister!$D$7:$D$16)-Q866)*O866/NETWORKDAYS(Lister!$D$20,Lister!$E$20,Lister!$D$7:$D$16),IF(AND(E866&lt;DATE(2022,1,1),MONTH(F866)=1),(NETWORKDAYS(Lister!$D$20,F866,Lister!$D$7:$D$16)-Q866)*O866/NETWORKDAYS(Lister!$D$20,Lister!$E$20,Lister!$D$7:$D$16),IF(AND(E866&lt;DATE(2022,1,1),F866&gt;DATE(2022,1,31)),(NETWORKDAYS(Lister!$D$20,Lister!$E$20,Lister!$D$7:$D$16)-Q866)*O866/NETWORKDAYS(Lister!$D$20,Lister!$E$20,Lister!$D$7:$D$16),IF(OR(AND(E866&lt;DATE(2022,1,1),F866&lt;DATE(2022,1,1)),E866&gt;DATE(2022,1,31)),0)))))),0),"")</f>
        <v/>
      </c>
      <c r="U866" s="22" t="str">
        <f>IFERROR(MAX(IF(OR(P866="",Q866="",R866=""),"",IF(AND(MONTH(E866)=2,MONTH(F866)=2),(NETWORKDAYS(E866,F866,Lister!$D$7:$D$16)-R866)*O866/NETWORKDAYS(Lister!$D$21,Lister!$E$21,Lister!$D$7:$D$16),IF(AND(MONTH(E866)=2,F866&gt;DATE(2022,2,28)),(NETWORKDAYS(E866,Lister!$E$21,Lister!$D$7:$D$16)-R866)*O866/NETWORKDAYS(Lister!$D$21,Lister!$E$21,Lister!$D$7:$D$16),IF(AND(E866&lt;DATE(2022,2,1),MONTH(F866)=2),(NETWORKDAYS(Lister!$D$21,F866,Lister!$D$7:$D$16)-R866)*O866/NETWORKDAYS(Lister!$D$21,Lister!$E$21,Lister!$D$7:$D$16),IF(AND(E866&lt;DATE(2022,2,1),F866&gt;DATE(2022,2,28)),(NETWORKDAYS(Lister!$D$21,Lister!$E$21,Lister!$D$7:$D$16)-R866)*O866/NETWORKDAYS(Lister!$D$21,Lister!$E$21,Lister!$D$7:$D$16),IF(OR(AND(E866&lt;DATE(2022,2,1),F866&lt;DATE(2022,2,1)),E866&gt;DATE(2022,2,28)),0)))))),0),"")</f>
        <v/>
      </c>
      <c r="V866" s="23" t="str">
        <f t="shared" si="94"/>
        <v/>
      </c>
      <c r="W866" s="23" t="str">
        <f t="shared" si="95"/>
        <v/>
      </c>
      <c r="X866" s="24" t="str">
        <f t="shared" si="96"/>
        <v/>
      </c>
    </row>
    <row r="867" spans="1:24" x14ac:dyDescent="0.3">
      <c r="A867" s="4" t="str">
        <f t="shared" si="97"/>
        <v/>
      </c>
      <c r="B867" s="41"/>
      <c r="C867" s="42"/>
      <c r="D867" s="43"/>
      <c r="E867" s="44"/>
      <c r="F867" s="44"/>
      <c r="G867" s="17" t="str">
        <f>IF(OR(E867="",F867=""),"",NETWORKDAYS(E867,F867,Lister!$D$7:$D$16))</f>
        <v/>
      </c>
      <c r="I867" s="45" t="str">
        <f t="shared" si="91"/>
        <v/>
      </c>
      <c r="J867" s="46"/>
      <c r="K867" s="47">
        <f>IF(ISNUMBER('Opsparede løndele'!I852),J867+'Opsparede løndele'!I852,J867)</f>
        <v>0</v>
      </c>
      <c r="L867" s="48"/>
      <c r="M867" s="49"/>
      <c r="N867" s="23" t="str">
        <f t="shared" si="92"/>
        <v/>
      </c>
      <c r="O867" s="21" t="str">
        <f t="shared" si="93"/>
        <v/>
      </c>
      <c r="P867" s="49"/>
      <c r="Q867" s="49"/>
      <c r="R867" s="49"/>
      <c r="S867" s="22" t="str">
        <f>IFERROR(MAX(IF(OR(P867="",Q867="",R867=""),"",IF(AND(MONTH(E867)=12,MONTH(F867)=12),(NETWORKDAYS(E867,F867,Lister!$D$7:$D$16)-P867)*O867/NETWORKDAYS(Lister!$D$19,Lister!$E$19,Lister!$D$7:$D$16),IF(AND(MONTH(E867)=12,F867&gt;DATE(2021,12,31)),(NETWORKDAYS(E867,Lister!$E$19,Lister!$D$7:$D$16)-P867)*O867/NETWORKDAYS(Lister!$D$19,Lister!$E$19,Lister!$D$7:$D$16),IF(E867&gt;DATE(2021,12,31),0)))),0),"")</f>
        <v/>
      </c>
      <c r="T867" s="22" t="str">
        <f>IFERROR(MAX(IF(OR(P867="",Q867="",R867=""),"",IF(AND(MONTH(E867)=1,MONTH(F867)=1),(NETWORKDAYS(E867,F867,Lister!$D$7:$D$16)-Q867)*O867/NETWORKDAYS(Lister!$D$20,Lister!$E$20,Lister!$D$7:$D$16),IF(AND(MONTH(E867)=1,F867&gt;DATE(2022,1,31)),(NETWORKDAYS(E867,Lister!$E$20,Lister!$D$7:$D$16)-Q867)*O867/NETWORKDAYS(Lister!$D$20,Lister!$E$20,Lister!$D$7:$D$16),IF(AND(E867&lt;DATE(2022,1,1),MONTH(F867)=1),(NETWORKDAYS(Lister!$D$20,F867,Lister!$D$7:$D$16)-Q867)*O867/NETWORKDAYS(Lister!$D$20,Lister!$E$20,Lister!$D$7:$D$16),IF(AND(E867&lt;DATE(2022,1,1),F867&gt;DATE(2022,1,31)),(NETWORKDAYS(Lister!$D$20,Lister!$E$20,Lister!$D$7:$D$16)-Q867)*O867/NETWORKDAYS(Lister!$D$20,Lister!$E$20,Lister!$D$7:$D$16),IF(OR(AND(E867&lt;DATE(2022,1,1),F867&lt;DATE(2022,1,1)),E867&gt;DATE(2022,1,31)),0)))))),0),"")</f>
        <v/>
      </c>
      <c r="U867" s="22" t="str">
        <f>IFERROR(MAX(IF(OR(P867="",Q867="",R867=""),"",IF(AND(MONTH(E867)=2,MONTH(F867)=2),(NETWORKDAYS(E867,F867,Lister!$D$7:$D$16)-R867)*O867/NETWORKDAYS(Lister!$D$21,Lister!$E$21,Lister!$D$7:$D$16),IF(AND(MONTH(E867)=2,F867&gt;DATE(2022,2,28)),(NETWORKDAYS(E867,Lister!$E$21,Lister!$D$7:$D$16)-R867)*O867/NETWORKDAYS(Lister!$D$21,Lister!$E$21,Lister!$D$7:$D$16),IF(AND(E867&lt;DATE(2022,2,1),MONTH(F867)=2),(NETWORKDAYS(Lister!$D$21,F867,Lister!$D$7:$D$16)-R867)*O867/NETWORKDAYS(Lister!$D$21,Lister!$E$21,Lister!$D$7:$D$16),IF(AND(E867&lt;DATE(2022,2,1),F867&gt;DATE(2022,2,28)),(NETWORKDAYS(Lister!$D$21,Lister!$E$21,Lister!$D$7:$D$16)-R867)*O867/NETWORKDAYS(Lister!$D$21,Lister!$E$21,Lister!$D$7:$D$16),IF(OR(AND(E867&lt;DATE(2022,2,1),F867&lt;DATE(2022,2,1)),E867&gt;DATE(2022,2,28)),0)))))),0),"")</f>
        <v/>
      </c>
      <c r="V867" s="23" t="str">
        <f t="shared" si="94"/>
        <v/>
      </c>
      <c r="W867" s="23" t="str">
        <f t="shared" si="95"/>
        <v/>
      </c>
      <c r="X867" s="24" t="str">
        <f t="shared" si="96"/>
        <v/>
      </c>
    </row>
    <row r="868" spans="1:24" x14ac:dyDescent="0.3">
      <c r="A868" s="4" t="str">
        <f t="shared" si="97"/>
        <v/>
      </c>
      <c r="B868" s="41"/>
      <c r="C868" s="42"/>
      <c r="D868" s="43"/>
      <c r="E868" s="44"/>
      <c r="F868" s="44"/>
      <c r="G868" s="17" t="str">
        <f>IF(OR(E868="",F868=""),"",NETWORKDAYS(E868,F868,Lister!$D$7:$D$16))</f>
        <v/>
      </c>
      <c r="I868" s="45" t="str">
        <f t="shared" si="91"/>
        <v/>
      </c>
      <c r="J868" s="46"/>
      <c r="K868" s="47">
        <f>IF(ISNUMBER('Opsparede løndele'!I853),J868+'Opsparede løndele'!I853,J868)</f>
        <v>0</v>
      </c>
      <c r="L868" s="48"/>
      <c r="M868" s="49"/>
      <c r="N868" s="23" t="str">
        <f t="shared" si="92"/>
        <v/>
      </c>
      <c r="O868" s="21" t="str">
        <f t="shared" si="93"/>
        <v/>
      </c>
      <c r="P868" s="49"/>
      <c r="Q868" s="49"/>
      <c r="R868" s="49"/>
      <c r="S868" s="22" t="str">
        <f>IFERROR(MAX(IF(OR(P868="",Q868="",R868=""),"",IF(AND(MONTH(E868)=12,MONTH(F868)=12),(NETWORKDAYS(E868,F868,Lister!$D$7:$D$16)-P868)*O868/NETWORKDAYS(Lister!$D$19,Lister!$E$19,Lister!$D$7:$D$16),IF(AND(MONTH(E868)=12,F868&gt;DATE(2021,12,31)),(NETWORKDAYS(E868,Lister!$E$19,Lister!$D$7:$D$16)-P868)*O868/NETWORKDAYS(Lister!$D$19,Lister!$E$19,Lister!$D$7:$D$16),IF(E868&gt;DATE(2021,12,31),0)))),0),"")</f>
        <v/>
      </c>
      <c r="T868" s="22" t="str">
        <f>IFERROR(MAX(IF(OR(P868="",Q868="",R868=""),"",IF(AND(MONTH(E868)=1,MONTH(F868)=1),(NETWORKDAYS(E868,F868,Lister!$D$7:$D$16)-Q868)*O868/NETWORKDAYS(Lister!$D$20,Lister!$E$20,Lister!$D$7:$D$16),IF(AND(MONTH(E868)=1,F868&gt;DATE(2022,1,31)),(NETWORKDAYS(E868,Lister!$E$20,Lister!$D$7:$D$16)-Q868)*O868/NETWORKDAYS(Lister!$D$20,Lister!$E$20,Lister!$D$7:$D$16),IF(AND(E868&lt;DATE(2022,1,1),MONTH(F868)=1),(NETWORKDAYS(Lister!$D$20,F868,Lister!$D$7:$D$16)-Q868)*O868/NETWORKDAYS(Lister!$D$20,Lister!$E$20,Lister!$D$7:$D$16),IF(AND(E868&lt;DATE(2022,1,1),F868&gt;DATE(2022,1,31)),(NETWORKDAYS(Lister!$D$20,Lister!$E$20,Lister!$D$7:$D$16)-Q868)*O868/NETWORKDAYS(Lister!$D$20,Lister!$E$20,Lister!$D$7:$D$16),IF(OR(AND(E868&lt;DATE(2022,1,1),F868&lt;DATE(2022,1,1)),E868&gt;DATE(2022,1,31)),0)))))),0),"")</f>
        <v/>
      </c>
      <c r="U868" s="22" t="str">
        <f>IFERROR(MAX(IF(OR(P868="",Q868="",R868=""),"",IF(AND(MONTH(E868)=2,MONTH(F868)=2),(NETWORKDAYS(E868,F868,Lister!$D$7:$D$16)-R868)*O868/NETWORKDAYS(Lister!$D$21,Lister!$E$21,Lister!$D$7:$D$16),IF(AND(MONTH(E868)=2,F868&gt;DATE(2022,2,28)),(NETWORKDAYS(E868,Lister!$E$21,Lister!$D$7:$D$16)-R868)*O868/NETWORKDAYS(Lister!$D$21,Lister!$E$21,Lister!$D$7:$D$16),IF(AND(E868&lt;DATE(2022,2,1),MONTH(F868)=2),(NETWORKDAYS(Lister!$D$21,F868,Lister!$D$7:$D$16)-R868)*O868/NETWORKDAYS(Lister!$D$21,Lister!$E$21,Lister!$D$7:$D$16),IF(AND(E868&lt;DATE(2022,2,1),F868&gt;DATE(2022,2,28)),(NETWORKDAYS(Lister!$D$21,Lister!$E$21,Lister!$D$7:$D$16)-R868)*O868/NETWORKDAYS(Lister!$D$21,Lister!$E$21,Lister!$D$7:$D$16),IF(OR(AND(E868&lt;DATE(2022,2,1),F868&lt;DATE(2022,2,1)),E868&gt;DATE(2022,2,28)),0)))))),0),"")</f>
        <v/>
      </c>
      <c r="V868" s="23" t="str">
        <f t="shared" si="94"/>
        <v/>
      </c>
      <c r="W868" s="23" t="str">
        <f t="shared" si="95"/>
        <v/>
      </c>
      <c r="X868" s="24" t="str">
        <f t="shared" si="96"/>
        <v/>
      </c>
    </row>
    <row r="869" spans="1:24" x14ac:dyDescent="0.3">
      <c r="A869" s="4" t="str">
        <f t="shared" si="97"/>
        <v/>
      </c>
      <c r="B869" s="41"/>
      <c r="C869" s="42"/>
      <c r="D869" s="43"/>
      <c r="E869" s="44"/>
      <c r="F869" s="44"/>
      <c r="G869" s="17" t="str">
        <f>IF(OR(E869="",F869=""),"",NETWORKDAYS(E869,F869,Lister!$D$7:$D$16))</f>
        <v/>
      </c>
      <c r="I869" s="45" t="str">
        <f t="shared" si="91"/>
        <v/>
      </c>
      <c r="J869" s="46"/>
      <c r="K869" s="47">
        <f>IF(ISNUMBER('Opsparede løndele'!I854),J869+'Opsparede løndele'!I854,J869)</f>
        <v>0</v>
      </c>
      <c r="L869" s="48"/>
      <c r="M869" s="49"/>
      <c r="N869" s="23" t="str">
        <f t="shared" si="92"/>
        <v/>
      </c>
      <c r="O869" s="21" t="str">
        <f t="shared" si="93"/>
        <v/>
      </c>
      <c r="P869" s="49"/>
      <c r="Q869" s="49"/>
      <c r="R869" s="49"/>
      <c r="S869" s="22" t="str">
        <f>IFERROR(MAX(IF(OR(P869="",Q869="",R869=""),"",IF(AND(MONTH(E869)=12,MONTH(F869)=12),(NETWORKDAYS(E869,F869,Lister!$D$7:$D$16)-P869)*O869/NETWORKDAYS(Lister!$D$19,Lister!$E$19,Lister!$D$7:$D$16),IF(AND(MONTH(E869)=12,F869&gt;DATE(2021,12,31)),(NETWORKDAYS(E869,Lister!$E$19,Lister!$D$7:$D$16)-P869)*O869/NETWORKDAYS(Lister!$D$19,Lister!$E$19,Lister!$D$7:$D$16),IF(E869&gt;DATE(2021,12,31),0)))),0),"")</f>
        <v/>
      </c>
      <c r="T869" s="22" t="str">
        <f>IFERROR(MAX(IF(OR(P869="",Q869="",R869=""),"",IF(AND(MONTH(E869)=1,MONTH(F869)=1),(NETWORKDAYS(E869,F869,Lister!$D$7:$D$16)-Q869)*O869/NETWORKDAYS(Lister!$D$20,Lister!$E$20,Lister!$D$7:$D$16),IF(AND(MONTH(E869)=1,F869&gt;DATE(2022,1,31)),(NETWORKDAYS(E869,Lister!$E$20,Lister!$D$7:$D$16)-Q869)*O869/NETWORKDAYS(Lister!$D$20,Lister!$E$20,Lister!$D$7:$D$16),IF(AND(E869&lt;DATE(2022,1,1),MONTH(F869)=1),(NETWORKDAYS(Lister!$D$20,F869,Lister!$D$7:$D$16)-Q869)*O869/NETWORKDAYS(Lister!$D$20,Lister!$E$20,Lister!$D$7:$D$16),IF(AND(E869&lt;DATE(2022,1,1),F869&gt;DATE(2022,1,31)),(NETWORKDAYS(Lister!$D$20,Lister!$E$20,Lister!$D$7:$D$16)-Q869)*O869/NETWORKDAYS(Lister!$D$20,Lister!$E$20,Lister!$D$7:$D$16),IF(OR(AND(E869&lt;DATE(2022,1,1),F869&lt;DATE(2022,1,1)),E869&gt;DATE(2022,1,31)),0)))))),0),"")</f>
        <v/>
      </c>
      <c r="U869" s="22" t="str">
        <f>IFERROR(MAX(IF(OR(P869="",Q869="",R869=""),"",IF(AND(MONTH(E869)=2,MONTH(F869)=2),(NETWORKDAYS(E869,F869,Lister!$D$7:$D$16)-R869)*O869/NETWORKDAYS(Lister!$D$21,Lister!$E$21,Lister!$D$7:$D$16),IF(AND(MONTH(E869)=2,F869&gt;DATE(2022,2,28)),(NETWORKDAYS(E869,Lister!$E$21,Lister!$D$7:$D$16)-R869)*O869/NETWORKDAYS(Lister!$D$21,Lister!$E$21,Lister!$D$7:$D$16),IF(AND(E869&lt;DATE(2022,2,1),MONTH(F869)=2),(NETWORKDAYS(Lister!$D$21,F869,Lister!$D$7:$D$16)-R869)*O869/NETWORKDAYS(Lister!$D$21,Lister!$E$21,Lister!$D$7:$D$16),IF(AND(E869&lt;DATE(2022,2,1),F869&gt;DATE(2022,2,28)),(NETWORKDAYS(Lister!$D$21,Lister!$E$21,Lister!$D$7:$D$16)-R869)*O869/NETWORKDAYS(Lister!$D$21,Lister!$E$21,Lister!$D$7:$D$16),IF(OR(AND(E869&lt;DATE(2022,2,1),F869&lt;DATE(2022,2,1)),E869&gt;DATE(2022,2,28)),0)))))),0),"")</f>
        <v/>
      </c>
      <c r="V869" s="23" t="str">
        <f t="shared" si="94"/>
        <v/>
      </c>
      <c r="W869" s="23" t="str">
        <f t="shared" si="95"/>
        <v/>
      </c>
      <c r="X869" s="24" t="str">
        <f t="shared" si="96"/>
        <v/>
      </c>
    </row>
    <row r="870" spans="1:24" x14ac:dyDescent="0.3">
      <c r="A870" s="4" t="str">
        <f t="shared" si="97"/>
        <v/>
      </c>
      <c r="B870" s="41"/>
      <c r="C870" s="42"/>
      <c r="D870" s="43"/>
      <c r="E870" s="44"/>
      <c r="F870" s="44"/>
      <c r="G870" s="17" t="str">
        <f>IF(OR(E870="",F870=""),"",NETWORKDAYS(E870,F870,Lister!$D$7:$D$16))</f>
        <v/>
      </c>
      <c r="I870" s="45" t="str">
        <f t="shared" si="91"/>
        <v/>
      </c>
      <c r="J870" s="46"/>
      <c r="K870" s="47">
        <f>IF(ISNUMBER('Opsparede løndele'!I855),J870+'Opsparede løndele'!I855,J870)</f>
        <v>0</v>
      </c>
      <c r="L870" s="48"/>
      <c r="M870" s="49"/>
      <c r="N870" s="23" t="str">
        <f t="shared" si="92"/>
        <v/>
      </c>
      <c r="O870" s="21" t="str">
        <f t="shared" si="93"/>
        <v/>
      </c>
      <c r="P870" s="49"/>
      <c r="Q870" s="49"/>
      <c r="R870" s="49"/>
      <c r="S870" s="22" t="str">
        <f>IFERROR(MAX(IF(OR(P870="",Q870="",R870=""),"",IF(AND(MONTH(E870)=12,MONTH(F870)=12),(NETWORKDAYS(E870,F870,Lister!$D$7:$D$16)-P870)*O870/NETWORKDAYS(Lister!$D$19,Lister!$E$19,Lister!$D$7:$D$16),IF(AND(MONTH(E870)=12,F870&gt;DATE(2021,12,31)),(NETWORKDAYS(E870,Lister!$E$19,Lister!$D$7:$D$16)-P870)*O870/NETWORKDAYS(Lister!$D$19,Lister!$E$19,Lister!$D$7:$D$16),IF(E870&gt;DATE(2021,12,31),0)))),0),"")</f>
        <v/>
      </c>
      <c r="T870" s="22" t="str">
        <f>IFERROR(MAX(IF(OR(P870="",Q870="",R870=""),"",IF(AND(MONTH(E870)=1,MONTH(F870)=1),(NETWORKDAYS(E870,F870,Lister!$D$7:$D$16)-Q870)*O870/NETWORKDAYS(Lister!$D$20,Lister!$E$20,Lister!$D$7:$D$16),IF(AND(MONTH(E870)=1,F870&gt;DATE(2022,1,31)),(NETWORKDAYS(E870,Lister!$E$20,Lister!$D$7:$D$16)-Q870)*O870/NETWORKDAYS(Lister!$D$20,Lister!$E$20,Lister!$D$7:$D$16),IF(AND(E870&lt;DATE(2022,1,1),MONTH(F870)=1),(NETWORKDAYS(Lister!$D$20,F870,Lister!$D$7:$D$16)-Q870)*O870/NETWORKDAYS(Lister!$D$20,Lister!$E$20,Lister!$D$7:$D$16),IF(AND(E870&lt;DATE(2022,1,1),F870&gt;DATE(2022,1,31)),(NETWORKDAYS(Lister!$D$20,Lister!$E$20,Lister!$D$7:$D$16)-Q870)*O870/NETWORKDAYS(Lister!$D$20,Lister!$E$20,Lister!$D$7:$D$16),IF(OR(AND(E870&lt;DATE(2022,1,1),F870&lt;DATE(2022,1,1)),E870&gt;DATE(2022,1,31)),0)))))),0),"")</f>
        <v/>
      </c>
      <c r="U870" s="22" t="str">
        <f>IFERROR(MAX(IF(OR(P870="",Q870="",R870=""),"",IF(AND(MONTH(E870)=2,MONTH(F870)=2),(NETWORKDAYS(E870,F870,Lister!$D$7:$D$16)-R870)*O870/NETWORKDAYS(Lister!$D$21,Lister!$E$21,Lister!$D$7:$D$16),IF(AND(MONTH(E870)=2,F870&gt;DATE(2022,2,28)),(NETWORKDAYS(E870,Lister!$E$21,Lister!$D$7:$D$16)-R870)*O870/NETWORKDAYS(Lister!$D$21,Lister!$E$21,Lister!$D$7:$D$16),IF(AND(E870&lt;DATE(2022,2,1),MONTH(F870)=2),(NETWORKDAYS(Lister!$D$21,F870,Lister!$D$7:$D$16)-R870)*O870/NETWORKDAYS(Lister!$D$21,Lister!$E$21,Lister!$D$7:$D$16),IF(AND(E870&lt;DATE(2022,2,1),F870&gt;DATE(2022,2,28)),(NETWORKDAYS(Lister!$D$21,Lister!$E$21,Lister!$D$7:$D$16)-R870)*O870/NETWORKDAYS(Lister!$D$21,Lister!$E$21,Lister!$D$7:$D$16),IF(OR(AND(E870&lt;DATE(2022,2,1),F870&lt;DATE(2022,2,1)),E870&gt;DATE(2022,2,28)),0)))))),0),"")</f>
        <v/>
      </c>
      <c r="V870" s="23" t="str">
        <f t="shared" si="94"/>
        <v/>
      </c>
      <c r="W870" s="23" t="str">
        <f t="shared" si="95"/>
        <v/>
      </c>
      <c r="X870" s="24" t="str">
        <f t="shared" si="96"/>
        <v/>
      </c>
    </row>
    <row r="871" spans="1:24" x14ac:dyDescent="0.3">
      <c r="A871" s="4" t="str">
        <f t="shared" si="97"/>
        <v/>
      </c>
      <c r="B871" s="41"/>
      <c r="C871" s="42"/>
      <c r="D871" s="43"/>
      <c r="E871" s="44"/>
      <c r="F871" s="44"/>
      <c r="G871" s="17" t="str">
        <f>IF(OR(E871="",F871=""),"",NETWORKDAYS(E871,F871,Lister!$D$7:$D$16))</f>
        <v/>
      </c>
      <c r="I871" s="45" t="str">
        <f t="shared" si="91"/>
        <v/>
      </c>
      <c r="J871" s="46"/>
      <c r="K871" s="47">
        <f>IF(ISNUMBER('Opsparede løndele'!I856),J871+'Opsparede løndele'!I856,J871)</f>
        <v>0</v>
      </c>
      <c r="L871" s="48"/>
      <c r="M871" s="49"/>
      <c r="N871" s="23" t="str">
        <f t="shared" si="92"/>
        <v/>
      </c>
      <c r="O871" s="21" t="str">
        <f t="shared" si="93"/>
        <v/>
      </c>
      <c r="P871" s="49"/>
      <c r="Q871" s="49"/>
      <c r="R871" s="49"/>
      <c r="S871" s="22" t="str">
        <f>IFERROR(MAX(IF(OR(P871="",Q871="",R871=""),"",IF(AND(MONTH(E871)=12,MONTH(F871)=12),(NETWORKDAYS(E871,F871,Lister!$D$7:$D$16)-P871)*O871/NETWORKDAYS(Lister!$D$19,Lister!$E$19,Lister!$D$7:$D$16),IF(AND(MONTH(E871)=12,F871&gt;DATE(2021,12,31)),(NETWORKDAYS(E871,Lister!$E$19,Lister!$D$7:$D$16)-P871)*O871/NETWORKDAYS(Lister!$D$19,Lister!$E$19,Lister!$D$7:$D$16),IF(E871&gt;DATE(2021,12,31),0)))),0),"")</f>
        <v/>
      </c>
      <c r="T871" s="22" t="str">
        <f>IFERROR(MAX(IF(OR(P871="",Q871="",R871=""),"",IF(AND(MONTH(E871)=1,MONTH(F871)=1),(NETWORKDAYS(E871,F871,Lister!$D$7:$D$16)-Q871)*O871/NETWORKDAYS(Lister!$D$20,Lister!$E$20,Lister!$D$7:$D$16),IF(AND(MONTH(E871)=1,F871&gt;DATE(2022,1,31)),(NETWORKDAYS(E871,Lister!$E$20,Lister!$D$7:$D$16)-Q871)*O871/NETWORKDAYS(Lister!$D$20,Lister!$E$20,Lister!$D$7:$D$16),IF(AND(E871&lt;DATE(2022,1,1),MONTH(F871)=1),(NETWORKDAYS(Lister!$D$20,F871,Lister!$D$7:$D$16)-Q871)*O871/NETWORKDAYS(Lister!$D$20,Lister!$E$20,Lister!$D$7:$D$16),IF(AND(E871&lt;DATE(2022,1,1),F871&gt;DATE(2022,1,31)),(NETWORKDAYS(Lister!$D$20,Lister!$E$20,Lister!$D$7:$D$16)-Q871)*O871/NETWORKDAYS(Lister!$D$20,Lister!$E$20,Lister!$D$7:$D$16),IF(OR(AND(E871&lt;DATE(2022,1,1),F871&lt;DATE(2022,1,1)),E871&gt;DATE(2022,1,31)),0)))))),0),"")</f>
        <v/>
      </c>
      <c r="U871" s="22" t="str">
        <f>IFERROR(MAX(IF(OR(P871="",Q871="",R871=""),"",IF(AND(MONTH(E871)=2,MONTH(F871)=2),(NETWORKDAYS(E871,F871,Lister!$D$7:$D$16)-R871)*O871/NETWORKDAYS(Lister!$D$21,Lister!$E$21,Lister!$D$7:$D$16),IF(AND(MONTH(E871)=2,F871&gt;DATE(2022,2,28)),(NETWORKDAYS(E871,Lister!$E$21,Lister!$D$7:$D$16)-R871)*O871/NETWORKDAYS(Lister!$D$21,Lister!$E$21,Lister!$D$7:$D$16),IF(AND(E871&lt;DATE(2022,2,1),MONTH(F871)=2),(NETWORKDAYS(Lister!$D$21,F871,Lister!$D$7:$D$16)-R871)*O871/NETWORKDAYS(Lister!$D$21,Lister!$E$21,Lister!$D$7:$D$16),IF(AND(E871&lt;DATE(2022,2,1),F871&gt;DATE(2022,2,28)),(NETWORKDAYS(Lister!$D$21,Lister!$E$21,Lister!$D$7:$D$16)-R871)*O871/NETWORKDAYS(Lister!$D$21,Lister!$E$21,Lister!$D$7:$D$16),IF(OR(AND(E871&lt;DATE(2022,2,1),F871&lt;DATE(2022,2,1)),E871&gt;DATE(2022,2,28)),0)))))),0),"")</f>
        <v/>
      </c>
      <c r="V871" s="23" t="str">
        <f t="shared" si="94"/>
        <v/>
      </c>
      <c r="W871" s="23" t="str">
        <f t="shared" si="95"/>
        <v/>
      </c>
      <c r="X871" s="24" t="str">
        <f t="shared" si="96"/>
        <v/>
      </c>
    </row>
    <row r="872" spans="1:24" x14ac:dyDescent="0.3">
      <c r="A872" s="4" t="str">
        <f t="shared" si="97"/>
        <v/>
      </c>
      <c r="B872" s="41"/>
      <c r="C872" s="42"/>
      <c r="D872" s="43"/>
      <c r="E872" s="44"/>
      <c r="F872" s="44"/>
      <c r="G872" s="17" t="str">
        <f>IF(OR(E872="",F872=""),"",NETWORKDAYS(E872,F872,Lister!$D$7:$D$16))</f>
        <v/>
      </c>
      <c r="I872" s="45" t="str">
        <f t="shared" si="91"/>
        <v/>
      </c>
      <c r="J872" s="46"/>
      <c r="K872" s="47">
        <f>IF(ISNUMBER('Opsparede løndele'!I857),J872+'Opsparede løndele'!I857,J872)</f>
        <v>0</v>
      </c>
      <c r="L872" s="48"/>
      <c r="M872" s="49"/>
      <c r="N872" s="23" t="str">
        <f t="shared" si="92"/>
        <v/>
      </c>
      <c r="O872" s="21" t="str">
        <f t="shared" si="93"/>
        <v/>
      </c>
      <c r="P872" s="49"/>
      <c r="Q872" s="49"/>
      <c r="R872" s="49"/>
      <c r="S872" s="22" t="str">
        <f>IFERROR(MAX(IF(OR(P872="",Q872="",R872=""),"",IF(AND(MONTH(E872)=12,MONTH(F872)=12),(NETWORKDAYS(E872,F872,Lister!$D$7:$D$16)-P872)*O872/NETWORKDAYS(Lister!$D$19,Lister!$E$19,Lister!$D$7:$D$16),IF(AND(MONTH(E872)=12,F872&gt;DATE(2021,12,31)),(NETWORKDAYS(E872,Lister!$E$19,Lister!$D$7:$D$16)-P872)*O872/NETWORKDAYS(Lister!$D$19,Lister!$E$19,Lister!$D$7:$D$16),IF(E872&gt;DATE(2021,12,31),0)))),0),"")</f>
        <v/>
      </c>
      <c r="T872" s="22" t="str">
        <f>IFERROR(MAX(IF(OR(P872="",Q872="",R872=""),"",IF(AND(MONTH(E872)=1,MONTH(F872)=1),(NETWORKDAYS(E872,F872,Lister!$D$7:$D$16)-Q872)*O872/NETWORKDAYS(Lister!$D$20,Lister!$E$20,Lister!$D$7:$D$16),IF(AND(MONTH(E872)=1,F872&gt;DATE(2022,1,31)),(NETWORKDAYS(E872,Lister!$E$20,Lister!$D$7:$D$16)-Q872)*O872/NETWORKDAYS(Lister!$D$20,Lister!$E$20,Lister!$D$7:$D$16),IF(AND(E872&lt;DATE(2022,1,1),MONTH(F872)=1),(NETWORKDAYS(Lister!$D$20,F872,Lister!$D$7:$D$16)-Q872)*O872/NETWORKDAYS(Lister!$D$20,Lister!$E$20,Lister!$D$7:$D$16),IF(AND(E872&lt;DATE(2022,1,1),F872&gt;DATE(2022,1,31)),(NETWORKDAYS(Lister!$D$20,Lister!$E$20,Lister!$D$7:$D$16)-Q872)*O872/NETWORKDAYS(Lister!$D$20,Lister!$E$20,Lister!$D$7:$D$16),IF(OR(AND(E872&lt;DATE(2022,1,1),F872&lt;DATE(2022,1,1)),E872&gt;DATE(2022,1,31)),0)))))),0),"")</f>
        <v/>
      </c>
      <c r="U872" s="22" t="str">
        <f>IFERROR(MAX(IF(OR(P872="",Q872="",R872=""),"",IF(AND(MONTH(E872)=2,MONTH(F872)=2),(NETWORKDAYS(E872,F872,Lister!$D$7:$D$16)-R872)*O872/NETWORKDAYS(Lister!$D$21,Lister!$E$21,Lister!$D$7:$D$16),IF(AND(MONTH(E872)=2,F872&gt;DATE(2022,2,28)),(NETWORKDAYS(E872,Lister!$E$21,Lister!$D$7:$D$16)-R872)*O872/NETWORKDAYS(Lister!$D$21,Lister!$E$21,Lister!$D$7:$D$16),IF(AND(E872&lt;DATE(2022,2,1),MONTH(F872)=2),(NETWORKDAYS(Lister!$D$21,F872,Lister!$D$7:$D$16)-R872)*O872/NETWORKDAYS(Lister!$D$21,Lister!$E$21,Lister!$D$7:$D$16),IF(AND(E872&lt;DATE(2022,2,1),F872&gt;DATE(2022,2,28)),(NETWORKDAYS(Lister!$D$21,Lister!$E$21,Lister!$D$7:$D$16)-R872)*O872/NETWORKDAYS(Lister!$D$21,Lister!$E$21,Lister!$D$7:$D$16),IF(OR(AND(E872&lt;DATE(2022,2,1),F872&lt;DATE(2022,2,1)),E872&gt;DATE(2022,2,28)),0)))))),0),"")</f>
        <v/>
      </c>
      <c r="V872" s="23" t="str">
        <f t="shared" si="94"/>
        <v/>
      </c>
      <c r="W872" s="23" t="str">
        <f t="shared" si="95"/>
        <v/>
      </c>
      <c r="X872" s="24" t="str">
        <f t="shared" si="96"/>
        <v/>
      </c>
    </row>
    <row r="873" spans="1:24" x14ac:dyDescent="0.3">
      <c r="A873" s="4" t="str">
        <f t="shared" si="97"/>
        <v/>
      </c>
      <c r="B873" s="41"/>
      <c r="C873" s="42"/>
      <c r="D873" s="43"/>
      <c r="E873" s="44"/>
      <c r="F873" s="44"/>
      <c r="G873" s="17" t="str">
        <f>IF(OR(E873="",F873=""),"",NETWORKDAYS(E873,F873,Lister!$D$7:$D$16))</f>
        <v/>
      </c>
      <c r="I873" s="45" t="str">
        <f t="shared" si="91"/>
        <v/>
      </c>
      <c r="J873" s="46"/>
      <c r="K873" s="47">
        <f>IF(ISNUMBER('Opsparede løndele'!I858),J873+'Opsparede løndele'!I858,J873)</f>
        <v>0</v>
      </c>
      <c r="L873" s="48"/>
      <c r="M873" s="49"/>
      <c r="N873" s="23" t="str">
        <f t="shared" si="92"/>
        <v/>
      </c>
      <c r="O873" s="21" t="str">
        <f t="shared" si="93"/>
        <v/>
      </c>
      <c r="P873" s="49"/>
      <c r="Q873" s="49"/>
      <c r="R873" s="49"/>
      <c r="S873" s="22" t="str">
        <f>IFERROR(MAX(IF(OR(P873="",Q873="",R873=""),"",IF(AND(MONTH(E873)=12,MONTH(F873)=12),(NETWORKDAYS(E873,F873,Lister!$D$7:$D$16)-P873)*O873/NETWORKDAYS(Lister!$D$19,Lister!$E$19,Lister!$D$7:$D$16),IF(AND(MONTH(E873)=12,F873&gt;DATE(2021,12,31)),(NETWORKDAYS(E873,Lister!$E$19,Lister!$D$7:$D$16)-P873)*O873/NETWORKDAYS(Lister!$D$19,Lister!$E$19,Lister!$D$7:$D$16),IF(E873&gt;DATE(2021,12,31),0)))),0),"")</f>
        <v/>
      </c>
      <c r="T873" s="22" t="str">
        <f>IFERROR(MAX(IF(OR(P873="",Q873="",R873=""),"",IF(AND(MONTH(E873)=1,MONTH(F873)=1),(NETWORKDAYS(E873,F873,Lister!$D$7:$D$16)-Q873)*O873/NETWORKDAYS(Lister!$D$20,Lister!$E$20,Lister!$D$7:$D$16),IF(AND(MONTH(E873)=1,F873&gt;DATE(2022,1,31)),(NETWORKDAYS(E873,Lister!$E$20,Lister!$D$7:$D$16)-Q873)*O873/NETWORKDAYS(Lister!$D$20,Lister!$E$20,Lister!$D$7:$D$16),IF(AND(E873&lt;DATE(2022,1,1),MONTH(F873)=1),(NETWORKDAYS(Lister!$D$20,F873,Lister!$D$7:$D$16)-Q873)*O873/NETWORKDAYS(Lister!$D$20,Lister!$E$20,Lister!$D$7:$D$16),IF(AND(E873&lt;DATE(2022,1,1),F873&gt;DATE(2022,1,31)),(NETWORKDAYS(Lister!$D$20,Lister!$E$20,Lister!$D$7:$D$16)-Q873)*O873/NETWORKDAYS(Lister!$D$20,Lister!$E$20,Lister!$D$7:$D$16),IF(OR(AND(E873&lt;DATE(2022,1,1),F873&lt;DATE(2022,1,1)),E873&gt;DATE(2022,1,31)),0)))))),0),"")</f>
        <v/>
      </c>
      <c r="U873" s="22" t="str">
        <f>IFERROR(MAX(IF(OR(P873="",Q873="",R873=""),"",IF(AND(MONTH(E873)=2,MONTH(F873)=2),(NETWORKDAYS(E873,F873,Lister!$D$7:$D$16)-R873)*O873/NETWORKDAYS(Lister!$D$21,Lister!$E$21,Lister!$D$7:$D$16),IF(AND(MONTH(E873)=2,F873&gt;DATE(2022,2,28)),(NETWORKDAYS(E873,Lister!$E$21,Lister!$D$7:$D$16)-R873)*O873/NETWORKDAYS(Lister!$D$21,Lister!$E$21,Lister!$D$7:$D$16),IF(AND(E873&lt;DATE(2022,2,1),MONTH(F873)=2),(NETWORKDAYS(Lister!$D$21,F873,Lister!$D$7:$D$16)-R873)*O873/NETWORKDAYS(Lister!$D$21,Lister!$E$21,Lister!$D$7:$D$16),IF(AND(E873&lt;DATE(2022,2,1),F873&gt;DATE(2022,2,28)),(NETWORKDAYS(Lister!$D$21,Lister!$E$21,Lister!$D$7:$D$16)-R873)*O873/NETWORKDAYS(Lister!$D$21,Lister!$E$21,Lister!$D$7:$D$16),IF(OR(AND(E873&lt;DATE(2022,2,1),F873&lt;DATE(2022,2,1)),E873&gt;DATE(2022,2,28)),0)))))),0),"")</f>
        <v/>
      </c>
      <c r="V873" s="23" t="str">
        <f t="shared" si="94"/>
        <v/>
      </c>
      <c r="W873" s="23" t="str">
        <f t="shared" si="95"/>
        <v/>
      </c>
      <c r="X873" s="24" t="str">
        <f t="shared" si="96"/>
        <v/>
      </c>
    </row>
    <row r="874" spans="1:24" x14ac:dyDescent="0.3">
      <c r="A874" s="4" t="str">
        <f t="shared" si="97"/>
        <v/>
      </c>
      <c r="B874" s="41"/>
      <c r="C874" s="42"/>
      <c r="D874" s="43"/>
      <c r="E874" s="44"/>
      <c r="F874" s="44"/>
      <c r="G874" s="17" t="str">
        <f>IF(OR(E874="",F874=""),"",NETWORKDAYS(E874,F874,Lister!$D$7:$D$16))</f>
        <v/>
      </c>
      <c r="I874" s="45" t="str">
        <f t="shared" si="91"/>
        <v/>
      </c>
      <c r="J874" s="46"/>
      <c r="K874" s="47">
        <f>IF(ISNUMBER('Opsparede løndele'!I859),J874+'Opsparede løndele'!I859,J874)</f>
        <v>0</v>
      </c>
      <c r="L874" s="48"/>
      <c r="M874" s="49"/>
      <c r="N874" s="23" t="str">
        <f t="shared" si="92"/>
        <v/>
      </c>
      <c r="O874" s="21" t="str">
        <f t="shared" si="93"/>
        <v/>
      </c>
      <c r="P874" s="49"/>
      <c r="Q874" s="49"/>
      <c r="R874" s="49"/>
      <c r="S874" s="22" t="str">
        <f>IFERROR(MAX(IF(OR(P874="",Q874="",R874=""),"",IF(AND(MONTH(E874)=12,MONTH(F874)=12),(NETWORKDAYS(E874,F874,Lister!$D$7:$D$16)-P874)*O874/NETWORKDAYS(Lister!$D$19,Lister!$E$19,Lister!$D$7:$D$16),IF(AND(MONTH(E874)=12,F874&gt;DATE(2021,12,31)),(NETWORKDAYS(E874,Lister!$E$19,Lister!$D$7:$D$16)-P874)*O874/NETWORKDAYS(Lister!$D$19,Lister!$E$19,Lister!$D$7:$D$16),IF(E874&gt;DATE(2021,12,31),0)))),0),"")</f>
        <v/>
      </c>
      <c r="T874" s="22" t="str">
        <f>IFERROR(MAX(IF(OR(P874="",Q874="",R874=""),"",IF(AND(MONTH(E874)=1,MONTH(F874)=1),(NETWORKDAYS(E874,F874,Lister!$D$7:$D$16)-Q874)*O874/NETWORKDAYS(Lister!$D$20,Lister!$E$20,Lister!$D$7:$D$16),IF(AND(MONTH(E874)=1,F874&gt;DATE(2022,1,31)),(NETWORKDAYS(E874,Lister!$E$20,Lister!$D$7:$D$16)-Q874)*O874/NETWORKDAYS(Lister!$D$20,Lister!$E$20,Lister!$D$7:$D$16),IF(AND(E874&lt;DATE(2022,1,1),MONTH(F874)=1),(NETWORKDAYS(Lister!$D$20,F874,Lister!$D$7:$D$16)-Q874)*O874/NETWORKDAYS(Lister!$D$20,Lister!$E$20,Lister!$D$7:$D$16),IF(AND(E874&lt;DATE(2022,1,1),F874&gt;DATE(2022,1,31)),(NETWORKDAYS(Lister!$D$20,Lister!$E$20,Lister!$D$7:$D$16)-Q874)*O874/NETWORKDAYS(Lister!$D$20,Lister!$E$20,Lister!$D$7:$D$16),IF(OR(AND(E874&lt;DATE(2022,1,1),F874&lt;DATE(2022,1,1)),E874&gt;DATE(2022,1,31)),0)))))),0),"")</f>
        <v/>
      </c>
      <c r="U874" s="22" t="str">
        <f>IFERROR(MAX(IF(OR(P874="",Q874="",R874=""),"",IF(AND(MONTH(E874)=2,MONTH(F874)=2),(NETWORKDAYS(E874,F874,Lister!$D$7:$D$16)-R874)*O874/NETWORKDAYS(Lister!$D$21,Lister!$E$21,Lister!$D$7:$D$16),IF(AND(MONTH(E874)=2,F874&gt;DATE(2022,2,28)),(NETWORKDAYS(E874,Lister!$E$21,Lister!$D$7:$D$16)-R874)*O874/NETWORKDAYS(Lister!$D$21,Lister!$E$21,Lister!$D$7:$D$16),IF(AND(E874&lt;DATE(2022,2,1),MONTH(F874)=2),(NETWORKDAYS(Lister!$D$21,F874,Lister!$D$7:$D$16)-R874)*O874/NETWORKDAYS(Lister!$D$21,Lister!$E$21,Lister!$D$7:$D$16),IF(AND(E874&lt;DATE(2022,2,1),F874&gt;DATE(2022,2,28)),(NETWORKDAYS(Lister!$D$21,Lister!$E$21,Lister!$D$7:$D$16)-R874)*O874/NETWORKDAYS(Lister!$D$21,Lister!$E$21,Lister!$D$7:$D$16),IF(OR(AND(E874&lt;DATE(2022,2,1),F874&lt;DATE(2022,2,1)),E874&gt;DATE(2022,2,28)),0)))))),0),"")</f>
        <v/>
      </c>
      <c r="V874" s="23" t="str">
        <f t="shared" si="94"/>
        <v/>
      </c>
      <c r="W874" s="23" t="str">
        <f t="shared" si="95"/>
        <v/>
      </c>
      <c r="X874" s="24" t="str">
        <f t="shared" si="96"/>
        <v/>
      </c>
    </row>
    <row r="875" spans="1:24" x14ac:dyDescent="0.3">
      <c r="A875" s="4" t="str">
        <f t="shared" si="97"/>
        <v/>
      </c>
      <c r="B875" s="41"/>
      <c r="C875" s="42"/>
      <c r="D875" s="43"/>
      <c r="E875" s="44"/>
      <c r="F875" s="44"/>
      <c r="G875" s="17" t="str">
        <f>IF(OR(E875="",F875=""),"",NETWORKDAYS(E875,F875,Lister!$D$7:$D$16))</f>
        <v/>
      </c>
      <c r="I875" s="45" t="str">
        <f t="shared" si="91"/>
        <v/>
      </c>
      <c r="J875" s="46"/>
      <c r="K875" s="47">
        <f>IF(ISNUMBER('Opsparede løndele'!I860),J875+'Opsparede løndele'!I860,J875)</f>
        <v>0</v>
      </c>
      <c r="L875" s="48"/>
      <c r="M875" s="49"/>
      <c r="N875" s="23" t="str">
        <f t="shared" si="92"/>
        <v/>
      </c>
      <c r="O875" s="21" t="str">
        <f t="shared" si="93"/>
        <v/>
      </c>
      <c r="P875" s="49"/>
      <c r="Q875" s="49"/>
      <c r="R875" s="49"/>
      <c r="S875" s="22" t="str">
        <f>IFERROR(MAX(IF(OR(P875="",Q875="",R875=""),"",IF(AND(MONTH(E875)=12,MONTH(F875)=12),(NETWORKDAYS(E875,F875,Lister!$D$7:$D$16)-P875)*O875/NETWORKDAYS(Lister!$D$19,Lister!$E$19,Lister!$D$7:$D$16),IF(AND(MONTH(E875)=12,F875&gt;DATE(2021,12,31)),(NETWORKDAYS(E875,Lister!$E$19,Lister!$D$7:$D$16)-P875)*O875/NETWORKDAYS(Lister!$D$19,Lister!$E$19,Lister!$D$7:$D$16),IF(E875&gt;DATE(2021,12,31),0)))),0),"")</f>
        <v/>
      </c>
      <c r="T875" s="22" t="str">
        <f>IFERROR(MAX(IF(OR(P875="",Q875="",R875=""),"",IF(AND(MONTH(E875)=1,MONTH(F875)=1),(NETWORKDAYS(E875,F875,Lister!$D$7:$D$16)-Q875)*O875/NETWORKDAYS(Lister!$D$20,Lister!$E$20,Lister!$D$7:$D$16),IF(AND(MONTH(E875)=1,F875&gt;DATE(2022,1,31)),(NETWORKDAYS(E875,Lister!$E$20,Lister!$D$7:$D$16)-Q875)*O875/NETWORKDAYS(Lister!$D$20,Lister!$E$20,Lister!$D$7:$D$16),IF(AND(E875&lt;DATE(2022,1,1),MONTH(F875)=1),(NETWORKDAYS(Lister!$D$20,F875,Lister!$D$7:$D$16)-Q875)*O875/NETWORKDAYS(Lister!$D$20,Lister!$E$20,Lister!$D$7:$D$16),IF(AND(E875&lt;DATE(2022,1,1),F875&gt;DATE(2022,1,31)),(NETWORKDAYS(Lister!$D$20,Lister!$E$20,Lister!$D$7:$D$16)-Q875)*O875/NETWORKDAYS(Lister!$D$20,Lister!$E$20,Lister!$D$7:$D$16),IF(OR(AND(E875&lt;DATE(2022,1,1),F875&lt;DATE(2022,1,1)),E875&gt;DATE(2022,1,31)),0)))))),0),"")</f>
        <v/>
      </c>
      <c r="U875" s="22" t="str">
        <f>IFERROR(MAX(IF(OR(P875="",Q875="",R875=""),"",IF(AND(MONTH(E875)=2,MONTH(F875)=2),(NETWORKDAYS(E875,F875,Lister!$D$7:$D$16)-R875)*O875/NETWORKDAYS(Lister!$D$21,Lister!$E$21,Lister!$D$7:$D$16),IF(AND(MONTH(E875)=2,F875&gt;DATE(2022,2,28)),(NETWORKDAYS(E875,Lister!$E$21,Lister!$D$7:$D$16)-R875)*O875/NETWORKDAYS(Lister!$D$21,Lister!$E$21,Lister!$D$7:$D$16),IF(AND(E875&lt;DATE(2022,2,1),MONTH(F875)=2),(NETWORKDAYS(Lister!$D$21,F875,Lister!$D$7:$D$16)-R875)*O875/NETWORKDAYS(Lister!$D$21,Lister!$E$21,Lister!$D$7:$D$16),IF(AND(E875&lt;DATE(2022,2,1),F875&gt;DATE(2022,2,28)),(NETWORKDAYS(Lister!$D$21,Lister!$E$21,Lister!$D$7:$D$16)-R875)*O875/NETWORKDAYS(Lister!$D$21,Lister!$E$21,Lister!$D$7:$D$16),IF(OR(AND(E875&lt;DATE(2022,2,1),F875&lt;DATE(2022,2,1)),E875&gt;DATE(2022,2,28)),0)))))),0),"")</f>
        <v/>
      </c>
      <c r="V875" s="23" t="str">
        <f t="shared" si="94"/>
        <v/>
      </c>
      <c r="W875" s="23" t="str">
        <f t="shared" si="95"/>
        <v/>
      </c>
      <c r="X875" s="24" t="str">
        <f t="shared" si="96"/>
        <v/>
      </c>
    </row>
    <row r="876" spans="1:24" x14ac:dyDescent="0.3">
      <c r="A876" s="4" t="str">
        <f t="shared" si="97"/>
        <v/>
      </c>
      <c r="B876" s="41"/>
      <c r="C876" s="42"/>
      <c r="D876" s="43"/>
      <c r="E876" s="44"/>
      <c r="F876" s="44"/>
      <c r="G876" s="17" t="str">
        <f>IF(OR(E876="",F876=""),"",NETWORKDAYS(E876,F876,Lister!$D$7:$D$16))</f>
        <v/>
      </c>
      <c r="I876" s="45" t="str">
        <f t="shared" si="91"/>
        <v/>
      </c>
      <c r="J876" s="46"/>
      <c r="K876" s="47">
        <f>IF(ISNUMBER('Opsparede løndele'!I861),J876+'Opsparede løndele'!I861,J876)</f>
        <v>0</v>
      </c>
      <c r="L876" s="48"/>
      <c r="M876" s="49"/>
      <c r="N876" s="23" t="str">
        <f t="shared" si="92"/>
        <v/>
      </c>
      <c r="O876" s="21" t="str">
        <f t="shared" si="93"/>
        <v/>
      </c>
      <c r="P876" s="49"/>
      <c r="Q876" s="49"/>
      <c r="R876" s="49"/>
      <c r="S876" s="22" t="str">
        <f>IFERROR(MAX(IF(OR(P876="",Q876="",R876=""),"",IF(AND(MONTH(E876)=12,MONTH(F876)=12),(NETWORKDAYS(E876,F876,Lister!$D$7:$D$16)-P876)*O876/NETWORKDAYS(Lister!$D$19,Lister!$E$19,Lister!$D$7:$D$16),IF(AND(MONTH(E876)=12,F876&gt;DATE(2021,12,31)),(NETWORKDAYS(E876,Lister!$E$19,Lister!$D$7:$D$16)-P876)*O876/NETWORKDAYS(Lister!$D$19,Lister!$E$19,Lister!$D$7:$D$16),IF(E876&gt;DATE(2021,12,31),0)))),0),"")</f>
        <v/>
      </c>
      <c r="T876" s="22" t="str">
        <f>IFERROR(MAX(IF(OR(P876="",Q876="",R876=""),"",IF(AND(MONTH(E876)=1,MONTH(F876)=1),(NETWORKDAYS(E876,F876,Lister!$D$7:$D$16)-Q876)*O876/NETWORKDAYS(Lister!$D$20,Lister!$E$20,Lister!$D$7:$D$16),IF(AND(MONTH(E876)=1,F876&gt;DATE(2022,1,31)),(NETWORKDAYS(E876,Lister!$E$20,Lister!$D$7:$D$16)-Q876)*O876/NETWORKDAYS(Lister!$D$20,Lister!$E$20,Lister!$D$7:$D$16),IF(AND(E876&lt;DATE(2022,1,1),MONTH(F876)=1),(NETWORKDAYS(Lister!$D$20,F876,Lister!$D$7:$D$16)-Q876)*O876/NETWORKDAYS(Lister!$D$20,Lister!$E$20,Lister!$D$7:$D$16),IF(AND(E876&lt;DATE(2022,1,1),F876&gt;DATE(2022,1,31)),(NETWORKDAYS(Lister!$D$20,Lister!$E$20,Lister!$D$7:$D$16)-Q876)*O876/NETWORKDAYS(Lister!$D$20,Lister!$E$20,Lister!$D$7:$D$16),IF(OR(AND(E876&lt;DATE(2022,1,1),F876&lt;DATE(2022,1,1)),E876&gt;DATE(2022,1,31)),0)))))),0),"")</f>
        <v/>
      </c>
      <c r="U876" s="22" t="str">
        <f>IFERROR(MAX(IF(OR(P876="",Q876="",R876=""),"",IF(AND(MONTH(E876)=2,MONTH(F876)=2),(NETWORKDAYS(E876,F876,Lister!$D$7:$D$16)-R876)*O876/NETWORKDAYS(Lister!$D$21,Lister!$E$21,Lister!$D$7:$D$16),IF(AND(MONTH(E876)=2,F876&gt;DATE(2022,2,28)),(NETWORKDAYS(E876,Lister!$E$21,Lister!$D$7:$D$16)-R876)*O876/NETWORKDAYS(Lister!$D$21,Lister!$E$21,Lister!$D$7:$D$16),IF(AND(E876&lt;DATE(2022,2,1),MONTH(F876)=2),(NETWORKDAYS(Lister!$D$21,F876,Lister!$D$7:$D$16)-R876)*O876/NETWORKDAYS(Lister!$D$21,Lister!$E$21,Lister!$D$7:$D$16),IF(AND(E876&lt;DATE(2022,2,1),F876&gt;DATE(2022,2,28)),(NETWORKDAYS(Lister!$D$21,Lister!$E$21,Lister!$D$7:$D$16)-R876)*O876/NETWORKDAYS(Lister!$D$21,Lister!$E$21,Lister!$D$7:$D$16),IF(OR(AND(E876&lt;DATE(2022,2,1),F876&lt;DATE(2022,2,1)),E876&gt;DATE(2022,2,28)),0)))))),0),"")</f>
        <v/>
      </c>
      <c r="V876" s="23" t="str">
        <f t="shared" si="94"/>
        <v/>
      </c>
      <c r="W876" s="23" t="str">
        <f t="shared" si="95"/>
        <v/>
      </c>
      <c r="X876" s="24" t="str">
        <f t="shared" si="96"/>
        <v/>
      </c>
    </row>
    <row r="877" spans="1:24" x14ac:dyDescent="0.3">
      <c r="A877" s="4" t="str">
        <f t="shared" si="97"/>
        <v/>
      </c>
      <c r="B877" s="41"/>
      <c r="C877" s="42"/>
      <c r="D877" s="43"/>
      <c r="E877" s="44"/>
      <c r="F877" s="44"/>
      <c r="G877" s="17" t="str">
        <f>IF(OR(E877="",F877=""),"",NETWORKDAYS(E877,F877,Lister!$D$7:$D$16))</f>
        <v/>
      </c>
      <c r="I877" s="45" t="str">
        <f t="shared" si="91"/>
        <v/>
      </c>
      <c r="J877" s="46"/>
      <c r="K877" s="47">
        <f>IF(ISNUMBER('Opsparede løndele'!I862),J877+'Opsparede løndele'!I862,J877)</f>
        <v>0</v>
      </c>
      <c r="L877" s="48"/>
      <c r="M877" s="49"/>
      <c r="N877" s="23" t="str">
        <f t="shared" si="92"/>
        <v/>
      </c>
      <c r="O877" s="21" t="str">
        <f t="shared" si="93"/>
        <v/>
      </c>
      <c r="P877" s="49"/>
      <c r="Q877" s="49"/>
      <c r="R877" s="49"/>
      <c r="S877" s="22" t="str">
        <f>IFERROR(MAX(IF(OR(P877="",Q877="",R877=""),"",IF(AND(MONTH(E877)=12,MONTH(F877)=12),(NETWORKDAYS(E877,F877,Lister!$D$7:$D$16)-P877)*O877/NETWORKDAYS(Lister!$D$19,Lister!$E$19,Lister!$D$7:$D$16),IF(AND(MONTH(E877)=12,F877&gt;DATE(2021,12,31)),(NETWORKDAYS(E877,Lister!$E$19,Lister!$D$7:$D$16)-P877)*O877/NETWORKDAYS(Lister!$D$19,Lister!$E$19,Lister!$D$7:$D$16),IF(E877&gt;DATE(2021,12,31),0)))),0),"")</f>
        <v/>
      </c>
      <c r="T877" s="22" t="str">
        <f>IFERROR(MAX(IF(OR(P877="",Q877="",R877=""),"",IF(AND(MONTH(E877)=1,MONTH(F877)=1),(NETWORKDAYS(E877,F877,Lister!$D$7:$D$16)-Q877)*O877/NETWORKDAYS(Lister!$D$20,Lister!$E$20,Lister!$D$7:$D$16),IF(AND(MONTH(E877)=1,F877&gt;DATE(2022,1,31)),(NETWORKDAYS(E877,Lister!$E$20,Lister!$D$7:$D$16)-Q877)*O877/NETWORKDAYS(Lister!$D$20,Lister!$E$20,Lister!$D$7:$D$16),IF(AND(E877&lt;DATE(2022,1,1),MONTH(F877)=1),(NETWORKDAYS(Lister!$D$20,F877,Lister!$D$7:$D$16)-Q877)*O877/NETWORKDAYS(Lister!$D$20,Lister!$E$20,Lister!$D$7:$D$16),IF(AND(E877&lt;DATE(2022,1,1),F877&gt;DATE(2022,1,31)),(NETWORKDAYS(Lister!$D$20,Lister!$E$20,Lister!$D$7:$D$16)-Q877)*O877/NETWORKDAYS(Lister!$D$20,Lister!$E$20,Lister!$D$7:$D$16),IF(OR(AND(E877&lt;DATE(2022,1,1),F877&lt;DATE(2022,1,1)),E877&gt;DATE(2022,1,31)),0)))))),0),"")</f>
        <v/>
      </c>
      <c r="U877" s="22" t="str">
        <f>IFERROR(MAX(IF(OR(P877="",Q877="",R877=""),"",IF(AND(MONTH(E877)=2,MONTH(F877)=2),(NETWORKDAYS(E877,F877,Lister!$D$7:$D$16)-R877)*O877/NETWORKDAYS(Lister!$D$21,Lister!$E$21,Lister!$D$7:$D$16),IF(AND(MONTH(E877)=2,F877&gt;DATE(2022,2,28)),(NETWORKDAYS(E877,Lister!$E$21,Lister!$D$7:$D$16)-R877)*O877/NETWORKDAYS(Lister!$D$21,Lister!$E$21,Lister!$D$7:$D$16),IF(AND(E877&lt;DATE(2022,2,1),MONTH(F877)=2),(NETWORKDAYS(Lister!$D$21,F877,Lister!$D$7:$D$16)-R877)*O877/NETWORKDAYS(Lister!$D$21,Lister!$E$21,Lister!$D$7:$D$16),IF(AND(E877&lt;DATE(2022,2,1),F877&gt;DATE(2022,2,28)),(NETWORKDAYS(Lister!$D$21,Lister!$E$21,Lister!$D$7:$D$16)-R877)*O877/NETWORKDAYS(Lister!$D$21,Lister!$E$21,Lister!$D$7:$D$16),IF(OR(AND(E877&lt;DATE(2022,2,1),F877&lt;DATE(2022,2,1)),E877&gt;DATE(2022,2,28)),0)))))),0),"")</f>
        <v/>
      </c>
      <c r="V877" s="23" t="str">
        <f t="shared" si="94"/>
        <v/>
      </c>
      <c r="W877" s="23" t="str">
        <f t="shared" si="95"/>
        <v/>
      </c>
      <c r="X877" s="24" t="str">
        <f t="shared" si="96"/>
        <v/>
      </c>
    </row>
    <row r="878" spans="1:24" x14ac:dyDescent="0.3">
      <c r="A878" s="4" t="str">
        <f t="shared" si="97"/>
        <v/>
      </c>
      <c r="B878" s="41"/>
      <c r="C878" s="42"/>
      <c r="D878" s="43"/>
      <c r="E878" s="44"/>
      <c r="F878" s="44"/>
      <c r="G878" s="17" t="str">
        <f>IF(OR(E878="",F878=""),"",NETWORKDAYS(E878,F878,Lister!$D$7:$D$16))</f>
        <v/>
      </c>
      <c r="I878" s="45" t="str">
        <f t="shared" si="91"/>
        <v/>
      </c>
      <c r="J878" s="46"/>
      <c r="K878" s="47">
        <f>IF(ISNUMBER('Opsparede løndele'!I863),J878+'Opsparede løndele'!I863,J878)</f>
        <v>0</v>
      </c>
      <c r="L878" s="48"/>
      <c r="M878" s="49"/>
      <c r="N878" s="23" t="str">
        <f t="shared" si="92"/>
        <v/>
      </c>
      <c r="O878" s="21" t="str">
        <f t="shared" si="93"/>
        <v/>
      </c>
      <c r="P878" s="49"/>
      <c r="Q878" s="49"/>
      <c r="R878" s="49"/>
      <c r="S878" s="22" t="str">
        <f>IFERROR(MAX(IF(OR(P878="",Q878="",R878=""),"",IF(AND(MONTH(E878)=12,MONTH(F878)=12),(NETWORKDAYS(E878,F878,Lister!$D$7:$D$16)-P878)*O878/NETWORKDAYS(Lister!$D$19,Lister!$E$19,Lister!$D$7:$D$16),IF(AND(MONTH(E878)=12,F878&gt;DATE(2021,12,31)),(NETWORKDAYS(E878,Lister!$E$19,Lister!$D$7:$D$16)-P878)*O878/NETWORKDAYS(Lister!$D$19,Lister!$E$19,Lister!$D$7:$D$16),IF(E878&gt;DATE(2021,12,31),0)))),0),"")</f>
        <v/>
      </c>
      <c r="T878" s="22" t="str">
        <f>IFERROR(MAX(IF(OR(P878="",Q878="",R878=""),"",IF(AND(MONTH(E878)=1,MONTH(F878)=1),(NETWORKDAYS(E878,F878,Lister!$D$7:$D$16)-Q878)*O878/NETWORKDAYS(Lister!$D$20,Lister!$E$20,Lister!$D$7:$D$16),IF(AND(MONTH(E878)=1,F878&gt;DATE(2022,1,31)),(NETWORKDAYS(E878,Lister!$E$20,Lister!$D$7:$D$16)-Q878)*O878/NETWORKDAYS(Lister!$D$20,Lister!$E$20,Lister!$D$7:$D$16),IF(AND(E878&lt;DATE(2022,1,1),MONTH(F878)=1),(NETWORKDAYS(Lister!$D$20,F878,Lister!$D$7:$D$16)-Q878)*O878/NETWORKDAYS(Lister!$D$20,Lister!$E$20,Lister!$D$7:$D$16),IF(AND(E878&lt;DATE(2022,1,1),F878&gt;DATE(2022,1,31)),(NETWORKDAYS(Lister!$D$20,Lister!$E$20,Lister!$D$7:$D$16)-Q878)*O878/NETWORKDAYS(Lister!$D$20,Lister!$E$20,Lister!$D$7:$D$16),IF(OR(AND(E878&lt;DATE(2022,1,1),F878&lt;DATE(2022,1,1)),E878&gt;DATE(2022,1,31)),0)))))),0),"")</f>
        <v/>
      </c>
      <c r="U878" s="22" t="str">
        <f>IFERROR(MAX(IF(OR(P878="",Q878="",R878=""),"",IF(AND(MONTH(E878)=2,MONTH(F878)=2),(NETWORKDAYS(E878,F878,Lister!$D$7:$D$16)-R878)*O878/NETWORKDAYS(Lister!$D$21,Lister!$E$21,Lister!$D$7:$D$16),IF(AND(MONTH(E878)=2,F878&gt;DATE(2022,2,28)),(NETWORKDAYS(E878,Lister!$E$21,Lister!$D$7:$D$16)-R878)*O878/NETWORKDAYS(Lister!$D$21,Lister!$E$21,Lister!$D$7:$D$16),IF(AND(E878&lt;DATE(2022,2,1),MONTH(F878)=2),(NETWORKDAYS(Lister!$D$21,F878,Lister!$D$7:$D$16)-R878)*O878/NETWORKDAYS(Lister!$D$21,Lister!$E$21,Lister!$D$7:$D$16),IF(AND(E878&lt;DATE(2022,2,1),F878&gt;DATE(2022,2,28)),(NETWORKDAYS(Lister!$D$21,Lister!$E$21,Lister!$D$7:$D$16)-R878)*O878/NETWORKDAYS(Lister!$D$21,Lister!$E$21,Lister!$D$7:$D$16),IF(OR(AND(E878&lt;DATE(2022,2,1),F878&lt;DATE(2022,2,1)),E878&gt;DATE(2022,2,28)),0)))))),0),"")</f>
        <v/>
      </c>
      <c r="V878" s="23" t="str">
        <f t="shared" si="94"/>
        <v/>
      </c>
      <c r="W878" s="23" t="str">
        <f t="shared" si="95"/>
        <v/>
      </c>
      <c r="X878" s="24" t="str">
        <f t="shared" si="96"/>
        <v/>
      </c>
    </row>
    <row r="879" spans="1:24" x14ac:dyDescent="0.3">
      <c r="A879" s="4" t="str">
        <f t="shared" si="97"/>
        <v/>
      </c>
      <c r="B879" s="41"/>
      <c r="C879" s="42"/>
      <c r="D879" s="43"/>
      <c r="E879" s="44"/>
      <c r="F879" s="44"/>
      <c r="G879" s="17" t="str">
        <f>IF(OR(E879="",F879=""),"",NETWORKDAYS(E879,F879,Lister!$D$7:$D$16))</f>
        <v/>
      </c>
      <c r="I879" s="45" t="str">
        <f t="shared" si="91"/>
        <v/>
      </c>
      <c r="J879" s="46"/>
      <c r="K879" s="47">
        <f>IF(ISNUMBER('Opsparede løndele'!I864),J879+'Opsparede løndele'!I864,J879)</f>
        <v>0</v>
      </c>
      <c r="L879" s="48"/>
      <c r="M879" s="49"/>
      <c r="N879" s="23" t="str">
        <f t="shared" si="92"/>
        <v/>
      </c>
      <c r="O879" s="21" t="str">
        <f t="shared" si="93"/>
        <v/>
      </c>
      <c r="P879" s="49"/>
      <c r="Q879" s="49"/>
      <c r="R879" s="49"/>
      <c r="S879" s="22" t="str">
        <f>IFERROR(MAX(IF(OR(P879="",Q879="",R879=""),"",IF(AND(MONTH(E879)=12,MONTH(F879)=12),(NETWORKDAYS(E879,F879,Lister!$D$7:$D$16)-P879)*O879/NETWORKDAYS(Lister!$D$19,Lister!$E$19,Lister!$D$7:$D$16),IF(AND(MONTH(E879)=12,F879&gt;DATE(2021,12,31)),(NETWORKDAYS(E879,Lister!$E$19,Lister!$D$7:$D$16)-P879)*O879/NETWORKDAYS(Lister!$D$19,Lister!$E$19,Lister!$D$7:$D$16),IF(E879&gt;DATE(2021,12,31),0)))),0),"")</f>
        <v/>
      </c>
      <c r="T879" s="22" t="str">
        <f>IFERROR(MAX(IF(OR(P879="",Q879="",R879=""),"",IF(AND(MONTH(E879)=1,MONTH(F879)=1),(NETWORKDAYS(E879,F879,Lister!$D$7:$D$16)-Q879)*O879/NETWORKDAYS(Lister!$D$20,Lister!$E$20,Lister!$D$7:$D$16),IF(AND(MONTH(E879)=1,F879&gt;DATE(2022,1,31)),(NETWORKDAYS(E879,Lister!$E$20,Lister!$D$7:$D$16)-Q879)*O879/NETWORKDAYS(Lister!$D$20,Lister!$E$20,Lister!$D$7:$D$16),IF(AND(E879&lt;DATE(2022,1,1),MONTH(F879)=1),(NETWORKDAYS(Lister!$D$20,F879,Lister!$D$7:$D$16)-Q879)*O879/NETWORKDAYS(Lister!$D$20,Lister!$E$20,Lister!$D$7:$D$16),IF(AND(E879&lt;DATE(2022,1,1),F879&gt;DATE(2022,1,31)),(NETWORKDAYS(Lister!$D$20,Lister!$E$20,Lister!$D$7:$D$16)-Q879)*O879/NETWORKDAYS(Lister!$D$20,Lister!$E$20,Lister!$D$7:$D$16),IF(OR(AND(E879&lt;DATE(2022,1,1),F879&lt;DATE(2022,1,1)),E879&gt;DATE(2022,1,31)),0)))))),0),"")</f>
        <v/>
      </c>
      <c r="U879" s="22" t="str">
        <f>IFERROR(MAX(IF(OR(P879="",Q879="",R879=""),"",IF(AND(MONTH(E879)=2,MONTH(F879)=2),(NETWORKDAYS(E879,F879,Lister!$D$7:$D$16)-R879)*O879/NETWORKDAYS(Lister!$D$21,Lister!$E$21,Lister!$D$7:$D$16),IF(AND(MONTH(E879)=2,F879&gt;DATE(2022,2,28)),(NETWORKDAYS(E879,Lister!$E$21,Lister!$D$7:$D$16)-R879)*O879/NETWORKDAYS(Lister!$D$21,Lister!$E$21,Lister!$D$7:$D$16),IF(AND(E879&lt;DATE(2022,2,1),MONTH(F879)=2),(NETWORKDAYS(Lister!$D$21,F879,Lister!$D$7:$D$16)-R879)*O879/NETWORKDAYS(Lister!$D$21,Lister!$E$21,Lister!$D$7:$D$16),IF(AND(E879&lt;DATE(2022,2,1),F879&gt;DATE(2022,2,28)),(NETWORKDAYS(Lister!$D$21,Lister!$E$21,Lister!$D$7:$D$16)-R879)*O879/NETWORKDAYS(Lister!$D$21,Lister!$E$21,Lister!$D$7:$D$16),IF(OR(AND(E879&lt;DATE(2022,2,1),F879&lt;DATE(2022,2,1)),E879&gt;DATE(2022,2,28)),0)))))),0),"")</f>
        <v/>
      </c>
      <c r="V879" s="23" t="str">
        <f t="shared" si="94"/>
        <v/>
      </c>
      <c r="W879" s="23" t="str">
        <f t="shared" si="95"/>
        <v/>
      </c>
      <c r="X879" s="24" t="str">
        <f t="shared" si="96"/>
        <v/>
      </c>
    </row>
    <row r="880" spans="1:24" x14ac:dyDescent="0.3">
      <c r="A880" s="4" t="str">
        <f t="shared" si="97"/>
        <v/>
      </c>
      <c r="B880" s="41"/>
      <c r="C880" s="42"/>
      <c r="D880" s="43"/>
      <c r="E880" s="44"/>
      <c r="F880" s="44"/>
      <c r="G880" s="17" t="str">
        <f>IF(OR(E880="",F880=""),"",NETWORKDAYS(E880,F880,Lister!$D$7:$D$16))</f>
        <v/>
      </c>
      <c r="I880" s="45" t="str">
        <f t="shared" si="91"/>
        <v/>
      </c>
      <c r="J880" s="46"/>
      <c r="K880" s="47">
        <f>IF(ISNUMBER('Opsparede løndele'!I865),J880+'Opsparede løndele'!I865,J880)</f>
        <v>0</v>
      </c>
      <c r="L880" s="48"/>
      <c r="M880" s="49"/>
      <c r="N880" s="23" t="str">
        <f t="shared" si="92"/>
        <v/>
      </c>
      <c r="O880" s="21" t="str">
        <f t="shared" si="93"/>
        <v/>
      </c>
      <c r="P880" s="49"/>
      <c r="Q880" s="49"/>
      <c r="R880" s="49"/>
      <c r="S880" s="22" t="str">
        <f>IFERROR(MAX(IF(OR(P880="",Q880="",R880=""),"",IF(AND(MONTH(E880)=12,MONTH(F880)=12),(NETWORKDAYS(E880,F880,Lister!$D$7:$D$16)-P880)*O880/NETWORKDAYS(Lister!$D$19,Lister!$E$19,Lister!$D$7:$D$16),IF(AND(MONTH(E880)=12,F880&gt;DATE(2021,12,31)),(NETWORKDAYS(E880,Lister!$E$19,Lister!$D$7:$D$16)-P880)*O880/NETWORKDAYS(Lister!$D$19,Lister!$E$19,Lister!$D$7:$D$16),IF(E880&gt;DATE(2021,12,31),0)))),0),"")</f>
        <v/>
      </c>
      <c r="T880" s="22" t="str">
        <f>IFERROR(MAX(IF(OR(P880="",Q880="",R880=""),"",IF(AND(MONTH(E880)=1,MONTH(F880)=1),(NETWORKDAYS(E880,F880,Lister!$D$7:$D$16)-Q880)*O880/NETWORKDAYS(Lister!$D$20,Lister!$E$20,Lister!$D$7:$D$16),IF(AND(MONTH(E880)=1,F880&gt;DATE(2022,1,31)),(NETWORKDAYS(E880,Lister!$E$20,Lister!$D$7:$D$16)-Q880)*O880/NETWORKDAYS(Lister!$D$20,Lister!$E$20,Lister!$D$7:$D$16),IF(AND(E880&lt;DATE(2022,1,1),MONTH(F880)=1),(NETWORKDAYS(Lister!$D$20,F880,Lister!$D$7:$D$16)-Q880)*O880/NETWORKDAYS(Lister!$D$20,Lister!$E$20,Lister!$D$7:$D$16),IF(AND(E880&lt;DATE(2022,1,1),F880&gt;DATE(2022,1,31)),(NETWORKDAYS(Lister!$D$20,Lister!$E$20,Lister!$D$7:$D$16)-Q880)*O880/NETWORKDAYS(Lister!$D$20,Lister!$E$20,Lister!$D$7:$D$16),IF(OR(AND(E880&lt;DATE(2022,1,1),F880&lt;DATE(2022,1,1)),E880&gt;DATE(2022,1,31)),0)))))),0),"")</f>
        <v/>
      </c>
      <c r="U880" s="22" t="str">
        <f>IFERROR(MAX(IF(OR(P880="",Q880="",R880=""),"",IF(AND(MONTH(E880)=2,MONTH(F880)=2),(NETWORKDAYS(E880,F880,Lister!$D$7:$D$16)-R880)*O880/NETWORKDAYS(Lister!$D$21,Lister!$E$21,Lister!$D$7:$D$16),IF(AND(MONTH(E880)=2,F880&gt;DATE(2022,2,28)),(NETWORKDAYS(E880,Lister!$E$21,Lister!$D$7:$D$16)-R880)*O880/NETWORKDAYS(Lister!$D$21,Lister!$E$21,Lister!$D$7:$D$16),IF(AND(E880&lt;DATE(2022,2,1),MONTH(F880)=2),(NETWORKDAYS(Lister!$D$21,F880,Lister!$D$7:$D$16)-R880)*O880/NETWORKDAYS(Lister!$D$21,Lister!$E$21,Lister!$D$7:$D$16),IF(AND(E880&lt;DATE(2022,2,1),F880&gt;DATE(2022,2,28)),(NETWORKDAYS(Lister!$D$21,Lister!$E$21,Lister!$D$7:$D$16)-R880)*O880/NETWORKDAYS(Lister!$D$21,Lister!$E$21,Lister!$D$7:$D$16),IF(OR(AND(E880&lt;DATE(2022,2,1),F880&lt;DATE(2022,2,1)),E880&gt;DATE(2022,2,28)),0)))))),0),"")</f>
        <v/>
      </c>
      <c r="V880" s="23" t="str">
        <f t="shared" si="94"/>
        <v/>
      </c>
      <c r="W880" s="23" t="str">
        <f t="shared" si="95"/>
        <v/>
      </c>
      <c r="X880" s="24" t="str">
        <f t="shared" si="96"/>
        <v/>
      </c>
    </row>
    <row r="881" spans="1:24" x14ac:dyDescent="0.3">
      <c r="A881" s="4" t="str">
        <f t="shared" si="97"/>
        <v/>
      </c>
      <c r="B881" s="41"/>
      <c r="C881" s="42"/>
      <c r="D881" s="43"/>
      <c r="E881" s="44"/>
      <c r="F881" s="44"/>
      <c r="G881" s="17" t="str">
        <f>IF(OR(E881="",F881=""),"",NETWORKDAYS(E881,F881,Lister!$D$7:$D$16))</f>
        <v/>
      </c>
      <c r="I881" s="45" t="str">
        <f t="shared" si="91"/>
        <v/>
      </c>
      <c r="J881" s="46"/>
      <c r="K881" s="47">
        <f>IF(ISNUMBER('Opsparede løndele'!I866),J881+'Opsparede løndele'!I866,J881)</f>
        <v>0</v>
      </c>
      <c r="L881" s="48"/>
      <c r="M881" s="49"/>
      <c r="N881" s="23" t="str">
        <f t="shared" si="92"/>
        <v/>
      </c>
      <c r="O881" s="21" t="str">
        <f t="shared" si="93"/>
        <v/>
      </c>
      <c r="P881" s="49"/>
      <c r="Q881" s="49"/>
      <c r="R881" s="49"/>
      <c r="S881" s="22" t="str">
        <f>IFERROR(MAX(IF(OR(P881="",Q881="",R881=""),"",IF(AND(MONTH(E881)=12,MONTH(F881)=12),(NETWORKDAYS(E881,F881,Lister!$D$7:$D$16)-P881)*O881/NETWORKDAYS(Lister!$D$19,Lister!$E$19,Lister!$D$7:$D$16),IF(AND(MONTH(E881)=12,F881&gt;DATE(2021,12,31)),(NETWORKDAYS(E881,Lister!$E$19,Lister!$D$7:$D$16)-P881)*O881/NETWORKDAYS(Lister!$D$19,Lister!$E$19,Lister!$D$7:$D$16),IF(E881&gt;DATE(2021,12,31),0)))),0),"")</f>
        <v/>
      </c>
      <c r="T881" s="22" t="str">
        <f>IFERROR(MAX(IF(OR(P881="",Q881="",R881=""),"",IF(AND(MONTH(E881)=1,MONTH(F881)=1),(NETWORKDAYS(E881,F881,Lister!$D$7:$D$16)-Q881)*O881/NETWORKDAYS(Lister!$D$20,Lister!$E$20,Lister!$D$7:$D$16),IF(AND(MONTH(E881)=1,F881&gt;DATE(2022,1,31)),(NETWORKDAYS(E881,Lister!$E$20,Lister!$D$7:$D$16)-Q881)*O881/NETWORKDAYS(Lister!$D$20,Lister!$E$20,Lister!$D$7:$D$16),IF(AND(E881&lt;DATE(2022,1,1),MONTH(F881)=1),(NETWORKDAYS(Lister!$D$20,F881,Lister!$D$7:$D$16)-Q881)*O881/NETWORKDAYS(Lister!$D$20,Lister!$E$20,Lister!$D$7:$D$16),IF(AND(E881&lt;DATE(2022,1,1),F881&gt;DATE(2022,1,31)),(NETWORKDAYS(Lister!$D$20,Lister!$E$20,Lister!$D$7:$D$16)-Q881)*O881/NETWORKDAYS(Lister!$D$20,Lister!$E$20,Lister!$D$7:$D$16),IF(OR(AND(E881&lt;DATE(2022,1,1),F881&lt;DATE(2022,1,1)),E881&gt;DATE(2022,1,31)),0)))))),0),"")</f>
        <v/>
      </c>
      <c r="U881" s="22" t="str">
        <f>IFERROR(MAX(IF(OR(P881="",Q881="",R881=""),"",IF(AND(MONTH(E881)=2,MONTH(F881)=2),(NETWORKDAYS(E881,F881,Lister!$D$7:$D$16)-R881)*O881/NETWORKDAYS(Lister!$D$21,Lister!$E$21,Lister!$D$7:$D$16),IF(AND(MONTH(E881)=2,F881&gt;DATE(2022,2,28)),(NETWORKDAYS(E881,Lister!$E$21,Lister!$D$7:$D$16)-R881)*O881/NETWORKDAYS(Lister!$D$21,Lister!$E$21,Lister!$D$7:$D$16),IF(AND(E881&lt;DATE(2022,2,1),MONTH(F881)=2),(NETWORKDAYS(Lister!$D$21,F881,Lister!$D$7:$D$16)-R881)*O881/NETWORKDAYS(Lister!$D$21,Lister!$E$21,Lister!$D$7:$D$16),IF(AND(E881&lt;DATE(2022,2,1),F881&gt;DATE(2022,2,28)),(NETWORKDAYS(Lister!$D$21,Lister!$E$21,Lister!$D$7:$D$16)-R881)*O881/NETWORKDAYS(Lister!$D$21,Lister!$E$21,Lister!$D$7:$D$16),IF(OR(AND(E881&lt;DATE(2022,2,1),F881&lt;DATE(2022,2,1)),E881&gt;DATE(2022,2,28)),0)))))),0),"")</f>
        <v/>
      </c>
      <c r="V881" s="23" t="str">
        <f t="shared" si="94"/>
        <v/>
      </c>
      <c r="W881" s="23" t="str">
        <f t="shared" si="95"/>
        <v/>
      </c>
      <c r="X881" s="24" t="str">
        <f t="shared" si="96"/>
        <v/>
      </c>
    </row>
    <row r="882" spans="1:24" x14ac:dyDescent="0.3">
      <c r="A882" s="4" t="str">
        <f t="shared" si="97"/>
        <v/>
      </c>
      <c r="B882" s="41"/>
      <c r="C882" s="42"/>
      <c r="D882" s="43"/>
      <c r="E882" s="44"/>
      <c r="F882" s="44"/>
      <c r="G882" s="17" t="str">
        <f>IF(OR(E882="",F882=""),"",NETWORKDAYS(E882,F882,Lister!$D$7:$D$16))</f>
        <v/>
      </c>
      <c r="I882" s="45" t="str">
        <f t="shared" si="91"/>
        <v/>
      </c>
      <c r="J882" s="46"/>
      <c r="K882" s="47">
        <f>IF(ISNUMBER('Opsparede løndele'!I867),J882+'Opsparede løndele'!I867,J882)</f>
        <v>0</v>
      </c>
      <c r="L882" s="48"/>
      <c r="M882" s="49"/>
      <c r="N882" s="23" t="str">
        <f t="shared" si="92"/>
        <v/>
      </c>
      <c r="O882" s="21" t="str">
        <f t="shared" si="93"/>
        <v/>
      </c>
      <c r="P882" s="49"/>
      <c r="Q882" s="49"/>
      <c r="R882" s="49"/>
      <c r="S882" s="22" t="str">
        <f>IFERROR(MAX(IF(OR(P882="",Q882="",R882=""),"",IF(AND(MONTH(E882)=12,MONTH(F882)=12),(NETWORKDAYS(E882,F882,Lister!$D$7:$D$16)-P882)*O882/NETWORKDAYS(Lister!$D$19,Lister!$E$19,Lister!$D$7:$D$16),IF(AND(MONTH(E882)=12,F882&gt;DATE(2021,12,31)),(NETWORKDAYS(E882,Lister!$E$19,Lister!$D$7:$D$16)-P882)*O882/NETWORKDAYS(Lister!$D$19,Lister!$E$19,Lister!$D$7:$D$16),IF(E882&gt;DATE(2021,12,31),0)))),0),"")</f>
        <v/>
      </c>
      <c r="T882" s="22" t="str">
        <f>IFERROR(MAX(IF(OR(P882="",Q882="",R882=""),"",IF(AND(MONTH(E882)=1,MONTH(F882)=1),(NETWORKDAYS(E882,F882,Lister!$D$7:$D$16)-Q882)*O882/NETWORKDAYS(Lister!$D$20,Lister!$E$20,Lister!$D$7:$D$16),IF(AND(MONTH(E882)=1,F882&gt;DATE(2022,1,31)),(NETWORKDAYS(E882,Lister!$E$20,Lister!$D$7:$D$16)-Q882)*O882/NETWORKDAYS(Lister!$D$20,Lister!$E$20,Lister!$D$7:$D$16),IF(AND(E882&lt;DATE(2022,1,1),MONTH(F882)=1),(NETWORKDAYS(Lister!$D$20,F882,Lister!$D$7:$D$16)-Q882)*O882/NETWORKDAYS(Lister!$D$20,Lister!$E$20,Lister!$D$7:$D$16),IF(AND(E882&lt;DATE(2022,1,1),F882&gt;DATE(2022,1,31)),(NETWORKDAYS(Lister!$D$20,Lister!$E$20,Lister!$D$7:$D$16)-Q882)*O882/NETWORKDAYS(Lister!$D$20,Lister!$E$20,Lister!$D$7:$D$16),IF(OR(AND(E882&lt;DATE(2022,1,1),F882&lt;DATE(2022,1,1)),E882&gt;DATE(2022,1,31)),0)))))),0),"")</f>
        <v/>
      </c>
      <c r="U882" s="22" t="str">
        <f>IFERROR(MAX(IF(OR(P882="",Q882="",R882=""),"",IF(AND(MONTH(E882)=2,MONTH(F882)=2),(NETWORKDAYS(E882,F882,Lister!$D$7:$D$16)-R882)*O882/NETWORKDAYS(Lister!$D$21,Lister!$E$21,Lister!$D$7:$D$16),IF(AND(MONTH(E882)=2,F882&gt;DATE(2022,2,28)),(NETWORKDAYS(E882,Lister!$E$21,Lister!$D$7:$D$16)-R882)*O882/NETWORKDAYS(Lister!$D$21,Lister!$E$21,Lister!$D$7:$D$16),IF(AND(E882&lt;DATE(2022,2,1),MONTH(F882)=2),(NETWORKDAYS(Lister!$D$21,F882,Lister!$D$7:$D$16)-R882)*O882/NETWORKDAYS(Lister!$D$21,Lister!$E$21,Lister!$D$7:$D$16),IF(AND(E882&lt;DATE(2022,2,1),F882&gt;DATE(2022,2,28)),(NETWORKDAYS(Lister!$D$21,Lister!$E$21,Lister!$D$7:$D$16)-R882)*O882/NETWORKDAYS(Lister!$D$21,Lister!$E$21,Lister!$D$7:$D$16),IF(OR(AND(E882&lt;DATE(2022,2,1),F882&lt;DATE(2022,2,1)),E882&gt;DATE(2022,2,28)),0)))))),0),"")</f>
        <v/>
      </c>
      <c r="V882" s="23" t="str">
        <f t="shared" si="94"/>
        <v/>
      </c>
      <c r="W882" s="23" t="str">
        <f t="shared" si="95"/>
        <v/>
      </c>
      <c r="X882" s="24" t="str">
        <f t="shared" si="96"/>
        <v/>
      </c>
    </row>
    <row r="883" spans="1:24" x14ac:dyDescent="0.3">
      <c r="A883" s="4" t="str">
        <f t="shared" si="97"/>
        <v/>
      </c>
      <c r="B883" s="41"/>
      <c r="C883" s="42"/>
      <c r="D883" s="43"/>
      <c r="E883" s="44"/>
      <c r="F883" s="44"/>
      <c r="G883" s="17" t="str">
        <f>IF(OR(E883="",F883=""),"",NETWORKDAYS(E883,F883,Lister!$D$7:$D$16))</f>
        <v/>
      </c>
      <c r="I883" s="45" t="str">
        <f t="shared" si="91"/>
        <v/>
      </c>
      <c r="J883" s="46"/>
      <c r="K883" s="47">
        <f>IF(ISNUMBER('Opsparede løndele'!I868),J883+'Opsparede løndele'!I868,J883)</f>
        <v>0</v>
      </c>
      <c r="L883" s="48"/>
      <c r="M883" s="49"/>
      <c r="N883" s="23" t="str">
        <f t="shared" si="92"/>
        <v/>
      </c>
      <c r="O883" s="21" t="str">
        <f t="shared" si="93"/>
        <v/>
      </c>
      <c r="P883" s="49"/>
      <c r="Q883" s="49"/>
      <c r="R883" s="49"/>
      <c r="S883" s="22" t="str">
        <f>IFERROR(MAX(IF(OR(P883="",Q883="",R883=""),"",IF(AND(MONTH(E883)=12,MONTH(F883)=12),(NETWORKDAYS(E883,F883,Lister!$D$7:$D$16)-P883)*O883/NETWORKDAYS(Lister!$D$19,Lister!$E$19,Lister!$D$7:$D$16),IF(AND(MONTH(E883)=12,F883&gt;DATE(2021,12,31)),(NETWORKDAYS(E883,Lister!$E$19,Lister!$D$7:$D$16)-P883)*O883/NETWORKDAYS(Lister!$D$19,Lister!$E$19,Lister!$D$7:$D$16),IF(E883&gt;DATE(2021,12,31),0)))),0),"")</f>
        <v/>
      </c>
      <c r="T883" s="22" t="str">
        <f>IFERROR(MAX(IF(OR(P883="",Q883="",R883=""),"",IF(AND(MONTH(E883)=1,MONTH(F883)=1),(NETWORKDAYS(E883,F883,Lister!$D$7:$D$16)-Q883)*O883/NETWORKDAYS(Lister!$D$20,Lister!$E$20,Lister!$D$7:$D$16),IF(AND(MONTH(E883)=1,F883&gt;DATE(2022,1,31)),(NETWORKDAYS(E883,Lister!$E$20,Lister!$D$7:$D$16)-Q883)*O883/NETWORKDAYS(Lister!$D$20,Lister!$E$20,Lister!$D$7:$D$16),IF(AND(E883&lt;DATE(2022,1,1),MONTH(F883)=1),(NETWORKDAYS(Lister!$D$20,F883,Lister!$D$7:$D$16)-Q883)*O883/NETWORKDAYS(Lister!$D$20,Lister!$E$20,Lister!$D$7:$D$16),IF(AND(E883&lt;DATE(2022,1,1),F883&gt;DATE(2022,1,31)),(NETWORKDAYS(Lister!$D$20,Lister!$E$20,Lister!$D$7:$D$16)-Q883)*O883/NETWORKDAYS(Lister!$D$20,Lister!$E$20,Lister!$D$7:$D$16),IF(OR(AND(E883&lt;DATE(2022,1,1),F883&lt;DATE(2022,1,1)),E883&gt;DATE(2022,1,31)),0)))))),0),"")</f>
        <v/>
      </c>
      <c r="U883" s="22" t="str">
        <f>IFERROR(MAX(IF(OR(P883="",Q883="",R883=""),"",IF(AND(MONTH(E883)=2,MONTH(F883)=2),(NETWORKDAYS(E883,F883,Lister!$D$7:$D$16)-R883)*O883/NETWORKDAYS(Lister!$D$21,Lister!$E$21,Lister!$D$7:$D$16),IF(AND(MONTH(E883)=2,F883&gt;DATE(2022,2,28)),(NETWORKDAYS(E883,Lister!$E$21,Lister!$D$7:$D$16)-R883)*O883/NETWORKDAYS(Lister!$D$21,Lister!$E$21,Lister!$D$7:$D$16),IF(AND(E883&lt;DATE(2022,2,1),MONTH(F883)=2),(NETWORKDAYS(Lister!$D$21,F883,Lister!$D$7:$D$16)-R883)*O883/NETWORKDAYS(Lister!$D$21,Lister!$E$21,Lister!$D$7:$D$16),IF(AND(E883&lt;DATE(2022,2,1),F883&gt;DATE(2022,2,28)),(NETWORKDAYS(Lister!$D$21,Lister!$E$21,Lister!$D$7:$D$16)-R883)*O883/NETWORKDAYS(Lister!$D$21,Lister!$E$21,Lister!$D$7:$D$16),IF(OR(AND(E883&lt;DATE(2022,2,1),F883&lt;DATE(2022,2,1)),E883&gt;DATE(2022,2,28)),0)))))),0),"")</f>
        <v/>
      </c>
      <c r="V883" s="23" t="str">
        <f t="shared" si="94"/>
        <v/>
      </c>
      <c r="W883" s="23" t="str">
        <f t="shared" si="95"/>
        <v/>
      </c>
      <c r="X883" s="24" t="str">
        <f t="shared" si="96"/>
        <v/>
      </c>
    </row>
    <row r="884" spans="1:24" x14ac:dyDescent="0.3">
      <c r="A884" s="4" t="str">
        <f t="shared" si="97"/>
        <v/>
      </c>
      <c r="B884" s="41"/>
      <c r="C884" s="42"/>
      <c r="D884" s="43"/>
      <c r="E884" s="44"/>
      <c r="F884" s="44"/>
      <c r="G884" s="17" t="str">
        <f>IF(OR(E884="",F884=""),"",NETWORKDAYS(E884,F884,Lister!$D$7:$D$16))</f>
        <v/>
      </c>
      <c r="I884" s="45" t="str">
        <f t="shared" si="91"/>
        <v/>
      </c>
      <c r="J884" s="46"/>
      <c r="K884" s="47">
        <f>IF(ISNUMBER('Opsparede løndele'!I869),J884+'Opsparede løndele'!I869,J884)</f>
        <v>0</v>
      </c>
      <c r="L884" s="48"/>
      <c r="M884" s="49"/>
      <c r="N884" s="23" t="str">
        <f t="shared" si="92"/>
        <v/>
      </c>
      <c r="O884" s="21" t="str">
        <f t="shared" si="93"/>
        <v/>
      </c>
      <c r="P884" s="49"/>
      <c r="Q884" s="49"/>
      <c r="R884" s="49"/>
      <c r="S884" s="22" t="str">
        <f>IFERROR(MAX(IF(OR(P884="",Q884="",R884=""),"",IF(AND(MONTH(E884)=12,MONTH(F884)=12),(NETWORKDAYS(E884,F884,Lister!$D$7:$D$16)-P884)*O884/NETWORKDAYS(Lister!$D$19,Lister!$E$19,Lister!$D$7:$D$16),IF(AND(MONTH(E884)=12,F884&gt;DATE(2021,12,31)),(NETWORKDAYS(E884,Lister!$E$19,Lister!$D$7:$D$16)-P884)*O884/NETWORKDAYS(Lister!$D$19,Lister!$E$19,Lister!$D$7:$D$16),IF(E884&gt;DATE(2021,12,31),0)))),0),"")</f>
        <v/>
      </c>
      <c r="T884" s="22" t="str">
        <f>IFERROR(MAX(IF(OR(P884="",Q884="",R884=""),"",IF(AND(MONTH(E884)=1,MONTH(F884)=1),(NETWORKDAYS(E884,F884,Lister!$D$7:$D$16)-Q884)*O884/NETWORKDAYS(Lister!$D$20,Lister!$E$20,Lister!$D$7:$D$16),IF(AND(MONTH(E884)=1,F884&gt;DATE(2022,1,31)),(NETWORKDAYS(E884,Lister!$E$20,Lister!$D$7:$D$16)-Q884)*O884/NETWORKDAYS(Lister!$D$20,Lister!$E$20,Lister!$D$7:$D$16),IF(AND(E884&lt;DATE(2022,1,1),MONTH(F884)=1),(NETWORKDAYS(Lister!$D$20,F884,Lister!$D$7:$D$16)-Q884)*O884/NETWORKDAYS(Lister!$D$20,Lister!$E$20,Lister!$D$7:$D$16),IF(AND(E884&lt;DATE(2022,1,1),F884&gt;DATE(2022,1,31)),(NETWORKDAYS(Lister!$D$20,Lister!$E$20,Lister!$D$7:$D$16)-Q884)*O884/NETWORKDAYS(Lister!$D$20,Lister!$E$20,Lister!$D$7:$D$16),IF(OR(AND(E884&lt;DATE(2022,1,1),F884&lt;DATE(2022,1,1)),E884&gt;DATE(2022,1,31)),0)))))),0),"")</f>
        <v/>
      </c>
      <c r="U884" s="22" t="str">
        <f>IFERROR(MAX(IF(OR(P884="",Q884="",R884=""),"",IF(AND(MONTH(E884)=2,MONTH(F884)=2),(NETWORKDAYS(E884,F884,Lister!$D$7:$D$16)-R884)*O884/NETWORKDAYS(Lister!$D$21,Lister!$E$21,Lister!$D$7:$D$16),IF(AND(MONTH(E884)=2,F884&gt;DATE(2022,2,28)),(NETWORKDAYS(E884,Lister!$E$21,Lister!$D$7:$D$16)-R884)*O884/NETWORKDAYS(Lister!$D$21,Lister!$E$21,Lister!$D$7:$D$16),IF(AND(E884&lt;DATE(2022,2,1),MONTH(F884)=2),(NETWORKDAYS(Lister!$D$21,F884,Lister!$D$7:$D$16)-R884)*O884/NETWORKDAYS(Lister!$D$21,Lister!$E$21,Lister!$D$7:$D$16),IF(AND(E884&lt;DATE(2022,2,1),F884&gt;DATE(2022,2,28)),(NETWORKDAYS(Lister!$D$21,Lister!$E$21,Lister!$D$7:$D$16)-R884)*O884/NETWORKDAYS(Lister!$D$21,Lister!$E$21,Lister!$D$7:$D$16),IF(OR(AND(E884&lt;DATE(2022,2,1),F884&lt;DATE(2022,2,1)),E884&gt;DATE(2022,2,28)),0)))))),0),"")</f>
        <v/>
      </c>
      <c r="V884" s="23" t="str">
        <f t="shared" si="94"/>
        <v/>
      </c>
      <c r="W884" s="23" t="str">
        <f t="shared" si="95"/>
        <v/>
      </c>
      <c r="X884" s="24" t="str">
        <f t="shared" si="96"/>
        <v/>
      </c>
    </row>
    <row r="885" spans="1:24" x14ac:dyDescent="0.3">
      <c r="A885" s="4" t="str">
        <f t="shared" si="97"/>
        <v/>
      </c>
      <c r="B885" s="41"/>
      <c r="C885" s="42"/>
      <c r="D885" s="43"/>
      <c r="E885" s="44"/>
      <c r="F885" s="44"/>
      <c r="G885" s="17" t="str">
        <f>IF(OR(E885="",F885=""),"",NETWORKDAYS(E885,F885,Lister!$D$7:$D$16))</f>
        <v/>
      </c>
      <c r="I885" s="45" t="str">
        <f t="shared" si="91"/>
        <v/>
      </c>
      <c r="J885" s="46"/>
      <c r="K885" s="47">
        <f>IF(ISNUMBER('Opsparede løndele'!I870),J885+'Opsparede løndele'!I870,J885)</f>
        <v>0</v>
      </c>
      <c r="L885" s="48"/>
      <c r="M885" s="49"/>
      <c r="N885" s="23" t="str">
        <f t="shared" si="92"/>
        <v/>
      </c>
      <c r="O885" s="21" t="str">
        <f t="shared" si="93"/>
        <v/>
      </c>
      <c r="P885" s="49"/>
      <c r="Q885" s="49"/>
      <c r="R885" s="49"/>
      <c r="S885" s="22" t="str">
        <f>IFERROR(MAX(IF(OR(P885="",Q885="",R885=""),"",IF(AND(MONTH(E885)=12,MONTH(F885)=12),(NETWORKDAYS(E885,F885,Lister!$D$7:$D$16)-P885)*O885/NETWORKDAYS(Lister!$D$19,Lister!$E$19,Lister!$D$7:$D$16),IF(AND(MONTH(E885)=12,F885&gt;DATE(2021,12,31)),(NETWORKDAYS(E885,Lister!$E$19,Lister!$D$7:$D$16)-P885)*O885/NETWORKDAYS(Lister!$D$19,Lister!$E$19,Lister!$D$7:$D$16),IF(E885&gt;DATE(2021,12,31),0)))),0),"")</f>
        <v/>
      </c>
      <c r="T885" s="22" t="str">
        <f>IFERROR(MAX(IF(OR(P885="",Q885="",R885=""),"",IF(AND(MONTH(E885)=1,MONTH(F885)=1),(NETWORKDAYS(E885,F885,Lister!$D$7:$D$16)-Q885)*O885/NETWORKDAYS(Lister!$D$20,Lister!$E$20,Lister!$D$7:$D$16),IF(AND(MONTH(E885)=1,F885&gt;DATE(2022,1,31)),(NETWORKDAYS(E885,Lister!$E$20,Lister!$D$7:$D$16)-Q885)*O885/NETWORKDAYS(Lister!$D$20,Lister!$E$20,Lister!$D$7:$D$16),IF(AND(E885&lt;DATE(2022,1,1),MONTH(F885)=1),(NETWORKDAYS(Lister!$D$20,F885,Lister!$D$7:$D$16)-Q885)*O885/NETWORKDAYS(Lister!$D$20,Lister!$E$20,Lister!$D$7:$D$16),IF(AND(E885&lt;DATE(2022,1,1),F885&gt;DATE(2022,1,31)),(NETWORKDAYS(Lister!$D$20,Lister!$E$20,Lister!$D$7:$D$16)-Q885)*O885/NETWORKDAYS(Lister!$D$20,Lister!$E$20,Lister!$D$7:$D$16),IF(OR(AND(E885&lt;DATE(2022,1,1),F885&lt;DATE(2022,1,1)),E885&gt;DATE(2022,1,31)),0)))))),0),"")</f>
        <v/>
      </c>
      <c r="U885" s="22" t="str">
        <f>IFERROR(MAX(IF(OR(P885="",Q885="",R885=""),"",IF(AND(MONTH(E885)=2,MONTH(F885)=2),(NETWORKDAYS(E885,F885,Lister!$D$7:$D$16)-R885)*O885/NETWORKDAYS(Lister!$D$21,Lister!$E$21,Lister!$D$7:$D$16),IF(AND(MONTH(E885)=2,F885&gt;DATE(2022,2,28)),(NETWORKDAYS(E885,Lister!$E$21,Lister!$D$7:$D$16)-R885)*O885/NETWORKDAYS(Lister!$D$21,Lister!$E$21,Lister!$D$7:$D$16),IF(AND(E885&lt;DATE(2022,2,1),MONTH(F885)=2),(NETWORKDAYS(Lister!$D$21,F885,Lister!$D$7:$D$16)-R885)*O885/NETWORKDAYS(Lister!$D$21,Lister!$E$21,Lister!$D$7:$D$16),IF(AND(E885&lt;DATE(2022,2,1),F885&gt;DATE(2022,2,28)),(NETWORKDAYS(Lister!$D$21,Lister!$E$21,Lister!$D$7:$D$16)-R885)*O885/NETWORKDAYS(Lister!$D$21,Lister!$E$21,Lister!$D$7:$D$16),IF(OR(AND(E885&lt;DATE(2022,2,1),F885&lt;DATE(2022,2,1)),E885&gt;DATE(2022,2,28)),0)))))),0),"")</f>
        <v/>
      </c>
      <c r="V885" s="23" t="str">
        <f t="shared" si="94"/>
        <v/>
      </c>
      <c r="W885" s="23" t="str">
        <f t="shared" si="95"/>
        <v/>
      </c>
      <c r="X885" s="24" t="str">
        <f t="shared" si="96"/>
        <v/>
      </c>
    </row>
    <row r="886" spans="1:24" x14ac:dyDescent="0.3">
      <c r="A886" s="4" t="str">
        <f t="shared" si="97"/>
        <v/>
      </c>
      <c r="B886" s="41"/>
      <c r="C886" s="42"/>
      <c r="D886" s="43"/>
      <c r="E886" s="44"/>
      <c r="F886" s="44"/>
      <c r="G886" s="17" t="str">
        <f>IF(OR(E886="",F886=""),"",NETWORKDAYS(E886,F886,Lister!$D$7:$D$16))</f>
        <v/>
      </c>
      <c r="I886" s="45" t="str">
        <f t="shared" si="91"/>
        <v/>
      </c>
      <c r="J886" s="46"/>
      <c r="K886" s="47">
        <f>IF(ISNUMBER('Opsparede løndele'!I871),J886+'Opsparede løndele'!I871,J886)</f>
        <v>0</v>
      </c>
      <c r="L886" s="48"/>
      <c r="M886" s="49"/>
      <c r="N886" s="23" t="str">
        <f t="shared" si="92"/>
        <v/>
      </c>
      <c r="O886" s="21" t="str">
        <f t="shared" si="93"/>
        <v/>
      </c>
      <c r="P886" s="49"/>
      <c r="Q886" s="49"/>
      <c r="R886" s="49"/>
      <c r="S886" s="22" t="str">
        <f>IFERROR(MAX(IF(OR(P886="",Q886="",R886=""),"",IF(AND(MONTH(E886)=12,MONTH(F886)=12),(NETWORKDAYS(E886,F886,Lister!$D$7:$D$16)-P886)*O886/NETWORKDAYS(Lister!$D$19,Lister!$E$19,Lister!$D$7:$D$16),IF(AND(MONTH(E886)=12,F886&gt;DATE(2021,12,31)),(NETWORKDAYS(E886,Lister!$E$19,Lister!$D$7:$D$16)-P886)*O886/NETWORKDAYS(Lister!$D$19,Lister!$E$19,Lister!$D$7:$D$16),IF(E886&gt;DATE(2021,12,31),0)))),0),"")</f>
        <v/>
      </c>
      <c r="T886" s="22" t="str">
        <f>IFERROR(MAX(IF(OR(P886="",Q886="",R886=""),"",IF(AND(MONTH(E886)=1,MONTH(F886)=1),(NETWORKDAYS(E886,F886,Lister!$D$7:$D$16)-Q886)*O886/NETWORKDAYS(Lister!$D$20,Lister!$E$20,Lister!$D$7:$D$16),IF(AND(MONTH(E886)=1,F886&gt;DATE(2022,1,31)),(NETWORKDAYS(E886,Lister!$E$20,Lister!$D$7:$D$16)-Q886)*O886/NETWORKDAYS(Lister!$D$20,Lister!$E$20,Lister!$D$7:$D$16),IF(AND(E886&lt;DATE(2022,1,1),MONTH(F886)=1),(NETWORKDAYS(Lister!$D$20,F886,Lister!$D$7:$D$16)-Q886)*O886/NETWORKDAYS(Lister!$D$20,Lister!$E$20,Lister!$D$7:$D$16),IF(AND(E886&lt;DATE(2022,1,1),F886&gt;DATE(2022,1,31)),(NETWORKDAYS(Lister!$D$20,Lister!$E$20,Lister!$D$7:$D$16)-Q886)*O886/NETWORKDAYS(Lister!$D$20,Lister!$E$20,Lister!$D$7:$D$16),IF(OR(AND(E886&lt;DATE(2022,1,1),F886&lt;DATE(2022,1,1)),E886&gt;DATE(2022,1,31)),0)))))),0),"")</f>
        <v/>
      </c>
      <c r="U886" s="22" t="str">
        <f>IFERROR(MAX(IF(OR(P886="",Q886="",R886=""),"",IF(AND(MONTH(E886)=2,MONTH(F886)=2),(NETWORKDAYS(E886,F886,Lister!$D$7:$D$16)-R886)*O886/NETWORKDAYS(Lister!$D$21,Lister!$E$21,Lister!$D$7:$D$16),IF(AND(MONTH(E886)=2,F886&gt;DATE(2022,2,28)),(NETWORKDAYS(E886,Lister!$E$21,Lister!$D$7:$D$16)-R886)*O886/NETWORKDAYS(Lister!$D$21,Lister!$E$21,Lister!$D$7:$D$16),IF(AND(E886&lt;DATE(2022,2,1),MONTH(F886)=2),(NETWORKDAYS(Lister!$D$21,F886,Lister!$D$7:$D$16)-R886)*O886/NETWORKDAYS(Lister!$D$21,Lister!$E$21,Lister!$D$7:$D$16),IF(AND(E886&lt;DATE(2022,2,1),F886&gt;DATE(2022,2,28)),(NETWORKDAYS(Lister!$D$21,Lister!$E$21,Lister!$D$7:$D$16)-R886)*O886/NETWORKDAYS(Lister!$D$21,Lister!$E$21,Lister!$D$7:$D$16),IF(OR(AND(E886&lt;DATE(2022,2,1),F886&lt;DATE(2022,2,1)),E886&gt;DATE(2022,2,28)),0)))))),0),"")</f>
        <v/>
      </c>
      <c r="V886" s="23" t="str">
        <f t="shared" si="94"/>
        <v/>
      </c>
      <c r="W886" s="23" t="str">
        <f t="shared" si="95"/>
        <v/>
      </c>
      <c r="X886" s="24" t="str">
        <f t="shared" si="96"/>
        <v/>
      </c>
    </row>
    <row r="887" spans="1:24" x14ac:dyDescent="0.3">
      <c r="A887" s="4" t="str">
        <f t="shared" si="97"/>
        <v/>
      </c>
      <c r="B887" s="41"/>
      <c r="C887" s="42"/>
      <c r="D887" s="43"/>
      <c r="E887" s="44"/>
      <c r="F887" s="44"/>
      <c r="G887" s="17" t="str">
        <f>IF(OR(E887="",F887=""),"",NETWORKDAYS(E887,F887,Lister!$D$7:$D$16))</f>
        <v/>
      </c>
      <c r="I887" s="45" t="str">
        <f t="shared" si="91"/>
        <v/>
      </c>
      <c r="J887" s="46"/>
      <c r="K887" s="47">
        <f>IF(ISNUMBER('Opsparede løndele'!I872),J887+'Opsparede løndele'!I872,J887)</f>
        <v>0</v>
      </c>
      <c r="L887" s="48"/>
      <c r="M887" s="49"/>
      <c r="N887" s="23" t="str">
        <f t="shared" si="92"/>
        <v/>
      </c>
      <c r="O887" s="21" t="str">
        <f t="shared" si="93"/>
        <v/>
      </c>
      <c r="P887" s="49"/>
      <c r="Q887" s="49"/>
      <c r="R887" s="49"/>
      <c r="S887" s="22" t="str">
        <f>IFERROR(MAX(IF(OR(P887="",Q887="",R887=""),"",IF(AND(MONTH(E887)=12,MONTH(F887)=12),(NETWORKDAYS(E887,F887,Lister!$D$7:$D$16)-P887)*O887/NETWORKDAYS(Lister!$D$19,Lister!$E$19,Lister!$D$7:$D$16),IF(AND(MONTH(E887)=12,F887&gt;DATE(2021,12,31)),(NETWORKDAYS(E887,Lister!$E$19,Lister!$D$7:$D$16)-P887)*O887/NETWORKDAYS(Lister!$D$19,Lister!$E$19,Lister!$D$7:$D$16),IF(E887&gt;DATE(2021,12,31),0)))),0),"")</f>
        <v/>
      </c>
      <c r="T887" s="22" t="str">
        <f>IFERROR(MAX(IF(OR(P887="",Q887="",R887=""),"",IF(AND(MONTH(E887)=1,MONTH(F887)=1),(NETWORKDAYS(E887,F887,Lister!$D$7:$D$16)-Q887)*O887/NETWORKDAYS(Lister!$D$20,Lister!$E$20,Lister!$D$7:$D$16),IF(AND(MONTH(E887)=1,F887&gt;DATE(2022,1,31)),(NETWORKDAYS(E887,Lister!$E$20,Lister!$D$7:$D$16)-Q887)*O887/NETWORKDAYS(Lister!$D$20,Lister!$E$20,Lister!$D$7:$D$16),IF(AND(E887&lt;DATE(2022,1,1),MONTH(F887)=1),(NETWORKDAYS(Lister!$D$20,F887,Lister!$D$7:$D$16)-Q887)*O887/NETWORKDAYS(Lister!$D$20,Lister!$E$20,Lister!$D$7:$D$16),IF(AND(E887&lt;DATE(2022,1,1),F887&gt;DATE(2022,1,31)),(NETWORKDAYS(Lister!$D$20,Lister!$E$20,Lister!$D$7:$D$16)-Q887)*O887/NETWORKDAYS(Lister!$D$20,Lister!$E$20,Lister!$D$7:$D$16),IF(OR(AND(E887&lt;DATE(2022,1,1),F887&lt;DATE(2022,1,1)),E887&gt;DATE(2022,1,31)),0)))))),0),"")</f>
        <v/>
      </c>
      <c r="U887" s="22" t="str">
        <f>IFERROR(MAX(IF(OR(P887="",Q887="",R887=""),"",IF(AND(MONTH(E887)=2,MONTH(F887)=2),(NETWORKDAYS(E887,F887,Lister!$D$7:$D$16)-R887)*O887/NETWORKDAYS(Lister!$D$21,Lister!$E$21,Lister!$D$7:$D$16),IF(AND(MONTH(E887)=2,F887&gt;DATE(2022,2,28)),(NETWORKDAYS(E887,Lister!$E$21,Lister!$D$7:$D$16)-R887)*O887/NETWORKDAYS(Lister!$D$21,Lister!$E$21,Lister!$D$7:$D$16),IF(AND(E887&lt;DATE(2022,2,1),MONTH(F887)=2),(NETWORKDAYS(Lister!$D$21,F887,Lister!$D$7:$D$16)-R887)*O887/NETWORKDAYS(Lister!$D$21,Lister!$E$21,Lister!$D$7:$D$16),IF(AND(E887&lt;DATE(2022,2,1),F887&gt;DATE(2022,2,28)),(NETWORKDAYS(Lister!$D$21,Lister!$E$21,Lister!$D$7:$D$16)-R887)*O887/NETWORKDAYS(Lister!$D$21,Lister!$E$21,Lister!$D$7:$D$16),IF(OR(AND(E887&lt;DATE(2022,2,1),F887&lt;DATE(2022,2,1)),E887&gt;DATE(2022,2,28)),0)))))),0),"")</f>
        <v/>
      </c>
      <c r="V887" s="23" t="str">
        <f t="shared" si="94"/>
        <v/>
      </c>
      <c r="W887" s="23" t="str">
        <f t="shared" si="95"/>
        <v/>
      </c>
      <c r="X887" s="24" t="str">
        <f t="shared" si="96"/>
        <v/>
      </c>
    </row>
    <row r="888" spans="1:24" x14ac:dyDescent="0.3">
      <c r="A888" s="4" t="str">
        <f t="shared" si="97"/>
        <v/>
      </c>
      <c r="B888" s="41"/>
      <c r="C888" s="42"/>
      <c r="D888" s="43"/>
      <c r="E888" s="44"/>
      <c r="F888" s="44"/>
      <c r="G888" s="17" t="str">
        <f>IF(OR(E888="",F888=""),"",NETWORKDAYS(E888,F888,Lister!$D$7:$D$16))</f>
        <v/>
      </c>
      <c r="I888" s="45" t="str">
        <f t="shared" si="91"/>
        <v/>
      </c>
      <c r="J888" s="46"/>
      <c r="K888" s="47">
        <f>IF(ISNUMBER('Opsparede løndele'!I873),J888+'Opsparede løndele'!I873,J888)</f>
        <v>0</v>
      </c>
      <c r="L888" s="48"/>
      <c r="M888" s="49"/>
      <c r="N888" s="23" t="str">
        <f t="shared" si="92"/>
        <v/>
      </c>
      <c r="O888" s="21" t="str">
        <f t="shared" si="93"/>
        <v/>
      </c>
      <c r="P888" s="49"/>
      <c r="Q888" s="49"/>
      <c r="R888" s="49"/>
      <c r="S888" s="22" t="str">
        <f>IFERROR(MAX(IF(OR(P888="",Q888="",R888=""),"",IF(AND(MONTH(E888)=12,MONTH(F888)=12),(NETWORKDAYS(E888,F888,Lister!$D$7:$D$16)-P888)*O888/NETWORKDAYS(Lister!$D$19,Lister!$E$19,Lister!$D$7:$D$16),IF(AND(MONTH(E888)=12,F888&gt;DATE(2021,12,31)),(NETWORKDAYS(E888,Lister!$E$19,Lister!$D$7:$D$16)-P888)*O888/NETWORKDAYS(Lister!$D$19,Lister!$E$19,Lister!$D$7:$D$16),IF(E888&gt;DATE(2021,12,31),0)))),0),"")</f>
        <v/>
      </c>
      <c r="T888" s="22" t="str">
        <f>IFERROR(MAX(IF(OR(P888="",Q888="",R888=""),"",IF(AND(MONTH(E888)=1,MONTH(F888)=1),(NETWORKDAYS(E888,F888,Lister!$D$7:$D$16)-Q888)*O888/NETWORKDAYS(Lister!$D$20,Lister!$E$20,Lister!$D$7:$D$16),IF(AND(MONTH(E888)=1,F888&gt;DATE(2022,1,31)),(NETWORKDAYS(E888,Lister!$E$20,Lister!$D$7:$D$16)-Q888)*O888/NETWORKDAYS(Lister!$D$20,Lister!$E$20,Lister!$D$7:$D$16),IF(AND(E888&lt;DATE(2022,1,1),MONTH(F888)=1),(NETWORKDAYS(Lister!$D$20,F888,Lister!$D$7:$D$16)-Q888)*O888/NETWORKDAYS(Lister!$D$20,Lister!$E$20,Lister!$D$7:$D$16),IF(AND(E888&lt;DATE(2022,1,1),F888&gt;DATE(2022,1,31)),(NETWORKDAYS(Lister!$D$20,Lister!$E$20,Lister!$D$7:$D$16)-Q888)*O888/NETWORKDAYS(Lister!$D$20,Lister!$E$20,Lister!$D$7:$D$16),IF(OR(AND(E888&lt;DATE(2022,1,1),F888&lt;DATE(2022,1,1)),E888&gt;DATE(2022,1,31)),0)))))),0),"")</f>
        <v/>
      </c>
      <c r="U888" s="22" t="str">
        <f>IFERROR(MAX(IF(OR(P888="",Q888="",R888=""),"",IF(AND(MONTH(E888)=2,MONTH(F888)=2),(NETWORKDAYS(E888,F888,Lister!$D$7:$D$16)-R888)*O888/NETWORKDAYS(Lister!$D$21,Lister!$E$21,Lister!$D$7:$D$16),IF(AND(MONTH(E888)=2,F888&gt;DATE(2022,2,28)),(NETWORKDAYS(E888,Lister!$E$21,Lister!$D$7:$D$16)-R888)*O888/NETWORKDAYS(Lister!$D$21,Lister!$E$21,Lister!$D$7:$D$16),IF(AND(E888&lt;DATE(2022,2,1),MONTH(F888)=2),(NETWORKDAYS(Lister!$D$21,F888,Lister!$D$7:$D$16)-R888)*O888/NETWORKDAYS(Lister!$D$21,Lister!$E$21,Lister!$D$7:$D$16),IF(AND(E888&lt;DATE(2022,2,1),F888&gt;DATE(2022,2,28)),(NETWORKDAYS(Lister!$D$21,Lister!$E$21,Lister!$D$7:$D$16)-R888)*O888/NETWORKDAYS(Lister!$D$21,Lister!$E$21,Lister!$D$7:$D$16),IF(OR(AND(E888&lt;DATE(2022,2,1),F888&lt;DATE(2022,2,1)),E888&gt;DATE(2022,2,28)),0)))))),0),"")</f>
        <v/>
      </c>
      <c r="V888" s="23" t="str">
        <f t="shared" si="94"/>
        <v/>
      </c>
      <c r="W888" s="23" t="str">
        <f t="shared" si="95"/>
        <v/>
      </c>
      <c r="X888" s="24" t="str">
        <f t="shared" si="96"/>
        <v/>
      </c>
    </row>
    <row r="889" spans="1:24" x14ac:dyDescent="0.3">
      <c r="A889" s="4" t="str">
        <f t="shared" si="97"/>
        <v/>
      </c>
      <c r="B889" s="41"/>
      <c r="C889" s="42"/>
      <c r="D889" s="43"/>
      <c r="E889" s="44"/>
      <c r="F889" s="44"/>
      <c r="G889" s="17" t="str">
        <f>IF(OR(E889="",F889=""),"",NETWORKDAYS(E889,F889,Lister!$D$7:$D$16))</f>
        <v/>
      </c>
      <c r="I889" s="45" t="str">
        <f t="shared" si="91"/>
        <v/>
      </c>
      <c r="J889" s="46"/>
      <c r="K889" s="47">
        <f>IF(ISNUMBER('Opsparede løndele'!I874),J889+'Opsparede løndele'!I874,J889)</f>
        <v>0</v>
      </c>
      <c r="L889" s="48"/>
      <c r="M889" s="49"/>
      <c r="N889" s="23" t="str">
        <f t="shared" si="92"/>
        <v/>
      </c>
      <c r="O889" s="21" t="str">
        <f t="shared" si="93"/>
        <v/>
      </c>
      <c r="P889" s="49"/>
      <c r="Q889" s="49"/>
      <c r="R889" s="49"/>
      <c r="S889" s="22" t="str">
        <f>IFERROR(MAX(IF(OR(P889="",Q889="",R889=""),"",IF(AND(MONTH(E889)=12,MONTH(F889)=12),(NETWORKDAYS(E889,F889,Lister!$D$7:$D$16)-P889)*O889/NETWORKDAYS(Lister!$D$19,Lister!$E$19,Lister!$D$7:$D$16),IF(AND(MONTH(E889)=12,F889&gt;DATE(2021,12,31)),(NETWORKDAYS(E889,Lister!$E$19,Lister!$D$7:$D$16)-P889)*O889/NETWORKDAYS(Lister!$D$19,Lister!$E$19,Lister!$D$7:$D$16),IF(E889&gt;DATE(2021,12,31),0)))),0),"")</f>
        <v/>
      </c>
      <c r="T889" s="22" t="str">
        <f>IFERROR(MAX(IF(OR(P889="",Q889="",R889=""),"",IF(AND(MONTH(E889)=1,MONTH(F889)=1),(NETWORKDAYS(E889,F889,Lister!$D$7:$D$16)-Q889)*O889/NETWORKDAYS(Lister!$D$20,Lister!$E$20,Lister!$D$7:$D$16),IF(AND(MONTH(E889)=1,F889&gt;DATE(2022,1,31)),(NETWORKDAYS(E889,Lister!$E$20,Lister!$D$7:$D$16)-Q889)*O889/NETWORKDAYS(Lister!$D$20,Lister!$E$20,Lister!$D$7:$D$16),IF(AND(E889&lt;DATE(2022,1,1),MONTH(F889)=1),(NETWORKDAYS(Lister!$D$20,F889,Lister!$D$7:$D$16)-Q889)*O889/NETWORKDAYS(Lister!$D$20,Lister!$E$20,Lister!$D$7:$D$16),IF(AND(E889&lt;DATE(2022,1,1),F889&gt;DATE(2022,1,31)),(NETWORKDAYS(Lister!$D$20,Lister!$E$20,Lister!$D$7:$D$16)-Q889)*O889/NETWORKDAYS(Lister!$D$20,Lister!$E$20,Lister!$D$7:$D$16),IF(OR(AND(E889&lt;DATE(2022,1,1),F889&lt;DATE(2022,1,1)),E889&gt;DATE(2022,1,31)),0)))))),0),"")</f>
        <v/>
      </c>
      <c r="U889" s="22" t="str">
        <f>IFERROR(MAX(IF(OR(P889="",Q889="",R889=""),"",IF(AND(MONTH(E889)=2,MONTH(F889)=2),(NETWORKDAYS(E889,F889,Lister!$D$7:$D$16)-R889)*O889/NETWORKDAYS(Lister!$D$21,Lister!$E$21,Lister!$D$7:$D$16),IF(AND(MONTH(E889)=2,F889&gt;DATE(2022,2,28)),(NETWORKDAYS(E889,Lister!$E$21,Lister!$D$7:$D$16)-R889)*O889/NETWORKDAYS(Lister!$D$21,Lister!$E$21,Lister!$D$7:$D$16),IF(AND(E889&lt;DATE(2022,2,1),MONTH(F889)=2),(NETWORKDAYS(Lister!$D$21,F889,Lister!$D$7:$D$16)-R889)*O889/NETWORKDAYS(Lister!$D$21,Lister!$E$21,Lister!$D$7:$D$16),IF(AND(E889&lt;DATE(2022,2,1),F889&gt;DATE(2022,2,28)),(NETWORKDAYS(Lister!$D$21,Lister!$E$21,Lister!$D$7:$D$16)-R889)*O889/NETWORKDAYS(Lister!$D$21,Lister!$E$21,Lister!$D$7:$D$16),IF(OR(AND(E889&lt;DATE(2022,2,1),F889&lt;DATE(2022,2,1)),E889&gt;DATE(2022,2,28)),0)))))),0),"")</f>
        <v/>
      </c>
      <c r="V889" s="23" t="str">
        <f t="shared" si="94"/>
        <v/>
      </c>
      <c r="W889" s="23" t="str">
        <f t="shared" si="95"/>
        <v/>
      </c>
      <c r="X889" s="24" t="str">
        <f t="shared" si="96"/>
        <v/>
      </c>
    </row>
    <row r="890" spans="1:24" x14ac:dyDescent="0.3">
      <c r="A890" s="4" t="str">
        <f t="shared" si="97"/>
        <v/>
      </c>
      <c r="B890" s="41"/>
      <c r="C890" s="42"/>
      <c r="D890" s="43"/>
      <c r="E890" s="44"/>
      <c r="F890" s="44"/>
      <c r="G890" s="17" t="str">
        <f>IF(OR(E890="",F890=""),"",NETWORKDAYS(E890,F890,Lister!$D$7:$D$16))</f>
        <v/>
      </c>
      <c r="I890" s="45" t="str">
        <f t="shared" si="91"/>
        <v/>
      </c>
      <c r="J890" s="46"/>
      <c r="K890" s="47">
        <f>IF(ISNUMBER('Opsparede løndele'!I875),J890+'Opsparede løndele'!I875,J890)</f>
        <v>0</v>
      </c>
      <c r="L890" s="48"/>
      <c r="M890" s="49"/>
      <c r="N890" s="23" t="str">
        <f t="shared" si="92"/>
        <v/>
      </c>
      <c r="O890" s="21" t="str">
        <f t="shared" si="93"/>
        <v/>
      </c>
      <c r="P890" s="49"/>
      <c r="Q890" s="49"/>
      <c r="R890" s="49"/>
      <c r="S890" s="22" t="str">
        <f>IFERROR(MAX(IF(OR(P890="",Q890="",R890=""),"",IF(AND(MONTH(E890)=12,MONTH(F890)=12),(NETWORKDAYS(E890,F890,Lister!$D$7:$D$16)-P890)*O890/NETWORKDAYS(Lister!$D$19,Lister!$E$19,Lister!$D$7:$D$16),IF(AND(MONTH(E890)=12,F890&gt;DATE(2021,12,31)),(NETWORKDAYS(E890,Lister!$E$19,Lister!$D$7:$D$16)-P890)*O890/NETWORKDAYS(Lister!$D$19,Lister!$E$19,Lister!$D$7:$D$16),IF(E890&gt;DATE(2021,12,31),0)))),0),"")</f>
        <v/>
      </c>
      <c r="T890" s="22" t="str">
        <f>IFERROR(MAX(IF(OR(P890="",Q890="",R890=""),"",IF(AND(MONTH(E890)=1,MONTH(F890)=1),(NETWORKDAYS(E890,F890,Lister!$D$7:$D$16)-Q890)*O890/NETWORKDAYS(Lister!$D$20,Lister!$E$20,Lister!$D$7:$D$16),IF(AND(MONTH(E890)=1,F890&gt;DATE(2022,1,31)),(NETWORKDAYS(E890,Lister!$E$20,Lister!$D$7:$D$16)-Q890)*O890/NETWORKDAYS(Lister!$D$20,Lister!$E$20,Lister!$D$7:$D$16),IF(AND(E890&lt;DATE(2022,1,1),MONTH(F890)=1),(NETWORKDAYS(Lister!$D$20,F890,Lister!$D$7:$D$16)-Q890)*O890/NETWORKDAYS(Lister!$D$20,Lister!$E$20,Lister!$D$7:$D$16),IF(AND(E890&lt;DATE(2022,1,1),F890&gt;DATE(2022,1,31)),(NETWORKDAYS(Lister!$D$20,Lister!$E$20,Lister!$D$7:$D$16)-Q890)*O890/NETWORKDAYS(Lister!$D$20,Lister!$E$20,Lister!$D$7:$D$16),IF(OR(AND(E890&lt;DATE(2022,1,1),F890&lt;DATE(2022,1,1)),E890&gt;DATE(2022,1,31)),0)))))),0),"")</f>
        <v/>
      </c>
      <c r="U890" s="22" t="str">
        <f>IFERROR(MAX(IF(OR(P890="",Q890="",R890=""),"",IF(AND(MONTH(E890)=2,MONTH(F890)=2),(NETWORKDAYS(E890,F890,Lister!$D$7:$D$16)-R890)*O890/NETWORKDAYS(Lister!$D$21,Lister!$E$21,Lister!$D$7:$D$16),IF(AND(MONTH(E890)=2,F890&gt;DATE(2022,2,28)),(NETWORKDAYS(E890,Lister!$E$21,Lister!$D$7:$D$16)-R890)*O890/NETWORKDAYS(Lister!$D$21,Lister!$E$21,Lister!$D$7:$D$16),IF(AND(E890&lt;DATE(2022,2,1),MONTH(F890)=2),(NETWORKDAYS(Lister!$D$21,F890,Lister!$D$7:$D$16)-R890)*O890/NETWORKDAYS(Lister!$D$21,Lister!$E$21,Lister!$D$7:$D$16),IF(AND(E890&lt;DATE(2022,2,1),F890&gt;DATE(2022,2,28)),(NETWORKDAYS(Lister!$D$21,Lister!$E$21,Lister!$D$7:$D$16)-R890)*O890/NETWORKDAYS(Lister!$D$21,Lister!$E$21,Lister!$D$7:$D$16),IF(OR(AND(E890&lt;DATE(2022,2,1),F890&lt;DATE(2022,2,1)),E890&gt;DATE(2022,2,28)),0)))))),0),"")</f>
        <v/>
      </c>
      <c r="V890" s="23" t="str">
        <f t="shared" si="94"/>
        <v/>
      </c>
      <c r="W890" s="23" t="str">
        <f t="shared" si="95"/>
        <v/>
      </c>
      <c r="X890" s="24" t="str">
        <f t="shared" si="96"/>
        <v/>
      </c>
    </row>
    <row r="891" spans="1:24" x14ac:dyDescent="0.3">
      <c r="A891" s="4" t="str">
        <f t="shared" si="97"/>
        <v/>
      </c>
      <c r="B891" s="41"/>
      <c r="C891" s="42"/>
      <c r="D891" s="43"/>
      <c r="E891" s="44"/>
      <c r="F891" s="44"/>
      <c r="G891" s="17" t="str">
        <f>IF(OR(E891="",F891=""),"",NETWORKDAYS(E891,F891,Lister!$D$7:$D$16))</f>
        <v/>
      </c>
      <c r="I891" s="45" t="str">
        <f t="shared" si="91"/>
        <v/>
      </c>
      <c r="J891" s="46"/>
      <c r="K891" s="47">
        <f>IF(ISNUMBER('Opsparede løndele'!I876),J891+'Opsparede løndele'!I876,J891)</f>
        <v>0</v>
      </c>
      <c r="L891" s="48"/>
      <c r="M891" s="49"/>
      <c r="N891" s="23" t="str">
        <f t="shared" si="92"/>
        <v/>
      </c>
      <c r="O891" s="21" t="str">
        <f t="shared" si="93"/>
        <v/>
      </c>
      <c r="P891" s="49"/>
      <c r="Q891" s="49"/>
      <c r="R891" s="49"/>
      <c r="S891" s="22" t="str">
        <f>IFERROR(MAX(IF(OR(P891="",Q891="",R891=""),"",IF(AND(MONTH(E891)=12,MONTH(F891)=12),(NETWORKDAYS(E891,F891,Lister!$D$7:$D$16)-P891)*O891/NETWORKDAYS(Lister!$D$19,Lister!$E$19,Lister!$D$7:$D$16),IF(AND(MONTH(E891)=12,F891&gt;DATE(2021,12,31)),(NETWORKDAYS(E891,Lister!$E$19,Lister!$D$7:$D$16)-P891)*O891/NETWORKDAYS(Lister!$D$19,Lister!$E$19,Lister!$D$7:$D$16),IF(E891&gt;DATE(2021,12,31),0)))),0),"")</f>
        <v/>
      </c>
      <c r="T891" s="22" t="str">
        <f>IFERROR(MAX(IF(OR(P891="",Q891="",R891=""),"",IF(AND(MONTH(E891)=1,MONTH(F891)=1),(NETWORKDAYS(E891,F891,Lister!$D$7:$D$16)-Q891)*O891/NETWORKDAYS(Lister!$D$20,Lister!$E$20,Lister!$D$7:$D$16),IF(AND(MONTH(E891)=1,F891&gt;DATE(2022,1,31)),(NETWORKDAYS(E891,Lister!$E$20,Lister!$D$7:$D$16)-Q891)*O891/NETWORKDAYS(Lister!$D$20,Lister!$E$20,Lister!$D$7:$D$16),IF(AND(E891&lt;DATE(2022,1,1),MONTH(F891)=1),(NETWORKDAYS(Lister!$D$20,F891,Lister!$D$7:$D$16)-Q891)*O891/NETWORKDAYS(Lister!$D$20,Lister!$E$20,Lister!$D$7:$D$16),IF(AND(E891&lt;DATE(2022,1,1),F891&gt;DATE(2022,1,31)),(NETWORKDAYS(Lister!$D$20,Lister!$E$20,Lister!$D$7:$D$16)-Q891)*O891/NETWORKDAYS(Lister!$D$20,Lister!$E$20,Lister!$D$7:$D$16),IF(OR(AND(E891&lt;DATE(2022,1,1),F891&lt;DATE(2022,1,1)),E891&gt;DATE(2022,1,31)),0)))))),0),"")</f>
        <v/>
      </c>
      <c r="U891" s="22" t="str">
        <f>IFERROR(MAX(IF(OR(P891="",Q891="",R891=""),"",IF(AND(MONTH(E891)=2,MONTH(F891)=2),(NETWORKDAYS(E891,F891,Lister!$D$7:$D$16)-R891)*O891/NETWORKDAYS(Lister!$D$21,Lister!$E$21,Lister!$D$7:$D$16),IF(AND(MONTH(E891)=2,F891&gt;DATE(2022,2,28)),(NETWORKDAYS(E891,Lister!$E$21,Lister!$D$7:$D$16)-R891)*O891/NETWORKDAYS(Lister!$D$21,Lister!$E$21,Lister!$D$7:$D$16),IF(AND(E891&lt;DATE(2022,2,1),MONTH(F891)=2),(NETWORKDAYS(Lister!$D$21,F891,Lister!$D$7:$D$16)-R891)*O891/NETWORKDAYS(Lister!$D$21,Lister!$E$21,Lister!$D$7:$D$16),IF(AND(E891&lt;DATE(2022,2,1),F891&gt;DATE(2022,2,28)),(NETWORKDAYS(Lister!$D$21,Lister!$E$21,Lister!$D$7:$D$16)-R891)*O891/NETWORKDAYS(Lister!$D$21,Lister!$E$21,Lister!$D$7:$D$16),IF(OR(AND(E891&lt;DATE(2022,2,1),F891&lt;DATE(2022,2,1)),E891&gt;DATE(2022,2,28)),0)))))),0),"")</f>
        <v/>
      </c>
      <c r="V891" s="23" t="str">
        <f t="shared" si="94"/>
        <v/>
      </c>
      <c r="W891" s="23" t="str">
        <f t="shared" si="95"/>
        <v/>
      </c>
      <c r="X891" s="24" t="str">
        <f t="shared" si="96"/>
        <v/>
      </c>
    </row>
    <row r="892" spans="1:24" x14ac:dyDescent="0.3">
      <c r="A892" s="4" t="str">
        <f t="shared" si="97"/>
        <v/>
      </c>
      <c r="B892" s="41"/>
      <c r="C892" s="42"/>
      <c r="D892" s="43"/>
      <c r="E892" s="44"/>
      <c r="F892" s="44"/>
      <c r="G892" s="17" t="str">
        <f>IF(OR(E892="",F892=""),"",NETWORKDAYS(E892,F892,Lister!$D$7:$D$16))</f>
        <v/>
      </c>
      <c r="I892" s="45" t="str">
        <f t="shared" si="91"/>
        <v/>
      </c>
      <c r="J892" s="46"/>
      <c r="K892" s="47">
        <f>IF(ISNUMBER('Opsparede løndele'!I877),J892+'Opsparede løndele'!I877,J892)</f>
        <v>0</v>
      </c>
      <c r="L892" s="48"/>
      <c r="M892" s="49"/>
      <c r="N892" s="23" t="str">
        <f t="shared" si="92"/>
        <v/>
      </c>
      <c r="O892" s="21" t="str">
        <f t="shared" si="93"/>
        <v/>
      </c>
      <c r="P892" s="49"/>
      <c r="Q892" s="49"/>
      <c r="R892" s="49"/>
      <c r="S892" s="22" t="str">
        <f>IFERROR(MAX(IF(OR(P892="",Q892="",R892=""),"",IF(AND(MONTH(E892)=12,MONTH(F892)=12),(NETWORKDAYS(E892,F892,Lister!$D$7:$D$16)-P892)*O892/NETWORKDAYS(Lister!$D$19,Lister!$E$19,Lister!$D$7:$D$16),IF(AND(MONTH(E892)=12,F892&gt;DATE(2021,12,31)),(NETWORKDAYS(E892,Lister!$E$19,Lister!$D$7:$D$16)-P892)*O892/NETWORKDAYS(Lister!$D$19,Lister!$E$19,Lister!$D$7:$D$16),IF(E892&gt;DATE(2021,12,31),0)))),0),"")</f>
        <v/>
      </c>
      <c r="T892" s="22" t="str">
        <f>IFERROR(MAX(IF(OR(P892="",Q892="",R892=""),"",IF(AND(MONTH(E892)=1,MONTH(F892)=1),(NETWORKDAYS(E892,F892,Lister!$D$7:$D$16)-Q892)*O892/NETWORKDAYS(Lister!$D$20,Lister!$E$20,Lister!$D$7:$D$16),IF(AND(MONTH(E892)=1,F892&gt;DATE(2022,1,31)),(NETWORKDAYS(E892,Lister!$E$20,Lister!$D$7:$D$16)-Q892)*O892/NETWORKDAYS(Lister!$D$20,Lister!$E$20,Lister!$D$7:$D$16),IF(AND(E892&lt;DATE(2022,1,1),MONTH(F892)=1),(NETWORKDAYS(Lister!$D$20,F892,Lister!$D$7:$D$16)-Q892)*O892/NETWORKDAYS(Lister!$D$20,Lister!$E$20,Lister!$D$7:$D$16),IF(AND(E892&lt;DATE(2022,1,1),F892&gt;DATE(2022,1,31)),(NETWORKDAYS(Lister!$D$20,Lister!$E$20,Lister!$D$7:$D$16)-Q892)*O892/NETWORKDAYS(Lister!$D$20,Lister!$E$20,Lister!$D$7:$D$16),IF(OR(AND(E892&lt;DATE(2022,1,1),F892&lt;DATE(2022,1,1)),E892&gt;DATE(2022,1,31)),0)))))),0),"")</f>
        <v/>
      </c>
      <c r="U892" s="22" t="str">
        <f>IFERROR(MAX(IF(OR(P892="",Q892="",R892=""),"",IF(AND(MONTH(E892)=2,MONTH(F892)=2),(NETWORKDAYS(E892,F892,Lister!$D$7:$D$16)-R892)*O892/NETWORKDAYS(Lister!$D$21,Lister!$E$21,Lister!$D$7:$D$16),IF(AND(MONTH(E892)=2,F892&gt;DATE(2022,2,28)),(NETWORKDAYS(E892,Lister!$E$21,Lister!$D$7:$D$16)-R892)*O892/NETWORKDAYS(Lister!$D$21,Lister!$E$21,Lister!$D$7:$D$16),IF(AND(E892&lt;DATE(2022,2,1),MONTH(F892)=2),(NETWORKDAYS(Lister!$D$21,F892,Lister!$D$7:$D$16)-R892)*O892/NETWORKDAYS(Lister!$D$21,Lister!$E$21,Lister!$D$7:$D$16),IF(AND(E892&lt;DATE(2022,2,1),F892&gt;DATE(2022,2,28)),(NETWORKDAYS(Lister!$D$21,Lister!$E$21,Lister!$D$7:$D$16)-R892)*O892/NETWORKDAYS(Lister!$D$21,Lister!$E$21,Lister!$D$7:$D$16),IF(OR(AND(E892&lt;DATE(2022,2,1),F892&lt;DATE(2022,2,1)),E892&gt;DATE(2022,2,28)),0)))))),0),"")</f>
        <v/>
      </c>
      <c r="V892" s="23" t="str">
        <f t="shared" si="94"/>
        <v/>
      </c>
      <c r="W892" s="23" t="str">
        <f t="shared" si="95"/>
        <v/>
      </c>
      <c r="X892" s="24" t="str">
        <f t="shared" si="96"/>
        <v/>
      </c>
    </row>
    <row r="893" spans="1:24" x14ac:dyDescent="0.3">
      <c r="A893" s="4" t="str">
        <f t="shared" si="97"/>
        <v/>
      </c>
      <c r="B893" s="41"/>
      <c r="C893" s="42"/>
      <c r="D893" s="43"/>
      <c r="E893" s="44"/>
      <c r="F893" s="44"/>
      <c r="G893" s="17" t="str">
        <f>IF(OR(E893="",F893=""),"",NETWORKDAYS(E893,F893,Lister!$D$7:$D$16))</f>
        <v/>
      </c>
      <c r="I893" s="45" t="str">
        <f t="shared" si="91"/>
        <v/>
      </c>
      <c r="J893" s="46"/>
      <c r="K893" s="47">
        <f>IF(ISNUMBER('Opsparede løndele'!I878),J893+'Opsparede løndele'!I878,J893)</f>
        <v>0</v>
      </c>
      <c r="L893" s="48"/>
      <c r="M893" s="49"/>
      <c r="N893" s="23" t="str">
        <f t="shared" si="92"/>
        <v/>
      </c>
      <c r="O893" s="21" t="str">
        <f t="shared" si="93"/>
        <v/>
      </c>
      <c r="P893" s="49"/>
      <c r="Q893" s="49"/>
      <c r="R893" s="49"/>
      <c r="S893" s="22" t="str">
        <f>IFERROR(MAX(IF(OR(P893="",Q893="",R893=""),"",IF(AND(MONTH(E893)=12,MONTH(F893)=12),(NETWORKDAYS(E893,F893,Lister!$D$7:$D$16)-P893)*O893/NETWORKDAYS(Lister!$D$19,Lister!$E$19,Lister!$D$7:$D$16),IF(AND(MONTH(E893)=12,F893&gt;DATE(2021,12,31)),(NETWORKDAYS(E893,Lister!$E$19,Lister!$D$7:$D$16)-P893)*O893/NETWORKDAYS(Lister!$D$19,Lister!$E$19,Lister!$D$7:$D$16),IF(E893&gt;DATE(2021,12,31),0)))),0),"")</f>
        <v/>
      </c>
      <c r="T893" s="22" t="str">
        <f>IFERROR(MAX(IF(OR(P893="",Q893="",R893=""),"",IF(AND(MONTH(E893)=1,MONTH(F893)=1),(NETWORKDAYS(E893,F893,Lister!$D$7:$D$16)-Q893)*O893/NETWORKDAYS(Lister!$D$20,Lister!$E$20,Lister!$D$7:$D$16),IF(AND(MONTH(E893)=1,F893&gt;DATE(2022,1,31)),(NETWORKDAYS(E893,Lister!$E$20,Lister!$D$7:$D$16)-Q893)*O893/NETWORKDAYS(Lister!$D$20,Lister!$E$20,Lister!$D$7:$D$16),IF(AND(E893&lt;DATE(2022,1,1),MONTH(F893)=1),(NETWORKDAYS(Lister!$D$20,F893,Lister!$D$7:$D$16)-Q893)*O893/NETWORKDAYS(Lister!$D$20,Lister!$E$20,Lister!$D$7:$D$16),IF(AND(E893&lt;DATE(2022,1,1),F893&gt;DATE(2022,1,31)),(NETWORKDAYS(Lister!$D$20,Lister!$E$20,Lister!$D$7:$D$16)-Q893)*O893/NETWORKDAYS(Lister!$D$20,Lister!$E$20,Lister!$D$7:$D$16),IF(OR(AND(E893&lt;DATE(2022,1,1),F893&lt;DATE(2022,1,1)),E893&gt;DATE(2022,1,31)),0)))))),0),"")</f>
        <v/>
      </c>
      <c r="U893" s="22" t="str">
        <f>IFERROR(MAX(IF(OR(P893="",Q893="",R893=""),"",IF(AND(MONTH(E893)=2,MONTH(F893)=2),(NETWORKDAYS(E893,F893,Lister!$D$7:$D$16)-R893)*O893/NETWORKDAYS(Lister!$D$21,Lister!$E$21,Lister!$D$7:$D$16),IF(AND(MONTH(E893)=2,F893&gt;DATE(2022,2,28)),(NETWORKDAYS(E893,Lister!$E$21,Lister!$D$7:$D$16)-R893)*O893/NETWORKDAYS(Lister!$D$21,Lister!$E$21,Lister!$D$7:$D$16),IF(AND(E893&lt;DATE(2022,2,1),MONTH(F893)=2),(NETWORKDAYS(Lister!$D$21,F893,Lister!$D$7:$D$16)-R893)*O893/NETWORKDAYS(Lister!$D$21,Lister!$E$21,Lister!$D$7:$D$16),IF(AND(E893&lt;DATE(2022,2,1),F893&gt;DATE(2022,2,28)),(NETWORKDAYS(Lister!$D$21,Lister!$E$21,Lister!$D$7:$D$16)-R893)*O893/NETWORKDAYS(Lister!$D$21,Lister!$E$21,Lister!$D$7:$D$16),IF(OR(AND(E893&lt;DATE(2022,2,1),F893&lt;DATE(2022,2,1)),E893&gt;DATE(2022,2,28)),0)))))),0),"")</f>
        <v/>
      </c>
      <c r="V893" s="23" t="str">
        <f t="shared" si="94"/>
        <v/>
      </c>
      <c r="W893" s="23" t="str">
        <f t="shared" si="95"/>
        <v/>
      </c>
      <c r="X893" s="24" t="str">
        <f t="shared" si="96"/>
        <v/>
      </c>
    </row>
    <row r="894" spans="1:24" x14ac:dyDescent="0.3">
      <c r="A894" s="4" t="str">
        <f t="shared" si="97"/>
        <v/>
      </c>
      <c r="B894" s="41"/>
      <c r="C894" s="42"/>
      <c r="D894" s="43"/>
      <c r="E894" s="44"/>
      <c r="F894" s="44"/>
      <c r="G894" s="17" t="str">
        <f>IF(OR(E894="",F894=""),"",NETWORKDAYS(E894,F894,Lister!$D$7:$D$16))</f>
        <v/>
      </c>
      <c r="I894" s="45" t="str">
        <f t="shared" si="91"/>
        <v/>
      </c>
      <c r="J894" s="46"/>
      <c r="K894" s="47">
        <f>IF(ISNUMBER('Opsparede løndele'!I879),J894+'Opsparede løndele'!I879,J894)</f>
        <v>0</v>
      </c>
      <c r="L894" s="48"/>
      <c r="M894" s="49"/>
      <c r="N894" s="23" t="str">
        <f t="shared" si="92"/>
        <v/>
      </c>
      <c r="O894" s="21" t="str">
        <f t="shared" si="93"/>
        <v/>
      </c>
      <c r="P894" s="49"/>
      <c r="Q894" s="49"/>
      <c r="R894" s="49"/>
      <c r="S894" s="22" t="str">
        <f>IFERROR(MAX(IF(OR(P894="",Q894="",R894=""),"",IF(AND(MONTH(E894)=12,MONTH(F894)=12),(NETWORKDAYS(E894,F894,Lister!$D$7:$D$16)-P894)*O894/NETWORKDAYS(Lister!$D$19,Lister!$E$19,Lister!$D$7:$D$16),IF(AND(MONTH(E894)=12,F894&gt;DATE(2021,12,31)),(NETWORKDAYS(E894,Lister!$E$19,Lister!$D$7:$D$16)-P894)*O894/NETWORKDAYS(Lister!$D$19,Lister!$E$19,Lister!$D$7:$D$16),IF(E894&gt;DATE(2021,12,31),0)))),0),"")</f>
        <v/>
      </c>
      <c r="T894" s="22" t="str">
        <f>IFERROR(MAX(IF(OR(P894="",Q894="",R894=""),"",IF(AND(MONTH(E894)=1,MONTH(F894)=1),(NETWORKDAYS(E894,F894,Lister!$D$7:$D$16)-Q894)*O894/NETWORKDAYS(Lister!$D$20,Lister!$E$20,Lister!$D$7:$D$16),IF(AND(MONTH(E894)=1,F894&gt;DATE(2022,1,31)),(NETWORKDAYS(E894,Lister!$E$20,Lister!$D$7:$D$16)-Q894)*O894/NETWORKDAYS(Lister!$D$20,Lister!$E$20,Lister!$D$7:$D$16),IF(AND(E894&lt;DATE(2022,1,1),MONTH(F894)=1),(NETWORKDAYS(Lister!$D$20,F894,Lister!$D$7:$D$16)-Q894)*O894/NETWORKDAYS(Lister!$D$20,Lister!$E$20,Lister!$D$7:$D$16),IF(AND(E894&lt;DATE(2022,1,1),F894&gt;DATE(2022,1,31)),(NETWORKDAYS(Lister!$D$20,Lister!$E$20,Lister!$D$7:$D$16)-Q894)*O894/NETWORKDAYS(Lister!$D$20,Lister!$E$20,Lister!$D$7:$D$16),IF(OR(AND(E894&lt;DATE(2022,1,1),F894&lt;DATE(2022,1,1)),E894&gt;DATE(2022,1,31)),0)))))),0),"")</f>
        <v/>
      </c>
      <c r="U894" s="22" t="str">
        <f>IFERROR(MAX(IF(OR(P894="",Q894="",R894=""),"",IF(AND(MONTH(E894)=2,MONTH(F894)=2),(NETWORKDAYS(E894,F894,Lister!$D$7:$D$16)-R894)*O894/NETWORKDAYS(Lister!$D$21,Lister!$E$21,Lister!$D$7:$D$16),IF(AND(MONTH(E894)=2,F894&gt;DATE(2022,2,28)),(NETWORKDAYS(E894,Lister!$E$21,Lister!$D$7:$D$16)-R894)*O894/NETWORKDAYS(Lister!$D$21,Lister!$E$21,Lister!$D$7:$D$16),IF(AND(E894&lt;DATE(2022,2,1),MONTH(F894)=2),(NETWORKDAYS(Lister!$D$21,F894,Lister!$D$7:$D$16)-R894)*O894/NETWORKDAYS(Lister!$D$21,Lister!$E$21,Lister!$D$7:$D$16),IF(AND(E894&lt;DATE(2022,2,1),F894&gt;DATE(2022,2,28)),(NETWORKDAYS(Lister!$D$21,Lister!$E$21,Lister!$D$7:$D$16)-R894)*O894/NETWORKDAYS(Lister!$D$21,Lister!$E$21,Lister!$D$7:$D$16),IF(OR(AND(E894&lt;DATE(2022,2,1),F894&lt;DATE(2022,2,1)),E894&gt;DATE(2022,2,28)),0)))))),0),"")</f>
        <v/>
      </c>
      <c r="V894" s="23" t="str">
        <f t="shared" si="94"/>
        <v/>
      </c>
      <c r="W894" s="23" t="str">
        <f t="shared" si="95"/>
        <v/>
      </c>
      <c r="X894" s="24" t="str">
        <f t="shared" si="96"/>
        <v/>
      </c>
    </row>
    <row r="895" spans="1:24" x14ac:dyDescent="0.3">
      <c r="A895" s="4" t="str">
        <f t="shared" si="97"/>
        <v/>
      </c>
      <c r="B895" s="41"/>
      <c r="C895" s="42"/>
      <c r="D895" s="43"/>
      <c r="E895" s="44"/>
      <c r="F895" s="44"/>
      <c r="G895" s="17" t="str">
        <f>IF(OR(E895="",F895=""),"",NETWORKDAYS(E895,F895,Lister!$D$7:$D$16))</f>
        <v/>
      </c>
      <c r="I895" s="45" t="str">
        <f t="shared" si="91"/>
        <v/>
      </c>
      <c r="J895" s="46"/>
      <c r="K895" s="47">
        <f>IF(ISNUMBER('Opsparede løndele'!I880),J895+'Opsparede løndele'!I880,J895)</f>
        <v>0</v>
      </c>
      <c r="L895" s="48"/>
      <c r="M895" s="49"/>
      <c r="N895" s="23" t="str">
        <f t="shared" si="92"/>
        <v/>
      </c>
      <c r="O895" s="21" t="str">
        <f t="shared" si="93"/>
        <v/>
      </c>
      <c r="P895" s="49"/>
      <c r="Q895" s="49"/>
      <c r="R895" s="49"/>
      <c r="S895" s="22" t="str">
        <f>IFERROR(MAX(IF(OR(P895="",Q895="",R895=""),"",IF(AND(MONTH(E895)=12,MONTH(F895)=12),(NETWORKDAYS(E895,F895,Lister!$D$7:$D$16)-P895)*O895/NETWORKDAYS(Lister!$D$19,Lister!$E$19,Lister!$D$7:$D$16),IF(AND(MONTH(E895)=12,F895&gt;DATE(2021,12,31)),(NETWORKDAYS(E895,Lister!$E$19,Lister!$D$7:$D$16)-P895)*O895/NETWORKDAYS(Lister!$D$19,Lister!$E$19,Lister!$D$7:$D$16),IF(E895&gt;DATE(2021,12,31),0)))),0),"")</f>
        <v/>
      </c>
      <c r="T895" s="22" t="str">
        <f>IFERROR(MAX(IF(OR(P895="",Q895="",R895=""),"",IF(AND(MONTH(E895)=1,MONTH(F895)=1),(NETWORKDAYS(E895,F895,Lister!$D$7:$D$16)-Q895)*O895/NETWORKDAYS(Lister!$D$20,Lister!$E$20,Lister!$D$7:$D$16),IF(AND(MONTH(E895)=1,F895&gt;DATE(2022,1,31)),(NETWORKDAYS(E895,Lister!$E$20,Lister!$D$7:$D$16)-Q895)*O895/NETWORKDAYS(Lister!$D$20,Lister!$E$20,Lister!$D$7:$D$16),IF(AND(E895&lt;DATE(2022,1,1),MONTH(F895)=1),(NETWORKDAYS(Lister!$D$20,F895,Lister!$D$7:$D$16)-Q895)*O895/NETWORKDAYS(Lister!$D$20,Lister!$E$20,Lister!$D$7:$D$16),IF(AND(E895&lt;DATE(2022,1,1),F895&gt;DATE(2022,1,31)),(NETWORKDAYS(Lister!$D$20,Lister!$E$20,Lister!$D$7:$D$16)-Q895)*O895/NETWORKDAYS(Lister!$D$20,Lister!$E$20,Lister!$D$7:$D$16),IF(OR(AND(E895&lt;DATE(2022,1,1),F895&lt;DATE(2022,1,1)),E895&gt;DATE(2022,1,31)),0)))))),0),"")</f>
        <v/>
      </c>
      <c r="U895" s="22" t="str">
        <f>IFERROR(MAX(IF(OR(P895="",Q895="",R895=""),"",IF(AND(MONTH(E895)=2,MONTH(F895)=2),(NETWORKDAYS(E895,F895,Lister!$D$7:$D$16)-R895)*O895/NETWORKDAYS(Lister!$D$21,Lister!$E$21,Lister!$D$7:$D$16),IF(AND(MONTH(E895)=2,F895&gt;DATE(2022,2,28)),(NETWORKDAYS(E895,Lister!$E$21,Lister!$D$7:$D$16)-R895)*O895/NETWORKDAYS(Lister!$D$21,Lister!$E$21,Lister!$D$7:$D$16),IF(AND(E895&lt;DATE(2022,2,1),MONTH(F895)=2),(NETWORKDAYS(Lister!$D$21,F895,Lister!$D$7:$D$16)-R895)*O895/NETWORKDAYS(Lister!$D$21,Lister!$E$21,Lister!$D$7:$D$16),IF(AND(E895&lt;DATE(2022,2,1),F895&gt;DATE(2022,2,28)),(NETWORKDAYS(Lister!$D$21,Lister!$E$21,Lister!$D$7:$D$16)-R895)*O895/NETWORKDAYS(Lister!$D$21,Lister!$E$21,Lister!$D$7:$D$16),IF(OR(AND(E895&lt;DATE(2022,2,1),F895&lt;DATE(2022,2,1)),E895&gt;DATE(2022,2,28)),0)))))),0),"")</f>
        <v/>
      </c>
      <c r="V895" s="23" t="str">
        <f t="shared" si="94"/>
        <v/>
      </c>
      <c r="W895" s="23" t="str">
        <f t="shared" si="95"/>
        <v/>
      </c>
      <c r="X895" s="24" t="str">
        <f t="shared" si="96"/>
        <v/>
      </c>
    </row>
    <row r="896" spans="1:24" x14ac:dyDescent="0.3">
      <c r="A896" s="4" t="str">
        <f t="shared" si="97"/>
        <v/>
      </c>
      <c r="B896" s="41"/>
      <c r="C896" s="42"/>
      <c r="D896" s="43"/>
      <c r="E896" s="44"/>
      <c r="F896" s="44"/>
      <c r="G896" s="17" t="str">
        <f>IF(OR(E896="",F896=""),"",NETWORKDAYS(E896,F896,Lister!$D$7:$D$16))</f>
        <v/>
      </c>
      <c r="I896" s="45" t="str">
        <f t="shared" si="91"/>
        <v/>
      </c>
      <c r="J896" s="46"/>
      <c r="K896" s="47">
        <f>IF(ISNUMBER('Opsparede løndele'!I881),J896+'Opsparede løndele'!I881,J896)</f>
        <v>0</v>
      </c>
      <c r="L896" s="48"/>
      <c r="M896" s="49"/>
      <c r="N896" s="23" t="str">
        <f t="shared" si="92"/>
        <v/>
      </c>
      <c r="O896" s="21" t="str">
        <f t="shared" si="93"/>
        <v/>
      </c>
      <c r="P896" s="49"/>
      <c r="Q896" s="49"/>
      <c r="R896" s="49"/>
      <c r="S896" s="22" t="str">
        <f>IFERROR(MAX(IF(OR(P896="",Q896="",R896=""),"",IF(AND(MONTH(E896)=12,MONTH(F896)=12),(NETWORKDAYS(E896,F896,Lister!$D$7:$D$16)-P896)*O896/NETWORKDAYS(Lister!$D$19,Lister!$E$19,Lister!$D$7:$D$16),IF(AND(MONTH(E896)=12,F896&gt;DATE(2021,12,31)),(NETWORKDAYS(E896,Lister!$E$19,Lister!$D$7:$D$16)-P896)*O896/NETWORKDAYS(Lister!$D$19,Lister!$E$19,Lister!$D$7:$D$16),IF(E896&gt;DATE(2021,12,31),0)))),0),"")</f>
        <v/>
      </c>
      <c r="T896" s="22" t="str">
        <f>IFERROR(MAX(IF(OR(P896="",Q896="",R896=""),"",IF(AND(MONTH(E896)=1,MONTH(F896)=1),(NETWORKDAYS(E896,F896,Lister!$D$7:$D$16)-Q896)*O896/NETWORKDAYS(Lister!$D$20,Lister!$E$20,Lister!$D$7:$D$16),IF(AND(MONTH(E896)=1,F896&gt;DATE(2022,1,31)),(NETWORKDAYS(E896,Lister!$E$20,Lister!$D$7:$D$16)-Q896)*O896/NETWORKDAYS(Lister!$D$20,Lister!$E$20,Lister!$D$7:$D$16),IF(AND(E896&lt;DATE(2022,1,1),MONTH(F896)=1),(NETWORKDAYS(Lister!$D$20,F896,Lister!$D$7:$D$16)-Q896)*O896/NETWORKDAYS(Lister!$D$20,Lister!$E$20,Lister!$D$7:$D$16),IF(AND(E896&lt;DATE(2022,1,1),F896&gt;DATE(2022,1,31)),(NETWORKDAYS(Lister!$D$20,Lister!$E$20,Lister!$D$7:$D$16)-Q896)*O896/NETWORKDAYS(Lister!$D$20,Lister!$E$20,Lister!$D$7:$D$16),IF(OR(AND(E896&lt;DATE(2022,1,1),F896&lt;DATE(2022,1,1)),E896&gt;DATE(2022,1,31)),0)))))),0),"")</f>
        <v/>
      </c>
      <c r="U896" s="22" t="str">
        <f>IFERROR(MAX(IF(OR(P896="",Q896="",R896=""),"",IF(AND(MONTH(E896)=2,MONTH(F896)=2),(NETWORKDAYS(E896,F896,Lister!$D$7:$D$16)-R896)*O896/NETWORKDAYS(Lister!$D$21,Lister!$E$21,Lister!$D$7:$D$16),IF(AND(MONTH(E896)=2,F896&gt;DATE(2022,2,28)),(NETWORKDAYS(E896,Lister!$E$21,Lister!$D$7:$D$16)-R896)*O896/NETWORKDAYS(Lister!$D$21,Lister!$E$21,Lister!$D$7:$D$16),IF(AND(E896&lt;DATE(2022,2,1),MONTH(F896)=2),(NETWORKDAYS(Lister!$D$21,F896,Lister!$D$7:$D$16)-R896)*O896/NETWORKDAYS(Lister!$D$21,Lister!$E$21,Lister!$D$7:$D$16),IF(AND(E896&lt;DATE(2022,2,1),F896&gt;DATE(2022,2,28)),(NETWORKDAYS(Lister!$D$21,Lister!$E$21,Lister!$D$7:$D$16)-R896)*O896/NETWORKDAYS(Lister!$D$21,Lister!$E$21,Lister!$D$7:$D$16),IF(OR(AND(E896&lt;DATE(2022,2,1),F896&lt;DATE(2022,2,1)),E896&gt;DATE(2022,2,28)),0)))))),0),"")</f>
        <v/>
      </c>
      <c r="V896" s="23" t="str">
        <f t="shared" si="94"/>
        <v/>
      </c>
      <c r="W896" s="23" t="str">
        <f t="shared" si="95"/>
        <v/>
      </c>
      <c r="X896" s="24" t="str">
        <f t="shared" si="96"/>
        <v/>
      </c>
    </row>
    <row r="897" spans="1:24" x14ac:dyDescent="0.3">
      <c r="A897" s="4" t="str">
        <f t="shared" si="97"/>
        <v/>
      </c>
      <c r="B897" s="41"/>
      <c r="C897" s="42"/>
      <c r="D897" s="43"/>
      <c r="E897" s="44"/>
      <c r="F897" s="44"/>
      <c r="G897" s="17" t="str">
        <f>IF(OR(E897="",F897=""),"",NETWORKDAYS(E897,F897,Lister!$D$7:$D$16))</f>
        <v/>
      </c>
      <c r="I897" s="45" t="str">
        <f t="shared" si="91"/>
        <v/>
      </c>
      <c r="J897" s="46"/>
      <c r="K897" s="47">
        <f>IF(ISNUMBER('Opsparede løndele'!I882),J897+'Opsparede løndele'!I882,J897)</f>
        <v>0</v>
      </c>
      <c r="L897" s="48"/>
      <c r="M897" s="49"/>
      <c r="N897" s="23" t="str">
        <f t="shared" si="92"/>
        <v/>
      </c>
      <c r="O897" s="21" t="str">
        <f t="shared" si="93"/>
        <v/>
      </c>
      <c r="P897" s="49"/>
      <c r="Q897" s="49"/>
      <c r="R897" s="49"/>
      <c r="S897" s="22" t="str">
        <f>IFERROR(MAX(IF(OR(P897="",Q897="",R897=""),"",IF(AND(MONTH(E897)=12,MONTH(F897)=12),(NETWORKDAYS(E897,F897,Lister!$D$7:$D$16)-P897)*O897/NETWORKDAYS(Lister!$D$19,Lister!$E$19,Lister!$D$7:$D$16),IF(AND(MONTH(E897)=12,F897&gt;DATE(2021,12,31)),(NETWORKDAYS(E897,Lister!$E$19,Lister!$D$7:$D$16)-P897)*O897/NETWORKDAYS(Lister!$D$19,Lister!$E$19,Lister!$D$7:$D$16),IF(E897&gt;DATE(2021,12,31),0)))),0),"")</f>
        <v/>
      </c>
      <c r="T897" s="22" t="str">
        <f>IFERROR(MAX(IF(OR(P897="",Q897="",R897=""),"",IF(AND(MONTH(E897)=1,MONTH(F897)=1),(NETWORKDAYS(E897,F897,Lister!$D$7:$D$16)-Q897)*O897/NETWORKDAYS(Lister!$D$20,Lister!$E$20,Lister!$D$7:$D$16),IF(AND(MONTH(E897)=1,F897&gt;DATE(2022,1,31)),(NETWORKDAYS(E897,Lister!$E$20,Lister!$D$7:$D$16)-Q897)*O897/NETWORKDAYS(Lister!$D$20,Lister!$E$20,Lister!$D$7:$D$16),IF(AND(E897&lt;DATE(2022,1,1),MONTH(F897)=1),(NETWORKDAYS(Lister!$D$20,F897,Lister!$D$7:$D$16)-Q897)*O897/NETWORKDAYS(Lister!$D$20,Lister!$E$20,Lister!$D$7:$D$16),IF(AND(E897&lt;DATE(2022,1,1),F897&gt;DATE(2022,1,31)),(NETWORKDAYS(Lister!$D$20,Lister!$E$20,Lister!$D$7:$D$16)-Q897)*O897/NETWORKDAYS(Lister!$D$20,Lister!$E$20,Lister!$D$7:$D$16),IF(OR(AND(E897&lt;DATE(2022,1,1),F897&lt;DATE(2022,1,1)),E897&gt;DATE(2022,1,31)),0)))))),0),"")</f>
        <v/>
      </c>
      <c r="U897" s="22" t="str">
        <f>IFERROR(MAX(IF(OR(P897="",Q897="",R897=""),"",IF(AND(MONTH(E897)=2,MONTH(F897)=2),(NETWORKDAYS(E897,F897,Lister!$D$7:$D$16)-R897)*O897/NETWORKDAYS(Lister!$D$21,Lister!$E$21,Lister!$D$7:$D$16),IF(AND(MONTH(E897)=2,F897&gt;DATE(2022,2,28)),(NETWORKDAYS(E897,Lister!$E$21,Lister!$D$7:$D$16)-R897)*O897/NETWORKDAYS(Lister!$D$21,Lister!$E$21,Lister!$D$7:$D$16),IF(AND(E897&lt;DATE(2022,2,1),MONTH(F897)=2),(NETWORKDAYS(Lister!$D$21,F897,Lister!$D$7:$D$16)-R897)*O897/NETWORKDAYS(Lister!$D$21,Lister!$E$21,Lister!$D$7:$D$16),IF(AND(E897&lt;DATE(2022,2,1),F897&gt;DATE(2022,2,28)),(NETWORKDAYS(Lister!$D$21,Lister!$E$21,Lister!$D$7:$D$16)-R897)*O897/NETWORKDAYS(Lister!$D$21,Lister!$E$21,Lister!$D$7:$D$16),IF(OR(AND(E897&lt;DATE(2022,2,1),F897&lt;DATE(2022,2,1)),E897&gt;DATE(2022,2,28)),0)))))),0),"")</f>
        <v/>
      </c>
      <c r="V897" s="23" t="str">
        <f t="shared" si="94"/>
        <v/>
      </c>
      <c r="W897" s="23" t="str">
        <f t="shared" si="95"/>
        <v/>
      </c>
      <c r="X897" s="24" t="str">
        <f t="shared" si="96"/>
        <v/>
      </c>
    </row>
    <row r="898" spans="1:24" x14ac:dyDescent="0.3">
      <c r="A898" s="4" t="str">
        <f t="shared" si="97"/>
        <v/>
      </c>
      <c r="B898" s="41"/>
      <c r="C898" s="42"/>
      <c r="D898" s="43"/>
      <c r="E898" s="44"/>
      <c r="F898" s="44"/>
      <c r="G898" s="17" t="str">
        <f>IF(OR(E898="",F898=""),"",NETWORKDAYS(E898,F898,Lister!$D$7:$D$16))</f>
        <v/>
      </c>
      <c r="I898" s="45" t="str">
        <f t="shared" si="91"/>
        <v/>
      </c>
      <c r="J898" s="46"/>
      <c r="K898" s="47">
        <f>IF(ISNUMBER('Opsparede løndele'!I883),J898+'Opsparede løndele'!I883,J898)</f>
        <v>0</v>
      </c>
      <c r="L898" s="48"/>
      <c r="M898" s="49"/>
      <c r="N898" s="23" t="str">
        <f t="shared" si="92"/>
        <v/>
      </c>
      <c r="O898" s="21" t="str">
        <f t="shared" si="93"/>
        <v/>
      </c>
      <c r="P898" s="49"/>
      <c r="Q898" s="49"/>
      <c r="R898" s="49"/>
      <c r="S898" s="22" t="str">
        <f>IFERROR(MAX(IF(OR(P898="",Q898="",R898=""),"",IF(AND(MONTH(E898)=12,MONTH(F898)=12),(NETWORKDAYS(E898,F898,Lister!$D$7:$D$16)-P898)*O898/NETWORKDAYS(Lister!$D$19,Lister!$E$19,Lister!$D$7:$D$16),IF(AND(MONTH(E898)=12,F898&gt;DATE(2021,12,31)),(NETWORKDAYS(E898,Lister!$E$19,Lister!$D$7:$D$16)-P898)*O898/NETWORKDAYS(Lister!$D$19,Lister!$E$19,Lister!$D$7:$D$16),IF(E898&gt;DATE(2021,12,31),0)))),0),"")</f>
        <v/>
      </c>
      <c r="T898" s="22" t="str">
        <f>IFERROR(MAX(IF(OR(P898="",Q898="",R898=""),"",IF(AND(MONTH(E898)=1,MONTH(F898)=1),(NETWORKDAYS(E898,F898,Lister!$D$7:$D$16)-Q898)*O898/NETWORKDAYS(Lister!$D$20,Lister!$E$20,Lister!$D$7:$D$16),IF(AND(MONTH(E898)=1,F898&gt;DATE(2022,1,31)),(NETWORKDAYS(E898,Lister!$E$20,Lister!$D$7:$D$16)-Q898)*O898/NETWORKDAYS(Lister!$D$20,Lister!$E$20,Lister!$D$7:$D$16),IF(AND(E898&lt;DATE(2022,1,1),MONTH(F898)=1),(NETWORKDAYS(Lister!$D$20,F898,Lister!$D$7:$D$16)-Q898)*O898/NETWORKDAYS(Lister!$D$20,Lister!$E$20,Lister!$D$7:$D$16),IF(AND(E898&lt;DATE(2022,1,1),F898&gt;DATE(2022,1,31)),(NETWORKDAYS(Lister!$D$20,Lister!$E$20,Lister!$D$7:$D$16)-Q898)*O898/NETWORKDAYS(Lister!$D$20,Lister!$E$20,Lister!$D$7:$D$16),IF(OR(AND(E898&lt;DATE(2022,1,1),F898&lt;DATE(2022,1,1)),E898&gt;DATE(2022,1,31)),0)))))),0),"")</f>
        <v/>
      </c>
      <c r="U898" s="22" t="str">
        <f>IFERROR(MAX(IF(OR(P898="",Q898="",R898=""),"",IF(AND(MONTH(E898)=2,MONTH(F898)=2),(NETWORKDAYS(E898,F898,Lister!$D$7:$D$16)-R898)*O898/NETWORKDAYS(Lister!$D$21,Lister!$E$21,Lister!$D$7:$D$16),IF(AND(MONTH(E898)=2,F898&gt;DATE(2022,2,28)),(NETWORKDAYS(E898,Lister!$E$21,Lister!$D$7:$D$16)-R898)*O898/NETWORKDAYS(Lister!$D$21,Lister!$E$21,Lister!$D$7:$D$16),IF(AND(E898&lt;DATE(2022,2,1),MONTH(F898)=2),(NETWORKDAYS(Lister!$D$21,F898,Lister!$D$7:$D$16)-R898)*O898/NETWORKDAYS(Lister!$D$21,Lister!$E$21,Lister!$D$7:$D$16),IF(AND(E898&lt;DATE(2022,2,1),F898&gt;DATE(2022,2,28)),(NETWORKDAYS(Lister!$D$21,Lister!$E$21,Lister!$D$7:$D$16)-R898)*O898/NETWORKDAYS(Lister!$D$21,Lister!$E$21,Lister!$D$7:$D$16),IF(OR(AND(E898&lt;DATE(2022,2,1),F898&lt;DATE(2022,2,1)),E898&gt;DATE(2022,2,28)),0)))))),0),"")</f>
        <v/>
      </c>
      <c r="V898" s="23" t="str">
        <f t="shared" si="94"/>
        <v/>
      </c>
      <c r="W898" s="23" t="str">
        <f t="shared" si="95"/>
        <v/>
      </c>
      <c r="X898" s="24" t="str">
        <f t="shared" si="96"/>
        <v/>
      </c>
    </row>
    <row r="899" spans="1:24" x14ac:dyDescent="0.3">
      <c r="A899" s="4" t="str">
        <f t="shared" si="97"/>
        <v/>
      </c>
      <c r="B899" s="41"/>
      <c r="C899" s="42"/>
      <c r="D899" s="43"/>
      <c r="E899" s="44"/>
      <c r="F899" s="44"/>
      <c r="G899" s="17" t="str">
        <f>IF(OR(E899="",F899=""),"",NETWORKDAYS(E899,F899,Lister!$D$7:$D$16))</f>
        <v/>
      </c>
      <c r="I899" s="45" t="str">
        <f t="shared" si="91"/>
        <v/>
      </c>
      <c r="J899" s="46"/>
      <c r="K899" s="47">
        <f>IF(ISNUMBER('Opsparede løndele'!I884),J899+'Opsparede løndele'!I884,J899)</f>
        <v>0</v>
      </c>
      <c r="L899" s="48"/>
      <c r="M899" s="49"/>
      <c r="N899" s="23" t="str">
        <f t="shared" si="92"/>
        <v/>
      </c>
      <c r="O899" s="21" t="str">
        <f t="shared" si="93"/>
        <v/>
      </c>
      <c r="P899" s="49"/>
      <c r="Q899" s="49"/>
      <c r="R899" s="49"/>
      <c r="S899" s="22" t="str">
        <f>IFERROR(MAX(IF(OR(P899="",Q899="",R899=""),"",IF(AND(MONTH(E899)=12,MONTH(F899)=12),(NETWORKDAYS(E899,F899,Lister!$D$7:$D$16)-P899)*O899/NETWORKDAYS(Lister!$D$19,Lister!$E$19,Lister!$D$7:$D$16),IF(AND(MONTH(E899)=12,F899&gt;DATE(2021,12,31)),(NETWORKDAYS(E899,Lister!$E$19,Lister!$D$7:$D$16)-P899)*O899/NETWORKDAYS(Lister!$D$19,Lister!$E$19,Lister!$D$7:$D$16),IF(E899&gt;DATE(2021,12,31),0)))),0),"")</f>
        <v/>
      </c>
      <c r="T899" s="22" t="str">
        <f>IFERROR(MAX(IF(OR(P899="",Q899="",R899=""),"",IF(AND(MONTH(E899)=1,MONTH(F899)=1),(NETWORKDAYS(E899,F899,Lister!$D$7:$D$16)-Q899)*O899/NETWORKDAYS(Lister!$D$20,Lister!$E$20,Lister!$D$7:$D$16),IF(AND(MONTH(E899)=1,F899&gt;DATE(2022,1,31)),(NETWORKDAYS(E899,Lister!$E$20,Lister!$D$7:$D$16)-Q899)*O899/NETWORKDAYS(Lister!$D$20,Lister!$E$20,Lister!$D$7:$D$16),IF(AND(E899&lt;DATE(2022,1,1),MONTH(F899)=1),(NETWORKDAYS(Lister!$D$20,F899,Lister!$D$7:$D$16)-Q899)*O899/NETWORKDAYS(Lister!$D$20,Lister!$E$20,Lister!$D$7:$D$16),IF(AND(E899&lt;DATE(2022,1,1),F899&gt;DATE(2022,1,31)),(NETWORKDAYS(Lister!$D$20,Lister!$E$20,Lister!$D$7:$D$16)-Q899)*O899/NETWORKDAYS(Lister!$D$20,Lister!$E$20,Lister!$D$7:$D$16),IF(OR(AND(E899&lt;DATE(2022,1,1),F899&lt;DATE(2022,1,1)),E899&gt;DATE(2022,1,31)),0)))))),0),"")</f>
        <v/>
      </c>
      <c r="U899" s="22" t="str">
        <f>IFERROR(MAX(IF(OR(P899="",Q899="",R899=""),"",IF(AND(MONTH(E899)=2,MONTH(F899)=2),(NETWORKDAYS(E899,F899,Lister!$D$7:$D$16)-R899)*O899/NETWORKDAYS(Lister!$D$21,Lister!$E$21,Lister!$D$7:$D$16),IF(AND(MONTH(E899)=2,F899&gt;DATE(2022,2,28)),(NETWORKDAYS(E899,Lister!$E$21,Lister!$D$7:$D$16)-R899)*O899/NETWORKDAYS(Lister!$D$21,Lister!$E$21,Lister!$D$7:$D$16),IF(AND(E899&lt;DATE(2022,2,1),MONTH(F899)=2),(NETWORKDAYS(Lister!$D$21,F899,Lister!$D$7:$D$16)-R899)*O899/NETWORKDAYS(Lister!$D$21,Lister!$E$21,Lister!$D$7:$D$16),IF(AND(E899&lt;DATE(2022,2,1),F899&gt;DATE(2022,2,28)),(NETWORKDAYS(Lister!$D$21,Lister!$E$21,Lister!$D$7:$D$16)-R899)*O899/NETWORKDAYS(Lister!$D$21,Lister!$E$21,Lister!$D$7:$D$16),IF(OR(AND(E899&lt;DATE(2022,2,1),F899&lt;DATE(2022,2,1)),E899&gt;DATE(2022,2,28)),0)))))),0),"")</f>
        <v/>
      </c>
      <c r="V899" s="23" t="str">
        <f t="shared" si="94"/>
        <v/>
      </c>
      <c r="W899" s="23" t="str">
        <f t="shared" si="95"/>
        <v/>
      </c>
      <c r="X899" s="24" t="str">
        <f t="shared" si="96"/>
        <v/>
      </c>
    </row>
    <row r="900" spans="1:24" x14ac:dyDescent="0.3">
      <c r="A900" s="4" t="str">
        <f t="shared" si="97"/>
        <v/>
      </c>
      <c r="B900" s="41"/>
      <c r="C900" s="42"/>
      <c r="D900" s="43"/>
      <c r="E900" s="44"/>
      <c r="F900" s="44"/>
      <c r="G900" s="17" t="str">
        <f>IF(OR(E900="",F900=""),"",NETWORKDAYS(E900,F900,Lister!$D$7:$D$16))</f>
        <v/>
      </c>
      <c r="I900" s="45" t="str">
        <f t="shared" si="91"/>
        <v/>
      </c>
      <c r="J900" s="46"/>
      <c r="K900" s="47">
        <f>IF(ISNUMBER('Opsparede løndele'!I885),J900+'Opsparede løndele'!I885,J900)</f>
        <v>0</v>
      </c>
      <c r="L900" s="48"/>
      <c r="M900" s="49"/>
      <c r="N900" s="23" t="str">
        <f t="shared" si="92"/>
        <v/>
      </c>
      <c r="O900" s="21" t="str">
        <f t="shared" si="93"/>
        <v/>
      </c>
      <c r="P900" s="49"/>
      <c r="Q900" s="49"/>
      <c r="R900" s="49"/>
      <c r="S900" s="22" t="str">
        <f>IFERROR(MAX(IF(OR(P900="",Q900="",R900=""),"",IF(AND(MONTH(E900)=12,MONTH(F900)=12),(NETWORKDAYS(E900,F900,Lister!$D$7:$D$16)-P900)*O900/NETWORKDAYS(Lister!$D$19,Lister!$E$19,Lister!$D$7:$D$16),IF(AND(MONTH(E900)=12,F900&gt;DATE(2021,12,31)),(NETWORKDAYS(E900,Lister!$E$19,Lister!$D$7:$D$16)-P900)*O900/NETWORKDAYS(Lister!$D$19,Lister!$E$19,Lister!$D$7:$D$16),IF(E900&gt;DATE(2021,12,31),0)))),0),"")</f>
        <v/>
      </c>
      <c r="T900" s="22" t="str">
        <f>IFERROR(MAX(IF(OR(P900="",Q900="",R900=""),"",IF(AND(MONTH(E900)=1,MONTH(F900)=1),(NETWORKDAYS(E900,F900,Lister!$D$7:$D$16)-Q900)*O900/NETWORKDAYS(Lister!$D$20,Lister!$E$20,Lister!$D$7:$D$16),IF(AND(MONTH(E900)=1,F900&gt;DATE(2022,1,31)),(NETWORKDAYS(E900,Lister!$E$20,Lister!$D$7:$D$16)-Q900)*O900/NETWORKDAYS(Lister!$D$20,Lister!$E$20,Lister!$D$7:$D$16),IF(AND(E900&lt;DATE(2022,1,1),MONTH(F900)=1),(NETWORKDAYS(Lister!$D$20,F900,Lister!$D$7:$D$16)-Q900)*O900/NETWORKDAYS(Lister!$D$20,Lister!$E$20,Lister!$D$7:$D$16),IF(AND(E900&lt;DATE(2022,1,1),F900&gt;DATE(2022,1,31)),(NETWORKDAYS(Lister!$D$20,Lister!$E$20,Lister!$D$7:$D$16)-Q900)*O900/NETWORKDAYS(Lister!$D$20,Lister!$E$20,Lister!$D$7:$D$16),IF(OR(AND(E900&lt;DATE(2022,1,1),F900&lt;DATE(2022,1,1)),E900&gt;DATE(2022,1,31)),0)))))),0),"")</f>
        <v/>
      </c>
      <c r="U900" s="22" t="str">
        <f>IFERROR(MAX(IF(OR(P900="",Q900="",R900=""),"",IF(AND(MONTH(E900)=2,MONTH(F900)=2),(NETWORKDAYS(E900,F900,Lister!$D$7:$D$16)-R900)*O900/NETWORKDAYS(Lister!$D$21,Lister!$E$21,Lister!$D$7:$D$16),IF(AND(MONTH(E900)=2,F900&gt;DATE(2022,2,28)),(NETWORKDAYS(E900,Lister!$E$21,Lister!$D$7:$D$16)-R900)*O900/NETWORKDAYS(Lister!$D$21,Lister!$E$21,Lister!$D$7:$D$16),IF(AND(E900&lt;DATE(2022,2,1),MONTH(F900)=2),(NETWORKDAYS(Lister!$D$21,F900,Lister!$D$7:$D$16)-R900)*O900/NETWORKDAYS(Lister!$D$21,Lister!$E$21,Lister!$D$7:$D$16),IF(AND(E900&lt;DATE(2022,2,1),F900&gt;DATE(2022,2,28)),(NETWORKDAYS(Lister!$D$21,Lister!$E$21,Lister!$D$7:$D$16)-R900)*O900/NETWORKDAYS(Lister!$D$21,Lister!$E$21,Lister!$D$7:$D$16),IF(OR(AND(E900&lt;DATE(2022,2,1),F900&lt;DATE(2022,2,1)),E900&gt;DATE(2022,2,28)),0)))))),0),"")</f>
        <v/>
      </c>
      <c r="V900" s="23" t="str">
        <f t="shared" si="94"/>
        <v/>
      </c>
      <c r="W900" s="23" t="str">
        <f t="shared" si="95"/>
        <v/>
      </c>
      <c r="X900" s="24" t="str">
        <f t="shared" si="96"/>
        <v/>
      </c>
    </row>
    <row r="901" spans="1:24" x14ac:dyDescent="0.3">
      <c r="A901" s="4" t="str">
        <f t="shared" si="97"/>
        <v/>
      </c>
      <c r="B901" s="41"/>
      <c r="C901" s="42"/>
      <c r="D901" s="43"/>
      <c r="E901" s="44"/>
      <c r="F901" s="44"/>
      <c r="G901" s="17" t="str">
        <f>IF(OR(E901="",F901=""),"",NETWORKDAYS(E901,F901,Lister!$D$7:$D$16))</f>
        <v/>
      </c>
      <c r="I901" s="45" t="str">
        <f t="shared" si="91"/>
        <v/>
      </c>
      <c r="J901" s="46"/>
      <c r="K901" s="47">
        <f>IF(ISNUMBER('Opsparede løndele'!I886),J901+'Opsparede løndele'!I886,J901)</f>
        <v>0</v>
      </c>
      <c r="L901" s="48"/>
      <c r="M901" s="49"/>
      <c r="N901" s="23" t="str">
        <f t="shared" si="92"/>
        <v/>
      </c>
      <c r="O901" s="21" t="str">
        <f t="shared" si="93"/>
        <v/>
      </c>
      <c r="P901" s="49"/>
      <c r="Q901" s="49"/>
      <c r="R901" s="49"/>
      <c r="S901" s="22" t="str">
        <f>IFERROR(MAX(IF(OR(P901="",Q901="",R901=""),"",IF(AND(MONTH(E901)=12,MONTH(F901)=12),(NETWORKDAYS(E901,F901,Lister!$D$7:$D$16)-P901)*O901/NETWORKDAYS(Lister!$D$19,Lister!$E$19,Lister!$D$7:$D$16),IF(AND(MONTH(E901)=12,F901&gt;DATE(2021,12,31)),(NETWORKDAYS(E901,Lister!$E$19,Lister!$D$7:$D$16)-P901)*O901/NETWORKDAYS(Lister!$D$19,Lister!$E$19,Lister!$D$7:$D$16),IF(E901&gt;DATE(2021,12,31),0)))),0),"")</f>
        <v/>
      </c>
      <c r="T901" s="22" t="str">
        <f>IFERROR(MAX(IF(OR(P901="",Q901="",R901=""),"",IF(AND(MONTH(E901)=1,MONTH(F901)=1),(NETWORKDAYS(E901,F901,Lister!$D$7:$D$16)-Q901)*O901/NETWORKDAYS(Lister!$D$20,Lister!$E$20,Lister!$D$7:$D$16),IF(AND(MONTH(E901)=1,F901&gt;DATE(2022,1,31)),(NETWORKDAYS(E901,Lister!$E$20,Lister!$D$7:$D$16)-Q901)*O901/NETWORKDAYS(Lister!$D$20,Lister!$E$20,Lister!$D$7:$D$16),IF(AND(E901&lt;DATE(2022,1,1),MONTH(F901)=1),(NETWORKDAYS(Lister!$D$20,F901,Lister!$D$7:$D$16)-Q901)*O901/NETWORKDAYS(Lister!$D$20,Lister!$E$20,Lister!$D$7:$D$16),IF(AND(E901&lt;DATE(2022,1,1),F901&gt;DATE(2022,1,31)),(NETWORKDAYS(Lister!$D$20,Lister!$E$20,Lister!$D$7:$D$16)-Q901)*O901/NETWORKDAYS(Lister!$D$20,Lister!$E$20,Lister!$D$7:$D$16),IF(OR(AND(E901&lt;DATE(2022,1,1),F901&lt;DATE(2022,1,1)),E901&gt;DATE(2022,1,31)),0)))))),0),"")</f>
        <v/>
      </c>
      <c r="U901" s="22" t="str">
        <f>IFERROR(MAX(IF(OR(P901="",Q901="",R901=""),"",IF(AND(MONTH(E901)=2,MONTH(F901)=2),(NETWORKDAYS(E901,F901,Lister!$D$7:$D$16)-R901)*O901/NETWORKDAYS(Lister!$D$21,Lister!$E$21,Lister!$D$7:$D$16),IF(AND(MONTH(E901)=2,F901&gt;DATE(2022,2,28)),(NETWORKDAYS(E901,Lister!$E$21,Lister!$D$7:$D$16)-R901)*O901/NETWORKDAYS(Lister!$D$21,Lister!$E$21,Lister!$D$7:$D$16),IF(AND(E901&lt;DATE(2022,2,1),MONTH(F901)=2),(NETWORKDAYS(Lister!$D$21,F901,Lister!$D$7:$D$16)-R901)*O901/NETWORKDAYS(Lister!$D$21,Lister!$E$21,Lister!$D$7:$D$16),IF(AND(E901&lt;DATE(2022,2,1),F901&gt;DATE(2022,2,28)),(NETWORKDAYS(Lister!$D$21,Lister!$E$21,Lister!$D$7:$D$16)-R901)*O901/NETWORKDAYS(Lister!$D$21,Lister!$E$21,Lister!$D$7:$D$16),IF(OR(AND(E901&lt;DATE(2022,2,1),F901&lt;DATE(2022,2,1)),E901&gt;DATE(2022,2,28)),0)))))),0),"")</f>
        <v/>
      </c>
      <c r="V901" s="23" t="str">
        <f t="shared" si="94"/>
        <v/>
      </c>
      <c r="W901" s="23" t="str">
        <f t="shared" si="95"/>
        <v/>
      </c>
      <c r="X901" s="24" t="str">
        <f t="shared" si="96"/>
        <v/>
      </c>
    </row>
    <row r="902" spans="1:24" x14ac:dyDescent="0.3">
      <c r="A902" s="4" t="str">
        <f t="shared" si="97"/>
        <v/>
      </c>
      <c r="B902" s="41"/>
      <c r="C902" s="42"/>
      <c r="D902" s="43"/>
      <c r="E902" s="44"/>
      <c r="F902" s="44"/>
      <c r="G902" s="17" t="str">
        <f>IF(OR(E902="",F902=""),"",NETWORKDAYS(E902,F902,Lister!$D$7:$D$16))</f>
        <v/>
      </c>
      <c r="I902" s="45" t="str">
        <f t="shared" si="91"/>
        <v/>
      </c>
      <c r="J902" s="46"/>
      <c r="K902" s="47">
        <f>IF(ISNUMBER('Opsparede løndele'!I887),J902+'Opsparede løndele'!I887,J902)</f>
        <v>0</v>
      </c>
      <c r="L902" s="48"/>
      <c r="M902" s="49"/>
      <c r="N902" s="23" t="str">
        <f t="shared" si="92"/>
        <v/>
      </c>
      <c r="O902" s="21" t="str">
        <f t="shared" si="93"/>
        <v/>
      </c>
      <c r="P902" s="49"/>
      <c r="Q902" s="49"/>
      <c r="R902" s="49"/>
      <c r="S902" s="22" t="str">
        <f>IFERROR(MAX(IF(OR(P902="",Q902="",R902=""),"",IF(AND(MONTH(E902)=12,MONTH(F902)=12),(NETWORKDAYS(E902,F902,Lister!$D$7:$D$16)-P902)*O902/NETWORKDAYS(Lister!$D$19,Lister!$E$19,Lister!$D$7:$D$16),IF(AND(MONTH(E902)=12,F902&gt;DATE(2021,12,31)),(NETWORKDAYS(E902,Lister!$E$19,Lister!$D$7:$D$16)-P902)*O902/NETWORKDAYS(Lister!$D$19,Lister!$E$19,Lister!$D$7:$D$16),IF(E902&gt;DATE(2021,12,31),0)))),0),"")</f>
        <v/>
      </c>
      <c r="T902" s="22" t="str">
        <f>IFERROR(MAX(IF(OR(P902="",Q902="",R902=""),"",IF(AND(MONTH(E902)=1,MONTH(F902)=1),(NETWORKDAYS(E902,F902,Lister!$D$7:$D$16)-Q902)*O902/NETWORKDAYS(Lister!$D$20,Lister!$E$20,Lister!$D$7:$D$16),IF(AND(MONTH(E902)=1,F902&gt;DATE(2022,1,31)),(NETWORKDAYS(E902,Lister!$E$20,Lister!$D$7:$D$16)-Q902)*O902/NETWORKDAYS(Lister!$D$20,Lister!$E$20,Lister!$D$7:$D$16),IF(AND(E902&lt;DATE(2022,1,1),MONTH(F902)=1),(NETWORKDAYS(Lister!$D$20,F902,Lister!$D$7:$D$16)-Q902)*O902/NETWORKDAYS(Lister!$D$20,Lister!$E$20,Lister!$D$7:$D$16),IF(AND(E902&lt;DATE(2022,1,1),F902&gt;DATE(2022,1,31)),(NETWORKDAYS(Lister!$D$20,Lister!$E$20,Lister!$D$7:$D$16)-Q902)*O902/NETWORKDAYS(Lister!$D$20,Lister!$E$20,Lister!$D$7:$D$16),IF(OR(AND(E902&lt;DATE(2022,1,1),F902&lt;DATE(2022,1,1)),E902&gt;DATE(2022,1,31)),0)))))),0),"")</f>
        <v/>
      </c>
      <c r="U902" s="22" t="str">
        <f>IFERROR(MAX(IF(OR(P902="",Q902="",R902=""),"",IF(AND(MONTH(E902)=2,MONTH(F902)=2),(NETWORKDAYS(E902,F902,Lister!$D$7:$D$16)-R902)*O902/NETWORKDAYS(Lister!$D$21,Lister!$E$21,Lister!$D$7:$D$16),IF(AND(MONTH(E902)=2,F902&gt;DATE(2022,2,28)),(NETWORKDAYS(E902,Lister!$E$21,Lister!$D$7:$D$16)-R902)*O902/NETWORKDAYS(Lister!$D$21,Lister!$E$21,Lister!$D$7:$D$16),IF(AND(E902&lt;DATE(2022,2,1),MONTH(F902)=2),(NETWORKDAYS(Lister!$D$21,F902,Lister!$D$7:$D$16)-R902)*O902/NETWORKDAYS(Lister!$D$21,Lister!$E$21,Lister!$D$7:$D$16),IF(AND(E902&lt;DATE(2022,2,1),F902&gt;DATE(2022,2,28)),(NETWORKDAYS(Lister!$D$21,Lister!$E$21,Lister!$D$7:$D$16)-R902)*O902/NETWORKDAYS(Lister!$D$21,Lister!$E$21,Lister!$D$7:$D$16),IF(OR(AND(E902&lt;DATE(2022,2,1),F902&lt;DATE(2022,2,1)),E902&gt;DATE(2022,2,28)),0)))))),0),"")</f>
        <v/>
      </c>
      <c r="V902" s="23" t="str">
        <f t="shared" si="94"/>
        <v/>
      </c>
      <c r="W902" s="23" t="str">
        <f t="shared" si="95"/>
        <v/>
      </c>
      <c r="X902" s="24" t="str">
        <f t="shared" si="96"/>
        <v/>
      </c>
    </row>
    <row r="903" spans="1:24" x14ac:dyDescent="0.3">
      <c r="A903" s="4" t="str">
        <f t="shared" si="97"/>
        <v/>
      </c>
      <c r="B903" s="41"/>
      <c r="C903" s="42"/>
      <c r="D903" s="43"/>
      <c r="E903" s="44"/>
      <c r="F903" s="44"/>
      <c r="G903" s="17" t="str">
        <f>IF(OR(E903="",F903=""),"",NETWORKDAYS(E903,F903,Lister!$D$7:$D$16))</f>
        <v/>
      </c>
      <c r="I903" s="45" t="str">
        <f t="shared" si="91"/>
        <v/>
      </c>
      <c r="J903" s="46"/>
      <c r="K903" s="47">
        <f>IF(ISNUMBER('Opsparede løndele'!I888),J903+'Opsparede løndele'!I888,J903)</f>
        <v>0</v>
      </c>
      <c r="L903" s="48"/>
      <c r="M903" s="49"/>
      <c r="N903" s="23" t="str">
        <f t="shared" si="92"/>
        <v/>
      </c>
      <c r="O903" s="21" t="str">
        <f t="shared" si="93"/>
        <v/>
      </c>
      <c r="P903" s="49"/>
      <c r="Q903" s="49"/>
      <c r="R903" s="49"/>
      <c r="S903" s="22" t="str">
        <f>IFERROR(MAX(IF(OR(P903="",Q903="",R903=""),"",IF(AND(MONTH(E903)=12,MONTH(F903)=12),(NETWORKDAYS(E903,F903,Lister!$D$7:$D$16)-P903)*O903/NETWORKDAYS(Lister!$D$19,Lister!$E$19,Lister!$D$7:$D$16),IF(AND(MONTH(E903)=12,F903&gt;DATE(2021,12,31)),(NETWORKDAYS(E903,Lister!$E$19,Lister!$D$7:$D$16)-P903)*O903/NETWORKDAYS(Lister!$D$19,Lister!$E$19,Lister!$D$7:$D$16),IF(E903&gt;DATE(2021,12,31),0)))),0),"")</f>
        <v/>
      </c>
      <c r="T903" s="22" t="str">
        <f>IFERROR(MAX(IF(OR(P903="",Q903="",R903=""),"",IF(AND(MONTH(E903)=1,MONTH(F903)=1),(NETWORKDAYS(E903,F903,Lister!$D$7:$D$16)-Q903)*O903/NETWORKDAYS(Lister!$D$20,Lister!$E$20,Lister!$D$7:$D$16),IF(AND(MONTH(E903)=1,F903&gt;DATE(2022,1,31)),(NETWORKDAYS(E903,Lister!$E$20,Lister!$D$7:$D$16)-Q903)*O903/NETWORKDAYS(Lister!$D$20,Lister!$E$20,Lister!$D$7:$D$16),IF(AND(E903&lt;DATE(2022,1,1),MONTH(F903)=1),(NETWORKDAYS(Lister!$D$20,F903,Lister!$D$7:$D$16)-Q903)*O903/NETWORKDAYS(Lister!$D$20,Lister!$E$20,Lister!$D$7:$D$16),IF(AND(E903&lt;DATE(2022,1,1),F903&gt;DATE(2022,1,31)),(NETWORKDAYS(Lister!$D$20,Lister!$E$20,Lister!$D$7:$D$16)-Q903)*O903/NETWORKDAYS(Lister!$D$20,Lister!$E$20,Lister!$D$7:$D$16),IF(OR(AND(E903&lt;DATE(2022,1,1),F903&lt;DATE(2022,1,1)),E903&gt;DATE(2022,1,31)),0)))))),0),"")</f>
        <v/>
      </c>
      <c r="U903" s="22" t="str">
        <f>IFERROR(MAX(IF(OR(P903="",Q903="",R903=""),"",IF(AND(MONTH(E903)=2,MONTH(F903)=2),(NETWORKDAYS(E903,F903,Lister!$D$7:$D$16)-R903)*O903/NETWORKDAYS(Lister!$D$21,Lister!$E$21,Lister!$D$7:$D$16),IF(AND(MONTH(E903)=2,F903&gt;DATE(2022,2,28)),(NETWORKDAYS(E903,Lister!$E$21,Lister!$D$7:$D$16)-R903)*O903/NETWORKDAYS(Lister!$D$21,Lister!$E$21,Lister!$D$7:$D$16),IF(AND(E903&lt;DATE(2022,2,1),MONTH(F903)=2),(NETWORKDAYS(Lister!$D$21,F903,Lister!$D$7:$D$16)-R903)*O903/NETWORKDAYS(Lister!$D$21,Lister!$E$21,Lister!$D$7:$D$16),IF(AND(E903&lt;DATE(2022,2,1),F903&gt;DATE(2022,2,28)),(NETWORKDAYS(Lister!$D$21,Lister!$E$21,Lister!$D$7:$D$16)-R903)*O903/NETWORKDAYS(Lister!$D$21,Lister!$E$21,Lister!$D$7:$D$16),IF(OR(AND(E903&lt;DATE(2022,2,1),F903&lt;DATE(2022,2,1)),E903&gt;DATE(2022,2,28)),0)))))),0),"")</f>
        <v/>
      </c>
      <c r="V903" s="23" t="str">
        <f t="shared" si="94"/>
        <v/>
      </c>
      <c r="W903" s="23" t="str">
        <f t="shared" si="95"/>
        <v/>
      </c>
      <c r="X903" s="24" t="str">
        <f t="shared" si="96"/>
        <v/>
      </c>
    </row>
    <row r="904" spans="1:24" x14ac:dyDescent="0.3">
      <c r="A904" s="4" t="str">
        <f t="shared" si="97"/>
        <v/>
      </c>
      <c r="B904" s="41"/>
      <c r="C904" s="42"/>
      <c r="D904" s="43"/>
      <c r="E904" s="44"/>
      <c r="F904" s="44"/>
      <c r="G904" s="17" t="str">
        <f>IF(OR(E904="",F904=""),"",NETWORKDAYS(E904,F904,Lister!$D$7:$D$16))</f>
        <v/>
      </c>
      <c r="I904" s="45" t="str">
        <f t="shared" si="91"/>
        <v/>
      </c>
      <c r="J904" s="46"/>
      <c r="K904" s="47">
        <f>IF(ISNUMBER('Opsparede løndele'!I889),J904+'Opsparede løndele'!I889,J904)</f>
        <v>0</v>
      </c>
      <c r="L904" s="48"/>
      <c r="M904" s="49"/>
      <c r="N904" s="23" t="str">
        <f t="shared" si="92"/>
        <v/>
      </c>
      <c r="O904" s="21" t="str">
        <f t="shared" si="93"/>
        <v/>
      </c>
      <c r="P904" s="49"/>
      <c r="Q904" s="49"/>
      <c r="R904" s="49"/>
      <c r="S904" s="22" t="str">
        <f>IFERROR(MAX(IF(OR(P904="",Q904="",R904=""),"",IF(AND(MONTH(E904)=12,MONTH(F904)=12),(NETWORKDAYS(E904,F904,Lister!$D$7:$D$16)-P904)*O904/NETWORKDAYS(Lister!$D$19,Lister!$E$19,Lister!$D$7:$D$16),IF(AND(MONTH(E904)=12,F904&gt;DATE(2021,12,31)),(NETWORKDAYS(E904,Lister!$E$19,Lister!$D$7:$D$16)-P904)*O904/NETWORKDAYS(Lister!$D$19,Lister!$E$19,Lister!$D$7:$D$16),IF(E904&gt;DATE(2021,12,31),0)))),0),"")</f>
        <v/>
      </c>
      <c r="T904" s="22" t="str">
        <f>IFERROR(MAX(IF(OR(P904="",Q904="",R904=""),"",IF(AND(MONTH(E904)=1,MONTH(F904)=1),(NETWORKDAYS(E904,F904,Lister!$D$7:$D$16)-Q904)*O904/NETWORKDAYS(Lister!$D$20,Lister!$E$20,Lister!$D$7:$D$16),IF(AND(MONTH(E904)=1,F904&gt;DATE(2022,1,31)),(NETWORKDAYS(E904,Lister!$E$20,Lister!$D$7:$D$16)-Q904)*O904/NETWORKDAYS(Lister!$D$20,Lister!$E$20,Lister!$D$7:$D$16),IF(AND(E904&lt;DATE(2022,1,1),MONTH(F904)=1),(NETWORKDAYS(Lister!$D$20,F904,Lister!$D$7:$D$16)-Q904)*O904/NETWORKDAYS(Lister!$D$20,Lister!$E$20,Lister!$D$7:$D$16),IF(AND(E904&lt;DATE(2022,1,1),F904&gt;DATE(2022,1,31)),(NETWORKDAYS(Lister!$D$20,Lister!$E$20,Lister!$D$7:$D$16)-Q904)*O904/NETWORKDAYS(Lister!$D$20,Lister!$E$20,Lister!$D$7:$D$16),IF(OR(AND(E904&lt;DATE(2022,1,1),F904&lt;DATE(2022,1,1)),E904&gt;DATE(2022,1,31)),0)))))),0),"")</f>
        <v/>
      </c>
      <c r="U904" s="22" t="str">
        <f>IFERROR(MAX(IF(OR(P904="",Q904="",R904=""),"",IF(AND(MONTH(E904)=2,MONTH(F904)=2),(NETWORKDAYS(E904,F904,Lister!$D$7:$D$16)-R904)*O904/NETWORKDAYS(Lister!$D$21,Lister!$E$21,Lister!$D$7:$D$16),IF(AND(MONTH(E904)=2,F904&gt;DATE(2022,2,28)),(NETWORKDAYS(E904,Lister!$E$21,Lister!$D$7:$D$16)-R904)*O904/NETWORKDAYS(Lister!$D$21,Lister!$E$21,Lister!$D$7:$D$16),IF(AND(E904&lt;DATE(2022,2,1),MONTH(F904)=2),(NETWORKDAYS(Lister!$D$21,F904,Lister!$D$7:$D$16)-R904)*O904/NETWORKDAYS(Lister!$D$21,Lister!$E$21,Lister!$D$7:$D$16),IF(AND(E904&lt;DATE(2022,2,1),F904&gt;DATE(2022,2,28)),(NETWORKDAYS(Lister!$D$21,Lister!$E$21,Lister!$D$7:$D$16)-R904)*O904/NETWORKDAYS(Lister!$D$21,Lister!$E$21,Lister!$D$7:$D$16),IF(OR(AND(E904&lt;DATE(2022,2,1),F904&lt;DATE(2022,2,1)),E904&gt;DATE(2022,2,28)),0)))))),0),"")</f>
        <v/>
      </c>
      <c r="V904" s="23" t="str">
        <f t="shared" si="94"/>
        <v/>
      </c>
      <c r="W904" s="23" t="str">
        <f t="shared" si="95"/>
        <v/>
      </c>
      <c r="X904" s="24" t="str">
        <f t="shared" si="96"/>
        <v/>
      </c>
    </row>
    <row r="905" spans="1:24" x14ac:dyDescent="0.3">
      <c r="A905" s="4" t="str">
        <f t="shared" si="97"/>
        <v/>
      </c>
      <c r="B905" s="41"/>
      <c r="C905" s="42"/>
      <c r="D905" s="43"/>
      <c r="E905" s="44"/>
      <c r="F905" s="44"/>
      <c r="G905" s="17" t="str">
        <f>IF(OR(E905="",F905=""),"",NETWORKDAYS(E905,F905,Lister!$D$7:$D$16))</f>
        <v/>
      </c>
      <c r="I905" s="45" t="str">
        <f t="shared" si="91"/>
        <v/>
      </c>
      <c r="J905" s="46"/>
      <c r="K905" s="47">
        <f>IF(ISNUMBER('Opsparede løndele'!I890),J905+'Opsparede løndele'!I890,J905)</f>
        <v>0</v>
      </c>
      <c r="L905" s="48"/>
      <c r="M905" s="49"/>
      <c r="N905" s="23" t="str">
        <f t="shared" si="92"/>
        <v/>
      </c>
      <c r="O905" s="21" t="str">
        <f t="shared" si="93"/>
        <v/>
      </c>
      <c r="P905" s="49"/>
      <c r="Q905" s="49"/>
      <c r="R905" s="49"/>
      <c r="S905" s="22" t="str">
        <f>IFERROR(MAX(IF(OR(P905="",Q905="",R905=""),"",IF(AND(MONTH(E905)=12,MONTH(F905)=12),(NETWORKDAYS(E905,F905,Lister!$D$7:$D$16)-P905)*O905/NETWORKDAYS(Lister!$D$19,Lister!$E$19,Lister!$D$7:$D$16),IF(AND(MONTH(E905)=12,F905&gt;DATE(2021,12,31)),(NETWORKDAYS(E905,Lister!$E$19,Lister!$D$7:$D$16)-P905)*O905/NETWORKDAYS(Lister!$D$19,Lister!$E$19,Lister!$D$7:$D$16),IF(E905&gt;DATE(2021,12,31),0)))),0),"")</f>
        <v/>
      </c>
      <c r="T905" s="22" t="str">
        <f>IFERROR(MAX(IF(OR(P905="",Q905="",R905=""),"",IF(AND(MONTH(E905)=1,MONTH(F905)=1),(NETWORKDAYS(E905,F905,Lister!$D$7:$D$16)-Q905)*O905/NETWORKDAYS(Lister!$D$20,Lister!$E$20,Lister!$D$7:$D$16),IF(AND(MONTH(E905)=1,F905&gt;DATE(2022,1,31)),(NETWORKDAYS(E905,Lister!$E$20,Lister!$D$7:$D$16)-Q905)*O905/NETWORKDAYS(Lister!$D$20,Lister!$E$20,Lister!$D$7:$D$16),IF(AND(E905&lt;DATE(2022,1,1),MONTH(F905)=1),(NETWORKDAYS(Lister!$D$20,F905,Lister!$D$7:$D$16)-Q905)*O905/NETWORKDAYS(Lister!$D$20,Lister!$E$20,Lister!$D$7:$D$16),IF(AND(E905&lt;DATE(2022,1,1),F905&gt;DATE(2022,1,31)),(NETWORKDAYS(Lister!$D$20,Lister!$E$20,Lister!$D$7:$D$16)-Q905)*O905/NETWORKDAYS(Lister!$D$20,Lister!$E$20,Lister!$D$7:$D$16),IF(OR(AND(E905&lt;DATE(2022,1,1),F905&lt;DATE(2022,1,1)),E905&gt;DATE(2022,1,31)),0)))))),0),"")</f>
        <v/>
      </c>
      <c r="U905" s="22" t="str">
        <f>IFERROR(MAX(IF(OR(P905="",Q905="",R905=""),"",IF(AND(MONTH(E905)=2,MONTH(F905)=2),(NETWORKDAYS(E905,F905,Lister!$D$7:$D$16)-R905)*O905/NETWORKDAYS(Lister!$D$21,Lister!$E$21,Lister!$D$7:$D$16),IF(AND(MONTH(E905)=2,F905&gt;DATE(2022,2,28)),(NETWORKDAYS(E905,Lister!$E$21,Lister!$D$7:$D$16)-R905)*O905/NETWORKDAYS(Lister!$D$21,Lister!$E$21,Lister!$D$7:$D$16),IF(AND(E905&lt;DATE(2022,2,1),MONTH(F905)=2),(NETWORKDAYS(Lister!$D$21,F905,Lister!$D$7:$D$16)-R905)*O905/NETWORKDAYS(Lister!$D$21,Lister!$E$21,Lister!$D$7:$D$16),IF(AND(E905&lt;DATE(2022,2,1),F905&gt;DATE(2022,2,28)),(NETWORKDAYS(Lister!$D$21,Lister!$E$21,Lister!$D$7:$D$16)-R905)*O905/NETWORKDAYS(Lister!$D$21,Lister!$E$21,Lister!$D$7:$D$16),IF(OR(AND(E905&lt;DATE(2022,2,1),F905&lt;DATE(2022,2,1)),E905&gt;DATE(2022,2,28)),0)))))),0),"")</f>
        <v/>
      </c>
      <c r="V905" s="23" t="str">
        <f t="shared" si="94"/>
        <v/>
      </c>
      <c r="W905" s="23" t="str">
        <f t="shared" si="95"/>
        <v/>
      </c>
      <c r="X905" s="24" t="str">
        <f t="shared" si="96"/>
        <v/>
      </c>
    </row>
    <row r="906" spans="1:24" x14ac:dyDescent="0.3">
      <c r="A906" s="4" t="str">
        <f t="shared" si="97"/>
        <v/>
      </c>
      <c r="B906" s="41"/>
      <c r="C906" s="42"/>
      <c r="D906" s="43"/>
      <c r="E906" s="44"/>
      <c r="F906" s="44"/>
      <c r="G906" s="17" t="str">
        <f>IF(OR(E906="",F906=""),"",NETWORKDAYS(E906,F906,Lister!$D$7:$D$16))</f>
        <v/>
      </c>
      <c r="I906" s="45" t="str">
        <f t="shared" si="91"/>
        <v/>
      </c>
      <c r="J906" s="46"/>
      <c r="K906" s="47">
        <f>IF(ISNUMBER('Opsparede løndele'!I891),J906+'Opsparede løndele'!I891,J906)</f>
        <v>0</v>
      </c>
      <c r="L906" s="48"/>
      <c r="M906" s="49"/>
      <c r="N906" s="23" t="str">
        <f t="shared" si="92"/>
        <v/>
      </c>
      <c r="O906" s="21" t="str">
        <f t="shared" si="93"/>
        <v/>
      </c>
      <c r="P906" s="49"/>
      <c r="Q906" s="49"/>
      <c r="R906" s="49"/>
      <c r="S906" s="22" t="str">
        <f>IFERROR(MAX(IF(OR(P906="",Q906="",R906=""),"",IF(AND(MONTH(E906)=12,MONTH(F906)=12),(NETWORKDAYS(E906,F906,Lister!$D$7:$D$16)-P906)*O906/NETWORKDAYS(Lister!$D$19,Lister!$E$19,Lister!$D$7:$D$16),IF(AND(MONTH(E906)=12,F906&gt;DATE(2021,12,31)),(NETWORKDAYS(E906,Lister!$E$19,Lister!$D$7:$D$16)-P906)*O906/NETWORKDAYS(Lister!$D$19,Lister!$E$19,Lister!$D$7:$D$16),IF(E906&gt;DATE(2021,12,31),0)))),0),"")</f>
        <v/>
      </c>
      <c r="T906" s="22" t="str">
        <f>IFERROR(MAX(IF(OR(P906="",Q906="",R906=""),"",IF(AND(MONTH(E906)=1,MONTH(F906)=1),(NETWORKDAYS(E906,F906,Lister!$D$7:$D$16)-Q906)*O906/NETWORKDAYS(Lister!$D$20,Lister!$E$20,Lister!$D$7:$D$16),IF(AND(MONTH(E906)=1,F906&gt;DATE(2022,1,31)),(NETWORKDAYS(E906,Lister!$E$20,Lister!$D$7:$D$16)-Q906)*O906/NETWORKDAYS(Lister!$D$20,Lister!$E$20,Lister!$D$7:$D$16),IF(AND(E906&lt;DATE(2022,1,1),MONTH(F906)=1),(NETWORKDAYS(Lister!$D$20,F906,Lister!$D$7:$D$16)-Q906)*O906/NETWORKDAYS(Lister!$D$20,Lister!$E$20,Lister!$D$7:$D$16),IF(AND(E906&lt;DATE(2022,1,1),F906&gt;DATE(2022,1,31)),(NETWORKDAYS(Lister!$D$20,Lister!$E$20,Lister!$D$7:$D$16)-Q906)*O906/NETWORKDAYS(Lister!$D$20,Lister!$E$20,Lister!$D$7:$D$16),IF(OR(AND(E906&lt;DATE(2022,1,1),F906&lt;DATE(2022,1,1)),E906&gt;DATE(2022,1,31)),0)))))),0),"")</f>
        <v/>
      </c>
      <c r="U906" s="22" t="str">
        <f>IFERROR(MAX(IF(OR(P906="",Q906="",R906=""),"",IF(AND(MONTH(E906)=2,MONTH(F906)=2),(NETWORKDAYS(E906,F906,Lister!$D$7:$D$16)-R906)*O906/NETWORKDAYS(Lister!$D$21,Lister!$E$21,Lister!$D$7:$D$16),IF(AND(MONTH(E906)=2,F906&gt;DATE(2022,2,28)),(NETWORKDAYS(E906,Lister!$E$21,Lister!$D$7:$D$16)-R906)*O906/NETWORKDAYS(Lister!$D$21,Lister!$E$21,Lister!$D$7:$D$16),IF(AND(E906&lt;DATE(2022,2,1),MONTH(F906)=2),(NETWORKDAYS(Lister!$D$21,F906,Lister!$D$7:$D$16)-R906)*O906/NETWORKDAYS(Lister!$D$21,Lister!$E$21,Lister!$D$7:$D$16),IF(AND(E906&lt;DATE(2022,2,1),F906&gt;DATE(2022,2,28)),(NETWORKDAYS(Lister!$D$21,Lister!$E$21,Lister!$D$7:$D$16)-R906)*O906/NETWORKDAYS(Lister!$D$21,Lister!$E$21,Lister!$D$7:$D$16),IF(OR(AND(E906&lt;DATE(2022,2,1),F906&lt;DATE(2022,2,1)),E906&gt;DATE(2022,2,28)),0)))))),0),"")</f>
        <v/>
      </c>
      <c r="V906" s="23" t="str">
        <f t="shared" si="94"/>
        <v/>
      </c>
      <c r="W906" s="23" t="str">
        <f t="shared" si="95"/>
        <v/>
      </c>
      <c r="X906" s="24" t="str">
        <f t="shared" si="96"/>
        <v/>
      </c>
    </row>
    <row r="907" spans="1:24" x14ac:dyDescent="0.3">
      <c r="A907" s="4" t="str">
        <f t="shared" si="97"/>
        <v/>
      </c>
      <c r="B907" s="41"/>
      <c r="C907" s="42"/>
      <c r="D907" s="43"/>
      <c r="E907" s="44"/>
      <c r="F907" s="44"/>
      <c r="G907" s="17" t="str">
        <f>IF(OR(E907="",F907=""),"",NETWORKDAYS(E907,F907,Lister!$D$7:$D$16))</f>
        <v/>
      </c>
      <c r="I907" s="45" t="str">
        <f t="shared" si="91"/>
        <v/>
      </c>
      <c r="J907" s="46"/>
      <c r="K907" s="47">
        <f>IF(ISNUMBER('Opsparede løndele'!I892),J907+'Opsparede løndele'!I892,J907)</f>
        <v>0</v>
      </c>
      <c r="L907" s="48"/>
      <c r="M907" s="49"/>
      <c r="N907" s="23" t="str">
        <f t="shared" si="92"/>
        <v/>
      </c>
      <c r="O907" s="21" t="str">
        <f t="shared" si="93"/>
        <v/>
      </c>
      <c r="P907" s="49"/>
      <c r="Q907" s="49"/>
      <c r="R907" s="49"/>
      <c r="S907" s="22" t="str">
        <f>IFERROR(MAX(IF(OR(P907="",Q907="",R907=""),"",IF(AND(MONTH(E907)=12,MONTH(F907)=12),(NETWORKDAYS(E907,F907,Lister!$D$7:$D$16)-P907)*O907/NETWORKDAYS(Lister!$D$19,Lister!$E$19,Lister!$D$7:$D$16),IF(AND(MONTH(E907)=12,F907&gt;DATE(2021,12,31)),(NETWORKDAYS(E907,Lister!$E$19,Lister!$D$7:$D$16)-P907)*O907/NETWORKDAYS(Lister!$D$19,Lister!$E$19,Lister!$D$7:$D$16),IF(E907&gt;DATE(2021,12,31),0)))),0),"")</f>
        <v/>
      </c>
      <c r="T907" s="22" t="str">
        <f>IFERROR(MAX(IF(OR(P907="",Q907="",R907=""),"",IF(AND(MONTH(E907)=1,MONTH(F907)=1),(NETWORKDAYS(E907,F907,Lister!$D$7:$D$16)-Q907)*O907/NETWORKDAYS(Lister!$D$20,Lister!$E$20,Lister!$D$7:$D$16),IF(AND(MONTH(E907)=1,F907&gt;DATE(2022,1,31)),(NETWORKDAYS(E907,Lister!$E$20,Lister!$D$7:$D$16)-Q907)*O907/NETWORKDAYS(Lister!$D$20,Lister!$E$20,Lister!$D$7:$D$16),IF(AND(E907&lt;DATE(2022,1,1),MONTH(F907)=1),(NETWORKDAYS(Lister!$D$20,F907,Lister!$D$7:$D$16)-Q907)*O907/NETWORKDAYS(Lister!$D$20,Lister!$E$20,Lister!$D$7:$D$16),IF(AND(E907&lt;DATE(2022,1,1),F907&gt;DATE(2022,1,31)),(NETWORKDAYS(Lister!$D$20,Lister!$E$20,Lister!$D$7:$D$16)-Q907)*O907/NETWORKDAYS(Lister!$D$20,Lister!$E$20,Lister!$D$7:$D$16),IF(OR(AND(E907&lt;DATE(2022,1,1),F907&lt;DATE(2022,1,1)),E907&gt;DATE(2022,1,31)),0)))))),0),"")</f>
        <v/>
      </c>
      <c r="U907" s="22" t="str">
        <f>IFERROR(MAX(IF(OR(P907="",Q907="",R907=""),"",IF(AND(MONTH(E907)=2,MONTH(F907)=2),(NETWORKDAYS(E907,F907,Lister!$D$7:$D$16)-R907)*O907/NETWORKDAYS(Lister!$D$21,Lister!$E$21,Lister!$D$7:$D$16),IF(AND(MONTH(E907)=2,F907&gt;DATE(2022,2,28)),(NETWORKDAYS(E907,Lister!$E$21,Lister!$D$7:$D$16)-R907)*O907/NETWORKDAYS(Lister!$D$21,Lister!$E$21,Lister!$D$7:$D$16),IF(AND(E907&lt;DATE(2022,2,1),MONTH(F907)=2),(NETWORKDAYS(Lister!$D$21,F907,Lister!$D$7:$D$16)-R907)*O907/NETWORKDAYS(Lister!$D$21,Lister!$E$21,Lister!$D$7:$D$16),IF(AND(E907&lt;DATE(2022,2,1),F907&gt;DATE(2022,2,28)),(NETWORKDAYS(Lister!$D$21,Lister!$E$21,Lister!$D$7:$D$16)-R907)*O907/NETWORKDAYS(Lister!$D$21,Lister!$E$21,Lister!$D$7:$D$16),IF(OR(AND(E907&lt;DATE(2022,2,1),F907&lt;DATE(2022,2,1)),E907&gt;DATE(2022,2,28)),0)))))),0),"")</f>
        <v/>
      </c>
      <c r="V907" s="23" t="str">
        <f t="shared" si="94"/>
        <v/>
      </c>
      <c r="W907" s="23" t="str">
        <f t="shared" si="95"/>
        <v/>
      </c>
      <c r="X907" s="24" t="str">
        <f t="shared" si="96"/>
        <v/>
      </c>
    </row>
    <row r="908" spans="1:24" x14ac:dyDescent="0.3">
      <c r="A908" s="4" t="str">
        <f t="shared" si="97"/>
        <v/>
      </c>
      <c r="B908" s="41"/>
      <c r="C908" s="42"/>
      <c r="D908" s="43"/>
      <c r="E908" s="44"/>
      <c r="F908" s="44"/>
      <c r="G908" s="17" t="str">
        <f>IF(OR(E908="",F908=""),"",NETWORKDAYS(E908,F908,Lister!$D$7:$D$16))</f>
        <v/>
      </c>
      <c r="I908" s="45" t="str">
        <f t="shared" si="91"/>
        <v/>
      </c>
      <c r="J908" s="46"/>
      <c r="K908" s="47">
        <f>IF(ISNUMBER('Opsparede løndele'!I893),J908+'Opsparede løndele'!I893,J908)</f>
        <v>0</v>
      </c>
      <c r="L908" s="48"/>
      <c r="M908" s="49"/>
      <c r="N908" s="23" t="str">
        <f t="shared" si="92"/>
        <v/>
      </c>
      <c r="O908" s="21" t="str">
        <f t="shared" si="93"/>
        <v/>
      </c>
      <c r="P908" s="49"/>
      <c r="Q908" s="49"/>
      <c r="R908" s="49"/>
      <c r="S908" s="22" t="str">
        <f>IFERROR(MAX(IF(OR(P908="",Q908="",R908=""),"",IF(AND(MONTH(E908)=12,MONTH(F908)=12),(NETWORKDAYS(E908,F908,Lister!$D$7:$D$16)-P908)*O908/NETWORKDAYS(Lister!$D$19,Lister!$E$19,Lister!$D$7:$D$16),IF(AND(MONTH(E908)=12,F908&gt;DATE(2021,12,31)),(NETWORKDAYS(E908,Lister!$E$19,Lister!$D$7:$D$16)-P908)*O908/NETWORKDAYS(Lister!$D$19,Lister!$E$19,Lister!$D$7:$D$16),IF(E908&gt;DATE(2021,12,31),0)))),0),"")</f>
        <v/>
      </c>
      <c r="T908" s="22" t="str">
        <f>IFERROR(MAX(IF(OR(P908="",Q908="",R908=""),"",IF(AND(MONTH(E908)=1,MONTH(F908)=1),(NETWORKDAYS(E908,F908,Lister!$D$7:$D$16)-Q908)*O908/NETWORKDAYS(Lister!$D$20,Lister!$E$20,Lister!$D$7:$D$16),IF(AND(MONTH(E908)=1,F908&gt;DATE(2022,1,31)),(NETWORKDAYS(E908,Lister!$E$20,Lister!$D$7:$D$16)-Q908)*O908/NETWORKDAYS(Lister!$D$20,Lister!$E$20,Lister!$D$7:$D$16),IF(AND(E908&lt;DATE(2022,1,1),MONTH(F908)=1),(NETWORKDAYS(Lister!$D$20,F908,Lister!$D$7:$D$16)-Q908)*O908/NETWORKDAYS(Lister!$D$20,Lister!$E$20,Lister!$D$7:$D$16),IF(AND(E908&lt;DATE(2022,1,1),F908&gt;DATE(2022,1,31)),(NETWORKDAYS(Lister!$D$20,Lister!$E$20,Lister!$D$7:$D$16)-Q908)*O908/NETWORKDAYS(Lister!$D$20,Lister!$E$20,Lister!$D$7:$D$16),IF(OR(AND(E908&lt;DATE(2022,1,1),F908&lt;DATE(2022,1,1)),E908&gt;DATE(2022,1,31)),0)))))),0),"")</f>
        <v/>
      </c>
      <c r="U908" s="22" t="str">
        <f>IFERROR(MAX(IF(OR(P908="",Q908="",R908=""),"",IF(AND(MONTH(E908)=2,MONTH(F908)=2),(NETWORKDAYS(E908,F908,Lister!$D$7:$D$16)-R908)*O908/NETWORKDAYS(Lister!$D$21,Lister!$E$21,Lister!$D$7:$D$16),IF(AND(MONTH(E908)=2,F908&gt;DATE(2022,2,28)),(NETWORKDAYS(E908,Lister!$E$21,Lister!$D$7:$D$16)-R908)*O908/NETWORKDAYS(Lister!$D$21,Lister!$E$21,Lister!$D$7:$D$16),IF(AND(E908&lt;DATE(2022,2,1),MONTH(F908)=2),(NETWORKDAYS(Lister!$D$21,F908,Lister!$D$7:$D$16)-R908)*O908/NETWORKDAYS(Lister!$D$21,Lister!$E$21,Lister!$D$7:$D$16),IF(AND(E908&lt;DATE(2022,2,1),F908&gt;DATE(2022,2,28)),(NETWORKDAYS(Lister!$D$21,Lister!$E$21,Lister!$D$7:$D$16)-R908)*O908/NETWORKDAYS(Lister!$D$21,Lister!$E$21,Lister!$D$7:$D$16),IF(OR(AND(E908&lt;DATE(2022,2,1),F908&lt;DATE(2022,2,1)),E908&gt;DATE(2022,2,28)),0)))))),0),"")</f>
        <v/>
      </c>
      <c r="V908" s="23" t="str">
        <f t="shared" si="94"/>
        <v/>
      </c>
      <c r="W908" s="23" t="str">
        <f t="shared" si="95"/>
        <v/>
      </c>
      <c r="X908" s="24" t="str">
        <f t="shared" si="96"/>
        <v/>
      </c>
    </row>
    <row r="909" spans="1:24" x14ac:dyDescent="0.3">
      <c r="A909" s="4" t="str">
        <f t="shared" si="97"/>
        <v/>
      </c>
      <c r="B909" s="41"/>
      <c r="C909" s="42"/>
      <c r="D909" s="43"/>
      <c r="E909" s="44"/>
      <c r="F909" s="44"/>
      <c r="G909" s="17" t="str">
        <f>IF(OR(E909="",F909=""),"",NETWORKDAYS(E909,F909,Lister!$D$7:$D$16))</f>
        <v/>
      </c>
      <c r="I909" s="45" t="str">
        <f t="shared" si="91"/>
        <v/>
      </c>
      <c r="J909" s="46"/>
      <c r="K909" s="47">
        <f>IF(ISNUMBER('Opsparede løndele'!I894),J909+'Opsparede løndele'!I894,J909)</f>
        <v>0</v>
      </c>
      <c r="L909" s="48"/>
      <c r="M909" s="49"/>
      <c r="N909" s="23" t="str">
        <f t="shared" si="92"/>
        <v/>
      </c>
      <c r="O909" s="21" t="str">
        <f t="shared" si="93"/>
        <v/>
      </c>
      <c r="P909" s="49"/>
      <c r="Q909" s="49"/>
      <c r="R909" s="49"/>
      <c r="S909" s="22" t="str">
        <f>IFERROR(MAX(IF(OR(P909="",Q909="",R909=""),"",IF(AND(MONTH(E909)=12,MONTH(F909)=12),(NETWORKDAYS(E909,F909,Lister!$D$7:$D$16)-P909)*O909/NETWORKDAYS(Lister!$D$19,Lister!$E$19,Lister!$D$7:$D$16),IF(AND(MONTH(E909)=12,F909&gt;DATE(2021,12,31)),(NETWORKDAYS(E909,Lister!$E$19,Lister!$D$7:$D$16)-P909)*O909/NETWORKDAYS(Lister!$D$19,Lister!$E$19,Lister!$D$7:$D$16),IF(E909&gt;DATE(2021,12,31),0)))),0),"")</f>
        <v/>
      </c>
      <c r="T909" s="22" t="str">
        <f>IFERROR(MAX(IF(OR(P909="",Q909="",R909=""),"",IF(AND(MONTH(E909)=1,MONTH(F909)=1),(NETWORKDAYS(E909,F909,Lister!$D$7:$D$16)-Q909)*O909/NETWORKDAYS(Lister!$D$20,Lister!$E$20,Lister!$D$7:$D$16),IF(AND(MONTH(E909)=1,F909&gt;DATE(2022,1,31)),(NETWORKDAYS(E909,Lister!$E$20,Lister!$D$7:$D$16)-Q909)*O909/NETWORKDAYS(Lister!$D$20,Lister!$E$20,Lister!$D$7:$D$16),IF(AND(E909&lt;DATE(2022,1,1),MONTH(F909)=1),(NETWORKDAYS(Lister!$D$20,F909,Lister!$D$7:$D$16)-Q909)*O909/NETWORKDAYS(Lister!$D$20,Lister!$E$20,Lister!$D$7:$D$16),IF(AND(E909&lt;DATE(2022,1,1),F909&gt;DATE(2022,1,31)),(NETWORKDAYS(Lister!$D$20,Lister!$E$20,Lister!$D$7:$D$16)-Q909)*O909/NETWORKDAYS(Lister!$D$20,Lister!$E$20,Lister!$D$7:$D$16),IF(OR(AND(E909&lt;DATE(2022,1,1),F909&lt;DATE(2022,1,1)),E909&gt;DATE(2022,1,31)),0)))))),0),"")</f>
        <v/>
      </c>
      <c r="U909" s="22" t="str">
        <f>IFERROR(MAX(IF(OR(P909="",Q909="",R909=""),"",IF(AND(MONTH(E909)=2,MONTH(F909)=2),(NETWORKDAYS(E909,F909,Lister!$D$7:$D$16)-R909)*O909/NETWORKDAYS(Lister!$D$21,Lister!$E$21,Lister!$D$7:$D$16),IF(AND(MONTH(E909)=2,F909&gt;DATE(2022,2,28)),(NETWORKDAYS(E909,Lister!$E$21,Lister!$D$7:$D$16)-R909)*O909/NETWORKDAYS(Lister!$D$21,Lister!$E$21,Lister!$D$7:$D$16),IF(AND(E909&lt;DATE(2022,2,1),MONTH(F909)=2),(NETWORKDAYS(Lister!$D$21,F909,Lister!$D$7:$D$16)-R909)*O909/NETWORKDAYS(Lister!$D$21,Lister!$E$21,Lister!$D$7:$D$16),IF(AND(E909&lt;DATE(2022,2,1),F909&gt;DATE(2022,2,28)),(NETWORKDAYS(Lister!$D$21,Lister!$E$21,Lister!$D$7:$D$16)-R909)*O909/NETWORKDAYS(Lister!$D$21,Lister!$E$21,Lister!$D$7:$D$16),IF(OR(AND(E909&lt;DATE(2022,2,1),F909&lt;DATE(2022,2,1)),E909&gt;DATE(2022,2,28)),0)))))),0),"")</f>
        <v/>
      </c>
      <c r="V909" s="23" t="str">
        <f t="shared" si="94"/>
        <v/>
      </c>
      <c r="W909" s="23" t="str">
        <f t="shared" si="95"/>
        <v/>
      </c>
      <c r="X909" s="24" t="str">
        <f t="shared" si="96"/>
        <v/>
      </c>
    </row>
    <row r="910" spans="1:24" x14ac:dyDescent="0.3">
      <c r="A910" s="4" t="str">
        <f t="shared" si="97"/>
        <v/>
      </c>
      <c r="B910" s="41"/>
      <c r="C910" s="42"/>
      <c r="D910" s="43"/>
      <c r="E910" s="44"/>
      <c r="F910" s="44"/>
      <c r="G910" s="17" t="str">
        <f>IF(OR(E910="",F910=""),"",NETWORKDAYS(E910,F910,Lister!$D$7:$D$16))</f>
        <v/>
      </c>
      <c r="I910" s="45" t="str">
        <f t="shared" si="91"/>
        <v/>
      </c>
      <c r="J910" s="46"/>
      <c r="K910" s="47">
        <f>IF(ISNUMBER('Opsparede løndele'!I895),J910+'Opsparede løndele'!I895,J910)</f>
        <v>0</v>
      </c>
      <c r="L910" s="48"/>
      <c r="M910" s="49"/>
      <c r="N910" s="23" t="str">
        <f t="shared" si="92"/>
        <v/>
      </c>
      <c r="O910" s="21" t="str">
        <f t="shared" si="93"/>
        <v/>
      </c>
      <c r="P910" s="49"/>
      <c r="Q910" s="49"/>
      <c r="R910" s="49"/>
      <c r="S910" s="22" t="str">
        <f>IFERROR(MAX(IF(OR(P910="",Q910="",R910=""),"",IF(AND(MONTH(E910)=12,MONTH(F910)=12),(NETWORKDAYS(E910,F910,Lister!$D$7:$D$16)-P910)*O910/NETWORKDAYS(Lister!$D$19,Lister!$E$19,Lister!$D$7:$D$16),IF(AND(MONTH(E910)=12,F910&gt;DATE(2021,12,31)),(NETWORKDAYS(E910,Lister!$E$19,Lister!$D$7:$D$16)-P910)*O910/NETWORKDAYS(Lister!$D$19,Lister!$E$19,Lister!$D$7:$D$16),IF(E910&gt;DATE(2021,12,31),0)))),0),"")</f>
        <v/>
      </c>
      <c r="T910" s="22" t="str">
        <f>IFERROR(MAX(IF(OR(P910="",Q910="",R910=""),"",IF(AND(MONTH(E910)=1,MONTH(F910)=1),(NETWORKDAYS(E910,F910,Lister!$D$7:$D$16)-Q910)*O910/NETWORKDAYS(Lister!$D$20,Lister!$E$20,Lister!$D$7:$D$16),IF(AND(MONTH(E910)=1,F910&gt;DATE(2022,1,31)),(NETWORKDAYS(E910,Lister!$E$20,Lister!$D$7:$D$16)-Q910)*O910/NETWORKDAYS(Lister!$D$20,Lister!$E$20,Lister!$D$7:$D$16),IF(AND(E910&lt;DATE(2022,1,1),MONTH(F910)=1),(NETWORKDAYS(Lister!$D$20,F910,Lister!$D$7:$D$16)-Q910)*O910/NETWORKDAYS(Lister!$D$20,Lister!$E$20,Lister!$D$7:$D$16),IF(AND(E910&lt;DATE(2022,1,1),F910&gt;DATE(2022,1,31)),(NETWORKDAYS(Lister!$D$20,Lister!$E$20,Lister!$D$7:$D$16)-Q910)*O910/NETWORKDAYS(Lister!$D$20,Lister!$E$20,Lister!$D$7:$D$16),IF(OR(AND(E910&lt;DATE(2022,1,1),F910&lt;DATE(2022,1,1)),E910&gt;DATE(2022,1,31)),0)))))),0),"")</f>
        <v/>
      </c>
      <c r="U910" s="22" t="str">
        <f>IFERROR(MAX(IF(OR(P910="",Q910="",R910=""),"",IF(AND(MONTH(E910)=2,MONTH(F910)=2),(NETWORKDAYS(E910,F910,Lister!$D$7:$D$16)-R910)*O910/NETWORKDAYS(Lister!$D$21,Lister!$E$21,Lister!$D$7:$D$16),IF(AND(MONTH(E910)=2,F910&gt;DATE(2022,2,28)),(NETWORKDAYS(E910,Lister!$E$21,Lister!$D$7:$D$16)-R910)*O910/NETWORKDAYS(Lister!$D$21,Lister!$E$21,Lister!$D$7:$D$16),IF(AND(E910&lt;DATE(2022,2,1),MONTH(F910)=2),(NETWORKDAYS(Lister!$D$21,F910,Lister!$D$7:$D$16)-R910)*O910/NETWORKDAYS(Lister!$D$21,Lister!$E$21,Lister!$D$7:$D$16),IF(AND(E910&lt;DATE(2022,2,1),F910&gt;DATE(2022,2,28)),(NETWORKDAYS(Lister!$D$21,Lister!$E$21,Lister!$D$7:$D$16)-R910)*O910/NETWORKDAYS(Lister!$D$21,Lister!$E$21,Lister!$D$7:$D$16),IF(OR(AND(E910&lt;DATE(2022,2,1),F910&lt;DATE(2022,2,1)),E910&gt;DATE(2022,2,28)),0)))))),0),"")</f>
        <v/>
      </c>
      <c r="V910" s="23" t="str">
        <f t="shared" si="94"/>
        <v/>
      </c>
      <c r="W910" s="23" t="str">
        <f t="shared" si="95"/>
        <v/>
      </c>
      <c r="X910" s="24" t="str">
        <f t="shared" si="96"/>
        <v/>
      </c>
    </row>
    <row r="911" spans="1:24" x14ac:dyDescent="0.3">
      <c r="A911" s="4" t="str">
        <f t="shared" si="97"/>
        <v/>
      </c>
      <c r="B911" s="41"/>
      <c r="C911" s="42"/>
      <c r="D911" s="43"/>
      <c r="E911" s="44"/>
      <c r="F911" s="44"/>
      <c r="G911" s="17" t="str">
        <f>IF(OR(E911="",F911=""),"",NETWORKDAYS(E911,F911,Lister!$D$7:$D$16))</f>
        <v/>
      </c>
      <c r="I911" s="45" t="str">
        <f t="shared" si="91"/>
        <v/>
      </c>
      <c r="J911" s="46"/>
      <c r="K911" s="47">
        <f>IF(ISNUMBER('Opsparede løndele'!I896),J911+'Opsparede løndele'!I896,J911)</f>
        <v>0</v>
      </c>
      <c r="L911" s="48"/>
      <c r="M911" s="49"/>
      <c r="N911" s="23" t="str">
        <f t="shared" si="92"/>
        <v/>
      </c>
      <c r="O911" s="21" t="str">
        <f t="shared" si="93"/>
        <v/>
      </c>
      <c r="P911" s="49"/>
      <c r="Q911" s="49"/>
      <c r="R911" s="49"/>
      <c r="S911" s="22" t="str">
        <f>IFERROR(MAX(IF(OR(P911="",Q911="",R911=""),"",IF(AND(MONTH(E911)=12,MONTH(F911)=12),(NETWORKDAYS(E911,F911,Lister!$D$7:$D$16)-P911)*O911/NETWORKDAYS(Lister!$D$19,Lister!$E$19,Lister!$D$7:$D$16),IF(AND(MONTH(E911)=12,F911&gt;DATE(2021,12,31)),(NETWORKDAYS(E911,Lister!$E$19,Lister!$D$7:$D$16)-P911)*O911/NETWORKDAYS(Lister!$D$19,Lister!$E$19,Lister!$D$7:$D$16),IF(E911&gt;DATE(2021,12,31),0)))),0),"")</f>
        <v/>
      </c>
      <c r="T911" s="22" t="str">
        <f>IFERROR(MAX(IF(OR(P911="",Q911="",R911=""),"",IF(AND(MONTH(E911)=1,MONTH(F911)=1),(NETWORKDAYS(E911,F911,Lister!$D$7:$D$16)-Q911)*O911/NETWORKDAYS(Lister!$D$20,Lister!$E$20,Lister!$D$7:$D$16),IF(AND(MONTH(E911)=1,F911&gt;DATE(2022,1,31)),(NETWORKDAYS(E911,Lister!$E$20,Lister!$D$7:$D$16)-Q911)*O911/NETWORKDAYS(Lister!$D$20,Lister!$E$20,Lister!$D$7:$D$16),IF(AND(E911&lt;DATE(2022,1,1),MONTH(F911)=1),(NETWORKDAYS(Lister!$D$20,F911,Lister!$D$7:$D$16)-Q911)*O911/NETWORKDAYS(Lister!$D$20,Lister!$E$20,Lister!$D$7:$D$16),IF(AND(E911&lt;DATE(2022,1,1),F911&gt;DATE(2022,1,31)),(NETWORKDAYS(Lister!$D$20,Lister!$E$20,Lister!$D$7:$D$16)-Q911)*O911/NETWORKDAYS(Lister!$D$20,Lister!$E$20,Lister!$D$7:$D$16),IF(OR(AND(E911&lt;DATE(2022,1,1),F911&lt;DATE(2022,1,1)),E911&gt;DATE(2022,1,31)),0)))))),0),"")</f>
        <v/>
      </c>
      <c r="U911" s="22" t="str">
        <f>IFERROR(MAX(IF(OR(P911="",Q911="",R911=""),"",IF(AND(MONTH(E911)=2,MONTH(F911)=2),(NETWORKDAYS(E911,F911,Lister!$D$7:$D$16)-R911)*O911/NETWORKDAYS(Lister!$D$21,Lister!$E$21,Lister!$D$7:$D$16),IF(AND(MONTH(E911)=2,F911&gt;DATE(2022,2,28)),(NETWORKDAYS(E911,Lister!$E$21,Lister!$D$7:$D$16)-R911)*O911/NETWORKDAYS(Lister!$D$21,Lister!$E$21,Lister!$D$7:$D$16),IF(AND(E911&lt;DATE(2022,2,1),MONTH(F911)=2),(NETWORKDAYS(Lister!$D$21,F911,Lister!$D$7:$D$16)-R911)*O911/NETWORKDAYS(Lister!$D$21,Lister!$E$21,Lister!$D$7:$D$16),IF(AND(E911&lt;DATE(2022,2,1),F911&gt;DATE(2022,2,28)),(NETWORKDAYS(Lister!$D$21,Lister!$E$21,Lister!$D$7:$D$16)-R911)*O911/NETWORKDAYS(Lister!$D$21,Lister!$E$21,Lister!$D$7:$D$16),IF(OR(AND(E911&lt;DATE(2022,2,1),F911&lt;DATE(2022,2,1)),E911&gt;DATE(2022,2,28)),0)))))),0),"")</f>
        <v/>
      </c>
      <c r="V911" s="23" t="str">
        <f t="shared" si="94"/>
        <v/>
      </c>
      <c r="W911" s="23" t="str">
        <f t="shared" si="95"/>
        <v/>
      </c>
      <c r="X911" s="24" t="str">
        <f t="shared" si="96"/>
        <v/>
      </c>
    </row>
    <row r="912" spans="1:24" x14ac:dyDescent="0.3">
      <c r="A912" s="4" t="str">
        <f t="shared" si="97"/>
        <v/>
      </c>
      <c r="B912" s="41"/>
      <c r="C912" s="42"/>
      <c r="D912" s="43"/>
      <c r="E912" s="44"/>
      <c r="F912" s="44"/>
      <c r="G912" s="17" t="str">
        <f>IF(OR(E912="",F912=""),"",NETWORKDAYS(E912,F912,Lister!$D$7:$D$16))</f>
        <v/>
      </c>
      <c r="I912" s="45" t="str">
        <f t="shared" si="91"/>
        <v/>
      </c>
      <c r="J912" s="46"/>
      <c r="K912" s="47">
        <f>IF(ISNUMBER('Opsparede løndele'!I897),J912+'Opsparede løndele'!I897,J912)</f>
        <v>0</v>
      </c>
      <c r="L912" s="48"/>
      <c r="M912" s="49"/>
      <c r="N912" s="23" t="str">
        <f t="shared" si="92"/>
        <v/>
      </c>
      <c r="O912" s="21" t="str">
        <f t="shared" si="93"/>
        <v/>
      </c>
      <c r="P912" s="49"/>
      <c r="Q912" s="49"/>
      <c r="R912" s="49"/>
      <c r="S912" s="22" t="str">
        <f>IFERROR(MAX(IF(OR(P912="",Q912="",R912=""),"",IF(AND(MONTH(E912)=12,MONTH(F912)=12),(NETWORKDAYS(E912,F912,Lister!$D$7:$D$16)-P912)*O912/NETWORKDAYS(Lister!$D$19,Lister!$E$19,Lister!$D$7:$D$16),IF(AND(MONTH(E912)=12,F912&gt;DATE(2021,12,31)),(NETWORKDAYS(E912,Lister!$E$19,Lister!$D$7:$D$16)-P912)*O912/NETWORKDAYS(Lister!$D$19,Lister!$E$19,Lister!$D$7:$D$16),IF(E912&gt;DATE(2021,12,31),0)))),0),"")</f>
        <v/>
      </c>
      <c r="T912" s="22" t="str">
        <f>IFERROR(MAX(IF(OR(P912="",Q912="",R912=""),"",IF(AND(MONTH(E912)=1,MONTH(F912)=1),(NETWORKDAYS(E912,F912,Lister!$D$7:$D$16)-Q912)*O912/NETWORKDAYS(Lister!$D$20,Lister!$E$20,Lister!$D$7:$D$16),IF(AND(MONTH(E912)=1,F912&gt;DATE(2022,1,31)),(NETWORKDAYS(E912,Lister!$E$20,Lister!$D$7:$D$16)-Q912)*O912/NETWORKDAYS(Lister!$D$20,Lister!$E$20,Lister!$D$7:$D$16),IF(AND(E912&lt;DATE(2022,1,1),MONTH(F912)=1),(NETWORKDAYS(Lister!$D$20,F912,Lister!$D$7:$D$16)-Q912)*O912/NETWORKDAYS(Lister!$D$20,Lister!$E$20,Lister!$D$7:$D$16),IF(AND(E912&lt;DATE(2022,1,1),F912&gt;DATE(2022,1,31)),(NETWORKDAYS(Lister!$D$20,Lister!$E$20,Lister!$D$7:$D$16)-Q912)*O912/NETWORKDAYS(Lister!$D$20,Lister!$E$20,Lister!$D$7:$D$16),IF(OR(AND(E912&lt;DATE(2022,1,1),F912&lt;DATE(2022,1,1)),E912&gt;DATE(2022,1,31)),0)))))),0),"")</f>
        <v/>
      </c>
      <c r="U912" s="22" t="str">
        <f>IFERROR(MAX(IF(OR(P912="",Q912="",R912=""),"",IF(AND(MONTH(E912)=2,MONTH(F912)=2),(NETWORKDAYS(E912,F912,Lister!$D$7:$D$16)-R912)*O912/NETWORKDAYS(Lister!$D$21,Lister!$E$21,Lister!$D$7:$D$16),IF(AND(MONTH(E912)=2,F912&gt;DATE(2022,2,28)),(NETWORKDAYS(E912,Lister!$E$21,Lister!$D$7:$D$16)-R912)*O912/NETWORKDAYS(Lister!$D$21,Lister!$E$21,Lister!$D$7:$D$16),IF(AND(E912&lt;DATE(2022,2,1),MONTH(F912)=2),(NETWORKDAYS(Lister!$D$21,F912,Lister!$D$7:$D$16)-R912)*O912/NETWORKDAYS(Lister!$D$21,Lister!$E$21,Lister!$D$7:$D$16),IF(AND(E912&lt;DATE(2022,2,1),F912&gt;DATE(2022,2,28)),(NETWORKDAYS(Lister!$D$21,Lister!$E$21,Lister!$D$7:$D$16)-R912)*O912/NETWORKDAYS(Lister!$D$21,Lister!$E$21,Lister!$D$7:$D$16),IF(OR(AND(E912&lt;DATE(2022,2,1),F912&lt;DATE(2022,2,1)),E912&gt;DATE(2022,2,28)),0)))))),0),"")</f>
        <v/>
      </c>
      <c r="V912" s="23" t="str">
        <f t="shared" si="94"/>
        <v/>
      </c>
      <c r="W912" s="23" t="str">
        <f t="shared" si="95"/>
        <v/>
      </c>
      <c r="X912" s="24" t="str">
        <f t="shared" si="96"/>
        <v/>
      </c>
    </row>
    <row r="913" spans="1:24" x14ac:dyDescent="0.3">
      <c r="A913" s="4" t="str">
        <f t="shared" si="97"/>
        <v/>
      </c>
      <c r="B913" s="41"/>
      <c r="C913" s="42"/>
      <c r="D913" s="43"/>
      <c r="E913" s="44"/>
      <c r="F913" s="44"/>
      <c r="G913" s="17" t="str">
        <f>IF(OR(E913="",F913=""),"",NETWORKDAYS(E913,F913,Lister!$D$7:$D$16))</f>
        <v/>
      </c>
      <c r="I913" s="45" t="str">
        <f t="shared" si="91"/>
        <v/>
      </c>
      <c r="J913" s="46"/>
      <c r="K913" s="47">
        <f>IF(ISNUMBER('Opsparede løndele'!I898),J913+'Opsparede løndele'!I898,J913)</f>
        <v>0</v>
      </c>
      <c r="L913" s="48"/>
      <c r="M913" s="49"/>
      <c r="N913" s="23" t="str">
        <f t="shared" si="92"/>
        <v/>
      </c>
      <c r="O913" s="21" t="str">
        <f t="shared" si="93"/>
        <v/>
      </c>
      <c r="P913" s="49"/>
      <c r="Q913" s="49"/>
      <c r="R913" s="49"/>
      <c r="S913" s="22" t="str">
        <f>IFERROR(MAX(IF(OR(P913="",Q913="",R913=""),"",IF(AND(MONTH(E913)=12,MONTH(F913)=12),(NETWORKDAYS(E913,F913,Lister!$D$7:$D$16)-P913)*O913/NETWORKDAYS(Lister!$D$19,Lister!$E$19,Lister!$D$7:$D$16),IF(AND(MONTH(E913)=12,F913&gt;DATE(2021,12,31)),(NETWORKDAYS(E913,Lister!$E$19,Lister!$D$7:$D$16)-P913)*O913/NETWORKDAYS(Lister!$D$19,Lister!$E$19,Lister!$D$7:$D$16),IF(E913&gt;DATE(2021,12,31),0)))),0),"")</f>
        <v/>
      </c>
      <c r="T913" s="22" t="str">
        <f>IFERROR(MAX(IF(OR(P913="",Q913="",R913=""),"",IF(AND(MONTH(E913)=1,MONTH(F913)=1),(NETWORKDAYS(E913,F913,Lister!$D$7:$D$16)-Q913)*O913/NETWORKDAYS(Lister!$D$20,Lister!$E$20,Lister!$D$7:$D$16),IF(AND(MONTH(E913)=1,F913&gt;DATE(2022,1,31)),(NETWORKDAYS(E913,Lister!$E$20,Lister!$D$7:$D$16)-Q913)*O913/NETWORKDAYS(Lister!$D$20,Lister!$E$20,Lister!$D$7:$D$16),IF(AND(E913&lt;DATE(2022,1,1),MONTH(F913)=1),(NETWORKDAYS(Lister!$D$20,F913,Lister!$D$7:$D$16)-Q913)*O913/NETWORKDAYS(Lister!$D$20,Lister!$E$20,Lister!$D$7:$D$16),IF(AND(E913&lt;DATE(2022,1,1),F913&gt;DATE(2022,1,31)),(NETWORKDAYS(Lister!$D$20,Lister!$E$20,Lister!$D$7:$D$16)-Q913)*O913/NETWORKDAYS(Lister!$D$20,Lister!$E$20,Lister!$D$7:$D$16),IF(OR(AND(E913&lt;DATE(2022,1,1),F913&lt;DATE(2022,1,1)),E913&gt;DATE(2022,1,31)),0)))))),0),"")</f>
        <v/>
      </c>
      <c r="U913" s="22" t="str">
        <f>IFERROR(MAX(IF(OR(P913="",Q913="",R913=""),"",IF(AND(MONTH(E913)=2,MONTH(F913)=2),(NETWORKDAYS(E913,F913,Lister!$D$7:$D$16)-R913)*O913/NETWORKDAYS(Lister!$D$21,Lister!$E$21,Lister!$D$7:$D$16),IF(AND(MONTH(E913)=2,F913&gt;DATE(2022,2,28)),(NETWORKDAYS(E913,Lister!$E$21,Lister!$D$7:$D$16)-R913)*O913/NETWORKDAYS(Lister!$D$21,Lister!$E$21,Lister!$D$7:$D$16),IF(AND(E913&lt;DATE(2022,2,1),MONTH(F913)=2),(NETWORKDAYS(Lister!$D$21,F913,Lister!$D$7:$D$16)-R913)*O913/NETWORKDAYS(Lister!$D$21,Lister!$E$21,Lister!$D$7:$D$16),IF(AND(E913&lt;DATE(2022,2,1),F913&gt;DATE(2022,2,28)),(NETWORKDAYS(Lister!$D$21,Lister!$E$21,Lister!$D$7:$D$16)-R913)*O913/NETWORKDAYS(Lister!$D$21,Lister!$E$21,Lister!$D$7:$D$16),IF(OR(AND(E913&lt;DATE(2022,2,1),F913&lt;DATE(2022,2,1)),E913&gt;DATE(2022,2,28)),0)))))),0),"")</f>
        <v/>
      </c>
      <c r="V913" s="23" t="str">
        <f t="shared" si="94"/>
        <v/>
      </c>
      <c r="W913" s="23" t="str">
        <f t="shared" si="95"/>
        <v/>
      </c>
      <c r="X913" s="24" t="str">
        <f t="shared" si="96"/>
        <v/>
      </c>
    </row>
    <row r="914" spans="1:24" x14ac:dyDescent="0.3">
      <c r="A914" s="4" t="str">
        <f t="shared" si="97"/>
        <v/>
      </c>
      <c r="B914" s="41"/>
      <c r="C914" s="42"/>
      <c r="D914" s="43"/>
      <c r="E914" s="44"/>
      <c r="F914" s="44"/>
      <c r="G914" s="17" t="str">
        <f>IF(OR(E914="",F914=""),"",NETWORKDAYS(E914,F914,Lister!$D$7:$D$16))</f>
        <v/>
      </c>
      <c r="I914" s="45" t="str">
        <f t="shared" si="91"/>
        <v/>
      </c>
      <c r="J914" s="46"/>
      <c r="K914" s="47">
        <f>IF(ISNUMBER('Opsparede løndele'!I899),J914+'Opsparede løndele'!I899,J914)</f>
        <v>0</v>
      </c>
      <c r="L914" s="48"/>
      <c r="M914" s="49"/>
      <c r="N914" s="23" t="str">
        <f t="shared" si="92"/>
        <v/>
      </c>
      <c r="O914" s="21" t="str">
        <f t="shared" si="93"/>
        <v/>
      </c>
      <c r="P914" s="49"/>
      <c r="Q914" s="49"/>
      <c r="R914" s="49"/>
      <c r="S914" s="22" t="str">
        <f>IFERROR(MAX(IF(OR(P914="",Q914="",R914=""),"",IF(AND(MONTH(E914)=12,MONTH(F914)=12),(NETWORKDAYS(E914,F914,Lister!$D$7:$D$16)-P914)*O914/NETWORKDAYS(Lister!$D$19,Lister!$E$19,Lister!$D$7:$D$16),IF(AND(MONTH(E914)=12,F914&gt;DATE(2021,12,31)),(NETWORKDAYS(E914,Lister!$E$19,Lister!$D$7:$D$16)-P914)*O914/NETWORKDAYS(Lister!$D$19,Lister!$E$19,Lister!$D$7:$D$16),IF(E914&gt;DATE(2021,12,31),0)))),0),"")</f>
        <v/>
      </c>
      <c r="T914" s="22" t="str">
        <f>IFERROR(MAX(IF(OR(P914="",Q914="",R914=""),"",IF(AND(MONTH(E914)=1,MONTH(F914)=1),(NETWORKDAYS(E914,F914,Lister!$D$7:$D$16)-Q914)*O914/NETWORKDAYS(Lister!$D$20,Lister!$E$20,Lister!$D$7:$D$16),IF(AND(MONTH(E914)=1,F914&gt;DATE(2022,1,31)),(NETWORKDAYS(E914,Lister!$E$20,Lister!$D$7:$D$16)-Q914)*O914/NETWORKDAYS(Lister!$D$20,Lister!$E$20,Lister!$D$7:$D$16),IF(AND(E914&lt;DATE(2022,1,1),MONTH(F914)=1),(NETWORKDAYS(Lister!$D$20,F914,Lister!$D$7:$D$16)-Q914)*O914/NETWORKDAYS(Lister!$D$20,Lister!$E$20,Lister!$D$7:$D$16),IF(AND(E914&lt;DATE(2022,1,1),F914&gt;DATE(2022,1,31)),(NETWORKDAYS(Lister!$D$20,Lister!$E$20,Lister!$D$7:$D$16)-Q914)*O914/NETWORKDAYS(Lister!$D$20,Lister!$E$20,Lister!$D$7:$D$16),IF(OR(AND(E914&lt;DATE(2022,1,1),F914&lt;DATE(2022,1,1)),E914&gt;DATE(2022,1,31)),0)))))),0),"")</f>
        <v/>
      </c>
      <c r="U914" s="22" t="str">
        <f>IFERROR(MAX(IF(OR(P914="",Q914="",R914=""),"",IF(AND(MONTH(E914)=2,MONTH(F914)=2),(NETWORKDAYS(E914,F914,Lister!$D$7:$D$16)-R914)*O914/NETWORKDAYS(Lister!$D$21,Lister!$E$21,Lister!$D$7:$D$16),IF(AND(MONTH(E914)=2,F914&gt;DATE(2022,2,28)),(NETWORKDAYS(E914,Lister!$E$21,Lister!$D$7:$D$16)-R914)*O914/NETWORKDAYS(Lister!$D$21,Lister!$E$21,Lister!$D$7:$D$16),IF(AND(E914&lt;DATE(2022,2,1),MONTH(F914)=2),(NETWORKDAYS(Lister!$D$21,F914,Lister!$D$7:$D$16)-R914)*O914/NETWORKDAYS(Lister!$D$21,Lister!$E$21,Lister!$D$7:$D$16),IF(AND(E914&lt;DATE(2022,2,1),F914&gt;DATE(2022,2,28)),(NETWORKDAYS(Lister!$D$21,Lister!$E$21,Lister!$D$7:$D$16)-R914)*O914/NETWORKDAYS(Lister!$D$21,Lister!$E$21,Lister!$D$7:$D$16),IF(OR(AND(E914&lt;DATE(2022,2,1),F914&lt;DATE(2022,2,1)),E914&gt;DATE(2022,2,28)),0)))))),0),"")</f>
        <v/>
      </c>
      <c r="V914" s="23" t="str">
        <f t="shared" si="94"/>
        <v/>
      </c>
      <c r="W914" s="23" t="str">
        <f t="shared" si="95"/>
        <v/>
      </c>
      <c r="X914" s="24" t="str">
        <f t="shared" si="96"/>
        <v/>
      </c>
    </row>
    <row r="915" spans="1:24" x14ac:dyDescent="0.3">
      <c r="A915" s="4" t="str">
        <f t="shared" si="97"/>
        <v/>
      </c>
      <c r="B915" s="41"/>
      <c r="C915" s="42"/>
      <c r="D915" s="43"/>
      <c r="E915" s="44"/>
      <c r="F915" s="44"/>
      <c r="G915" s="17" t="str">
        <f>IF(OR(E915="",F915=""),"",NETWORKDAYS(E915,F915,Lister!$D$7:$D$16))</f>
        <v/>
      </c>
      <c r="I915" s="45" t="str">
        <f t="shared" si="91"/>
        <v/>
      </c>
      <c r="J915" s="46"/>
      <c r="K915" s="47">
        <f>IF(ISNUMBER('Opsparede løndele'!I900),J915+'Opsparede løndele'!I900,J915)</f>
        <v>0</v>
      </c>
      <c r="L915" s="48"/>
      <c r="M915" s="49"/>
      <c r="N915" s="23" t="str">
        <f t="shared" si="92"/>
        <v/>
      </c>
      <c r="O915" s="21" t="str">
        <f t="shared" si="93"/>
        <v/>
      </c>
      <c r="P915" s="49"/>
      <c r="Q915" s="49"/>
      <c r="R915" s="49"/>
      <c r="S915" s="22" t="str">
        <f>IFERROR(MAX(IF(OR(P915="",Q915="",R915=""),"",IF(AND(MONTH(E915)=12,MONTH(F915)=12),(NETWORKDAYS(E915,F915,Lister!$D$7:$D$16)-P915)*O915/NETWORKDAYS(Lister!$D$19,Lister!$E$19,Lister!$D$7:$D$16),IF(AND(MONTH(E915)=12,F915&gt;DATE(2021,12,31)),(NETWORKDAYS(E915,Lister!$E$19,Lister!$D$7:$D$16)-P915)*O915/NETWORKDAYS(Lister!$D$19,Lister!$E$19,Lister!$D$7:$D$16),IF(E915&gt;DATE(2021,12,31),0)))),0),"")</f>
        <v/>
      </c>
      <c r="T915" s="22" t="str">
        <f>IFERROR(MAX(IF(OR(P915="",Q915="",R915=""),"",IF(AND(MONTH(E915)=1,MONTH(F915)=1),(NETWORKDAYS(E915,F915,Lister!$D$7:$D$16)-Q915)*O915/NETWORKDAYS(Lister!$D$20,Lister!$E$20,Lister!$D$7:$D$16),IF(AND(MONTH(E915)=1,F915&gt;DATE(2022,1,31)),(NETWORKDAYS(E915,Lister!$E$20,Lister!$D$7:$D$16)-Q915)*O915/NETWORKDAYS(Lister!$D$20,Lister!$E$20,Lister!$D$7:$D$16),IF(AND(E915&lt;DATE(2022,1,1),MONTH(F915)=1),(NETWORKDAYS(Lister!$D$20,F915,Lister!$D$7:$D$16)-Q915)*O915/NETWORKDAYS(Lister!$D$20,Lister!$E$20,Lister!$D$7:$D$16),IF(AND(E915&lt;DATE(2022,1,1),F915&gt;DATE(2022,1,31)),(NETWORKDAYS(Lister!$D$20,Lister!$E$20,Lister!$D$7:$D$16)-Q915)*O915/NETWORKDAYS(Lister!$D$20,Lister!$E$20,Lister!$D$7:$D$16),IF(OR(AND(E915&lt;DATE(2022,1,1),F915&lt;DATE(2022,1,1)),E915&gt;DATE(2022,1,31)),0)))))),0),"")</f>
        <v/>
      </c>
      <c r="U915" s="22" t="str">
        <f>IFERROR(MAX(IF(OR(P915="",Q915="",R915=""),"",IF(AND(MONTH(E915)=2,MONTH(F915)=2),(NETWORKDAYS(E915,F915,Lister!$D$7:$D$16)-R915)*O915/NETWORKDAYS(Lister!$D$21,Lister!$E$21,Lister!$D$7:$D$16),IF(AND(MONTH(E915)=2,F915&gt;DATE(2022,2,28)),(NETWORKDAYS(E915,Lister!$E$21,Lister!$D$7:$D$16)-R915)*O915/NETWORKDAYS(Lister!$D$21,Lister!$E$21,Lister!$D$7:$D$16),IF(AND(E915&lt;DATE(2022,2,1),MONTH(F915)=2),(NETWORKDAYS(Lister!$D$21,F915,Lister!$D$7:$D$16)-R915)*O915/NETWORKDAYS(Lister!$D$21,Lister!$E$21,Lister!$D$7:$D$16),IF(AND(E915&lt;DATE(2022,2,1),F915&gt;DATE(2022,2,28)),(NETWORKDAYS(Lister!$D$21,Lister!$E$21,Lister!$D$7:$D$16)-R915)*O915/NETWORKDAYS(Lister!$D$21,Lister!$E$21,Lister!$D$7:$D$16),IF(OR(AND(E915&lt;DATE(2022,2,1),F915&lt;DATE(2022,2,1)),E915&gt;DATE(2022,2,28)),0)))))),0),"")</f>
        <v/>
      </c>
      <c r="V915" s="23" t="str">
        <f t="shared" si="94"/>
        <v/>
      </c>
      <c r="W915" s="23" t="str">
        <f t="shared" si="95"/>
        <v/>
      </c>
      <c r="X915" s="24" t="str">
        <f t="shared" si="96"/>
        <v/>
      </c>
    </row>
    <row r="916" spans="1:24" x14ac:dyDescent="0.3">
      <c r="A916" s="4" t="str">
        <f t="shared" si="97"/>
        <v/>
      </c>
      <c r="B916" s="41"/>
      <c r="C916" s="42"/>
      <c r="D916" s="43"/>
      <c r="E916" s="44"/>
      <c r="F916" s="44"/>
      <c r="G916" s="17" t="str">
        <f>IF(OR(E916="",F916=""),"",NETWORKDAYS(E916,F916,Lister!$D$7:$D$16))</f>
        <v/>
      </c>
      <c r="I916" s="45" t="str">
        <f t="shared" si="91"/>
        <v/>
      </c>
      <c r="J916" s="46"/>
      <c r="K916" s="47">
        <f>IF(ISNUMBER('Opsparede løndele'!I901),J916+'Opsparede løndele'!I901,J916)</f>
        <v>0</v>
      </c>
      <c r="L916" s="48"/>
      <c r="M916" s="49"/>
      <c r="N916" s="23" t="str">
        <f t="shared" si="92"/>
        <v/>
      </c>
      <c r="O916" s="21" t="str">
        <f t="shared" si="93"/>
        <v/>
      </c>
      <c r="P916" s="49"/>
      <c r="Q916" s="49"/>
      <c r="R916" s="49"/>
      <c r="S916" s="22" t="str">
        <f>IFERROR(MAX(IF(OR(P916="",Q916="",R916=""),"",IF(AND(MONTH(E916)=12,MONTH(F916)=12),(NETWORKDAYS(E916,F916,Lister!$D$7:$D$16)-P916)*O916/NETWORKDAYS(Lister!$D$19,Lister!$E$19,Lister!$D$7:$D$16),IF(AND(MONTH(E916)=12,F916&gt;DATE(2021,12,31)),(NETWORKDAYS(E916,Lister!$E$19,Lister!$D$7:$D$16)-P916)*O916/NETWORKDAYS(Lister!$D$19,Lister!$E$19,Lister!$D$7:$D$16),IF(E916&gt;DATE(2021,12,31),0)))),0),"")</f>
        <v/>
      </c>
      <c r="T916" s="22" t="str">
        <f>IFERROR(MAX(IF(OR(P916="",Q916="",R916=""),"",IF(AND(MONTH(E916)=1,MONTH(F916)=1),(NETWORKDAYS(E916,F916,Lister!$D$7:$D$16)-Q916)*O916/NETWORKDAYS(Lister!$D$20,Lister!$E$20,Lister!$D$7:$D$16),IF(AND(MONTH(E916)=1,F916&gt;DATE(2022,1,31)),(NETWORKDAYS(E916,Lister!$E$20,Lister!$D$7:$D$16)-Q916)*O916/NETWORKDAYS(Lister!$D$20,Lister!$E$20,Lister!$D$7:$D$16),IF(AND(E916&lt;DATE(2022,1,1),MONTH(F916)=1),(NETWORKDAYS(Lister!$D$20,F916,Lister!$D$7:$D$16)-Q916)*O916/NETWORKDAYS(Lister!$D$20,Lister!$E$20,Lister!$D$7:$D$16),IF(AND(E916&lt;DATE(2022,1,1),F916&gt;DATE(2022,1,31)),(NETWORKDAYS(Lister!$D$20,Lister!$E$20,Lister!$D$7:$D$16)-Q916)*O916/NETWORKDAYS(Lister!$D$20,Lister!$E$20,Lister!$D$7:$D$16),IF(OR(AND(E916&lt;DATE(2022,1,1),F916&lt;DATE(2022,1,1)),E916&gt;DATE(2022,1,31)),0)))))),0),"")</f>
        <v/>
      </c>
      <c r="U916" s="22" t="str">
        <f>IFERROR(MAX(IF(OR(P916="",Q916="",R916=""),"",IF(AND(MONTH(E916)=2,MONTH(F916)=2),(NETWORKDAYS(E916,F916,Lister!$D$7:$D$16)-R916)*O916/NETWORKDAYS(Lister!$D$21,Lister!$E$21,Lister!$D$7:$D$16),IF(AND(MONTH(E916)=2,F916&gt;DATE(2022,2,28)),(NETWORKDAYS(E916,Lister!$E$21,Lister!$D$7:$D$16)-R916)*O916/NETWORKDAYS(Lister!$D$21,Lister!$E$21,Lister!$D$7:$D$16),IF(AND(E916&lt;DATE(2022,2,1),MONTH(F916)=2),(NETWORKDAYS(Lister!$D$21,F916,Lister!$D$7:$D$16)-R916)*O916/NETWORKDAYS(Lister!$D$21,Lister!$E$21,Lister!$D$7:$D$16),IF(AND(E916&lt;DATE(2022,2,1),F916&gt;DATE(2022,2,28)),(NETWORKDAYS(Lister!$D$21,Lister!$E$21,Lister!$D$7:$D$16)-R916)*O916/NETWORKDAYS(Lister!$D$21,Lister!$E$21,Lister!$D$7:$D$16),IF(OR(AND(E916&lt;DATE(2022,2,1),F916&lt;DATE(2022,2,1)),E916&gt;DATE(2022,2,28)),0)))))),0),"")</f>
        <v/>
      </c>
      <c r="V916" s="23" t="str">
        <f t="shared" si="94"/>
        <v/>
      </c>
      <c r="W916" s="23" t="str">
        <f t="shared" si="95"/>
        <v/>
      </c>
      <c r="X916" s="24" t="str">
        <f t="shared" si="96"/>
        <v/>
      </c>
    </row>
    <row r="917" spans="1:24" x14ac:dyDescent="0.3">
      <c r="A917" s="4" t="str">
        <f t="shared" si="97"/>
        <v/>
      </c>
      <c r="B917" s="41"/>
      <c r="C917" s="42"/>
      <c r="D917" s="43"/>
      <c r="E917" s="44"/>
      <c r="F917" s="44"/>
      <c r="G917" s="17" t="str">
        <f>IF(OR(E917="",F917=""),"",NETWORKDAYS(E917,F917,Lister!$D$7:$D$16))</f>
        <v/>
      </c>
      <c r="I917" s="45" t="str">
        <f t="shared" si="91"/>
        <v/>
      </c>
      <c r="J917" s="46"/>
      <c r="K917" s="47">
        <f>IF(ISNUMBER('Opsparede løndele'!I902),J917+'Opsparede løndele'!I902,J917)</f>
        <v>0</v>
      </c>
      <c r="L917" s="48"/>
      <c r="M917" s="49"/>
      <c r="N917" s="23" t="str">
        <f t="shared" si="92"/>
        <v/>
      </c>
      <c r="O917" s="21" t="str">
        <f t="shared" si="93"/>
        <v/>
      </c>
      <c r="P917" s="49"/>
      <c r="Q917" s="49"/>
      <c r="R917" s="49"/>
      <c r="S917" s="22" t="str">
        <f>IFERROR(MAX(IF(OR(P917="",Q917="",R917=""),"",IF(AND(MONTH(E917)=12,MONTH(F917)=12),(NETWORKDAYS(E917,F917,Lister!$D$7:$D$16)-P917)*O917/NETWORKDAYS(Lister!$D$19,Lister!$E$19,Lister!$D$7:$D$16),IF(AND(MONTH(E917)=12,F917&gt;DATE(2021,12,31)),(NETWORKDAYS(E917,Lister!$E$19,Lister!$D$7:$D$16)-P917)*O917/NETWORKDAYS(Lister!$D$19,Lister!$E$19,Lister!$D$7:$D$16),IF(E917&gt;DATE(2021,12,31),0)))),0),"")</f>
        <v/>
      </c>
      <c r="T917" s="22" t="str">
        <f>IFERROR(MAX(IF(OR(P917="",Q917="",R917=""),"",IF(AND(MONTH(E917)=1,MONTH(F917)=1),(NETWORKDAYS(E917,F917,Lister!$D$7:$D$16)-Q917)*O917/NETWORKDAYS(Lister!$D$20,Lister!$E$20,Lister!$D$7:$D$16),IF(AND(MONTH(E917)=1,F917&gt;DATE(2022,1,31)),(NETWORKDAYS(E917,Lister!$E$20,Lister!$D$7:$D$16)-Q917)*O917/NETWORKDAYS(Lister!$D$20,Lister!$E$20,Lister!$D$7:$D$16),IF(AND(E917&lt;DATE(2022,1,1),MONTH(F917)=1),(NETWORKDAYS(Lister!$D$20,F917,Lister!$D$7:$D$16)-Q917)*O917/NETWORKDAYS(Lister!$D$20,Lister!$E$20,Lister!$D$7:$D$16),IF(AND(E917&lt;DATE(2022,1,1),F917&gt;DATE(2022,1,31)),(NETWORKDAYS(Lister!$D$20,Lister!$E$20,Lister!$D$7:$D$16)-Q917)*O917/NETWORKDAYS(Lister!$D$20,Lister!$E$20,Lister!$D$7:$D$16),IF(OR(AND(E917&lt;DATE(2022,1,1),F917&lt;DATE(2022,1,1)),E917&gt;DATE(2022,1,31)),0)))))),0),"")</f>
        <v/>
      </c>
      <c r="U917" s="22" t="str">
        <f>IFERROR(MAX(IF(OR(P917="",Q917="",R917=""),"",IF(AND(MONTH(E917)=2,MONTH(F917)=2),(NETWORKDAYS(E917,F917,Lister!$D$7:$D$16)-R917)*O917/NETWORKDAYS(Lister!$D$21,Lister!$E$21,Lister!$D$7:$D$16),IF(AND(MONTH(E917)=2,F917&gt;DATE(2022,2,28)),(NETWORKDAYS(E917,Lister!$E$21,Lister!$D$7:$D$16)-R917)*O917/NETWORKDAYS(Lister!$D$21,Lister!$E$21,Lister!$D$7:$D$16),IF(AND(E917&lt;DATE(2022,2,1),MONTH(F917)=2),(NETWORKDAYS(Lister!$D$21,F917,Lister!$D$7:$D$16)-R917)*O917/NETWORKDAYS(Lister!$D$21,Lister!$E$21,Lister!$D$7:$D$16),IF(AND(E917&lt;DATE(2022,2,1),F917&gt;DATE(2022,2,28)),(NETWORKDAYS(Lister!$D$21,Lister!$E$21,Lister!$D$7:$D$16)-R917)*O917/NETWORKDAYS(Lister!$D$21,Lister!$E$21,Lister!$D$7:$D$16),IF(OR(AND(E917&lt;DATE(2022,2,1),F917&lt;DATE(2022,2,1)),E917&gt;DATE(2022,2,28)),0)))))),0),"")</f>
        <v/>
      </c>
      <c r="V917" s="23" t="str">
        <f t="shared" si="94"/>
        <v/>
      </c>
      <c r="W917" s="23" t="str">
        <f t="shared" si="95"/>
        <v/>
      </c>
      <c r="X917" s="24" t="str">
        <f t="shared" si="96"/>
        <v/>
      </c>
    </row>
    <row r="918" spans="1:24" x14ac:dyDescent="0.3">
      <c r="A918" s="4" t="str">
        <f t="shared" si="97"/>
        <v/>
      </c>
      <c r="B918" s="41"/>
      <c r="C918" s="42"/>
      <c r="D918" s="43"/>
      <c r="E918" s="44"/>
      <c r="F918" s="44"/>
      <c r="G918" s="17" t="str">
        <f>IF(OR(E918="",F918=""),"",NETWORKDAYS(E918,F918,Lister!$D$7:$D$16))</f>
        <v/>
      </c>
      <c r="I918" s="45" t="str">
        <f t="shared" ref="I918:I981" si="98">IF(H918="","",IF(H918="Funktionær",0.75,IF(H918="Ikke-funktionær",0.9,IF(H918="Elev/lærling",0.9))))</f>
        <v/>
      </c>
      <c r="J918" s="46"/>
      <c r="K918" s="47">
        <f>IF(ISNUMBER('Opsparede løndele'!I903),J918+'Opsparede løndele'!I903,J918)</f>
        <v>0</v>
      </c>
      <c r="L918" s="48"/>
      <c r="M918" s="49"/>
      <c r="N918" s="23" t="str">
        <f t="shared" ref="N918:N981" si="99">IF(B918="","",IF(K918*I918&gt;30000*IF(M918&gt;37,37,M918)/37,30000*IF(M918&gt;37,37,M918)/37,K918*I918))</f>
        <v/>
      </c>
      <c r="O918" s="21" t="str">
        <f t="shared" ref="O918:O981" si="100">IF(N918="","",IF(N918&lt;=K918-L918,N918,K918-L918))</f>
        <v/>
      </c>
      <c r="P918" s="49"/>
      <c r="Q918" s="49"/>
      <c r="R918" s="49"/>
      <c r="S918" s="22" t="str">
        <f>IFERROR(MAX(IF(OR(P918="",Q918="",R918=""),"",IF(AND(MONTH(E918)=12,MONTH(F918)=12),(NETWORKDAYS(E918,F918,Lister!$D$7:$D$16)-P918)*O918/NETWORKDAYS(Lister!$D$19,Lister!$E$19,Lister!$D$7:$D$16),IF(AND(MONTH(E918)=12,F918&gt;DATE(2021,12,31)),(NETWORKDAYS(E918,Lister!$E$19,Lister!$D$7:$D$16)-P918)*O918/NETWORKDAYS(Lister!$D$19,Lister!$E$19,Lister!$D$7:$D$16),IF(E918&gt;DATE(2021,12,31),0)))),0),"")</f>
        <v/>
      </c>
      <c r="T918" s="22" t="str">
        <f>IFERROR(MAX(IF(OR(P918="",Q918="",R918=""),"",IF(AND(MONTH(E918)=1,MONTH(F918)=1),(NETWORKDAYS(E918,F918,Lister!$D$7:$D$16)-Q918)*O918/NETWORKDAYS(Lister!$D$20,Lister!$E$20,Lister!$D$7:$D$16),IF(AND(MONTH(E918)=1,F918&gt;DATE(2022,1,31)),(NETWORKDAYS(E918,Lister!$E$20,Lister!$D$7:$D$16)-Q918)*O918/NETWORKDAYS(Lister!$D$20,Lister!$E$20,Lister!$D$7:$D$16),IF(AND(E918&lt;DATE(2022,1,1),MONTH(F918)=1),(NETWORKDAYS(Lister!$D$20,F918,Lister!$D$7:$D$16)-Q918)*O918/NETWORKDAYS(Lister!$D$20,Lister!$E$20,Lister!$D$7:$D$16),IF(AND(E918&lt;DATE(2022,1,1),F918&gt;DATE(2022,1,31)),(NETWORKDAYS(Lister!$D$20,Lister!$E$20,Lister!$D$7:$D$16)-Q918)*O918/NETWORKDAYS(Lister!$D$20,Lister!$E$20,Lister!$D$7:$D$16),IF(OR(AND(E918&lt;DATE(2022,1,1),F918&lt;DATE(2022,1,1)),E918&gt;DATE(2022,1,31)),0)))))),0),"")</f>
        <v/>
      </c>
      <c r="U918" s="22" t="str">
        <f>IFERROR(MAX(IF(OR(P918="",Q918="",R918=""),"",IF(AND(MONTH(E918)=2,MONTH(F918)=2),(NETWORKDAYS(E918,F918,Lister!$D$7:$D$16)-R918)*O918/NETWORKDAYS(Lister!$D$21,Lister!$E$21,Lister!$D$7:$D$16),IF(AND(MONTH(E918)=2,F918&gt;DATE(2022,2,28)),(NETWORKDAYS(E918,Lister!$E$21,Lister!$D$7:$D$16)-R918)*O918/NETWORKDAYS(Lister!$D$21,Lister!$E$21,Lister!$D$7:$D$16),IF(AND(E918&lt;DATE(2022,2,1),MONTH(F918)=2),(NETWORKDAYS(Lister!$D$21,F918,Lister!$D$7:$D$16)-R918)*O918/NETWORKDAYS(Lister!$D$21,Lister!$E$21,Lister!$D$7:$D$16),IF(AND(E918&lt;DATE(2022,2,1),F918&gt;DATE(2022,2,28)),(NETWORKDAYS(Lister!$D$21,Lister!$E$21,Lister!$D$7:$D$16)-R918)*O918/NETWORKDAYS(Lister!$D$21,Lister!$E$21,Lister!$D$7:$D$16),IF(OR(AND(E918&lt;DATE(2022,2,1),F918&lt;DATE(2022,2,1)),E918&gt;DATE(2022,2,28)),0)))))),0),"")</f>
        <v/>
      </c>
      <c r="V918" s="23" t="str">
        <f t="shared" ref="V918:V981" si="101">IF(AND(ISNUMBER(S918),ISNUMBER(T918),ISNUMBER(U918)),S918+T918+U918,"")</f>
        <v/>
      </c>
      <c r="W918" s="23" t="str">
        <f t="shared" ref="W918:W981" si="102">IFERROR(IF(E918&gt;=DATE(2021,12,10),3,0)/31*O918,"")</f>
        <v/>
      </c>
      <c r="X918" s="24" t="str">
        <f t="shared" ref="X918:X981" si="103">IFERROR(MAX(IF(AND(ISNUMBER(S918),ISNUMBER(T918),ISNUMBER(U918)),V918-W918,""),0),"")</f>
        <v/>
      </c>
    </row>
    <row r="919" spans="1:24" x14ac:dyDescent="0.3">
      <c r="A919" s="4" t="str">
        <f t="shared" ref="A919:A982" si="104">IF(B919="","",A918+1)</f>
        <v/>
      </c>
      <c r="B919" s="41"/>
      <c r="C919" s="42"/>
      <c r="D919" s="43"/>
      <c r="E919" s="44"/>
      <c r="F919" s="44"/>
      <c r="G919" s="17" t="str">
        <f>IF(OR(E919="",F919=""),"",NETWORKDAYS(E919,F919,Lister!$D$7:$D$16))</f>
        <v/>
      </c>
      <c r="I919" s="45" t="str">
        <f t="shared" si="98"/>
        <v/>
      </c>
      <c r="J919" s="46"/>
      <c r="K919" s="47">
        <f>IF(ISNUMBER('Opsparede løndele'!I904),J919+'Opsparede løndele'!I904,J919)</f>
        <v>0</v>
      </c>
      <c r="L919" s="48"/>
      <c r="M919" s="49"/>
      <c r="N919" s="23" t="str">
        <f t="shared" si="99"/>
        <v/>
      </c>
      <c r="O919" s="21" t="str">
        <f t="shared" si="100"/>
        <v/>
      </c>
      <c r="P919" s="49"/>
      <c r="Q919" s="49"/>
      <c r="R919" s="49"/>
      <c r="S919" s="22" t="str">
        <f>IFERROR(MAX(IF(OR(P919="",Q919="",R919=""),"",IF(AND(MONTH(E919)=12,MONTH(F919)=12),(NETWORKDAYS(E919,F919,Lister!$D$7:$D$16)-P919)*O919/NETWORKDAYS(Lister!$D$19,Lister!$E$19,Lister!$D$7:$D$16),IF(AND(MONTH(E919)=12,F919&gt;DATE(2021,12,31)),(NETWORKDAYS(E919,Lister!$E$19,Lister!$D$7:$D$16)-P919)*O919/NETWORKDAYS(Lister!$D$19,Lister!$E$19,Lister!$D$7:$D$16),IF(E919&gt;DATE(2021,12,31),0)))),0),"")</f>
        <v/>
      </c>
      <c r="T919" s="22" t="str">
        <f>IFERROR(MAX(IF(OR(P919="",Q919="",R919=""),"",IF(AND(MONTH(E919)=1,MONTH(F919)=1),(NETWORKDAYS(E919,F919,Lister!$D$7:$D$16)-Q919)*O919/NETWORKDAYS(Lister!$D$20,Lister!$E$20,Lister!$D$7:$D$16),IF(AND(MONTH(E919)=1,F919&gt;DATE(2022,1,31)),(NETWORKDAYS(E919,Lister!$E$20,Lister!$D$7:$D$16)-Q919)*O919/NETWORKDAYS(Lister!$D$20,Lister!$E$20,Lister!$D$7:$D$16),IF(AND(E919&lt;DATE(2022,1,1),MONTH(F919)=1),(NETWORKDAYS(Lister!$D$20,F919,Lister!$D$7:$D$16)-Q919)*O919/NETWORKDAYS(Lister!$D$20,Lister!$E$20,Lister!$D$7:$D$16),IF(AND(E919&lt;DATE(2022,1,1),F919&gt;DATE(2022,1,31)),(NETWORKDAYS(Lister!$D$20,Lister!$E$20,Lister!$D$7:$D$16)-Q919)*O919/NETWORKDAYS(Lister!$D$20,Lister!$E$20,Lister!$D$7:$D$16),IF(OR(AND(E919&lt;DATE(2022,1,1),F919&lt;DATE(2022,1,1)),E919&gt;DATE(2022,1,31)),0)))))),0),"")</f>
        <v/>
      </c>
      <c r="U919" s="22" t="str">
        <f>IFERROR(MAX(IF(OR(P919="",Q919="",R919=""),"",IF(AND(MONTH(E919)=2,MONTH(F919)=2),(NETWORKDAYS(E919,F919,Lister!$D$7:$D$16)-R919)*O919/NETWORKDAYS(Lister!$D$21,Lister!$E$21,Lister!$D$7:$D$16),IF(AND(MONTH(E919)=2,F919&gt;DATE(2022,2,28)),(NETWORKDAYS(E919,Lister!$E$21,Lister!$D$7:$D$16)-R919)*O919/NETWORKDAYS(Lister!$D$21,Lister!$E$21,Lister!$D$7:$D$16),IF(AND(E919&lt;DATE(2022,2,1),MONTH(F919)=2),(NETWORKDAYS(Lister!$D$21,F919,Lister!$D$7:$D$16)-R919)*O919/NETWORKDAYS(Lister!$D$21,Lister!$E$21,Lister!$D$7:$D$16),IF(AND(E919&lt;DATE(2022,2,1),F919&gt;DATE(2022,2,28)),(NETWORKDAYS(Lister!$D$21,Lister!$E$21,Lister!$D$7:$D$16)-R919)*O919/NETWORKDAYS(Lister!$D$21,Lister!$E$21,Lister!$D$7:$D$16),IF(OR(AND(E919&lt;DATE(2022,2,1),F919&lt;DATE(2022,2,1)),E919&gt;DATE(2022,2,28)),0)))))),0),"")</f>
        <v/>
      </c>
      <c r="V919" s="23" t="str">
        <f t="shared" si="101"/>
        <v/>
      </c>
      <c r="W919" s="23" t="str">
        <f t="shared" si="102"/>
        <v/>
      </c>
      <c r="X919" s="24" t="str">
        <f t="shared" si="103"/>
        <v/>
      </c>
    </row>
    <row r="920" spans="1:24" x14ac:dyDescent="0.3">
      <c r="A920" s="4" t="str">
        <f t="shared" si="104"/>
        <v/>
      </c>
      <c r="B920" s="41"/>
      <c r="C920" s="42"/>
      <c r="D920" s="43"/>
      <c r="E920" s="44"/>
      <c r="F920" s="44"/>
      <c r="G920" s="17" t="str">
        <f>IF(OR(E920="",F920=""),"",NETWORKDAYS(E920,F920,Lister!$D$7:$D$16))</f>
        <v/>
      </c>
      <c r="I920" s="45" t="str">
        <f t="shared" si="98"/>
        <v/>
      </c>
      <c r="J920" s="46"/>
      <c r="K920" s="47">
        <f>IF(ISNUMBER('Opsparede løndele'!I905),J920+'Opsparede løndele'!I905,J920)</f>
        <v>0</v>
      </c>
      <c r="L920" s="48"/>
      <c r="M920" s="49"/>
      <c r="N920" s="23" t="str">
        <f t="shared" si="99"/>
        <v/>
      </c>
      <c r="O920" s="21" t="str">
        <f t="shared" si="100"/>
        <v/>
      </c>
      <c r="P920" s="49"/>
      <c r="Q920" s="49"/>
      <c r="R920" s="49"/>
      <c r="S920" s="22" t="str">
        <f>IFERROR(MAX(IF(OR(P920="",Q920="",R920=""),"",IF(AND(MONTH(E920)=12,MONTH(F920)=12),(NETWORKDAYS(E920,F920,Lister!$D$7:$D$16)-P920)*O920/NETWORKDAYS(Lister!$D$19,Lister!$E$19,Lister!$D$7:$D$16),IF(AND(MONTH(E920)=12,F920&gt;DATE(2021,12,31)),(NETWORKDAYS(E920,Lister!$E$19,Lister!$D$7:$D$16)-P920)*O920/NETWORKDAYS(Lister!$D$19,Lister!$E$19,Lister!$D$7:$D$16),IF(E920&gt;DATE(2021,12,31),0)))),0),"")</f>
        <v/>
      </c>
      <c r="T920" s="22" t="str">
        <f>IFERROR(MAX(IF(OR(P920="",Q920="",R920=""),"",IF(AND(MONTH(E920)=1,MONTH(F920)=1),(NETWORKDAYS(E920,F920,Lister!$D$7:$D$16)-Q920)*O920/NETWORKDAYS(Lister!$D$20,Lister!$E$20,Lister!$D$7:$D$16),IF(AND(MONTH(E920)=1,F920&gt;DATE(2022,1,31)),(NETWORKDAYS(E920,Lister!$E$20,Lister!$D$7:$D$16)-Q920)*O920/NETWORKDAYS(Lister!$D$20,Lister!$E$20,Lister!$D$7:$D$16),IF(AND(E920&lt;DATE(2022,1,1),MONTH(F920)=1),(NETWORKDAYS(Lister!$D$20,F920,Lister!$D$7:$D$16)-Q920)*O920/NETWORKDAYS(Lister!$D$20,Lister!$E$20,Lister!$D$7:$D$16),IF(AND(E920&lt;DATE(2022,1,1),F920&gt;DATE(2022,1,31)),(NETWORKDAYS(Lister!$D$20,Lister!$E$20,Lister!$D$7:$D$16)-Q920)*O920/NETWORKDAYS(Lister!$D$20,Lister!$E$20,Lister!$D$7:$D$16),IF(OR(AND(E920&lt;DATE(2022,1,1),F920&lt;DATE(2022,1,1)),E920&gt;DATE(2022,1,31)),0)))))),0),"")</f>
        <v/>
      </c>
      <c r="U920" s="22" t="str">
        <f>IFERROR(MAX(IF(OR(P920="",Q920="",R920=""),"",IF(AND(MONTH(E920)=2,MONTH(F920)=2),(NETWORKDAYS(E920,F920,Lister!$D$7:$D$16)-R920)*O920/NETWORKDAYS(Lister!$D$21,Lister!$E$21,Lister!$D$7:$D$16),IF(AND(MONTH(E920)=2,F920&gt;DATE(2022,2,28)),(NETWORKDAYS(E920,Lister!$E$21,Lister!$D$7:$D$16)-R920)*O920/NETWORKDAYS(Lister!$D$21,Lister!$E$21,Lister!$D$7:$D$16),IF(AND(E920&lt;DATE(2022,2,1),MONTH(F920)=2),(NETWORKDAYS(Lister!$D$21,F920,Lister!$D$7:$D$16)-R920)*O920/NETWORKDAYS(Lister!$D$21,Lister!$E$21,Lister!$D$7:$D$16),IF(AND(E920&lt;DATE(2022,2,1),F920&gt;DATE(2022,2,28)),(NETWORKDAYS(Lister!$D$21,Lister!$E$21,Lister!$D$7:$D$16)-R920)*O920/NETWORKDAYS(Lister!$D$21,Lister!$E$21,Lister!$D$7:$D$16),IF(OR(AND(E920&lt;DATE(2022,2,1),F920&lt;DATE(2022,2,1)),E920&gt;DATE(2022,2,28)),0)))))),0),"")</f>
        <v/>
      </c>
      <c r="V920" s="23" t="str">
        <f t="shared" si="101"/>
        <v/>
      </c>
      <c r="W920" s="23" t="str">
        <f t="shared" si="102"/>
        <v/>
      </c>
      <c r="X920" s="24" t="str">
        <f t="shared" si="103"/>
        <v/>
      </c>
    </row>
    <row r="921" spans="1:24" x14ac:dyDescent="0.3">
      <c r="A921" s="4" t="str">
        <f t="shared" si="104"/>
        <v/>
      </c>
      <c r="B921" s="41"/>
      <c r="C921" s="42"/>
      <c r="D921" s="43"/>
      <c r="E921" s="44"/>
      <c r="F921" s="44"/>
      <c r="G921" s="17" t="str">
        <f>IF(OR(E921="",F921=""),"",NETWORKDAYS(E921,F921,Lister!$D$7:$D$16))</f>
        <v/>
      </c>
      <c r="I921" s="45" t="str">
        <f t="shared" si="98"/>
        <v/>
      </c>
      <c r="J921" s="46"/>
      <c r="K921" s="47">
        <f>IF(ISNUMBER('Opsparede løndele'!I906),J921+'Opsparede løndele'!I906,J921)</f>
        <v>0</v>
      </c>
      <c r="L921" s="48"/>
      <c r="M921" s="49"/>
      <c r="N921" s="23" t="str">
        <f t="shared" si="99"/>
        <v/>
      </c>
      <c r="O921" s="21" t="str">
        <f t="shared" si="100"/>
        <v/>
      </c>
      <c r="P921" s="49"/>
      <c r="Q921" s="49"/>
      <c r="R921" s="49"/>
      <c r="S921" s="22" t="str">
        <f>IFERROR(MAX(IF(OR(P921="",Q921="",R921=""),"",IF(AND(MONTH(E921)=12,MONTH(F921)=12),(NETWORKDAYS(E921,F921,Lister!$D$7:$D$16)-P921)*O921/NETWORKDAYS(Lister!$D$19,Lister!$E$19,Lister!$D$7:$D$16),IF(AND(MONTH(E921)=12,F921&gt;DATE(2021,12,31)),(NETWORKDAYS(E921,Lister!$E$19,Lister!$D$7:$D$16)-P921)*O921/NETWORKDAYS(Lister!$D$19,Lister!$E$19,Lister!$D$7:$D$16),IF(E921&gt;DATE(2021,12,31),0)))),0),"")</f>
        <v/>
      </c>
      <c r="T921" s="22" t="str">
        <f>IFERROR(MAX(IF(OR(P921="",Q921="",R921=""),"",IF(AND(MONTH(E921)=1,MONTH(F921)=1),(NETWORKDAYS(E921,F921,Lister!$D$7:$D$16)-Q921)*O921/NETWORKDAYS(Lister!$D$20,Lister!$E$20,Lister!$D$7:$D$16),IF(AND(MONTH(E921)=1,F921&gt;DATE(2022,1,31)),(NETWORKDAYS(E921,Lister!$E$20,Lister!$D$7:$D$16)-Q921)*O921/NETWORKDAYS(Lister!$D$20,Lister!$E$20,Lister!$D$7:$D$16),IF(AND(E921&lt;DATE(2022,1,1),MONTH(F921)=1),(NETWORKDAYS(Lister!$D$20,F921,Lister!$D$7:$D$16)-Q921)*O921/NETWORKDAYS(Lister!$D$20,Lister!$E$20,Lister!$D$7:$D$16),IF(AND(E921&lt;DATE(2022,1,1),F921&gt;DATE(2022,1,31)),(NETWORKDAYS(Lister!$D$20,Lister!$E$20,Lister!$D$7:$D$16)-Q921)*O921/NETWORKDAYS(Lister!$D$20,Lister!$E$20,Lister!$D$7:$D$16),IF(OR(AND(E921&lt;DATE(2022,1,1),F921&lt;DATE(2022,1,1)),E921&gt;DATE(2022,1,31)),0)))))),0),"")</f>
        <v/>
      </c>
      <c r="U921" s="22" t="str">
        <f>IFERROR(MAX(IF(OR(P921="",Q921="",R921=""),"",IF(AND(MONTH(E921)=2,MONTH(F921)=2),(NETWORKDAYS(E921,F921,Lister!$D$7:$D$16)-R921)*O921/NETWORKDAYS(Lister!$D$21,Lister!$E$21,Lister!$D$7:$D$16),IF(AND(MONTH(E921)=2,F921&gt;DATE(2022,2,28)),(NETWORKDAYS(E921,Lister!$E$21,Lister!$D$7:$D$16)-R921)*O921/NETWORKDAYS(Lister!$D$21,Lister!$E$21,Lister!$D$7:$D$16),IF(AND(E921&lt;DATE(2022,2,1),MONTH(F921)=2),(NETWORKDAYS(Lister!$D$21,F921,Lister!$D$7:$D$16)-R921)*O921/NETWORKDAYS(Lister!$D$21,Lister!$E$21,Lister!$D$7:$D$16),IF(AND(E921&lt;DATE(2022,2,1),F921&gt;DATE(2022,2,28)),(NETWORKDAYS(Lister!$D$21,Lister!$E$21,Lister!$D$7:$D$16)-R921)*O921/NETWORKDAYS(Lister!$D$21,Lister!$E$21,Lister!$D$7:$D$16),IF(OR(AND(E921&lt;DATE(2022,2,1),F921&lt;DATE(2022,2,1)),E921&gt;DATE(2022,2,28)),0)))))),0),"")</f>
        <v/>
      </c>
      <c r="V921" s="23" t="str">
        <f t="shared" si="101"/>
        <v/>
      </c>
      <c r="W921" s="23" t="str">
        <f t="shared" si="102"/>
        <v/>
      </c>
      <c r="X921" s="24" t="str">
        <f t="shared" si="103"/>
        <v/>
      </c>
    </row>
    <row r="922" spans="1:24" x14ac:dyDescent="0.3">
      <c r="A922" s="4" t="str">
        <f t="shared" si="104"/>
        <v/>
      </c>
      <c r="B922" s="41"/>
      <c r="C922" s="42"/>
      <c r="D922" s="43"/>
      <c r="E922" s="44"/>
      <c r="F922" s="44"/>
      <c r="G922" s="17" t="str">
        <f>IF(OR(E922="",F922=""),"",NETWORKDAYS(E922,F922,Lister!$D$7:$D$16))</f>
        <v/>
      </c>
      <c r="I922" s="45" t="str">
        <f t="shared" si="98"/>
        <v/>
      </c>
      <c r="J922" s="46"/>
      <c r="K922" s="47">
        <f>IF(ISNUMBER('Opsparede løndele'!I907),J922+'Opsparede løndele'!I907,J922)</f>
        <v>0</v>
      </c>
      <c r="L922" s="48"/>
      <c r="M922" s="49"/>
      <c r="N922" s="23" t="str">
        <f t="shared" si="99"/>
        <v/>
      </c>
      <c r="O922" s="21" t="str">
        <f t="shared" si="100"/>
        <v/>
      </c>
      <c r="P922" s="49"/>
      <c r="Q922" s="49"/>
      <c r="R922" s="49"/>
      <c r="S922" s="22" t="str">
        <f>IFERROR(MAX(IF(OR(P922="",Q922="",R922=""),"",IF(AND(MONTH(E922)=12,MONTH(F922)=12),(NETWORKDAYS(E922,F922,Lister!$D$7:$D$16)-P922)*O922/NETWORKDAYS(Lister!$D$19,Lister!$E$19,Lister!$D$7:$D$16),IF(AND(MONTH(E922)=12,F922&gt;DATE(2021,12,31)),(NETWORKDAYS(E922,Lister!$E$19,Lister!$D$7:$D$16)-P922)*O922/NETWORKDAYS(Lister!$D$19,Lister!$E$19,Lister!$D$7:$D$16),IF(E922&gt;DATE(2021,12,31),0)))),0),"")</f>
        <v/>
      </c>
      <c r="T922" s="22" t="str">
        <f>IFERROR(MAX(IF(OR(P922="",Q922="",R922=""),"",IF(AND(MONTH(E922)=1,MONTH(F922)=1),(NETWORKDAYS(E922,F922,Lister!$D$7:$D$16)-Q922)*O922/NETWORKDAYS(Lister!$D$20,Lister!$E$20,Lister!$D$7:$D$16),IF(AND(MONTH(E922)=1,F922&gt;DATE(2022,1,31)),(NETWORKDAYS(E922,Lister!$E$20,Lister!$D$7:$D$16)-Q922)*O922/NETWORKDAYS(Lister!$D$20,Lister!$E$20,Lister!$D$7:$D$16),IF(AND(E922&lt;DATE(2022,1,1),MONTH(F922)=1),(NETWORKDAYS(Lister!$D$20,F922,Lister!$D$7:$D$16)-Q922)*O922/NETWORKDAYS(Lister!$D$20,Lister!$E$20,Lister!$D$7:$D$16),IF(AND(E922&lt;DATE(2022,1,1),F922&gt;DATE(2022,1,31)),(NETWORKDAYS(Lister!$D$20,Lister!$E$20,Lister!$D$7:$D$16)-Q922)*O922/NETWORKDAYS(Lister!$D$20,Lister!$E$20,Lister!$D$7:$D$16),IF(OR(AND(E922&lt;DATE(2022,1,1),F922&lt;DATE(2022,1,1)),E922&gt;DATE(2022,1,31)),0)))))),0),"")</f>
        <v/>
      </c>
      <c r="U922" s="22" t="str">
        <f>IFERROR(MAX(IF(OR(P922="",Q922="",R922=""),"",IF(AND(MONTH(E922)=2,MONTH(F922)=2),(NETWORKDAYS(E922,F922,Lister!$D$7:$D$16)-R922)*O922/NETWORKDAYS(Lister!$D$21,Lister!$E$21,Lister!$D$7:$D$16),IF(AND(MONTH(E922)=2,F922&gt;DATE(2022,2,28)),(NETWORKDAYS(E922,Lister!$E$21,Lister!$D$7:$D$16)-R922)*O922/NETWORKDAYS(Lister!$D$21,Lister!$E$21,Lister!$D$7:$D$16),IF(AND(E922&lt;DATE(2022,2,1),MONTH(F922)=2),(NETWORKDAYS(Lister!$D$21,F922,Lister!$D$7:$D$16)-R922)*O922/NETWORKDAYS(Lister!$D$21,Lister!$E$21,Lister!$D$7:$D$16),IF(AND(E922&lt;DATE(2022,2,1),F922&gt;DATE(2022,2,28)),(NETWORKDAYS(Lister!$D$21,Lister!$E$21,Lister!$D$7:$D$16)-R922)*O922/NETWORKDAYS(Lister!$D$21,Lister!$E$21,Lister!$D$7:$D$16),IF(OR(AND(E922&lt;DATE(2022,2,1),F922&lt;DATE(2022,2,1)),E922&gt;DATE(2022,2,28)),0)))))),0),"")</f>
        <v/>
      </c>
      <c r="V922" s="23" t="str">
        <f t="shared" si="101"/>
        <v/>
      </c>
      <c r="W922" s="23" t="str">
        <f t="shared" si="102"/>
        <v/>
      </c>
      <c r="X922" s="24" t="str">
        <f t="shared" si="103"/>
        <v/>
      </c>
    </row>
    <row r="923" spans="1:24" x14ac:dyDescent="0.3">
      <c r="A923" s="4" t="str">
        <f t="shared" si="104"/>
        <v/>
      </c>
      <c r="B923" s="41"/>
      <c r="C923" s="42"/>
      <c r="D923" s="43"/>
      <c r="E923" s="44"/>
      <c r="F923" s="44"/>
      <c r="G923" s="17" t="str">
        <f>IF(OR(E923="",F923=""),"",NETWORKDAYS(E923,F923,Lister!$D$7:$D$16))</f>
        <v/>
      </c>
      <c r="I923" s="45" t="str">
        <f t="shared" si="98"/>
        <v/>
      </c>
      <c r="J923" s="46"/>
      <c r="K923" s="47">
        <f>IF(ISNUMBER('Opsparede løndele'!I908),J923+'Opsparede løndele'!I908,J923)</f>
        <v>0</v>
      </c>
      <c r="L923" s="48"/>
      <c r="M923" s="49"/>
      <c r="N923" s="23" t="str">
        <f t="shared" si="99"/>
        <v/>
      </c>
      <c r="O923" s="21" t="str">
        <f t="shared" si="100"/>
        <v/>
      </c>
      <c r="P923" s="49"/>
      <c r="Q923" s="49"/>
      <c r="R923" s="49"/>
      <c r="S923" s="22" t="str">
        <f>IFERROR(MAX(IF(OR(P923="",Q923="",R923=""),"",IF(AND(MONTH(E923)=12,MONTH(F923)=12),(NETWORKDAYS(E923,F923,Lister!$D$7:$D$16)-P923)*O923/NETWORKDAYS(Lister!$D$19,Lister!$E$19,Lister!$D$7:$D$16),IF(AND(MONTH(E923)=12,F923&gt;DATE(2021,12,31)),(NETWORKDAYS(E923,Lister!$E$19,Lister!$D$7:$D$16)-P923)*O923/NETWORKDAYS(Lister!$D$19,Lister!$E$19,Lister!$D$7:$D$16),IF(E923&gt;DATE(2021,12,31),0)))),0),"")</f>
        <v/>
      </c>
      <c r="T923" s="22" t="str">
        <f>IFERROR(MAX(IF(OR(P923="",Q923="",R923=""),"",IF(AND(MONTH(E923)=1,MONTH(F923)=1),(NETWORKDAYS(E923,F923,Lister!$D$7:$D$16)-Q923)*O923/NETWORKDAYS(Lister!$D$20,Lister!$E$20,Lister!$D$7:$D$16),IF(AND(MONTH(E923)=1,F923&gt;DATE(2022,1,31)),(NETWORKDAYS(E923,Lister!$E$20,Lister!$D$7:$D$16)-Q923)*O923/NETWORKDAYS(Lister!$D$20,Lister!$E$20,Lister!$D$7:$D$16),IF(AND(E923&lt;DATE(2022,1,1),MONTH(F923)=1),(NETWORKDAYS(Lister!$D$20,F923,Lister!$D$7:$D$16)-Q923)*O923/NETWORKDAYS(Lister!$D$20,Lister!$E$20,Lister!$D$7:$D$16),IF(AND(E923&lt;DATE(2022,1,1),F923&gt;DATE(2022,1,31)),(NETWORKDAYS(Lister!$D$20,Lister!$E$20,Lister!$D$7:$D$16)-Q923)*O923/NETWORKDAYS(Lister!$D$20,Lister!$E$20,Lister!$D$7:$D$16),IF(OR(AND(E923&lt;DATE(2022,1,1),F923&lt;DATE(2022,1,1)),E923&gt;DATE(2022,1,31)),0)))))),0),"")</f>
        <v/>
      </c>
      <c r="U923" s="22" t="str">
        <f>IFERROR(MAX(IF(OR(P923="",Q923="",R923=""),"",IF(AND(MONTH(E923)=2,MONTH(F923)=2),(NETWORKDAYS(E923,F923,Lister!$D$7:$D$16)-R923)*O923/NETWORKDAYS(Lister!$D$21,Lister!$E$21,Lister!$D$7:$D$16),IF(AND(MONTH(E923)=2,F923&gt;DATE(2022,2,28)),(NETWORKDAYS(E923,Lister!$E$21,Lister!$D$7:$D$16)-R923)*O923/NETWORKDAYS(Lister!$D$21,Lister!$E$21,Lister!$D$7:$D$16),IF(AND(E923&lt;DATE(2022,2,1),MONTH(F923)=2),(NETWORKDAYS(Lister!$D$21,F923,Lister!$D$7:$D$16)-R923)*O923/NETWORKDAYS(Lister!$D$21,Lister!$E$21,Lister!$D$7:$D$16),IF(AND(E923&lt;DATE(2022,2,1),F923&gt;DATE(2022,2,28)),(NETWORKDAYS(Lister!$D$21,Lister!$E$21,Lister!$D$7:$D$16)-R923)*O923/NETWORKDAYS(Lister!$D$21,Lister!$E$21,Lister!$D$7:$D$16),IF(OR(AND(E923&lt;DATE(2022,2,1),F923&lt;DATE(2022,2,1)),E923&gt;DATE(2022,2,28)),0)))))),0),"")</f>
        <v/>
      </c>
      <c r="V923" s="23" t="str">
        <f t="shared" si="101"/>
        <v/>
      </c>
      <c r="W923" s="23" t="str">
        <f t="shared" si="102"/>
        <v/>
      </c>
      <c r="X923" s="24" t="str">
        <f t="shared" si="103"/>
        <v/>
      </c>
    </row>
    <row r="924" spans="1:24" x14ac:dyDescent="0.3">
      <c r="A924" s="4" t="str">
        <f t="shared" si="104"/>
        <v/>
      </c>
      <c r="B924" s="41"/>
      <c r="C924" s="42"/>
      <c r="D924" s="43"/>
      <c r="E924" s="44"/>
      <c r="F924" s="44"/>
      <c r="G924" s="17" t="str">
        <f>IF(OR(E924="",F924=""),"",NETWORKDAYS(E924,F924,Lister!$D$7:$D$16))</f>
        <v/>
      </c>
      <c r="I924" s="45" t="str">
        <f t="shared" si="98"/>
        <v/>
      </c>
      <c r="J924" s="46"/>
      <c r="K924" s="47">
        <f>IF(ISNUMBER('Opsparede løndele'!I909),J924+'Opsparede løndele'!I909,J924)</f>
        <v>0</v>
      </c>
      <c r="L924" s="48"/>
      <c r="M924" s="49"/>
      <c r="N924" s="23" t="str">
        <f t="shared" si="99"/>
        <v/>
      </c>
      <c r="O924" s="21" t="str">
        <f t="shared" si="100"/>
        <v/>
      </c>
      <c r="P924" s="49"/>
      <c r="Q924" s="49"/>
      <c r="R924" s="49"/>
      <c r="S924" s="22" t="str">
        <f>IFERROR(MAX(IF(OR(P924="",Q924="",R924=""),"",IF(AND(MONTH(E924)=12,MONTH(F924)=12),(NETWORKDAYS(E924,F924,Lister!$D$7:$D$16)-P924)*O924/NETWORKDAYS(Lister!$D$19,Lister!$E$19,Lister!$D$7:$D$16),IF(AND(MONTH(E924)=12,F924&gt;DATE(2021,12,31)),(NETWORKDAYS(E924,Lister!$E$19,Lister!$D$7:$D$16)-P924)*O924/NETWORKDAYS(Lister!$D$19,Lister!$E$19,Lister!$D$7:$D$16),IF(E924&gt;DATE(2021,12,31),0)))),0),"")</f>
        <v/>
      </c>
      <c r="T924" s="22" t="str">
        <f>IFERROR(MAX(IF(OR(P924="",Q924="",R924=""),"",IF(AND(MONTH(E924)=1,MONTH(F924)=1),(NETWORKDAYS(E924,F924,Lister!$D$7:$D$16)-Q924)*O924/NETWORKDAYS(Lister!$D$20,Lister!$E$20,Lister!$D$7:$D$16),IF(AND(MONTH(E924)=1,F924&gt;DATE(2022,1,31)),(NETWORKDAYS(E924,Lister!$E$20,Lister!$D$7:$D$16)-Q924)*O924/NETWORKDAYS(Lister!$D$20,Lister!$E$20,Lister!$D$7:$D$16),IF(AND(E924&lt;DATE(2022,1,1),MONTH(F924)=1),(NETWORKDAYS(Lister!$D$20,F924,Lister!$D$7:$D$16)-Q924)*O924/NETWORKDAYS(Lister!$D$20,Lister!$E$20,Lister!$D$7:$D$16),IF(AND(E924&lt;DATE(2022,1,1),F924&gt;DATE(2022,1,31)),(NETWORKDAYS(Lister!$D$20,Lister!$E$20,Lister!$D$7:$D$16)-Q924)*O924/NETWORKDAYS(Lister!$D$20,Lister!$E$20,Lister!$D$7:$D$16),IF(OR(AND(E924&lt;DATE(2022,1,1),F924&lt;DATE(2022,1,1)),E924&gt;DATE(2022,1,31)),0)))))),0),"")</f>
        <v/>
      </c>
      <c r="U924" s="22" t="str">
        <f>IFERROR(MAX(IF(OR(P924="",Q924="",R924=""),"",IF(AND(MONTH(E924)=2,MONTH(F924)=2),(NETWORKDAYS(E924,F924,Lister!$D$7:$D$16)-R924)*O924/NETWORKDAYS(Lister!$D$21,Lister!$E$21,Lister!$D$7:$D$16),IF(AND(MONTH(E924)=2,F924&gt;DATE(2022,2,28)),(NETWORKDAYS(E924,Lister!$E$21,Lister!$D$7:$D$16)-R924)*O924/NETWORKDAYS(Lister!$D$21,Lister!$E$21,Lister!$D$7:$D$16),IF(AND(E924&lt;DATE(2022,2,1),MONTH(F924)=2),(NETWORKDAYS(Lister!$D$21,F924,Lister!$D$7:$D$16)-R924)*O924/NETWORKDAYS(Lister!$D$21,Lister!$E$21,Lister!$D$7:$D$16),IF(AND(E924&lt;DATE(2022,2,1),F924&gt;DATE(2022,2,28)),(NETWORKDAYS(Lister!$D$21,Lister!$E$21,Lister!$D$7:$D$16)-R924)*O924/NETWORKDAYS(Lister!$D$21,Lister!$E$21,Lister!$D$7:$D$16),IF(OR(AND(E924&lt;DATE(2022,2,1),F924&lt;DATE(2022,2,1)),E924&gt;DATE(2022,2,28)),0)))))),0),"")</f>
        <v/>
      </c>
      <c r="V924" s="23" t="str">
        <f t="shared" si="101"/>
        <v/>
      </c>
      <c r="W924" s="23" t="str">
        <f t="shared" si="102"/>
        <v/>
      </c>
      <c r="X924" s="24" t="str">
        <f t="shared" si="103"/>
        <v/>
      </c>
    </row>
    <row r="925" spans="1:24" x14ac:dyDescent="0.3">
      <c r="A925" s="4" t="str">
        <f t="shared" si="104"/>
        <v/>
      </c>
      <c r="B925" s="41"/>
      <c r="C925" s="42"/>
      <c r="D925" s="43"/>
      <c r="E925" s="44"/>
      <c r="F925" s="44"/>
      <c r="G925" s="17" t="str">
        <f>IF(OR(E925="",F925=""),"",NETWORKDAYS(E925,F925,Lister!$D$7:$D$16))</f>
        <v/>
      </c>
      <c r="I925" s="45" t="str">
        <f t="shared" si="98"/>
        <v/>
      </c>
      <c r="J925" s="46"/>
      <c r="K925" s="47">
        <f>IF(ISNUMBER('Opsparede løndele'!I910),J925+'Opsparede løndele'!I910,J925)</f>
        <v>0</v>
      </c>
      <c r="L925" s="48"/>
      <c r="M925" s="49"/>
      <c r="N925" s="23" t="str">
        <f t="shared" si="99"/>
        <v/>
      </c>
      <c r="O925" s="21" t="str">
        <f t="shared" si="100"/>
        <v/>
      </c>
      <c r="P925" s="49"/>
      <c r="Q925" s="49"/>
      <c r="R925" s="49"/>
      <c r="S925" s="22" t="str">
        <f>IFERROR(MAX(IF(OR(P925="",Q925="",R925=""),"",IF(AND(MONTH(E925)=12,MONTH(F925)=12),(NETWORKDAYS(E925,F925,Lister!$D$7:$D$16)-P925)*O925/NETWORKDAYS(Lister!$D$19,Lister!$E$19,Lister!$D$7:$D$16),IF(AND(MONTH(E925)=12,F925&gt;DATE(2021,12,31)),(NETWORKDAYS(E925,Lister!$E$19,Lister!$D$7:$D$16)-P925)*O925/NETWORKDAYS(Lister!$D$19,Lister!$E$19,Lister!$D$7:$D$16),IF(E925&gt;DATE(2021,12,31),0)))),0),"")</f>
        <v/>
      </c>
      <c r="T925" s="22" t="str">
        <f>IFERROR(MAX(IF(OR(P925="",Q925="",R925=""),"",IF(AND(MONTH(E925)=1,MONTH(F925)=1),(NETWORKDAYS(E925,F925,Lister!$D$7:$D$16)-Q925)*O925/NETWORKDAYS(Lister!$D$20,Lister!$E$20,Lister!$D$7:$D$16),IF(AND(MONTH(E925)=1,F925&gt;DATE(2022,1,31)),(NETWORKDAYS(E925,Lister!$E$20,Lister!$D$7:$D$16)-Q925)*O925/NETWORKDAYS(Lister!$D$20,Lister!$E$20,Lister!$D$7:$D$16),IF(AND(E925&lt;DATE(2022,1,1),MONTH(F925)=1),(NETWORKDAYS(Lister!$D$20,F925,Lister!$D$7:$D$16)-Q925)*O925/NETWORKDAYS(Lister!$D$20,Lister!$E$20,Lister!$D$7:$D$16),IF(AND(E925&lt;DATE(2022,1,1),F925&gt;DATE(2022,1,31)),(NETWORKDAYS(Lister!$D$20,Lister!$E$20,Lister!$D$7:$D$16)-Q925)*O925/NETWORKDAYS(Lister!$D$20,Lister!$E$20,Lister!$D$7:$D$16),IF(OR(AND(E925&lt;DATE(2022,1,1),F925&lt;DATE(2022,1,1)),E925&gt;DATE(2022,1,31)),0)))))),0),"")</f>
        <v/>
      </c>
      <c r="U925" s="22" t="str">
        <f>IFERROR(MAX(IF(OR(P925="",Q925="",R925=""),"",IF(AND(MONTH(E925)=2,MONTH(F925)=2),(NETWORKDAYS(E925,F925,Lister!$D$7:$D$16)-R925)*O925/NETWORKDAYS(Lister!$D$21,Lister!$E$21,Lister!$D$7:$D$16),IF(AND(MONTH(E925)=2,F925&gt;DATE(2022,2,28)),(NETWORKDAYS(E925,Lister!$E$21,Lister!$D$7:$D$16)-R925)*O925/NETWORKDAYS(Lister!$D$21,Lister!$E$21,Lister!$D$7:$D$16),IF(AND(E925&lt;DATE(2022,2,1),MONTH(F925)=2),(NETWORKDAYS(Lister!$D$21,F925,Lister!$D$7:$D$16)-R925)*O925/NETWORKDAYS(Lister!$D$21,Lister!$E$21,Lister!$D$7:$D$16),IF(AND(E925&lt;DATE(2022,2,1),F925&gt;DATE(2022,2,28)),(NETWORKDAYS(Lister!$D$21,Lister!$E$21,Lister!$D$7:$D$16)-R925)*O925/NETWORKDAYS(Lister!$D$21,Lister!$E$21,Lister!$D$7:$D$16),IF(OR(AND(E925&lt;DATE(2022,2,1),F925&lt;DATE(2022,2,1)),E925&gt;DATE(2022,2,28)),0)))))),0),"")</f>
        <v/>
      </c>
      <c r="V925" s="23" t="str">
        <f t="shared" si="101"/>
        <v/>
      </c>
      <c r="W925" s="23" t="str">
        <f t="shared" si="102"/>
        <v/>
      </c>
      <c r="X925" s="24" t="str">
        <f t="shared" si="103"/>
        <v/>
      </c>
    </row>
    <row r="926" spans="1:24" x14ac:dyDescent="0.3">
      <c r="A926" s="4" t="str">
        <f t="shared" si="104"/>
        <v/>
      </c>
      <c r="B926" s="41"/>
      <c r="C926" s="42"/>
      <c r="D926" s="43"/>
      <c r="E926" s="44"/>
      <c r="F926" s="44"/>
      <c r="G926" s="17" t="str">
        <f>IF(OR(E926="",F926=""),"",NETWORKDAYS(E926,F926,Lister!$D$7:$D$16))</f>
        <v/>
      </c>
      <c r="I926" s="45" t="str">
        <f t="shared" si="98"/>
        <v/>
      </c>
      <c r="J926" s="46"/>
      <c r="K926" s="47">
        <f>IF(ISNUMBER('Opsparede løndele'!I911),J926+'Opsparede løndele'!I911,J926)</f>
        <v>0</v>
      </c>
      <c r="L926" s="48"/>
      <c r="M926" s="49"/>
      <c r="N926" s="23" t="str">
        <f t="shared" si="99"/>
        <v/>
      </c>
      <c r="O926" s="21" t="str">
        <f t="shared" si="100"/>
        <v/>
      </c>
      <c r="P926" s="49"/>
      <c r="Q926" s="49"/>
      <c r="R926" s="49"/>
      <c r="S926" s="22" t="str">
        <f>IFERROR(MAX(IF(OR(P926="",Q926="",R926=""),"",IF(AND(MONTH(E926)=12,MONTH(F926)=12),(NETWORKDAYS(E926,F926,Lister!$D$7:$D$16)-P926)*O926/NETWORKDAYS(Lister!$D$19,Lister!$E$19,Lister!$D$7:$D$16),IF(AND(MONTH(E926)=12,F926&gt;DATE(2021,12,31)),(NETWORKDAYS(E926,Lister!$E$19,Lister!$D$7:$D$16)-P926)*O926/NETWORKDAYS(Lister!$D$19,Lister!$E$19,Lister!$D$7:$D$16),IF(E926&gt;DATE(2021,12,31),0)))),0),"")</f>
        <v/>
      </c>
      <c r="T926" s="22" t="str">
        <f>IFERROR(MAX(IF(OR(P926="",Q926="",R926=""),"",IF(AND(MONTH(E926)=1,MONTH(F926)=1),(NETWORKDAYS(E926,F926,Lister!$D$7:$D$16)-Q926)*O926/NETWORKDAYS(Lister!$D$20,Lister!$E$20,Lister!$D$7:$D$16),IF(AND(MONTH(E926)=1,F926&gt;DATE(2022,1,31)),(NETWORKDAYS(E926,Lister!$E$20,Lister!$D$7:$D$16)-Q926)*O926/NETWORKDAYS(Lister!$D$20,Lister!$E$20,Lister!$D$7:$D$16),IF(AND(E926&lt;DATE(2022,1,1),MONTH(F926)=1),(NETWORKDAYS(Lister!$D$20,F926,Lister!$D$7:$D$16)-Q926)*O926/NETWORKDAYS(Lister!$D$20,Lister!$E$20,Lister!$D$7:$D$16),IF(AND(E926&lt;DATE(2022,1,1),F926&gt;DATE(2022,1,31)),(NETWORKDAYS(Lister!$D$20,Lister!$E$20,Lister!$D$7:$D$16)-Q926)*O926/NETWORKDAYS(Lister!$D$20,Lister!$E$20,Lister!$D$7:$D$16),IF(OR(AND(E926&lt;DATE(2022,1,1),F926&lt;DATE(2022,1,1)),E926&gt;DATE(2022,1,31)),0)))))),0),"")</f>
        <v/>
      </c>
      <c r="U926" s="22" t="str">
        <f>IFERROR(MAX(IF(OR(P926="",Q926="",R926=""),"",IF(AND(MONTH(E926)=2,MONTH(F926)=2),(NETWORKDAYS(E926,F926,Lister!$D$7:$D$16)-R926)*O926/NETWORKDAYS(Lister!$D$21,Lister!$E$21,Lister!$D$7:$D$16),IF(AND(MONTH(E926)=2,F926&gt;DATE(2022,2,28)),(NETWORKDAYS(E926,Lister!$E$21,Lister!$D$7:$D$16)-R926)*O926/NETWORKDAYS(Lister!$D$21,Lister!$E$21,Lister!$D$7:$D$16),IF(AND(E926&lt;DATE(2022,2,1),MONTH(F926)=2),(NETWORKDAYS(Lister!$D$21,F926,Lister!$D$7:$D$16)-R926)*O926/NETWORKDAYS(Lister!$D$21,Lister!$E$21,Lister!$D$7:$D$16),IF(AND(E926&lt;DATE(2022,2,1),F926&gt;DATE(2022,2,28)),(NETWORKDAYS(Lister!$D$21,Lister!$E$21,Lister!$D$7:$D$16)-R926)*O926/NETWORKDAYS(Lister!$D$21,Lister!$E$21,Lister!$D$7:$D$16),IF(OR(AND(E926&lt;DATE(2022,2,1),F926&lt;DATE(2022,2,1)),E926&gt;DATE(2022,2,28)),0)))))),0),"")</f>
        <v/>
      </c>
      <c r="V926" s="23" t="str">
        <f t="shared" si="101"/>
        <v/>
      </c>
      <c r="W926" s="23" t="str">
        <f t="shared" si="102"/>
        <v/>
      </c>
      <c r="X926" s="24" t="str">
        <f t="shared" si="103"/>
        <v/>
      </c>
    </row>
    <row r="927" spans="1:24" x14ac:dyDescent="0.3">
      <c r="A927" s="4" t="str">
        <f t="shared" si="104"/>
        <v/>
      </c>
      <c r="B927" s="41"/>
      <c r="C927" s="42"/>
      <c r="D927" s="43"/>
      <c r="E927" s="44"/>
      <c r="F927" s="44"/>
      <c r="G927" s="17" t="str">
        <f>IF(OR(E927="",F927=""),"",NETWORKDAYS(E927,F927,Lister!$D$7:$D$16))</f>
        <v/>
      </c>
      <c r="I927" s="45" t="str">
        <f t="shared" si="98"/>
        <v/>
      </c>
      <c r="J927" s="46"/>
      <c r="K927" s="47">
        <f>IF(ISNUMBER('Opsparede løndele'!I912),J927+'Opsparede løndele'!I912,J927)</f>
        <v>0</v>
      </c>
      <c r="L927" s="48"/>
      <c r="M927" s="49"/>
      <c r="N927" s="23" t="str">
        <f t="shared" si="99"/>
        <v/>
      </c>
      <c r="O927" s="21" t="str">
        <f t="shared" si="100"/>
        <v/>
      </c>
      <c r="P927" s="49"/>
      <c r="Q927" s="49"/>
      <c r="R927" s="49"/>
      <c r="S927" s="22" t="str">
        <f>IFERROR(MAX(IF(OR(P927="",Q927="",R927=""),"",IF(AND(MONTH(E927)=12,MONTH(F927)=12),(NETWORKDAYS(E927,F927,Lister!$D$7:$D$16)-P927)*O927/NETWORKDAYS(Lister!$D$19,Lister!$E$19,Lister!$D$7:$D$16),IF(AND(MONTH(E927)=12,F927&gt;DATE(2021,12,31)),(NETWORKDAYS(E927,Lister!$E$19,Lister!$D$7:$D$16)-P927)*O927/NETWORKDAYS(Lister!$D$19,Lister!$E$19,Lister!$D$7:$D$16),IF(E927&gt;DATE(2021,12,31),0)))),0),"")</f>
        <v/>
      </c>
      <c r="T927" s="22" t="str">
        <f>IFERROR(MAX(IF(OR(P927="",Q927="",R927=""),"",IF(AND(MONTH(E927)=1,MONTH(F927)=1),(NETWORKDAYS(E927,F927,Lister!$D$7:$D$16)-Q927)*O927/NETWORKDAYS(Lister!$D$20,Lister!$E$20,Lister!$D$7:$D$16),IF(AND(MONTH(E927)=1,F927&gt;DATE(2022,1,31)),(NETWORKDAYS(E927,Lister!$E$20,Lister!$D$7:$D$16)-Q927)*O927/NETWORKDAYS(Lister!$D$20,Lister!$E$20,Lister!$D$7:$D$16),IF(AND(E927&lt;DATE(2022,1,1),MONTH(F927)=1),(NETWORKDAYS(Lister!$D$20,F927,Lister!$D$7:$D$16)-Q927)*O927/NETWORKDAYS(Lister!$D$20,Lister!$E$20,Lister!$D$7:$D$16),IF(AND(E927&lt;DATE(2022,1,1),F927&gt;DATE(2022,1,31)),(NETWORKDAYS(Lister!$D$20,Lister!$E$20,Lister!$D$7:$D$16)-Q927)*O927/NETWORKDAYS(Lister!$D$20,Lister!$E$20,Lister!$D$7:$D$16),IF(OR(AND(E927&lt;DATE(2022,1,1),F927&lt;DATE(2022,1,1)),E927&gt;DATE(2022,1,31)),0)))))),0),"")</f>
        <v/>
      </c>
      <c r="U927" s="22" t="str">
        <f>IFERROR(MAX(IF(OR(P927="",Q927="",R927=""),"",IF(AND(MONTH(E927)=2,MONTH(F927)=2),(NETWORKDAYS(E927,F927,Lister!$D$7:$D$16)-R927)*O927/NETWORKDAYS(Lister!$D$21,Lister!$E$21,Lister!$D$7:$D$16),IF(AND(MONTH(E927)=2,F927&gt;DATE(2022,2,28)),(NETWORKDAYS(E927,Lister!$E$21,Lister!$D$7:$D$16)-R927)*O927/NETWORKDAYS(Lister!$D$21,Lister!$E$21,Lister!$D$7:$D$16),IF(AND(E927&lt;DATE(2022,2,1),MONTH(F927)=2),(NETWORKDAYS(Lister!$D$21,F927,Lister!$D$7:$D$16)-R927)*O927/NETWORKDAYS(Lister!$D$21,Lister!$E$21,Lister!$D$7:$D$16),IF(AND(E927&lt;DATE(2022,2,1),F927&gt;DATE(2022,2,28)),(NETWORKDAYS(Lister!$D$21,Lister!$E$21,Lister!$D$7:$D$16)-R927)*O927/NETWORKDAYS(Lister!$D$21,Lister!$E$21,Lister!$D$7:$D$16),IF(OR(AND(E927&lt;DATE(2022,2,1),F927&lt;DATE(2022,2,1)),E927&gt;DATE(2022,2,28)),0)))))),0),"")</f>
        <v/>
      </c>
      <c r="V927" s="23" t="str">
        <f t="shared" si="101"/>
        <v/>
      </c>
      <c r="W927" s="23" t="str">
        <f t="shared" si="102"/>
        <v/>
      </c>
      <c r="X927" s="24" t="str">
        <f t="shared" si="103"/>
        <v/>
      </c>
    </row>
    <row r="928" spans="1:24" x14ac:dyDescent="0.3">
      <c r="A928" s="4" t="str">
        <f t="shared" si="104"/>
        <v/>
      </c>
      <c r="B928" s="41"/>
      <c r="C928" s="42"/>
      <c r="D928" s="43"/>
      <c r="E928" s="44"/>
      <c r="F928" s="44"/>
      <c r="G928" s="17" t="str">
        <f>IF(OR(E928="",F928=""),"",NETWORKDAYS(E928,F928,Lister!$D$7:$D$16))</f>
        <v/>
      </c>
      <c r="I928" s="45" t="str">
        <f t="shared" si="98"/>
        <v/>
      </c>
      <c r="J928" s="46"/>
      <c r="K928" s="47">
        <f>IF(ISNUMBER('Opsparede løndele'!I913),J928+'Opsparede løndele'!I913,J928)</f>
        <v>0</v>
      </c>
      <c r="L928" s="48"/>
      <c r="M928" s="49"/>
      <c r="N928" s="23" t="str">
        <f t="shared" si="99"/>
        <v/>
      </c>
      <c r="O928" s="21" t="str">
        <f t="shared" si="100"/>
        <v/>
      </c>
      <c r="P928" s="49"/>
      <c r="Q928" s="49"/>
      <c r="R928" s="49"/>
      <c r="S928" s="22" t="str">
        <f>IFERROR(MAX(IF(OR(P928="",Q928="",R928=""),"",IF(AND(MONTH(E928)=12,MONTH(F928)=12),(NETWORKDAYS(E928,F928,Lister!$D$7:$D$16)-P928)*O928/NETWORKDAYS(Lister!$D$19,Lister!$E$19,Lister!$D$7:$D$16),IF(AND(MONTH(E928)=12,F928&gt;DATE(2021,12,31)),(NETWORKDAYS(E928,Lister!$E$19,Lister!$D$7:$D$16)-P928)*O928/NETWORKDAYS(Lister!$D$19,Lister!$E$19,Lister!$D$7:$D$16),IF(E928&gt;DATE(2021,12,31),0)))),0),"")</f>
        <v/>
      </c>
      <c r="T928" s="22" t="str">
        <f>IFERROR(MAX(IF(OR(P928="",Q928="",R928=""),"",IF(AND(MONTH(E928)=1,MONTH(F928)=1),(NETWORKDAYS(E928,F928,Lister!$D$7:$D$16)-Q928)*O928/NETWORKDAYS(Lister!$D$20,Lister!$E$20,Lister!$D$7:$D$16),IF(AND(MONTH(E928)=1,F928&gt;DATE(2022,1,31)),(NETWORKDAYS(E928,Lister!$E$20,Lister!$D$7:$D$16)-Q928)*O928/NETWORKDAYS(Lister!$D$20,Lister!$E$20,Lister!$D$7:$D$16),IF(AND(E928&lt;DATE(2022,1,1),MONTH(F928)=1),(NETWORKDAYS(Lister!$D$20,F928,Lister!$D$7:$D$16)-Q928)*O928/NETWORKDAYS(Lister!$D$20,Lister!$E$20,Lister!$D$7:$D$16),IF(AND(E928&lt;DATE(2022,1,1),F928&gt;DATE(2022,1,31)),(NETWORKDAYS(Lister!$D$20,Lister!$E$20,Lister!$D$7:$D$16)-Q928)*O928/NETWORKDAYS(Lister!$D$20,Lister!$E$20,Lister!$D$7:$D$16),IF(OR(AND(E928&lt;DATE(2022,1,1),F928&lt;DATE(2022,1,1)),E928&gt;DATE(2022,1,31)),0)))))),0),"")</f>
        <v/>
      </c>
      <c r="U928" s="22" t="str">
        <f>IFERROR(MAX(IF(OR(P928="",Q928="",R928=""),"",IF(AND(MONTH(E928)=2,MONTH(F928)=2),(NETWORKDAYS(E928,F928,Lister!$D$7:$D$16)-R928)*O928/NETWORKDAYS(Lister!$D$21,Lister!$E$21,Lister!$D$7:$D$16),IF(AND(MONTH(E928)=2,F928&gt;DATE(2022,2,28)),(NETWORKDAYS(E928,Lister!$E$21,Lister!$D$7:$D$16)-R928)*O928/NETWORKDAYS(Lister!$D$21,Lister!$E$21,Lister!$D$7:$D$16),IF(AND(E928&lt;DATE(2022,2,1),MONTH(F928)=2),(NETWORKDAYS(Lister!$D$21,F928,Lister!$D$7:$D$16)-R928)*O928/NETWORKDAYS(Lister!$D$21,Lister!$E$21,Lister!$D$7:$D$16),IF(AND(E928&lt;DATE(2022,2,1),F928&gt;DATE(2022,2,28)),(NETWORKDAYS(Lister!$D$21,Lister!$E$21,Lister!$D$7:$D$16)-R928)*O928/NETWORKDAYS(Lister!$D$21,Lister!$E$21,Lister!$D$7:$D$16),IF(OR(AND(E928&lt;DATE(2022,2,1),F928&lt;DATE(2022,2,1)),E928&gt;DATE(2022,2,28)),0)))))),0),"")</f>
        <v/>
      </c>
      <c r="V928" s="23" t="str">
        <f t="shared" si="101"/>
        <v/>
      </c>
      <c r="W928" s="23" t="str">
        <f t="shared" si="102"/>
        <v/>
      </c>
      <c r="X928" s="24" t="str">
        <f t="shared" si="103"/>
        <v/>
      </c>
    </row>
    <row r="929" spans="1:24" x14ac:dyDescent="0.3">
      <c r="A929" s="4" t="str">
        <f t="shared" si="104"/>
        <v/>
      </c>
      <c r="B929" s="41"/>
      <c r="C929" s="42"/>
      <c r="D929" s="43"/>
      <c r="E929" s="44"/>
      <c r="F929" s="44"/>
      <c r="G929" s="17" t="str">
        <f>IF(OR(E929="",F929=""),"",NETWORKDAYS(E929,F929,Lister!$D$7:$D$16))</f>
        <v/>
      </c>
      <c r="I929" s="45" t="str">
        <f t="shared" si="98"/>
        <v/>
      </c>
      <c r="J929" s="46"/>
      <c r="K929" s="47">
        <f>IF(ISNUMBER('Opsparede løndele'!I914),J929+'Opsparede løndele'!I914,J929)</f>
        <v>0</v>
      </c>
      <c r="L929" s="48"/>
      <c r="M929" s="49"/>
      <c r="N929" s="23" t="str">
        <f t="shared" si="99"/>
        <v/>
      </c>
      <c r="O929" s="21" t="str">
        <f t="shared" si="100"/>
        <v/>
      </c>
      <c r="P929" s="49"/>
      <c r="Q929" s="49"/>
      <c r="R929" s="49"/>
      <c r="S929" s="22" t="str">
        <f>IFERROR(MAX(IF(OR(P929="",Q929="",R929=""),"",IF(AND(MONTH(E929)=12,MONTH(F929)=12),(NETWORKDAYS(E929,F929,Lister!$D$7:$D$16)-P929)*O929/NETWORKDAYS(Lister!$D$19,Lister!$E$19,Lister!$D$7:$D$16),IF(AND(MONTH(E929)=12,F929&gt;DATE(2021,12,31)),(NETWORKDAYS(E929,Lister!$E$19,Lister!$D$7:$D$16)-P929)*O929/NETWORKDAYS(Lister!$D$19,Lister!$E$19,Lister!$D$7:$D$16),IF(E929&gt;DATE(2021,12,31),0)))),0),"")</f>
        <v/>
      </c>
      <c r="T929" s="22" t="str">
        <f>IFERROR(MAX(IF(OR(P929="",Q929="",R929=""),"",IF(AND(MONTH(E929)=1,MONTH(F929)=1),(NETWORKDAYS(E929,F929,Lister!$D$7:$D$16)-Q929)*O929/NETWORKDAYS(Lister!$D$20,Lister!$E$20,Lister!$D$7:$D$16),IF(AND(MONTH(E929)=1,F929&gt;DATE(2022,1,31)),(NETWORKDAYS(E929,Lister!$E$20,Lister!$D$7:$D$16)-Q929)*O929/NETWORKDAYS(Lister!$D$20,Lister!$E$20,Lister!$D$7:$D$16),IF(AND(E929&lt;DATE(2022,1,1),MONTH(F929)=1),(NETWORKDAYS(Lister!$D$20,F929,Lister!$D$7:$D$16)-Q929)*O929/NETWORKDAYS(Lister!$D$20,Lister!$E$20,Lister!$D$7:$D$16),IF(AND(E929&lt;DATE(2022,1,1),F929&gt;DATE(2022,1,31)),(NETWORKDAYS(Lister!$D$20,Lister!$E$20,Lister!$D$7:$D$16)-Q929)*O929/NETWORKDAYS(Lister!$D$20,Lister!$E$20,Lister!$D$7:$D$16),IF(OR(AND(E929&lt;DATE(2022,1,1),F929&lt;DATE(2022,1,1)),E929&gt;DATE(2022,1,31)),0)))))),0),"")</f>
        <v/>
      </c>
      <c r="U929" s="22" t="str">
        <f>IFERROR(MAX(IF(OR(P929="",Q929="",R929=""),"",IF(AND(MONTH(E929)=2,MONTH(F929)=2),(NETWORKDAYS(E929,F929,Lister!$D$7:$D$16)-R929)*O929/NETWORKDAYS(Lister!$D$21,Lister!$E$21,Lister!$D$7:$D$16),IF(AND(MONTH(E929)=2,F929&gt;DATE(2022,2,28)),(NETWORKDAYS(E929,Lister!$E$21,Lister!$D$7:$D$16)-R929)*O929/NETWORKDAYS(Lister!$D$21,Lister!$E$21,Lister!$D$7:$D$16),IF(AND(E929&lt;DATE(2022,2,1),MONTH(F929)=2),(NETWORKDAYS(Lister!$D$21,F929,Lister!$D$7:$D$16)-R929)*O929/NETWORKDAYS(Lister!$D$21,Lister!$E$21,Lister!$D$7:$D$16),IF(AND(E929&lt;DATE(2022,2,1),F929&gt;DATE(2022,2,28)),(NETWORKDAYS(Lister!$D$21,Lister!$E$21,Lister!$D$7:$D$16)-R929)*O929/NETWORKDAYS(Lister!$D$21,Lister!$E$21,Lister!$D$7:$D$16),IF(OR(AND(E929&lt;DATE(2022,2,1),F929&lt;DATE(2022,2,1)),E929&gt;DATE(2022,2,28)),0)))))),0),"")</f>
        <v/>
      </c>
      <c r="V929" s="23" t="str">
        <f t="shared" si="101"/>
        <v/>
      </c>
      <c r="W929" s="23" t="str">
        <f t="shared" si="102"/>
        <v/>
      </c>
      <c r="X929" s="24" t="str">
        <f t="shared" si="103"/>
        <v/>
      </c>
    </row>
    <row r="930" spans="1:24" x14ac:dyDescent="0.3">
      <c r="A930" s="4" t="str">
        <f t="shared" si="104"/>
        <v/>
      </c>
      <c r="B930" s="41"/>
      <c r="C930" s="42"/>
      <c r="D930" s="43"/>
      <c r="E930" s="44"/>
      <c r="F930" s="44"/>
      <c r="G930" s="17" t="str">
        <f>IF(OR(E930="",F930=""),"",NETWORKDAYS(E930,F930,Lister!$D$7:$D$16))</f>
        <v/>
      </c>
      <c r="I930" s="45" t="str">
        <f t="shared" si="98"/>
        <v/>
      </c>
      <c r="J930" s="46"/>
      <c r="K930" s="47">
        <f>IF(ISNUMBER('Opsparede løndele'!I915),J930+'Opsparede løndele'!I915,J930)</f>
        <v>0</v>
      </c>
      <c r="L930" s="48"/>
      <c r="M930" s="49"/>
      <c r="N930" s="23" t="str">
        <f t="shared" si="99"/>
        <v/>
      </c>
      <c r="O930" s="21" t="str">
        <f t="shared" si="100"/>
        <v/>
      </c>
      <c r="P930" s="49"/>
      <c r="Q930" s="49"/>
      <c r="R930" s="49"/>
      <c r="S930" s="22" t="str">
        <f>IFERROR(MAX(IF(OR(P930="",Q930="",R930=""),"",IF(AND(MONTH(E930)=12,MONTH(F930)=12),(NETWORKDAYS(E930,F930,Lister!$D$7:$D$16)-P930)*O930/NETWORKDAYS(Lister!$D$19,Lister!$E$19,Lister!$D$7:$D$16),IF(AND(MONTH(E930)=12,F930&gt;DATE(2021,12,31)),(NETWORKDAYS(E930,Lister!$E$19,Lister!$D$7:$D$16)-P930)*O930/NETWORKDAYS(Lister!$D$19,Lister!$E$19,Lister!$D$7:$D$16),IF(E930&gt;DATE(2021,12,31),0)))),0),"")</f>
        <v/>
      </c>
      <c r="T930" s="22" t="str">
        <f>IFERROR(MAX(IF(OR(P930="",Q930="",R930=""),"",IF(AND(MONTH(E930)=1,MONTH(F930)=1),(NETWORKDAYS(E930,F930,Lister!$D$7:$D$16)-Q930)*O930/NETWORKDAYS(Lister!$D$20,Lister!$E$20,Lister!$D$7:$D$16),IF(AND(MONTH(E930)=1,F930&gt;DATE(2022,1,31)),(NETWORKDAYS(E930,Lister!$E$20,Lister!$D$7:$D$16)-Q930)*O930/NETWORKDAYS(Lister!$D$20,Lister!$E$20,Lister!$D$7:$D$16),IF(AND(E930&lt;DATE(2022,1,1),MONTH(F930)=1),(NETWORKDAYS(Lister!$D$20,F930,Lister!$D$7:$D$16)-Q930)*O930/NETWORKDAYS(Lister!$D$20,Lister!$E$20,Lister!$D$7:$D$16),IF(AND(E930&lt;DATE(2022,1,1),F930&gt;DATE(2022,1,31)),(NETWORKDAYS(Lister!$D$20,Lister!$E$20,Lister!$D$7:$D$16)-Q930)*O930/NETWORKDAYS(Lister!$D$20,Lister!$E$20,Lister!$D$7:$D$16),IF(OR(AND(E930&lt;DATE(2022,1,1),F930&lt;DATE(2022,1,1)),E930&gt;DATE(2022,1,31)),0)))))),0),"")</f>
        <v/>
      </c>
      <c r="U930" s="22" t="str">
        <f>IFERROR(MAX(IF(OR(P930="",Q930="",R930=""),"",IF(AND(MONTH(E930)=2,MONTH(F930)=2),(NETWORKDAYS(E930,F930,Lister!$D$7:$D$16)-R930)*O930/NETWORKDAYS(Lister!$D$21,Lister!$E$21,Lister!$D$7:$D$16),IF(AND(MONTH(E930)=2,F930&gt;DATE(2022,2,28)),(NETWORKDAYS(E930,Lister!$E$21,Lister!$D$7:$D$16)-R930)*O930/NETWORKDAYS(Lister!$D$21,Lister!$E$21,Lister!$D$7:$D$16),IF(AND(E930&lt;DATE(2022,2,1),MONTH(F930)=2),(NETWORKDAYS(Lister!$D$21,F930,Lister!$D$7:$D$16)-R930)*O930/NETWORKDAYS(Lister!$D$21,Lister!$E$21,Lister!$D$7:$D$16),IF(AND(E930&lt;DATE(2022,2,1),F930&gt;DATE(2022,2,28)),(NETWORKDAYS(Lister!$D$21,Lister!$E$21,Lister!$D$7:$D$16)-R930)*O930/NETWORKDAYS(Lister!$D$21,Lister!$E$21,Lister!$D$7:$D$16),IF(OR(AND(E930&lt;DATE(2022,2,1),F930&lt;DATE(2022,2,1)),E930&gt;DATE(2022,2,28)),0)))))),0),"")</f>
        <v/>
      </c>
      <c r="V930" s="23" t="str">
        <f t="shared" si="101"/>
        <v/>
      </c>
      <c r="W930" s="23" t="str">
        <f t="shared" si="102"/>
        <v/>
      </c>
      <c r="X930" s="24" t="str">
        <f t="shared" si="103"/>
        <v/>
      </c>
    </row>
    <row r="931" spans="1:24" x14ac:dyDescent="0.3">
      <c r="A931" s="4" t="str">
        <f t="shared" si="104"/>
        <v/>
      </c>
      <c r="B931" s="41"/>
      <c r="C931" s="42"/>
      <c r="D931" s="43"/>
      <c r="E931" s="44"/>
      <c r="F931" s="44"/>
      <c r="G931" s="17" t="str">
        <f>IF(OR(E931="",F931=""),"",NETWORKDAYS(E931,F931,Lister!$D$7:$D$16))</f>
        <v/>
      </c>
      <c r="I931" s="45" t="str">
        <f t="shared" si="98"/>
        <v/>
      </c>
      <c r="J931" s="46"/>
      <c r="K931" s="47">
        <f>IF(ISNUMBER('Opsparede løndele'!I916),J931+'Opsparede løndele'!I916,J931)</f>
        <v>0</v>
      </c>
      <c r="L931" s="48"/>
      <c r="M931" s="49"/>
      <c r="N931" s="23" t="str">
        <f t="shared" si="99"/>
        <v/>
      </c>
      <c r="O931" s="21" t="str">
        <f t="shared" si="100"/>
        <v/>
      </c>
      <c r="P931" s="49"/>
      <c r="Q931" s="49"/>
      <c r="R931" s="49"/>
      <c r="S931" s="22" t="str">
        <f>IFERROR(MAX(IF(OR(P931="",Q931="",R931=""),"",IF(AND(MONTH(E931)=12,MONTH(F931)=12),(NETWORKDAYS(E931,F931,Lister!$D$7:$D$16)-P931)*O931/NETWORKDAYS(Lister!$D$19,Lister!$E$19,Lister!$D$7:$D$16),IF(AND(MONTH(E931)=12,F931&gt;DATE(2021,12,31)),(NETWORKDAYS(E931,Lister!$E$19,Lister!$D$7:$D$16)-P931)*O931/NETWORKDAYS(Lister!$D$19,Lister!$E$19,Lister!$D$7:$D$16),IF(E931&gt;DATE(2021,12,31),0)))),0),"")</f>
        <v/>
      </c>
      <c r="T931" s="22" t="str">
        <f>IFERROR(MAX(IF(OR(P931="",Q931="",R931=""),"",IF(AND(MONTH(E931)=1,MONTH(F931)=1),(NETWORKDAYS(E931,F931,Lister!$D$7:$D$16)-Q931)*O931/NETWORKDAYS(Lister!$D$20,Lister!$E$20,Lister!$D$7:$D$16),IF(AND(MONTH(E931)=1,F931&gt;DATE(2022,1,31)),(NETWORKDAYS(E931,Lister!$E$20,Lister!$D$7:$D$16)-Q931)*O931/NETWORKDAYS(Lister!$D$20,Lister!$E$20,Lister!$D$7:$D$16),IF(AND(E931&lt;DATE(2022,1,1),MONTH(F931)=1),(NETWORKDAYS(Lister!$D$20,F931,Lister!$D$7:$D$16)-Q931)*O931/NETWORKDAYS(Lister!$D$20,Lister!$E$20,Lister!$D$7:$D$16),IF(AND(E931&lt;DATE(2022,1,1),F931&gt;DATE(2022,1,31)),(NETWORKDAYS(Lister!$D$20,Lister!$E$20,Lister!$D$7:$D$16)-Q931)*O931/NETWORKDAYS(Lister!$D$20,Lister!$E$20,Lister!$D$7:$D$16),IF(OR(AND(E931&lt;DATE(2022,1,1),F931&lt;DATE(2022,1,1)),E931&gt;DATE(2022,1,31)),0)))))),0),"")</f>
        <v/>
      </c>
      <c r="U931" s="22" t="str">
        <f>IFERROR(MAX(IF(OR(P931="",Q931="",R931=""),"",IF(AND(MONTH(E931)=2,MONTH(F931)=2),(NETWORKDAYS(E931,F931,Lister!$D$7:$D$16)-R931)*O931/NETWORKDAYS(Lister!$D$21,Lister!$E$21,Lister!$D$7:$D$16),IF(AND(MONTH(E931)=2,F931&gt;DATE(2022,2,28)),(NETWORKDAYS(E931,Lister!$E$21,Lister!$D$7:$D$16)-R931)*O931/NETWORKDAYS(Lister!$D$21,Lister!$E$21,Lister!$D$7:$D$16),IF(AND(E931&lt;DATE(2022,2,1),MONTH(F931)=2),(NETWORKDAYS(Lister!$D$21,F931,Lister!$D$7:$D$16)-R931)*O931/NETWORKDAYS(Lister!$D$21,Lister!$E$21,Lister!$D$7:$D$16),IF(AND(E931&lt;DATE(2022,2,1),F931&gt;DATE(2022,2,28)),(NETWORKDAYS(Lister!$D$21,Lister!$E$21,Lister!$D$7:$D$16)-R931)*O931/NETWORKDAYS(Lister!$D$21,Lister!$E$21,Lister!$D$7:$D$16),IF(OR(AND(E931&lt;DATE(2022,2,1),F931&lt;DATE(2022,2,1)),E931&gt;DATE(2022,2,28)),0)))))),0),"")</f>
        <v/>
      </c>
      <c r="V931" s="23" t="str">
        <f t="shared" si="101"/>
        <v/>
      </c>
      <c r="W931" s="23" t="str">
        <f t="shared" si="102"/>
        <v/>
      </c>
      <c r="X931" s="24" t="str">
        <f t="shared" si="103"/>
        <v/>
      </c>
    </row>
    <row r="932" spans="1:24" x14ac:dyDescent="0.3">
      <c r="A932" s="4" t="str">
        <f t="shared" si="104"/>
        <v/>
      </c>
      <c r="B932" s="41"/>
      <c r="C932" s="42"/>
      <c r="D932" s="43"/>
      <c r="E932" s="44"/>
      <c r="F932" s="44"/>
      <c r="G932" s="17" t="str">
        <f>IF(OR(E932="",F932=""),"",NETWORKDAYS(E932,F932,Lister!$D$7:$D$16))</f>
        <v/>
      </c>
      <c r="I932" s="45" t="str">
        <f t="shared" si="98"/>
        <v/>
      </c>
      <c r="J932" s="46"/>
      <c r="K932" s="47">
        <f>IF(ISNUMBER('Opsparede løndele'!I917),J932+'Opsparede løndele'!I917,J932)</f>
        <v>0</v>
      </c>
      <c r="L932" s="48"/>
      <c r="M932" s="49"/>
      <c r="N932" s="23" t="str">
        <f t="shared" si="99"/>
        <v/>
      </c>
      <c r="O932" s="21" t="str">
        <f t="shared" si="100"/>
        <v/>
      </c>
      <c r="P932" s="49"/>
      <c r="Q932" s="49"/>
      <c r="R932" s="49"/>
      <c r="S932" s="22" t="str">
        <f>IFERROR(MAX(IF(OR(P932="",Q932="",R932=""),"",IF(AND(MONTH(E932)=12,MONTH(F932)=12),(NETWORKDAYS(E932,F932,Lister!$D$7:$D$16)-P932)*O932/NETWORKDAYS(Lister!$D$19,Lister!$E$19,Lister!$D$7:$D$16),IF(AND(MONTH(E932)=12,F932&gt;DATE(2021,12,31)),(NETWORKDAYS(E932,Lister!$E$19,Lister!$D$7:$D$16)-P932)*O932/NETWORKDAYS(Lister!$D$19,Lister!$E$19,Lister!$D$7:$D$16),IF(E932&gt;DATE(2021,12,31),0)))),0),"")</f>
        <v/>
      </c>
      <c r="T932" s="22" t="str">
        <f>IFERROR(MAX(IF(OR(P932="",Q932="",R932=""),"",IF(AND(MONTH(E932)=1,MONTH(F932)=1),(NETWORKDAYS(E932,F932,Lister!$D$7:$D$16)-Q932)*O932/NETWORKDAYS(Lister!$D$20,Lister!$E$20,Lister!$D$7:$D$16),IF(AND(MONTH(E932)=1,F932&gt;DATE(2022,1,31)),(NETWORKDAYS(E932,Lister!$E$20,Lister!$D$7:$D$16)-Q932)*O932/NETWORKDAYS(Lister!$D$20,Lister!$E$20,Lister!$D$7:$D$16),IF(AND(E932&lt;DATE(2022,1,1),MONTH(F932)=1),(NETWORKDAYS(Lister!$D$20,F932,Lister!$D$7:$D$16)-Q932)*O932/NETWORKDAYS(Lister!$D$20,Lister!$E$20,Lister!$D$7:$D$16),IF(AND(E932&lt;DATE(2022,1,1),F932&gt;DATE(2022,1,31)),(NETWORKDAYS(Lister!$D$20,Lister!$E$20,Lister!$D$7:$D$16)-Q932)*O932/NETWORKDAYS(Lister!$D$20,Lister!$E$20,Lister!$D$7:$D$16),IF(OR(AND(E932&lt;DATE(2022,1,1),F932&lt;DATE(2022,1,1)),E932&gt;DATE(2022,1,31)),0)))))),0),"")</f>
        <v/>
      </c>
      <c r="U932" s="22" t="str">
        <f>IFERROR(MAX(IF(OR(P932="",Q932="",R932=""),"",IF(AND(MONTH(E932)=2,MONTH(F932)=2),(NETWORKDAYS(E932,F932,Lister!$D$7:$D$16)-R932)*O932/NETWORKDAYS(Lister!$D$21,Lister!$E$21,Lister!$D$7:$D$16),IF(AND(MONTH(E932)=2,F932&gt;DATE(2022,2,28)),(NETWORKDAYS(E932,Lister!$E$21,Lister!$D$7:$D$16)-R932)*O932/NETWORKDAYS(Lister!$D$21,Lister!$E$21,Lister!$D$7:$D$16),IF(AND(E932&lt;DATE(2022,2,1),MONTH(F932)=2),(NETWORKDAYS(Lister!$D$21,F932,Lister!$D$7:$D$16)-R932)*O932/NETWORKDAYS(Lister!$D$21,Lister!$E$21,Lister!$D$7:$D$16),IF(AND(E932&lt;DATE(2022,2,1),F932&gt;DATE(2022,2,28)),(NETWORKDAYS(Lister!$D$21,Lister!$E$21,Lister!$D$7:$D$16)-R932)*O932/NETWORKDAYS(Lister!$D$21,Lister!$E$21,Lister!$D$7:$D$16),IF(OR(AND(E932&lt;DATE(2022,2,1),F932&lt;DATE(2022,2,1)),E932&gt;DATE(2022,2,28)),0)))))),0),"")</f>
        <v/>
      </c>
      <c r="V932" s="23" t="str">
        <f t="shared" si="101"/>
        <v/>
      </c>
      <c r="W932" s="23" t="str">
        <f t="shared" si="102"/>
        <v/>
      </c>
      <c r="X932" s="24" t="str">
        <f t="shared" si="103"/>
        <v/>
      </c>
    </row>
    <row r="933" spans="1:24" x14ac:dyDescent="0.3">
      <c r="A933" s="4" t="str">
        <f t="shared" si="104"/>
        <v/>
      </c>
      <c r="B933" s="41"/>
      <c r="C933" s="42"/>
      <c r="D933" s="43"/>
      <c r="E933" s="44"/>
      <c r="F933" s="44"/>
      <c r="G933" s="17" t="str">
        <f>IF(OR(E933="",F933=""),"",NETWORKDAYS(E933,F933,Lister!$D$7:$D$16))</f>
        <v/>
      </c>
      <c r="I933" s="45" t="str">
        <f t="shared" si="98"/>
        <v/>
      </c>
      <c r="J933" s="46"/>
      <c r="K933" s="47">
        <f>IF(ISNUMBER('Opsparede løndele'!I918),J933+'Opsparede løndele'!I918,J933)</f>
        <v>0</v>
      </c>
      <c r="L933" s="48"/>
      <c r="M933" s="49"/>
      <c r="N933" s="23" t="str">
        <f t="shared" si="99"/>
        <v/>
      </c>
      <c r="O933" s="21" t="str">
        <f t="shared" si="100"/>
        <v/>
      </c>
      <c r="P933" s="49"/>
      <c r="Q933" s="49"/>
      <c r="R933" s="49"/>
      <c r="S933" s="22" t="str">
        <f>IFERROR(MAX(IF(OR(P933="",Q933="",R933=""),"",IF(AND(MONTH(E933)=12,MONTH(F933)=12),(NETWORKDAYS(E933,F933,Lister!$D$7:$D$16)-P933)*O933/NETWORKDAYS(Lister!$D$19,Lister!$E$19,Lister!$D$7:$D$16),IF(AND(MONTH(E933)=12,F933&gt;DATE(2021,12,31)),(NETWORKDAYS(E933,Lister!$E$19,Lister!$D$7:$D$16)-P933)*O933/NETWORKDAYS(Lister!$D$19,Lister!$E$19,Lister!$D$7:$D$16),IF(E933&gt;DATE(2021,12,31),0)))),0),"")</f>
        <v/>
      </c>
      <c r="T933" s="22" t="str">
        <f>IFERROR(MAX(IF(OR(P933="",Q933="",R933=""),"",IF(AND(MONTH(E933)=1,MONTH(F933)=1),(NETWORKDAYS(E933,F933,Lister!$D$7:$D$16)-Q933)*O933/NETWORKDAYS(Lister!$D$20,Lister!$E$20,Lister!$D$7:$D$16),IF(AND(MONTH(E933)=1,F933&gt;DATE(2022,1,31)),(NETWORKDAYS(E933,Lister!$E$20,Lister!$D$7:$D$16)-Q933)*O933/NETWORKDAYS(Lister!$D$20,Lister!$E$20,Lister!$D$7:$D$16),IF(AND(E933&lt;DATE(2022,1,1),MONTH(F933)=1),(NETWORKDAYS(Lister!$D$20,F933,Lister!$D$7:$D$16)-Q933)*O933/NETWORKDAYS(Lister!$D$20,Lister!$E$20,Lister!$D$7:$D$16),IF(AND(E933&lt;DATE(2022,1,1),F933&gt;DATE(2022,1,31)),(NETWORKDAYS(Lister!$D$20,Lister!$E$20,Lister!$D$7:$D$16)-Q933)*O933/NETWORKDAYS(Lister!$D$20,Lister!$E$20,Lister!$D$7:$D$16),IF(OR(AND(E933&lt;DATE(2022,1,1),F933&lt;DATE(2022,1,1)),E933&gt;DATE(2022,1,31)),0)))))),0),"")</f>
        <v/>
      </c>
      <c r="U933" s="22" t="str">
        <f>IFERROR(MAX(IF(OR(P933="",Q933="",R933=""),"",IF(AND(MONTH(E933)=2,MONTH(F933)=2),(NETWORKDAYS(E933,F933,Lister!$D$7:$D$16)-R933)*O933/NETWORKDAYS(Lister!$D$21,Lister!$E$21,Lister!$D$7:$D$16),IF(AND(MONTH(E933)=2,F933&gt;DATE(2022,2,28)),(NETWORKDAYS(E933,Lister!$E$21,Lister!$D$7:$D$16)-R933)*O933/NETWORKDAYS(Lister!$D$21,Lister!$E$21,Lister!$D$7:$D$16),IF(AND(E933&lt;DATE(2022,2,1),MONTH(F933)=2),(NETWORKDAYS(Lister!$D$21,F933,Lister!$D$7:$D$16)-R933)*O933/NETWORKDAYS(Lister!$D$21,Lister!$E$21,Lister!$D$7:$D$16),IF(AND(E933&lt;DATE(2022,2,1),F933&gt;DATE(2022,2,28)),(NETWORKDAYS(Lister!$D$21,Lister!$E$21,Lister!$D$7:$D$16)-R933)*O933/NETWORKDAYS(Lister!$D$21,Lister!$E$21,Lister!$D$7:$D$16),IF(OR(AND(E933&lt;DATE(2022,2,1),F933&lt;DATE(2022,2,1)),E933&gt;DATE(2022,2,28)),0)))))),0),"")</f>
        <v/>
      </c>
      <c r="V933" s="23" t="str">
        <f t="shared" si="101"/>
        <v/>
      </c>
      <c r="W933" s="23" t="str">
        <f t="shared" si="102"/>
        <v/>
      </c>
      <c r="X933" s="24" t="str">
        <f t="shared" si="103"/>
        <v/>
      </c>
    </row>
    <row r="934" spans="1:24" x14ac:dyDescent="0.3">
      <c r="A934" s="4" t="str">
        <f t="shared" si="104"/>
        <v/>
      </c>
      <c r="B934" s="41"/>
      <c r="C934" s="42"/>
      <c r="D934" s="43"/>
      <c r="E934" s="44"/>
      <c r="F934" s="44"/>
      <c r="G934" s="17" t="str">
        <f>IF(OR(E934="",F934=""),"",NETWORKDAYS(E934,F934,Lister!$D$7:$D$16))</f>
        <v/>
      </c>
      <c r="I934" s="45" t="str">
        <f t="shared" si="98"/>
        <v/>
      </c>
      <c r="J934" s="46"/>
      <c r="K934" s="47">
        <f>IF(ISNUMBER('Opsparede løndele'!I919),J934+'Opsparede løndele'!I919,J934)</f>
        <v>0</v>
      </c>
      <c r="L934" s="48"/>
      <c r="M934" s="49"/>
      <c r="N934" s="23" t="str">
        <f t="shared" si="99"/>
        <v/>
      </c>
      <c r="O934" s="21" t="str">
        <f t="shared" si="100"/>
        <v/>
      </c>
      <c r="P934" s="49"/>
      <c r="Q934" s="49"/>
      <c r="R934" s="49"/>
      <c r="S934" s="22" t="str">
        <f>IFERROR(MAX(IF(OR(P934="",Q934="",R934=""),"",IF(AND(MONTH(E934)=12,MONTH(F934)=12),(NETWORKDAYS(E934,F934,Lister!$D$7:$D$16)-P934)*O934/NETWORKDAYS(Lister!$D$19,Lister!$E$19,Lister!$D$7:$D$16),IF(AND(MONTH(E934)=12,F934&gt;DATE(2021,12,31)),(NETWORKDAYS(E934,Lister!$E$19,Lister!$D$7:$D$16)-P934)*O934/NETWORKDAYS(Lister!$D$19,Lister!$E$19,Lister!$D$7:$D$16),IF(E934&gt;DATE(2021,12,31),0)))),0),"")</f>
        <v/>
      </c>
      <c r="T934" s="22" t="str">
        <f>IFERROR(MAX(IF(OR(P934="",Q934="",R934=""),"",IF(AND(MONTH(E934)=1,MONTH(F934)=1),(NETWORKDAYS(E934,F934,Lister!$D$7:$D$16)-Q934)*O934/NETWORKDAYS(Lister!$D$20,Lister!$E$20,Lister!$D$7:$D$16),IF(AND(MONTH(E934)=1,F934&gt;DATE(2022,1,31)),(NETWORKDAYS(E934,Lister!$E$20,Lister!$D$7:$D$16)-Q934)*O934/NETWORKDAYS(Lister!$D$20,Lister!$E$20,Lister!$D$7:$D$16),IF(AND(E934&lt;DATE(2022,1,1),MONTH(F934)=1),(NETWORKDAYS(Lister!$D$20,F934,Lister!$D$7:$D$16)-Q934)*O934/NETWORKDAYS(Lister!$D$20,Lister!$E$20,Lister!$D$7:$D$16),IF(AND(E934&lt;DATE(2022,1,1),F934&gt;DATE(2022,1,31)),(NETWORKDAYS(Lister!$D$20,Lister!$E$20,Lister!$D$7:$D$16)-Q934)*O934/NETWORKDAYS(Lister!$D$20,Lister!$E$20,Lister!$D$7:$D$16),IF(OR(AND(E934&lt;DATE(2022,1,1),F934&lt;DATE(2022,1,1)),E934&gt;DATE(2022,1,31)),0)))))),0),"")</f>
        <v/>
      </c>
      <c r="U934" s="22" t="str">
        <f>IFERROR(MAX(IF(OR(P934="",Q934="",R934=""),"",IF(AND(MONTH(E934)=2,MONTH(F934)=2),(NETWORKDAYS(E934,F934,Lister!$D$7:$D$16)-R934)*O934/NETWORKDAYS(Lister!$D$21,Lister!$E$21,Lister!$D$7:$D$16),IF(AND(MONTH(E934)=2,F934&gt;DATE(2022,2,28)),(NETWORKDAYS(E934,Lister!$E$21,Lister!$D$7:$D$16)-R934)*O934/NETWORKDAYS(Lister!$D$21,Lister!$E$21,Lister!$D$7:$D$16),IF(AND(E934&lt;DATE(2022,2,1),MONTH(F934)=2),(NETWORKDAYS(Lister!$D$21,F934,Lister!$D$7:$D$16)-R934)*O934/NETWORKDAYS(Lister!$D$21,Lister!$E$21,Lister!$D$7:$D$16),IF(AND(E934&lt;DATE(2022,2,1),F934&gt;DATE(2022,2,28)),(NETWORKDAYS(Lister!$D$21,Lister!$E$21,Lister!$D$7:$D$16)-R934)*O934/NETWORKDAYS(Lister!$D$21,Lister!$E$21,Lister!$D$7:$D$16),IF(OR(AND(E934&lt;DATE(2022,2,1),F934&lt;DATE(2022,2,1)),E934&gt;DATE(2022,2,28)),0)))))),0),"")</f>
        <v/>
      </c>
      <c r="V934" s="23" t="str">
        <f t="shared" si="101"/>
        <v/>
      </c>
      <c r="W934" s="23" t="str">
        <f t="shared" si="102"/>
        <v/>
      </c>
      <c r="X934" s="24" t="str">
        <f t="shared" si="103"/>
        <v/>
      </c>
    </row>
    <row r="935" spans="1:24" x14ac:dyDescent="0.3">
      <c r="A935" s="4" t="str">
        <f t="shared" si="104"/>
        <v/>
      </c>
      <c r="B935" s="41"/>
      <c r="C935" s="42"/>
      <c r="D935" s="43"/>
      <c r="E935" s="44"/>
      <c r="F935" s="44"/>
      <c r="G935" s="17" t="str">
        <f>IF(OR(E935="",F935=""),"",NETWORKDAYS(E935,F935,Lister!$D$7:$D$16))</f>
        <v/>
      </c>
      <c r="I935" s="45" t="str">
        <f t="shared" si="98"/>
        <v/>
      </c>
      <c r="J935" s="46"/>
      <c r="K935" s="47">
        <f>IF(ISNUMBER('Opsparede løndele'!I920),J935+'Opsparede løndele'!I920,J935)</f>
        <v>0</v>
      </c>
      <c r="L935" s="48"/>
      <c r="M935" s="49"/>
      <c r="N935" s="23" t="str">
        <f t="shared" si="99"/>
        <v/>
      </c>
      <c r="O935" s="21" t="str">
        <f t="shared" si="100"/>
        <v/>
      </c>
      <c r="P935" s="49"/>
      <c r="Q935" s="49"/>
      <c r="R935" s="49"/>
      <c r="S935" s="22" t="str">
        <f>IFERROR(MAX(IF(OR(P935="",Q935="",R935=""),"",IF(AND(MONTH(E935)=12,MONTH(F935)=12),(NETWORKDAYS(E935,F935,Lister!$D$7:$D$16)-P935)*O935/NETWORKDAYS(Lister!$D$19,Lister!$E$19,Lister!$D$7:$D$16),IF(AND(MONTH(E935)=12,F935&gt;DATE(2021,12,31)),(NETWORKDAYS(E935,Lister!$E$19,Lister!$D$7:$D$16)-P935)*O935/NETWORKDAYS(Lister!$D$19,Lister!$E$19,Lister!$D$7:$D$16),IF(E935&gt;DATE(2021,12,31),0)))),0),"")</f>
        <v/>
      </c>
      <c r="T935" s="22" t="str">
        <f>IFERROR(MAX(IF(OR(P935="",Q935="",R935=""),"",IF(AND(MONTH(E935)=1,MONTH(F935)=1),(NETWORKDAYS(E935,F935,Lister!$D$7:$D$16)-Q935)*O935/NETWORKDAYS(Lister!$D$20,Lister!$E$20,Lister!$D$7:$D$16),IF(AND(MONTH(E935)=1,F935&gt;DATE(2022,1,31)),(NETWORKDAYS(E935,Lister!$E$20,Lister!$D$7:$D$16)-Q935)*O935/NETWORKDAYS(Lister!$D$20,Lister!$E$20,Lister!$D$7:$D$16),IF(AND(E935&lt;DATE(2022,1,1),MONTH(F935)=1),(NETWORKDAYS(Lister!$D$20,F935,Lister!$D$7:$D$16)-Q935)*O935/NETWORKDAYS(Lister!$D$20,Lister!$E$20,Lister!$D$7:$D$16),IF(AND(E935&lt;DATE(2022,1,1),F935&gt;DATE(2022,1,31)),(NETWORKDAYS(Lister!$D$20,Lister!$E$20,Lister!$D$7:$D$16)-Q935)*O935/NETWORKDAYS(Lister!$D$20,Lister!$E$20,Lister!$D$7:$D$16),IF(OR(AND(E935&lt;DATE(2022,1,1),F935&lt;DATE(2022,1,1)),E935&gt;DATE(2022,1,31)),0)))))),0),"")</f>
        <v/>
      </c>
      <c r="U935" s="22" t="str">
        <f>IFERROR(MAX(IF(OR(P935="",Q935="",R935=""),"",IF(AND(MONTH(E935)=2,MONTH(F935)=2),(NETWORKDAYS(E935,F935,Lister!$D$7:$D$16)-R935)*O935/NETWORKDAYS(Lister!$D$21,Lister!$E$21,Lister!$D$7:$D$16),IF(AND(MONTH(E935)=2,F935&gt;DATE(2022,2,28)),(NETWORKDAYS(E935,Lister!$E$21,Lister!$D$7:$D$16)-R935)*O935/NETWORKDAYS(Lister!$D$21,Lister!$E$21,Lister!$D$7:$D$16),IF(AND(E935&lt;DATE(2022,2,1),MONTH(F935)=2),(NETWORKDAYS(Lister!$D$21,F935,Lister!$D$7:$D$16)-R935)*O935/NETWORKDAYS(Lister!$D$21,Lister!$E$21,Lister!$D$7:$D$16),IF(AND(E935&lt;DATE(2022,2,1),F935&gt;DATE(2022,2,28)),(NETWORKDAYS(Lister!$D$21,Lister!$E$21,Lister!$D$7:$D$16)-R935)*O935/NETWORKDAYS(Lister!$D$21,Lister!$E$21,Lister!$D$7:$D$16),IF(OR(AND(E935&lt;DATE(2022,2,1),F935&lt;DATE(2022,2,1)),E935&gt;DATE(2022,2,28)),0)))))),0),"")</f>
        <v/>
      </c>
      <c r="V935" s="23" t="str">
        <f t="shared" si="101"/>
        <v/>
      </c>
      <c r="W935" s="23" t="str">
        <f t="shared" si="102"/>
        <v/>
      </c>
      <c r="X935" s="24" t="str">
        <f t="shared" si="103"/>
        <v/>
      </c>
    </row>
    <row r="936" spans="1:24" x14ac:dyDescent="0.3">
      <c r="A936" s="4" t="str">
        <f t="shared" si="104"/>
        <v/>
      </c>
      <c r="B936" s="41"/>
      <c r="C936" s="42"/>
      <c r="D936" s="43"/>
      <c r="E936" s="44"/>
      <c r="F936" s="44"/>
      <c r="G936" s="17" t="str">
        <f>IF(OR(E936="",F936=""),"",NETWORKDAYS(E936,F936,Lister!$D$7:$D$16))</f>
        <v/>
      </c>
      <c r="I936" s="45" t="str">
        <f t="shared" si="98"/>
        <v/>
      </c>
      <c r="J936" s="46"/>
      <c r="K936" s="47">
        <f>IF(ISNUMBER('Opsparede løndele'!I921),J936+'Opsparede løndele'!I921,J936)</f>
        <v>0</v>
      </c>
      <c r="L936" s="48"/>
      <c r="M936" s="49"/>
      <c r="N936" s="23" t="str">
        <f t="shared" si="99"/>
        <v/>
      </c>
      <c r="O936" s="21" t="str">
        <f t="shared" si="100"/>
        <v/>
      </c>
      <c r="P936" s="49"/>
      <c r="Q936" s="49"/>
      <c r="R936" s="49"/>
      <c r="S936" s="22" t="str">
        <f>IFERROR(MAX(IF(OR(P936="",Q936="",R936=""),"",IF(AND(MONTH(E936)=12,MONTH(F936)=12),(NETWORKDAYS(E936,F936,Lister!$D$7:$D$16)-P936)*O936/NETWORKDAYS(Lister!$D$19,Lister!$E$19,Lister!$D$7:$D$16),IF(AND(MONTH(E936)=12,F936&gt;DATE(2021,12,31)),(NETWORKDAYS(E936,Lister!$E$19,Lister!$D$7:$D$16)-P936)*O936/NETWORKDAYS(Lister!$D$19,Lister!$E$19,Lister!$D$7:$D$16),IF(E936&gt;DATE(2021,12,31),0)))),0),"")</f>
        <v/>
      </c>
      <c r="T936" s="22" t="str">
        <f>IFERROR(MAX(IF(OR(P936="",Q936="",R936=""),"",IF(AND(MONTH(E936)=1,MONTH(F936)=1),(NETWORKDAYS(E936,F936,Lister!$D$7:$D$16)-Q936)*O936/NETWORKDAYS(Lister!$D$20,Lister!$E$20,Lister!$D$7:$D$16),IF(AND(MONTH(E936)=1,F936&gt;DATE(2022,1,31)),(NETWORKDAYS(E936,Lister!$E$20,Lister!$D$7:$D$16)-Q936)*O936/NETWORKDAYS(Lister!$D$20,Lister!$E$20,Lister!$D$7:$D$16),IF(AND(E936&lt;DATE(2022,1,1),MONTH(F936)=1),(NETWORKDAYS(Lister!$D$20,F936,Lister!$D$7:$D$16)-Q936)*O936/NETWORKDAYS(Lister!$D$20,Lister!$E$20,Lister!$D$7:$D$16),IF(AND(E936&lt;DATE(2022,1,1),F936&gt;DATE(2022,1,31)),(NETWORKDAYS(Lister!$D$20,Lister!$E$20,Lister!$D$7:$D$16)-Q936)*O936/NETWORKDAYS(Lister!$D$20,Lister!$E$20,Lister!$D$7:$D$16),IF(OR(AND(E936&lt;DATE(2022,1,1),F936&lt;DATE(2022,1,1)),E936&gt;DATE(2022,1,31)),0)))))),0),"")</f>
        <v/>
      </c>
      <c r="U936" s="22" t="str">
        <f>IFERROR(MAX(IF(OR(P936="",Q936="",R936=""),"",IF(AND(MONTH(E936)=2,MONTH(F936)=2),(NETWORKDAYS(E936,F936,Lister!$D$7:$D$16)-R936)*O936/NETWORKDAYS(Lister!$D$21,Lister!$E$21,Lister!$D$7:$D$16),IF(AND(MONTH(E936)=2,F936&gt;DATE(2022,2,28)),(NETWORKDAYS(E936,Lister!$E$21,Lister!$D$7:$D$16)-R936)*O936/NETWORKDAYS(Lister!$D$21,Lister!$E$21,Lister!$D$7:$D$16),IF(AND(E936&lt;DATE(2022,2,1),MONTH(F936)=2),(NETWORKDAYS(Lister!$D$21,F936,Lister!$D$7:$D$16)-R936)*O936/NETWORKDAYS(Lister!$D$21,Lister!$E$21,Lister!$D$7:$D$16),IF(AND(E936&lt;DATE(2022,2,1),F936&gt;DATE(2022,2,28)),(NETWORKDAYS(Lister!$D$21,Lister!$E$21,Lister!$D$7:$D$16)-R936)*O936/NETWORKDAYS(Lister!$D$21,Lister!$E$21,Lister!$D$7:$D$16),IF(OR(AND(E936&lt;DATE(2022,2,1),F936&lt;DATE(2022,2,1)),E936&gt;DATE(2022,2,28)),0)))))),0),"")</f>
        <v/>
      </c>
      <c r="V936" s="23" t="str">
        <f t="shared" si="101"/>
        <v/>
      </c>
      <c r="W936" s="23" t="str">
        <f t="shared" si="102"/>
        <v/>
      </c>
      <c r="X936" s="24" t="str">
        <f t="shared" si="103"/>
        <v/>
      </c>
    </row>
    <row r="937" spans="1:24" x14ac:dyDescent="0.3">
      <c r="A937" s="4" t="str">
        <f t="shared" si="104"/>
        <v/>
      </c>
      <c r="B937" s="41"/>
      <c r="C937" s="42"/>
      <c r="D937" s="43"/>
      <c r="E937" s="44"/>
      <c r="F937" s="44"/>
      <c r="G937" s="17" t="str">
        <f>IF(OR(E937="",F937=""),"",NETWORKDAYS(E937,F937,Lister!$D$7:$D$16))</f>
        <v/>
      </c>
      <c r="I937" s="45" t="str">
        <f t="shared" si="98"/>
        <v/>
      </c>
      <c r="J937" s="46"/>
      <c r="K937" s="47">
        <f>IF(ISNUMBER('Opsparede løndele'!I922),J937+'Opsparede løndele'!I922,J937)</f>
        <v>0</v>
      </c>
      <c r="L937" s="48"/>
      <c r="M937" s="49"/>
      <c r="N937" s="23" t="str">
        <f t="shared" si="99"/>
        <v/>
      </c>
      <c r="O937" s="21" t="str">
        <f t="shared" si="100"/>
        <v/>
      </c>
      <c r="P937" s="49"/>
      <c r="Q937" s="49"/>
      <c r="R937" s="49"/>
      <c r="S937" s="22" t="str">
        <f>IFERROR(MAX(IF(OR(P937="",Q937="",R937=""),"",IF(AND(MONTH(E937)=12,MONTH(F937)=12),(NETWORKDAYS(E937,F937,Lister!$D$7:$D$16)-P937)*O937/NETWORKDAYS(Lister!$D$19,Lister!$E$19,Lister!$D$7:$D$16),IF(AND(MONTH(E937)=12,F937&gt;DATE(2021,12,31)),(NETWORKDAYS(E937,Lister!$E$19,Lister!$D$7:$D$16)-P937)*O937/NETWORKDAYS(Lister!$D$19,Lister!$E$19,Lister!$D$7:$D$16),IF(E937&gt;DATE(2021,12,31),0)))),0),"")</f>
        <v/>
      </c>
      <c r="T937" s="22" t="str">
        <f>IFERROR(MAX(IF(OR(P937="",Q937="",R937=""),"",IF(AND(MONTH(E937)=1,MONTH(F937)=1),(NETWORKDAYS(E937,F937,Lister!$D$7:$D$16)-Q937)*O937/NETWORKDAYS(Lister!$D$20,Lister!$E$20,Lister!$D$7:$D$16),IF(AND(MONTH(E937)=1,F937&gt;DATE(2022,1,31)),(NETWORKDAYS(E937,Lister!$E$20,Lister!$D$7:$D$16)-Q937)*O937/NETWORKDAYS(Lister!$D$20,Lister!$E$20,Lister!$D$7:$D$16),IF(AND(E937&lt;DATE(2022,1,1),MONTH(F937)=1),(NETWORKDAYS(Lister!$D$20,F937,Lister!$D$7:$D$16)-Q937)*O937/NETWORKDAYS(Lister!$D$20,Lister!$E$20,Lister!$D$7:$D$16),IF(AND(E937&lt;DATE(2022,1,1),F937&gt;DATE(2022,1,31)),(NETWORKDAYS(Lister!$D$20,Lister!$E$20,Lister!$D$7:$D$16)-Q937)*O937/NETWORKDAYS(Lister!$D$20,Lister!$E$20,Lister!$D$7:$D$16),IF(OR(AND(E937&lt;DATE(2022,1,1),F937&lt;DATE(2022,1,1)),E937&gt;DATE(2022,1,31)),0)))))),0),"")</f>
        <v/>
      </c>
      <c r="U937" s="22" t="str">
        <f>IFERROR(MAX(IF(OR(P937="",Q937="",R937=""),"",IF(AND(MONTH(E937)=2,MONTH(F937)=2),(NETWORKDAYS(E937,F937,Lister!$D$7:$D$16)-R937)*O937/NETWORKDAYS(Lister!$D$21,Lister!$E$21,Lister!$D$7:$D$16),IF(AND(MONTH(E937)=2,F937&gt;DATE(2022,2,28)),(NETWORKDAYS(E937,Lister!$E$21,Lister!$D$7:$D$16)-R937)*O937/NETWORKDAYS(Lister!$D$21,Lister!$E$21,Lister!$D$7:$D$16),IF(AND(E937&lt;DATE(2022,2,1),MONTH(F937)=2),(NETWORKDAYS(Lister!$D$21,F937,Lister!$D$7:$D$16)-R937)*O937/NETWORKDAYS(Lister!$D$21,Lister!$E$21,Lister!$D$7:$D$16),IF(AND(E937&lt;DATE(2022,2,1),F937&gt;DATE(2022,2,28)),(NETWORKDAYS(Lister!$D$21,Lister!$E$21,Lister!$D$7:$D$16)-R937)*O937/NETWORKDAYS(Lister!$D$21,Lister!$E$21,Lister!$D$7:$D$16),IF(OR(AND(E937&lt;DATE(2022,2,1),F937&lt;DATE(2022,2,1)),E937&gt;DATE(2022,2,28)),0)))))),0),"")</f>
        <v/>
      </c>
      <c r="V937" s="23" t="str">
        <f t="shared" si="101"/>
        <v/>
      </c>
      <c r="W937" s="23" t="str">
        <f t="shared" si="102"/>
        <v/>
      </c>
      <c r="X937" s="24" t="str">
        <f t="shared" si="103"/>
        <v/>
      </c>
    </row>
    <row r="938" spans="1:24" x14ac:dyDescent="0.3">
      <c r="A938" s="4" t="str">
        <f t="shared" si="104"/>
        <v/>
      </c>
      <c r="B938" s="41"/>
      <c r="C938" s="42"/>
      <c r="D938" s="43"/>
      <c r="E938" s="44"/>
      <c r="F938" s="44"/>
      <c r="G938" s="17" t="str">
        <f>IF(OR(E938="",F938=""),"",NETWORKDAYS(E938,F938,Lister!$D$7:$D$16))</f>
        <v/>
      </c>
      <c r="I938" s="45" t="str">
        <f t="shared" si="98"/>
        <v/>
      </c>
      <c r="J938" s="46"/>
      <c r="K938" s="47">
        <f>IF(ISNUMBER('Opsparede løndele'!I923),J938+'Opsparede løndele'!I923,J938)</f>
        <v>0</v>
      </c>
      <c r="L938" s="48"/>
      <c r="M938" s="49"/>
      <c r="N938" s="23" t="str">
        <f t="shared" si="99"/>
        <v/>
      </c>
      <c r="O938" s="21" t="str">
        <f t="shared" si="100"/>
        <v/>
      </c>
      <c r="P938" s="49"/>
      <c r="Q938" s="49"/>
      <c r="R938" s="49"/>
      <c r="S938" s="22" t="str">
        <f>IFERROR(MAX(IF(OR(P938="",Q938="",R938=""),"",IF(AND(MONTH(E938)=12,MONTH(F938)=12),(NETWORKDAYS(E938,F938,Lister!$D$7:$D$16)-P938)*O938/NETWORKDAYS(Lister!$D$19,Lister!$E$19,Lister!$D$7:$D$16),IF(AND(MONTH(E938)=12,F938&gt;DATE(2021,12,31)),(NETWORKDAYS(E938,Lister!$E$19,Lister!$D$7:$D$16)-P938)*O938/NETWORKDAYS(Lister!$D$19,Lister!$E$19,Lister!$D$7:$D$16),IF(E938&gt;DATE(2021,12,31),0)))),0),"")</f>
        <v/>
      </c>
      <c r="T938" s="22" t="str">
        <f>IFERROR(MAX(IF(OR(P938="",Q938="",R938=""),"",IF(AND(MONTH(E938)=1,MONTH(F938)=1),(NETWORKDAYS(E938,F938,Lister!$D$7:$D$16)-Q938)*O938/NETWORKDAYS(Lister!$D$20,Lister!$E$20,Lister!$D$7:$D$16),IF(AND(MONTH(E938)=1,F938&gt;DATE(2022,1,31)),(NETWORKDAYS(E938,Lister!$E$20,Lister!$D$7:$D$16)-Q938)*O938/NETWORKDAYS(Lister!$D$20,Lister!$E$20,Lister!$D$7:$D$16),IF(AND(E938&lt;DATE(2022,1,1),MONTH(F938)=1),(NETWORKDAYS(Lister!$D$20,F938,Lister!$D$7:$D$16)-Q938)*O938/NETWORKDAYS(Lister!$D$20,Lister!$E$20,Lister!$D$7:$D$16),IF(AND(E938&lt;DATE(2022,1,1),F938&gt;DATE(2022,1,31)),(NETWORKDAYS(Lister!$D$20,Lister!$E$20,Lister!$D$7:$D$16)-Q938)*O938/NETWORKDAYS(Lister!$D$20,Lister!$E$20,Lister!$D$7:$D$16),IF(OR(AND(E938&lt;DATE(2022,1,1),F938&lt;DATE(2022,1,1)),E938&gt;DATE(2022,1,31)),0)))))),0),"")</f>
        <v/>
      </c>
      <c r="U938" s="22" t="str">
        <f>IFERROR(MAX(IF(OR(P938="",Q938="",R938=""),"",IF(AND(MONTH(E938)=2,MONTH(F938)=2),(NETWORKDAYS(E938,F938,Lister!$D$7:$D$16)-R938)*O938/NETWORKDAYS(Lister!$D$21,Lister!$E$21,Lister!$D$7:$D$16),IF(AND(MONTH(E938)=2,F938&gt;DATE(2022,2,28)),(NETWORKDAYS(E938,Lister!$E$21,Lister!$D$7:$D$16)-R938)*O938/NETWORKDAYS(Lister!$D$21,Lister!$E$21,Lister!$D$7:$D$16),IF(AND(E938&lt;DATE(2022,2,1),MONTH(F938)=2),(NETWORKDAYS(Lister!$D$21,F938,Lister!$D$7:$D$16)-R938)*O938/NETWORKDAYS(Lister!$D$21,Lister!$E$21,Lister!$D$7:$D$16),IF(AND(E938&lt;DATE(2022,2,1),F938&gt;DATE(2022,2,28)),(NETWORKDAYS(Lister!$D$21,Lister!$E$21,Lister!$D$7:$D$16)-R938)*O938/NETWORKDAYS(Lister!$D$21,Lister!$E$21,Lister!$D$7:$D$16),IF(OR(AND(E938&lt;DATE(2022,2,1),F938&lt;DATE(2022,2,1)),E938&gt;DATE(2022,2,28)),0)))))),0),"")</f>
        <v/>
      </c>
      <c r="V938" s="23" t="str">
        <f t="shared" si="101"/>
        <v/>
      </c>
      <c r="W938" s="23" t="str">
        <f t="shared" si="102"/>
        <v/>
      </c>
      <c r="X938" s="24" t="str">
        <f t="shared" si="103"/>
        <v/>
      </c>
    </row>
    <row r="939" spans="1:24" x14ac:dyDescent="0.3">
      <c r="A939" s="4" t="str">
        <f t="shared" si="104"/>
        <v/>
      </c>
      <c r="B939" s="41"/>
      <c r="C939" s="42"/>
      <c r="D939" s="43"/>
      <c r="E939" s="44"/>
      <c r="F939" s="44"/>
      <c r="G939" s="17" t="str">
        <f>IF(OR(E939="",F939=""),"",NETWORKDAYS(E939,F939,Lister!$D$7:$D$16))</f>
        <v/>
      </c>
      <c r="I939" s="45" t="str">
        <f t="shared" si="98"/>
        <v/>
      </c>
      <c r="J939" s="46"/>
      <c r="K939" s="47">
        <f>IF(ISNUMBER('Opsparede løndele'!I924),J939+'Opsparede løndele'!I924,J939)</f>
        <v>0</v>
      </c>
      <c r="L939" s="48"/>
      <c r="M939" s="49"/>
      <c r="N939" s="23" t="str">
        <f t="shared" si="99"/>
        <v/>
      </c>
      <c r="O939" s="21" t="str">
        <f t="shared" si="100"/>
        <v/>
      </c>
      <c r="P939" s="49"/>
      <c r="Q939" s="49"/>
      <c r="R939" s="49"/>
      <c r="S939" s="22" t="str">
        <f>IFERROR(MAX(IF(OR(P939="",Q939="",R939=""),"",IF(AND(MONTH(E939)=12,MONTH(F939)=12),(NETWORKDAYS(E939,F939,Lister!$D$7:$D$16)-P939)*O939/NETWORKDAYS(Lister!$D$19,Lister!$E$19,Lister!$D$7:$D$16),IF(AND(MONTH(E939)=12,F939&gt;DATE(2021,12,31)),(NETWORKDAYS(E939,Lister!$E$19,Lister!$D$7:$D$16)-P939)*O939/NETWORKDAYS(Lister!$D$19,Lister!$E$19,Lister!$D$7:$D$16),IF(E939&gt;DATE(2021,12,31),0)))),0),"")</f>
        <v/>
      </c>
      <c r="T939" s="22" t="str">
        <f>IFERROR(MAX(IF(OR(P939="",Q939="",R939=""),"",IF(AND(MONTH(E939)=1,MONTH(F939)=1),(NETWORKDAYS(E939,F939,Lister!$D$7:$D$16)-Q939)*O939/NETWORKDAYS(Lister!$D$20,Lister!$E$20,Lister!$D$7:$D$16),IF(AND(MONTH(E939)=1,F939&gt;DATE(2022,1,31)),(NETWORKDAYS(E939,Lister!$E$20,Lister!$D$7:$D$16)-Q939)*O939/NETWORKDAYS(Lister!$D$20,Lister!$E$20,Lister!$D$7:$D$16),IF(AND(E939&lt;DATE(2022,1,1),MONTH(F939)=1),(NETWORKDAYS(Lister!$D$20,F939,Lister!$D$7:$D$16)-Q939)*O939/NETWORKDAYS(Lister!$D$20,Lister!$E$20,Lister!$D$7:$D$16),IF(AND(E939&lt;DATE(2022,1,1),F939&gt;DATE(2022,1,31)),(NETWORKDAYS(Lister!$D$20,Lister!$E$20,Lister!$D$7:$D$16)-Q939)*O939/NETWORKDAYS(Lister!$D$20,Lister!$E$20,Lister!$D$7:$D$16),IF(OR(AND(E939&lt;DATE(2022,1,1),F939&lt;DATE(2022,1,1)),E939&gt;DATE(2022,1,31)),0)))))),0),"")</f>
        <v/>
      </c>
      <c r="U939" s="22" t="str">
        <f>IFERROR(MAX(IF(OR(P939="",Q939="",R939=""),"",IF(AND(MONTH(E939)=2,MONTH(F939)=2),(NETWORKDAYS(E939,F939,Lister!$D$7:$D$16)-R939)*O939/NETWORKDAYS(Lister!$D$21,Lister!$E$21,Lister!$D$7:$D$16),IF(AND(MONTH(E939)=2,F939&gt;DATE(2022,2,28)),(NETWORKDAYS(E939,Lister!$E$21,Lister!$D$7:$D$16)-R939)*O939/NETWORKDAYS(Lister!$D$21,Lister!$E$21,Lister!$D$7:$D$16),IF(AND(E939&lt;DATE(2022,2,1),MONTH(F939)=2),(NETWORKDAYS(Lister!$D$21,F939,Lister!$D$7:$D$16)-R939)*O939/NETWORKDAYS(Lister!$D$21,Lister!$E$21,Lister!$D$7:$D$16),IF(AND(E939&lt;DATE(2022,2,1),F939&gt;DATE(2022,2,28)),(NETWORKDAYS(Lister!$D$21,Lister!$E$21,Lister!$D$7:$D$16)-R939)*O939/NETWORKDAYS(Lister!$D$21,Lister!$E$21,Lister!$D$7:$D$16),IF(OR(AND(E939&lt;DATE(2022,2,1),F939&lt;DATE(2022,2,1)),E939&gt;DATE(2022,2,28)),0)))))),0),"")</f>
        <v/>
      </c>
      <c r="V939" s="23" t="str">
        <f t="shared" si="101"/>
        <v/>
      </c>
      <c r="W939" s="23" t="str">
        <f t="shared" si="102"/>
        <v/>
      </c>
      <c r="X939" s="24" t="str">
        <f t="shared" si="103"/>
        <v/>
      </c>
    </row>
    <row r="940" spans="1:24" x14ac:dyDescent="0.3">
      <c r="A940" s="4" t="str">
        <f t="shared" si="104"/>
        <v/>
      </c>
      <c r="B940" s="41"/>
      <c r="C940" s="42"/>
      <c r="D940" s="43"/>
      <c r="E940" s="44"/>
      <c r="F940" s="44"/>
      <c r="G940" s="17" t="str">
        <f>IF(OR(E940="",F940=""),"",NETWORKDAYS(E940,F940,Lister!$D$7:$D$16))</f>
        <v/>
      </c>
      <c r="I940" s="45" t="str">
        <f t="shared" si="98"/>
        <v/>
      </c>
      <c r="J940" s="46"/>
      <c r="K940" s="47">
        <f>IF(ISNUMBER('Opsparede løndele'!I925),J940+'Opsparede løndele'!I925,J940)</f>
        <v>0</v>
      </c>
      <c r="L940" s="48"/>
      <c r="M940" s="49"/>
      <c r="N940" s="23" t="str">
        <f t="shared" si="99"/>
        <v/>
      </c>
      <c r="O940" s="21" t="str">
        <f t="shared" si="100"/>
        <v/>
      </c>
      <c r="P940" s="49"/>
      <c r="Q940" s="49"/>
      <c r="R940" s="49"/>
      <c r="S940" s="22" t="str">
        <f>IFERROR(MAX(IF(OR(P940="",Q940="",R940=""),"",IF(AND(MONTH(E940)=12,MONTH(F940)=12),(NETWORKDAYS(E940,F940,Lister!$D$7:$D$16)-P940)*O940/NETWORKDAYS(Lister!$D$19,Lister!$E$19,Lister!$D$7:$D$16),IF(AND(MONTH(E940)=12,F940&gt;DATE(2021,12,31)),(NETWORKDAYS(E940,Lister!$E$19,Lister!$D$7:$D$16)-P940)*O940/NETWORKDAYS(Lister!$D$19,Lister!$E$19,Lister!$D$7:$D$16),IF(E940&gt;DATE(2021,12,31),0)))),0),"")</f>
        <v/>
      </c>
      <c r="T940" s="22" t="str">
        <f>IFERROR(MAX(IF(OR(P940="",Q940="",R940=""),"",IF(AND(MONTH(E940)=1,MONTH(F940)=1),(NETWORKDAYS(E940,F940,Lister!$D$7:$D$16)-Q940)*O940/NETWORKDAYS(Lister!$D$20,Lister!$E$20,Lister!$D$7:$D$16),IF(AND(MONTH(E940)=1,F940&gt;DATE(2022,1,31)),(NETWORKDAYS(E940,Lister!$E$20,Lister!$D$7:$D$16)-Q940)*O940/NETWORKDAYS(Lister!$D$20,Lister!$E$20,Lister!$D$7:$D$16),IF(AND(E940&lt;DATE(2022,1,1),MONTH(F940)=1),(NETWORKDAYS(Lister!$D$20,F940,Lister!$D$7:$D$16)-Q940)*O940/NETWORKDAYS(Lister!$D$20,Lister!$E$20,Lister!$D$7:$D$16),IF(AND(E940&lt;DATE(2022,1,1),F940&gt;DATE(2022,1,31)),(NETWORKDAYS(Lister!$D$20,Lister!$E$20,Lister!$D$7:$D$16)-Q940)*O940/NETWORKDAYS(Lister!$D$20,Lister!$E$20,Lister!$D$7:$D$16),IF(OR(AND(E940&lt;DATE(2022,1,1),F940&lt;DATE(2022,1,1)),E940&gt;DATE(2022,1,31)),0)))))),0),"")</f>
        <v/>
      </c>
      <c r="U940" s="22" t="str">
        <f>IFERROR(MAX(IF(OR(P940="",Q940="",R940=""),"",IF(AND(MONTH(E940)=2,MONTH(F940)=2),(NETWORKDAYS(E940,F940,Lister!$D$7:$D$16)-R940)*O940/NETWORKDAYS(Lister!$D$21,Lister!$E$21,Lister!$D$7:$D$16),IF(AND(MONTH(E940)=2,F940&gt;DATE(2022,2,28)),(NETWORKDAYS(E940,Lister!$E$21,Lister!$D$7:$D$16)-R940)*O940/NETWORKDAYS(Lister!$D$21,Lister!$E$21,Lister!$D$7:$D$16),IF(AND(E940&lt;DATE(2022,2,1),MONTH(F940)=2),(NETWORKDAYS(Lister!$D$21,F940,Lister!$D$7:$D$16)-R940)*O940/NETWORKDAYS(Lister!$D$21,Lister!$E$21,Lister!$D$7:$D$16),IF(AND(E940&lt;DATE(2022,2,1),F940&gt;DATE(2022,2,28)),(NETWORKDAYS(Lister!$D$21,Lister!$E$21,Lister!$D$7:$D$16)-R940)*O940/NETWORKDAYS(Lister!$D$21,Lister!$E$21,Lister!$D$7:$D$16),IF(OR(AND(E940&lt;DATE(2022,2,1),F940&lt;DATE(2022,2,1)),E940&gt;DATE(2022,2,28)),0)))))),0),"")</f>
        <v/>
      </c>
      <c r="V940" s="23" t="str">
        <f t="shared" si="101"/>
        <v/>
      </c>
      <c r="W940" s="23" t="str">
        <f t="shared" si="102"/>
        <v/>
      </c>
      <c r="X940" s="24" t="str">
        <f t="shared" si="103"/>
        <v/>
      </c>
    </row>
    <row r="941" spans="1:24" x14ac:dyDescent="0.3">
      <c r="A941" s="4" t="str">
        <f t="shared" si="104"/>
        <v/>
      </c>
      <c r="B941" s="41"/>
      <c r="C941" s="42"/>
      <c r="D941" s="43"/>
      <c r="E941" s="44"/>
      <c r="F941" s="44"/>
      <c r="G941" s="17" t="str">
        <f>IF(OR(E941="",F941=""),"",NETWORKDAYS(E941,F941,Lister!$D$7:$D$16))</f>
        <v/>
      </c>
      <c r="I941" s="45" t="str">
        <f t="shared" si="98"/>
        <v/>
      </c>
      <c r="J941" s="46"/>
      <c r="K941" s="47">
        <f>IF(ISNUMBER('Opsparede løndele'!I926),J941+'Opsparede løndele'!I926,J941)</f>
        <v>0</v>
      </c>
      <c r="L941" s="48"/>
      <c r="M941" s="49"/>
      <c r="N941" s="23" t="str">
        <f t="shared" si="99"/>
        <v/>
      </c>
      <c r="O941" s="21" t="str">
        <f t="shared" si="100"/>
        <v/>
      </c>
      <c r="P941" s="49"/>
      <c r="Q941" s="49"/>
      <c r="R941" s="49"/>
      <c r="S941" s="22" t="str">
        <f>IFERROR(MAX(IF(OR(P941="",Q941="",R941=""),"",IF(AND(MONTH(E941)=12,MONTH(F941)=12),(NETWORKDAYS(E941,F941,Lister!$D$7:$D$16)-P941)*O941/NETWORKDAYS(Lister!$D$19,Lister!$E$19,Lister!$D$7:$D$16),IF(AND(MONTH(E941)=12,F941&gt;DATE(2021,12,31)),(NETWORKDAYS(E941,Lister!$E$19,Lister!$D$7:$D$16)-P941)*O941/NETWORKDAYS(Lister!$D$19,Lister!$E$19,Lister!$D$7:$D$16),IF(E941&gt;DATE(2021,12,31),0)))),0),"")</f>
        <v/>
      </c>
      <c r="T941" s="22" t="str">
        <f>IFERROR(MAX(IF(OR(P941="",Q941="",R941=""),"",IF(AND(MONTH(E941)=1,MONTH(F941)=1),(NETWORKDAYS(E941,F941,Lister!$D$7:$D$16)-Q941)*O941/NETWORKDAYS(Lister!$D$20,Lister!$E$20,Lister!$D$7:$D$16),IF(AND(MONTH(E941)=1,F941&gt;DATE(2022,1,31)),(NETWORKDAYS(E941,Lister!$E$20,Lister!$D$7:$D$16)-Q941)*O941/NETWORKDAYS(Lister!$D$20,Lister!$E$20,Lister!$D$7:$D$16),IF(AND(E941&lt;DATE(2022,1,1),MONTH(F941)=1),(NETWORKDAYS(Lister!$D$20,F941,Lister!$D$7:$D$16)-Q941)*O941/NETWORKDAYS(Lister!$D$20,Lister!$E$20,Lister!$D$7:$D$16),IF(AND(E941&lt;DATE(2022,1,1),F941&gt;DATE(2022,1,31)),(NETWORKDAYS(Lister!$D$20,Lister!$E$20,Lister!$D$7:$D$16)-Q941)*O941/NETWORKDAYS(Lister!$D$20,Lister!$E$20,Lister!$D$7:$D$16),IF(OR(AND(E941&lt;DATE(2022,1,1),F941&lt;DATE(2022,1,1)),E941&gt;DATE(2022,1,31)),0)))))),0),"")</f>
        <v/>
      </c>
      <c r="U941" s="22" t="str">
        <f>IFERROR(MAX(IF(OR(P941="",Q941="",R941=""),"",IF(AND(MONTH(E941)=2,MONTH(F941)=2),(NETWORKDAYS(E941,F941,Lister!$D$7:$D$16)-R941)*O941/NETWORKDAYS(Lister!$D$21,Lister!$E$21,Lister!$D$7:$D$16),IF(AND(MONTH(E941)=2,F941&gt;DATE(2022,2,28)),(NETWORKDAYS(E941,Lister!$E$21,Lister!$D$7:$D$16)-R941)*O941/NETWORKDAYS(Lister!$D$21,Lister!$E$21,Lister!$D$7:$D$16),IF(AND(E941&lt;DATE(2022,2,1),MONTH(F941)=2),(NETWORKDAYS(Lister!$D$21,F941,Lister!$D$7:$D$16)-R941)*O941/NETWORKDAYS(Lister!$D$21,Lister!$E$21,Lister!$D$7:$D$16),IF(AND(E941&lt;DATE(2022,2,1),F941&gt;DATE(2022,2,28)),(NETWORKDAYS(Lister!$D$21,Lister!$E$21,Lister!$D$7:$D$16)-R941)*O941/NETWORKDAYS(Lister!$D$21,Lister!$E$21,Lister!$D$7:$D$16),IF(OR(AND(E941&lt;DATE(2022,2,1),F941&lt;DATE(2022,2,1)),E941&gt;DATE(2022,2,28)),0)))))),0),"")</f>
        <v/>
      </c>
      <c r="V941" s="23" t="str">
        <f t="shared" si="101"/>
        <v/>
      </c>
      <c r="W941" s="23" t="str">
        <f t="shared" si="102"/>
        <v/>
      </c>
      <c r="X941" s="24" t="str">
        <f t="shared" si="103"/>
        <v/>
      </c>
    </row>
    <row r="942" spans="1:24" x14ac:dyDescent="0.3">
      <c r="A942" s="4" t="str">
        <f t="shared" si="104"/>
        <v/>
      </c>
      <c r="B942" s="41"/>
      <c r="C942" s="42"/>
      <c r="D942" s="43"/>
      <c r="E942" s="44"/>
      <c r="F942" s="44"/>
      <c r="G942" s="17" t="str">
        <f>IF(OR(E942="",F942=""),"",NETWORKDAYS(E942,F942,Lister!$D$7:$D$16))</f>
        <v/>
      </c>
      <c r="I942" s="45" t="str">
        <f t="shared" si="98"/>
        <v/>
      </c>
      <c r="J942" s="46"/>
      <c r="K942" s="47">
        <f>IF(ISNUMBER('Opsparede løndele'!I927),J942+'Opsparede løndele'!I927,J942)</f>
        <v>0</v>
      </c>
      <c r="L942" s="48"/>
      <c r="M942" s="49"/>
      <c r="N942" s="23" t="str">
        <f t="shared" si="99"/>
        <v/>
      </c>
      <c r="O942" s="21" t="str">
        <f t="shared" si="100"/>
        <v/>
      </c>
      <c r="P942" s="49"/>
      <c r="Q942" s="49"/>
      <c r="R942" s="49"/>
      <c r="S942" s="22" t="str">
        <f>IFERROR(MAX(IF(OR(P942="",Q942="",R942=""),"",IF(AND(MONTH(E942)=12,MONTH(F942)=12),(NETWORKDAYS(E942,F942,Lister!$D$7:$D$16)-P942)*O942/NETWORKDAYS(Lister!$D$19,Lister!$E$19,Lister!$D$7:$D$16),IF(AND(MONTH(E942)=12,F942&gt;DATE(2021,12,31)),(NETWORKDAYS(E942,Lister!$E$19,Lister!$D$7:$D$16)-P942)*O942/NETWORKDAYS(Lister!$D$19,Lister!$E$19,Lister!$D$7:$D$16),IF(E942&gt;DATE(2021,12,31),0)))),0),"")</f>
        <v/>
      </c>
      <c r="T942" s="22" t="str">
        <f>IFERROR(MAX(IF(OR(P942="",Q942="",R942=""),"",IF(AND(MONTH(E942)=1,MONTH(F942)=1),(NETWORKDAYS(E942,F942,Lister!$D$7:$D$16)-Q942)*O942/NETWORKDAYS(Lister!$D$20,Lister!$E$20,Lister!$D$7:$D$16),IF(AND(MONTH(E942)=1,F942&gt;DATE(2022,1,31)),(NETWORKDAYS(E942,Lister!$E$20,Lister!$D$7:$D$16)-Q942)*O942/NETWORKDAYS(Lister!$D$20,Lister!$E$20,Lister!$D$7:$D$16),IF(AND(E942&lt;DATE(2022,1,1),MONTH(F942)=1),(NETWORKDAYS(Lister!$D$20,F942,Lister!$D$7:$D$16)-Q942)*O942/NETWORKDAYS(Lister!$D$20,Lister!$E$20,Lister!$D$7:$D$16),IF(AND(E942&lt;DATE(2022,1,1),F942&gt;DATE(2022,1,31)),(NETWORKDAYS(Lister!$D$20,Lister!$E$20,Lister!$D$7:$D$16)-Q942)*O942/NETWORKDAYS(Lister!$D$20,Lister!$E$20,Lister!$D$7:$D$16),IF(OR(AND(E942&lt;DATE(2022,1,1),F942&lt;DATE(2022,1,1)),E942&gt;DATE(2022,1,31)),0)))))),0),"")</f>
        <v/>
      </c>
      <c r="U942" s="22" t="str">
        <f>IFERROR(MAX(IF(OR(P942="",Q942="",R942=""),"",IF(AND(MONTH(E942)=2,MONTH(F942)=2),(NETWORKDAYS(E942,F942,Lister!$D$7:$D$16)-R942)*O942/NETWORKDAYS(Lister!$D$21,Lister!$E$21,Lister!$D$7:$D$16),IF(AND(MONTH(E942)=2,F942&gt;DATE(2022,2,28)),(NETWORKDAYS(E942,Lister!$E$21,Lister!$D$7:$D$16)-R942)*O942/NETWORKDAYS(Lister!$D$21,Lister!$E$21,Lister!$D$7:$D$16),IF(AND(E942&lt;DATE(2022,2,1),MONTH(F942)=2),(NETWORKDAYS(Lister!$D$21,F942,Lister!$D$7:$D$16)-R942)*O942/NETWORKDAYS(Lister!$D$21,Lister!$E$21,Lister!$D$7:$D$16),IF(AND(E942&lt;DATE(2022,2,1),F942&gt;DATE(2022,2,28)),(NETWORKDAYS(Lister!$D$21,Lister!$E$21,Lister!$D$7:$D$16)-R942)*O942/NETWORKDAYS(Lister!$D$21,Lister!$E$21,Lister!$D$7:$D$16),IF(OR(AND(E942&lt;DATE(2022,2,1),F942&lt;DATE(2022,2,1)),E942&gt;DATE(2022,2,28)),0)))))),0),"")</f>
        <v/>
      </c>
      <c r="V942" s="23" t="str">
        <f t="shared" si="101"/>
        <v/>
      </c>
      <c r="W942" s="23" t="str">
        <f t="shared" si="102"/>
        <v/>
      </c>
      <c r="X942" s="24" t="str">
        <f t="shared" si="103"/>
        <v/>
      </c>
    </row>
    <row r="943" spans="1:24" x14ac:dyDescent="0.3">
      <c r="A943" s="4" t="str">
        <f t="shared" si="104"/>
        <v/>
      </c>
      <c r="B943" s="41"/>
      <c r="C943" s="42"/>
      <c r="D943" s="43"/>
      <c r="E943" s="44"/>
      <c r="F943" s="44"/>
      <c r="G943" s="17" t="str">
        <f>IF(OR(E943="",F943=""),"",NETWORKDAYS(E943,F943,Lister!$D$7:$D$16))</f>
        <v/>
      </c>
      <c r="I943" s="45" t="str">
        <f t="shared" si="98"/>
        <v/>
      </c>
      <c r="J943" s="46"/>
      <c r="K943" s="47">
        <f>IF(ISNUMBER('Opsparede løndele'!I928),J943+'Opsparede løndele'!I928,J943)</f>
        <v>0</v>
      </c>
      <c r="L943" s="48"/>
      <c r="M943" s="49"/>
      <c r="N943" s="23" t="str">
        <f t="shared" si="99"/>
        <v/>
      </c>
      <c r="O943" s="21" t="str">
        <f t="shared" si="100"/>
        <v/>
      </c>
      <c r="P943" s="49"/>
      <c r="Q943" s="49"/>
      <c r="R943" s="49"/>
      <c r="S943" s="22" t="str">
        <f>IFERROR(MAX(IF(OR(P943="",Q943="",R943=""),"",IF(AND(MONTH(E943)=12,MONTH(F943)=12),(NETWORKDAYS(E943,F943,Lister!$D$7:$D$16)-P943)*O943/NETWORKDAYS(Lister!$D$19,Lister!$E$19,Lister!$D$7:$D$16),IF(AND(MONTH(E943)=12,F943&gt;DATE(2021,12,31)),(NETWORKDAYS(E943,Lister!$E$19,Lister!$D$7:$D$16)-P943)*O943/NETWORKDAYS(Lister!$D$19,Lister!$E$19,Lister!$D$7:$D$16),IF(E943&gt;DATE(2021,12,31),0)))),0),"")</f>
        <v/>
      </c>
      <c r="T943" s="22" t="str">
        <f>IFERROR(MAX(IF(OR(P943="",Q943="",R943=""),"",IF(AND(MONTH(E943)=1,MONTH(F943)=1),(NETWORKDAYS(E943,F943,Lister!$D$7:$D$16)-Q943)*O943/NETWORKDAYS(Lister!$D$20,Lister!$E$20,Lister!$D$7:$D$16),IF(AND(MONTH(E943)=1,F943&gt;DATE(2022,1,31)),(NETWORKDAYS(E943,Lister!$E$20,Lister!$D$7:$D$16)-Q943)*O943/NETWORKDAYS(Lister!$D$20,Lister!$E$20,Lister!$D$7:$D$16),IF(AND(E943&lt;DATE(2022,1,1),MONTH(F943)=1),(NETWORKDAYS(Lister!$D$20,F943,Lister!$D$7:$D$16)-Q943)*O943/NETWORKDAYS(Lister!$D$20,Lister!$E$20,Lister!$D$7:$D$16),IF(AND(E943&lt;DATE(2022,1,1),F943&gt;DATE(2022,1,31)),(NETWORKDAYS(Lister!$D$20,Lister!$E$20,Lister!$D$7:$D$16)-Q943)*O943/NETWORKDAYS(Lister!$D$20,Lister!$E$20,Lister!$D$7:$D$16),IF(OR(AND(E943&lt;DATE(2022,1,1),F943&lt;DATE(2022,1,1)),E943&gt;DATE(2022,1,31)),0)))))),0),"")</f>
        <v/>
      </c>
      <c r="U943" s="22" t="str">
        <f>IFERROR(MAX(IF(OR(P943="",Q943="",R943=""),"",IF(AND(MONTH(E943)=2,MONTH(F943)=2),(NETWORKDAYS(E943,F943,Lister!$D$7:$D$16)-R943)*O943/NETWORKDAYS(Lister!$D$21,Lister!$E$21,Lister!$D$7:$D$16),IF(AND(MONTH(E943)=2,F943&gt;DATE(2022,2,28)),(NETWORKDAYS(E943,Lister!$E$21,Lister!$D$7:$D$16)-R943)*O943/NETWORKDAYS(Lister!$D$21,Lister!$E$21,Lister!$D$7:$D$16),IF(AND(E943&lt;DATE(2022,2,1),MONTH(F943)=2),(NETWORKDAYS(Lister!$D$21,F943,Lister!$D$7:$D$16)-R943)*O943/NETWORKDAYS(Lister!$D$21,Lister!$E$21,Lister!$D$7:$D$16),IF(AND(E943&lt;DATE(2022,2,1),F943&gt;DATE(2022,2,28)),(NETWORKDAYS(Lister!$D$21,Lister!$E$21,Lister!$D$7:$D$16)-R943)*O943/NETWORKDAYS(Lister!$D$21,Lister!$E$21,Lister!$D$7:$D$16),IF(OR(AND(E943&lt;DATE(2022,2,1),F943&lt;DATE(2022,2,1)),E943&gt;DATE(2022,2,28)),0)))))),0),"")</f>
        <v/>
      </c>
      <c r="V943" s="23" t="str">
        <f t="shared" si="101"/>
        <v/>
      </c>
      <c r="W943" s="23" t="str">
        <f t="shared" si="102"/>
        <v/>
      </c>
      <c r="X943" s="24" t="str">
        <f t="shared" si="103"/>
        <v/>
      </c>
    </row>
    <row r="944" spans="1:24" x14ac:dyDescent="0.3">
      <c r="A944" s="4" t="str">
        <f t="shared" si="104"/>
        <v/>
      </c>
      <c r="B944" s="41"/>
      <c r="C944" s="42"/>
      <c r="D944" s="43"/>
      <c r="E944" s="44"/>
      <c r="F944" s="44"/>
      <c r="G944" s="17" t="str">
        <f>IF(OR(E944="",F944=""),"",NETWORKDAYS(E944,F944,Lister!$D$7:$D$16))</f>
        <v/>
      </c>
      <c r="I944" s="45" t="str">
        <f t="shared" si="98"/>
        <v/>
      </c>
      <c r="J944" s="46"/>
      <c r="K944" s="47">
        <f>IF(ISNUMBER('Opsparede løndele'!I929),J944+'Opsparede løndele'!I929,J944)</f>
        <v>0</v>
      </c>
      <c r="L944" s="48"/>
      <c r="M944" s="49"/>
      <c r="N944" s="23" t="str">
        <f t="shared" si="99"/>
        <v/>
      </c>
      <c r="O944" s="21" t="str">
        <f t="shared" si="100"/>
        <v/>
      </c>
      <c r="P944" s="49"/>
      <c r="Q944" s="49"/>
      <c r="R944" s="49"/>
      <c r="S944" s="22" t="str">
        <f>IFERROR(MAX(IF(OR(P944="",Q944="",R944=""),"",IF(AND(MONTH(E944)=12,MONTH(F944)=12),(NETWORKDAYS(E944,F944,Lister!$D$7:$D$16)-P944)*O944/NETWORKDAYS(Lister!$D$19,Lister!$E$19,Lister!$D$7:$D$16),IF(AND(MONTH(E944)=12,F944&gt;DATE(2021,12,31)),(NETWORKDAYS(E944,Lister!$E$19,Lister!$D$7:$D$16)-P944)*O944/NETWORKDAYS(Lister!$D$19,Lister!$E$19,Lister!$D$7:$D$16),IF(E944&gt;DATE(2021,12,31),0)))),0),"")</f>
        <v/>
      </c>
      <c r="T944" s="22" t="str">
        <f>IFERROR(MAX(IF(OR(P944="",Q944="",R944=""),"",IF(AND(MONTH(E944)=1,MONTH(F944)=1),(NETWORKDAYS(E944,F944,Lister!$D$7:$D$16)-Q944)*O944/NETWORKDAYS(Lister!$D$20,Lister!$E$20,Lister!$D$7:$D$16),IF(AND(MONTH(E944)=1,F944&gt;DATE(2022,1,31)),(NETWORKDAYS(E944,Lister!$E$20,Lister!$D$7:$D$16)-Q944)*O944/NETWORKDAYS(Lister!$D$20,Lister!$E$20,Lister!$D$7:$D$16),IF(AND(E944&lt;DATE(2022,1,1),MONTH(F944)=1),(NETWORKDAYS(Lister!$D$20,F944,Lister!$D$7:$D$16)-Q944)*O944/NETWORKDAYS(Lister!$D$20,Lister!$E$20,Lister!$D$7:$D$16),IF(AND(E944&lt;DATE(2022,1,1),F944&gt;DATE(2022,1,31)),(NETWORKDAYS(Lister!$D$20,Lister!$E$20,Lister!$D$7:$D$16)-Q944)*O944/NETWORKDAYS(Lister!$D$20,Lister!$E$20,Lister!$D$7:$D$16),IF(OR(AND(E944&lt;DATE(2022,1,1),F944&lt;DATE(2022,1,1)),E944&gt;DATE(2022,1,31)),0)))))),0),"")</f>
        <v/>
      </c>
      <c r="U944" s="22" t="str">
        <f>IFERROR(MAX(IF(OR(P944="",Q944="",R944=""),"",IF(AND(MONTH(E944)=2,MONTH(F944)=2),(NETWORKDAYS(E944,F944,Lister!$D$7:$D$16)-R944)*O944/NETWORKDAYS(Lister!$D$21,Lister!$E$21,Lister!$D$7:$D$16),IF(AND(MONTH(E944)=2,F944&gt;DATE(2022,2,28)),(NETWORKDAYS(E944,Lister!$E$21,Lister!$D$7:$D$16)-R944)*O944/NETWORKDAYS(Lister!$D$21,Lister!$E$21,Lister!$D$7:$D$16),IF(AND(E944&lt;DATE(2022,2,1),MONTH(F944)=2),(NETWORKDAYS(Lister!$D$21,F944,Lister!$D$7:$D$16)-R944)*O944/NETWORKDAYS(Lister!$D$21,Lister!$E$21,Lister!$D$7:$D$16),IF(AND(E944&lt;DATE(2022,2,1),F944&gt;DATE(2022,2,28)),(NETWORKDAYS(Lister!$D$21,Lister!$E$21,Lister!$D$7:$D$16)-R944)*O944/NETWORKDAYS(Lister!$D$21,Lister!$E$21,Lister!$D$7:$D$16),IF(OR(AND(E944&lt;DATE(2022,2,1),F944&lt;DATE(2022,2,1)),E944&gt;DATE(2022,2,28)),0)))))),0),"")</f>
        <v/>
      </c>
      <c r="V944" s="23" t="str">
        <f t="shared" si="101"/>
        <v/>
      </c>
      <c r="W944" s="23" t="str">
        <f t="shared" si="102"/>
        <v/>
      </c>
      <c r="X944" s="24" t="str">
        <f t="shared" si="103"/>
        <v/>
      </c>
    </row>
    <row r="945" spans="1:24" x14ac:dyDescent="0.3">
      <c r="A945" s="4" t="str">
        <f t="shared" si="104"/>
        <v/>
      </c>
      <c r="B945" s="41"/>
      <c r="C945" s="42"/>
      <c r="D945" s="43"/>
      <c r="E945" s="44"/>
      <c r="F945" s="44"/>
      <c r="G945" s="17" t="str">
        <f>IF(OR(E945="",F945=""),"",NETWORKDAYS(E945,F945,Lister!$D$7:$D$16))</f>
        <v/>
      </c>
      <c r="I945" s="45" t="str">
        <f t="shared" si="98"/>
        <v/>
      </c>
      <c r="J945" s="46"/>
      <c r="K945" s="47">
        <f>IF(ISNUMBER('Opsparede løndele'!I930),J945+'Opsparede løndele'!I930,J945)</f>
        <v>0</v>
      </c>
      <c r="L945" s="48"/>
      <c r="M945" s="49"/>
      <c r="N945" s="23" t="str">
        <f t="shared" si="99"/>
        <v/>
      </c>
      <c r="O945" s="21" t="str">
        <f t="shared" si="100"/>
        <v/>
      </c>
      <c r="P945" s="49"/>
      <c r="Q945" s="49"/>
      <c r="R945" s="49"/>
      <c r="S945" s="22" t="str">
        <f>IFERROR(MAX(IF(OR(P945="",Q945="",R945=""),"",IF(AND(MONTH(E945)=12,MONTH(F945)=12),(NETWORKDAYS(E945,F945,Lister!$D$7:$D$16)-P945)*O945/NETWORKDAYS(Lister!$D$19,Lister!$E$19,Lister!$D$7:$D$16),IF(AND(MONTH(E945)=12,F945&gt;DATE(2021,12,31)),(NETWORKDAYS(E945,Lister!$E$19,Lister!$D$7:$D$16)-P945)*O945/NETWORKDAYS(Lister!$D$19,Lister!$E$19,Lister!$D$7:$D$16),IF(E945&gt;DATE(2021,12,31),0)))),0),"")</f>
        <v/>
      </c>
      <c r="T945" s="22" t="str">
        <f>IFERROR(MAX(IF(OR(P945="",Q945="",R945=""),"",IF(AND(MONTH(E945)=1,MONTH(F945)=1),(NETWORKDAYS(E945,F945,Lister!$D$7:$D$16)-Q945)*O945/NETWORKDAYS(Lister!$D$20,Lister!$E$20,Lister!$D$7:$D$16),IF(AND(MONTH(E945)=1,F945&gt;DATE(2022,1,31)),(NETWORKDAYS(E945,Lister!$E$20,Lister!$D$7:$D$16)-Q945)*O945/NETWORKDAYS(Lister!$D$20,Lister!$E$20,Lister!$D$7:$D$16),IF(AND(E945&lt;DATE(2022,1,1),MONTH(F945)=1),(NETWORKDAYS(Lister!$D$20,F945,Lister!$D$7:$D$16)-Q945)*O945/NETWORKDAYS(Lister!$D$20,Lister!$E$20,Lister!$D$7:$D$16),IF(AND(E945&lt;DATE(2022,1,1),F945&gt;DATE(2022,1,31)),(NETWORKDAYS(Lister!$D$20,Lister!$E$20,Lister!$D$7:$D$16)-Q945)*O945/NETWORKDAYS(Lister!$D$20,Lister!$E$20,Lister!$D$7:$D$16),IF(OR(AND(E945&lt;DATE(2022,1,1),F945&lt;DATE(2022,1,1)),E945&gt;DATE(2022,1,31)),0)))))),0),"")</f>
        <v/>
      </c>
      <c r="U945" s="22" t="str">
        <f>IFERROR(MAX(IF(OR(P945="",Q945="",R945=""),"",IF(AND(MONTH(E945)=2,MONTH(F945)=2),(NETWORKDAYS(E945,F945,Lister!$D$7:$D$16)-R945)*O945/NETWORKDAYS(Lister!$D$21,Lister!$E$21,Lister!$D$7:$D$16),IF(AND(MONTH(E945)=2,F945&gt;DATE(2022,2,28)),(NETWORKDAYS(E945,Lister!$E$21,Lister!$D$7:$D$16)-R945)*O945/NETWORKDAYS(Lister!$D$21,Lister!$E$21,Lister!$D$7:$D$16),IF(AND(E945&lt;DATE(2022,2,1),MONTH(F945)=2),(NETWORKDAYS(Lister!$D$21,F945,Lister!$D$7:$D$16)-R945)*O945/NETWORKDAYS(Lister!$D$21,Lister!$E$21,Lister!$D$7:$D$16),IF(AND(E945&lt;DATE(2022,2,1),F945&gt;DATE(2022,2,28)),(NETWORKDAYS(Lister!$D$21,Lister!$E$21,Lister!$D$7:$D$16)-R945)*O945/NETWORKDAYS(Lister!$D$21,Lister!$E$21,Lister!$D$7:$D$16),IF(OR(AND(E945&lt;DATE(2022,2,1),F945&lt;DATE(2022,2,1)),E945&gt;DATE(2022,2,28)),0)))))),0),"")</f>
        <v/>
      </c>
      <c r="V945" s="23" t="str">
        <f t="shared" si="101"/>
        <v/>
      </c>
      <c r="W945" s="23" t="str">
        <f t="shared" si="102"/>
        <v/>
      </c>
      <c r="X945" s="24" t="str">
        <f t="shared" si="103"/>
        <v/>
      </c>
    </row>
    <row r="946" spans="1:24" x14ac:dyDescent="0.3">
      <c r="A946" s="4" t="str">
        <f t="shared" si="104"/>
        <v/>
      </c>
      <c r="B946" s="41"/>
      <c r="C946" s="42"/>
      <c r="D946" s="43"/>
      <c r="E946" s="44"/>
      <c r="F946" s="44"/>
      <c r="G946" s="17" t="str">
        <f>IF(OR(E946="",F946=""),"",NETWORKDAYS(E946,F946,Lister!$D$7:$D$16))</f>
        <v/>
      </c>
      <c r="I946" s="45" t="str">
        <f t="shared" si="98"/>
        <v/>
      </c>
      <c r="J946" s="46"/>
      <c r="K946" s="47">
        <f>IF(ISNUMBER('Opsparede løndele'!I931),J946+'Opsparede løndele'!I931,J946)</f>
        <v>0</v>
      </c>
      <c r="L946" s="48"/>
      <c r="M946" s="49"/>
      <c r="N946" s="23" t="str">
        <f t="shared" si="99"/>
        <v/>
      </c>
      <c r="O946" s="21" t="str">
        <f t="shared" si="100"/>
        <v/>
      </c>
      <c r="P946" s="49"/>
      <c r="Q946" s="49"/>
      <c r="R946" s="49"/>
      <c r="S946" s="22" t="str">
        <f>IFERROR(MAX(IF(OR(P946="",Q946="",R946=""),"",IF(AND(MONTH(E946)=12,MONTH(F946)=12),(NETWORKDAYS(E946,F946,Lister!$D$7:$D$16)-P946)*O946/NETWORKDAYS(Lister!$D$19,Lister!$E$19,Lister!$D$7:$D$16),IF(AND(MONTH(E946)=12,F946&gt;DATE(2021,12,31)),(NETWORKDAYS(E946,Lister!$E$19,Lister!$D$7:$D$16)-P946)*O946/NETWORKDAYS(Lister!$D$19,Lister!$E$19,Lister!$D$7:$D$16),IF(E946&gt;DATE(2021,12,31),0)))),0),"")</f>
        <v/>
      </c>
      <c r="T946" s="22" t="str">
        <f>IFERROR(MAX(IF(OR(P946="",Q946="",R946=""),"",IF(AND(MONTH(E946)=1,MONTH(F946)=1),(NETWORKDAYS(E946,F946,Lister!$D$7:$D$16)-Q946)*O946/NETWORKDAYS(Lister!$D$20,Lister!$E$20,Lister!$D$7:$D$16),IF(AND(MONTH(E946)=1,F946&gt;DATE(2022,1,31)),(NETWORKDAYS(E946,Lister!$E$20,Lister!$D$7:$D$16)-Q946)*O946/NETWORKDAYS(Lister!$D$20,Lister!$E$20,Lister!$D$7:$D$16),IF(AND(E946&lt;DATE(2022,1,1),MONTH(F946)=1),(NETWORKDAYS(Lister!$D$20,F946,Lister!$D$7:$D$16)-Q946)*O946/NETWORKDAYS(Lister!$D$20,Lister!$E$20,Lister!$D$7:$D$16),IF(AND(E946&lt;DATE(2022,1,1),F946&gt;DATE(2022,1,31)),(NETWORKDAYS(Lister!$D$20,Lister!$E$20,Lister!$D$7:$D$16)-Q946)*O946/NETWORKDAYS(Lister!$D$20,Lister!$E$20,Lister!$D$7:$D$16),IF(OR(AND(E946&lt;DATE(2022,1,1),F946&lt;DATE(2022,1,1)),E946&gt;DATE(2022,1,31)),0)))))),0),"")</f>
        <v/>
      </c>
      <c r="U946" s="22" t="str">
        <f>IFERROR(MAX(IF(OR(P946="",Q946="",R946=""),"",IF(AND(MONTH(E946)=2,MONTH(F946)=2),(NETWORKDAYS(E946,F946,Lister!$D$7:$D$16)-R946)*O946/NETWORKDAYS(Lister!$D$21,Lister!$E$21,Lister!$D$7:$D$16),IF(AND(MONTH(E946)=2,F946&gt;DATE(2022,2,28)),(NETWORKDAYS(E946,Lister!$E$21,Lister!$D$7:$D$16)-R946)*O946/NETWORKDAYS(Lister!$D$21,Lister!$E$21,Lister!$D$7:$D$16),IF(AND(E946&lt;DATE(2022,2,1),MONTH(F946)=2),(NETWORKDAYS(Lister!$D$21,F946,Lister!$D$7:$D$16)-R946)*O946/NETWORKDAYS(Lister!$D$21,Lister!$E$21,Lister!$D$7:$D$16),IF(AND(E946&lt;DATE(2022,2,1),F946&gt;DATE(2022,2,28)),(NETWORKDAYS(Lister!$D$21,Lister!$E$21,Lister!$D$7:$D$16)-R946)*O946/NETWORKDAYS(Lister!$D$21,Lister!$E$21,Lister!$D$7:$D$16),IF(OR(AND(E946&lt;DATE(2022,2,1),F946&lt;DATE(2022,2,1)),E946&gt;DATE(2022,2,28)),0)))))),0),"")</f>
        <v/>
      </c>
      <c r="V946" s="23" t="str">
        <f t="shared" si="101"/>
        <v/>
      </c>
      <c r="W946" s="23" t="str">
        <f t="shared" si="102"/>
        <v/>
      </c>
      <c r="X946" s="24" t="str">
        <f t="shared" si="103"/>
        <v/>
      </c>
    </row>
    <row r="947" spans="1:24" x14ac:dyDescent="0.3">
      <c r="A947" s="4" t="str">
        <f t="shared" si="104"/>
        <v/>
      </c>
      <c r="B947" s="41"/>
      <c r="C947" s="42"/>
      <c r="D947" s="43"/>
      <c r="E947" s="44"/>
      <c r="F947" s="44"/>
      <c r="G947" s="17" t="str">
        <f>IF(OR(E947="",F947=""),"",NETWORKDAYS(E947,F947,Lister!$D$7:$D$16))</f>
        <v/>
      </c>
      <c r="I947" s="45" t="str">
        <f t="shared" si="98"/>
        <v/>
      </c>
      <c r="J947" s="46"/>
      <c r="K947" s="47">
        <f>IF(ISNUMBER('Opsparede løndele'!I932),J947+'Opsparede løndele'!I932,J947)</f>
        <v>0</v>
      </c>
      <c r="L947" s="48"/>
      <c r="M947" s="49"/>
      <c r="N947" s="23" t="str">
        <f t="shared" si="99"/>
        <v/>
      </c>
      <c r="O947" s="21" t="str">
        <f t="shared" si="100"/>
        <v/>
      </c>
      <c r="P947" s="49"/>
      <c r="Q947" s="49"/>
      <c r="R947" s="49"/>
      <c r="S947" s="22" t="str">
        <f>IFERROR(MAX(IF(OR(P947="",Q947="",R947=""),"",IF(AND(MONTH(E947)=12,MONTH(F947)=12),(NETWORKDAYS(E947,F947,Lister!$D$7:$D$16)-P947)*O947/NETWORKDAYS(Lister!$D$19,Lister!$E$19,Lister!$D$7:$D$16),IF(AND(MONTH(E947)=12,F947&gt;DATE(2021,12,31)),(NETWORKDAYS(E947,Lister!$E$19,Lister!$D$7:$D$16)-P947)*O947/NETWORKDAYS(Lister!$D$19,Lister!$E$19,Lister!$D$7:$D$16),IF(E947&gt;DATE(2021,12,31),0)))),0),"")</f>
        <v/>
      </c>
      <c r="T947" s="22" t="str">
        <f>IFERROR(MAX(IF(OR(P947="",Q947="",R947=""),"",IF(AND(MONTH(E947)=1,MONTH(F947)=1),(NETWORKDAYS(E947,F947,Lister!$D$7:$D$16)-Q947)*O947/NETWORKDAYS(Lister!$D$20,Lister!$E$20,Lister!$D$7:$D$16),IF(AND(MONTH(E947)=1,F947&gt;DATE(2022,1,31)),(NETWORKDAYS(E947,Lister!$E$20,Lister!$D$7:$D$16)-Q947)*O947/NETWORKDAYS(Lister!$D$20,Lister!$E$20,Lister!$D$7:$D$16),IF(AND(E947&lt;DATE(2022,1,1),MONTH(F947)=1),(NETWORKDAYS(Lister!$D$20,F947,Lister!$D$7:$D$16)-Q947)*O947/NETWORKDAYS(Lister!$D$20,Lister!$E$20,Lister!$D$7:$D$16),IF(AND(E947&lt;DATE(2022,1,1),F947&gt;DATE(2022,1,31)),(NETWORKDAYS(Lister!$D$20,Lister!$E$20,Lister!$D$7:$D$16)-Q947)*O947/NETWORKDAYS(Lister!$D$20,Lister!$E$20,Lister!$D$7:$D$16),IF(OR(AND(E947&lt;DATE(2022,1,1),F947&lt;DATE(2022,1,1)),E947&gt;DATE(2022,1,31)),0)))))),0),"")</f>
        <v/>
      </c>
      <c r="U947" s="22" t="str">
        <f>IFERROR(MAX(IF(OR(P947="",Q947="",R947=""),"",IF(AND(MONTH(E947)=2,MONTH(F947)=2),(NETWORKDAYS(E947,F947,Lister!$D$7:$D$16)-R947)*O947/NETWORKDAYS(Lister!$D$21,Lister!$E$21,Lister!$D$7:$D$16),IF(AND(MONTH(E947)=2,F947&gt;DATE(2022,2,28)),(NETWORKDAYS(E947,Lister!$E$21,Lister!$D$7:$D$16)-R947)*O947/NETWORKDAYS(Lister!$D$21,Lister!$E$21,Lister!$D$7:$D$16),IF(AND(E947&lt;DATE(2022,2,1),MONTH(F947)=2),(NETWORKDAYS(Lister!$D$21,F947,Lister!$D$7:$D$16)-R947)*O947/NETWORKDAYS(Lister!$D$21,Lister!$E$21,Lister!$D$7:$D$16),IF(AND(E947&lt;DATE(2022,2,1),F947&gt;DATE(2022,2,28)),(NETWORKDAYS(Lister!$D$21,Lister!$E$21,Lister!$D$7:$D$16)-R947)*O947/NETWORKDAYS(Lister!$D$21,Lister!$E$21,Lister!$D$7:$D$16),IF(OR(AND(E947&lt;DATE(2022,2,1),F947&lt;DATE(2022,2,1)),E947&gt;DATE(2022,2,28)),0)))))),0),"")</f>
        <v/>
      </c>
      <c r="V947" s="23" t="str">
        <f t="shared" si="101"/>
        <v/>
      </c>
      <c r="W947" s="23" t="str">
        <f t="shared" si="102"/>
        <v/>
      </c>
      <c r="X947" s="24" t="str">
        <f t="shared" si="103"/>
        <v/>
      </c>
    </row>
    <row r="948" spans="1:24" x14ac:dyDescent="0.3">
      <c r="A948" s="4" t="str">
        <f t="shared" si="104"/>
        <v/>
      </c>
      <c r="B948" s="41"/>
      <c r="C948" s="42"/>
      <c r="D948" s="43"/>
      <c r="E948" s="44"/>
      <c r="F948" s="44"/>
      <c r="G948" s="17" t="str">
        <f>IF(OR(E948="",F948=""),"",NETWORKDAYS(E948,F948,Lister!$D$7:$D$16))</f>
        <v/>
      </c>
      <c r="I948" s="45" t="str">
        <f t="shared" si="98"/>
        <v/>
      </c>
      <c r="J948" s="46"/>
      <c r="K948" s="47">
        <f>IF(ISNUMBER('Opsparede løndele'!I933),J948+'Opsparede løndele'!I933,J948)</f>
        <v>0</v>
      </c>
      <c r="L948" s="48"/>
      <c r="M948" s="49"/>
      <c r="N948" s="23" t="str">
        <f t="shared" si="99"/>
        <v/>
      </c>
      <c r="O948" s="21" t="str">
        <f t="shared" si="100"/>
        <v/>
      </c>
      <c r="P948" s="49"/>
      <c r="Q948" s="49"/>
      <c r="R948" s="49"/>
      <c r="S948" s="22" t="str">
        <f>IFERROR(MAX(IF(OR(P948="",Q948="",R948=""),"",IF(AND(MONTH(E948)=12,MONTH(F948)=12),(NETWORKDAYS(E948,F948,Lister!$D$7:$D$16)-P948)*O948/NETWORKDAYS(Lister!$D$19,Lister!$E$19,Lister!$D$7:$D$16),IF(AND(MONTH(E948)=12,F948&gt;DATE(2021,12,31)),(NETWORKDAYS(E948,Lister!$E$19,Lister!$D$7:$D$16)-P948)*O948/NETWORKDAYS(Lister!$D$19,Lister!$E$19,Lister!$D$7:$D$16),IF(E948&gt;DATE(2021,12,31),0)))),0),"")</f>
        <v/>
      </c>
      <c r="T948" s="22" t="str">
        <f>IFERROR(MAX(IF(OR(P948="",Q948="",R948=""),"",IF(AND(MONTH(E948)=1,MONTH(F948)=1),(NETWORKDAYS(E948,F948,Lister!$D$7:$D$16)-Q948)*O948/NETWORKDAYS(Lister!$D$20,Lister!$E$20,Lister!$D$7:$D$16),IF(AND(MONTH(E948)=1,F948&gt;DATE(2022,1,31)),(NETWORKDAYS(E948,Lister!$E$20,Lister!$D$7:$D$16)-Q948)*O948/NETWORKDAYS(Lister!$D$20,Lister!$E$20,Lister!$D$7:$D$16),IF(AND(E948&lt;DATE(2022,1,1),MONTH(F948)=1),(NETWORKDAYS(Lister!$D$20,F948,Lister!$D$7:$D$16)-Q948)*O948/NETWORKDAYS(Lister!$D$20,Lister!$E$20,Lister!$D$7:$D$16),IF(AND(E948&lt;DATE(2022,1,1),F948&gt;DATE(2022,1,31)),(NETWORKDAYS(Lister!$D$20,Lister!$E$20,Lister!$D$7:$D$16)-Q948)*O948/NETWORKDAYS(Lister!$D$20,Lister!$E$20,Lister!$D$7:$D$16),IF(OR(AND(E948&lt;DATE(2022,1,1),F948&lt;DATE(2022,1,1)),E948&gt;DATE(2022,1,31)),0)))))),0),"")</f>
        <v/>
      </c>
      <c r="U948" s="22" t="str">
        <f>IFERROR(MAX(IF(OR(P948="",Q948="",R948=""),"",IF(AND(MONTH(E948)=2,MONTH(F948)=2),(NETWORKDAYS(E948,F948,Lister!$D$7:$D$16)-R948)*O948/NETWORKDAYS(Lister!$D$21,Lister!$E$21,Lister!$D$7:$D$16),IF(AND(MONTH(E948)=2,F948&gt;DATE(2022,2,28)),(NETWORKDAYS(E948,Lister!$E$21,Lister!$D$7:$D$16)-R948)*O948/NETWORKDAYS(Lister!$D$21,Lister!$E$21,Lister!$D$7:$D$16),IF(AND(E948&lt;DATE(2022,2,1),MONTH(F948)=2),(NETWORKDAYS(Lister!$D$21,F948,Lister!$D$7:$D$16)-R948)*O948/NETWORKDAYS(Lister!$D$21,Lister!$E$21,Lister!$D$7:$D$16),IF(AND(E948&lt;DATE(2022,2,1),F948&gt;DATE(2022,2,28)),(NETWORKDAYS(Lister!$D$21,Lister!$E$21,Lister!$D$7:$D$16)-R948)*O948/NETWORKDAYS(Lister!$D$21,Lister!$E$21,Lister!$D$7:$D$16),IF(OR(AND(E948&lt;DATE(2022,2,1),F948&lt;DATE(2022,2,1)),E948&gt;DATE(2022,2,28)),0)))))),0),"")</f>
        <v/>
      </c>
      <c r="V948" s="23" t="str">
        <f t="shared" si="101"/>
        <v/>
      </c>
      <c r="W948" s="23" t="str">
        <f t="shared" si="102"/>
        <v/>
      </c>
      <c r="X948" s="24" t="str">
        <f t="shared" si="103"/>
        <v/>
      </c>
    </row>
    <row r="949" spans="1:24" x14ac:dyDescent="0.3">
      <c r="A949" s="4" t="str">
        <f t="shared" si="104"/>
        <v/>
      </c>
      <c r="B949" s="41"/>
      <c r="C949" s="42"/>
      <c r="D949" s="43"/>
      <c r="E949" s="44"/>
      <c r="F949" s="44"/>
      <c r="G949" s="17" t="str">
        <f>IF(OR(E949="",F949=""),"",NETWORKDAYS(E949,F949,Lister!$D$7:$D$16))</f>
        <v/>
      </c>
      <c r="I949" s="45" t="str">
        <f t="shared" si="98"/>
        <v/>
      </c>
      <c r="J949" s="46"/>
      <c r="K949" s="47">
        <f>IF(ISNUMBER('Opsparede løndele'!I934),J949+'Opsparede løndele'!I934,J949)</f>
        <v>0</v>
      </c>
      <c r="L949" s="48"/>
      <c r="M949" s="49"/>
      <c r="N949" s="23" t="str">
        <f t="shared" si="99"/>
        <v/>
      </c>
      <c r="O949" s="21" t="str">
        <f t="shared" si="100"/>
        <v/>
      </c>
      <c r="P949" s="49"/>
      <c r="Q949" s="49"/>
      <c r="R949" s="49"/>
      <c r="S949" s="22" t="str">
        <f>IFERROR(MAX(IF(OR(P949="",Q949="",R949=""),"",IF(AND(MONTH(E949)=12,MONTH(F949)=12),(NETWORKDAYS(E949,F949,Lister!$D$7:$D$16)-P949)*O949/NETWORKDAYS(Lister!$D$19,Lister!$E$19,Lister!$D$7:$D$16),IF(AND(MONTH(E949)=12,F949&gt;DATE(2021,12,31)),(NETWORKDAYS(E949,Lister!$E$19,Lister!$D$7:$D$16)-P949)*O949/NETWORKDAYS(Lister!$D$19,Lister!$E$19,Lister!$D$7:$D$16),IF(E949&gt;DATE(2021,12,31),0)))),0),"")</f>
        <v/>
      </c>
      <c r="T949" s="22" t="str">
        <f>IFERROR(MAX(IF(OR(P949="",Q949="",R949=""),"",IF(AND(MONTH(E949)=1,MONTH(F949)=1),(NETWORKDAYS(E949,F949,Lister!$D$7:$D$16)-Q949)*O949/NETWORKDAYS(Lister!$D$20,Lister!$E$20,Lister!$D$7:$D$16),IF(AND(MONTH(E949)=1,F949&gt;DATE(2022,1,31)),(NETWORKDAYS(E949,Lister!$E$20,Lister!$D$7:$D$16)-Q949)*O949/NETWORKDAYS(Lister!$D$20,Lister!$E$20,Lister!$D$7:$D$16),IF(AND(E949&lt;DATE(2022,1,1),MONTH(F949)=1),(NETWORKDAYS(Lister!$D$20,F949,Lister!$D$7:$D$16)-Q949)*O949/NETWORKDAYS(Lister!$D$20,Lister!$E$20,Lister!$D$7:$D$16),IF(AND(E949&lt;DATE(2022,1,1),F949&gt;DATE(2022,1,31)),(NETWORKDAYS(Lister!$D$20,Lister!$E$20,Lister!$D$7:$D$16)-Q949)*O949/NETWORKDAYS(Lister!$D$20,Lister!$E$20,Lister!$D$7:$D$16),IF(OR(AND(E949&lt;DATE(2022,1,1),F949&lt;DATE(2022,1,1)),E949&gt;DATE(2022,1,31)),0)))))),0),"")</f>
        <v/>
      </c>
      <c r="U949" s="22" t="str">
        <f>IFERROR(MAX(IF(OR(P949="",Q949="",R949=""),"",IF(AND(MONTH(E949)=2,MONTH(F949)=2),(NETWORKDAYS(E949,F949,Lister!$D$7:$D$16)-R949)*O949/NETWORKDAYS(Lister!$D$21,Lister!$E$21,Lister!$D$7:$D$16),IF(AND(MONTH(E949)=2,F949&gt;DATE(2022,2,28)),(NETWORKDAYS(E949,Lister!$E$21,Lister!$D$7:$D$16)-R949)*O949/NETWORKDAYS(Lister!$D$21,Lister!$E$21,Lister!$D$7:$D$16),IF(AND(E949&lt;DATE(2022,2,1),MONTH(F949)=2),(NETWORKDAYS(Lister!$D$21,F949,Lister!$D$7:$D$16)-R949)*O949/NETWORKDAYS(Lister!$D$21,Lister!$E$21,Lister!$D$7:$D$16),IF(AND(E949&lt;DATE(2022,2,1),F949&gt;DATE(2022,2,28)),(NETWORKDAYS(Lister!$D$21,Lister!$E$21,Lister!$D$7:$D$16)-R949)*O949/NETWORKDAYS(Lister!$D$21,Lister!$E$21,Lister!$D$7:$D$16),IF(OR(AND(E949&lt;DATE(2022,2,1),F949&lt;DATE(2022,2,1)),E949&gt;DATE(2022,2,28)),0)))))),0),"")</f>
        <v/>
      </c>
      <c r="V949" s="23" t="str">
        <f t="shared" si="101"/>
        <v/>
      </c>
      <c r="W949" s="23" t="str">
        <f t="shared" si="102"/>
        <v/>
      </c>
      <c r="X949" s="24" t="str">
        <f t="shared" si="103"/>
        <v/>
      </c>
    </row>
    <row r="950" spans="1:24" x14ac:dyDescent="0.3">
      <c r="A950" s="4" t="str">
        <f t="shared" si="104"/>
        <v/>
      </c>
      <c r="B950" s="41"/>
      <c r="C950" s="42"/>
      <c r="D950" s="43"/>
      <c r="E950" s="44"/>
      <c r="F950" s="44"/>
      <c r="G950" s="17" t="str">
        <f>IF(OR(E950="",F950=""),"",NETWORKDAYS(E950,F950,Lister!$D$7:$D$16))</f>
        <v/>
      </c>
      <c r="I950" s="45" t="str">
        <f t="shared" si="98"/>
        <v/>
      </c>
      <c r="J950" s="46"/>
      <c r="K950" s="47">
        <f>IF(ISNUMBER('Opsparede løndele'!I935),J950+'Opsparede løndele'!I935,J950)</f>
        <v>0</v>
      </c>
      <c r="L950" s="48"/>
      <c r="M950" s="49"/>
      <c r="N950" s="23" t="str">
        <f t="shared" si="99"/>
        <v/>
      </c>
      <c r="O950" s="21" t="str">
        <f t="shared" si="100"/>
        <v/>
      </c>
      <c r="P950" s="49"/>
      <c r="Q950" s="49"/>
      <c r="R950" s="49"/>
      <c r="S950" s="22" t="str">
        <f>IFERROR(MAX(IF(OR(P950="",Q950="",R950=""),"",IF(AND(MONTH(E950)=12,MONTH(F950)=12),(NETWORKDAYS(E950,F950,Lister!$D$7:$D$16)-P950)*O950/NETWORKDAYS(Lister!$D$19,Lister!$E$19,Lister!$D$7:$D$16),IF(AND(MONTH(E950)=12,F950&gt;DATE(2021,12,31)),(NETWORKDAYS(E950,Lister!$E$19,Lister!$D$7:$D$16)-P950)*O950/NETWORKDAYS(Lister!$D$19,Lister!$E$19,Lister!$D$7:$D$16),IF(E950&gt;DATE(2021,12,31),0)))),0),"")</f>
        <v/>
      </c>
      <c r="T950" s="22" t="str">
        <f>IFERROR(MAX(IF(OR(P950="",Q950="",R950=""),"",IF(AND(MONTH(E950)=1,MONTH(F950)=1),(NETWORKDAYS(E950,F950,Lister!$D$7:$D$16)-Q950)*O950/NETWORKDAYS(Lister!$D$20,Lister!$E$20,Lister!$D$7:$D$16),IF(AND(MONTH(E950)=1,F950&gt;DATE(2022,1,31)),(NETWORKDAYS(E950,Lister!$E$20,Lister!$D$7:$D$16)-Q950)*O950/NETWORKDAYS(Lister!$D$20,Lister!$E$20,Lister!$D$7:$D$16),IF(AND(E950&lt;DATE(2022,1,1),MONTH(F950)=1),(NETWORKDAYS(Lister!$D$20,F950,Lister!$D$7:$D$16)-Q950)*O950/NETWORKDAYS(Lister!$D$20,Lister!$E$20,Lister!$D$7:$D$16),IF(AND(E950&lt;DATE(2022,1,1),F950&gt;DATE(2022,1,31)),(NETWORKDAYS(Lister!$D$20,Lister!$E$20,Lister!$D$7:$D$16)-Q950)*O950/NETWORKDAYS(Lister!$D$20,Lister!$E$20,Lister!$D$7:$D$16),IF(OR(AND(E950&lt;DATE(2022,1,1),F950&lt;DATE(2022,1,1)),E950&gt;DATE(2022,1,31)),0)))))),0),"")</f>
        <v/>
      </c>
      <c r="U950" s="22" t="str">
        <f>IFERROR(MAX(IF(OR(P950="",Q950="",R950=""),"",IF(AND(MONTH(E950)=2,MONTH(F950)=2),(NETWORKDAYS(E950,F950,Lister!$D$7:$D$16)-R950)*O950/NETWORKDAYS(Lister!$D$21,Lister!$E$21,Lister!$D$7:$D$16),IF(AND(MONTH(E950)=2,F950&gt;DATE(2022,2,28)),(NETWORKDAYS(E950,Lister!$E$21,Lister!$D$7:$D$16)-R950)*O950/NETWORKDAYS(Lister!$D$21,Lister!$E$21,Lister!$D$7:$D$16),IF(AND(E950&lt;DATE(2022,2,1),MONTH(F950)=2),(NETWORKDAYS(Lister!$D$21,F950,Lister!$D$7:$D$16)-R950)*O950/NETWORKDAYS(Lister!$D$21,Lister!$E$21,Lister!$D$7:$D$16),IF(AND(E950&lt;DATE(2022,2,1),F950&gt;DATE(2022,2,28)),(NETWORKDAYS(Lister!$D$21,Lister!$E$21,Lister!$D$7:$D$16)-R950)*O950/NETWORKDAYS(Lister!$D$21,Lister!$E$21,Lister!$D$7:$D$16),IF(OR(AND(E950&lt;DATE(2022,2,1),F950&lt;DATE(2022,2,1)),E950&gt;DATE(2022,2,28)),0)))))),0),"")</f>
        <v/>
      </c>
      <c r="V950" s="23" t="str">
        <f t="shared" si="101"/>
        <v/>
      </c>
      <c r="W950" s="23" t="str">
        <f t="shared" si="102"/>
        <v/>
      </c>
      <c r="X950" s="24" t="str">
        <f t="shared" si="103"/>
        <v/>
      </c>
    </row>
    <row r="951" spans="1:24" x14ac:dyDescent="0.3">
      <c r="A951" s="4" t="str">
        <f t="shared" si="104"/>
        <v/>
      </c>
      <c r="B951" s="41"/>
      <c r="C951" s="42"/>
      <c r="D951" s="43"/>
      <c r="E951" s="44"/>
      <c r="F951" s="44"/>
      <c r="G951" s="17" t="str">
        <f>IF(OR(E951="",F951=""),"",NETWORKDAYS(E951,F951,Lister!$D$7:$D$16))</f>
        <v/>
      </c>
      <c r="I951" s="45" t="str">
        <f t="shared" si="98"/>
        <v/>
      </c>
      <c r="J951" s="46"/>
      <c r="K951" s="47">
        <f>IF(ISNUMBER('Opsparede løndele'!I936),J951+'Opsparede løndele'!I936,J951)</f>
        <v>0</v>
      </c>
      <c r="L951" s="48"/>
      <c r="M951" s="49"/>
      <c r="N951" s="23" t="str">
        <f t="shared" si="99"/>
        <v/>
      </c>
      <c r="O951" s="21" t="str">
        <f t="shared" si="100"/>
        <v/>
      </c>
      <c r="P951" s="49"/>
      <c r="Q951" s="49"/>
      <c r="R951" s="49"/>
      <c r="S951" s="22" t="str">
        <f>IFERROR(MAX(IF(OR(P951="",Q951="",R951=""),"",IF(AND(MONTH(E951)=12,MONTH(F951)=12),(NETWORKDAYS(E951,F951,Lister!$D$7:$D$16)-P951)*O951/NETWORKDAYS(Lister!$D$19,Lister!$E$19,Lister!$D$7:$D$16),IF(AND(MONTH(E951)=12,F951&gt;DATE(2021,12,31)),(NETWORKDAYS(E951,Lister!$E$19,Lister!$D$7:$D$16)-P951)*O951/NETWORKDAYS(Lister!$D$19,Lister!$E$19,Lister!$D$7:$D$16),IF(E951&gt;DATE(2021,12,31),0)))),0),"")</f>
        <v/>
      </c>
      <c r="T951" s="22" t="str">
        <f>IFERROR(MAX(IF(OR(P951="",Q951="",R951=""),"",IF(AND(MONTH(E951)=1,MONTH(F951)=1),(NETWORKDAYS(E951,F951,Lister!$D$7:$D$16)-Q951)*O951/NETWORKDAYS(Lister!$D$20,Lister!$E$20,Lister!$D$7:$D$16),IF(AND(MONTH(E951)=1,F951&gt;DATE(2022,1,31)),(NETWORKDAYS(E951,Lister!$E$20,Lister!$D$7:$D$16)-Q951)*O951/NETWORKDAYS(Lister!$D$20,Lister!$E$20,Lister!$D$7:$D$16),IF(AND(E951&lt;DATE(2022,1,1),MONTH(F951)=1),(NETWORKDAYS(Lister!$D$20,F951,Lister!$D$7:$D$16)-Q951)*O951/NETWORKDAYS(Lister!$D$20,Lister!$E$20,Lister!$D$7:$D$16),IF(AND(E951&lt;DATE(2022,1,1),F951&gt;DATE(2022,1,31)),(NETWORKDAYS(Lister!$D$20,Lister!$E$20,Lister!$D$7:$D$16)-Q951)*O951/NETWORKDAYS(Lister!$D$20,Lister!$E$20,Lister!$D$7:$D$16),IF(OR(AND(E951&lt;DATE(2022,1,1),F951&lt;DATE(2022,1,1)),E951&gt;DATE(2022,1,31)),0)))))),0),"")</f>
        <v/>
      </c>
      <c r="U951" s="22" t="str">
        <f>IFERROR(MAX(IF(OR(P951="",Q951="",R951=""),"",IF(AND(MONTH(E951)=2,MONTH(F951)=2),(NETWORKDAYS(E951,F951,Lister!$D$7:$D$16)-R951)*O951/NETWORKDAYS(Lister!$D$21,Lister!$E$21,Lister!$D$7:$D$16),IF(AND(MONTH(E951)=2,F951&gt;DATE(2022,2,28)),(NETWORKDAYS(E951,Lister!$E$21,Lister!$D$7:$D$16)-R951)*O951/NETWORKDAYS(Lister!$D$21,Lister!$E$21,Lister!$D$7:$D$16),IF(AND(E951&lt;DATE(2022,2,1),MONTH(F951)=2),(NETWORKDAYS(Lister!$D$21,F951,Lister!$D$7:$D$16)-R951)*O951/NETWORKDAYS(Lister!$D$21,Lister!$E$21,Lister!$D$7:$D$16),IF(AND(E951&lt;DATE(2022,2,1),F951&gt;DATE(2022,2,28)),(NETWORKDAYS(Lister!$D$21,Lister!$E$21,Lister!$D$7:$D$16)-R951)*O951/NETWORKDAYS(Lister!$D$21,Lister!$E$21,Lister!$D$7:$D$16),IF(OR(AND(E951&lt;DATE(2022,2,1),F951&lt;DATE(2022,2,1)),E951&gt;DATE(2022,2,28)),0)))))),0),"")</f>
        <v/>
      </c>
      <c r="V951" s="23" t="str">
        <f t="shared" si="101"/>
        <v/>
      </c>
      <c r="W951" s="23" t="str">
        <f t="shared" si="102"/>
        <v/>
      </c>
      <c r="X951" s="24" t="str">
        <f t="shared" si="103"/>
        <v/>
      </c>
    </row>
    <row r="952" spans="1:24" x14ac:dyDescent="0.3">
      <c r="A952" s="4" t="str">
        <f t="shared" si="104"/>
        <v/>
      </c>
      <c r="B952" s="41"/>
      <c r="C952" s="42"/>
      <c r="D952" s="43"/>
      <c r="E952" s="44"/>
      <c r="F952" s="44"/>
      <c r="G952" s="17" t="str">
        <f>IF(OR(E952="",F952=""),"",NETWORKDAYS(E952,F952,Lister!$D$7:$D$16))</f>
        <v/>
      </c>
      <c r="I952" s="45" t="str">
        <f t="shared" si="98"/>
        <v/>
      </c>
      <c r="J952" s="46"/>
      <c r="K952" s="47">
        <f>IF(ISNUMBER('Opsparede løndele'!I937),J952+'Opsparede løndele'!I937,J952)</f>
        <v>0</v>
      </c>
      <c r="L952" s="48"/>
      <c r="M952" s="49"/>
      <c r="N952" s="23" t="str">
        <f t="shared" si="99"/>
        <v/>
      </c>
      <c r="O952" s="21" t="str">
        <f t="shared" si="100"/>
        <v/>
      </c>
      <c r="P952" s="49"/>
      <c r="Q952" s="49"/>
      <c r="R952" s="49"/>
      <c r="S952" s="22" t="str">
        <f>IFERROR(MAX(IF(OR(P952="",Q952="",R952=""),"",IF(AND(MONTH(E952)=12,MONTH(F952)=12),(NETWORKDAYS(E952,F952,Lister!$D$7:$D$16)-P952)*O952/NETWORKDAYS(Lister!$D$19,Lister!$E$19,Lister!$D$7:$D$16),IF(AND(MONTH(E952)=12,F952&gt;DATE(2021,12,31)),(NETWORKDAYS(E952,Lister!$E$19,Lister!$D$7:$D$16)-P952)*O952/NETWORKDAYS(Lister!$D$19,Lister!$E$19,Lister!$D$7:$D$16),IF(E952&gt;DATE(2021,12,31),0)))),0),"")</f>
        <v/>
      </c>
      <c r="T952" s="22" t="str">
        <f>IFERROR(MAX(IF(OR(P952="",Q952="",R952=""),"",IF(AND(MONTH(E952)=1,MONTH(F952)=1),(NETWORKDAYS(E952,F952,Lister!$D$7:$D$16)-Q952)*O952/NETWORKDAYS(Lister!$D$20,Lister!$E$20,Lister!$D$7:$D$16),IF(AND(MONTH(E952)=1,F952&gt;DATE(2022,1,31)),(NETWORKDAYS(E952,Lister!$E$20,Lister!$D$7:$D$16)-Q952)*O952/NETWORKDAYS(Lister!$D$20,Lister!$E$20,Lister!$D$7:$D$16),IF(AND(E952&lt;DATE(2022,1,1),MONTH(F952)=1),(NETWORKDAYS(Lister!$D$20,F952,Lister!$D$7:$D$16)-Q952)*O952/NETWORKDAYS(Lister!$D$20,Lister!$E$20,Lister!$D$7:$D$16),IF(AND(E952&lt;DATE(2022,1,1),F952&gt;DATE(2022,1,31)),(NETWORKDAYS(Lister!$D$20,Lister!$E$20,Lister!$D$7:$D$16)-Q952)*O952/NETWORKDAYS(Lister!$D$20,Lister!$E$20,Lister!$D$7:$D$16),IF(OR(AND(E952&lt;DATE(2022,1,1),F952&lt;DATE(2022,1,1)),E952&gt;DATE(2022,1,31)),0)))))),0),"")</f>
        <v/>
      </c>
      <c r="U952" s="22" t="str">
        <f>IFERROR(MAX(IF(OR(P952="",Q952="",R952=""),"",IF(AND(MONTH(E952)=2,MONTH(F952)=2),(NETWORKDAYS(E952,F952,Lister!$D$7:$D$16)-R952)*O952/NETWORKDAYS(Lister!$D$21,Lister!$E$21,Lister!$D$7:$D$16),IF(AND(MONTH(E952)=2,F952&gt;DATE(2022,2,28)),(NETWORKDAYS(E952,Lister!$E$21,Lister!$D$7:$D$16)-R952)*O952/NETWORKDAYS(Lister!$D$21,Lister!$E$21,Lister!$D$7:$D$16),IF(AND(E952&lt;DATE(2022,2,1),MONTH(F952)=2),(NETWORKDAYS(Lister!$D$21,F952,Lister!$D$7:$D$16)-R952)*O952/NETWORKDAYS(Lister!$D$21,Lister!$E$21,Lister!$D$7:$D$16),IF(AND(E952&lt;DATE(2022,2,1),F952&gt;DATE(2022,2,28)),(NETWORKDAYS(Lister!$D$21,Lister!$E$21,Lister!$D$7:$D$16)-R952)*O952/NETWORKDAYS(Lister!$D$21,Lister!$E$21,Lister!$D$7:$D$16),IF(OR(AND(E952&lt;DATE(2022,2,1),F952&lt;DATE(2022,2,1)),E952&gt;DATE(2022,2,28)),0)))))),0),"")</f>
        <v/>
      </c>
      <c r="V952" s="23" t="str">
        <f t="shared" si="101"/>
        <v/>
      </c>
      <c r="W952" s="23" t="str">
        <f t="shared" si="102"/>
        <v/>
      </c>
      <c r="X952" s="24" t="str">
        <f t="shared" si="103"/>
        <v/>
      </c>
    </row>
    <row r="953" spans="1:24" x14ac:dyDescent="0.3">
      <c r="A953" s="4" t="str">
        <f t="shared" si="104"/>
        <v/>
      </c>
      <c r="B953" s="41"/>
      <c r="C953" s="42"/>
      <c r="D953" s="43"/>
      <c r="E953" s="44"/>
      <c r="F953" s="44"/>
      <c r="G953" s="17" t="str">
        <f>IF(OR(E953="",F953=""),"",NETWORKDAYS(E953,F953,Lister!$D$7:$D$16))</f>
        <v/>
      </c>
      <c r="I953" s="45" t="str">
        <f t="shared" si="98"/>
        <v/>
      </c>
      <c r="J953" s="46"/>
      <c r="K953" s="47">
        <f>IF(ISNUMBER('Opsparede løndele'!I938),J953+'Opsparede løndele'!I938,J953)</f>
        <v>0</v>
      </c>
      <c r="L953" s="48"/>
      <c r="M953" s="49"/>
      <c r="N953" s="23" t="str">
        <f t="shared" si="99"/>
        <v/>
      </c>
      <c r="O953" s="21" t="str">
        <f t="shared" si="100"/>
        <v/>
      </c>
      <c r="P953" s="49"/>
      <c r="Q953" s="49"/>
      <c r="R953" s="49"/>
      <c r="S953" s="22" t="str">
        <f>IFERROR(MAX(IF(OR(P953="",Q953="",R953=""),"",IF(AND(MONTH(E953)=12,MONTH(F953)=12),(NETWORKDAYS(E953,F953,Lister!$D$7:$D$16)-P953)*O953/NETWORKDAYS(Lister!$D$19,Lister!$E$19,Lister!$D$7:$D$16),IF(AND(MONTH(E953)=12,F953&gt;DATE(2021,12,31)),(NETWORKDAYS(E953,Lister!$E$19,Lister!$D$7:$D$16)-P953)*O953/NETWORKDAYS(Lister!$D$19,Lister!$E$19,Lister!$D$7:$D$16),IF(E953&gt;DATE(2021,12,31),0)))),0),"")</f>
        <v/>
      </c>
      <c r="T953" s="22" t="str">
        <f>IFERROR(MAX(IF(OR(P953="",Q953="",R953=""),"",IF(AND(MONTH(E953)=1,MONTH(F953)=1),(NETWORKDAYS(E953,F953,Lister!$D$7:$D$16)-Q953)*O953/NETWORKDAYS(Lister!$D$20,Lister!$E$20,Lister!$D$7:$D$16),IF(AND(MONTH(E953)=1,F953&gt;DATE(2022,1,31)),(NETWORKDAYS(E953,Lister!$E$20,Lister!$D$7:$D$16)-Q953)*O953/NETWORKDAYS(Lister!$D$20,Lister!$E$20,Lister!$D$7:$D$16),IF(AND(E953&lt;DATE(2022,1,1),MONTH(F953)=1),(NETWORKDAYS(Lister!$D$20,F953,Lister!$D$7:$D$16)-Q953)*O953/NETWORKDAYS(Lister!$D$20,Lister!$E$20,Lister!$D$7:$D$16),IF(AND(E953&lt;DATE(2022,1,1),F953&gt;DATE(2022,1,31)),(NETWORKDAYS(Lister!$D$20,Lister!$E$20,Lister!$D$7:$D$16)-Q953)*O953/NETWORKDAYS(Lister!$D$20,Lister!$E$20,Lister!$D$7:$D$16),IF(OR(AND(E953&lt;DATE(2022,1,1),F953&lt;DATE(2022,1,1)),E953&gt;DATE(2022,1,31)),0)))))),0),"")</f>
        <v/>
      </c>
      <c r="U953" s="22" t="str">
        <f>IFERROR(MAX(IF(OR(P953="",Q953="",R953=""),"",IF(AND(MONTH(E953)=2,MONTH(F953)=2),(NETWORKDAYS(E953,F953,Lister!$D$7:$D$16)-R953)*O953/NETWORKDAYS(Lister!$D$21,Lister!$E$21,Lister!$D$7:$D$16),IF(AND(MONTH(E953)=2,F953&gt;DATE(2022,2,28)),(NETWORKDAYS(E953,Lister!$E$21,Lister!$D$7:$D$16)-R953)*O953/NETWORKDAYS(Lister!$D$21,Lister!$E$21,Lister!$D$7:$D$16),IF(AND(E953&lt;DATE(2022,2,1),MONTH(F953)=2),(NETWORKDAYS(Lister!$D$21,F953,Lister!$D$7:$D$16)-R953)*O953/NETWORKDAYS(Lister!$D$21,Lister!$E$21,Lister!$D$7:$D$16),IF(AND(E953&lt;DATE(2022,2,1),F953&gt;DATE(2022,2,28)),(NETWORKDAYS(Lister!$D$21,Lister!$E$21,Lister!$D$7:$D$16)-R953)*O953/NETWORKDAYS(Lister!$D$21,Lister!$E$21,Lister!$D$7:$D$16),IF(OR(AND(E953&lt;DATE(2022,2,1),F953&lt;DATE(2022,2,1)),E953&gt;DATE(2022,2,28)),0)))))),0),"")</f>
        <v/>
      </c>
      <c r="V953" s="23" t="str">
        <f t="shared" si="101"/>
        <v/>
      </c>
      <c r="W953" s="23" t="str">
        <f t="shared" si="102"/>
        <v/>
      </c>
      <c r="X953" s="24" t="str">
        <f t="shared" si="103"/>
        <v/>
      </c>
    </row>
    <row r="954" spans="1:24" x14ac:dyDescent="0.3">
      <c r="A954" s="4" t="str">
        <f t="shared" si="104"/>
        <v/>
      </c>
      <c r="B954" s="41"/>
      <c r="C954" s="42"/>
      <c r="D954" s="43"/>
      <c r="E954" s="44"/>
      <c r="F954" s="44"/>
      <c r="G954" s="17" t="str">
        <f>IF(OR(E954="",F954=""),"",NETWORKDAYS(E954,F954,Lister!$D$7:$D$16))</f>
        <v/>
      </c>
      <c r="I954" s="45" t="str">
        <f t="shared" si="98"/>
        <v/>
      </c>
      <c r="J954" s="46"/>
      <c r="K954" s="47">
        <f>IF(ISNUMBER('Opsparede løndele'!I939),J954+'Opsparede løndele'!I939,J954)</f>
        <v>0</v>
      </c>
      <c r="L954" s="48"/>
      <c r="M954" s="49"/>
      <c r="N954" s="23" t="str">
        <f t="shared" si="99"/>
        <v/>
      </c>
      <c r="O954" s="21" t="str">
        <f t="shared" si="100"/>
        <v/>
      </c>
      <c r="P954" s="49"/>
      <c r="Q954" s="49"/>
      <c r="R954" s="49"/>
      <c r="S954" s="22" t="str">
        <f>IFERROR(MAX(IF(OR(P954="",Q954="",R954=""),"",IF(AND(MONTH(E954)=12,MONTH(F954)=12),(NETWORKDAYS(E954,F954,Lister!$D$7:$D$16)-P954)*O954/NETWORKDAYS(Lister!$D$19,Lister!$E$19,Lister!$D$7:$D$16),IF(AND(MONTH(E954)=12,F954&gt;DATE(2021,12,31)),(NETWORKDAYS(E954,Lister!$E$19,Lister!$D$7:$D$16)-P954)*O954/NETWORKDAYS(Lister!$D$19,Lister!$E$19,Lister!$D$7:$D$16),IF(E954&gt;DATE(2021,12,31),0)))),0),"")</f>
        <v/>
      </c>
      <c r="T954" s="22" t="str">
        <f>IFERROR(MAX(IF(OR(P954="",Q954="",R954=""),"",IF(AND(MONTH(E954)=1,MONTH(F954)=1),(NETWORKDAYS(E954,F954,Lister!$D$7:$D$16)-Q954)*O954/NETWORKDAYS(Lister!$D$20,Lister!$E$20,Lister!$D$7:$D$16),IF(AND(MONTH(E954)=1,F954&gt;DATE(2022,1,31)),(NETWORKDAYS(E954,Lister!$E$20,Lister!$D$7:$D$16)-Q954)*O954/NETWORKDAYS(Lister!$D$20,Lister!$E$20,Lister!$D$7:$D$16),IF(AND(E954&lt;DATE(2022,1,1),MONTH(F954)=1),(NETWORKDAYS(Lister!$D$20,F954,Lister!$D$7:$D$16)-Q954)*O954/NETWORKDAYS(Lister!$D$20,Lister!$E$20,Lister!$D$7:$D$16),IF(AND(E954&lt;DATE(2022,1,1),F954&gt;DATE(2022,1,31)),(NETWORKDAYS(Lister!$D$20,Lister!$E$20,Lister!$D$7:$D$16)-Q954)*O954/NETWORKDAYS(Lister!$D$20,Lister!$E$20,Lister!$D$7:$D$16),IF(OR(AND(E954&lt;DATE(2022,1,1),F954&lt;DATE(2022,1,1)),E954&gt;DATE(2022,1,31)),0)))))),0),"")</f>
        <v/>
      </c>
      <c r="U954" s="22" t="str">
        <f>IFERROR(MAX(IF(OR(P954="",Q954="",R954=""),"",IF(AND(MONTH(E954)=2,MONTH(F954)=2),(NETWORKDAYS(E954,F954,Lister!$D$7:$D$16)-R954)*O954/NETWORKDAYS(Lister!$D$21,Lister!$E$21,Lister!$D$7:$D$16),IF(AND(MONTH(E954)=2,F954&gt;DATE(2022,2,28)),(NETWORKDAYS(E954,Lister!$E$21,Lister!$D$7:$D$16)-R954)*O954/NETWORKDAYS(Lister!$D$21,Lister!$E$21,Lister!$D$7:$D$16),IF(AND(E954&lt;DATE(2022,2,1),MONTH(F954)=2),(NETWORKDAYS(Lister!$D$21,F954,Lister!$D$7:$D$16)-R954)*O954/NETWORKDAYS(Lister!$D$21,Lister!$E$21,Lister!$D$7:$D$16),IF(AND(E954&lt;DATE(2022,2,1),F954&gt;DATE(2022,2,28)),(NETWORKDAYS(Lister!$D$21,Lister!$E$21,Lister!$D$7:$D$16)-R954)*O954/NETWORKDAYS(Lister!$D$21,Lister!$E$21,Lister!$D$7:$D$16),IF(OR(AND(E954&lt;DATE(2022,2,1),F954&lt;DATE(2022,2,1)),E954&gt;DATE(2022,2,28)),0)))))),0),"")</f>
        <v/>
      </c>
      <c r="V954" s="23" t="str">
        <f t="shared" si="101"/>
        <v/>
      </c>
      <c r="W954" s="23" t="str">
        <f t="shared" si="102"/>
        <v/>
      </c>
      <c r="X954" s="24" t="str">
        <f t="shared" si="103"/>
        <v/>
      </c>
    </row>
    <row r="955" spans="1:24" x14ac:dyDescent="0.3">
      <c r="A955" s="4" t="str">
        <f t="shared" si="104"/>
        <v/>
      </c>
      <c r="B955" s="41"/>
      <c r="C955" s="42"/>
      <c r="D955" s="43"/>
      <c r="E955" s="44"/>
      <c r="F955" s="44"/>
      <c r="G955" s="17" t="str">
        <f>IF(OR(E955="",F955=""),"",NETWORKDAYS(E955,F955,Lister!$D$7:$D$16))</f>
        <v/>
      </c>
      <c r="I955" s="45" t="str">
        <f t="shared" si="98"/>
        <v/>
      </c>
      <c r="J955" s="46"/>
      <c r="K955" s="47">
        <f>IF(ISNUMBER('Opsparede løndele'!I940),J955+'Opsparede løndele'!I940,J955)</f>
        <v>0</v>
      </c>
      <c r="L955" s="48"/>
      <c r="M955" s="49"/>
      <c r="N955" s="23" t="str">
        <f t="shared" si="99"/>
        <v/>
      </c>
      <c r="O955" s="21" t="str">
        <f t="shared" si="100"/>
        <v/>
      </c>
      <c r="P955" s="49"/>
      <c r="Q955" s="49"/>
      <c r="R955" s="49"/>
      <c r="S955" s="22" t="str">
        <f>IFERROR(MAX(IF(OR(P955="",Q955="",R955=""),"",IF(AND(MONTH(E955)=12,MONTH(F955)=12),(NETWORKDAYS(E955,F955,Lister!$D$7:$D$16)-P955)*O955/NETWORKDAYS(Lister!$D$19,Lister!$E$19,Lister!$D$7:$D$16),IF(AND(MONTH(E955)=12,F955&gt;DATE(2021,12,31)),(NETWORKDAYS(E955,Lister!$E$19,Lister!$D$7:$D$16)-P955)*O955/NETWORKDAYS(Lister!$D$19,Lister!$E$19,Lister!$D$7:$D$16),IF(E955&gt;DATE(2021,12,31),0)))),0),"")</f>
        <v/>
      </c>
      <c r="T955" s="22" t="str">
        <f>IFERROR(MAX(IF(OR(P955="",Q955="",R955=""),"",IF(AND(MONTH(E955)=1,MONTH(F955)=1),(NETWORKDAYS(E955,F955,Lister!$D$7:$D$16)-Q955)*O955/NETWORKDAYS(Lister!$D$20,Lister!$E$20,Lister!$D$7:$D$16),IF(AND(MONTH(E955)=1,F955&gt;DATE(2022,1,31)),(NETWORKDAYS(E955,Lister!$E$20,Lister!$D$7:$D$16)-Q955)*O955/NETWORKDAYS(Lister!$D$20,Lister!$E$20,Lister!$D$7:$D$16),IF(AND(E955&lt;DATE(2022,1,1),MONTH(F955)=1),(NETWORKDAYS(Lister!$D$20,F955,Lister!$D$7:$D$16)-Q955)*O955/NETWORKDAYS(Lister!$D$20,Lister!$E$20,Lister!$D$7:$D$16),IF(AND(E955&lt;DATE(2022,1,1),F955&gt;DATE(2022,1,31)),(NETWORKDAYS(Lister!$D$20,Lister!$E$20,Lister!$D$7:$D$16)-Q955)*O955/NETWORKDAYS(Lister!$D$20,Lister!$E$20,Lister!$D$7:$D$16),IF(OR(AND(E955&lt;DATE(2022,1,1),F955&lt;DATE(2022,1,1)),E955&gt;DATE(2022,1,31)),0)))))),0),"")</f>
        <v/>
      </c>
      <c r="U955" s="22" t="str">
        <f>IFERROR(MAX(IF(OR(P955="",Q955="",R955=""),"",IF(AND(MONTH(E955)=2,MONTH(F955)=2),(NETWORKDAYS(E955,F955,Lister!$D$7:$D$16)-R955)*O955/NETWORKDAYS(Lister!$D$21,Lister!$E$21,Lister!$D$7:$D$16),IF(AND(MONTH(E955)=2,F955&gt;DATE(2022,2,28)),(NETWORKDAYS(E955,Lister!$E$21,Lister!$D$7:$D$16)-R955)*O955/NETWORKDAYS(Lister!$D$21,Lister!$E$21,Lister!$D$7:$D$16),IF(AND(E955&lt;DATE(2022,2,1),MONTH(F955)=2),(NETWORKDAYS(Lister!$D$21,F955,Lister!$D$7:$D$16)-R955)*O955/NETWORKDAYS(Lister!$D$21,Lister!$E$21,Lister!$D$7:$D$16),IF(AND(E955&lt;DATE(2022,2,1),F955&gt;DATE(2022,2,28)),(NETWORKDAYS(Lister!$D$21,Lister!$E$21,Lister!$D$7:$D$16)-R955)*O955/NETWORKDAYS(Lister!$D$21,Lister!$E$21,Lister!$D$7:$D$16),IF(OR(AND(E955&lt;DATE(2022,2,1),F955&lt;DATE(2022,2,1)),E955&gt;DATE(2022,2,28)),0)))))),0),"")</f>
        <v/>
      </c>
      <c r="V955" s="23" t="str">
        <f t="shared" si="101"/>
        <v/>
      </c>
      <c r="W955" s="23" t="str">
        <f t="shared" si="102"/>
        <v/>
      </c>
      <c r="X955" s="24" t="str">
        <f t="shared" si="103"/>
        <v/>
      </c>
    </row>
    <row r="956" spans="1:24" x14ac:dyDescent="0.3">
      <c r="A956" s="4" t="str">
        <f t="shared" si="104"/>
        <v/>
      </c>
      <c r="B956" s="41"/>
      <c r="C956" s="42"/>
      <c r="D956" s="43"/>
      <c r="E956" s="44"/>
      <c r="F956" s="44"/>
      <c r="G956" s="17" t="str">
        <f>IF(OR(E956="",F956=""),"",NETWORKDAYS(E956,F956,Lister!$D$7:$D$16))</f>
        <v/>
      </c>
      <c r="I956" s="45" t="str">
        <f t="shared" si="98"/>
        <v/>
      </c>
      <c r="J956" s="46"/>
      <c r="K956" s="47">
        <f>IF(ISNUMBER('Opsparede løndele'!I941),J956+'Opsparede løndele'!I941,J956)</f>
        <v>0</v>
      </c>
      <c r="L956" s="48"/>
      <c r="M956" s="49"/>
      <c r="N956" s="23" t="str">
        <f t="shared" si="99"/>
        <v/>
      </c>
      <c r="O956" s="21" t="str">
        <f t="shared" si="100"/>
        <v/>
      </c>
      <c r="P956" s="49"/>
      <c r="Q956" s="49"/>
      <c r="R956" s="49"/>
      <c r="S956" s="22" t="str">
        <f>IFERROR(MAX(IF(OR(P956="",Q956="",R956=""),"",IF(AND(MONTH(E956)=12,MONTH(F956)=12),(NETWORKDAYS(E956,F956,Lister!$D$7:$D$16)-P956)*O956/NETWORKDAYS(Lister!$D$19,Lister!$E$19,Lister!$D$7:$D$16),IF(AND(MONTH(E956)=12,F956&gt;DATE(2021,12,31)),(NETWORKDAYS(E956,Lister!$E$19,Lister!$D$7:$D$16)-P956)*O956/NETWORKDAYS(Lister!$D$19,Lister!$E$19,Lister!$D$7:$D$16),IF(E956&gt;DATE(2021,12,31),0)))),0),"")</f>
        <v/>
      </c>
      <c r="T956" s="22" t="str">
        <f>IFERROR(MAX(IF(OR(P956="",Q956="",R956=""),"",IF(AND(MONTH(E956)=1,MONTH(F956)=1),(NETWORKDAYS(E956,F956,Lister!$D$7:$D$16)-Q956)*O956/NETWORKDAYS(Lister!$D$20,Lister!$E$20,Lister!$D$7:$D$16),IF(AND(MONTH(E956)=1,F956&gt;DATE(2022,1,31)),(NETWORKDAYS(E956,Lister!$E$20,Lister!$D$7:$D$16)-Q956)*O956/NETWORKDAYS(Lister!$D$20,Lister!$E$20,Lister!$D$7:$D$16),IF(AND(E956&lt;DATE(2022,1,1),MONTH(F956)=1),(NETWORKDAYS(Lister!$D$20,F956,Lister!$D$7:$D$16)-Q956)*O956/NETWORKDAYS(Lister!$D$20,Lister!$E$20,Lister!$D$7:$D$16),IF(AND(E956&lt;DATE(2022,1,1),F956&gt;DATE(2022,1,31)),(NETWORKDAYS(Lister!$D$20,Lister!$E$20,Lister!$D$7:$D$16)-Q956)*O956/NETWORKDAYS(Lister!$D$20,Lister!$E$20,Lister!$D$7:$D$16),IF(OR(AND(E956&lt;DATE(2022,1,1),F956&lt;DATE(2022,1,1)),E956&gt;DATE(2022,1,31)),0)))))),0),"")</f>
        <v/>
      </c>
      <c r="U956" s="22" t="str">
        <f>IFERROR(MAX(IF(OR(P956="",Q956="",R956=""),"",IF(AND(MONTH(E956)=2,MONTH(F956)=2),(NETWORKDAYS(E956,F956,Lister!$D$7:$D$16)-R956)*O956/NETWORKDAYS(Lister!$D$21,Lister!$E$21,Lister!$D$7:$D$16),IF(AND(MONTH(E956)=2,F956&gt;DATE(2022,2,28)),(NETWORKDAYS(E956,Lister!$E$21,Lister!$D$7:$D$16)-R956)*O956/NETWORKDAYS(Lister!$D$21,Lister!$E$21,Lister!$D$7:$D$16),IF(AND(E956&lt;DATE(2022,2,1),MONTH(F956)=2),(NETWORKDAYS(Lister!$D$21,F956,Lister!$D$7:$D$16)-R956)*O956/NETWORKDAYS(Lister!$D$21,Lister!$E$21,Lister!$D$7:$D$16),IF(AND(E956&lt;DATE(2022,2,1),F956&gt;DATE(2022,2,28)),(NETWORKDAYS(Lister!$D$21,Lister!$E$21,Lister!$D$7:$D$16)-R956)*O956/NETWORKDAYS(Lister!$D$21,Lister!$E$21,Lister!$D$7:$D$16),IF(OR(AND(E956&lt;DATE(2022,2,1),F956&lt;DATE(2022,2,1)),E956&gt;DATE(2022,2,28)),0)))))),0),"")</f>
        <v/>
      </c>
      <c r="V956" s="23" t="str">
        <f t="shared" si="101"/>
        <v/>
      </c>
      <c r="W956" s="23" t="str">
        <f t="shared" si="102"/>
        <v/>
      </c>
      <c r="X956" s="24" t="str">
        <f t="shared" si="103"/>
        <v/>
      </c>
    </row>
    <row r="957" spans="1:24" x14ac:dyDescent="0.3">
      <c r="A957" s="4" t="str">
        <f t="shared" si="104"/>
        <v/>
      </c>
      <c r="B957" s="41"/>
      <c r="C957" s="42"/>
      <c r="D957" s="43"/>
      <c r="E957" s="44"/>
      <c r="F957" s="44"/>
      <c r="G957" s="17" t="str">
        <f>IF(OR(E957="",F957=""),"",NETWORKDAYS(E957,F957,Lister!$D$7:$D$16))</f>
        <v/>
      </c>
      <c r="I957" s="45" t="str">
        <f t="shared" si="98"/>
        <v/>
      </c>
      <c r="J957" s="46"/>
      <c r="K957" s="47">
        <f>IF(ISNUMBER('Opsparede løndele'!I942),J957+'Opsparede løndele'!I942,J957)</f>
        <v>0</v>
      </c>
      <c r="L957" s="48"/>
      <c r="M957" s="49"/>
      <c r="N957" s="23" t="str">
        <f t="shared" si="99"/>
        <v/>
      </c>
      <c r="O957" s="21" t="str">
        <f t="shared" si="100"/>
        <v/>
      </c>
      <c r="P957" s="49"/>
      <c r="Q957" s="49"/>
      <c r="R957" s="49"/>
      <c r="S957" s="22" t="str">
        <f>IFERROR(MAX(IF(OR(P957="",Q957="",R957=""),"",IF(AND(MONTH(E957)=12,MONTH(F957)=12),(NETWORKDAYS(E957,F957,Lister!$D$7:$D$16)-P957)*O957/NETWORKDAYS(Lister!$D$19,Lister!$E$19,Lister!$D$7:$D$16),IF(AND(MONTH(E957)=12,F957&gt;DATE(2021,12,31)),(NETWORKDAYS(E957,Lister!$E$19,Lister!$D$7:$D$16)-P957)*O957/NETWORKDAYS(Lister!$D$19,Lister!$E$19,Lister!$D$7:$D$16),IF(E957&gt;DATE(2021,12,31),0)))),0),"")</f>
        <v/>
      </c>
      <c r="T957" s="22" t="str">
        <f>IFERROR(MAX(IF(OR(P957="",Q957="",R957=""),"",IF(AND(MONTH(E957)=1,MONTH(F957)=1),(NETWORKDAYS(E957,F957,Lister!$D$7:$D$16)-Q957)*O957/NETWORKDAYS(Lister!$D$20,Lister!$E$20,Lister!$D$7:$D$16),IF(AND(MONTH(E957)=1,F957&gt;DATE(2022,1,31)),(NETWORKDAYS(E957,Lister!$E$20,Lister!$D$7:$D$16)-Q957)*O957/NETWORKDAYS(Lister!$D$20,Lister!$E$20,Lister!$D$7:$D$16),IF(AND(E957&lt;DATE(2022,1,1),MONTH(F957)=1),(NETWORKDAYS(Lister!$D$20,F957,Lister!$D$7:$D$16)-Q957)*O957/NETWORKDAYS(Lister!$D$20,Lister!$E$20,Lister!$D$7:$D$16),IF(AND(E957&lt;DATE(2022,1,1),F957&gt;DATE(2022,1,31)),(NETWORKDAYS(Lister!$D$20,Lister!$E$20,Lister!$D$7:$D$16)-Q957)*O957/NETWORKDAYS(Lister!$D$20,Lister!$E$20,Lister!$D$7:$D$16),IF(OR(AND(E957&lt;DATE(2022,1,1),F957&lt;DATE(2022,1,1)),E957&gt;DATE(2022,1,31)),0)))))),0),"")</f>
        <v/>
      </c>
      <c r="U957" s="22" t="str">
        <f>IFERROR(MAX(IF(OR(P957="",Q957="",R957=""),"",IF(AND(MONTH(E957)=2,MONTH(F957)=2),(NETWORKDAYS(E957,F957,Lister!$D$7:$D$16)-R957)*O957/NETWORKDAYS(Lister!$D$21,Lister!$E$21,Lister!$D$7:$D$16),IF(AND(MONTH(E957)=2,F957&gt;DATE(2022,2,28)),(NETWORKDAYS(E957,Lister!$E$21,Lister!$D$7:$D$16)-R957)*O957/NETWORKDAYS(Lister!$D$21,Lister!$E$21,Lister!$D$7:$D$16),IF(AND(E957&lt;DATE(2022,2,1),MONTH(F957)=2),(NETWORKDAYS(Lister!$D$21,F957,Lister!$D$7:$D$16)-R957)*O957/NETWORKDAYS(Lister!$D$21,Lister!$E$21,Lister!$D$7:$D$16),IF(AND(E957&lt;DATE(2022,2,1),F957&gt;DATE(2022,2,28)),(NETWORKDAYS(Lister!$D$21,Lister!$E$21,Lister!$D$7:$D$16)-R957)*O957/NETWORKDAYS(Lister!$D$21,Lister!$E$21,Lister!$D$7:$D$16),IF(OR(AND(E957&lt;DATE(2022,2,1),F957&lt;DATE(2022,2,1)),E957&gt;DATE(2022,2,28)),0)))))),0),"")</f>
        <v/>
      </c>
      <c r="V957" s="23" t="str">
        <f t="shared" si="101"/>
        <v/>
      </c>
      <c r="W957" s="23" t="str">
        <f t="shared" si="102"/>
        <v/>
      </c>
      <c r="X957" s="24" t="str">
        <f t="shared" si="103"/>
        <v/>
      </c>
    </row>
    <row r="958" spans="1:24" x14ac:dyDescent="0.3">
      <c r="A958" s="4" t="str">
        <f t="shared" si="104"/>
        <v/>
      </c>
      <c r="B958" s="41"/>
      <c r="C958" s="42"/>
      <c r="D958" s="43"/>
      <c r="E958" s="44"/>
      <c r="F958" s="44"/>
      <c r="G958" s="17" t="str">
        <f>IF(OR(E958="",F958=""),"",NETWORKDAYS(E958,F958,Lister!$D$7:$D$16))</f>
        <v/>
      </c>
      <c r="I958" s="45" t="str">
        <f t="shared" si="98"/>
        <v/>
      </c>
      <c r="J958" s="46"/>
      <c r="K958" s="47">
        <f>IF(ISNUMBER('Opsparede løndele'!I943),J958+'Opsparede løndele'!I943,J958)</f>
        <v>0</v>
      </c>
      <c r="L958" s="48"/>
      <c r="M958" s="49"/>
      <c r="N958" s="23" t="str">
        <f t="shared" si="99"/>
        <v/>
      </c>
      <c r="O958" s="21" t="str">
        <f t="shared" si="100"/>
        <v/>
      </c>
      <c r="P958" s="49"/>
      <c r="Q958" s="49"/>
      <c r="R958" s="49"/>
      <c r="S958" s="22" t="str">
        <f>IFERROR(MAX(IF(OR(P958="",Q958="",R958=""),"",IF(AND(MONTH(E958)=12,MONTH(F958)=12),(NETWORKDAYS(E958,F958,Lister!$D$7:$D$16)-P958)*O958/NETWORKDAYS(Lister!$D$19,Lister!$E$19,Lister!$D$7:$D$16),IF(AND(MONTH(E958)=12,F958&gt;DATE(2021,12,31)),(NETWORKDAYS(E958,Lister!$E$19,Lister!$D$7:$D$16)-P958)*O958/NETWORKDAYS(Lister!$D$19,Lister!$E$19,Lister!$D$7:$D$16),IF(E958&gt;DATE(2021,12,31),0)))),0),"")</f>
        <v/>
      </c>
      <c r="T958" s="22" t="str">
        <f>IFERROR(MAX(IF(OR(P958="",Q958="",R958=""),"",IF(AND(MONTH(E958)=1,MONTH(F958)=1),(NETWORKDAYS(E958,F958,Lister!$D$7:$D$16)-Q958)*O958/NETWORKDAYS(Lister!$D$20,Lister!$E$20,Lister!$D$7:$D$16),IF(AND(MONTH(E958)=1,F958&gt;DATE(2022,1,31)),(NETWORKDAYS(E958,Lister!$E$20,Lister!$D$7:$D$16)-Q958)*O958/NETWORKDAYS(Lister!$D$20,Lister!$E$20,Lister!$D$7:$D$16),IF(AND(E958&lt;DATE(2022,1,1),MONTH(F958)=1),(NETWORKDAYS(Lister!$D$20,F958,Lister!$D$7:$D$16)-Q958)*O958/NETWORKDAYS(Lister!$D$20,Lister!$E$20,Lister!$D$7:$D$16),IF(AND(E958&lt;DATE(2022,1,1),F958&gt;DATE(2022,1,31)),(NETWORKDAYS(Lister!$D$20,Lister!$E$20,Lister!$D$7:$D$16)-Q958)*O958/NETWORKDAYS(Lister!$D$20,Lister!$E$20,Lister!$D$7:$D$16),IF(OR(AND(E958&lt;DATE(2022,1,1),F958&lt;DATE(2022,1,1)),E958&gt;DATE(2022,1,31)),0)))))),0),"")</f>
        <v/>
      </c>
      <c r="U958" s="22" t="str">
        <f>IFERROR(MAX(IF(OR(P958="",Q958="",R958=""),"",IF(AND(MONTH(E958)=2,MONTH(F958)=2),(NETWORKDAYS(E958,F958,Lister!$D$7:$D$16)-R958)*O958/NETWORKDAYS(Lister!$D$21,Lister!$E$21,Lister!$D$7:$D$16),IF(AND(MONTH(E958)=2,F958&gt;DATE(2022,2,28)),(NETWORKDAYS(E958,Lister!$E$21,Lister!$D$7:$D$16)-R958)*O958/NETWORKDAYS(Lister!$D$21,Lister!$E$21,Lister!$D$7:$D$16),IF(AND(E958&lt;DATE(2022,2,1),MONTH(F958)=2),(NETWORKDAYS(Lister!$D$21,F958,Lister!$D$7:$D$16)-R958)*O958/NETWORKDAYS(Lister!$D$21,Lister!$E$21,Lister!$D$7:$D$16),IF(AND(E958&lt;DATE(2022,2,1),F958&gt;DATE(2022,2,28)),(NETWORKDAYS(Lister!$D$21,Lister!$E$21,Lister!$D$7:$D$16)-R958)*O958/NETWORKDAYS(Lister!$D$21,Lister!$E$21,Lister!$D$7:$D$16),IF(OR(AND(E958&lt;DATE(2022,2,1),F958&lt;DATE(2022,2,1)),E958&gt;DATE(2022,2,28)),0)))))),0),"")</f>
        <v/>
      </c>
      <c r="V958" s="23" t="str">
        <f t="shared" si="101"/>
        <v/>
      </c>
      <c r="W958" s="23" t="str">
        <f t="shared" si="102"/>
        <v/>
      </c>
      <c r="X958" s="24" t="str">
        <f t="shared" si="103"/>
        <v/>
      </c>
    </row>
    <row r="959" spans="1:24" x14ac:dyDescent="0.3">
      <c r="A959" s="4" t="str">
        <f t="shared" si="104"/>
        <v/>
      </c>
      <c r="B959" s="41"/>
      <c r="C959" s="42"/>
      <c r="D959" s="43"/>
      <c r="E959" s="44"/>
      <c r="F959" s="44"/>
      <c r="G959" s="17" t="str">
        <f>IF(OR(E959="",F959=""),"",NETWORKDAYS(E959,F959,Lister!$D$7:$D$16))</f>
        <v/>
      </c>
      <c r="I959" s="45" t="str">
        <f t="shared" si="98"/>
        <v/>
      </c>
      <c r="J959" s="46"/>
      <c r="K959" s="47">
        <f>IF(ISNUMBER('Opsparede løndele'!I944),J959+'Opsparede løndele'!I944,J959)</f>
        <v>0</v>
      </c>
      <c r="L959" s="48"/>
      <c r="M959" s="49"/>
      <c r="N959" s="23" t="str">
        <f t="shared" si="99"/>
        <v/>
      </c>
      <c r="O959" s="21" t="str">
        <f t="shared" si="100"/>
        <v/>
      </c>
      <c r="P959" s="49"/>
      <c r="Q959" s="49"/>
      <c r="R959" s="49"/>
      <c r="S959" s="22" t="str">
        <f>IFERROR(MAX(IF(OR(P959="",Q959="",R959=""),"",IF(AND(MONTH(E959)=12,MONTH(F959)=12),(NETWORKDAYS(E959,F959,Lister!$D$7:$D$16)-P959)*O959/NETWORKDAYS(Lister!$D$19,Lister!$E$19,Lister!$D$7:$D$16),IF(AND(MONTH(E959)=12,F959&gt;DATE(2021,12,31)),(NETWORKDAYS(E959,Lister!$E$19,Lister!$D$7:$D$16)-P959)*O959/NETWORKDAYS(Lister!$D$19,Lister!$E$19,Lister!$D$7:$D$16),IF(E959&gt;DATE(2021,12,31),0)))),0),"")</f>
        <v/>
      </c>
      <c r="T959" s="22" t="str">
        <f>IFERROR(MAX(IF(OR(P959="",Q959="",R959=""),"",IF(AND(MONTH(E959)=1,MONTH(F959)=1),(NETWORKDAYS(E959,F959,Lister!$D$7:$D$16)-Q959)*O959/NETWORKDAYS(Lister!$D$20,Lister!$E$20,Lister!$D$7:$D$16),IF(AND(MONTH(E959)=1,F959&gt;DATE(2022,1,31)),(NETWORKDAYS(E959,Lister!$E$20,Lister!$D$7:$D$16)-Q959)*O959/NETWORKDAYS(Lister!$D$20,Lister!$E$20,Lister!$D$7:$D$16),IF(AND(E959&lt;DATE(2022,1,1),MONTH(F959)=1),(NETWORKDAYS(Lister!$D$20,F959,Lister!$D$7:$D$16)-Q959)*O959/NETWORKDAYS(Lister!$D$20,Lister!$E$20,Lister!$D$7:$D$16),IF(AND(E959&lt;DATE(2022,1,1),F959&gt;DATE(2022,1,31)),(NETWORKDAYS(Lister!$D$20,Lister!$E$20,Lister!$D$7:$D$16)-Q959)*O959/NETWORKDAYS(Lister!$D$20,Lister!$E$20,Lister!$D$7:$D$16),IF(OR(AND(E959&lt;DATE(2022,1,1),F959&lt;DATE(2022,1,1)),E959&gt;DATE(2022,1,31)),0)))))),0),"")</f>
        <v/>
      </c>
      <c r="U959" s="22" t="str">
        <f>IFERROR(MAX(IF(OR(P959="",Q959="",R959=""),"",IF(AND(MONTH(E959)=2,MONTH(F959)=2),(NETWORKDAYS(E959,F959,Lister!$D$7:$D$16)-R959)*O959/NETWORKDAYS(Lister!$D$21,Lister!$E$21,Lister!$D$7:$D$16),IF(AND(MONTH(E959)=2,F959&gt;DATE(2022,2,28)),(NETWORKDAYS(E959,Lister!$E$21,Lister!$D$7:$D$16)-R959)*O959/NETWORKDAYS(Lister!$D$21,Lister!$E$21,Lister!$D$7:$D$16),IF(AND(E959&lt;DATE(2022,2,1),MONTH(F959)=2),(NETWORKDAYS(Lister!$D$21,F959,Lister!$D$7:$D$16)-R959)*O959/NETWORKDAYS(Lister!$D$21,Lister!$E$21,Lister!$D$7:$D$16),IF(AND(E959&lt;DATE(2022,2,1),F959&gt;DATE(2022,2,28)),(NETWORKDAYS(Lister!$D$21,Lister!$E$21,Lister!$D$7:$D$16)-R959)*O959/NETWORKDAYS(Lister!$D$21,Lister!$E$21,Lister!$D$7:$D$16),IF(OR(AND(E959&lt;DATE(2022,2,1),F959&lt;DATE(2022,2,1)),E959&gt;DATE(2022,2,28)),0)))))),0),"")</f>
        <v/>
      </c>
      <c r="V959" s="23" t="str">
        <f t="shared" si="101"/>
        <v/>
      </c>
      <c r="W959" s="23" t="str">
        <f t="shared" si="102"/>
        <v/>
      </c>
      <c r="X959" s="24" t="str">
        <f t="shared" si="103"/>
        <v/>
      </c>
    </row>
    <row r="960" spans="1:24" x14ac:dyDescent="0.3">
      <c r="A960" s="4" t="str">
        <f t="shared" si="104"/>
        <v/>
      </c>
      <c r="B960" s="41"/>
      <c r="C960" s="42"/>
      <c r="D960" s="43"/>
      <c r="E960" s="44"/>
      <c r="F960" s="44"/>
      <c r="G960" s="17" t="str">
        <f>IF(OR(E960="",F960=""),"",NETWORKDAYS(E960,F960,Lister!$D$7:$D$16))</f>
        <v/>
      </c>
      <c r="I960" s="45" t="str">
        <f t="shared" si="98"/>
        <v/>
      </c>
      <c r="J960" s="46"/>
      <c r="K960" s="47">
        <f>IF(ISNUMBER('Opsparede løndele'!I945),J960+'Opsparede løndele'!I945,J960)</f>
        <v>0</v>
      </c>
      <c r="L960" s="48"/>
      <c r="M960" s="49"/>
      <c r="N960" s="23" t="str">
        <f t="shared" si="99"/>
        <v/>
      </c>
      <c r="O960" s="21" t="str">
        <f t="shared" si="100"/>
        <v/>
      </c>
      <c r="P960" s="49"/>
      <c r="Q960" s="49"/>
      <c r="R960" s="49"/>
      <c r="S960" s="22" t="str">
        <f>IFERROR(MAX(IF(OR(P960="",Q960="",R960=""),"",IF(AND(MONTH(E960)=12,MONTH(F960)=12),(NETWORKDAYS(E960,F960,Lister!$D$7:$D$16)-P960)*O960/NETWORKDAYS(Lister!$D$19,Lister!$E$19,Lister!$D$7:$D$16),IF(AND(MONTH(E960)=12,F960&gt;DATE(2021,12,31)),(NETWORKDAYS(E960,Lister!$E$19,Lister!$D$7:$D$16)-P960)*O960/NETWORKDAYS(Lister!$D$19,Lister!$E$19,Lister!$D$7:$D$16),IF(E960&gt;DATE(2021,12,31),0)))),0),"")</f>
        <v/>
      </c>
      <c r="T960" s="22" t="str">
        <f>IFERROR(MAX(IF(OR(P960="",Q960="",R960=""),"",IF(AND(MONTH(E960)=1,MONTH(F960)=1),(NETWORKDAYS(E960,F960,Lister!$D$7:$D$16)-Q960)*O960/NETWORKDAYS(Lister!$D$20,Lister!$E$20,Lister!$D$7:$D$16),IF(AND(MONTH(E960)=1,F960&gt;DATE(2022,1,31)),(NETWORKDAYS(E960,Lister!$E$20,Lister!$D$7:$D$16)-Q960)*O960/NETWORKDAYS(Lister!$D$20,Lister!$E$20,Lister!$D$7:$D$16),IF(AND(E960&lt;DATE(2022,1,1),MONTH(F960)=1),(NETWORKDAYS(Lister!$D$20,F960,Lister!$D$7:$D$16)-Q960)*O960/NETWORKDAYS(Lister!$D$20,Lister!$E$20,Lister!$D$7:$D$16),IF(AND(E960&lt;DATE(2022,1,1),F960&gt;DATE(2022,1,31)),(NETWORKDAYS(Lister!$D$20,Lister!$E$20,Lister!$D$7:$D$16)-Q960)*O960/NETWORKDAYS(Lister!$D$20,Lister!$E$20,Lister!$D$7:$D$16),IF(OR(AND(E960&lt;DATE(2022,1,1),F960&lt;DATE(2022,1,1)),E960&gt;DATE(2022,1,31)),0)))))),0),"")</f>
        <v/>
      </c>
      <c r="U960" s="22" t="str">
        <f>IFERROR(MAX(IF(OR(P960="",Q960="",R960=""),"",IF(AND(MONTH(E960)=2,MONTH(F960)=2),(NETWORKDAYS(E960,F960,Lister!$D$7:$D$16)-R960)*O960/NETWORKDAYS(Lister!$D$21,Lister!$E$21,Lister!$D$7:$D$16),IF(AND(MONTH(E960)=2,F960&gt;DATE(2022,2,28)),(NETWORKDAYS(E960,Lister!$E$21,Lister!$D$7:$D$16)-R960)*O960/NETWORKDAYS(Lister!$D$21,Lister!$E$21,Lister!$D$7:$D$16),IF(AND(E960&lt;DATE(2022,2,1),MONTH(F960)=2),(NETWORKDAYS(Lister!$D$21,F960,Lister!$D$7:$D$16)-R960)*O960/NETWORKDAYS(Lister!$D$21,Lister!$E$21,Lister!$D$7:$D$16),IF(AND(E960&lt;DATE(2022,2,1),F960&gt;DATE(2022,2,28)),(NETWORKDAYS(Lister!$D$21,Lister!$E$21,Lister!$D$7:$D$16)-R960)*O960/NETWORKDAYS(Lister!$D$21,Lister!$E$21,Lister!$D$7:$D$16),IF(OR(AND(E960&lt;DATE(2022,2,1),F960&lt;DATE(2022,2,1)),E960&gt;DATE(2022,2,28)),0)))))),0),"")</f>
        <v/>
      </c>
      <c r="V960" s="23" t="str">
        <f t="shared" si="101"/>
        <v/>
      </c>
      <c r="W960" s="23" t="str">
        <f t="shared" si="102"/>
        <v/>
      </c>
      <c r="X960" s="24" t="str">
        <f t="shared" si="103"/>
        <v/>
      </c>
    </row>
    <row r="961" spans="1:24" x14ac:dyDescent="0.3">
      <c r="A961" s="4" t="str">
        <f t="shared" si="104"/>
        <v/>
      </c>
      <c r="B961" s="41"/>
      <c r="C961" s="42"/>
      <c r="D961" s="43"/>
      <c r="E961" s="44"/>
      <c r="F961" s="44"/>
      <c r="G961" s="17" t="str">
        <f>IF(OR(E961="",F961=""),"",NETWORKDAYS(E961,F961,Lister!$D$7:$D$16))</f>
        <v/>
      </c>
      <c r="I961" s="45" t="str">
        <f t="shared" si="98"/>
        <v/>
      </c>
      <c r="J961" s="46"/>
      <c r="K961" s="47">
        <f>IF(ISNUMBER('Opsparede løndele'!I946),J961+'Opsparede løndele'!I946,J961)</f>
        <v>0</v>
      </c>
      <c r="L961" s="48"/>
      <c r="M961" s="49"/>
      <c r="N961" s="23" t="str">
        <f t="shared" si="99"/>
        <v/>
      </c>
      <c r="O961" s="21" t="str">
        <f t="shared" si="100"/>
        <v/>
      </c>
      <c r="P961" s="49"/>
      <c r="Q961" s="49"/>
      <c r="R961" s="49"/>
      <c r="S961" s="22" t="str">
        <f>IFERROR(MAX(IF(OR(P961="",Q961="",R961=""),"",IF(AND(MONTH(E961)=12,MONTH(F961)=12),(NETWORKDAYS(E961,F961,Lister!$D$7:$D$16)-P961)*O961/NETWORKDAYS(Lister!$D$19,Lister!$E$19,Lister!$D$7:$D$16),IF(AND(MONTH(E961)=12,F961&gt;DATE(2021,12,31)),(NETWORKDAYS(E961,Lister!$E$19,Lister!$D$7:$D$16)-P961)*O961/NETWORKDAYS(Lister!$D$19,Lister!$E$19,Lister!$D$7:$D$16),IF(E961&gt;DATE(2021,12,31),0)))),0),"")</f>
        <v/>
      </c>
      <c r="T961" s="22" t="str">
        <f>IFERROR(MAX(IF(OR(P961="",Q961="",R961=""),"",IF(AND(MONTH(E961)=1,MONTH(F961)=1),(NETWORKDAYS(E961,F961,Lister!$D$7:$D$16)-Q961)*O961/NETWORKDAYS(Lister!$D$20,Lister!$E$20,Lister!$D$7:$D$16),IF(AND(MONTH(E961)=1,F961&gt;DATE(2022,1,31)),(NETWORKDAYS(E961,Lister!$E$20,Lister!$D$7:$D$16)-Q961)*O961/NETWORKDAYS(Lister!$D$20,Lister!$E$20,Lister!$D$7:$D$16),IF(AND(E961&lt;DATE(2022,1,1),MONTH(F961)=1),(NETWORKDAYS(Lister!$D$20,F961,Lister!$D$7:$D$16)-Q961)*O961/NETWORKDAYS(Lister!$D$20,Lister!$E$20,Lister!$D$7:$D$16),IF(AND(E961&lt;DATE(2022,1,1),F961&gt;DATE(2022,1,31)),(NETWORKDAYS(Lister!$D$20,Lister!$E$20,Lister!$D$7:$D$16)-Q961)*O961/NETWORKDAYS(Lister!$D$20,Lister!$E$20,Lister!$D$7:$D$16),IF(OR(AND(E961&lt;DATE(2022,1,1),F961&lt;DATE(2022,1,1)),E961&gt;DATE(2022,1,31)),0)))))),0),"")</f>
        <v/>
      </c>
      <c r="U961" s="22" t="str">
        <f>IFERROR(MAX(IF(OR(P961="",Q961="",R961=""),"",IF(AND(MONTH(E961)=2,MONTH(F961)=2),(NETWORKDAYS(E961,F961,Lister!$D$7:$D$16)-R961)*O961/NETWORKDAYS(Lister!$D$21,Lister!$E$21,Lister!$D$7:$D$16),IF(AND(MONTH(E961)=2,F961&gt;DATE(2022,2,28)),(NETWORKDAYS(E961,Lister!$E$21,Lister!$D$7:$D$16)-R961)*O961/NETWORKDAYS(Lister!$D$21,Lister!$E$21,Lister!$D$7:$D$16),IF(AND(E961&lt;DATE(2022,2,1),MONTH(F961)=2),(NETWORKDAYS(Lister!$D$21,F961,Lister!$D$7:$D$16)-R961)*O961/NETWORKDAYS(Lister!$D$21,Lister!$E$21,Lister!$D$7:$D$16),IF(AND(E961&lt;DATE(2022,2,1),F961&gt;DATE(2022,2,28)),(NETWORKDAYS(Lister!$D$21,Lister!$E$21,Lister!$D$7:$D$16)-R961)*O961/NETWORKDAYS(Lister!$D$21,Lister!$E$21,Lister!$D$7:$D$16),IF(OR(AND(E961&lt;DATE(2022,2,1),F961&lt;DATE(2022,2,1)),E961&gt;DATE(2022,2,28)),0)))))),0),"")</f>
        <v/>
      </c>
      <c r="V961" s="23" t="str">
        <f t="shared" si="101"/>
        <v/>
      </c>
      <c r="W961" s="23" t="str">
        <f t="shared" si="102"/>
        <v/>
      </c>
      <c r="X961" s="24" t="str">
        <f t="shared" si="103"/>
        <v/>
      </c>
    </row>
    <row r="962" spans="1:24" x14ac:dyDescent="0.3">
      <c r="A962" s="4" t="str">
        <f t="shared" si="104"/>
        <v/>
      </c>
      <c r="B962" s="41"/>
      <c r="C962" s="42"/>
      <c r="D962" s="43"/>
      <c r="E962" s="44"/>
      <c r="F962" s="44"/>
      <c r="G962" s="17" t="str">
        <f>IF(OR(E962="",F962=""),"",NETWORKDAYS(E962,F962,Lister!$D$7:$D$16))</f>
        <v/>
      </c>
      <c r="I962" s="45" t="str">
        <f t="shared" si="98"/>
        <v/>
      </c>
      <c r="J962" s="46"/>
      <c r="K962" s="47">
        <f>IF(ISNUMBER('Opsparede løndele'!I947),J962+'Opsparede løndele'!I947,J962)</f>
        <v>0</v>
      </c>
      <c r="L962" s="48"/>
      <c r="M962" s="49"/>
      <c r="N962" s="23" t="str">
        <f t="shared" si="99"/>
        <v/>
      </c>
      <c r="O962" s="21" t="str">
        <f t="shared" si="100"/>
        <v/>
      </c>
      <c r="P962" s="49"/>
      <c r="Q962" s="49"/>
      <c r="R962" s="49"/>
      <c r="S962" s="22" t="str">
        <f>IFERROR(MAX(IF(OR(P962="",Q962="",R962=""),"",IF(AND(MONTH(E962)=12,MONTH(F962)=12),(NETWORKDAYS(E962,F962,Lister!$D$7:$D$16)-P962)*O962/NETWORKDAYS(Lister!$D$19,Lister!$E$19,Lister!$D$7:$D$16),IF(AND(MONTH(E962)=12,F962&gt;DATE(2021,12,31)),(NETWORKDAYS(E962,Lister!$E$19,Lister!$D$7:$D$16)-P962)*O962/NETWORKDAYS(Lister!$D$19,Lister!$E$19,Lister!$D$7:$D$16),IF(E962&gt;DATE(2021,12,31),0)))),0),"")</f>
        <v/>
      </c>
      <c r="T962" s="22" t="str">
        <f>IFERROR(MAX(IF(OR(P962="",Q962="",R962=""),"",IF(AND(MONTH(E962)=1,MONTH(F962)=1),(NETWORKDAYS(E962,F962,Lister!$D$7:$D$16)-Q962)*O962/NETWORKDAYS(Lister!$D$20,Lister!$E$20,Lister!$D$7:$D$16),IF(AND(MONTH(E962)=1,F962&gt;DATE(2022,1,31)),(NETWORKDAYS(E962,Lister!$E$20,Lister!$D$7:$D$16)-Q962)*O962/NETWORKDAYS(Lister!$D$20,Lister!$E$20,Lister!$D$7:$D$16),IF(AND(E962&lt;DATE(2022,1,1),MONTH(F962)=1),(NETWORKDAYS(Lister!$D$20,F962,Lister!$D$7:$D$16)-Q962)*O962/NETWORKDAYS(Lister!$D$20,Lister!$E$20,Lister!$D$7:$D$16),IF(AND(E962&lt;DATE(2022,1,1),F962&gt;DATE(2022,1,31)),(NETWORKDAYS(Lister!$D$20,Lister!$E$20,Lister!$D$7:$D$16)-Q962)*O962/NETWORKDAYS(Lister!$D$20,Lister!$E$20,Lister!$D$7:$D$16),IF(OR(AND(E962&lt;DATE(2022,1,1),F962&lt;DATE(2022,1,1)),E962&gt;DATE(2022,1,31)),0)))))),0),"")</f>
        <v/>
      </c>
      <c r="U962" s="22" t="str">
        <f>IFERROR(MAX(IF(OR(P962="",Q962="",R962=""),"",IF(AND(MONTH(E962)=2,MONTH(F962)=2),(NETWORKDAYS(E962,F962,Lister!$D$7:$D$16)-R962)*O962/NETWORKDAYS(Lister!$D$21,Lister!$E$21,Lister!$D$7:$D$16),IF(AND(MONTH(E962)=2,F962&gt;DATE(2022,2,28)),(NETWORKDAYS(E962,Lister!$E$21,Lister!$D$7:$D$16)-R962)*O962/NETWORKDAYS(Lister!$D$21,Lister!$E$21,Lister!$D$7:$D$16),IF(AND(E962&lt;DATE(2022,2,1),MONTH(F962)=2),(NETWORKDAYS(Lister!$D$21,F962,Lister!$D$7:$D$16)-R962)*O962/NETWORKDAYS(Lister!$D$21,Lister!$E$21,Lister!$D$7:$D$16),IF(AND(E962&lt;DATE(2022,2,1),F962&gt;DATE(2022,2,28)),(NETWORKDAYS(Lister!$D$21,Lister!$E$21,Lister!$D$7:$D$16)-R962)*O962/NETWORKDAYS(Lister!$D$21,Lister!$E$21,Lister!$D$7:$D$16),IF(OR(AND(E962&lt;DATE(2022,2,1),F962&lt;DATE(2022,2,1)),E962&gt;DATE(2022,2,28)),0)))))),0),"")</f>
        <v/>
      </c>
      <c r="V962" s="23" t="str">
        <f t="shared" si="101"/>
        <v/>
      </c>
      <c r="W962" s="23" t="str">
        <f t="shared" si="102"/>
        <v/>
      </c>
      <c r="X962" s="24" t="str">
        <f t="shared" si="103"/>
        <v/>
      </c>
    </row>
    <row r="963" spans="1:24" x14ac:dyDescent="0.3">
      <c r="A963" s="4" t="str">
        <f t="shared" si="104"/>
        <v/>
      </c>
      <c r="B963" s="41"/>
      <c r="C963" s="42"/>
      <c r="D963" s="43"/>
      <c r="E963" s="44"/>
      <c r="F963" s="44"/>
      <c r="G963" s="17" t="str">
        <f>IF(OR(E963="",F963=""),"",NETWORKDAYS(E963,F963,Lister!$D$7:$D$16))</f>
        <v/>
      </c>
      <c r="I963" s="45" t="str">
        <f t="shared" si="98"/>
        <v/>
      </c>
      <c r="J963" s="46"/>
      <c r="K963" s="47">
        <f>IF(ISNUMBER('Opsparede løndele'!I948),J963+'Opsparede løndele'!I948,J963)</f>
        <v>0</v>
      </c>
      <c r="L963" s="48"/>
      <c r="M963" s="49"/>
      <c r="N963" s="23" t="str">
        <f t="shared" si="99"/>
        <v/>
      </c>
      <c r="O963" s="21" t="str">
        <f t="shared" si="100"/>
        <v/>
      </c>
      <c r="P963" s="49"/>
      <c r="Q963" s="49"/>
      <c r="R963" s="49"/>
      <c r="S963" s="22" t="str">
        <f>IFERROR(MAX(IF(OR(P963="",Q963="",R963=""),"",IF(AND(MONTH(E963)=12,MONTH(F963)=12),(NETWORKDAYS(E963,F963,Lister!$D$7:$D$16)-P963)*O963/NETWORKDAYS(Lister!$D$19,Lister!$E$19,Lister!$D$7:$D$16),IF(AND(MONTH(E963)=12,F963&gt;DATE(2021,12,31)),(NETWORKDAYS(E963,Lister!$E$19,Lister!$D$7:$D$16)-P963)*O963/NETWORKDAYS(Lister!$D$19,Lister!$E$19,Lister!$D$7:$D$16),IF(E963&gt;DATE(2021,12,31),0)))),0),"")</f>
        <v/>
      </c>
      <c r="T963" s="22" t="str">
        <f>IFERROR(MAX(IF(OR(P963="",Q963="",R963=""),"",IF(AND(MONTH(E963)=1,MONTH(F963)=1),(NETWORKDAYS(E963,F963,Lister!$D$7:$D$16)-Q963)*O963/NETWORKDAYS(Lister!$D$20,Lister!$E$20,Lister!$D$7:$D$16),IF(AND(MONTH(E963)=1,F963&gt;DATE(2022,1,31)),(NETWORKDAYS(E963,Lister!$E$20,Lister!$D$7:$D$16)-Q963)*O963/NETWORKDAYS(Lister!$D$20,Lister!$E$20,Lister!$D$7:$D$16),IF(AND(E963&lt;DATE(2022,1,1),MONTH(F963)=1),(NETWORKDAYS(Lister!$D$20,F963,Lister!$D$7:$D$16)-Q963)*O963/NETWORKDAYS(Lister!$D$20,Lister!$E$20,Lister!$D$7:$D$16),IF(AND(E963&lt;DATE(2022,1,1),F963&gt;DATE(2022,1,31)),(NETWORKDAYS(Lister!$D$20,Lister!$E$20,Lister!$D$7:$D$16)-Q963)*O963/NETWORKDAYS(Lister!$D$20,Lister!$E$20,Lister!$D$7:$D$16),IF(OR(AND(E963&lt;DATE(2022,1,1),F963&lt;DATE(2022,1,1)),E963&gt;DATE(2022,1,31)),0)))))),0),"")</f>
        <v/>
      </c>
      <c r="U963" s="22" t="str">
        <f>IFERROR(MAX(IF(OR(P963="",Q963="",R963=""),"",IF(AND(MONTH(E963)=2,MONTH(F963)=2),(NETWORKDAYS(E963,F963,Lister!$D$7:$D$16)-R963)*O963/NETWORKDAYS(Lister!$D$21,Lister!$E$21,Lister!$D$7:$D$16),IF(AND(MONTH(E963)=2,F963&gt;DATE(2022,2,28)),(NETWORKDAYS(E963,Lister!$E$21,Lister!$D$7:$D$16)-R963)*O963/NETWORKDAYS(Lister!$D$21,Lister!$E$21,Lister!$D$7:$D$16),IF(AND(E963&lt;DATE(2022,2,1),MONTH(F963)=2),(NETWORKDAYS(Lister!$D$21,F963,Lister!$D$7:$D$16)-R963)*O963/NETWORKDAYS(Lister!$D$21,Lister!$E$21,Lister!$D$7:$D$16),IF(AND(E963&lt;DATE(2022,2,1),F963&gt;DATE(2022,2,28)),(NETWORKDAYS(Lister!$D$21,Lister!$E$21,Lister!$D$7:$D$16)-R963)*O963/NETWORKDAYS(Lister!$D$21,Lister!$E$21,Lister!$D$7:$D$16),IF(OR(AND(E963&lt;DATE(2022,2,1),F963&lt;DATE(2022,2,1)),E963&gt;DATE(2022,2,28)),0)))))),0),"")</f>
        <v/>
      </c>
      <c r="V963" s="23" t="str">
        <f t="shared" si="101"/>
        <v/>
      </c>
      <c r="W963" s="23" t="str">
        <f t="shared" si="102"/>
        <v/>
      </c>
      <c r="X963" s="24" t="str">
        <f t="shared" si="103"/>
        <v/>
      </c>
    </row>
    <row r="964" spans="1:24" x14ac:dyDescent="0.3">
      <c r="A964" s="4" t="str">
        <f t="shared" si="104"/>
        <v/>
      </c>
      <c r="B964" s="41"/>
      <c r="C964" s="42"/>
      <c r="D964" s="43"/>
      <c r="E964" s="44"/>
      <c r="F964" s="44"/>
      <c r="G964" s="17" t="str">
        <f>IF(OR(E964="",F964=""),"",NETWORKDAYS(E964,F964,Lister!$D$7:$D$16))</f>
        <v/>
      </c>
      <c r="I964" s="45" t="str">
        <f t="shared" si="98"/>
        <v/>
      </c>
      <c r="J964" s="46"/>
      <c r="K964" s="47">
        <f>IF(ISNUMBER('Opsparede løndele'!I949),J964+'Opsparede løndele'!I949,J964)</f>
        <v>0</v>
      </c>
      <c r="L964" s="48"/>
      <c r="M964" s="49"/>
      <c r="N964" s="23" t="str">
        <f t="shared" si="99"/>
        <v/>
      </c>
      <c r="O964" s="21" t="str">
        <f t="shared" si="100"/>
        <v/>
      </c>
      <c r="P964" s="49"/>
      <c r="Q964" s="49"/>
      <c r="R964" s="49"/>
      <c r="S964" s="22" t="str">
        <f>IFERROR(MAX(IF(OR(P964="",Q964="",R964=""),"",IF(AND(MONTH(E964)=12,MONTH(F964)=12),(NETWORKDAYS(E964,F964,Lister!$D$7:$D$16)-P964)*O964/NETWORKDAYS(Lister!$D$19,Lister!$E$19,Lister!$D$7:$D$16),IF(AND(MONTH(E964)=12,F964&gt;DATE(2021,12,31)),(NETWORKDAYS(E964,Lister!$E$19,Lister!$D$7:$D$16)-P964)*O964/NETWORKDAYS(Lister!$D$19,Lister!$E$19,Lister!$D$7:$D$16),IF(E964&gt;DATE(2021,12,31),0)))),0),"")</f>
        <v/>
      </c>
      <c r="T964" s="22" t="str">
        <f>IFERROR(MAX(IF(OR(P964="",Q964="",R964=""),"",IF(AND(MONTH(E964)=1,MONTH(F964)=1),(NETWORKDAYS(E964,F964,Lister!$D$7:$D$16)-Q964)*O964/NETWORKDAYS(Lister!$D$20,Lister!$E$20,Lister!$D$7:$D$16),IF(AND(MONTH(E964)=1,F964&gt;DATE(2022,1,31)),(NETWORKDAYS(E964,Lister!$E$20,Lister!$D$7:$D$16)-Q964)*O964/NETWORKDAYS(Lister!$D$20,Lister!$E$20,Lister!$D$7:$D$16),IF(AND(E964&lt;DATE(2022,1,1),MONTH(F964)=1),(NETWORKDAYS(Lister!$D$20,F964,Lister!$D$7:$D$16)-Q964)*O964/NETWORKDAYS(Lister!$D$20,Lister!$E$20,Lister!$D$7:$D$16),IF(AND(E964&lt;DATE(2022,1,1),F964&gt;DATE(2022,1,31)),(NETWORKDAYS(Lister!$D$20,Lister!$E$20,Lister!$D$7:$D$16)-Q964)*O964/NETWORKDAYS(Lister!$D$20,Lister!$E$20,Lister!$D$7:$D$16),IF(OR(AND(E964&lt;DATE(2022,1,1),F964&lt;DATE(2022,1,1)),E964&gt;DATE(2022,1,31)),0)))))),0),"")</f>
        <v/>
      </c>
      <c r="U964" s="22" t="str">
        <f>IFERROR(MAX(IF(OR(P964="",Q964="",R964=""),"",IF(AND(MONTH(E964)=2,MONTH(F964)=2),(NETWORKDAYS(E964,F964,Lister!$D$7:$D$16)-R964)*O964/NETWORKDAYS(Lister!$D$21,Lister!$E$21,Lister!$D$7:$D$16),IF(AND(MONTH(E964)=2,F964&gt;DATE(2022,2,28)),(NETWORKDAYS(E964,Lister!$E$21,Lister!$D$7:$D$16)-R964)*O964/NETWORKDAYS(Lister!$D$21,Lister!$E$21,Lister!$D$7:$D$16),IF(AND(E964&lt;DATE(2022,2,1),MONTH(F964)=2),(NETWORKDAYS(Lister!$D$21,F964,Lister!$D$7:$D$16)-R964)*O964/NETWORKDAYS(Lister!$D$21,Lister!$E$21,Lister!$D$7:$D$16),IF(AND(E964&lt;DATE(2022,2,1),F964&gt;DATE(2022,2,28)),(NETWORKDAYS(Lister!$D$21,Lister!$E$21,Lister!$D$7:$D$16)-R964)*O964/NETWORKDAYS(Lister!$D$21,Lister!$E$21,Lister!$D$7:$D$16),IF(OR(AND(E964&lt;DATE(2022,2,1),F964&lt;DATE(2022,2,1)),E964&gt;DATE(2022,2,28)),0)))))),0),"")</f>
        <v/>
      </c>
      <c r="V964" s="23" t="str">
        <f t="shared" si="101"/>
        <v/>
      </c>
      <c r="W964" s="23" t="str">
        <f t="shared" si="102"/>
        <v/>
      </c>
      <c r="X964" s="24" t="str">
        <f t="shared" si="103"/>
        <v/>
      </c>
    </row>
    <row r="965" spans="1:24" x14ac:dyDescent="0.3">
      <c r="A965" s="4" t="str">
        <f t="shared" si="104"/>
        <v/>
      </c>
      <c r="B965" s="41"/>
      <c r="C965" s="42"/>
      <c r="D965" s="43"/>
      <c r="E965" s="44"/>
      <c r="F965" s="44"/>
      <c r="G965" s="17" t="str">
        <f>IF(OR(E965="",F965=""),"",NETWORKDAYS(E965,F965,Lister!$D$7:$D$16))</f>
        <v/>
      </c>
      <c r="I965" s="45" t="str">
        <f t="shared" si="98"/>
        <v/>
      </c>
      <c r="J965" s="46"/>
      <c r="K965" s="47">
        <f>IF(ISNUMBER('Opsparede løndele'!I950),J965+'Opsparede løndele'!I950,J965)</f>
        <v>0</v>
      </c>
      <c r="L965" s="48"/>
      <c r="M965" s="49"/>
      <c r="N965" s="23" t="str">
        <f t="shared" si="99"/>
        <v/>
      </c>
      <c r="O965" s="21" t="str">
        <f t="shared" si="100"/>
        <v/>
      </c>
      <c r="P965" s="49"/>
      <c r="Q965" s="49"/>
      <c r="R965" s="49"/>
      <c r="S965" s="22" t="str">
        <f>IFERROR(MAX(IF(OR(P965="",Q965="",R965=""),"",IF(AND(MONTH(E965)=12,MONTH(F965)=12),(NETWORKDAYS(E965,F965,Lister!$D$7:$D$16)-P965)*O965/NETWORKDAYS(Lister!$D$19,Lister!$E$19,Lister!$D$7:$D$16),IF(AND(MONTH(E965)=12,F965&gt;DATE(2021,12,31)),(NETWORKDAYS(E965,Lister!$E$19,Lister!$D$7:$D$16)-P965)*O965/NETWORKDAYS(Lister!$D$19,Lister!$E$19,Lister!$D$7:$D$16),IF(E965&gt;DATE(2021,12,31),0)))),0),"")</f>
        <v/>
      </c>
      <c r="T965" s="22" t="str">
        <f>IFERROR(MAX(IF(OR(P965="",Q965="",R965=""),"",IF(AND(MONTH(E965)=1,MONTH(F965)=1),(NETWORKDAYS(E965,F965,Lister!$D$7:$D$16)-Q965)*O965/NETWORKDAYS(Lister!$D$20,Lister!$E$20,Lister!$D$7:$D$16),IF(AND(MONTH(E965)=1,F965&gt;DATE(2022,1,31)),(NETWORKDAYS(E965,Lister!$E$20,Lister!$D$7:$D$16)-Q965)*O965/NETWORKDAYS(Lister!$D$20,Lister!$E$20,Lister!$D$7:$D$16),IF(AND(E965&lt;DATE(2022,1,1),MONTH(F965)=1),(NETWORKDAYS(Lister!$D$20,F965,Lister!$D$7:$D$16)-Q965)*O965/NETWORKDAYS(Lister!$D$20,Lister!$E$20,Lister!$D$7:$D$16),IF(AND(E965&lt;DATE(2022,1,1),F965&gt;DATE(2022,1,31)),(NETWORKDAYS(Lister!$D$20,Lister!$E$20,Lister!$D$7:$D$16)-Q965)*O965/NETWORKDAYS(Lister!$D$20,Lister!$E$20,Lister!$D$7:$D$16),IF(OR(AND(E965&lt;DATE(2022,1,1),F965&lt;DATE(2022,1,1)),E965&gt;DATE(2022,1,31)),0)))))),0),"")</f>
        <v/>
      </c>
      <c r="U965" s="22" t="str">
        <f>IFERROR(MAX(IF(OR(P965="",Q965="",R965=""),"",IF(AND(MONTH(E965)=2,MONTH(F965)=2),(NETWORKDAYS(E965,F965,Lister!$D$7:$D$16)-R965)*O965/NETWORKDAYS(Lister!$D$21,Lister!$E$21,Lister!$D$7:$D$16),IF(AND(MONTH(E965)=2,F965&gt;DATE(2022,2,28)),(NETWORKDAYS(E965,Lister!$E$21,Lister!$D$7:$D$16)-R965)*O965/NETWORKDAYS(Lister!$D$21,Lister!$E$21,Lister!$D$7:$D$16),IF(AND(E965&lt;DATE(2022,2,1),MONTH(F965)=2),(NETWORKDAYS(Lister!$D$21,F965,Lister!$D$7:$D$16)-R965)*O965/NETWORKDAYS(Lister!$D$21,Lister!$E$21,Lister!$D$7:$D$16),IF(AND(E965&lt;DATE(2022,2,1),F965&gt;DATE(2022,2,28)),(NETWORKDAYS(Lister!$D$21,Lister!$E$21,Lister!$D$7:$D$16)-R965)*O965/NETWORKDAYS(Lister!$D$21,Lister!$E$21,Lister!$D$7:$D$16),IF(OR(AND(E965&lt;DATE(2022,2,1),F965&lt;DATE(2022,2,1)),E965&gt;DATE(2022,2,28)),0)))))),0),"")</f>
        <v/>
      </c>
      <c r="V965" s="23" t="str">
        <f t="shared" si="101"/>
        <v/>
      </c>
      <c r="W965" s="23" t="str">
        <f t="shared" si="102"/>
        <v/>
      </c>
      <c r="X965" s="24" t="str">
        <f t="shared" si="103"/>
        <v/>
      </c>
    </row>
    <row r="966" spans="1:24" x14ac:dyDescent="0.3">
      <c r="A966" s="4" t="str">
        <f t="shared" si="104"/>
        <v/>
      </c>
      <c r="B966" s="41"/>
      <c r="C966" s="42"/>
      <c r="D966" s="43"/>
      <c r="E966" s="44"/>
      <c r="F966" s="44"/>
      <c r="G966" s="17" t="str">
        <f>IF(OR(E966="",F966=""),"",NETWORKDAYS(E966,F966,Lister!$D$7:$D$16))</f>
        <v/>
      </c>
      <c r="I966" s="45" t="str">
        <f t="shared" si="98"/>
        <v/>
      </c>
      <c r="J966" s="46"/>
      <c r="K966" s="47">
        <f>IF(ISNUMBER('Opsparede løndele'!I951),J966+'Opsparede løndele'!I951,J966)</f>
        <v>0</v>
      </c>
      <c r="L966" s="48"/>
      <c r="M966" s="49"/>
      <c r="N966" s="23" t="str">
        <f t="shared" si="99"/>
        <v/>
      </c>
      <c r="O966" s="21" t="str">
        <f t="shared" si="100"/>
        <v/>
      </c>
      <c r="P966" s="49"/>
      <c r="Q966" s="49"/>
      <c r="R966" s="49"/>
      <c r="S966" s="22" t="str">
        <f>IFERROR(MAX(IF(OR(P966="",Q966="",R966=""),"",IF(AND(MONTH(E966)=12,MONTH(F966)=12),(NETWORKDAYS(E966,F966,Lister!$D$7:$D$16)-P966)*O966/NETWORKDAYS(Lister!$D$19,Lister!$E$19,Lister!$D$7:$D$16),IF(AND(MONTH(E966)=12,F966&gt;DATE(2021,12,31)),(NETWORKDAYS(E966,Lister!$E$19,Lister!$D$7:$D$16)-P966)*O966/NETWORKDAYS(Lister!$D$19,Lister!$E$19,Lister!$D$7:$D$16),IF(E966&gt;DATE(2021,12,31),0)))),0),"")</f>
        <v/>
      </c>
      <c r="T966" s="22" t="str">
        <f>IFERROR(MAX(IF(OR(P966="",Q966="",R966=""),"",IF(AND(MONTH(E966)=1,MONTH(F966)=1),(NETWORKDAYS(E966,F966,Lister!$D$7:$D$16)-Q966)*O966/NETWORKDAYS(Lister!$D$20,Lister!$E$20,Lister!$D$7:$D$16),IF(AND(MONTH(E966)=1,F966&gt;DATE(2022,1,31)),(NETWORKDAYS(E966,Lister!$E$20,Lister!$D$7:$D$16)-Q966)*O966/NETWORKDAYS(Lister!$D$20,Lister!$E$20,Lister!$D$7:$D$16),IF(AND(E966&lt;DATE(2022,1,1),MONTH(F966)=1),(NETWORKDAYS(Lister!$D$20,F966,Lister!$D$7:$D$16)-Q966)*O966/NETWORKDAYS(Lister!$D$20,Lister!$E$20,Lister!$D$7:$D$16),IF(AND(E966&lt;DATE(2022,1,1),F966&gt;DATE(2022,1,31)),(NETWORKDAYS(Lister!$D$20,Lister!$E$20,Lister!$D$7:$D$16)-Q966)*O966/NETWORKDAYS(Lister!$D$20,Lister!$E$20,Lister!$D$7:$D$16),IF(OR(AND(E966&lt;DATE(2022,1,1),F966&lt;DATE(2022,1,1)),E966&gt;DATE(2022,1,31)),0)))))),0),"")</f>
        <v/>
      </c>
      <c r="U966" s="22" t="str">
        <f>IFERROR(MAX(IF(OR(P966="",Q966="",R966=""),"",IF(AND(MONTH(E966)=2,MONTH(F966)=2),(NETWORKDAYS(E966,F966,Lister!$D$7:$D$16)-R966)*O966/NETWORKDAYS(Lister!$D$21,Lister!$E$21,Lister!$D$7:$D$16),IF(AND(MONTH(E966)=2,F966&gt;DATE(2022,2,28)),(NETWORKDAYS(E966,Lister!$E$21,Lister!$D$7:$D$16)-R966)*O966/NETWORKDAYS(Lister!$D$21,Lister!$E$21,Lister!$D$7:$D$16),IF(AND(E966&lt;DATE(2022,2,1),MONTH(F966)=2),(NETWORKDAYS(Lister!$D$21,F966,Lister!$D$7:$D$16)-R966)*O966/NETWORKDAYS(Lister!$D$21,Lister!$E$21,Lister!$D$7:$D$16),IF(AND(E966&lt;DATE(2022,2,1),F966&gt;DATE(2022,2,28)),(NETWORKDAYS(Lister!$D$21,Lister!$E$21,Lister!$D$7:$D$16)-R966)*O966/NETWORKDAYS(Lister!$D$21,Lister!$E$21,Lister!$D$7:$D$16),IF(OR(AND(E966&lt;DATE(2022,2,1),F966&lt;DATE(2022,2,1)),E966&gt;DATE(2022,2,28)),0)))))),0),"")</f>
        <v/>
      </c>
      <c r="V966" s="23" t="str">
        <f t="shared" si="101"/>
        <v/>
      </c>
      <c r="W966" s="23" t="str">
        <f t="shared" si="102"/>
        <v/>
      </c>
      <c r="X966" s="24" t="str">
        <f t="shared" si="103"/>
        <v/>
      </c>
    </row>
    <row r="967" spans="1:24" x14ac:dyDescent="0.3">
      <c r="A967" s="4" t="str">
        <f t="shared" si="104"/>
        <v/>
      </c>
      <c r="B967" s="41"/>
      <c r="C967" s="42"/>
      <c r="D967" s="43"/>
      <c r="E967" s="44"/>
      <c r="F967" s="44"/>
      <c r="G967" s="17" t="str">
        <f>IF(OR(E967="",F967=""),"",NETWORKDAYS(E967,F967,Lister!$D$7:$D$16))</f>
        <v/>
      </c>
      <c r="I967" s="45" t="str">
        <f t="shared" si="98"/>
        <v/>
      </c>
      <c r="J967" s="46"/>
      <c r="K967" s="47">
        <f>IF(ISNUMBER('Opsparede løndele'!I952),J967+'Opsparede løndele'!I952,J967)</f>
        <v>0</v>
      </c>
      <c r="L967" s="48"/>
      <c r="M967" s="49"/>
      <c r="N967" s="23" t="str">
        <f t="shared" si="99"/>
        <v/>
      </c>
      <c r="O967" s="21" t="str">
        <f t="shared" si="100"/>
        <v/>
      </c>
      <c r="P967" s="49"/>
      <c r="Q967" s="49"/>
      <c r="R967" s="49"/>
      <c r="S967" s="22" t="str">
        <f>IFERROR(MAX(IF(OR(P967="",Q967="",R967=""),"",IF(AND(MONTH(E967)=12,MONTH(F967)=12),(NETWORKDAYS(E967,F967,Lister!$D$7:$D$16)-P967)*O967/NETWORKDAYS(Lister!$D$19,Lister!$E$19,Lister!$D$7:$D$16),IF(AND(MONTH(E967)=12,F967&gt;DATE(2021,12,31)),(NETWORKDAYS(E967,Lister!$E$19,Lister!$D$7:$D$16)-P967)*O967/NETWORKDAYS(Lister!$D$19,Lister!$E$19,Lister!$D$7:$D$16),IF(E967&gt;DATE(2021,12,31),0)))),0),"")</f>
        <v/>
      </c>
      <c r="T967" s="22" t="str">
        <f>IFERROR(MAX(IF(OR(P967="",Q967="",R967=""),"",IF(AND(MONTH(E967)=1,MONTH(F967)=1),(NETWORKDAYS(E967,F967,Lister!$D$7:$D$16)-Q967)*O967/NETWORKDAYS(Lister!$D$20,Lister!$E$20,Lister!$D$7:$D$16),IF(AND(MONTH(E967)=1,F967&gt;DATE(2022,1,31)),(NETWORKDAYS(E967,Lister!$E$20,Lister!$D$7:$D$16)-Q967)*O967/NETWORKDAYS(Lister!$D$20,Lister!$E$20,Lister!$D$7:$D$16),IF(AND(E967&lt;DATE(2022,1,1),MONTH(F967)=1),(NETWORKDAYS(Lister!$D$20,F967,Lister!$D$7:$D$16)-Q967)*O967/NETWORKDAYS(Lister!$D$20,Lister!$E$20,Lister!$D$7:$D$16),IF(AND(E967&lt;DATE(2022,1,1),F967&gt;DATE(2022,1,31)),(NETWORKDAYS(Lister!$D$20,Lister!$E$20,Lister!$D$7:$D$16)-Q967)*O967/NETWORKDAYS(Lister!$D$20,Lister!$E$20,Lister!$D$7:$D$16),IF(OR(AND(E967&lt;DATE(2022,1,1),F967&lt;DATE(2022,1,1)),E967&gt;DATE(2022,1,31)),0)))))),0),"")</f>
        <v/>
      </c>
      <c r="U967" s="22" t="str">
        <f>IFERROR(MAX(IF(OR(P967="",Q967="",R967=""),"",IF(AND(MONTH(E967)=2,MONTH(F967)=2),(NETWORKDAYS(E967,F967,Lister!$D$7:$D$16)-R967)*O967/NETWORKDAYS(Lister!$D$21,Lister!$E$21,Lister!$D$7:$D$16),IF(AND(MONTH(E967)=2,F967&gt;DATE(2022,2,28)),(NETWORKDAYS(E967,Lister!$E$21,Lister!$D$7:$D$16)-R967)*O967/NETWORKDAYS(Lister!$D$21,Lister!$E$21,Lister!$D$7:$D$16),IF(AND(E967&lt;DATE(2022,2,1),MONTH(F967)=2),(NETWORKDAYS(Lister!$D$21,F967,Lister!$D$7:$D$16)-R967)*O967/NETWORKDAYS(Lister!$D$21,Lister!$E$21,Lister!$D$7:$D$16),IF(AND(E967&lt;DATE(2022,2,1),F967&gt;DATE(2022,2,28)),(NETWORKDAYS(Lister!$D$21,Lister!$E$21,Lister!$D$7:$D$16)-R967)*O967/NETWORKDAYS(Lister!$D$21,Lister!$E$21,Lister!$D$7:$D$16),IF(OR(AND(E967&lt;DATE(2022,2,1),F967&lt;DATE(2022,2,1)),E967&gt;DATE(2022,2,28)),0)))))),0),"")</f>
        <v/>
      </c>
      <c r="V967" s="23" t="str">
        <f t="shared" si="101"/>
        <v/>
      </c>
      <c r="W967" s="23" t="str">
        <f t="shared" si="102"/>
        <v/>
      </c>
      <c r="X967" s="24" t="str">
        <f t="shared" si="103"/>
        <v/>
      </c>
    </row>
    <row r="968" spans="1:24" x14ac:dyDescent="0.3">
      <c r="A968" s="4" t="str">
        <f t="shared" si="104"/>
        <v/>
      </c>
      <c r="B968" s="41"/>
      <c r="C968" s="42"/>
      <c r="D968" s="43"/>
      <c r="E968" s="44"/>
      <c r="F968" s="44"/>
      <c r="G968" s="17" t="str">
        <f>IF(OR(E968="",F968=""),"",NETWORKDAYS(E968,F968,Lister!$D$7:$D$16))</f>
        <v/>
      </c>
      <c r="I968" s="45" t="str">
        <f t="shared" si="98"/>
        <v/>
      </c>
      <c r="J968" s="46"/>
      <c r="K968" s="47">
        <f>IF(ISNUMBER('Opsparede løndele'!I953),J968+'Opsparede løndele'!I953,J968)</f>
        <v>0</v>
      </c>
      <c r="L968" s="48"/>
      <c r="M968" s="49"/>
      <c r="N968" s="23" t="str">
        <f t="shared" si="99"/>
        <v/>
      </c>
      <c r="O968" s="21" t="str">
        <f t="shared" si="100"/>
        <v/>
      </c>
      <c r="P968" s="49"/>
      <c r="Q968" s="49"/>
      <c r="R968" s="49"/>
      <c r="S968" s="22" t="str">
        <f>IFERROR(MAX(IF(OR(P968="",Q968="",R968=""),"",IF(AND(MONTH(E968)=12,MONTH(F968)=12),(NETWORKDAYS(E968,F968,Lister!$D$7:$D$16)-P968)*O968/NETWORKDAYS(Lister!$D$19,Lister!$E$19,Lister!$D$7:$D$16),IF(AND(MONTH(E968)=12,F968&gt;DATE(2021,12,31)),(NETWORKDAYS(E968,Lister!$E$19,Lister!$D$7:$D$16)-P968)*O968/NETWORKDAYS(Lister!$D$19,Lister!$E$19,Lister!$D$7:$D$16),IF(E968&gt;DATE(2021,12,31),0)))),0),"")</f>
        <v/>
      </c>
      <c r="T968" s="22" t="str">
        <f>IFERROR(MAX(IF(OR(P968="",Q968="",R968=""),"",IF(AND(MONTH(E968)=1,MONTH(F968)=1),(NETWORKDAYS(E968,F968,Lister!$D$7:$D$16)-Q968)*O968/NETWORKDAYS(Lister!$D$20,Lister!$E$20,Lister!$D$7:$D$16),IF(AND(MONTH(E968)=1,F968&gt;DATE(2022,1,31)),(NETWORKDAYS(E968,Lister!$E$20,Lister!$D$7:$D$16)-Q968)*O968/NETWORKDAYS(Lister!$D$20,Lister!$E$20,Lister!$D$7:$D$16),IF(AND(E968&lt;DATE(2022,1,1),MONTH(F968)=1),(NETWORKDAYS(Lister!$D$20,F968,Lister!$D$7:$D$16)-Q968)*O968/NETWORKDAYS(Lister!$D$20,Lister!$E$20,Lister!$D$7:$D$16),IF(AND(E968&lt;DATE(2022,1,1),F968&gt;DATE(2022,1,31)),(NETWORKDAYS(Lister!$D$20,Lister!$E$20,Lister!$D$7:$D$16)-Q968)*O968/NETWORKDAYS(Lister!$D$20,Lister!$E$20,Lister!$D$7:$D$16),IF(OR(AND(E968&lt;DATE(2022,1,1),F968&lt;DATE(2022,1,1)),E968&gt;DATE(2022,1,31)),0)))))),0),"")</f>
        <v/>
      </c>
      <c r="U968" s="22" t="str">
        <f>IFERROR(MAX(IF(OR(P968="",Q968="",R968=""),"",IF(AND(MONTH(E968)=2,MONTH(F968)=2),(NETWORKDAYS(E968,F968,Lister!$D$7:$D$16)-R968)*O968/NETWORKDAYS(Lister!$D$21,Lister!$E$21,Lister!$D$7:$D$16),IF(AND(MONTH(E968)=2,F968&gt;DATE(2022,2,28)),(NETWORKDAYS(E968,Lister!$E$21,Lister!$D$7:$D$16)-R968)*O968/NETWORKDAYS(Lister!$D$21,Lister!$E$21,Lister!$D$7:$D$16),IF(AND(E968&lt;DATE(2022,2,1),MONTH(F968)=2),(NETWORKDAYS(Lister!$D$21,F968,Lister!$D$7:$D$16)-R968)*O968/NETWORKDAYS(Lister!$D$21,Lister!$E$21,Lister!$D$7:$D$16),IF(AND(E968&lt;DATE(2022,2,1),F968&gt;DATE(2022,2,28)),(NETWORKDAYS(Lister!$D$21,Lister!$E$21,Lister!$D$7:$D$16)-R968)*O968/NETWORKDAYS(Lister!$D$21,Lister!$E$21,Lister!$D$7:$D$16),IF(OR(AND(E968&lt;DATE(2022,2,1),F968&lt;DATE(2022,2,1)),E968&gt;DATE(2022,2,28)),0)))))),0),"")</f>
        <v/>
      </c>
      <c r="V968" s="23" t="str">
        <f t="shared" si="101"/>
        <v/>
      </c>
      <c r="W968" s="23" t="str">
        <f t="shared" si="102"/>
        <v/>
      </c>
      <c r="X968" s="24" t="str">
        <f t="shared" si="103"/>
        <v/>
      </c>
    </row>
    <row r="969" spans="1:24" x14ac:dyDescent="0.3">
      <c r="A969" s="4" t="str">
        <f t="shared" si="104"/>
        <v/>
      </c>
      <c r="B969" s="41"/>
      <c r="C969" s="42"/>
      <c r="D969" s="43"/>
      <c r="E969" s="44"/>
      <c r="F969" s="44"/>
      <c r="G969" s="17" t="str">
        <f>IF(OR(E969="",F969=""),"",NETWORKDAYS(E969,F969,Lister!$D$7:$D$16))</f>
        <v/>
      </c>
      <c r="I969" s="45" t="str">
        <f t="shared" si="98"/>
        <v/>
      </c>
      <c r="J969" s="46"/>
      <c r="K969" s="47">
        <f>IF(ISNUMBER('Opsparede løndele'!I954),J969+'Opsparede løndele'!I954,J969)</f>
        <v>0</v>
      </c>
      <c r="L969" s="48"/>
      <c r="M969" s="49"/>
      <c r="N969" s="23" t="str">
        <f t="shared" si="99"/>
        <v/>
      </c>
      <c r="O969" s="21" t="str">
        <f t="shared" si="100"/>
        <v/>
      </c>
      <c r="P969" s="49"/>
      <c r="Q969" s="49"/>
      <c r="R969" s="49"/>
      <c r="S969" s="22" t="str">
        <f>IFERROR(MAX(IF(OR(P969="",Q969="",R969=""),"",IF(AND(MONTH(E969)=12,MONTH(F969)=12),(NETWORKDAYS(E969,F969,Lister!$D$7:$D$16)-P969)*O969/NETWORKDAYS(Lister!$D$19,Lister!$E$19,Lister!$D$7:$D$16),IF(AND(MONTH(E969)=12,F969&gt;DATE(2021,12,31)),(NETWORKDAYS(E969,Lister!$E$19,Lister!$D$7:$D$16)-P969)*O969/NETWORKDAYS(Lister!$D$19,Lister!$E$19,Lister!$D$7:$D$16),IF(E969&gt;DATE(2021,12,31),0)))),0),"")</f>
        <v/>
      </c>
      <c r="T969" s="22" t="str">
        <f>IFERROR(MAX(IF(OR(P969="",Q969="",R969=""),"",IF(AND(MONTH(E969)=1,MONTH(F969)=1),(NETWORKDAYS(E969,F969,Lister!$D$7:$D$16)-Q969)*O969/NETWORKDAYS(Lister!$D$20,Lister!$E$20,Lister!$D$7:$D$16),IF(AND(MONTH(E969)=1,F969&gt;DATE(2022,1,31)),(NETWORKDAYS(E969,Lister!$E$20,Lister!$D$7:$D$16)-Q969)*O969/NETWORKDAYS(Lister!$D$20,Lister!$E$20,Lister!$D$7:$D$16),IF(AND(E969&lt;DATE(2022,1,1),MONTH(F969)=1),(NETWORKDAYS(Lister!$D$20,F969,Lister!$D$7:$D$16)-Q969)*O969/NETWORKDAYS(Lister!$D$20,Lister!$E$20,Lister!$D$7:$D$16),IF(AND(E969&lt;DATE(2022,1,1),F969&gt;DATE(2022,1,31)),(NETWORKDAYS(Lister!$D$20,Lister!$E$20,Lister!$D$7:$D$16)-Q969)*O969/NETWORKDAYS(Lister!$D$20,Lister!$E$20,Lister!$D$7:$D$16),IF(OR(AND(E969&lt;DATE(2022,1,1),F969&lt;DATE(2022,1,1)),E969&gt;DATE(2022,1,31)),0)))))),0),"")</f>
        <v/>
      </c>
      <c r="U969" s="22" t="str">
        <f>IFERROR(MAX(IF(OR(P969="",Q969="",R969=""),"",IF(AND(MONTH(E969)=2,MONTH(F969)=2),(NETWORKDAYS(E969,F969,Lister!$D$7:$D$16)-R969)*O969/NETWORKDAYS(Lister!$D$21,Lister!$E$21,Lister!$D$7:$D$16),IF(AND(MONTH(E969)=2,F969&gt;DATE(2022,2,28)),(NETWORKDAYS(E969,Lister!$E$21,Lister!$D$7:$D$16)-R969)*O969/NETWORKDAYS(Lister!$D$21,Lister!$E$21,Lister!$D$7:$D$16),IF(AND(E969&lt;DATE(2022,2,1),MONTH(F969)=2),(NETWORKDAYS(Lister!$D$21,F969,Lister!$D$7:$D$16)-R969)*O969/NETWORKDAYS(Lister!$D$21,Lister!$E$21,Lister!$D$7:$D$16),IF(AND(E969&lt;DATE(2022,2,1),F969&gt;DATE(2022,2,28)),(NETWORKDAYS(Lister!$D$21,Lister!$E$21,Lister!$D$7:$D$16)-R969)*O969/NETWORKDAYS(Lister!$D$21,Lister!$E$21,Lister!$D$7:$D$16),IF(OR(AND(E969&lt;DATE(2022,2,1),F969&lt;DATE(2022,2,1)),E969&gt;DATE(2022,2,28)),0)))))),0),"")</f>
        <v/>
      </c>
      <c r="V969" s="23" t="str">
        <f t="shared" si="101"/>
        <v/>
      </c>
      <c r="W969" s="23" t="str">
        <f t="shared" si="102"/>
        <v/>
      </c>
      <c r="X969" s="24" t="str">
        <f t="shared" si="103"/>
        <v/>
      </c>
    </row>
    <row r="970" spans="1:24" x14ac:dyDescent="0.3">
      <c r="A970" s="4" t="str">
        <f t="shared" si="104"/>
        <v/>
      </c>
      <c r="B970" s="41"/>
      <c r="C970" s="42"/>
      <c r="D970" s="43"/>
      <c r="E970" s="44"/>
      <c r="F970" s="44"/>
      <c r="G970" s="17" t="str">
        <f>IF(OR(E970="",F970=""),"",NETWORKDAYS(E970,F970,Lister!$D$7:$D$16))</f>
        <v/>
      </c>
      <c r="I970" s="45" t="str">
        <f t="shared" si="98"/>
        <v/>
      </c>
      <c r="J970" s="46"/>
      <c r="K970" s="47">
        <f>IF(ISNUMBER('Opsparede løndele'!I955),J970+'Opsparede løndele'!I955,J970)</f>
        <v>0</v>
      </c>
      <c r="L970" s="48"/>
      <c r="M970" s="49"/>
      <c r="N970" s="23" t="str">
        <f t="shared" si="99"/>
        <v/>
      </c>
      <c r="O970" s="21" t="str">
        <f t="shared" si="100"/>
        <v/>
      </c>
      <c r="P970" s="49"/>
      <c r="Q970" s="49"/>
      <c r="R970" s="49"/>
      <c r="S970" s="22" t="str">
        <f>IFERROR(MAX(IF(OR(P970="",Q970="",R970=""),"",IF(AND(MONTH(E970)=12,MONTH(F970)=12),(NETWORKDAYS(E970,F970,Lister!$D$7:$D$16)-P970)*O970/NETWORKDAYS(Lister!$D$19,Lister!$E$19,Lister!$D$7:$D$16),IF(AND(MONTH(E970)=12,F970&gt;DATE(2021,12,31)),(NETWORKDAYS(E970,Lister!$E$19,Lister!$D$7:$D$16)-P970)*O970/NETWORKDAYS(Lister!$D$19,Lister!$E$19,Lister!$D$7:$D$16),IF(E970&gt;DATE(2021,12,31),0)))),0),"")</f>
        <v/>
      </c>
      <c r="T970" s="22" t="str">
        <f>IFERROR(MAX(IF(OR(P970="",Q970="",R970=""),"",IF(AND(MONTH(E970)=1,MONTH(F970)=1),(NETWORKDAYS(E970,F970,Lister!$D$7:$D$16)-Q970)*O970/NETWORKDAYS(Lister!$D$20,Lister!$E$20,Lister!$D$7:$D$16),IF(AND(MONTH(E970)=1,F970&gt;DATE(2022,1,31)),(NETWORKDAYS(E970,Lister!$E$20,Lister!$D$7:$D$16)-Q970)*O970/NETWORKDAYS(Lister!$D$20,Lister!$E$20,Lister!$D$7:$D$16),IF(AND(E970&lt;DATE(2022,1,1),MONTH(F970)=1),(NETWORKDAYS(Lister!$D$20,F970,Lister!$D$7:$D$16)-Q970)*O970/NETWORKDAYS(Lister!$D$20,Lister!$E$20,Lister!$D$7:$D$16),IF(AND(E970&lt;DATE(2022,1,1),F970&gt;DATE(2022,1,31)),(NETWORKDAYS(Lister!$D$20,Lister!$E$20,Lister!$D$7:$D$16)-Q970)*O970/NETWORKDAYS(Lister!$D$20,Lister!$E$20,Lister!$D$7:$D$16),IF(OR(AND(E970&lt;DATE(2022,1,1),F970&lt;DATE(2022,1,1)),E970&gt;DATE(2022,1,31)),0)))))),0),"")</f>
        <v/>
      </c>
      <c r="U970" s="22" t="str">
        <f>IFERROR(MAX(IF(OR(P970="",Q970="",R970=""),"",IF(AND(MONTH(E970)=2,MONTH(F970)=2),(NETWORKDAYS(E970,F970,Lister!$D$7:$D$16)-R970)*O970/NETWORKDAYS(Lister!$D$21,Lister!$E$21,Lister!$D$7:$D$16),IF(AND(MONTH(E970)=2,F970&gt;DATE(2022,2,28)),(NETWORKDAYS(E970,Lister!$E$21,Lister!$D$7:$D$16)-R970)*O970/NETWORKDAYS(Lister!$D$21,Lister!$E$21,Lister!$D$7:$D$16),IF(AND(E970&lt;DATE(2022,2,1),MONTH(F970)=2),(NETWORKDAYS(Lister!$D$21,F970,Lister!$D$7:$D$16)-R970)*O970/NETWORKDAYS(Lister!$D$21,Lister!$E$21,Lister!$D$7:$D$16),IF(AND(E970&lt;DATE(2022,2,1),F970&gt;DATE(2022,2,28)),(NETWORKDAYS(Lister!$D$21,Lister!$E$21,Lister!$D$7:$D$16)-R970)*O970/NETWORKDAYS(Lister!$D$21,Lister!$E$21,Lister!$D$7:$D$16),IF(OR(AND(E970&lt;DATE(2022,2,1),F970&lt;DATE(2022,2,1)),E970&gt;DATE(2022,2,28)),0)))))),0),"")</f>
        <v/>
      </c>
      <c r="V970" s="23" t="str">
        <f t="shared" si="101"/>
        <v/>
      </c>
      <c r="W970" s="23" t="str">
        <f t="shared" si="102"/>
        <v/>
      </c>
      <c r="X970" s="24" t="str">
        <f t="shared" si="103"/>
        <v/>
      </c>
    </row>
    <row r="971" spans="1:24" x14ac:dyDescent="0.3">
      <c r="A971" s="4" t="str">
        <f t="shared" si="104"/>
        <v/>
      </c>
      <c r="B971" s="41"/>
      <c r="C971" s="42"/>
      <c r="D971" s="43"/>
      <c r="E971" s="44"/>
      <c r="F971" s="44"/>
      <c r="G971" s="17" t="str">
        <f>IF(OR(E971="",F971=""),"",NETWORKDAYS(E971,F971,Lister!$D$7:$D$16))</f>
        <v/>
      </c>
      <c r="I971" s="45" t="str">
        <f t="shared" si="98"/>
        <v/>
      </c>
      <c r="J971" s="46"/>
      <c r="K971" s="47">
        <f>IF(ISNUMBER('Opsparede løndele'!I956),J971+'Opsparede løndele'!I956,J971)</f>
        <v>0</v>
      </c>
      <c r="L971" s="48"/>
      <c r="M971" s="49"/>
      <c r="N971" s="23" t="str">
        <f t="shared" si="99"/>
        <v/>
      </c>
      <c r="O971" s="21" t="str">
        <f t="shared" si="100"/>
        <v/>
      </c>
      <c r="P971" s="49"/>
      <c r="Q971" s="49"/>
      <c r="R971" s="49"/>
      <c r="S971" s="22" t="str">
        <f>IFERROR(MAX(IF(OR(P971="",Q971="",R971=""),"",IF(AND(MONTH(E971)=12,MONTH(F971)=12),(NETWORKDAYS(E971,F971,Lister!$D$7:$D$16)-P971)*O971/NETWORKDAYS(Lister!$D$19,Lister!$E$19,Lister!$D$7:$D$16),IF(AND(MONTH(E971)=12,F971&gt;DATE(2021,12,31)),(NETWORKDAYS(E971,Lister!$E$19,Lister!$D$7:$D$16)-P971)*O971/NETWORKDAYS(Lister!$D$19,Lister!$E$19,Lister!$D$7:$D$16),IF(E971&gt;DATE(2021,12,31),0)))),0),"")</f>
        <v/>
      </c>
      <c r="T971" s="22" t="str">
        <f>IFERROR(MAX(IF(OR(P971="",Q971="",R971=""),"",IF(AND(MONTH(E971)=1,MONTH(F971)=1),(NETWORKDAYS(E971,F971,Lister!$D$7:$D$16)-Q971)*O971/NETWORKDAYS(Lister!$D$20,Lister!$E$20,Lister!$D$7:$D$16),IF(AND(MONTH(E971)=1,F971&gt;DATE(2022,1,31)),(NETWORKDAYS(E971,Lister!$E$20,Lister!$D$7:$D$16)-Q971)*O971/NETWORKDAYS(Lister!$D$20,Lister!$E$20,Lister!$D$7:$D$16),IF(AND(E971&lt;DATE(2022,1,1),MONTH(F971)=1),(NETWORKDAYS(Lister!$D$20,F971,Lister!$D$7:$D$16)-Q971)*O971/NETWORKDAYS(Lister!$D$20,Lister!$E$20,Lister!$D$7:$D$16),IF(AND(E971&lt;DATE(2022,1,1),F971&gt;DATE(2022,1,31)),(NETWORKDAYS(Lister!$D$20,Lister!$E$20,Lister!$D$7:$D$16)-Q971)*O971/NETWORKDAYS(Lister!$D$20,Lister!$E$20,Lister!$D$7:$D$16),IF(OR(AND(E971&lt;DATE(2022,1,1),F971&lt;DATE(2022,1,1)),E971&gt;DATE(2022,1,31)),0)))))),0),"")</f>
        <v/>
      </c>
      <c r="U971" s="22" t="str">
        <f>IFERROR(MAX(IF(OR(P971="",Q971="",R971=""),"",IF(AND(MONTH(E971)=2,MONTH(F971)=2),(NETWORKDAYS(E971,F971,Lister!$D$7:$D$16)-R971)*O971/NETWORKDAYS(Lister!$D$21,Lister!$E$21,Lister!$D$7:$D$16),IF(AND(MONTH(E971)=2,F971&gt;DATE(2022,2,28)),(NETWORKDAYS(E971,Lister!$E$21,Lister!$D$7:$D$16)-R971)*O971/NETWORKDAYS(Lister!$D$21,Lister!$E$21,Lister!$D$7:$D$16),IF(AND(E971&lt;DATE(2022,2,1),MONTH(F971)=2),(NETWORKDAYS(Lister!$D$21,F971,Lister!$D$7:$D$16)-R971)*O971/NETWORKDAYS(Lister!$D$21,Lister!$E$21,Lister!$D$7:$D$16),IF(AND(E971&lt;DATE(2022,2,1),F971&gt;DATE(2022,2,28)),(NETWORKDAYS(Lister!$D$21,Lister!$E$21,Lister!$D$7:$D$16)-R971)*O971/NETWORKDAYS(Lister!$D$21,Lister!$E$21,Lister!$D$7:$D$16),IF(OR(AND(E971&lt;DATE(2022,2,1),F971&lt;DATE(2022,2,1)),E971&gt;DATE(2022,2,28)),0)))))),0),"")</f>
        <v/>
      </c>
      <c r="V971" s="23" t="str">
        <f t="shared" si="101"/>
        <v/>
      </c>
      <c r="W971" s="23" t="str">
        <f t="shared" si="102"/>
        <v/>
      </c>
      <c r="X971" s="24" t="str">
        <f t="shared" si="103"/>
        <v/>
      </c>
    </row>
    <row r="972" spans="1:24" x14ac:dyDescent="0.3">
      <c r="A972" s="4" t="str">
        <f t="shared" si="104"/>
        <v/>
      </c>
      <c r="B972" s="41"/>
      <c r="C972" s="42"/>
      <c r="D972" s="43"/>
      <c r="E972" s="44"/>
      <c r="F972" s="44"/>
      <c r="G972" s="17" t="str">
        <f>IF(OR(E972="",F972=""),"",NETWORKDAYS(E972,F972,Lister!$D$7:$D$16))</f>
        <v/>
      </c>
      <c r="I972" s="45" t="str">
        <f t="shared" si="98"/>
        <v/>
      </c>
      <c r="J972" s="46"/>
      <c r="K972" s="47">
        <f>IF(ISNUMBER('Opsparede løndele'!I957),J972+'Opsparede løndele'!I957,J972)</f>
        <v>0</v>
      </c>
      <c r="L972" s="48"/>
      <c r="M972" s="49"/>
      <c r="N972" s="23" t="str">
        <f t="shared" si="99"/>
        <v/>
      </c>
      <c r="O972" s="21" t="str">
        <f t="shared" si="100"/>
        <v/>
      </c>
      <c r="P972" s="49"/>
      <c r="Q972" s="49"/>
      <c r="R972" s="49"/>
      <c r="S972" s="22" t="str">
        <f>IFERROR(MAX(IF(OR(P972="",Q972="",R972=""),"",IF(AND(MONTH(E972)=12,MONTH(F972)=12),(NETWORKDAYS(E972,F972,Lister!$D$7:$D$16)-P972)*O972/NETWORKDAYS(Lister!$D$19,Lister!$E$19,Lister!$D$7:$D$16),IF(AND(MONTH(E972)=12,F972&gt;DATE(2021,12,31)),(NETWORKDAYS(E972,Lister!$E$19,Lister!$D$7:$D$16)-P972)*O972/NETWORKDAYS(Lister!$D$19,Lister!$E$19,Lister!$D$7:$D$16),IF(E972&gt;DATE(2021,12,31),0)))),0),"")</f>
        <v/>
      </c>
      <c r="T972" s="22" t="str">
        <f>IFERROR(MAX(IF(OR(P972="",Q972="",R972=""),"",IF(AND(MONTH(E972)=1,MONTH(F972)=1),(NETWORKDAYS(E972,F972,Lister!$D$7:$D$16)-Q972)*O972/NETWORKDAYS(Lister!$D$20,Lister!$E$20,Lister!$D$7:$D$16),IF(AND(MONTH(E972)=1,F972&gt;DATE(2022,1,31)),(NETWORKDAYS(E972,Lister!$E$20,Lister!$D$7:$D$16)-Q972)*O972/NETWORKDAYS(Lister!$D$20,Lister!$E$20,Lister!$D$7:$D$16),IF(AND(E972&lt;DATE(2022,1,1),MONTH(F972)=1),(NETWORKDAYS(Lister!$D$20,F972,Lister!$D$7:$D$16)-Q972)*O972/NETWORKDAYS(Lister!$D$20,Lister!$E$20,Lister!$D$7:$D$16),IF(AND(E972&lt;DATE(2022,1,1),F972&gt;DATE(2022,1,31)),(NETWORKDAYS(Lister!$D$20,Lister!$E$20,Lister!$D$7:$D$16)-Q972)*O972/NETWORKDAYS(Lister!$D$20,Lister!$E$20,Lister!$D$7:$D$16),IF(OR(AND(E972&lt;DATE(2022,1,1),F972&lt;DATE(2022,1,1)),E972&gt;DATE(2022,1,31)),0)))))),0),"")</f>
        <v/>
      </c>
      <c r="U972" s="22" t="str">
        <f>IFERROR(MAX(IF(OR(P972="",Q972="",R972=""),"",IF(AND(MONTH(E972)=2,MONTH(F972)=2),(NETWORKDAYS(E972,F972,Lister!$D$7:$D$16)-R972)*O972/NETWORKDAYS(Lister!$D$21,Lister!$E$21,Lister!$D$7:$D$16),IF(AND(MONTH(E972)=2,F972&gt;DATE(2022,2,28)),(NETWORKDAYS(E972,Lister!$E$21,Lister!$D$7:$D$16)-R972)*O972/NETWORKDAYS(Lister!$D$21,Lister!$E$21,Lister!$D$7:$D$16),IF(AND(E972&lt;DATE(2022,2,1),MONTH(F972)=2),(NETWORKDAYS(Lister!$D$21,F972,Lister!$D$7:$D$16)-R972)*O972/NETWORKDAYS(Lister!$D$21,Lister!$E$21,Lister!$D$7:$D$16),IF(AND(E972&lt;DATE(2022,2,1),F972&gt;DATE(2022,2,28)),(NETWORKDAYS(Lister!$D$21,Lister!$E$21,Lister!$D$7:$D$16)-R972)*O972/NETWORKDAYS(Lister!$D$21,Lister!$E$21,Lister!$D$7:$D$16),IF(OR(AND(E972&lt;DATE(2022,2,1),F972&lt;DATE(2022,2,1)),E972&gt;DATE(2022,2,28)),0)))))),0),"")</f>
        <v/>
      </c>
      <c r="V972" s="23" t="str">
        <f t="shared" si="101"/>
        <v/>
      </c>
      <c r="W972" s="23" t="str">
        <f t="shared" si="102"/>
        <v/>
      </c>
      <c r="X972" s="24" t="str">
        <f t="shared" si="103"/>
        <v/>
      </c>
    </row>
    <row r="973" spans="1:24" x14ac:dyDescent="0.3">
      <c r="A973" s="4" t="str">
        <f t="shared" si="104"/>
        <v/>
      </c>
      <c r="B973" s="41"/>
      <c r="C973" s="42"/>
      <c r="D973" s="43"/>
      <c r="E973" s="44"/>
      <c r="F973" s="44"/>
      <c r="G973" s="17" t="str">
        <f>IF(OR(E973="",F973=""),"",NETWORKDAYS(E973,F973,Lister!$D$7:$D$16))</f>
        <v/>
      </c>
      <c r="I973" s="45" t="str">
        <f t="shared" si="98"/>
        <v/>
      </c>
      <c r="J973" s="46"/>
      <c r="K973" s="47">
        <f>IF(ISNUMBER('Opsparede løndele'!I958),J973+'Opsparede løndele'!I958,J973)</f>
        <v>0</v>
      </c>
      <c r="L973" s="48"/>
      <c r="M973" s="49"/>
      <c r="N973" s="23" t="str">
        <f t="shared" si="99"/>
        <v/>
      </c>
      <c r="O973" s="21" t="str">
        <f t="shared" si="100"/>
        <v/>
      </c>
      <c r="P973" s="49"/>
      <c r="Q973" s="49"/>
      <c r="R973" s="49"/>
      <c r="S973" s="22" t="str">
        <f>IFERROR(MAX(IF(OR(P973="",Q973="",R973=""),"",IF(AND(MONTH(E973)=12,MONTH(F973)=12),(NETWORKDAYS(E973,F973,Lister!$D$7:$D$16)-P973)*O973/NETWORKDAYS(Lister!$D$19,Lister!$E$19,Lister!$D$7:$D$16),IF(AND(MONTH(E973)=12,F973&gt;DATE(2021,12,31)),(NETWORKDAYS(E973,Lister!$E$19,Lister!$D$7:$D$16)-P973)*O973/NETWORKDAYS(Lister!$D$19,Lister!$E$19,Lister!$D$7:$D$16),IF(E973&gt;DATE(2021,12,31),0)))),0),"")</f>
        <v/>
      </c>
      <c r="T973" s="22" t="str">
        <f>IFERROR(MAX(IF(OR(P973="",Q973="",R973=""),"",IF(AND(MONTH(E973)=1,MONTH(F973)=1),(NETWORKDAYS(E973,F973,Lister!$D$7:$D$16)-Q973)*O973/NETWORKDAYS(Lister!$D$20,Lister!$E$20,Lister!$D$7:$D$16),IF(AND(MONTH(E973)=1,F973&gt;DATE(2022,1,31)),(NETWORKDAYS(E973,Lister!$E$20,Lister!$D$7:$D$16)-Q973)*O973/NETWORKDAYS(Lister!$D$20,Lister!$E$20,Lister!$D$7:$D$16),IF(AND(E973&lt;DATE(2022,1,1),MONTH(F973)=1),(NETWORKDAYS(Lister!$D$20,F973,Lister!$D$7:$D$16)-Q973)*O973/NETWORKDAYS(Lister!$D$20,Lister!$E$20,Lister!$D$7:$D$16),IF(AND(E973&lt;DATE(2022,1,1),F973&gt;DATE(2022,1,31)),(NETWORKDAYS(Lister!$D$20,Lister!$E$20,Lister!$D$7:$D$16)-Q973)*O973/NETWORKDAYS(Lister!$D$20,Lister!$E$20,Lister!$D$7:$D$16),IF(OR(AND(E973&lt;DATE(2022,1,1),F973&lt;DATE(2022,1,1)),E973&gt;DATE(2022,1,31)),0)))))),0),"")</f>
        <v/>
      </c>
      <c r="U973" s="22" t="str">
        <f>IFERROR(MAX(IF(OR(P973="",Q973="",R973=""),"",IF(AND(MONTH(E973)=2,MONTH(F973)=2),(NETWORKDAYS(E973,F973,Lister!$D$7:$D$16)-R973)*O973/NETWORKDAYS(Lister!$D$21,Lister!$E$21,Lister!$D$7:$D$16),IF(AND(MONTH(E973)=2,F973&gt;DATE(2022,2,28)),(NETWORKDAYS(E973,Lister!$E$21,Lister!$D$7:$D$16)-R973)*O973/NETWORKDAYS(Lister!$D$21,Lister!$E$21,Lister!$D$7:$D$16),IF(AND(E973&lt;DATE(2022,2,1),MONTH(F973)=2),(NETWORKDAYS(Lister!$D$21,F973,Lister!$D$7:$D$16)-R973)*O973/NETWORKDAYS(Lister!$D$21,Lister!$E$21,Lister!$D$7:$D$16),IF(AND(E973&lt;DATE(2022,2,1),F973&gt;DATE(2022,2,28)),(NETWORKDAYS(Lister!$D$21,Lister!$E$21,Lister!$D$7:$D$16)-R973)*O973/NETWORKDAYS(Lister!$D$21,Lister!$E$21,Lister!$D$7:$D$16),IF(OR(AND(E973&lt;DATE(2022,2,1),F973&lt;DATE(2022,2,1)),E973&gt;DATE(2022,2,28)),0)))))),0),"")</f>
        <v/>
      </c>
      <c r="V973" s="23" t="str">
        <f t="shared" si="101"/>
        <v/>
      </c>
      <c r="W973" s="23" t="str">
        <f t="shared" si="102"/>
        <v/>
      </c>
      <c r="X973" s="24" t="str">
        <f t="shared" si="103"/>
        <v/>
      </c>
    </row>
    <row r="974" spans="1:24" x14ac:dyDescent="0.3">
      <c r="A974" s="4" t="str">
        <f t="shared" si="104"/>
        <v/>
      </c>
      <c r="B974" s="41"/>
      <c r="C974" s="42"/>
      <c r="D974" s="43"/>
      <c r="E974" s="44"/>
      <c r="F974" s="44"/>
      <c r="G974" s="17" t="str">
        <f>IF(OR(E974="",F974=""),"",NETWORKDAYS(E974,F974,Lister!$D$7:$D$16))</f>
        <v/>
      </c>
      <c r="I974" s="45" t="str">
        <f t="shared" si="98"/>
        <v/>
      </c>
      <c r="J974" s="46"/>
      <c r="K974" s="47">
        <f>IF(ISNUMBER('Opsparede løndele'!I959),J974+'Opsparede løndele'!I959,J974)</f>
        <v>0</v>
      </c>
      <c r="L974" s="48"/>
      <c r="M974" s="49"/>
      <c r="N974" s="23" t="str">
        <f t="shared" si="99"/>
        <v/>
      </c>
      <c r="O974" s="21" t="str">
        <f t="shared" si="100"/>
        <v/>
      </c>
      <c r="P974" s="49"/>
      <c r="Q974" s="49"/>
      <c r="R974" s="49"/>
      <c r="S974" s="22" t="str">
        <f>IFERROR(MAX(IF(OR(P974="",Q974="",R974=""),"",IF(AND(MONTH(E974)=12,MONTH(F974)=12),(NETWORKDAYS(E974,F974,Lister!$D$7:$D$16)-P974)*O974/NETWORKDAYS(Lister!$D$19,Lister!$E$19,Lister!$D$7:$D$16),IF(AND(MONTH(E974)=12,F974&gt;DATE(2021,12,31)),(NETWORKDAYS(E974,Lister!$E$19,Lister!$D$7:$D$16)-P974)*O974/NETWORKDAYS(Lister!$D$19,Lister!$E$19,Lister!$D$7:$D$16),IF(E974&gt;DATE(2021,12,31),0)))),0),"")</f>
        <v/>
      </c>
      <c r="T974" s="22" t="str">
        <f>IFERROR(MAX(IF(OR(P974="",Q974="",R974=""),"",IF(AND(MONTH(E974)=1,MONTH(F974)=1),(NETWORKDAYS(E974,F974,Lister!$D$7:$D$16)-Q974)*O974/NETWORKDAYS(Lister!$D$20,Lister!$E$20,Lister!$D$7:$D$16),IF(AND(MONTH(E974)=1,F974&gt;DATE(2022,1,31)),(NETWORKDAYS(E974,Lister!$E$20,Lister!$D$7:$D$16)-Q974)*O974/NETWORKDAYS(Lister!$D$20,Lister!$E$20,Lister!$D$7:$D$16),IF(AND(E974&lt;DATE(2022,1,1),MONTH(F974)=1),(NETWORKDAYS(Lister!$D$20,F974,Lister!$D$7:$D$16)-Q974)*O974/NETWORKDAYS(Lister!$D$20,Lister!$E$20,Lister!$D$7:$D$16),IF(AND(E974&lt;DATE(2022,1,1),F974&gt;DATE(2022,1,31)),(NETWORKDAYS(Lister!$D$20,Lister!$E$20,Lister!$D$7:$D$16)-Q974)*O974/NETWORKDAYS(Lister!$D$20,Lister!$E$20,Lister!$D$7:$D$16),IF(OR(AND(E974&lt;DATE(2022,1,1),F974&lt;DATE(2022,1,1)),E974&gt;DATE(2022,1,31)),0)))))),0),"")</f>
        <v/>
      </c>
      <c r="U974" s="22" t="str">
        <f>IFERROR(MAX(IF(OR(P974="",Q974="",R974=""),"",IF(AND(MONTH(E974)=2,MONTH(F974)=2),(NETWORKDAYS(E974,F974,Lister!$D$7:$D$16)-R974)*O974/NETWORKDAYS(Lister!$D$21,Lister!$E$21,Lister!$D$7:$D$16),IF(AND(MONTH(E974)=2,F974&gt;DATE(2022,2,28)),(NETWORKDAYS(E974,Lister!$E$21,Lister!$D$7:$D$16)-R974)*O974/NETWORKDAYS(Lister!$D$21,Lister!$E$21,Lister!$D$7:$D$16),IF(AND(E974&lt;DATE(2022,2,1),MONTH(F974)=2),(NETWORKDAYS(Lister!$D$21,F974,Lister!$D$7:$D$16)-R974)*O974/NETWORKDAYS(Lister!$D$21,Lister!$E$21,Lister!$D$7:$D$16),IF(AND(E974&lt;DATE(2022,2,1),F974&gt;DATE(2022,2,28)),(NETWORKDAYS(Lister!$D$21,Lister!$E$21,Lister!$D$7:$D$16)-R974)*O974/NETWORKDAYS(Lister!$D$21,Lister!$E$21,Lister!$D$7:$D$16),IF(OR(AND(E974&lt;DATE(2022,2,1),F974&lt;DATE(2022,2,1)),E974&gt;DATE(2022,2,28)),0)))))),0),"")</f>
        <v/>
      </c>
      <c r="V974" s="23" t="str">
        <f t="shared" si="101"/>
        <v/>
      </c>
      <c r="W974" s="23" t="str">
        <f t="shared" si="102"/>
        <v/>
      </c>
      <c r="X974" s="24" t="str">
        <f t="shared" si="103"/>
        <v/>
      </c>
    </row>
    <row r="975" spans="1:24" x14ac:dyDescent="0.3">
      <c r="A975" s="4" t="str">
        <f t="shared" si="104"/>
        <v/>
      </c>
      <c r="B975" s="41"/>
      <c r="C975" s="42"/>
      <c r="D975" s="43"/>
      <c r="E975" s="44"/>
      <c r="F975" s="44"/>
      <c r="G975" s="17" t="str">
        <f>IF(OR(E975="",F975=""),"",NETWORKDAYS(E975,F975,Lister!$D$7:$D$16))</f>
        <v/>
      </c>
      <c r="I975" s="45" t="str">
        <f t="shared" si="98"/>
        <v/>
      </c>
      <c r="J975" s="46"/>
      <c r="K975" s="47">
        <f>IF(ISNUMBER('Opsparede løndele'!I960),J975+'Opsparede løndele'!I960,J975)</f>
        <v>0</v>
      </c>
      <c r="L975" s="48"/>
      <c r="M975" s="49"/>
      <c r="N975" s="23" t="str">
        <f t="shared" si="99"/>
        <v/>
      </c>
      <c r="O975" s="21" t="str">
        <f t="shared" si="100"/>
        <v/>
      </c>
      <c r="P975" s="49"/>
      <c r="Q975" s="49"/>
      <c r="R975" s="49"/>
      <c r="S975" s="22" t="str">
        <f>IFERROR(MAX(IF(OR(P975="",Q975="",R975=""),"",IF(AND(MONTH(E975)=12,MONTH(F975)=12),(NETWORKDAYS(E975,F975,Lister!$D$7:$D$16)-P975)*O975/NETWORKDAYS(Lister!$D$19,Lister!$E$19,Lister!$D$7:$D$16),IF(AND(MONTH(E975)=12,F975&gt;DATE(2021,12,31)),(NETWORKDAYS(E975,Lister!$E$19,Lister!$D$7:$D$16)-P975)*O975/NETWORKDAYS(Lister!$D$19,Lister!$E$19,Lister!$D$7:$D$16),IF(E975&gt;DATE(2021,12,31),0)))),0),"")</f>
        <v/>
      </c>
      <c r="T975" s="22" t="str">
        <f>IFERROR(MAX(IF(OR(P975="",Q975="",R975=""),"",IF(AND(MONTH(E975)=1,MONTH(F975)=1),(NETWORKDAYS(E975,F975,Lister!$D$7:$D$16)-Q975)*O975/NETWORKDAYS(Lister!$D$20,Lister!$E$20,Lister!$D$7:$D$16),IF(AND(MONTH(E975)=1,F975&gt;DATE(2022,1,31)),(NETWORKDAYS(E975,Lister!$E$20,Lister!$D$7:$D$16)-Q975)*O975/NETWORKDAYS(Lister!$D$20,Lister!$E$20,Lister!$D$7:$D$16),IF(AND(E975&lt;DATE(2022,1,1),MONTH(F975)=1),(NETWORKDAYS(Lister!$D$20,F975,Lister!$D$7:$D$16)-Q975)*O975/NETWORKDAYS(Lister!$D$20,Lister!$E$20,Lister!$D$7:$D$16),IF(AND(E975&lt;DATE(2022,1,1),F975&gt;DATE(2022,1,31)),(NETWORKDAYS(Lister!$D$20,Lister!$E$20,Lister!$D$7:$D$16)-Q975)*O975/NETWORKDAYS(Lister!$D$20,Lister!$E$20,Lister!$D$7:$D$16),IF(OR(AND(E975&lt;DATE(2022,1,1),F975&lt;DATE(2022,1,1)),E975&gt;DATE(2022,1,31)),0)))))),0),"")</f>
        <v/>
      </c>
      <c r="U975" s="22" t="str">
        <f>IFERROR(MAX(IF(OR(P975="",Q975="",R975=""),"",IF(AND(MONTH(E975)=2,MONTH(F975)=2),(NETWORKDAYS(E975,F975,Lister!$D$7:$D$16)-R975)*O975/NETWORKDAYS(Lister!$D$21,Lister!$E$21,Lister!$D$7:$D$16),IF(AND(MONTH(E975)=2,F975&gt;DATE(2022,2,28)),(NETWORKDAYS(E975,Lister!$E$21,Lister!$D$7:$D$16)-R975)*O975/NETWORKDAYS(Lister!$D$21,Lister!$E$21,Lister!$D$7:$D$16),IF(AND(E975&lt;DATE(2022,2,1),MONTH(F975)=2),(NETWORKDAYS(Lister!$D$21,F975,Lister!$D$7:$D$16)-R975)*O975/NETWORKDAYS(Lister!$D$21,Lister!$E$21,Lister!$D$7:$D$16),IF(AND(E975&lt;DATE(2022,2,1),F975&gt;DATE(2022,2,28)),(NETWORKDAYS(Lister!$D$21,Lister!$E$21,Lister!$D$7:$D$16)-R975)*O975/NETWORKDAYS(Lister!$D$21,Lister!$E$21,Lister!$D$7:$D$16),IF(OR(AND(E975&lt;DATE(2022,2,1),F975&lt;DATE(2022,2,1)),E975&gt;DATE(2022,2,28)),0)))))),0),"")</f>
        <v/>
      </c>
      <c r="V975" s="23" t="str">
        <f t="shared" si="101"/>
        <v/>
      </c>
      <c r="W975" s="23" t="str">
        <f t="shared" si="102"/>
        <v/>
      </c>
      <c r="X975" s="24" t="str">
        <f t="shared" si="103"/>
        <v/>
      </c>
    </row>
    <row r="976" spans="1:24" x14ac:dyDescent="0.3">
      <c r="A976" s="4" t="str">
        <f t="shared" si="104"/>
        <v/>
      </c>
      <c r="B976" s="41"/>
      <c r="C976" s="42"/>
      <c r="D976" s="43"/>
      <c r="E976" s="44"/>
      <c r="F976" s="44"/>
      <c r="G976" s="17" t="str">
        <f>IF(OR(E976="",F976=""),"",NETWORKDAYS(E976,F976,Lister!$D$7:$D$16))</f>
        <v/>
      </c>
      <c r="I976" s="45" t="str">
        <f t="shared" si="98"/>
        <v/>
      </c>
      <c r="J976" s="46"/>
      <c r="K976" s="47">
        <f>IF(ISNUMBER('Opsparede løndele'!I961),J976+'Opsparede løndele'!I961,J976)</f>
        <v>0</v>
      </c>
      <c r="L976" s="48"/>
      <c r="M976" s="49"/>
      <c r="N976" s="23" t="str">
        <f t="shared" si="99"/>
        <v/>
      </c>
      <c r="O976" s="21" t="str">
        <f t="shared" si="100"/>
        <v/>
      </c>
      <c r="P976" s="49"/>
      <c r="Q976" s="49"/>
      <c r="R976" s="49"/>
      <c r="S976" s="22" t="str">
        <f>IFERROR(MAX(IF(OR(P976="",Q976="",R976=""),"",IF(AND(MONTH(E976)=12,MONTH(F976)=12),(NETWORKDAYS(E976,F976,Lister!$D$7:$D$16)-P976)*O976/NETWORKDAYS(Lister!$D$19,Lister!$E$19,Lister!$D$7:$D$16),IF(AND(MONTH(E976)=12,F976&gt;DATE(2021,12,31)),(NETWORKDAYS(E976,Lister!$E$19,Lister!$D$7:$D$16)-P976)*O976/NETWORKDAYS(Lister!$D$19,Lister!$E$19,Lister!$D$7:$D$16),IF(E976&gt;DATE(2021,12,31),0)))),0),"")</f>
        <v/>
      </c>
      <c r="T976" s="22" t="str">
        <f>IFERROR(MAX(IF(OR(P976="",Q976="",R976=""),"",IF(AND(MONTH(E976)=1,MONTH(F976)=1),(NETWORKDAYS(E976,F976,Lister!$D$7:$D$16)-Q976)*O976/NETWORKDAYS(Lister!$D$20,Lister!$E$20,Lister!$D$7:$D$16),IF(AND(MONTH(E976)=1,F976&gt;DATE(2022,1,31)),(NETWORKDAYS(E976,Lister!$E$20,Lister!$D$7:$D$16)-Q976)*O976/NETWORKDAYS(Lister!$D$20,Lister!$E$20,Lister!$D$7:$D$16),IF(AND(E976&lt;DATE(2022,1,1),MONTH(F976)=1),(NETWORKDAYS(Lister!$D$20,F976,Lister!$D$7:$D$16)-Q976)*O976/NETWORKDAYS(Lister!$D$20,Lister!$E$20,Lister!$D$7:$D$16),IF(AND(E976&lt;DATE(2022,1,1),F976&gt;DATE(2022,1,31)),(NETWORKDAYS(Lister!$D$20,Lister!$E$20,Lister!$D$7:$D$16)-Q976)*O976/NETWORKDAYS(Lister!$D$20,Lister!$E$20,Lister!$D$7:$D$16),IF(OR(AND(E976&lt;DATE(2022,1,1),F976&lt;DATE(2022,1,1)),E976&gt;DATE(2022,1,31)),0)))))),0),"")</f>
        <v/>
      </c>
      <c r="U976" s="22" t="str">
        <f>IFERROR(MAX(IF(OR(P976="",Q976="",R976=""),"",IF(AND(MONTH(E976)=2,MONTH(F976)=2),(NETWORKDAYS(E976,F976,Lister!$D$7:$D$16)-R976)*O976/NETWORKDAYS(Lister!$D$21,Lister!$E$21,Lister!$D$7:$D$16),IF(AND(MONTH(E976)=2,F976&gt;DATE(2022,2,28)),(NETWORKDAYS(E976,Lister!$E$21,Lister!$D$7:$D$16)-R976)*O976/NETWORKDAYS(Lister!$D$21,Lister!$E$21,Lister!$D$7:$D$16),IF(AND(E976&lt;DATE(2022,2,1),MONTH(F976)=2),(NETWORKDAYS(Lister!$D$21,F976,Lister!$D$7:$D$16)-R976)*O976/NETWORKDAYS(Lister!$D$21,Lister!$E$21,Lister!$D$7:$D$16),IF(AND(E976&lt;DATE(2022,2,1),F976&gt;DATE(2022,2,28)),(NETWORKDAYS(Lister!$D$21,Lister!$E$21,Lister!$D$7:$D$16)-R976)*O976/NETWORKDAYS(Lister!$D$21,Lister!$E$21,Lister!$D$7:$D$16),IF(OR(AND(E976&lt;DATE(2022,2,1),F976&lt;DATE(2022,2,1)),E976&gt;DATE(2022,2,28)),0)))))),0),"")</f>
        <v/>
      </c>
      <c r="V976" s="23" t="str">
        <f t="shared" si="101"/>
        <v/>
      </c>
      <c r="W976" s="23" t="str">
        <f t="shared" si="102"/>
        <v/>
      </c>
      <c r="X976" s="24" t="str">
        <f t="shared" si="103"/>
        <v/>
      </c>
    </row>
    <row r="977" spans="1:24" x14ac:dyDescent="0.3">
      <c r="A977" s="4" t="str">
        <f t="shared" si="104"/>
        <v/>
      </c>
      <c r="B977" s="41"/>
      <c r="C977" s="42"/>
      <c r="D977" s="43"/>
      <c r="E977" s="44"/>
      <c r="F977" s="44"/>
      <c r="G977" s="17" t="str">
        <f>IF(OR(E977="",F977=""),"",NETWORKDAYS(E977,F977,Lister!$D$7:$D$16))</f>
        <v/>
      </c>
      <c r="I977" s="45" t="str">
        <f t="shared" si="98"/>
        <v/>
      </c>
      <c r="J977" s="46"/>
      <c r="K977" s="47">
        <f>IF(ISNUMBER('Opsparede løndele'!I962),J977+'Opsparede løndele'!I962,J977)</f>
        <v>0</v>
      </c>
      <c r="L977" s="48"/>
      <c r="M977" s="49"/>
      <c r="N977" s="23" t="str">
        <f t="shared" si="99"/>
        <v/>
      </c>
      <c r="O977" s="21" t="str">
        <f t="shared" si="100"/>
        <v/>
      </c>
      <c r="P977" s="49"/>
      <c r="Q977" s="49"/>
      <c r="R977" s="49"/>
      <c r="S977" s="22" t="str">
        <f>IFERROR(MAX(IF(OR(P977="",Q977="",R977=""),"",IF(AND(MONTH(E977)=12,MONTH(F977)=12),(NETWORKDAYS(E977,F977,Lister!$D$7:$D$16)-P977)*O977/NETWORKDAYS(Lister!$D$19,Lister!$E$19,Lister!$D$7:$D$16),IF(AND(MONTH(E977)=12,F977&gt;DATE(2021,12,31)),(NETWORKDAYS(E977,Lister!$E$19,Lister!$D$7:$D$16)-P977)*O977/NETWORKDAYS(Lister!$D$19,Lister!$E$19,Lister!$D$7:$D$16),IF(E977&gt;DATE(2021,12,31),0)))),0),"")</f>
        <v/>
      </c>
      <c r="T977" s="22" t="str">
        <f>IFERROR(MAX(IF(OR(P977="",Q977="",R977=""),"",IF(AND(MONTH(E977)=1,MONTH(F977)=1),(NETWORKDAYS(E977,F977,Lister!$D$7:$D$16)-Q977)*O977/NETWORKDAYS(Lister!$D$20,Lister!$E$20,Lister!$D$7:$D$16),IF(AND(MONTH(E977)=1,F977&gt;DATE(2022,1,31)),(NETWORKDAYS(E977,Lister!$E$20,Lister!$D$7:$D$16)-Q977)*O977/NETWORKDAYS(Lister!$D$20,Lister!$E$20,Lister!$D$7:$D$16),IF(AND(E977&lt;DATE(2022,1,1),MONTH(F977)=1),(NETWORKDAYS(Lister!$D$20,F977,Lister!$D$7:$D$16)-Q977)*O977/NETWORKDAYS(Lister!$D$20,Lister!$E$20,Lister!$D$7:$D$16),IF(AND(E977&lt;DATE(2022,1,1),F977&gt;DATE(2022,1,31)),(NETWORKDAYS(Lister!$D$20,Lister!$E$20,Lister!$D$7:$D$16)-Q977)*O977/NETWORKDAYS(Lister!$D$20,Lister!$E$20,Lister!$D$7:$D$16),IF(OR(AND(E977&lt;DATE(2022,1,1),F977&lt;DATE(2022,1,1)),E977&gt;DATE(2022,1,31)),0)))))),0),"")</f>
        <v/>
      </c>
      <c r="U977" s="22" t="str">
        <f>IFERROR(MAX(IF(OR(P977="",Q977="",R977=""),"",IF(AND(MONTH(E977)=2,MONTH(F977)=2),(NETWORKDAYS(E977,F977,Lister!$D$7:$D$16)-R977)*O977/NETWORKDAYS(Lister!$D$21,Lister!$E$21,Lister!$D$7:$D$16),IF(AND(MONTH(E977)=2,F977&gt;DATE(2022,2,28)),(NETWORKDAYS(E977,Lister!$E$21,Lister!$D$7:$D$16)-R977)*O977/NETWORKDAYS(Lister!$D$21,Lister!$E$21,Lister!$D$7:$D$16),IF(AND(E977&lt;DATE(2022,2,1),MONTH(F977)=2),(NETWORKDAYS(Lister!$D$21,F977,Lister!$D$7:$D$16)-R977)*O977/NETWORKDAYS(Lister!$D$21,Lister!$E$21,Lister!$D$7:$D$16),IF(AND(E977&lt;DATE(2022,2,1),F977&gt;DATE(2022,2,28)),(NETWORKDAYS(Lister!$D$21,Lister!$E$21,Lister!$D$7:$D$16)-R977)*O977/NETWORKDAYS(Lister!$D$21,Lister!$E$21,Lister!$D$7:$D$16),IF(OR(AND(E977&lt;DATE(2022,2,1),F977&lt;DATE(2022,2,1)),E977&gt;DATE(2022,2,28)),0)))))),0),"")</f>
        <v/>
      </c>
      <c r="V977" s="23" t="str">
        <f t="shared" si="101"/>
        <v/>
      </c>
      <c r="W977" s="23" t="str">
        <f t="shared" si="102"/>
        <v/>
      </c>
      <c r="X977" s="24" t="str">
        <f t="shared" si="103"/>
        <v/>
      </c>
    </row>
    <row r="978" spans="1:24" x14ac:dyDescent="0.3">
      <c r="A978" s="4" t="str">
        <f t="shared" si="104"/>
        <v/>
      </c>
      <c r="B978" s="41"/>
      <c r="C978" s="42"/>
      <c r="D978" s="43"/>
      <c r="E978" s="44"/>
      <c r="F978" s="44"/>
      <c r="G978" s="17" t="str">
        <f>IF(OR(E978="",F978=""),"",NETWORKDAYS(E978,F978,Lister!$D$7:$D$16))</f>
        <v/>
      </c>
      <c r="I978" s="45" t="str">
        <f t="shared" si="98"/>
        <v/>
      </c>
      <c r="J978" s="46"/>
      <c r="K978" s="47">
        <f>IF(ISNUMBER('Opsparede løndele'!I963),J978+'Opsparede løndele'!I963,J978)</f>
        <v>0</v>
      </c>
      <c r="L978" s="48"/>
      <c r="M978" s="49"/>
      <c r="N978" s="23" t="str">
        <f t="shared" si="99"/>
        <v/>
      </c>
      <c r="O978" s="21" t="str">
        <f t="shared" si="100"/>
        <v/>
      </c>
      <c r="P978" s="49"/>
      <c r="Q978" s="49"/>
      <c r="R978" s="49"/>
      <c r="S978" s="22" t="str">
        <f>IFERROR(MAX(IF(OR(P978="",Q978="",R978=""),"",IF(AND(MONTH(E978)=12,MONTH(F978)=12),(NETWORKDAYS(E978,F978,Lister!$D$7:$D$16)-P978)*O978/NETWORKDAYS(Lister!$D$19,Lister!$E$19,Lister!$D$7:$D$16),IF(AND(MONTH(E978)=12,F978&gt;DATE(2021,12,31)),(NETWORKDAYS(E978,Lister!$E$19,Lister!$D$7:$D$16)-P978)*O978/NETWORKDAYS(Lister!$D$19,Lister!$E$19,Lister!$D$7:$D$16),IF(E978&gt;DATE(2021,12,31),0)))),0),"")</f>
        <v/>
      </c>
      <c r="T978" s="22" t="str">
        <f>IFERROR(MAX(IF(OR(P978="",Q978="",R978=""),"",IF(AND(MONTH(E978)=1,MONTH(F978)=1),(NETWORKDAYS(E978,F978,Lister!$D$7:$D$16)-Q978)*O978/NETWORKDAYS(Lister!$D$20,Lister!$E$20,Lister!$D$7:$D$16),IF(AND(MONTH(E978)=1,F978&gt;DATE(2022,1,31)),(NETWORKDAYS(E978,Lister!$E$20,Lister!$D$7:$D$16)-Q978)*O978/NETWORKDAYS(Lister!$D$20,Lister!$E$20,Lister!$D$7:$D$16),IF(AND(E978&lt;DATE(2022,1,1),MONTH(F978)=1),(NETWORKDAYS(Lister!$D$20,F978,Lister!$D$7:$D$16)-Q978)*O978/NETWORKDAYS(Lister!$D$20,Lister!$E$20,Lister!$D$7:$D$16),IF(AND(E978&lt;DATE(2022,1,1),F978&gt;DATE(2022,1,31)),(NETWORKDAYS(Lister!$D$20,Lister!$E$20,Lister!$D$7:$D$16)-Q978)*O978/NETWORKDAYS(Lister!$D$20,Lister!$E$20,Lister!$D$7:$D$16),IF(OR(AND(E978&lt;DATE(2022,1,1),F978&lt;DATE(2022,1,1)),E978&gt;DATE(2022,1,31)),0)))))),0),"")</f>
        <v/>
      </c>
      <c r="U978" s="22" t="str">
        <f>IFERROR(MAX(IF(OR(P978="",Q978="",R978=""),"",IF(AND(MONTH(E978)=2,MONTH(F978)=2),(NETWORKDAYS(E978,F978,Lister!$D$7:$D$16)-R978)*O978/NETWORKDAYS(Lister!$D$21,Lister!$E$21,Lister!$D$7:$D$16),IF(AND(MONTH(E978)=2,F978&gt;DATE(2022,2,28)),(NETWORKDAYS(E978,Lister!$E$21,Lister!$D$7:$D$16)-R978)*O978/NETWORKDAYS(Lister!$D$21,Lister!$E$21,Lister!$D$7:$D$16),IF(AND(E978&lt;DATE(2022,2,1),MONTH(F978)=2),(NETWORKDAYS(Lister!$D$21,F978,Lister!$D$7:$D$16)-R978)*O978/NETWORKDAYS(Lister!$D$21,Lister!$E$21,Lister!$D$7:$D$16),IF(AND(E978&lt;DATE(2022,2,1),F978&gt;DATE(2022,2,28)),(NETWORKDAYS(Lister!$D$21,Lister!$E$21,Lister!$D$7:$D$16)-R978)*O978/NETWORKDAYS(Lister!$D$21,Lister!$E$21,Lister!$D$7:$D$16),IF(OR(AND(E978&lt;DATE(2022,2,1),F978&lt;DATE(2022,2,1)),E978&gt;DATE(2022,2,28)),0)))))),0),"")</f>
        <v/>
      </c>
      <c r="V978" s="23" t="str">
        <f t="shared" si="101"/>
        <v/>
      </c>
      <c r="W978" s="23" t="str">
        <f t="shared" si="102"/>
        <v/>
      </c>
      <c r="X978" s="24" t="str">
        <f t="shared" si="103"/>
        <v/>
      </c>
    </row>
    <row r="979" spans="1:24" x14ac:dyDescent="0.3">
      <c r="A979" s="4" t="str">
        <f t="shared" si="104"/>
        <v/>
      </c>
      <c r="B979" s="41"/>
      <c r="C979" s="42"/>
      <c r="D979" s="43"/>
      <c r="E979" s="44"/>
      <c r="F979" s="44"/>
      <c r="G979" s="17" t="str">
        <f>IF(OR(E979="",F979=""),"",NETWORKDAYS(E979,F979,Lister!$D$7:$D$16))</f>
        <v/>
      </c>
      <c r="I979" s="45" t="str">
        <f t="shared" si="98"/>
        <v/>
      </c>
      <c r="J979" s="46"/>
      <c r="K979" s="47">
        <f>IF(ISNUMBER('Opsparede løndele'!I964),J979+'Opsparede løndele'!I964,J979)</f>
        <v>0</v>
      </c>
      <c r="L979" s="48"/>
      <c r="M979" s="49"/>
      <c r="N979" s="23" t="str">
        <f t="shared" si="99"/>
        <v/>
      </c>
      <c r="O979" s="21" t="str">
        <f t="shared" si="100"/>
        <v/>
      </c>
      <c r="P979" s="49"/>
      <c r="Q979" s="49"/>
      <c r="R979" s="49"/>
      <c r="S979" s="22" t="str">
        <f>IFERROR(MAX(IF(OR(P979="",Q979="",R979=""),"",IF(AND(MONTH(E979)=12,MONTH(F979)=12),(NETWORKDAYS(E979,F979,Lister!$D$7:$D$16)-P979)*O979/NETWORKDAYS(Lister!$D$19,Lister!$E$19,Lister!$D$7:$D$16),IF(AND(MONTH(E979)=12,F979&gt;DATE(2021,12,31)),(NETWORKDAYS(E979,Lister!$E$19,Lister!$D$7:$D$16)-P979)*O979/NETWORKDAYS(Lister!$D$19,Lister!$E$19,Lister!$D$7:$D$16),IF(E979&gt;DATE(2021,12,31),0)))),0),"")</f>
        <v/>
      </c>
      <c r="T979" s="22" t="str">
        <f>IFERROR(MAX(IF(OR(P979="",Q979="",R979=""),"",IF(AND(MONTH(E979)=1,MONTH(F979)=1),(NETWORKDAYS(E979,F979,Lister!$D$7:$D$16)-Q979)*O979/NETWORKDAYS(Lister!$D$20,Lister!$E$20,Lister!$D$7:$D$16),IF(AND(MONTH(E979)=1,F979&gt;DATE(2022,1,31)),(NETWORKDAYS(E979,Lister!$E$20,Lister!$D$7:$D$16)-Q979)*O979/NETWORKDAYS(Lister!$D$20,Lister!$E$20,Lister!$D$7:$D$16),IF(AND(E979&lt;DATE(2022,1,1),MONTH(F979)=1),(NETWORKDAYS(Lister!$D$20,F979,Lister!$D$7:$D$16)-Q979)*O979/NETWORKDAYS(Lister!$D$20,Lister!$E$20,Lister!$D$7:$D$16),IF(AND(E979&lt;DATE(2022,1,1),F979&gt;DATE(2022,1,31)),(NETWORKDAYS(Lister!$D$20,Lister!$E$20,Lister!$D$7:$D$16)-Q979)*O979/NETWORKDAYS(Lister!$D$20,Lister!$E$20,Lister!$D$7:$D$16),IF(OR(AND(E979&lt;DATE(2022,1,1),F979&lt;DATE(2022,1,1)),E979&gt;DATE(2022,1,31)),0)))))),0),"")</f>
        <v/>
      </c>
      <c r="U979" s="22" t="str">
        <f>IFERROR(MAX(IF(OR(P979="",Q979="",R979=""),"",IF(AND(MONTH(E979)=2,MONTH(F979)=2),(NETWORKDAYS(E979,F979,Lister!$D$7:$D$16)-R979)*O979/NETWORKDAYS(Lister!$D$21,Lister!$E$21,Lister!$D$7:$D$16),IF(AND(MONTH(E979)=2,F979&gt;DATE(2022,2,28)),(NETWORKDAYS(E979,Lister!$E$21,Lister!$D$7:$D$16)-R979)*O979/NETWORKDAYS(Lister!$D$21,Lister!$E$21,Lister!$D$7:$D$16),IF(AND(E979&lt;DATE(2022,2,1),MONTH(F979)=2),(NETWORKDAYS(Lister!$D$21,F979,Lister!$D$7:$D$16)-R979)*O979/NETWORKDAYS(Lister!$D$21,Lister!$E$21,Lister!$D$7:$D$16),IF(AND(E979&lt;DATE(2022,2,1),F979&gt;DATE(2022,2,28)),(NETWORKDAYS(Lister!$D$21,Lister!$E$21,Lister!$D$7:$D$16)-R979)*O979/NETWORKDAYS(Lister!$D$21,Lister!$E$21,Lister!$D$7:$D$16),IF(OR(AND(E979&lt;DATE(2022,2,1),F979&lt;DATE(2022,2,1)),E979&gt;DATE(2022,2,28)),0)))))),0),"")</f>
        <v/>
      </c>
      <c r="V979" s="23" t="str">
        <f t="shared" si="101"/>
        <v/>
      </c>
      <c r="W979" s="23" t="str">
        <f t="shared" si="102"/>
        <v/>
      </c>
      <c r="X979" s="24" t="str">
        <f t="shared" si="103"/>
        <v/>
      </c>
    </row>
    <row r="980" spans="1:24" x14ac:dyDescent="0.3">
      <c r="A980" s="4" t="str">
        <f t="shared" si="104"/>
        <v/>
      </c>
      <c r="B980" s="41"/>
      <c r="C980" s="42"/>
      <c r="D980" s="43"/>
      <c r="E980" s="44"/>
      <c r="F980" s="44"/>
      <c r="G980" s="17" t="str">
        <f>IF(OR(E980="",F980=""),"",NETWORKDAYS(E980,F980,Lister!$D$7:$D$16))</f>
        <v/>
      </c>
      <c r="I980" s="45" t="str">
        <f t="shared" si="98"/>
        <v/>
      </c>
      <c r="J980" s="46"/>
      <c r="K980" s="47">
        <f>IF(ISNUMBER('Opsparede løndele'!I965),J980+'Opsparede løndele'!I965,J980)</f>
        <v>0</v>
      </c>
      <c r="L980" s="48"/>
      <c r="M980" s="49"/>
      <c r="N980" s="23" t="str">
        <f t="shared" si="99"/>
        <v/>
      </c>
      <c r="O980" s="21" t="str">
        <f t="shared" si="100"/>
        <v/>
      </c>
      <c r="P980" s="49"/>
      <c r="Q980" s="49"/>
      <c r="R980" s="49"/>
      <c r="S980" s="22" t="str">
        <f>IFERROR(MAX(IF(OR(P980="",Q980="",R980=""),"",IF(AND(MONTH(E980)=12,MONTH(F980)=12),(NETWORKDAYS(E980,F980,Lister!$D$7:$D$16)-P980)*O980/NETWORKDAYS(Lister!$D$19,Lister!$E$19,Lister!$D$7:$D$16),IF(AND(MONTH(E980)=12,F980&gt;DATE(2021,12,31)),(NETWORKDAYS(E980,Lister!$E$19,Lister!$D$7:$D$16)-P980)*O980/NETWORKDAYS(Lister!$D$19,Lister!$E$19,Lister!$D$7:$D$16),IF(E980&gt;DATE(2021,12,31),0)))),0),"")</f>
        <v/>
      </c>
      <c r="T980" s="22" t="str">
        <f>IFERROR(MAX(IF(OR(P980="",Q980="",R980=""),"",IF(AND(MONTH(E980)=1,MONTH(F980)=1),(NETWORKDAYS(E980,F980,Lister!$D$7:$D$16)-Q980)*O980/NETWORKDAYS(Lister!$D$20,Lister!$E$20,Lister!$D$7:$D$16),IF(AND(MONTH(E980)=1,F980&gt;DATE(2022,1,31)),(NETWORKDAYS(E980,Lister!$E$20,Lister!$D$7:$D$16)-Q980)*O980/NETWORKDAYS(Lister!$D$20,Lister!$E$20,Lister!$D$7:$D$16),IF(AND(E980&lt;DATE(2022,1,1),MONTH(F980)=1),(NETWORKDAYS(Lister!$D$20,F980,Lister!$D$7:$D$16)-Q980)*O980/NETWORKDAYS(Lister!$D$20,Lister!$E$20,Lister!$D$7:$D$16),IF(AND(E980&lt;DATE(2022,1,1),F980&gt;DATE(2022,1,31)),(NETWORKDAYS(Lister!$D$20,Lister!$E$20,Lister!$D$7:$D$16)-Q980)*O980/NETWORKDAYS(Lister!$D$20,Lister!$E$20,Lister!$D$7:$D$16),IF(OR(AND(E980&lt;DATE(2022,1,1),F980&lt;DATE(2022,1,1)),E980&gt;DATE(2022,1,31)),0)))))),0),"")</f>
        <v/>
      </c>
      <c r="U980" s="22" t="str">
        <f>IFERROR(MAX(IF(OR(P980="",Q980="",R980=""),"",IF(AND(MONTH(E980)=2,MONTH(F980)=2),(NETWORKDAYS(E980,F980,Lister!$D$7:$D$16)-R980)*O980/NETWORKDAYS(Lister!$D$21,Lister!$E$21,Lister!$D$7:$D$16),IF(AND(MONTH(E980)=2,F980&gt;DATE(2022,2,28)),(NETWORKDAYS(E980,Lister!$E$21,Lister!$D$7:$D$16)-R980)*O980/NETWORKDAYS(Lister!$D$21,Lister!$E$21,Lister!$D$7:$D$16),IF(AND(E980&lt;DATE(2022,2,1),MONTH(F980)=2),(NETWORKDAYS(Lister!$D$21,F980,Lister!$D$7:$D$16)-R980)*O980/NETWORKDAYS(Lister!$D$21,Lister!$E$21,Lister!$D$7:$D$16),IF(AND(E980&lt;DATE(2022,2,1),F980&gt;DATE(2022,2,28)),(NETWORKDAYS(Lister!$D$21,Lister!$E$21,Lister!$D$7:$D$16)-R980)*O980/NETWORKDAYS(Lister!$D$21,Lister!$E$21,Lister!$D$7:$D$16),IF(OR(AND(E980&lt;DATE(2022,2,1),F980&lt;DATE(2022,2,1)),E980&gt;DATE(2022,2,28)),0)))))),0),"")</f>
        <v/>
      </c>
      <c r="V980" s="23" t="str">
        <f t="shared" si="101"/>
        <v/>
      </c>
      <c r="W980" s="23" t="str">
        <f t="shared" si="102"/>
        <v/>
      </c>
      <c r="X980" s="24" t="str">
        <f t="shared" si="103"/>
        <v/>
      </c>
    </row>
    <row r="981" spans="1:24" x14ac:dyDescent="0.3">
      <c r="A981" s="4" t="str">
        <f t="shared" si="104"/>
        <v/>
      </c>
      <c r="B981" s="41"/>
      <c r="C981" s="42"/>
      <c r="D981" s="43"/>
      <c r="E981" s="44"/>
      <c r="F981" s="44"/>
      <c r="G981" s="17" t="str">
        <f>IF(OR(E981="",F981=""),"",NETWORKDAYS(E981,F981,Lister!$D$7:$D$16))</f>
        <v/>
      </c>
      <c r="I981" s="45" t="str">
        <f t="shared" si="98"/>
        <v/>
      </c>
      <c r="J981" s="46"/>
      <c r="K981" s="47">
        <f>IF(ISNUMBER('Opsparede løndele'!I966),J981+'Opsparede løndele'!I966,J981)</f>
        <v>0</v>
      </c>
      <c r="L981" s="48"/>
      <c r="M981" s="49"/>
      <c r="N981" s="23" t="str">
        <f t="shared" si="99"/>
        <v/>
      </c>
      <c r="O981" s="21" t="str">
        <f t="shared" si="100"/>
        <v/>
      </c>
      <c r="P981" s="49"/>
      <c r="Q981" s="49"/>
      <c r="R981" s="49"/>
      <c r="S981" s="22" t="str">
        <f>IFERROR(MAX(IF(OR(P981="",Q981="",R981=""),"",IF(AND(MONTH(E981)=12,MONTH(F981)=12),(NETWORKDAYS(E981,F981,Lister!$D$7:$D$16)-P981)*O981/NETWORKDAYS(Lister!$D$19,Lister!$E$19,Lister!$D$7:$D$16),IF(AND(MONTH(E981)=12,F981&gt;DATE(2021,12,31)),(NETWORKDAYS(E981,Lister!$E$19,Lister!$D$7:$D$16)-P981)*O981/NETWORKDAYS(Lister!$D$19,Lister!$E$19,Lister!$D$7:$D$16),IF(E981&gt;DATE(2021,12,31),0)))),0),"")</f>
        <v/>
      </c>
      <c r="T981" s="22" t="str">
        <f>IFERROR(MAX(IF(OR(P981="",Q981="",R981=""),"",IF(AND(MONTH(E981)=1,MONTH(F981)=1),(NETWORKDAYS(E981,F981,Lister!$D$7:$D$16)-Q981)*O981/NETWORKDAYS(Lister!$D$20,Lister!$E$20,Lister!$D$7:$D$16),IF(AND(MONTH(E981)=1,F981&gt;DATE(2022,1,31)),(NETWORKDAYS(E981,Lister!$E$20,Lister!$D$7:$D$16)-Q981)*O981/NETWORKDAYS(Lister!$D$20,Lister!$E$20,Lister!$D$7:$D$16),IF(AND(E981&lt;DATE(2022,1,1),MONTH(F981)=1),(NETWORKDAYS(Lister!$D$20,F981,Lister!$D$7:$D$16)-Q981)*O981/NETWORKDAYS(Lister!$D$20,Lister!$E$20,Lister!$D$7:$D$16),IF(AND(E981&lt;DATE(2022,1,1),F981&gt;DATE(2022,1,31)),(NETWORKDAYS(Lister!$D$20,Lister!$E$20,Lister!$D$7:$D$16)-Q981)*O981/NETWORKDAYS(Lister!$D$20,Lister!$E$20,Lister!$D$7:$D$16),IF(OR(AND(E981&lt;DATE(2022,1,1),F981&lt;DATE(2022,1,1)),E981&gt;DATE(2022,1,31)),0)))))),0),"")</f>
        <v/>
      </c>
      <c r="U981" s="22" t="str">
        <f>IFERROR(MAX(IF(OR(P981="",Q981="",R981=""),"",IF(AND(MONTH(E981)=2,MONTH(F981)=2),(NETWORKDAYS(E981,F981,Lister!$D$7:$D$16)-R981)*O981/NETWORKDAYS(Lister!$D$21,Lister!$E$21,Lister!$D$7:$D$16),IF(AND(MONTH(E981)=2,F981&gt;DATE(2022,2,28)),(NETWORKDAYS(E981,Lister!$E$21,Lister!$D$7:$D$16)-R981)*O981/NETWORKDAYS(Lister!$D$21,Lister!$E$21,Lister!$D$7:$D$16),IF(AND(E981&lt;DATE(2022,2,1),MONTH(F981)=2),(NETWORKDAYS(Lister!$D$21,F981,Lister!$D$7:$D$16)-R981)*O981/NETWORKDAYS(Lister!$D$21,Lister!$E$21,Lister!$D$7:$D$16),IF(AND(E981&lt;DATE(2022,2,1),F981&gt;DATE(2022,2,28)),(NETWORKDAYS(Lister!$D$21,Lister!$E$21,Lister!$D$7:$D$16)-R981)*O981/NETWORKDAYS(Lister!$D$21,Lister!$E$21,Lister!$D$7:$D$16),IF(OR(AND(E981&lt;DATE(2022,2,1),F981&lt;DATE(2022,2,1)),E981&gt;DATE(2022,2,28)),0)))))),0),"")</f>
        <v/>
      </c>
      <c r="V981" s="23" t="str">
        <f t="shared" si="101"/>
        <v/>
      </c>
      <c r="W981" s="23" t="str">
        <f t="shared" si="102"/>
        <v/>
      </c>
      <c r="X981" s="24" t="str">
        <f t="shared" si="103"/>
        <v/>
      </c>
    </row>
    <row r="982" spans="1:24" x14ac:dyDescent="0.3">
      <c r="A982" s="4" t="str">
        <f t="shared" si="104"/>
        <v/>
      </c>
      <c r="B982" s="41"/>
      <c r="C982" s="42"/>
      <c r="D982" s="43"/>
      <c r="E982" s="44"/>
      <c r="F982" s="44"/>
      <c r="G982" s="17" t="str">
        <f>IF(OR(E982="",F982=""),"",NETWORKDAYS(E982,F982,Lister!$D$7:$D$16))</f>
        <v/>
      </c>
      <c r="I982" s="45" t="str">
        <f t="shared" ref="I982:I1045" si="105">IF(H982="","",IF(H982="Funktionær",0.75,IF(H982="Ikke-funktionær",0.9,IF(H982="Elev/lærling",0.9))))</f>
        <v/>
      </c>
      <c r="J982" s="46"/>
      <c r="K982" s="47">
        <f>IF(ISNUMBER('Opsparede løndele'!I967),J982+'Opsparede løndele'!I967,J982)</f>
        <v>0</v>
      </c>
      <c r="L982" s="48"/>
      <c r="M982" s="49"/>
      <c r="N982" s="23" t="str">
        <f t="shared" ref="N982:N1045" si="106">IF(B982="","",IF(K982*I982&gt;30000*IF(M982&gt;37,37,M982)/37,30000*IF(M982&gt;37,37,M982)/37,K982*I982))</f>
        <v/>
      </c>
      <c r="O982" s="21" t="str">
        <f t="shared" ref="O982:O1045" si="107">IF(N982="","",IF(N982&lt;=K982-L982,N982,K982-L982))</f>
        <v/>
      </c>
      <c r="P982" s="49"/>
      <c r="Q982" s="49"/>
      <c r="R982" s="49"/>
      <c r="S982" s="22" t="str">
        <f>IFERROR(MAX(IF(OR(P982="",Q982="",R982=""),"",IF(AND(MONTH(E982)=12,MONTH(F982)=12),(NETWORKDAYS(E982,F982,Lister!$D$7:$D$16)-P982)*O982/NETWORKDAYS(Lister!$D$19,Lister!$E$19,Lister!$D$7:$D$16),IF(AND(MONTH(E982)=12,F982&gt;DATE(2021,12,31)),(NETWORKDAYS(E982,Lister!$E$19,Lister!$D$7:$D$16)-P982)*O982/NETWORKDAYS(Lister!$D$19,Lister!$E$19,Lister!$D$7:$D$16),IF(E982&gt;DATE(2021,12,31),0)))),0),"")</f>
        <v/>
      </c>
      <c r="T982" s="22" t="str">
        <f>IFERROR(MAX(IF(OR(P982="",Q982="",R982=""),"",IF(AND(MONTH(E982)=1,MONTH(F982)=1),(NETWORKDAYS(E982,F982,Lister!$D$7:$D$16)-Q982)*O982/NETWORKDAYS(Lister!$D$20,Lister!$E$20,Lister!$D$7:$D$16),IF(AND(MONTH(E982)=1,F982&gt;DATE(2022,1,31)),(NETWORKDAYS(E982,Lister!$E$20,Lister!$D$7:$D$16)-Q982)*O982/NETWORKDAYS(Lister!$D$20,Lister!$E$20,Lister!$D$7:$D$16),IF(AND(E982&lt;DATE(2022,1,1),MONTH(F982)=1),(NETWORKDAYS(Lister!$D$20,F982,Lister!$D$7:$D$16)-Q982)*O982/NETWORKDAYS(Lister!$D$20,Lister!$E$20,Lister!$D$7:$D$16),IF(AND(E982&lt;DATE(2022,1,1),F982&gt;DATE(2022,1,31)),(NETWORKDAYS(Lister!$D$20,Lister!$E$20,Lister!$D$7:$D$16)-Q982)*O982/NETWORKDAYS(Lister!$D$20,Lister!$E$20,Lister!$D$7:$D$16),IF(OR(AND(E982&lt;DATE(2022,1,1),F982&lt;DATE(2022,1,1)),E982&gt;DATE(2022,1,31)),0)))))),0),"")</f>
        <v/>
      </c>
      <c r="U982" s="22" t="str">
        <f>IFERROR(MAX(IF(OR(P982="",Q982="",R982=""),"",IF(AND(MONTH(E982)=2,MONTH(F982)=2),(NETWORKDAYS(E982,F982,Lister!$D$7:$D$16)-R982)*O982/NETWORKDAYS(Lister!$D$21,Lister!$E$21,Lister!$D$7:$D$16),IF(AND(MONTH(E982)=2,F982&gt;DATE(2022,2,28)),(NETWORKDAYS(E982,Lister!$E$21,Lister!$D$7:$D$16)-R982)*O982/NETWORKDAYS(Lister!$D$21,Lister!$E$21,Lister!$D$7:$D$16),IF(AND(E982&lt;DATE(2022,2,1),MONTH(F982)=2),(NETWORKDAYS(Lister!$D$21,F982,Lister!$D$7:$D$16)-R982)*O982/NETWORKDAYS(Lister!$D$21,Lister!$E$21,Lister!$D$7:$D$16),IF(AND(E982&lt;DATE(2022,2,1),F982&gt;DATE(2022,2,28)),(NETWORKDAYS(Lister!$D$21,Lister!$E$21,Lister!$D$7:$D$16)-R982)*O982/NETWORKDAYS(Lister!$D$21,Lister!$E$21,Lister!$D$7:$D$16),IF(OR(AND(E982&lt;DATE(2022,2,1),F982&lt;DATE(2022,2,1)),E982&gt;DATE(2022,2,28)),0)))))),0),"")</f>
        <v/>
      </c>
      <c r="V982" s="23" t="str">
        <f t="shared" ref="V982:V1045" si="108">IF(AND(ISNUMBER(S982),ISNUMBER(T982),ISNUMBER(U982)),S982+T982+U982,"")</f>
        <v/>
      </c>
      <c r="W982" s="23" t="str">
        <f t="shared" ref="W982:W1045" si="109">IFERROR(IF(E982&gt;=DATE(2021,12,10),3,0)/31*O982,"")</f>
        <v/>
      </c>
      <c r="X982" s="24" t="str">
        <f t="shared" ref="X982:X1045" si="110">IFERROR(MAX(IF(AND(ISNUMBER(S982),ISNUMBER(T982),ISNUMBER(U982)),V982-W982,""),0),"")</f>
        <v/>
      </c>
    </row>
    <row r="983" spans="1:24" x14ac:dyDescent="0.3">
      <c r="A983" s="4" t="str">
        <f t="shared" ref="A983:A1046" si="111">IF(B983="","",A982+1)</f>
        <v/>
      </c>
      <c r="B983" s="41"/>
      <c r="C983" s="42"/>
      <c r="D983" s="43"/>
      <c r="E983" s="44"/>
      <c r="F983" s="44"/>
      <c r="G983" s="17" t="str">
        <f>IF(OR(E983="",F983=""),"",NETWORKDAYS(E983,F983,Lister!$D$7:$D$16))</f>
        <v/>
      </c>
      <c r="I983" s="45" t="str">
        <f t="shared" si="105"/>
        <v/>
      </c>
      <c r="J983" s="46"/>
      <c r="K983" s="47">
        <f>IF(ISNUMBER('Opsparede løndele'!I968),J983+'Opsparede løndele'!I968,J983)</f>
        <v>0</v>
      </c>
      <c r="L983" s="48"/>
      <c r="M983" s="49"/>
      <c r="N983" s="23" t="str">
        <f t="shared" si="106"/>
        <v/>
      </c>
      <c r="O983" s="21" t="str">
        <f t="shared" si="107"/>
        <v/>
      </c>
      <c r="P983" s="49"/>
      <c r="Q983" s="49"/>
      <c r="R983" s="49"/>
      <c r="S983" s="22" t="str">
        <f>IFERROR(MAX(IF(OR(P983="",Q983="",R983=""),"",IF(AND(MONTH(E983)=12,MONTH(F983)=12),(NETWORKDAYS(E983,F983,Lister!$D$7:$D$16)-P983)*O983/NETWORKDAYS(Lister!$D$19,Lister!$E$19,Lister!$D$7:$D$16),IF(AND(MONTH(E983)=12,F983&gt;DATE(2021,12,31)),(NETWORKDAYS(E983,Lister!$E$19,Lister!$D$7:$D$16)-P983)*O983/NETWORKDAYS(Lister!$D$19,Lister!$E$19,Lister!$D$7:$D$16),IF(E983&gt;DATE(2021,12,31),0)))),0),"")</f>
        <v/>
      </c>
      <c r="T983" s="22" t="str">
        <f>IFERROR(MAX(IF(OR(P983="",Q983="",R983=""),"",IF(AND(MONTH(E983)=1,MONTH(F983)=1),(NETWORKDAYS(E983,F983,Lister!$D$7:$D$16)-Q983)*O983/NETWORKDAYS(Lister!$D$20,Lister!$E$20,Lister!$D$7:$D$16),IF(AND(MONTH(E983)=1,F983&gt;DATE(2022,1,31)),(NETWORKDAYS(E983,Lister!$E$20,Lister!$D$7:$D$16)-Q983)*O983/NETWORKDAYS(Lister!$D$20,Lister!$E$20,Lister!$D$7:$D$16),IF(AND(E983&lt;DATE(2022,1,1),MONTH(F983)=1),(NETWORKDAYS(Lister!$D$20,F983,Lister!$D$7:$D$16)-Q983)*O983/NETWORKDAYS(Lister!$D$20,Lister!$E$20,Lister!$D$7:$D$16),IF(AND(E983&lt;DATE(2022,1,1),F983&gt;DATE(2022,1,31)),(NETWORKDAYS(Lister!$D$20,Lister!$E$20,Lister!$D$7:$D$16)-Q983)*O983/NETWORKDAYS(Lister!$D$20,Lister!$E$20,Lister!$D$7:$D$16),IF(OR(AND(E983&lt;DATE(2022,1,1),F983&lt;DATE(2022,1,1)),E983&gt;DATE(2022,1,31)),0)))))),0),"")</f>
        <v/>
      </c>
      <c r="U983" s="22" t="str">
        <f>IFERROR(MAX(IF(OR(P983="",Q983="",R983=""),"",IF(AND(MONTH(E983)=2,MONTH(F983)=2),(NETWORKDAYS(E983,F983,Lister!$D$7:$D$16)-R983)*O983/NETWORKDAYS(Lister!$D$21,Lister!$E$21,Lister!$D$7:$D$16),IF(AND(MONTH(E983)=2,F983&gt;DATE(2022,2,28)),(NETWORKDAYS(E983,Lister!$E$21,Lister!$D$7:$D$16)-R983)*O983/NETWORKDAYS(Lister!$D$21,Lister!$E$21,Lister!$D$7:$D$16),IF(AND(E983&lt;DATE(2022,2,1),MONTH(F983)=2),(NETWORKDAYS(Lister!$D$21,F983,Lister!$D$7:$D$16)-R983)*O983/NETWORKDAYS(Lister!$D$21,Lister!$E$21,Lister!$D$7:$D$16),IF(AND(E983&lt;DATE(2022,2,1),F983&gt;DATE(2022,2,28)),(NETWORKDAYS(Lister!$D$21,Lister!$E$21,Lister!$D$7:$D$16)-R983)*O983/NETWORKDAYS(Lister!$D$21,Lister!$E$21,Lister!$D$7:$D$16),IF(OR(AND(E983&lt;DATE(2022,2,1),F983&lt;DATE(2022,2,1)),E983&gt;DATE(2022,2,28)),0)))))),0),"")</f>
        <v/>
      </c>
      <c r="V983" s="23" t="str">
        <f t="shared" si="108"/>
        <v/>
      </c>
      <c r="W983" s="23" t="str">
        <f t="shared" si="109"/>
        <v/>
      </c>
      <c r="X983" s="24" t="str">
        <f t="shared" si="110"/>
        <v/>
      </c>
    </row>
    <row r="984" spans="1:24" x14ac:dyDescent="0.3">
      <c r="A984" s="4" t="str">
        <f t="shared" si="111"/>
        <v/>
      </c>
      <c r="B984" s="41"/>
      <c r="C984" s="42"/>
      <c r="D984" s="43"/>
      <c r="E984" s="44"/>
      <c r="F984" s="44"/>
      <c r="G984" s="17" t="str">
        <f>IF(OR(E984="",F984=""),"",NETWORKDAYS(E984,F984,Lister!$D$7:$D$16))</f>
        <v/>
      </c>
      <c r="I984" s="45" t="str">
        <f t="shared" si="105"/>
        <v/>
      </c>
      <c r="J984" s="46"/>
      <c r="K984" s="47">
        <f>IF(ISNUMBER('Opsparede løndele'!I969),J984+'Opsparede løndele'!I969,J984)</f>
        <v>0</v>
      </c>
      <c r="L984" s="48"/>
      <c r="M984" s="49"/>
      <c r="N984" s="23" t="str">
        <f t="shared" si="106"/>
        <v/>
      </c>
      <c r="O984" s="21" t="str">
        <f t="shared" si="107"/>
        <v/>
      </c>
      <c r="P984" s="49"/>
      <c r="Q984" s="49"/>
      <c r="R984" s="49"/>
      <c r="S984" s="22" t="str">
        <f>IFERROR(MAX(IF(OR(P984="",Q984="",R984=""),"",IF(AND(MONTH(E984)=12,MONTH(F984)=12),(NETWORKDAYS(E984,F984,Lister!$D$7:$D$16)-P984)*O984/NETWORKDAYS(Lister!$D$19,Lister!$E$19,Lister!$D$7:$D$16),IF(AND(MONTH(E984)=12,F984&gt;DATE(2021,12,31)),(NETWORKDAYS(E984,Lister!$E$19,Lister!$D$7:$D$16)-P984)*O984/NETWORKDAYS(Lister!$D$19,Lister!$E$19,Lister!$D$7:$D$16),IF(E984&gt;DATE(2021,12,31),0)))),0),"")</f>
        <v/>
      </c>
      <c r="T984" s="22" t="str">
        <f>IFERROR(MAX(IF(OR(P984="",Q984="",R984=""),"",IF(AND(MONTH(E984)=1,MONTH(F984)=1),(NETWORKDAYS(E984,F984,Lister!$D$7:$D$16)-Q984)*O984/NETWORKDAYS(Lister!$D$20,Lister!$E$20,Lister!$D$7:$D$16),IF(AND(MONTH(E984)=1,F984&gt;DATE(2022,1,31)),(NETWORKDAYS(E984,Lister!$E$20,Lister!$D$7:$D$16)-Q984)*O984/NETWORKDAYS(Lister!$D$20,Lister!$E$20,Lister!$D$7:$D$16),IF(AND(E984&lt;DATE(2022,1,1),MONTH(F984)=1),(NETWORKDAYS(Lister!$D$20,F984,Lister!$D$7:$D$16)-Q984)*O984/NETWORKDAYS(Lister!$D$20,Lister!$E$20,Lister!$D$7:$D$16),IF(AND(E984&lt;DATE(2022,1,1),F984&gt;DATE(2022,1,31)),(NETWORKDAYS(Lister!$D$20,Lister!$E$20,Lister!$D$7:$D$16)-Q984)*O984/NETWORKDAYS(Lister!$D$20,Lister!$E$20,Lister!$D$7:$D$16),IF(OR(AND(E984&lt;DATE(2022,1,1),F984&lt;DATE(2022,1,1)),E984&gt;DATE(2022,1,31)),0)))))),0),"")</f>
        <v/>
      </c>
      <c r="U984" s="22" t="str">
        <f>IFERROR(MAX(IF(OR(P984="",Q984="",R984=""),"",IF(AND(MONTH(E984)=2,MONTH(F984)=2),(NETWORKDAYS(E984,F984,Lister!$D$7:$D$16)-R984)*O984/NETWORKDAYS(Lister!$D$21,Lister!$E$21,Lister!$D$7:$D$16),IF(AND(MONTH(E984)=2,F984&gt;DATE(2022,2,28)),(NETWORKDAYS(E984,Lister!$E$21,Lister!$D$7:$D$16)-R984)*O984/NETWORKDAYS(Lister!$D$21,Lister!$E$21,Lister!$D$7:$D$16),IF(AND(E984&lt;DATE(2022,2,1),MONTH(F984)=2),(NETWORKDAYS(Lister!$D$21,F984,Lister!$D$7:$D$16)-R984)*O984/NETWORKDAYS(Lister!$D$21,Lister!$E$21,Lister!$D$7:$D$16),IF(AND(E984&lt;DATE(2022,2,1),F984&gt;DATE(2022,2,28)),(NETWORKDAYS(Lister!$D$21,Lister!$E$21,Lister!$D$7:$D$16)-R984)*O984/NETWORKDAYS(Lister!$D$21,Lister!$E$21,Lister!$D$7:$D$16),IF(OR(AND(E984&lt;DATE(2022,2,1),F984&lt;DATE(2022,2,1)),E984&gt;DATE(2022,2,28)),0)))))),0),"")</f>
        <v/>
      </c>
      <c r="V984" s="23" t="str">
        <f t="shared" si="108"/>
        <v/>
      </c>
      <c r="W984" s="23" t="str">
        <f t="shared" si="109"/>
        <v/>
      </c>
      <c r="X984" s="24" t="str">
        <f t="shared" si="110"/>
        <v/>
      </c>
    </row>
    <row r="985" spans="1:24" x14ac:dyDescent="0.3">
      <c r="A985" s="4" t="str">
        <f t="shared" si="111"/>
        <v/>
      </c>
      <c r="B985" s="41"/>
      <c r="C985" s="42"/>
      <c r="D985" s="43"/>
      <c r="E985" s="44"/>
      <c r="F985" s="44"/>
      <c r="G985" s="17" t="str">
        <f>IF(OR(E985="",F985=""),"",NETWORKDAYS(E985,F985,Lister!$D$7:$D$16))</f>
        <v/>
      </c>
      <c r="I985" s="45" t="str">
        <f t="shared" si="105"/>
        <v/>
      </c>
      <c r="J985" s="46"/>
      <c r="K985" s="47">
        <f>IF(ISNUMBER('Opsparede løndele'!I970),J985+'Opsparede løndele'!I970,J985)</f>
        <v>0</v>
      </c>
      <c r="L985" s="48"/>
      <c r="M985" s="49"/>
      <c r="N985" s="23" t="str">
        <f t="shared" si="106"/>
        <v/>
      </c>
      <c r="O985" s="21" t="str">
        <f t="shared" si="107"/>
        <v/>
      </c>
      <c r="P985" s="49"/>
      <c r="Q985" s="49"/>
      <c r="R985" s="49"/>
      <c r="S985" s="22" t="str">
        <f>IFERROR(MAX(IF(OR(P985="",Q985="",R985=""),"",IF(AND(MONTH(E985)=12,MONTH(F985)=12),(NETWORKDAYS(E985,F985,Lister!$D$7:$D$16)-P985)*O985/NETWORKDAYS(Lister!$D$19,Lister!$E$19,Lister!$D$7:$D$16),IF(AND(MONTH(E985)=12,F985&gt;DATE(2021,12,31)),(NETWORKDAYS(E985,Lister!$E$19,Lister!$D$7:$D$16)-P985)*O985/NETWORKDAYS(Lister!$D$19,Lister!$E$19,Lister!$D$7:$D$16),IF(E985&gt;DATE(2021,12,31),0)))),0),"")</f>
        <v/>
      </c>
      <c r="T985" s="22" t="str">
        <f>IFERROR(MAX(IF(OR(P985="",Q985="",R985=""),"",IF(AND(MONTH(E985)=1,MONTH(F985)=1),(NETWORKDAYS(E985,F985,Lister!$D$7:$D$16)-Q985)*O985/NETWORKDAYS(Lister!$D$20,Lister!$E$20,Lister!$D$7:$D$16),IF(AND(MONTH(E985)=1,F985&gt;DATE(2022,1,31)),(NETWORKDAYS(E985,Lister!$E$20,Lister!$D$7:$D$16)-Q985)*O985/NETWORKDAYS(Lister!$D$20,Lister!$E$20,Lister!$D$7:$D$16),IF(AND(E985&lt;DATE(2022,1,1),MONTH(F985)=1),(NETWORKDAYS(Lister!$D$20,F985,Lister!$D$7:$D$16)-Q985)*O985/NETWORKDAYS(Lister!$D$20,Lister!$E$20,Lister!$D$7:$D$16),IF(AND(E985&lt;DATE(2022,1,1),F985&gt;DATE(2022,1,31)),(NETWORKDAYS(Lister!$D$20,Lister!$E$20,Lister!$D$7:$D$16)-Q985)*O985/NETWORKDAYS(Lister!$D$20,Lister!$E$20,Lister!$D$7:$D$16),IF(OR(AND(E985&lt;DATE(2022,1,1),F985&lt;DATE(2022,1,1)),E985&gt;DATE(2022,1,31)),0)))))),0),"")</f>
        <v/>
      </c>
      <c r="U985" s="22" t="str">
        <f>IFERROR(MAX(IF(OR(P985="",Q985="",R985=""),"",IF(AND(MONTH(E985)=2,MONTH(F985)=2),(NETWORKDAYS(E985,F985,Lister!$D$7:$D$16)-R985)*O985/NETWORKDAYS(Lister!$D$21,Lister!$E$21,Lister!$D$7:$D$16),IF(AND(MONTH(E985)=2,F985&gt;DATE(2022,2,28)),(NETWORKDAYS(E985,Lister!$E$21,Lister!$D$7:$D$16)-R985)*O985/NETWORKDAYS(Lister!$D$21,Lister!$E$21,Lister!$D$7:$D$16),IF(AND(E985&lt;DATE(2022,2,1),MONTH(F985)=2),(NETWORKDAYS(Lister!$D$21,F985,Lister!$D$7:$D$16)-R985)*O985/NETWORKDAYS(Lister!$D$21,Lister!$E$21,Lister!$D$7:$D$16),IF(AND(E985&lt;DATE(2022,2,1),F985&gt;DATE(2022,2,28)),(NETWORKDAYS(Lister!$D$21,Lister!$E$21,Lister!$D$7:$D$16)-R985)*O985/NETWORKDAYS(Lister!$D$21,Lister!$E$21,Lister!$D$7:$D$16),IF(OR(AND(E985&lt;DATE(2022,2,1),F985&lt;DATE(2022,2,1)),E985&gt;DATE(2022,2,28)),0)))))),0),"")</f>
        <v/>
      </c>
      <c r="V985" s="23" t="str">
        <f t="shared" si="108"/>
        <v/>
      </c>
      <c r="W985" s="23" t="str">
        <f t="shared" si="109"/>
        <v/>
      </c>
      <c r="X985" s="24" t="str">
        <f t="shared" si="110"/>
        <v/>
      </c>
    </row>
    <row r="986" spans="1:24" x14ac:dyDescent="0.3">
      <c r="A986" s="4" t="str">
        <f t="shared" si="111"/>
        <v/>
      </c>
      <c r="B986" s="41"/>
      <c r="C986" s="42"/>
      <c r="D986" s="43"/>
      <c r="E986" s="44"/>
      <c r="F986" s="44"/>
      <c r="G986" s="17" t="str">
        <f>IF(OR(E986="",F986=""),"",NETWORKDAYS(E986,F986,Lister!$D$7:$D$16))</f>
        <v/>
      </c>
      <c r="I986" s="45" t="str">
        <f t="shared" si="105"/>
        <v/>
      </c>
      <c r="J986" s="46"/>
      <c r="K986" s="47">
        <f>IF(ISNUMBER('Opsparede løndele'!I971),J986+'Opsparede løndele'!I971,J986)</f>
        <v>0</v>
      </c>
      <c r="L986" s="48"/>
      <c r="M986" s="49"/>
      <c r="N986" s="23" t="str">
        <f t="shared" si="106"/>
        <v/>
      </c>
      <c r="O986" s="21" t="str">
        <f t="shared" si="107"/>
        <v/>
      </c>
      <c r="P986" s="49"/>
      <c r="Q986" s="49"/>
      <c r="R986" s="49"/>
      <c r="S986" s="22" t="str">
        <f>IFERROR(MAX(IF(OR(P986="",Q986="",R986=""),"",IF(AND(MONTH(E986)=12,MONTH(F986)=12),(NETWORKDAYS(E986,F986,Lister!$D$7:$D$16)-P986)*O986/NETWORKDAYS(Lister!$D$19,Lister!$E$19,Lister!$D$7:$D$16),IF(AND(MONTH(E986)=12,F986&gt;DATE(2021,12,31)),(NETWORKDAYS(E986,Lister!$E$19,Lister!$D$7:$D$16)-P986)*O986/NETWORKDAYS(Lister!$D$19,Lister!$E$19,Lister!$D$7:$D$16),IF(E986&gt;DATE(2021,12,31),0)))),0),"")</f>
        <v/>
      </c>
      <c r="T986" s="22" t="str">
        <f>IFERROR(MAX(IF(OR(P986="",Q986="",R986=""),"",IF(AND(MONTH(E986)=1,MONTH(F986)=1),(NETWORKDAYS(E986,F986,Lister!$D$7:$D$16)-Q986)*O986/NETWORKDAYS(Lister!$D$20,Lister!$E$20,Lister!$D$7:$D$16),IF(AND(MONTH(E986)=1,F986&gt;DATE(2022,1,31)),(NETWORKDAYS(E986,Lister!$E$20,Lister!$D$7:$D$16)-Q986)*O986/NETWORKDAYS(Lister!$D$20,Lister!$E$20,Lister!$D$7:$D$16),IF(AND(E986&lt;DATE(2022,1,1),MONTH(F986)=1),(NETWORKDAYS(Lister!$D$20,F986,Lister!$D$7:$D$16)-Q986)*O986/NETWORKDAYS(Lister!$D$20,Lister!$E$20,Lister!$D$7:$D$16),IF(AND(E986&lt;DATE(2022,1,1),F986&gt;DATE(2022,1,31)),(NETWORKDAYS(Lister!$D$20,Lister!$E$20,Lister!$D$7:$D$16)-Q986)*O986/NETWORKDAYS(Lister!$D$20,Lister!$E$20,Lister!$D$7:$D$16),IF(OR(AND(E986&lt;DATE(2022,1,1),F986&lt;DATE(2022,1,1)),E986&gt;DATE(2022,1,31)),0)))))),0),"")</f>
        <v/>
      </c>
      <c r="U986" s="22" t="str">
        <f>IFERROR(MAX(IF(OR(P986="",Q986="",R986=""),"",IF(AND(MONTH(E986)=2,MONTH(F986)=2),(NETWORKDAYS(E986,F986,Lister!$D$7:$D$16)-R986)*O986/NETWORKDAYS(Lister!$D$21,Lister!$E$21,Lister!$D$7:$D$16),IF(AND(MONTH(E986)=2,F986&gt;DATE(2022,2,28)),(NETWORKDAYS(E986,Lister!$E$21,Lister!$D$7:$D$16)-R986)*O986/NETWORKDAYS(Lister!$D$21,Lister!$E$21,Lister!$D$7:$D$16),IF(AND(E986&lt;DATE(2022,2,1),MONTH(F986)=2),(NETWORKDAYS(Lister!$D$21,F986,Lister!$D$7:$D$16)-R986)*O986/NETWORKDAYS(Lister!$D$21,Lister!$E$21,Lister!$D$7:$D$16),IF(AND(E986&lt;DATE(2022,2,1),F986&gt;DATE(2022,2,28)),(NETWORKDAYS(Lister!$D$21,Lister!$E$21,Lister!$D$7:$D$16)-R986)*O986/NETWORKDAYS(Lister!$D$21,Lister!$E$21,Lister!$D$7:$D$16),IF(OR(AND(E986&lt;DATE(2022,2,1),F986&lt;DATE(2022,2,1)),E986&gt;DATE(2022,2,28)),0)))))),0),"")</f>
        <v/>
      </c>
      <c r="V986" s="23" t="str">
        <f t="shared" si="108"/>
        <v/>
      </c>
      <c r="W986" s="23" t="str">
        <f t="shared" si="109"/>
        <v/>
      </c>
      <c r="X986" s="24" t="str">
        <f t="shared" si="110"/>
        <v/>
      </c>
    </row>
    <row r="987" spans="1:24" x14ac:dyDescent="0.3">
      <c r="A987" s="4" t="str">
        <f t="shared" si="111"/>
        <v/>
      </c>
      <c r="B987" s="41"/>
      <c r="C987" s="42"/>
      <c r="D987" s="43"/>
      <c r="E987" s="44"/>
      <c r="F987" s="44"/>
      <c r="G987" s="17" t="str">
        <f>IF(OR(E987="",F987=""),"",NETWORKDAYS(E987,F987,Lister!$D$7:$D$16))</f>
        <v/>
      </c>
      <c r="I987" s="45" t="str">
        <f t="shared" si="105"/>
        <v/>
      </c>
      <c r="J987" s="46"/>
      <c r="K987" s="47">
        <f>IF(ISNUMBER('Opsparede løndele'!I972),J987+'Opsparede løndele'!I972,J987)</f>
        <v>0</v>
      </c>
      <c r="L987" s="48"/>
      <c r="M987" s="49"/>
      <c r="N987" s="23" t="str">
        <f t="shared" si="106"/>
        <v/>
      </c>
      <c r="O987" s="21" t="str">
        <f t="shared" si="107"/>
        <v/>
      </c>
      <c r="P987" s="49"/>
      <c r="Q987" s="49"/>
      <c r="R987" s="49"/>
      <c r="S987" s="22" t="str">
        <f>IFERROR(MAX(IF(OR(P987="",Q987="",R987=""),"",IF(AND(MONTH(E987)=12,MONTH(F987)=12),(NETWORKDAYS(E987,F987,Lister!$D$7:$D$16)-P987)*O987/NETWORKDAYS(Lister!$D$19,Lister!$E$19,Lister!$D$7:$D$16),IF(AND(MONTH(E987)=12,F987&gt;DATE(2021,12,31)),(NETWORKDAYS(E987,Lister!$E$19,Lister!$D$7:$D$16)-P987)*O987/NETWORKDAYS(Lister!$D$19,Lister!$E$19,Lister!$D$7:$D$16),IF(E987&gt;DATE(2021,12,31),0)))),0),"")</f>
        <v/>
      </c>
      <c r="T987" s="22" t="str">
        <f>IFERROR(MAX(IF(OR(P987="",Q987="",R987=""),"",IF(AND(MONTH(E987)=1,MONTH(F987)=1),(NETWORKDAYS(E987,F987,Lister!$D$7:$D$16)-Q987)*O987/NETWORKDAYS(Lister!$D$20,Lister!$E$20,Lister!$D$7:$D$16),IF(AND(MONTH(E987)=1,F987&gt;DATE(2022,1,31)),(NETWORKDAYS(E987,Lister!$E$20,Lister!$D$7:$D$16)-Q987)*O987/NETWORKDAYS(Lister!$D$20,Lister!$E$20,Lister!$D$7:$D$16),IF(AND(E987&lt;DATE(2022,1,1),MONTH(F987)=1),(NETWORKDAYS(Lister!$D$20,F987,Lister!$D$7:$D$16)-Q987)*O987/NETWORKDAYS(Lister!$D$20,Lister!$E$20,Lister!$D$7:$D$16),IF(AND(E987&lt;DATE(2022,1,1),F987&gt;DATE(2022,1,31)),(NETWORKDAYS(Lister!$D$20,Lister!$E$20,Lister!$D$7:$D$16)-Q987)*O987/NETWORKDAYS(Lister!$D$20,Lister!$E$20,Lister!$D$7:$D$16),IF(OR(AND(E987&lt;DATE(2022,1,1),F987&lt;DATE(2022,1,1)),E987&gt;DATE(2022,1,31)),0)))))),0),"")</f>
        <v/>
      </c>
      <c r="U987" s="22" t="str">
        <f>IFERROR(MAX(IF(OR(P987="",Q987="",R987=""),"",IF(AND(MONTH(E987)=2,MONTH(F987)=2),(NETWORKDAYS(E987,F987,Lister!$D$7:$D$16)-R987)*O987/NETWORKDAYS(Lister!$D$21,Lister!$E$21,Lister!$D$7:$D$16),IF(AND(MONTH(E987)=2,F987&gt;DATE(2022,2,28)),(NETWORKDAYS(E987,Lister!$E$21,Lister!$D$7:$D$16)-R987)*O987/NETWORKDAYS(Lister!$D$21,Lister!$E$21,Lister!$D$7:$D$16),IF(AND(E987&lt;DATE(2022,2,1),MONTH(F987)=2),(NETWORKDAYS(Lister!$D$21,F987,Lister!$D$7:$D$16)-R987)*O987/NETWORKDAYS(Lister!$D$21,Lister!$E$21,Lister!$D$7:$D$16),IF(AND(E987&lt;DATE(2022,2,1),F987&gt;DATE(2022,2,28)),(NETWORKDAYS(Lister!$D$21,Lister!$E$21,Lister!$D$7:$D$16)-R987)*O987/NETWORKDAYS(Lister!$D$21,Lister!$E$21,Lister!$D$7:$D$16),IF(OR(AND(E987&lt;DATE(2022,2,1),F987&lt;DATE(2022,2,1)),E987&gt;DATE(2022,2,28)),0)))))),0),"")</f>
        <v/>
      </c>
      <c r="V987" s="23" t="str">
        <f t="shared" si="108"/>
        <v/>
      </c>
      <c r="W987" s="23" t="str">
        <f t="shared" si="109"/>
        <v/>
      </c>
      <c r="X987" s="24" t="str">
        <f t="shared" si="110"/>
        <v/>
      </c>
    </row>
    <row r="988" spans="1:24" x14ac:dyDescent="0.3">
      <c r="A988" s="4" t="str">
        <f t="shared" si="111"/>
        <v/>
      </c>
      <c r="B988" s="41"/>
      <c r="C988" s="42"/>
      <c r="D988" s="43"/>
      <c r="E988" s="44"/>
      <c r="F988" s="44"/>
      <c r="G988" s="17" t="str">
        <f>IF(OR(E988="",F988=""),"",NETWORKDAYS(E988,F988,Lister!$D$7:$D$16))</f>
        <v/>
      </c>
      <c r="I988" s="45" t="str">
        <f t="shared" si="105"/>
        <v/>
      </c>
      <c r="J988" s="46"/>
      <c r="K988" s="47">
        <f>IF(ISNUMBER('Opsparede løndele'!I973),J988+'Opsparede løndele'!I973,J988)</f>
        <v>0</v>
      </c>
      <c r="L988" s="48"/>
      <c r="M988" s="49"/>
      <c r="N988" s="23" t="str">
        <f t="shared" si="106"/>
        <v/>
      </c>
      <c r="O988" s="21" t="str">
        <f t="shared" si="107"/>
        <v/>
      </c>
      <c r="P988" s="49"/>
      <c r="Q988" s="49"/>
      <c r="R988" s="49"/>
      <c r="S988" s="22" t="str">
        <f>IFERROR(MAX(IF(OR(P988="",Q988="",R988=""),"",IF(AND(MONTH(E988)=12,MONTH(F988)=12),(NETWORKDAYS(E988,F988,Lister!$D$7:$D$16)-P988)*O988/NETWORKDAYS(Lister!$D$19,Lister!$E$19,Lister!$D$7:$D$16),IF(AND(MONTH(E988)=12,F988&gt;DATE(2021,12,31)),(NETWORKDAYS(E988,Lister!$E$19,Lister!$D$7:$D$16)-P988)*O988/NETWORKDAYS(Lister!$D$19,Lister!$E$19,Lister!$D$7:$D$16),IF(E988&gt;DATE(2021,12,31),0)))),0),"")</f>
        <v/>
      </c>
      <c r="T988" s="22" t="str">
        <f>IFERROR(MAX(IF(OR(P988="",Q988="",R988=""),"",IF(AND(MONTH(E988)=1,MONTH(F988)=1),(NETWORKDAYS(E988,F988,Lister!$D$7:$D$16)-Q988)*O988/NETWORKDAYS(Lister!$D$20,Lister!$E$20,Lister!$D$7:$D$16),IF(AND(MONTH(E988)=1,F988&gt;DATE(2022,1,31)),(NETWORKDAYS(E988,Lister!$E$20,Lister!$D$7:$D$16)-Q988)*O988/NETWORKDAYS(Lister!$D$20,Lister!$E$20,Lister!$D$7:$D$16),IF(AND(E988&lt;DATE(2022,1,1),MONTH(F988)=1),(NETWORKDAYS(Lister!$D$20,F988,Lister!$D$7:$D$16)-Q988)*O988/NETWORKDAYS(Lister!$D$20,Lister!$E$20,Lister!$D$7:$D$16),IF(AND(E988&lt;DATE(2022,1,1),F988&gt;DATE(2022,1,31)),(NETWORKDAYS(Lister!$D$20,Lister!$E$20,Lister!$D$7:$D$16)-Q988)*O988/NETWORKDAYS(Lister!$D$20,Lister!$E$20,Lister!$D$7:$D$16),IF(OR(AND(E988&lt;DATE(2022,1,1),F988&lt;DATE(2022,1,1)),E988&gt;DATE(2022,1,31)),0)))))),0),"")</f>
        <v/>
      </c>
      <c r="U988" s="22" t="str">
        <f>IFERROR(MAX(IF(OR(P988="",Q988="",R988=""),"",IF(AND(MONTH(E988)=2,MONTH(F988)=2),(NETWORKDAYS(E988,F988,Lister!$D$7:$D$16)-R988)*O988/NETWORKDAYS(Lister!$D$21,Lister!$E$21,Lister!$D$7:$D$16),IF(AND(MONTH(E988)=2,F988&gt;DATE(2022,2,28)),(NETWORKDAYS(E988,Lister!$E$21,Lister!$D$7:$D$16)-R988)*O988/NETWORKDAYS(Lister!$D$21,Lister!$E$21,Lister!$D$7:$D$16),IF(AND(E988&lt;DATE(2022,2,1),MONTH(F988)=2),(NETWORKDAYS(Lister!$D$21,F988,Lister!$D$7:$D$16)-R988)*O988/NETWORKDAYS(Lister!$D$21,Lister!$E$21,Lister!$D$7:$D$16),IF(AND(E988&lt;DATE(2022,2,1),F988&gt;DATE(2022,2,28)),(NETWORKDAYS(Lister!$D$21,Lister!$E$21,Lister!$D$7:$D$16)-R988)*O988/NETWORKDAYS(Lister!$D$21,Lister!$E$21,Lister!$D$7:$D$16),IF(OR(AND(E988&lt;DATE(2022,2,1),F988&lt;DATE(2022,2,1)),E988&gt;DATE(2022,2,28)),0)))))),0),"")</f>
        <v/>
      </c>
      <c r="V988" s="23" t="str">
        <f t="shared" si="108"/>
        <v/>
      </c>
      <c r="W988" s="23" t="str">
        <f t="shared" si="109"/>
        <v/>
      </c>
      <c r="X988" s="24" t="str">
        <f t="shared" si="110"/>
        <v/>
      </c>
    </row>
    <row r="989" spans="1:24" x14ac:dyDescent="0.3">
      <c r="A989" s="4" t="str">
        <f t="shared" si="111"/>
        <v/>
      </c>
      <c r="B989" s="41"/>
      <c r="C989" s="42"/>
      <c r="D989" s="43"/>
      <c r="E989" s="44"/>
      <c r="F989" s="44"/>
      <c r="G989" s="17" t="str">
        <f>IF(OR(E989="",F989=""),"",NETWORKDAYS(E989,F989,Lister!$D$7:$D$16))</f>
        <v/>
      </c>
      <c r="I989" s="45" t="str">
        <f t="shared" si="105"/>
        <v/>
      </c>
      <c r="J989" s="46"/>
      <c r="K989" s="47">
        <f>IF(ISNUMBER('Opsparede løndele'!I974),J989+'Opsparede løndele'!I974,J989)</f>
        <v>0</v>
      </c>
      <c r="L989" s="48"/>
      <c r="M989" s="49"/>
      <c r="N989" s="23" t="str">
        <f t="shared" si="106"/>
        <v/>
      </c>
      <c r="O989" s="21" t="str">
        <f t="shared" si="107"/>
        <v/>
      </c>
      <c r="P989" s="49"/>
      <c r="Q989" s="49"/>
      <c r="R989" s="49"/>
      <c r="S989" s="22" t="str">
        <f>IFERROR(MAX(IF(OR(P989="",Q989="",R989=""),"",IF(AND(MONTH(E989)=12,MONTH(F989)=12),(NETWORKDAYS(E989,F989,Lister!$D$7:$D$16)-P989)*O989/NETWORKDAYS(Lister!$D$19,Lister!$E$19,Lister!$D$7:$D$16),IF(AND(MONTH(E989)=12,F989&gt;DATE(2021,12,31)),(NETWORKDAYS(E989,Lister!$E$19,Lister!$D$7:$D$16)-P989)*O989/NETWORKDAYS(Lister!$D$19,Lister!$E$19,Lister!$D$7:$D$16),IF(E989&gt;DATE(2021,12,31),0)))),0),"")</f>
        <v/>
      </c>
      <c r="T989" s="22" t="str">
        <f>IFERROR(MAX(IF(OR(P989="",Q989="",R989=""),"",IF(AND(MONTH(E989)=1,MONTH(F989)=1),(NETWORKDAYS(E989,F989,Lister!$D$7:$D$16)-Q989)*O989/NETWORKDAYS(Lister!$D$20,Lister!$E$20,Lister!$D$7:$D$16),IF(AND(MONTH(E989)=1,F989&gt;DATE(2022,1,31)),(NETWORKDAYS(E989,Lister!$E$20,Lister!$D$7:$D$16)-Q989)*O989/NETWORKDAYS(Lister!$D$20,Lister!$E$20,Lister!$D$7:$D$16),IF(AND(E989&lt;DATE(2022,1,1),MONTH(F989)=1),(NETWORKDAYS(Lister!$D$20,F989,Lister!$D$7:$D$16)-Q989)*O989/NETWORKDAYS(Lister!$D$20,Lister!$E$20,Lister!$D$7:$D$16),IF(AND(E989&lt;DATE(2022,1,1),F989&gt;DATE(2022,1,31)),(NETWORKDAYS(Lister!$D$20,Lister!$E$20,Lister!$D$7:$D$16)-Q989)*O989/NETWORKDAYS(Lister!$D$20,Lister!$E$20,Lister!$D$7:$D$16),IF(OR(AND(E989&lt;DATE(2022,1,1),F989&lt;DATE(2022,1,1)),E989&gt;DATE(2022,1,31)),0)))))),0),"")</f>
        <v/>
      </c>
      <c r="U989" s="22" t="str">
        <f>IFERROR(MAX(IF(OR(P989="",Q989="",R989=""),"",IF(AND(MONTH(E989)=2,MONTH(F989)=2),(NETWORKDAYS(E989,F989,Lister!$D$7:$D$16)-R989)*O989/NETWORKDAYS(Lister!$D$21,Lister!$E$21,Lister!$D$7:$D$16),IF(AND(MONTH(E989)=2,F989&gt;DATE(2022,2,28)),(NETWORKDAYS(E989,Lister!$E$21,Lister!$D$7:$D$16)-R989)*O989/NETWORKDAYS(Lister!$D$21,Lister!$E$21,Lister!$D$7:$D$16),IF(AND(E989&lt;DATE(2022,2,1),MONTH(F989)=2),(NETWORKDAYS(Lister!$D$21,F989,Lister!$D$7:$D$16)-R989)*O989/NETWORKDAYS(Lister!$D$21,Lister!$E$21,Lister!$D$7:$D$16),IF(AND(E989&lt;DATE(2022,2,1),F989&gt;DATE(2022,2,28)),(NETWORKDAYS(Lister!$D$21,Lister!$E$21,Lister!$D$7:$D$16)-R989)*O989/NETWORKDAYS(Lister!$D$21,Lister!$E$21,Lister!$D$7:$D$16),IF(OR(AND(E989&lt;DATE(2022,2,1),F989&lt;DATE(2022,2,1)),E989&gt;DATE(2022,2,28)),0)))))),0),"")</f>
        <v/>
      </c>
      <c r="V989" s="23" t="str">
        <f t="shared" si="108"/>
        <v/>
      </c>
      <c r="W989" s="23" t="str">
        <f t="shared" si="109"/>
        <v/>
      </c>
      <c r="X989" s="24" t="str">
        <f t="shared" si="110"/>
        <v/>
      </c>
    </row>
    <row r="990" spans="1:24" x14ac:dyDescent="0.3">
      <c r="A990" s="4" t="str">
        <f t="shared" si="111"/>
        <v/>
      </c>
      <c r="B990" s="41"/>
      <c r="C990" s="42"/>
      <c r="D990" s="43"/>
      <c r="E990" s="44"/>
      <c r="F990" s="44"/>
      <c r="G990" s="17" t="str">
        <f>IF(OR(E990="",F990=""),"",NETWORKDAYS(E990,F990,Lister!$D$7:$D$16))</f>
        <v/>
      </c>
      <c r="I990" s="45" t="str">
        <f t="shared" si="105"/>
        <v/>
      </c>
      <c r="J990" s="46"/>
      <c r="K990" s="47">
        <f>IF(ISNUMBER('Opsparede løndele'!I975),J990+'Opsparede løndele'!I975,J990)</f>
        <v>0</v>
      </c>
      <c r="L990" s="48"/>
      <c r="M990" s="49"/>
      <c r="N990" s="23" t="str">
        <f t="shared" si="106"/>
        <v/>
      </c>
      <c r="O990" s="21" t="str">
        <f t="shared" si="107"/>
        <v/>
      </c>
      <c r="P990" s="49"/>
      <c r="Q990" s="49"/>
      <c r="R990" s="49"/>
      <c r="S990" s="22" t="str">
        <f>IFERROR(MAX(IF(OR(P990="",Q990="",R990=""),"",IF(AND(MONTH(E990)=12,MONTH(F990)=12),(NETWORKDAYS(E990,F990,Lister!$D$7:$D$16)-P990)*O990/NETWORKDAYS(Lister!$D$19,Lister!$E$19,Lister!$D$7:$D$16),IF(AND(MONTH(E990)=12,F990&gt;DATE(2021,12,31)),(NETWORKDAYS(E990,Lister!$E$19,Lister!$D$7:$D$16)-P990)*O990/NETWORKDAYS(Lister!$D$19,Lister!$E$19,Lister!$D$7:$D$16),IF(E990&gt;DATE(2021,12,31),0)))),0),"")</f>
        <v/>
      </c>
      <c r="T990" s="22" t="str">
        <f>IFERROR(MAX(IF(OR(P990="",Q990="",R990=""),"",IF(AND(MONTH(E990)=1,MONTH(F990)=1),(NETWORKDAYS(E990,F990,Lister!$D$7:$D$16)-Q990)*O990/NETWORKDAYS(Lister!$D$20,Lister!$E$20,Lister!$D$7:$D$16),IF(AND(MONTH(E990)=1,F990&gt;DATE(2022,1,31)),(NETWORKDAYS(E990,Lister!$E$20,Lister!$D$7:$D$16)-Q990)*O990/NETWORKDAYS(Lister!$D$20,Lister!$E$20,Lister!$D$7:$D$16),IF(AND(E990&lt;DATE(2022,1,1),MONTH(F990)=1),(NETWORKDAYS(Lister!$D$20,F990,Lister!$D$7:$D$16)-Q990)*O990/NETWORKDAYS(Lister!$D$20,Lister!$E$20,Lister!$D$7:$D$16),IF(AND(E990&lt;DATE(2022,1,1),F990&gt;DATE(2022,1,31)),(NETWORKDAYS(Lister!$D$20,Lister!$E$20,Lister!$D$7:$D$16)-Q990)*O990/NETWORKDAYS(Lister!$D$20,Lister!$E$20,Lister!$D$7:$D$16),IF(OR(AND(E990&lt;DATE(2022,1,1),F990&lt;DATE(2022,1,1)),E990&gt;DATE(2022,1,31)),0)))))),0),"")</f>
        <v/>
      </c>
      <c r="U990" s="22" t="str">
        <f>IFERROR(MAX(IF(OR(P990="",Q990="",R990=""),"",IF(AND(MONTH(E990)=2,MONTH(F990)=2),(NETWORKDAYS(E990,F990,Lister!$D$7:$D$16)-R990)*O990/NETWORKDAYS(Lister!$D$21,Lister!$E$21,Lister!$D$7:$D$16),IF(AND(MONTH(E990)=2,F990&gt;DATE(2022,2,28)),(NETWORKDAYS(E990,Lister!$E$21,Lister!$D$7:$D$16)-R990)*O990/NETWORKDAYS(Lister!$D$21,Lister!$E$21,Lister!$D$7:$D$16),IF(AND(E990&lt;DATE(2022,2,1),MONTH(F990)=2),(NETWORKDAYS(Lister!$D$21,F990,Lister!$D$7:$D$16)-R990)*O990/NETWORKDAYS(Lister!$D$21,Lister!$E$21,Lister!$D$7:$D$16),IF(AND(E990&lt;DATE(2022,2,1),F990&gt;DATE(2022,2,28)),(NETWORKDAYS(Lister!$D$21,Lister!$E$21,Lister!$D$7:$D$16)-R990)*O990/NETWORKDAYS(Lister!$D$21,Lister!$E$21,Lister!$D$7:$D$16),IF(OR(AND(E990&lt;DATE(2022,2,1),F990&lt;DATE(2022,2,1)),E990&gt;DATE(2022,2,28)),0)))))),0),"")</f>
        <v/>
      </c>
      <c r="V990" s="23" t="str">
        <f t="shared" si="108"/>
        <v/>
      </c>
      <c r="W990" s="23" t="str">
        <f t="shared" si="109"/>
        <v/>
      </c>
      <c r="X990" s="24" t="str">
        <f t="shared" si="110"/>
        <v/>
      </c>
    </row>
    <row r="991" spans="1:24" x14ac:dyDescent="0.3">
      <c r="A991" s="4" t="str">
        <f t="shared" si="111"/>
        <v/>
      </c>
      <c r="B991" s="41"/>
      <c r="C991" s="42"/>
      <c r="D991" s="43"/>
      <c r="E991" s="44"/>
      <c r="F991" s="44"/>
      <c r="G991" s="17" t="str">
        <f>IF(OR(E991="",F991=""),"",NETWORKDAYS(E991,F991,Lister!$D$7:$D$16))</f>
        <v/>
      </c>
      <c r="I991" s="45" t="str">
        <f t="shared" si="105"/>
        <v/>
      </c>
      <c r="J991" s="46"/>
      <c r="K991" s="47">
        <f>IF(ISNUMBER('Opsparede løndele'!I976),J991+'Opsparede løndele'!I976,J991)</f>
        <v>0</v>
      </c>
      <c r="L991" s="48"/>
      <c r="M991" s="49"/>
      <c r="N991" s="23" t="str">
        <f t="shared" si="106"/>
        <v/>
      </c>
      <c r="O991" s="21" t="str">
        <f t="shared" si="107"/>
        <v/>
      </c>
      <c r="P991" s="49"/>
      <c r="Q991" s="49"/>
      <c r="R991" s="49"/>
      <c r="S991" s="22" t="str">
        <f>IFERROR(MAX(IF(OR(P991="",Q991="",R991=""),"",IF(AND(MONTH(E991)=12,MONTH(F991)=12),(NETWORKDAYS(E991,F991,Lister!$D$7:$D$16)-P991)*O991/NETWORKDAYS(Lister!$D$19,Lister!$E$19,Lister!$D$7:$D$16),IF(AND(MONTH(E991)=12,F991&gt;DATE(2021,12,31)),(NETWORKDAYS(E991,Lister!$E$19,Lister!$D$7:$D$16)-P991)*O991/NETWORKDAYS(Lister!$D$19,Lister!$E$19,Lister!$D$7:$D$16),IF(E991&gt;DATE(2021,12,31),0)))),0),"")</f>
        <v/>
      </c>
      <c r="T991" s="22" t="str">
        <f>IFERROR(MAX(IF(OR(P991="",Q991="",R991=""),"",IF(AND(MONTH(E991)=1,MONTH(F991)=1),(NETWORKDAYS(E991,F991,Lister!$D$7:$D$16)-Q991)*O991/NETWORKDAYS(Lister!$D$20,Lister!$E$20,Lister!$D$7:$D$16),IF(AND(MONTH(E991)=1,F991&gt;DATE(2022,1,31)),(NETWORKDAYS(E991,Lister!$E$20,Lister!$D$7:$D$16)-Q991)*O991/NETWORKDAYS(Lister!$D$20,Lister!$E$20,Lister!$D$7:$D$16),IF(AND(E991&lt;DATE(2022,1,1),MONTH(F991)=1),(NETWORKDAYS(Lister!$D$20,F991,Lister!$D$7:$D$16)-Q991)*O991/NETWORKDAYS(Lister!$D$20,Lister!$E$20,Lister!$D$7:$D$16),IF(AND(E991&lt;DATE(2022,1,1),F991&gt;DATE(2022,1,31)),(NETWORKDAYS(Lister!$D$20,Lister!$E$20,Lister!$D$7:$D$16)-Q991)*O991/NETWORKDAYS(Lister!$D$20,Lister!$E$20,Lister!$D$7:$D$16),IF(OR(AND(E991&lt;DATE(2022,1,1),F991&lt;DATE(2022,1,1)),E991&gt;DATE(2022,1,31)),0)))))),0),"")</f>
        <v/>
      </c>
      <c r="U991" s="22" t="str">
        <f>IFERROR(MAX(IF(OR(P991="",Q991="",R991=""),"",IF(AND(MONTH(E991)=2,MONTH(F991)=2),(NETWORKDAYS(E991,F991,Lister!$D$7:$D$16)-R991)*O991/NETWORKDAYS(Lister!$D$21,Lister!$E$21,Lister!$D$7:$D$16),IF(AND(MONTH(E991)=2,F991&gt;DATE(2022,2,28)),(NETWORKDAYS(E991,Lister!$E$21,Lister!$D$7:$D$16)-R991)*O991/NETWORKDAYS(Lister!$D$21,Lister!$E$21,Lister!$D$7:$D$16),IF(AND(E991&lt;DATE(2022,2,1),MONTH(F991)=2),(NETWORKDAYS(Lister!$D$21,F991,Lister!$D$7:$D$16)-R991)*O991/NETWORKDAYS(Lister!$D$21,Lister!$E$21,Lister!$D$7:$D$16),IF(AND(E991&lt;DATE(2022,2,1),F991&gt;DATE(2022,2,28)),(NETWORKDAYS(Lister!$D$21,Lister!$E$21,Lister!$D$7:$D$16)-R991)*O991/NETWORKDAYS(Lister!$D$21,Lister!$E$21,Lister!$D$7:$D$16),IF(OR(AND(E991&lt;DATE(2022,2,1),F991&lt;DATE(2022,2,1)),E991&gt;DATE(2022,2,28)),0)))))),0),"")</f>
        <v/>
      </c>
      <c r="V991" s="23" t="str">
        <f t="shared" si="108"/>
        <v/>
      </c>
      <c r="W991" s="23" t="str">
        <f t="shared" si="109"/>
        <v/>
      </c>
      <c r="X991" s="24" t="str">
        <f t="shared" si="110"/>
        <v/>
      </c>
    </row>
    <row r="992" spans="1:24" x14ac:dyDescent="0.3">
      <c r="A992" s="4" t="str">
        <f t="shared" si="111"/>
        <v/>
      </c>
      <c r="B992" s="41"/>
      <c r="C992" s="42"/>
      <c r="D992" s="43"/>
      <c r="E992" s="44"/>
      <c r="F992" s="44"/>
      <c r="G992" s="17" t="str">
        <f>IF(OR(E992="",F992=""),"",NETWORKDAYS(E992,F992,Lister!$D$7:$D$16))</f>
        <v/>
      </c>
      <c r="I992" s="45" t="str">
        <f t="shared" si="105"/>
        <v/>
      </c>
      <c r="J992" s="46"/>
      <c r="K992" s="47">
        <f>IF(ISNUMBER('Opsparede løndele'!I977),J992+'Opsparede løndele'!I977,J992)</f>
        <v>0</v>
      </c>
      <c r="L992" s="48"/>
      <c r="M992" s="49"/>
      <c r="N992" s="23" t="str">
        <f t="shared" si="106"/>
        <v/>
      </c>
      <c r="O992" s="21" t="str">
        <f t="shared" si="107"/>
        <v/>
      </c>
      <c r="P992" s="49"/>
      <c r="Q992" s="49"/>
      <c r="R992" s="49"/>
      <c r="S992" s="22" t="str">
        <f>IFERROR(MAX(IF(OR(P992="",Q992="",R992=""),"",IF(AND(MONTH(E992)=12,MONTH(F992)=12),(NETWORKDAYS(E992,F992,Lister!$D$7:$D$16)-P992)*O992/NETWORKDAYS(Lister!$D$19,Lister!$E$19,Lister!$D$7:$D$16),IF(AND(MONTH(E992)=12,F992&gt;DATE(2021,12,31)),(NETWORKDAYS(E992,Lister!$E$19,Lister!$D$7:$D$16)-P992)*O992/NETWORKDAYS(Lister!$D$19,Lister!$E$19,Lister!$D$7:$D$16),IF(E992&gt;DATE(2021,12,31),0)))),0),"")</f>
        <v/>
      </c>
      <c r="T992" s="22" t="str">
        <f>IFERROR(MAX(IF(OR(P992="",Q992="",R992=""),"",IF(AND(MONTH(E992)=1,MONTH(F992)=1),(NETWORKDAYS(E992,F992,Lister!$D$7:$D$16)-Q992)*O992/NETWORKDAYS(Lister!$D$20,Lister!$E$20,Lister!$D$7:$D$16),IF(AND(MONTH(E992)=1,F992&gt;DATE(2022,1,31)),(NETWORKDAYS(E992,Lister!$E$20,Lister!$D$7:$D$16)-Q992)*O992/NETWORKDAYS(Lister!$D$20,Lister!$E$20,Lister!$D$7:$D$16),IF(AND(E992&lt;DATE(2022,1,1),MONTH(F992)=1),(NETWORKDAYS(Lister!$D$20,F992,Lister!$D$7:$D$16)-Q992)*O992/NETWORKDAYS(Lister!$D$20,Lister!$E$20,Lister!$D$7:$D$16),IF(AND(E992&lt;DATE(2022,1,1),F992&gt;DATE(2022,1,31)),(NETWORKDAYS(Lister!$D$20,Lister!$E$20,Lister!$D$7:$D$16)-Q992)*O992/NETWORKDAYS(Lister!$D$20,Lister!$E$20,Lister!$D$7:$D$16),IF(OR(AND(E992&lt;DATE(2022,1,1),F992&lt;DATE(2022,1,1)),E992&gt;DATE(2022,1,31)),0)))))),0),"")</f>
        <v/>
      </c>
      <c r="U992" s="22" t="str">
        <f>IFERROR(MAX(IF(OR(P992="",Q992="",R992=""),"",IF(AND(MONTH(E992)=2,MONTH(F992)=2),(NETWORKDAYS(E992,F992,Lister!$D$7:$D$16)-R992)*O992/NETWORKDAYS(Lister!$D$21,Lister!$E$21,Lister!$D$7:$D$16),IF(AND(MONTH(E992)=2,F992&gt;DATE(2022,2,28)),(NETWORKDAYS(E992,Lister!$E$21,Lister!$D$7:$D$16)-R992)*O992/NETWORKDAYS(Lister!$D$21,Lister!$E$21,Lister!$D$7:$D$16),IF(AND(E992&lt;DATE(2022,2,1),MONTH(F992)=2),(NETWORKDAYS(Lister!$D$21,F992,Lister!$D$7:$D$16)-R992)*O992/NETWORKDAYS(Lister!$D$21,Lister!$E$21,Lister!$D$7:$D$16),IF(AND(E992&lt;DATE(2022,2,1),F992&gt;DATE(2022,2,28)),(NETWORKDAYS(Lister!$D$21,Lister!$E$21,Lister!$D$7:$D$16)-R992)*O992/NETWORKDAYS(Lister!$D$21,Lister!$E$21,Lister!$D$7:$D$16),IF(OR(AND(E992&lt;DATE(2022,2,1),F992&lt;DATE(2022,2,1)),E992&gt;DATE(2022,2,28)),0)))))),0),"")</f>
        <v/>
      </c>
      <c r="V992" s="23" t="str">
        <f t="shared" si="108"/>
        <v/>
      </c>
      <c r="W992" s="23" t="str">
        <f t="shared" si="109"/>
        <v/>
      </c>
      <c r="X992" s="24" t="str">
        <f t="shared" si="110"/>
        <v/>
      </c>
    </row>
    <row r="993" spans="1:24" x14ac:dyDescent="0.3">
      <c r="A993" s="4" t="str">
        <f t="shared" si="111"/>
        <v/>
      </c>
      <c r="B993" s="41"/>
      <c r="C993" s="42"/>
      <c r="D993" s="43"/>
      <c r="E993" s="44"/>
      <c r="F993" s="44"/>
      <c r="G993" s="17" t="str">
        <f>IF(OR(E993="",F993=""),"",NETWORKDAYS(E993,F993,Lister!$D$7:$D$16))</f>
        <v/>
      </c>
      <c r="I993" s="45" t="str">
        <f t="shared" si="105"/>
        <v/>
      </c>
      <c r="J993" s="46"/>
      <c r="K993" s="47">
        <f>IF(ISNUMBER('Opsparede løndele'!I978),J993+'Opsparede løndele'!I978,J993)</f>
        <v>0</v>
      </c>
      <c r="L993" s="48"/>
      <c r="M993" s="49"/>
      <c r="N993" s="23" t="str">
        <f t="shared" si="106"/>
        <v/>
      </c>
      <c r="O993" s="21" t="str">
        <f t="shared" si="107"/>
        <v/>
      </c>
      <c r="P993" s="49"/>
      <c r="Q993" s="49"/>
      <c r="R993" s="49"/>
      <c r="S993" s="22" t="str">
        <f>IFERROR(MAX(IF(OR(P993="",Q993="",R993=""),"",IF(AND(MONTH(E993)=12,MONTH(F993)=12),(NETWORKDAYS(E993,F993,Lister!$D$7:$D$16)-P993)*O993/NETWORKDAYS(Lister!$D$19,Lister!$E$19,Lister!$D$7:$D$16),IF(AND(MONTH(E993)=12,F993&gt;DATE(2021,12,31)),(NETWORKDAYS(E993,Lister!$E$19,Lister!$D$7:$D$16)-P993)*O993/NETWORKDAYS(Lister!$D$19,Lister!$E$19,Lister!$D$7:$D$16),IF(E993&gt;DATE(2021,12,31),0)))),0),"")</f>
        <v/>
      </c>
      <c r="T993" s="22" t="str">
        <f>IFERROR(MAX(IF(OR(P993="",Q993="",R993=""),"",IF(AND(MONTH(E993)=1,MONTH(F993)=1),(NETWORKDAYS(E993,F993,Lister!$D$7:$D$16)-Q993)*O993/NETWORKDAYS(Lister!$D$20,Lister!$E$20,Lister!$D$7:$D$16),IF(AND(MONTH(E993)=1,F993&gt;DATE(2022,1,31)),(NETWORKDAYS(E993,Lister!$E$20,Lister!$D$7:$D$16)-Q993)*O993/NETWORKDAYS(Lister!$D$20,Lister!$E$20,Lister!$D$7:$D$16),IF(AND(E993&lt;DATE(2022,1,1),MONTH(F993)=1),(NETWORKDAYS(Lister!$D$20,F993,Lister!$D$7:$D$16)-Q993)*O993/NETWORKDAYS(Lister!$D$20,Lister!$E$20,Lister!$D$7:$D$16),IF(AND(E993&lt;DATE(2022,1,1),F993&gt;DATE(2022,1,31)),(NETWORKDAYS(Lister!$D$20,Lister!$E$20,Lister!$D$7:$D$16)-Q993)*O993/NETWORKDAYS(Lister!$D$20,Lister!$E$20,Lister!$D$7:$D$16),IF(OR(AND(E993&lt;DATE(2022,1,1),F993&lt;DATE(2022,1,1)),E993&gt;DATE(2022,1,31)),0)))))),0),"")</f>
        <v/>
      </c>
      <c r="U993" s="22" t="str">
        <f>IFERROR(MAX(IF(OR(P993="",Q993="",R993=""),"",IF(AND(MONTH(E993)=2,MONTH(F993)=2),(NETWORKDAYS(E993,F993,Lister!$D$7:$D$16)-R993)*O993/NETWORKDAYS(Lister!$D$21,Lister!$E$21,Lister!$D$7:$D$16),IF(AND(MONTH(E993)=2,F993&gt;DATE(2022,2,28)),(NETWORKDAYS(E993,Lister!$E$21,Lister!$D$7:$D$16)-R993)*O993/NETWORKDAYS(Lister!$D$21,Lister!$E$21,Lister!$D$7:$D$16),IF(AND(E993&lt;DATE(2022,2,1),MONTH(F993)=2),(NETWORKDAYS(Lister!$D$21,F993,Lister!$D$7:$D$16)-R993)*O993/NETWORKDAYS(Lister!$D$21,Lister!$E$21,Lister!$D$7:$D$16),IF(AND(E993&lt;DATE(2022,2,1),F993&gt;DATE(2022,2,28)),(NETWORKDAYS(Lister!$D$21,Lister!$E$21,Lister!$D$7:$D$16)-R993)*O993/NETWORKDAYS(Lister!$D$21,Lister!$E$21,Lister!$D$7:$D$16),IF(OR(AND(E993&lt;DATE(2022,2,1),F993&lt;DATE(2022,2,1)),E993&gt;DATE(2022,2,28)),0)))))),0),"")</f>
        <v/>
      </c>
      <c r="V993" s="23" t="str">
        <f t="shared" si="108"/>
        <v/>
      </c>
      <c r="W993" s="23" t="str">
        <f t="shared" si="109"/>
        <v/>
      </c>
      <c r="X993" s="24" t="str">
        <f t="shared" si="110"/>
        <v/>
      </c>
    </row>
    <row r="994" spans="1:24" x14ac:dyDescent="0.3">
      <c r="A994" s="4" t="str">
        <f t="shared" si="111"/>
        <v/>
      </c>
      <c r="B994" s="41"/>
      <c r="C994" s="42"/>
      <c r="D994" s="43"/>
      <c r="E994" s="44"/>
      <c r="F994" s="44"/>
      <c r="G994" s="17" t="str">
        <f>IF(OR(E994="",F994=""),"",NETWORKDAYS(E994,F994,Lister!$D$7:$D$16))</f>
        <v/>
      </c>
      <c r="I994" s="45" t="str">
        <f t="shared" si="105"/>
        <v/>
      </c>
      <c r="J994" s="46"/>
      <c r="K994" s="47">
        <f>IF(ISNUMBER('Opsparede løndele'!I979),J994+'Opsparede løndele'!I979,J994)</f>
        <v>0</v>
      </c>
      <c r="L994" s="48"/>
      <c r="M994" s="49"/>
      <c r="N994" s="23" t="str">
        <f t="shared" si="106"/>
        <v/>
      </c>
      <c r="O994" s="21" t="str">
        <f t="shared" si="107"/>
        <v/>
      </c>
      <c r="P994" s="49"/>
      <c r="Q994" s="49"/>
      <c r="R994" s="49"/>
      <c r="S994" s="22" t="str">
        <f>IFERROR(MAX(IF(OR(P994="",Q994="",R994=""),"",IF(AND(MONTH(E994)=12,MONTH(F994)=12),(NETWORKDAYS(E994,F994,Lister!$D$7:$D$16)-P994)*O994/NETWORKDAYS(Lister!$D$19,Lister!$E$19,Lister!$D$7:$D$16),IF(AND(MONTH(E994)=12,F994&gt;DATE(2021,12,31)),(NETWORKDAYS(E994,Lister!$E$19,Lister!$D$7:$D$16)-P994)*O994/NETWORKDAYS(Lister!$D$19,Lister!$E$19,Lister!$D$7:$D$16),IF(E994&gt;DATE(2021,12,31),0)))),0),"")</f>
        <v/>
      </c>
      <c r="T994" s="22" t="str">
        <f>IFERROR(MAX(IF(OR(P994="",Q994="",R994=""),"",IF(AND(MONTH(E994)=1,MONTH(F994)=1),(NETWORKDAYS(E994,F994,Lister!$D$7:$D$16)-Q994)*O994/NETWORKDAYS(Lister!$D$20,Lister!$E$20,Lister!$D$7:$D$16),IF(AND(MONTH(E994)=1,F994&gt;DATE(2022,1,31)),(NETWORKDAYS(E994,Lister!$E$20,Lister!$D$7:$D$16)-Q994)*O994/NETWORKDAYS(Lister!$D$20,Lister!$E$20,Lister!$D$7:$D$16),IF(AND(E994&lt;DATE(2022,1,1),MONTH(F994)=1),(NETWORKDAYS(Lister!$D$20,F994,Lister!$D$7:$D$16)-Q994)*O994/NETWORKDAYS(Lister!$D$20,Lister!$E$20,Lister!$D$7:$D$16),IF(AND(E994&lt;DATE(2022,1,1),F994&gt;DATE(2022,1,31)),(NETWORKDAYS(Lister!$D$20,Lister!$E$20,Lister!$D$7:$D$16)-Q994)*O994/NETWORKDAYS(Lister!$D$20,Lister!$E$20,Lister!$D$7:$D$16),IF(OR(AND(E994&lt;DATE(2022,1,1),F994&lt;DATE(2022,1,1)),E994&gt;DATE(2022,1,31)),0)))))),0),"")</f>
        <v/>
      </c>
      <c r="U994" s="22" t="str">
        <f>IFERROR(MAX(IF(OR(P994="",Q994="",R994=""),"",IF(AND(MONTH(E994)=2,MONTH(F994)=2),(NETWORKDAYS(E994,F994,Lister!$D$7:$D$16)-R994)*O994/NETWORKDAYS(Lister!$D$21,Lister!$E$21,Lister!$D$7:$D$16),IF(AND(MONTH(E994)=2,F994&gt;DATE(2022,2,28)),(NETWORKDAYS(E994,Lister!$E$21,Lister!$D$7:$D$16)-R994)*O994/NETWORKDAYS(Lister!$D$21,Lister!$E$21,Lister!$D$7:$D$16),IF(AND(E994&lt;DATE(2022,2,1),MONTH(F994)=2),(NETWORKDAYS(Lister!$D$21,F994,Lister!$D$7:$D$16)-R994)*O994/NETWORKDAYS(Lister!$D$21,Lister!$E$21,Lister!$D$7:$D$16),IF(AND(E994&lt;DATE(2022,2,1),F994&gt;DATE(2022,2,28)),(NETWORKDAYS(Lister!$D$21,Lister!$E$21,Lister!$D$7:$D$16)-R994)*O994/NETWORKDAYS(Lister!$D$21,Lister!$E$21,Lister!$D$7:$D$16),IF(OR(AND(E994&lt;DATE(2022,2,1),F994&lt;DATE(2022,2,1)),E994&gt;DATE(2022,2,28)),0)))))),0),"")</f>
        <v/>
      </c>
      <c r="V994" s="23" t="str">
        <f t="shared" si="108"/>
        <v/>
      </c>
      <c r="W994" s="23" t="str">
        <f t="shared" si="109"/>
        <v/>
      </c>
      <c r="X994" s="24" t="str">
        <f t="shared" si="110"/>
        <v/>
      </c>
    </row>
    <row r="995" spans="1:24" x14ac:dyDescent="0.3">
      <c r="A995" s="4" t="str">
        <f t="shared" si="111"/>
        <v/>
      </c>
      <c r="B995" s="41"/>
      <c r="C995" s="42"/>
      <c r="D995" s="43"/>
      <c r="E995" s="44"/>
      <c r="F995" s="44"/>
      <c r="G995" s="17" t="str">
        <f>IF(OR(E995="",F995=""),"",NETWORKDAYS(E995,F995,Lister!$D$7:$D$16))</f>
        <v/>
      </c>
      <c r="I995" s="45" t="str">
        <f t="shared" si="105"/>
        <v/>
      </c>
      <c r="J995" s="46"/>
      <c r="K995" s="47">
        <f>IF(ISNUMBER('Opsparede løndele'!I980),J995+'Opsparede løndele'!I980,J995)</f>
        <v>0</v>
      </c>
      <c r="L995" s="48"/>
      <c r="M995" s="49"/>
      <c r="N995" s="23" t="str">
        <f t="shared" si="106"/>
        <v/>
      </c>
      <c r="O995" s="21" t="str">
        <f t="shared" si="107"/>
        <v/>
      </c>
      <c r="P995" s="49"/>
      <c r="Q995" s="49"/>
      <c r="R995" s="49"/>
      <c r="S995" s="22" t="str">
        <f>IFERROR(MAX(IF(OR(P995="",Q995="",R995=""),"",IF(AND(MONTH(E995)=12,MONTH(F995)=12),(NETWORKDAYS(E995,F995,Lister!$D$7:$D$16)-P995)*O995/NETWORKDAYS(Lister!$D$19,Lister!$E$19,Lister!$D$7:$D$16),IF(AND(MONTH(E995)=12,F995&gt;DATE(2021,12,31)),(NETWORKDAYS(E995,Lister!$E$19,Lister!$D$7:$D$16)-P995)*O995/NETWORKDAYS(Lister!$D$19,Lister!$E$19,Lister!$D$7:$D$16),IF(E995&gt;DATE(2021,12,31),0)))),0),"")</f>
        <v/>
      </c>
      <c r="T995" s="22" t="str">
        <f>IFERROR(MAX(IF(OR(P995="",Q995="",R995=""),"",IF(AND(MONTH(E995)=1,MONTH(F995)=1),(NETWORKDAYS(E995,F995,Lister!$D$7:$D$16)-Q995)*O995/NETWORKDAYS(Lister!$D$20,Lister!$E$20,Lister!$D$7:$D$16),IF(AND(MONTH(E995)=1,F995&gt;DATE(2022,1,31)),(NETWORKDAYS(E995,Lister!$E$20,Lister!$D$7:$D$16)-Q995)*O995/NETWORKDAYS(Lister!$D$20,Lister!$E$20,Lister!$D$7:$D$16),IF(AND(E995&lt;DATE(2022,1,1),MONTH(F995)=1),(NETWORKDAYS(Lister!$D$20,F995,Lister!$D$7:$D$16)-Q995)*O995/NETWORKDAYS(Lister!$D$20,Lister!$E$20,Lister!$D$7:$D$16),IF(AND(E995&lt;DATE(2022,1,1),F995&gt;DATE(2022,1,31)),(NETWORKDAYS(Lister!$D$20,Lister!$E$20,Lister!$D$7:$D$16)-Q995)*O995/NETWORKDAYS(Lister!$D$20,Lister!$E$20,Lister!$D$7:$D$16),IF(OR(AND(E995&lt;DATE(2022,1,1),F995&lt;DATE(2022,1,1)),E995&gt;DATE(2022,1,31)),0)))))),0),"")</f>
        <v/>
      </c>
      <c r="U995" s="22" t="str">
        <f>IFERROR(MAX(IF(OR(P995="",Q995="",R995=""),"",IF(AND(MONTH(E995)=2,MONTH(F995)=2),(NETWORKDAYS(E995,F995,Lister!$D$7:$D$16)-R995)*O995/NETWORKDAYS(Lister!$D$21,Lister!$E$21,Lister!$D$7:$D$16),IF(AND(MONTH(E995)=2,F995&gt;DATE(2022,2,28)),(NETWORKDAYS(E995,Lister!$E$21,Lister!$D$7:$D$16)-R995)*O995/NETWORKDAYS(Lister!$D$21,Lister!$E$21,Lister!$D$7:$D$16),IF(AND(E995&lt;DATE(2022,2,1),MONTH(F995)=2),(NETWORKDAYS(Lister!$D$21,F995,Lister!$D$7:$D$16)-R995)*O995/NETWORKDAYS(Lister!$D$21,Lister!$E$21,Lister!$D$7:$D$16),IF(AND(E995&lt;DATE(2022,2,1),F995&gt;DATE(2022,2,28)),(NETWORKDAYS(Lister!$D$21,Lister!$E$21,Lister!$D$7:$D$16)-R995)*O995/NETWORKDAYS(Lister!$D$21,Lister!$E$21,Lister!$D$7:$D$16),IF(OR(AND(E995&lt;DATE(2022,2,1),F995&lt;DATE(2022,2,1)),E995&gt;DATE(2022,2,28)),0)))))),0),"")</f>
        <v/>
      </c>
      <c r="V995" s="23" t="str">
        <f t="shared" si="108"/>
        <v/>
      </c>
      <c r="W995" s="23" t="str">
        <f t="shared" si="109"/>
        <v/>
      </c>
      <c r="X995" s="24" t="str">
        <f t="shared" si="110"/>
        <v/>
      </c>
    </row>
    <row r="996" spans="1:24" x14ac:dyDescent="0.3">
      <c r="A996" s="4" t="str">
        <f t="shared" si="111"/>
        <v/>
      </c>
      <c r="B996" s="41"/>
      <c r="C996" s="42"/>
      <c r="D996" s="43"/>
      <c r="E996" s="44"/>
      <c r="F996" s="44"/>
      <c r="G996" s="17" t="str">
        <f>IF(OR(E996="",F996=""),"",NETWORKDAYS(E996,F996,Lister!$D$7:$D$16))</f>
        <v/>
      </c>
      <c r="I996" s="45" t="str">
        <f t="shared" si="105"/>
        <v/>
      </c>
      <c r="J996" s="46"/>
      <c r="K996" s="47">
        <f>IF(ISNUMBER('Opsparede løndele'!I981),J996+'Opsparede løndele'!I981,J996)</f>
        <v>0</v>
      </c>
      <c r="L996" s="48"/>
      <c r="M996" s="49"/>
      <c r="N996" s="23" t="str">
        <f t="shared" si="106"/>
        <v/>
      </c>
      <c r="O996" s="21" t="str">
        <f t="shared" si="107"/>
        <v/>
      </c>
      <c r="P996" s="49"/>
      <c r="Q996" s="49"/>
      <c r="R996" s="49"/>
      <c r="S996" s="22" t="str">
        <f>IFERROR(MAX(IF(OR(P996="",Q996="",R996=""),"",IF(AND(MONTH(E996)=12,MONTH(F996)=12),(NETWORKDAYS(E996,F996,Lister!$D$7:$D$16)-P996)*O996/NETWORKDAYS(Lister!$D$19,Lister!$E$19,Lister!$D$7:$D$16),IF(AND(MONTH(E996)=12,F996&gt;DATE(2021,12,31)),(NETWORKDAYS(E996,Lister!$E$19,Lister!$D$7:$D$16)-P996)*O996/NETWORKDAYS(Lister!$D$19,Lister!$E$19,Lister!$D$7:$D$16),IF(E996&gt;DATE(2021,12,31),0)))),0),"")</f>
        <v/>
      </c>
      <c r="T996" s="22" t="str">
        <f>IFERROR(MAX(IF(OR(P996="",Q996="",R996=""),"",IF(AND(MONTH(E996)=1,MONTH(F996)=1),(NETWORKDAYS(E996,F996,Lister!$D$7:$D$16)-Q996)*O996/NETWORKDAYS(Lister!$D$20,Lister!$E$20,Lister!$D$7:$D$16),IF(AND(MONTH(E996)=1,F996&gt;DATE(2022,1,31)),(NETWORKDAYS(E996,Lister!$E$20,Lister!$D$7:$D$16)-Q996)*O996/NETWORKDAYS(Lister!$D$20,Lister!$E$20,Lister!$D$7:$D$16),IF(AND(E996&lt;DATE(2022,1,1),MONTH(F996)=1),(NETWORKDAYS(Lister!$D$20,F996,Lister!$D$7:$D$16)-Q996)*O996/NETWORKDAYS(Lister!$D$20,Lister!$E$20,Lister!$D$7:$D$16),IF(AND(E996&lt;DATE(2022,1,1),F996&gt;DATE(2022,1,31)),(NETWORKDAYS(Lister!$D$20,Lister!$E$20,Lister!$D$7:$D$16)-Q996)*O996/NETWORKDAYS(Lister!$D$20,Lister!$E$20,Lister!$D$7:$D$16),IF(OR(AND(E996&lt;DATE(2022,1,1),F996&lt;DATE(2022,1,1)),E996&gt;DATE(2022,1,31)),0)))))),0),"")</f>
        <v/>
      </c>
      <c r="U996" s="22" t="str">
        <f>IFERROR(MAX(IF(OR(P996="",Q996="",R996=""),"",IF(AND(MONTH(E996)=2,MONTH(F996)=2),(NETWORKDAYS(E996,F996,Lister!$D$7:$D$16)-R996)*O996/NETWORKDAYS(Lister!$D$21,Lister!$E$21,Lister!$D$7:$D$16),IF(AND(MONTH(E996)=2,F996&gt;DATE(2022,2,28)),(NETWORKDAYS(E996,Lister!$E$21,Lister!$D$7:$D$16)-R996)*O996/NETWORKDAYS(Lister!$D$21,Lister!$E$21,Lister!$D$7:$D$16),IF(AND(E996&lt;DATE(2022,2,1),MONTH(F996)=2),(NETWORKDAYS(Lister!$D$21,F996,Lister!$D$7:$D$16)-R996)*O996/NETWORKDAYS(Lister!$D$21,Lister!$E$21,Lister!$D$7:$D$16),IF(AND(E996&lt;DATE(2022,2,1),F996&gt;DATE(2022,2,28)),(NETWORKDAYS(Lister!$D$21,Lister!$E$21,Lister!$D$7:$D$16)-R996)*O996/NETWORKDAYS(Lister!$D$21,Lister!$E$21,Lister!$D$7:$D$16),IF(OR(AND(E996&lt;DATE(2022,2,1),F996&lt;DATE(2022,2,1)),E996&gt;DATE(2022,2,28)),0)))))),0),"")</f>
        <v/>
      </c>
      <c r="V996" s="23" t="str">
        <f t="shared" si="108"/>
        <v/>
      </c>
      <c r="W996" s="23" t="str">
        <f t="shared" si="109"/>
        <v/>
      </c>
      <c r="X996" s="24" t="str">
        <f t="shared" si="110"/>
        <v/>
      </c>
    </row>
    <row r="997" spans="1:24" x14ac:dyDescent="0.3">
      <c r="A997" s="4" t="str">
        <f t="shared" si="111"/>
        <v/>
      </c>
      <c r="B997" s="41"/>
      <c r="C997" s="42"/>
      <c r="D997" s="43"/>
      <c r="E997" s="44"/>
      <c r="F997" s="44"/>
      <c r="G997" s="17" t="str">
        <f>IF(OR(E997="",F997=""),"",NETWORKDAYS(E997,F997,Lister!$D$7:$D$16))</f>
        <v/>
      </c>
      <c r="I997" s="45" t="str">
        <f t="shared" si="105"/>
        <v/>
      </c>
      <c r="J997" s="46"/>
      <c r="K997" s="47">
        <f>IF(ISNUMBER('Opsparede løndele'!I982),J997+'Opsparede løndele'!I982,J997)</f>
        <v>0</v>
      </c>
      <c r="L997" s="48"/>
      <c r="M997" s="49"/>
      <c r="N997" s="23" t="str">
        <f t="shared" si="106"/>
        <v/>
      </c>
      <c r="O997" s="21" t="str">
        <f t="shared" si="107"/>
        <v/>
      </c>
      <c r="P997" s="49"/>
      <c r="Q997" s="49"/>
      <c r="R997" s="49"/>
      <c r="S997" s="22" t="str">
        <f>IFERROR(MAX(IF(OR(P997="",Q997="",R997=""),"",IF(AND(MONTH(E997)=12,MONTH(F997)=12),(NETWORKDAYS(E997,F997,Lister!$D$7:$D$16)-P997)*O997/NETWORKDAYS(Lister!$D$19,Lister!$E$19,Lister!$D$7:$D$16),IF(AND(MONTH(E997)=12,F997&gt;DATE(2021,12,31)),(NETWORKDAYS(E997,Lister!$E$19,Lister!$D$7:$D$16)-P997)*O997/NETWORKDAYS(Lister!$D$19,Lister!$E$19,Lister!$D$7:$D$16),IF(E997&gt;DATE(2021,12,31),0)))),0),"")</f>
        <v/>
      </c>
      <c r="T997" s="22" t="str">
        <f>IFERROR(MAX(IF(OR(P997="",Q997="",R997=""),"",IF(AND(MONTH(E997)=1,MONTH(F997)=1),(NETWORKDAYS(E997,F997,Lister!$D$7:$D$16)-Q997)*O997/NETWORKDAYS(Lister!$D$20,Lister!$E$20,Lister!$D$7:$D$16),IF(AND(MONTH(E997)=1,F997&gt;DATE(2022,1,31)),(NETWORKDAYS(E997,Lister!$E$20,Lister!$D$7:$D$16)-Q997)*O997/NETWORKDAYS(Lister!$D$20,Lister!$E$20,Lister!$D$7:$D$16),IF(AND(E997&lt;DATE(2022,1,1),MONTH(F997)=1),(NETWORKDAYS(Lister!$D$20,F997,Lister!$D$7:$D$16)-Q997)*O997/NETWORKDAYS(Lister!$D$20,Lister!$E$20,Lister!$D$7:$D$16),IF(AND(E997&lt;DATE(2022,1,1),F997&gt;DATE(2022,1,31)),(NETWORKDAYS(Lister!$D$20,Lister!$E$20,Lister!$D$7:$D$16)-Q997)*O997/NETWORKDAYS(Lister!$D$20,Lister!$E$20,Lister!$D$7:$D$16),IF(OR(AND(E997&lt;DATE(2022,1,1),F997&lt;DATE(2022,1,1)),E997&gt;DATE(2022,1,31)),0)))))),0),"")</f>
        <v/>
      </c>
      <c r="U997" s="22" t="str">
        <f>IFERROR(MAX(IF(OR(P997="",Q997="",R997=""),"",IF(AND(MONTH(E997)=2,MONTH(F997)=2),(NETWORKDAYS(E997,F997,Lister!$D$7:$D$16)-R997)*O997/NETWORKDAYS(Lister!$D$21,Lister!$E$21,Lister!$D$7:$D$16),IF(AND(MONTH(E997)=2,F997&gt;DATE(2022,2,28)),(NETWORKDAYS(E997,Lister!$E$21,Lister!$D$7:$D$16)-R997)*O997/NETWORKDAYS(Lister!$D$21,Lister!$E$21,Lister!$D$7:$D$16),IF(AND(E997&lt;DATE(2022,2,1),MONTH(F997)=2),(NETWORKDAYS(Lister!$D$21,F997,Lister!$D$7:$D$16)-R997)*O997/NETWORKDAYS(Lister!$D$21,Lister!$E$21,Lister!$D$7:$D$16),IF(AND(E997&lt;DATE(2022,2,1),F997&gt;DATE(2022,2,28)),(NETWORKDAYS(Lister!$D$21,Lister!$E$21,Lister!$D$7:$D$16)-R997)*O997/NETWORKDAYS(Lister!$D$21,Lister!$E$21,Lister!$D$7:$D$16),IF(OR(AND(E997&lt;DATE(2022,2,1),F997&lt;DATE(2022,2,1)),E997&gt;DATE(2022,2,28)),0)))))),0),"")</f>
        <v/>
      </c>
      <c r="V997" s="23" t="str">
        <f t="shared" si="108"/>
        <v/>
      </c>
      <c r="W997" s="23" t="str">
        <f t="shared" si="109"/>
        <v/>
      </c>
      <c r="X997" s="24" t="str">
        <f t="shared" si="110"/>
        <v/>
      </c>
    </row>
    <row r="998" spans="1:24" x14ac:dyDescent="0.3">
      <c r="A998" s="4" t="str">
        <f t="shared" si="111"/>
        <v/>
      </c>
      <c r="B998" s="41"/>
      <c r="C998" s="42"/>
      <c r="D998" s="43"/>
      <c r="E998" s="44"/>
      <c r="F998" s="44"/>
      <c r="G998" s="17" t="str">
        <f>IF(OR(E998="",F998=""),"",NETWORKDAYS(E998,F998,Lister!$D$7:$D$16))</f>
        <v/>
      </c>
      <c r="I998" s="45" t="str">
        <f t="shared" si="105"/>
        <v/>
      </c>
      <c r="J998" s="46"/>
      <c r="K998" s="47">
        <f>IF(ISNUMBER('Opsparede løndele'!I983),J998+'Opsparede løndele'!I983,J998)</f>
        <v>0</v>
      </c>
      <c r="L998" s="48"/>
      <c r="M998" s="49"/>
      <c r="N998" s="23" t="str">
        <f t="shared" si="106"/>
        <v/>
      </c>
      <c r="O998" s="21" t="str">
        <f t="shared" si="107"/>
        <v/>
      </c>
      <c r="P998" s="49"/>
      <c r="Q998" s="49"/>
      <c r="R998" s="49"/>
      <c r="S998" s="22" t="str">
        <f>IFERROR(MAX(IF(OR(P998="",Q998="",R998=""),"",IF(AND(MONTH(E998)=12,MONTH(F998)=12),(NETWORKDAYS(E998,F998,Lister!$D$7:$D$16)-P998)*O998/NETWORKDAYS(Lister!$D$19,Lister!$E$19,Lister!$D$7:$D$16),IF(AND(MONTH(E998)=12,F998&gt;DATE(2021,12,31)),(NETWORKDAYS(E998,Lister!$E$19,Lister!$D$7:$D$16)-P998)*O998/NETWORKDAYS(Lister!$D$19,Lister!$E$19,Lister!$D$7:$D$16),IF(E998&gt;DATE(2021,12,31),0)))),0),"")</f>
        <v/>
      </c>
      <c r="T998" s="22" t="str">
        <f>IFERROR(MAX(IF(OR(P998="",Q998="",R998=""),"",IF(AND(MONTH(E998)=1,MONTH(F998)=1),(NETWORKDAYS(E998,F998,Lister!$D$7:$D$16)-Q998)*O998/NETWORKDAYS(Lister!$D$20,Lister!$E$20,Lister!$D$7:$D$16),IF(AND(MONTH(E998)=1,F998&gt;DATE(2022,1,31)),(NETWORKDAYS(E998,Lister!$E$20,Lister!$D$7:$D$16)-Q998)*O998/NETWORKDAYS(Lister!$D$20,Lister!$E$20,Lister!$D$7:$D$16),IF(AND(E998&lt;DATE(2022,1,1),MONTH(F998)=1),(NETWORKDAYS(Lister!$D$20,F998,Lister!$D$7:$D$16)-Q998)*O998/NETWORKDAYS(Lister!$D$20,Lister!$E$20,Lister!$D$7:$D$16),IF(AND(E998&lt;DATE(2022,1,1),F998&gt;DATE(2022,1,31)),(NETWORKDAYS(Lister!$D$20,Lister!$E$20,Lister!$D$7:$D$16)-Q998)*O998/NETWORKDAYS(Lister!$D$20,Lister!$E$20,Lister!$D$7:$D$16),IF(OR(AND(E998&lt;DATE(2022,1,1),F998&lt;DATE(2022,1,1)),E998&gt;DATE(2022,1,31)),0)))))),0),"")</f>
        <v/>
      </c>
      <c r="U998" s="22" t="str">
        <f>IFERROR(MAX(IF(OR(P998="",Q998="",R998=""),"",IF(AND(MONTH(E998)=2,MONTH(F998)=2),(NETWORKDAYS(E998,F998,Lister!$D$7:$D$16)-R998)*O998/NETWORKDAYS(Lister!$D$21,Lister!$E$21,Lister!$D$7:$D$16),IF(AND(MONTH(E998)=2,F998&gt;DATE(2022,2,28)),(NETWORKDAYS(E998,Lister!$E$21,Lister!$D$7:$D$16)-R998)*O998/NETWORKDAYS(Lister!$D$21,Lister!$E$21,Lister!$D$7:$D$16),IF(AND(E998&lt;DATE(2022,2,1),MONTH(F998)=2),(NETWORKDAYS(Lister!$D$21,F998,Lister!$D$7:$D$16)-R998)*O998/NETWORKDAYS(Lister!$D$21,Lister!$E$21,Lister!$D$7:$D$16),IF(AND(E998&lt;DATE(2022,2,1),F998&gt;DATE(2022,2,28)),(NETWORKDAYS(Lister!$D$21,Lister!$E$21,Lister!$D$7:$D$16)-R998)*O998/NETWORKDAYS(Lister!$D$21,Lister!$E$21,Lister!$D$7:$D$16),IF(OR(AND(E998&lt;DATE(2022,2,1),F998&lt;DATE(2022,2,1)),E998&gt;DATE(2022,2,28)),0)))))),0),"")</f>
        <v/>
      </c>
      <c r="V998" s="23" t="str">
        <f t="shared" si="108"/>
        <v/>
      </c>
      <c r="W998" s="23" t="str">
        <f t="shared" si="109"/>
        <v/>
      </c>
      <c r="X998" s="24" t="str">
        <f t="shared" si="110"/>
        <v/>
      </c>
    </row>
    <row r="999" spans="1:24" x14ac:dyDescent="0.3">
      <c r="A999" s="4" t="str">
        <f t="shared" si="111"/>
        <v/>
      </c>
      <c r="B999" s="41"/>
      <c r="C999" s="42"/>
      <c r="D999" s="43"/>
      <c r="E999" s="44"/>
      <c r="F999" s="44"/>
      <c r="G999" s="17" t="str">
        <f>IF(OR(E999="",F999=""),"",NETWORKDAYS(E999,F999,Lister!$D$7:$D$16))</f>
        <v/>
      </c>
      <c r="I999" s="45" t="str">
        <f t="shared" si="105"/>
        <v/>
      </c>
      <c r="J999" s="46"/>
      <c r="K999" s="47">
        <f>IF(ISNUMBER('Opsparede løndele'!I984),J999+'Opsparede løndele'!I984,J999)</f>
        <v>0</v>
      </c>
      <c r="L999" s="48"/>
      <c r="M999" s="49"/>
      <c r="N999" s="23" t="str">
        <f t="shared" si="106"/>
        <v/>
      </c>
      <c r="O999" s="21" t="str">
        <f t="shared" si="107"/>
        <v/>
      </c>
      <c r="P999" s="49"/>
      <c r="Q999" s="49"/>
      <c r="R999" s="49"/>
      <c r="S999" s="22" t="str">
        <f>IFERROR(MAX(IF(OR(P999="",Q999="",R999=""),"",IF(AND(MONTH(E999)=12,MONTH(F999)=12),(NETWORKDAYS(E999,F999,Lister!$D$7:$D$16)-P999)*O999/NETWORKDAYS(Lister!$D$19,Lister!$E$19,Lister!$D$7:$D$16),IF(AND(MONTH(E999)=12,F999&gt;DATE(2021,12,31)),(NETWORKDAYS(E999,Lister!$E$19,Lister!$D$7:$D$16)-P999)*O999/NETWORKDAYS(Lister!$D$19,Lister!$E$19,Lister!$D$7:$D$16),IF(E999&gt;DATE(2021,12,31),0)))),0),"")</f>
        <v/>
      </c>
      <c r="T999" s="22" t="str">
        <f>IFERROR(MAX(IF(OR(P999="",Q999="",R999=""),"",IF(AND(MONTH(E999)=1,MONTH(F999)=1),(NETWORKDAYS(E999,F999,Lister!$D$7:$D$16)-Q999)*O999/NETWORKDAYS(Lister!$D$20,Lister!$E$20,Lister!$D$7:$D$16),IF(AND(MONTH(E999)=1,F999&gt;DATE(2022,1,31)),(NETWORKDAYS(E999,Lister!$E$20,Lister!$D$7:$D$16)-Q999)*O999/NETWORKDAYS(Lister!$D$20,Lister!$E$20,Lister!$D$7:$D$16),IF(AND(E999&lt;DATE(2022,1,1),MONTH(F999)=1),(NETWORKDAYS(Lister!$D$20,F999,Lister!$D$7:$D$16)-Q999)*O999/NETWORKDAYS(Lister!$D$20,Lister!$E$20,Lister!$D$7:$D$16),IF(AND(E999&lt;DATE(2022,1,1),F999&gt;DATE(2022,1,31)),(NETWORKDAYS(Lister!$D$20,Lister!$E$20,Lister!$D$7:$D$16)-Q999)*O999/NETWORKDAYS(Lister!$D$20,Lister!$E$20,Lister!$D$7:$D$16),IF(OR(AND(E999&lt;DATE(2022,1,1),F999&lt;DATE(2022,1,1)),E999&gt;DATE(2022,1,31)),0)))))),0),"")</f>
        <v/>
      </c>
      <c r="U999" s="22" t="str">
        <f>IFERROR(MAX(IF(OR(P999="",Q999="",R999=""),"",IF(AND(MONTH(E999)=2,MONTH(F999)=2),(NETWORKDAYS(E999,F999,Lister!$D$7:$D$16)-R999)*O999/NETWORKDAYS(Lister!$D$21,Lister!$E$21,Lister!$D$7:$D$16),IF(AND(MONTH(E999)=2,F999&gt;DATE(2022,2,28)),(NETWORKDAYS(E999,Lister!$E$21,Lister!$D$7:$D$16)-R999)*O999/NETWORKDAYS(Lister!$D$21,Lister!$E$21,Lister!$D$7:$D$16),IF(AND(E999&lt;DATE(2022,2,1),MONTH(F999)=2),(NETWORKDAYS(Lister!$D$21,F999,Lister!$D$7:$D$16)-R999)*O999/NETWORKDAYS(Lister!$D$21,Lister!$E$21,Lister!$D$7:$D$16),IF(AND(E999&lt;DATE(2022,2,1),F999&gt;DATE(2022,2,28)),(NETWORKDAYS(Lister!$D$21,Lister!$E$21,Lister!$D$7:$D$16)-R999)*O999/NETWORKDAYS(Lister!$D$21,Lister!$E$21,Lister!$D$7:$D$16),IF(OR(AND(E999&lt;DATE(2022,2,1),F999&lt;DATE(2022,2,1)),E999&gt;DATE(2022,2,28)),0)))))),0),"")</f>
        <v/>
      </c>
      <c r="V999" s="23" t="str">
        <f t="shared" si="108"/>
        <v/>
      </c>
      <c r="W999" s="23" t="str">
        <f t="shared" si="109"/>
        <v/>
      </c>
      <c r="X999" s="24" t="str">
        <f t="shared" si="110"/>
        <v/>
      </c>
    </row>
    <row r="1000" spans="1:24" x14ac:dyDescent="0.3">
      <c r="A1000" s="4" t="str">
        <f t="shared" si="111"/>
        <v/>
      </c>
      <c r="B1000" s="41"/>
      <c r="C1000" s="42"/>
      <c r="D1000" s="43"/>
      <c r="E1000" s="44"/>
      <c r="F1000" s="44"/>
      <c r="G1000" s="17" t="str">
        <f>IF(OR(E1000="",F1000=""),"",NETWORKDAYS(E1000,F1000,Lister!$D$7:$D$16))</f>
        <v/>
      </c>
      <c r="I1000" s="45" t="str">
        <f t="shared" si="105"/>
        <v/>
      </c>
      <c r="J1000" s="46"/>
      <c r="K1000" s="47">
        <f>IF(ISNUMBER('Opsparede løndele'!I985),J1000+'Opsparede løndele'!I985,J1000)</f>
        <v>0</v>
      </c>
      <c r="L1000" s="48"/>
      <c r="M1000" s="49"/>
      <c r="N1000" s="23" t="str">
        <f t="shared" si="106"/>
        <v/>
      </c>
      <c r="O1000" s="21" t="str">
        <f t="shared" si="107"/>
        <v/>
      </c>
      <c r="P1000" s="49"/>
      <c r="Q1000" s="49"/>
      <c r="R1000" s="49"/>
      <c r="S1000" s="22" t="str">
        <f>IFERROR(MAX(IF(OR(P1000="",Q1000="",R1000=""),"",IF(AND(MONTH(E1000)=12,MONTH(F1000)=12),(NETWORKDAYS(E1000,F1000,Lister!$D$7:$D$16)-P1000)*O1000/NETWORKDAYS(Lister!$D$19,Lister!$E$19,Lister!$D$7:$D$16),IF(AND(MONTH(E1000)=12,F1000&gt;DATE(2021,12,31)),(NETWORKDAYS(E1000,Lister!$E$19,Lister!$D$7:$D$16)-P1000)*O1000/NETWORKDAYS(Lister!$D$19,Lister!$E$19,Lister!$D$7:$D$16),IF(E1000&gt;DATE(2021,12,31),0)))),0),"")</f>
        <v/>
      </c>
      <c r="T1000" s="22" t="str">
        <f>IFERROR(MAX(IF(OR(P1000="",Q1000="",R1000=""),"",IF(AND(MONTH(E1000)=1,MONTH(F1000)=1),(NETWORKDAYS(E1000,F1000,Lister!$D$7:$D$16)-Q1000)*O1000/NETWORKDAYS(Lister!$D$20,Lister!$E$20,Lister!$D$7:$D$16),IF(AND(MONTH(E1000)=1,F1000&gt;DATE(2022,1,31)),(NETWORKDAYS(E1000,Lister!$E$20,Lister!$D$7:$D$16)-Q1000)*O1000/NETWORKDAYS(Lister!$D$20,Lister!$E$20,Lister!$D$7:$D$16),IF(AND(E1000&lt;DATE(2022,1,1),MONTH(F1000)=1),(NETWORKDAYS(Lister!$D$20,F1000,Lister!$D$7:$D$16)-Q1000)*O1000/NETWORKDAYS(Lister!$D$20,Lister!$E$20,Lister!$D$7:$D$16),IF(AND(E1000&lt;DATE(2022,1,1),F1000&gt;DATE(2022,1,31)),(NETWORKDAYS(Lister!$D$20,Lister!$E$20,Lister!$D$7:$D$16)-Q1000)*O1000/NETWORKDAYS(Lister!$D$20,Lister!$E$20,Lister!$D$7:$D$16),IF(OR(AND(E1000&lt;DATE(2022,1,1),F1000&lt;DATE(2022,1,1)),E1000&gt;DATE(2022,1,31)),0)))))),0),"")</f>
        <v/>
      </c>
      <c r="U1000" s="22" t="str">
        <f>IFERROR(MAX(IF(OR(P1000="",Q1000="",R1000=""),"",IF(AND(MONTH(E1000)=2,MONTH(F1000)=2),(NETWORKDAYS(E1000,F1000,Lister!$D$7:$D$16)-R1000)*O1000/NETWORKDAYS(Lister!$D$21,Lister!$E$21,Lister!$D$7:$D$16),IF(AND(MONTH(E1000)=2,F1000&gt;DATE(2022,2,28)),(NETWORKDAYS(E1000,Lister!$E$21,Lister!$D$7:$D$16)-R1000)*O1000/NETWORKDAYS(Lister!$D$21,Lister!$E$21,Lister!$D$7:$D$16),IF(AND(E1000&lt;DATE(2022,2,1),MONTH(F1000)=2),(NETWORKDAYS(Lister!$D$21,F1000,Lister!$D$7:$D$16)-R1000)*O1000/NETWORKDAYS(Lister!$D$21,Lister!$E$21,Lister!$D$7:$D$16),IF(AND(E1000&lt;DATE(2022,2,1),F1000&gt;DATE(2022,2,28)),(NETWORKDAYS(Lister!$D$21,Lister!$E$21,Lister!$D$7:$D$16)-R1000)*O1000/NETWORKDAYS(Lister!$D$21,Lister!$E$21,Lister!$D$7:$D$16),IF(OR(AND(E1000&lt;DATE(2022,2,1),F1000&lt;DATE(2022,2,1)),E1000&gt;DATE(2022,2,28)),0)))))),0),"")</f>
        <v/>
      </c>
      <c r="V1000" s="23" t="str">
        <f t="shared" si="108"/>
        <v/>
      </c>
      <c r="W1000" s="23" t="str">
        <f t="shared" si="109"/>
        <v/>
      </c>
      <c r="X1000" s="24" t="str">
        <f t="shared" si="110"/>
        <v/>
      </c>
    </row>
    <row r="1001" spans="1:24" x14ac:dyDescent="0.3">
      <c r="A1001" s="4" t="str">
        <f t="shared" si="111"/>
        <v/>
      </c>
      <c r="B1001" s="41"/>
      <c r="C1001" s="42"/>
      <c r="D1001" s="43"/>
      <c r="E1001" s="44"/>
      <c r="F1001" s="44"/>
      <c r="G1001" s="17" t="str">
        <f>IF(OR(E1001="",F1001=""),"",NETWORKDAYS(E1001,F1001,Lister!$D$7:$D$16))</f>
        <v/>
      </c>
      <c r="I1001" s="45" t="str">
        <f t="shared" si="105"/>
        <v/>
      </c>
      <c r="J1001" s="46"/>
      <c r="K1001" s="47">
        <f>IF(ISNUMBER('Opsparede løndele'!I986),J1001+'Opsparede løndele'!I986,J1001)</f>
        <v>0</v>
      </c>
      <c r="L1001" s="48"/>
      <c r="M1001" s="49"/>
      <c r="N1001" s="23" t="str">
        <f t="shared" si="106"/>
        <v/>
      </c>
      <c r="O1001" s="21" t="str">
        <f t="shared" si="107"/>
        <v/>
      </c>
      <c r="P1001" s="49"/>
      <c r="Q1001" s="49"/>
      <c r="R1001" s="49"/>
      <c r="S1001" s="22" t="str">
        <f>IFERROR(MAX(IF(OR(P1001="",Q1001="",R1001=""),"",IF(AND(MONTH(E1001)=12,MONTH(F1001)=12),(NETWORKDAYS(E1001,F1001,Lister!$D$7:$D$16)-P1001)*O1001/NETWORKDAYS(Lister!$D$19,Lister!$E$19,Lister!$D$7:$D$16),IF(AND(MONTH(E1001)=12,F1001&gt;DATE(2021,12,31)),(NETWORKDAYS(E1001,Lister!$E$19,Lister!$D$7:$D$16)-P1001)*O1001/NETWORKDAYS(Lister!$D$19,Lister!$E$19,Lister!$D$7:$D$16),IF(E1001&gt;DATE(2021,12,31),0)))),0),"")</f>
        <v/>
      </c>
      <c r="T1001" s="22" t="str">
        <f>IFERROR(MAX(IF(OR(P1001="",Q1001="",R1001=""),"",IF(AND(MONTH(E1001)=1,MONTH(F1001)=1),(NETWORKDAYS(E1001,F1001,Lister!$D$7:$D$16)-Q1001)*O1001/NETWORKDAYS(Lister!$D$20,Lister!$E$20,Lister!$D$7:$D$16),IF(AND(MONTH(E1001)=1,F1001&gt;DATE(2022,1,31)),(NETWORKDAYS(E1001,Lister!$E$20,Lister!$D$7:$D$16)-Q1001)*O1001/NETWORKDAYS(Lister!$D$20,Lister!$E$20,Lister!$D$7:$D$16),IF(AND(E1001&lt;DATE(2022,1,1),MONTH(F1001)=1),(NETWORKDAYS(Lister!$D$20,F1001,Lister!$D$7:$D$16)-Q1001)*O1001/NETWORKDAYS(Lister!$D$20,Lister!$E$20,Lister!$D$7:$D$16),IF(AND(E1001&lt;DATE(2022,1,1),F1001&gt;DATE(2022,1,31)),(NETWORKDAYS(Lister!$D$20,Lister!$E$20,Lister!$D$7:$D$16)-Q1001)*O1001/NETWORKDAYS(Lister!$D$20,Lister!$E$20,Lister!$D$7:$D$16),IF(OR(AND(E1001&lt;DATE(2022,1,1),F1001&lt;DATE(2022,1,1)),E1001&gt;DATE(2022,1,31)),0)))))),0),"")</f>
        <v/>
      </c>
      <c r="U1001" s="22" t="str">
        <f>IFERROR(MAX(IF(OR(P1001="",Q1001="",R1001=""),"",IF(AND(MONTH(E1001)=2,MONTH(F1001)=2),(NETWORKDAYS(E1001,F1001,Lister!$D$7:$D$16)-R1001)*O1001/NETWORKDAYS(Lister!$D$21,Lister!$E$21,Lister!$D$7:$D$16),IF(AND(MONTH(E1001)=2,F1001&gt;DATE(2022,2,28)),(NETWORKDAYS(E1001,Lister!$E$21,Lister!$D$7:$D$16)-R1001)*O1001/NETWORKDAYS(Lister!$D$21,Lister!$E$21,Lister!$D$7:$D$16),IF(AND(E1001&lt;DATE(2022,2,1),MONTH(F1001)=2),(NETWORKDAYS(Lister!$D$21,F1001,Lister!$D$7:$D$16)-R1001)*O1001/NETWORKDAYS(Lister!$D$21,Lister!$E$21,Lister!$D$7:$D$16),IF(AND(E1001&lt;DATE(2022,2,1),F1001&gt;DATE(2022,2,28)),(NETWORKDAYS(Lister!$D$21,Lister!$E$21,Lister!$D$7:$D$16)-R1001)*O1001/NETWORKDAYS(Lister!$D$21,Lister!$E$21,Lister!$D$7:$D$16),IF(OR(AND(E1001&lt;DATE(2022,2,1),F1001&lt;DATE(2022,2,1)),E1001&gt;DATE(2022,2,28)),0)))))),0),"")</f>
        <v/>
      </c>
      <c r="V1001" s="23" t="str">
        <f t="shared" si="108"/>
        <v/>
      </c>
      <c r="W1001" s="23" t="str">
        <f t="shared" si="109"/>
        <v/>
      </c>
      <c r="X1001" s="24" t="str">
        <f t="shared" si="110"/>
        <v/>
      </c>
    </row>
    <row r="1002" spans="1:24" x14ac:dyDescent="0.3">
      <c r="A1002" s="4" t="str">
        <f t="shared" si="111"/>
        <v/>
      </c>
      <c r="B1002" s="41"/>
      <c r="C1002" s="42"/>
      <c r="D1002" s="43"/>
      <c r="E1002" s="44"/>
      <c r="F1002" s="44"/>
      <c r="G1002" s="17" t="str">
        <f>IF(OR(E1002="",F1002=""),"",NETWORKDAYS(E1002,F1002,Lister!$D$7:$D$16))</f>
        <v/>
      </c>
      <c r="I1002" s="45" t="str">
        <f t="shared" si="105"/>
        <v/>
      </c>
      <c r="J1002" s="46"/>
      <c r="K1002" s="47">
        <f>IF(ISNUMBER('Opsparede løndele'!I987),J1002+'Opsparede løndele'!I987,J1002)</f>
        <v>0</v>
      </c>
      <c r="L1002" s="48"/>
      <c r="M1002" s="49"/>
      <c r="N1002" s="23" t="str">
        <f t="shared" si="106"/>
        <v/>
      </c>
      <c r="O1002" s="21" t="str">
        <f t="shared" si="107"/>
        <v/>
      </c>
      <c r="P1002" s="49"/>
      <c r="Q1002" s="49"/>
      <c r="R1002" s="49"/>
      <c r="S1002" s="22" t="str">
        <f>IFERROR(MAX(IF(OR(P1002="",Q1002="",R1002=""),"",IF(AND(MONTH(E1002)=12,MONTH(F1002)=12),(NETWORKDAYS(E1002,F1002,Lister!$D$7:$D$16)-P1002)*O1002/NETWORKDAYS(Lister!$D$19,Lister!$E$19,Lister!$D$7:$D$16),IF(AND(MONTH(E1002)=12,F1002&gt;DATE(2021,12,31)),(NETWORKDAYS(E1002,Lister!$E$19,Lister!$D$7:$D$16)-P1002)*O1002/NETWORKDAYS(Lister!$D$19,Lister!$E$19,Lister!$D$7:$D$16),IF(E1002&gt;DATE(2021,12,31),0)))),0),"")</f>
        <v/>
      </c>
      <c r="T1002" s="22" t="str">
        <f>IFERROR(MAX(IF(OR(P1002="",Q1002="",R1002=""),"",IF(AND(MONTH(E1002)=1,MONTH(F1002)=1),(NETWORKDAYS(E1002,F1002,Lister!$D$7:$D$16)-Q1002)*O1002/NETWORKDAYS(Lister!$D$20,Lister!$E$20,Lister!$D$7:$D$16),IF(AND(MONTH(E1002)=1,F1002&gt;DATE(2022,1,31)),(NETWORKDAYS(E1002,Lister!$E$20,Lister!$D$7:$D$16)-Q1002)*O1002/NETWORKDAYS(Lister!$D$20,Lister!$E$20,Lister!$D$7:$D$16),IF(AND(E1002&lt;DATE(2022,1,1),MONTH(F1002)=1),(NETWORKDAYS(Lister!$D$20,F1002,Lister!$D$7:$D$16)-Q1002)*O1002/NETWORKDAYS(Lister!$D$20,Lister!$E$20,Lister!$D$7:$D$16),IF(AND(E1002&lt;DATE(2022,1,1),F1002&gt;DATE(2022,1,31)),(NETWORKDAYS(Lister!$D$20,Lister!$E$20,Lister!$D$7:$D$16)-Q1002)*O1002/NETWORKDAYS(Lister!$D$20,Lister!$E$20,Lister!$D$7:$D$16),IF(OR(AND(E1002&lt;DATE(2022,1,1),F1002&lt;DATE(2022,1,1)),E1002&gt;DATE(2022,1,31)),0)))))),0),"")</f>
        <v/>
      </c>
      <c r="U1002" s="22" t="str">
        <f>IFERROR(MAX(IF(OR(P1002="",Q1002="",R1002=""),"",IF(AND(MONTH(E1002)=2,MONTH(F1002)=2),(NETWORKDAYS(E1002,F1002,Lister!$D$7:$D$16)-R1002)*O1002/NETWORKDAYS(Lister!$D$21,Lister!$E$21,Lister!$D$7:$D$16),IF(AND(MONTH(E1002)=2,F1002&gt;DATE(2022,2,28)),(NETWORKDAYS(E1002,Lister!$E$21,Lister!$D$7:$D$16)-R1002)*O1002/NETWORKDAYS(Lister!$D$21,Lister!$E$21,Lister!$D$7:$D$16),IF(AND(E1002&lt;DATE(2022,2,1),MONTH(F1002)=2),(NETWORKDAYS(Lister!$D$21,F1002,Lister!$D$7:$D$16)-R1002)*O1002/NETWORKDAYS(Lister!$D$21,Lister!$E$21,Lister!$D$7:$D$16),IF(AND(E1002&lt;DATE(2022,2,1),F1002&gt;DATE(2022,2,28)),(NETWORKDAYS(Lister!$D$21,Lister!$E$21,Lister!$D$7:$D$16)-R1002)*O1002/NETWORKDAYS(Lister!$D$21,Lister!$E$21,Lister!$D$7:$D$16),IF(OR(AND(E1002&lt;DATE(2022,2,1),F1002&lt;DATE(2022,2,1)),E1002&gt;DATE(2022,2,28)),0)))))),0),"")</f>
        <v/>
      </c>
      <c r="V1002" s="23" t="str">
        <f t="shared" si="108"/>
        <v/>
      </c>
      <c r="W1002" s="23" t="str">
        <f t="shared" si="109"/>
        <v/>
      </c>
      <c r="X1002" s="24" t="str">
        <f t="shared" si="110"/>
        <v/>
      </c>
    </row>
    <row r="1003" spans="1:24" x14ac:dyDescent="0.3">
      <c r="A1003" s="4" t="str">
        <f t="shared" si="111"/>
        <v/>
      </c>
      <c r="B1003" s="41"/>
      <c r="C1003" s="42"/>
      <c r="D1003" s="43"/>
      <c r="E1003" s="44"/>
      <c r="F1003" s="44"/>
      <c r="G1003" s="17" t="str">
        <f>IF(OR(E1003="",F1003=""),"",NETWORKDAYS(E1003,F1003,Lister!$D$7:$D$16))</f>
        <v/>
      </c>
      <c r="I1003" s="45" t="str">
        <f t="shared" si="105"/>
        <v/>
      </c>
      <c r="J1003" s="46"/>
      <c r="K1003" s="47">
        <f>IF(ISNUMBER('Opsparede løndele'!I988),J1003+'Opsparede løndele'!I988,J1003)</f>
        <v>0</v>
      </c>
      <c r="L1003" s="48"/>
      <c r="M1003" s="49"/>
      <c r="N1003" s="23" t="str">
        <f t="shared" si="106"/>
        <v/>
      </c>
      <c r="O1003" s="21" t="str">
        <f t="shared" si="107"/>
        <v/>
      </c>
      <c r="P1003" s="49"/>
      <c r="Q1003" s="49"/>
      <c r="R1003" s="49"/>
      <c r="S1003" s="22" t="str">
        <f>IFERROR(MAX(IF(OR(P1003="",Q1003="",R1003=""),"",IF(AND(MONTH(E1003)=12,MONTH(F1003)=12),(NETWORKDAYS(E1003,F1003,Lister!$D$7:$D$16)-P1003)*O1003/NETWORKDAYS(Lister!$D$19,Lister!$E$19,Lister!$D$7:$D$16),IF(AND(MONTH(E1003)=12,F1003&gt;DATE(2021,12,31)),(NETWORKDAYS(E1003,Lister!$E$19,Lister!$D$7:$D$16)-P1003)*O1003/NETWORKDAYS(Lister!$D$19,Lister!$E$19,Lister!$D$7:$D$16),IF(E1003&gt;DATE(2021,12,31),0)))),0),"")</f>
        <v/>
      </c>
      <c r="T1003" s="22" t="str">
        <f>IFERROR(MAX(IF(OR(P1003="",Q1003="",R1003=""),"",IF(AND(MONTH(E1003)=1,MONTH(F1003)=1),(NETWORKDAYS(E1003,F1003,Lister!$D$7:$D$16)-Q1003)*O1003/NETWORKDAYS(Lister!$D$20,Lister!$E$20,Lister!$D$7:$D$16),IF(AND(MONTH(E1003)=1,F1003&gt;DATE(2022,1,31)),(NETWORKDAYS(E1003,Lister!$E$20,Lister!$D$7:$D$16)-Q1003)*O1003/NETWORKDAYS(Lister!$D$20,Lister!$E$20,Lister!$D$7:$D$16),IF(AND(E1003&lt;DATE(2022,1,1),MONTH(F1003)=1),(NETWORKDAYS(Lister!$D$20,F1003,Lister!$D$7:$D$16)-Q1003)*O1003/NETWORKDAYS(Lister!$D$20,Lister!$E$20,Lister!$D$7:$D$16),IF(AND(E1003&lt;DATE(2022,1,1),F1003&gt;DATE(2022,1,31)),(NETWORKDAYS(Lister!$D$20,Lister!$E$20,Lister!$D$7:$D$16)-Q1003)*O1003/NETWORKDAYS(Lister!$D$20,Lister!$E$20,Lister!$D$7:$D$16),IF(OR(AND(E1003&lt;DATE(2022,1,1),F1003&lt;DATE(2022,1,1)),E1003&gt;DATE(2022,1,31)),0)))))),0),"")</f>
        <v/>
      </c>
      <c r="U1003" s="22" t="str">
        <f>IFERROR(MAX(IF(OR(P1003="",Q1003="",R1003=""),"",IF(AND(MONTH(E1003)=2,MONTH(F1003)=2),(NETWORKDAYS(E1003,F1003,Lister!$D$7:$D$16)-R1003)*O1003/NETWORKDAYS(Lister!$D$21,Lister!$E$21,Lister!$D$7:$D$16),IF(AND(MONTH(E1003)=2,F1003&gt;DATE(2022,2,28)),(NETWORKDAYS(E1003,Lister!$E$21,Lister!$D$7:$D$16)-R1003)*O1003/NETWORKDAYS(Lister!$D$21,Lister!$E$21,Lister!$D$7:$D$16),IF(AND(E1003&lt;DATE(2022,2,1),MONTH(F1003)=2),(NETWORKDAYS(Lister!$D$21,F1003,Lister!$D$7:$D$16)-R1003)*O1003/NETWORKDAYS(Lister!$D$21,Lister!$E$21,Lister!$D$7:$D$16),IF(AND(E1003&lt;DATE(2022,2,1),F1003&gt;DATE(2022,2,28)),(NETWORKDAYS(Lister!$D$21,Lister!$E$21,Lister!$D$7:$D$16)-R1003)*O1003/NETWORKDAYS(Lister!$D$21,Lister!$E$21,Lister!$D$7:$D$16),IF(OR(AND(E1003&lt;DATE(2022,2,1),F1003&lt;DATE(2022,2,1)),E1003&gt;DATE(2022,2,28)),0)))))),0),"")</f>
        <v/>
      </c>
      <c r="V1003" s="23" t="str">
        <f t="shared" si="108"/>
        <v/>
      </c>
      <c r="W1003" s="23" t="str">
        <f t="shared" si="109"/>
        <v/>
      </c>
      <c r="X1003" s="24" t="str">
        <f t="shared" si="110"/>
        <v/>
      </c>
    </row>
    <row r="1004" spans="1:24" x14ac:dyDescent="0.3">
      <c r="A1004" s="4" t="str">
        <f t="shared" si="111"/>
        <v/>
      </c>
      <c r="B1004" s="41"/>
      <c r="C1004" s="42"/>
      <c r="D1004" s="43"/>
      <c r="E1004" s="44"/>
      <c r="F1004" s="44"/>
      <c r="G1004" s="17" t="str">
        <f>IF(OR(E1004="",F1004=""),"",NETWORKDAYS(E1004,F1004,Lister!$D$7:$D$16))</f>
        <v/>
      </c>
      <c r="I1004" s="45" t="str">
        <f t="shared" si="105"/>
        <v/>
      </c>
      <c r="J1004" s="46"/>
      <c r="K1004" s="47">
        <f>IF(ISNUMBER('Opsparede løndele'!I989),J1004+'Opsparede løndele'!I989,J1004)</f>
        <v>0</v>
      </c>
      <c r="L1004" s="48"/>
      <c r="M1004" s="49"/>
      <c r="N1004" s="23" t="str">
        <f t="shared" si="106"/>
        <v/>
      </c>
      <c r="O1004" s="21" t="str">
        <f t="shared" si="107"/>
        <v/>
      </c>
      <c r="P1004" s="49"/>
      <c r="Q1004" s="49"/>
      <c r="R1004" s="49"/>
      <c r="S1004" s="22" t="str">
        <f>IFERROR(MAX(IF(OR(P1004="",Q1004="",R1004=""),"",IF(AND(MONTH(E1004)=12,MONTH(F1004)=12),(NETWORKDAYS(E1004,F1004,Lister!$D$7:$D$16)-P1004)*O1004/NETWORKDAYS(Lister!$D$19,Lister!$E$19,Lister!$D$7:$D$16),IF(AND(MONTH(E1004)=12,F1004&gt;DATE(2021,12,31)),(NETWORKDAYS(E1004,Lister!$E$19,Lister!$D$7:$D$16)-P1004)*O1004/NETWORKDAYS(Lister!$D$19,Lister!$E$19,Lister!$D$7:$D$16),IF(E1004&gt;DATE(2021,12,31),0)))),0),"")</f>
        <v/>
      </c>
      <c r="T1004" s="22" t="str">
        <f>IFERROR(MAX(IF(OR(P1004="",Q1004="",R1004=""),"",IF(AND(MONTH(E1004)=1,MONTH(F1004)=1),(NETWORKDAYS(E1004,F1004,Lister!$D$7:$D$16)-Q1004)*O1004/NETWORKDAYS(Lister!$D$20,Lister!$E$20,Lister!$D$7:$D$16),IF(AND(MONTH(E1004)=1,F1004&gt;DATE(2022,1,31)),(NETWORKDAYS(E1004,Lister!$E$20,Lister!$D$7:$D$16)-Q1004)*O1004/NETWORKDAYS(Lister!$D$20,Lister!$E$20,Lister!$D$7:$D$16),IF(AND(E1004&lt;DATE(2022,1,1),MONTH(F1004)=1),(NETWORKDAYS(Lister!$D$20,F1004,Lister!$D$7:$D$16)-Q1004)*O1004/NETWORKDAYS(Lister!$D$20,Lister!$E$20,Lister!$D$7:$D$16),IF(AND(E1004&lt;DATE(2022,1,1),F1004&gt;DATE(2022,1,31)),(NETWORKDAYS(Lister!$D$20,Lister!$E$20,Lister!$D$7:$D$16)-Q1004)*O1004/NETWORKDAYS(Lister!$D$20,Lister!$E$20,Lister!$D$7:$D$16),IF(OR(AND(E1004&lt;DATE(2022,1,1),F1004&lt;DATE(2022,1,1)),E1004&gt;DATE(2022,1,31)),0)))))),0),"")</f>
        <v/>
      </c>
      <c r="U1004" s="22" t="str">
        <f>IFERROR(MAX(IF(OR(P1004="",Q1004="",R1004=""),"",IF(AND(MONTH(E1004)=2,MONTH(F1004)=2),(NETWORKDAYS(E1004,F1004,Lister!$D$7:$D$16)-R1004)*O1004/NETWORKDAYS(Lister!$D$21,Lister!$E$21,Lister!$D$7:$D$16),IF(AND(MONTH(E1004)=2,F1004&gt;DATE(2022,2,28)),(NETWORKDAYS(E1004,Lister!$E$21,Lister!$D$7:$D$16)-R1004)*O1004/NETWORKDAYS(Lister!$D$21,Lister!$E$21,Lister!$D$7:$D$16),IF(AND(E1004&lt;DATE(2022,2,1),MONTH(F1004)=2),(NETWORKDAYS(Lister!$D$21,F1004,Lister!$D$7:$D$16)-R1004)*O1004/NETWORKDAYS(Lister!$D$21,Lister!$E$21,Lister!$D$7:$D$16),IF(AND(E1004&lt;DATE(2022,2,1),F1004&gt;DATE(2022,2,28)),(NETWORKDAYS(Lister!$D$21,Lister!$E$21,Lister!$D$7:$D$16)-R1004)*O1004/NETWORKDAYS(Lister!$D$21,Lister!$E$21,Lister!$D$7:$D$16),IF(OR(AND(E1004&lt;DATE(2022,2,1),F1004&lt;DATE(2022,2,1)),E1004&gt;DATE(2022,2,28)),0)))))),0),"")</f>
        <v/>
      </c>
      <c r="V1004" s="23" t="str">
        <f t="shared" si="108"/>
        <v/>
      </c>
      <c r="W1004" s="23" t="str">
        <f t="shared" si="109"/>
        <v/>
      </c>
      <c r="X1004" s="24" t="str">
        <f t="shared" si="110"/>
        <v/>
      </c>
    </row>
    <row r="1005" spans="1:24" x14ac:dyDescent="0.3">
      <c r="A1005" s="4" t="str">
        <f t="shared" si="111"/>
        <v/>
      </c>
      <c r="B1005" s="41"/>
      <c r="C1005" s="42"/>
      <c r="D1005" s="43"/>
      <c r="E1005" s="44"/>
      <c r="F1005" s="44"/>
      <c r="G1005" s="17" t="str">
        <f>IF(OR(E1005="",F1005=""),"",NETWORKDAYS(E1005,F1005,Lister!$D$7:$D$16))</f>
        <v/>
      </c>
      <c r="I1005" s="45" t="str">
        <f t="shared" si="105"/>
        <v/>
      </c>
      <c r="J1005" s="46"/>
      <c r="K1005" s="47">
        <f>IF(ISNUMBER('Opsparede løndele'!I990),J1005+'Opsparede løndele'!I990,J1005)</f>
        <v>0</v>
      </c>
      <c r="L1005" s="48"/>
      <c r="M1005" s="49"/>
      <c r="N1005" s="23" t="str">
        <f t="shared" si="106"/>
        <v/>
      </c>
      <c r="O1005" s="21" t="str">
        <f t="shared" si="107"/>
        <v/>
      </c>
      <c r="P1005" s="49"/>
      <c r="Q1005" s="49"/>
      <c r="R1005" s="49"/>
      <c r="S1005" s="22" t="str">
        <f>IFERROR(MAX(IF(OR(P1005="",Q1005="",R1005=""),"",IF(AND(MONTH(E1005)=12,MONTH(F1005)=12),(NETWORKDAYS(E1005,F1005,Lister!$D$7:$D$16)-P1005)*O1005/NETWORKDAYS(Lister!$D$19,Lister!$E$19,Lister!$D$7:$D$16),IF(AND(MONTH(E1005)=12,F1005&gt;DATE(2021,12,31)),(NETWORKDAYS(E1005,Lister!$E$19,Lister!$D$7:$D$16)-P1005)*O1005/NETWORKDAYS(Lister!$D$19,Lister!$E$19,Lister!$D$7:$D$16),IF(E1005&gt;DATE(2021,12,31),0)))),0),"")</f>
        <v/>
      </c>
      <c r="T1005" s="22" t="str">
        <f>IFERROR(MAX(IF(OR(P1005="",Q1005="",R1005=""),"",IF(AND(MONTH(E1005)=1,MONTH(F1005)=1),(NETWORKDAYS(E1005,F1005,Lister!$D$7:$D$16)-Q1005)*O1005/NETWORKDAYS(Lister!$D$20,Lister!$E$20,Lister!$D$7:$D$16),IF(AND(MONTH(E1005)=1,F1005&gt;DATE(2022,1,31)),(NETWORKDAYS(E1005,Lister!$E$20,Lister!$D$7:$D$16)-Q1005)*O1005/NETWORKDAYS(Lister!$D$20,Lister!$E$20,Lister!$D$7:$D$16),IF(AND(E1005&lt;DATE(2022,1,1),MONTH(F1005)=1),(NETWORKDAYS(Lister!$D$20,F1005,Lister!$D$7:$D$16)-Q1005)*O1005/NETWORKDAYS(Lister!$D$20,Lister!$E$20,Lister!$D$7:$D$16),IF(AND(E1005&lt;DATE(2022,1,1),F1005&gt;DATE(2022,1,31)),(NETWORKDAYS(Lister!$D$20,Lister!$E$20,Lister!$D$7:$D$16)-Q1005)*O1005/NETWORKDAYS(Lister!$D$20,Lister!$E$20,Lister!$D$7:$D$16),IF(OR(AND(E1005&lt;DATE(2022,1,1),F1005&lt;DATE(2022,1,1)),E1005&gt;DATE(2022,1,31)),0)))))),0),"")</f>
        <v/>
      </c>
      <c r="U1005" s="22" t="str">
        <f>IFERROR(MAX(IF(OR(P1005="",Q1005="",R1005=""),"",IF(AND(MONTH(E1005)=2,MONTH(F1005)=2),(NETWORKDAYS(E1005,F1005,Lister!$D$7:$D$16)-R1005)*O1005/NETWORKDAYS(Lister!$D$21,Lister!$E$21,Lister!$D$7:$D$16),IF(AND(MONTH(E1005)=2,F1005&gt;DATE(2022,2,28)),(NETWORKDAYS(E1005,Lister!$E$21,Lister!$D$7:$D$16)-R1005)*O1005/NETWORKDAYS(Lister!$D$21,Lister!$E$21,Lister!$D$7:$D$16),IF(AND(E1005&lt;DATE(2022,2,1),MONTH(F1005)=2),(NETWORKDAYS(Lister!$D$21,F1005,Lister!$D$7:$D$16)-R1005)*O1005/NETWORKDAYS(Lister!$D$21,Lister!$E$21,Lister!$D$7:$D$16),IF(AND(E1005&lt;DATE(2022,2,1),F1005&gt;DATE(2022,2,28)),(NETWORKDAYS(Lister!$D$21,Lister!$E$21,Lister!$D$7:$D$16)-R1005)*O1005/NETWORKDAYS(Lister!$D$21,Lister!$E$21,Lister!$D$7:$D$16),IF(OR(AND(E1005&lt;DATE(2022,2,1),F1005&lt;DATE(2022,2,1)),E1005&gt;DATE(2022,2,28)),0)))))),0),"")</f>
        <v/>
      </c>
      <c r="V1005" s="23" t="str">
        <f t="shared" si="108"/>
        <v/>
      </c>
      <c r="W1005" s="23" t="str">
        <f t="shared" si="109"/>
        <v/>
      </c>
      <c r="X1005" s="24" t="str">
        <f t="shared" si="110"/>
        <v/>
      </c>
    </row>
    <row r="1006" spans="1:24" x14ac:dyDescent="0.3">
      <c r="A1006" s="4" t="str">
        <f t="shared" si="111"/>
        <v/>
      </c>
      <c r="B1006" s="41"/>
      <c r="C1006" s="42"/>
      <c r="D1006" s="43"/>
      <c r="E1006" s="44"/>
      <c r="F1006" s="44"/>
      <c r="G1006" s="17" t="str">
        <f>IF(OR(E1006="",F1006=""),"",NETWORKDAYS(E1006,F1006,Lister!$D$7:$D$16))</f>
        <v/>
      </c>
      <c r="I1006" s="45" t="str">
        <f t="shared" si="105"/>
        <v/>
      </c>
      <c r="J1006" s="46"/>
      <c r="K1006" s="47">
        <f>IF(ISNUMBER('Opsparede løndele'!I991),J1006+'Opsparede løndele'!I991,J1006)</f>
        <v>0</v>
      </c>
      <c r="L1006" s="48"/>
      <c r="M1006" s="49"/>
      <c r="N1006" s="23" t="str">
        <f t="shared" si="106"/>
        <v/>
      </c>
      <c r="O1006" s="21" t="str">
        <f t="shared" si="107"/>
        <v/>
      </c>
      <c r="P1006" s="49"/>
      <c r="Q1006" s="49"/>
      <c r="R1006" s="49"/>
      <c r="S1006" s="22" t="str">
        <f>IFERROR(MAX(IF(OR(P1006="",Q1006="",R1006=""),"",IF(AND(MONTH(E1006)=12,MONTH(F1006)=12),(NETWORKDAYS(E1006,F1006,Lister!$D$7:$D$16)-P1006)*O1006/NETWORKDAYS(Lister!$D$19,Lister!$E$19,Lister!$D$7:$D$16),IF(AND(MONTH(E1006)=12,F1006&gt;DATE(2021,12,31)),(NETWORKDAYS(E1006,Lister!$E$19,Lister!$D$7:$D$16)-P1006)*O1006/NETWORKDAYS(Lister!$D$19,Lister!$E$19,Lister!$D$7:$D$16),IF(E1006&gt;DATE(2021,12,31),0)))),0),"")</f>
        <v/>
      </c>
      <c r="T1006" s="22" t="str">
        <f>IFERROR(MAX(IF(OR(P1006="",Q1006="",R1006=""),"",IF(AND(MONTH(E1006)=1,MONTH(F1006)=1),(NETWORKDAYS(E1006,F1006,Lister!$D$7:$D$16)-Q1006)*O1006/NETWORKDAYS(Lister!$D$20,Lister!$E$20,Lister!$D$7:$D$16),IF(AND(MONTH(E1006)=1,F1006&gt;DATE(2022,1,31)),(NETWORKDAYS(E1006,Lister!$E$20,Lister!$D$7:$D$16)-Q1006)*O1006/NETWORKDAYS(Lister!$D$20,Lister!$E$20,Lister!$D$7:$D$16),IF(AND(E1006&lt;DATE(2022,1,1),MONTH(F1006)=1),(NETWORKDAYS(Lister!$D$20,F1006,Lister!$D$7:$D$16)-Q1006)*O1006/NETWORKDAYS(Lister!$D$20,Lister!$E$20,Lister!$D$7:$D$16),IF(AND(E1006&lt;DATE(2022,1,1),F1006&gt;DATE(2022,1,31)),(NETWORKDAYS(Lister!$D$20,Lister!$E$20,Lister!$D$7:$D$16)-Q1006)*O1006/NETWORKDAYS(Lister!$D$20,Lister!$E$20,Lister!$D$7:$D$16),IF(OR(AND(E1006&lt;DATE(2022,1,1),F1006&lt;DATE(2022,1,1)),E1006&gt;DATE(2022,1,31)),0)))))),0),"")</f>
        <v/>
      </c>
      <c r="U1006" s="22" t="str">
        <f>IFERROR(MAX(IF(OR(P1006="",Q1006="",R1006=""),"",IF(AND(MONTH(E1006)=2,MONTH(F1006)=2),(NETWORKDAYS(E1006,F1006,Lister!$D$7:$D$16)-R1006)*O1006/NETWORKDAYS(Lister!$D$21,Lister!$E$21,Lister!$D$7:$D$16),IF(AND(MONTH(E1006)=2,F1006&gt;DATE(2022,2,28)),(NETWORKDAYS(E1006,Lister!$E$21,Lister!$D$7:$D$16)-R1006)*O1006/NETWORKDAYS(Lister!$D$21,Lister!$E$21,Lister!$D$7:$D$16),IF(AND(E1006&lt;DATE(2022,2,1),MONTH(F1006)=2),(NETWORKDAYS(Lister!$D$21,F1006,Lister!$D$7:$D$16)-R1006)*O1006/NETWORKDAYS(Lister!$D$21,Lister!$E$21,Lister!$D$7:$D$16),IF(AND(E1006&lt;DATE(2022,2,1),F1006&gt;DATE(2022,2,28)),(NETWORKDAYS(Lister!$D$21,Lister!$E$21,Lister!$D$7:$D$16)-R1006)*O1006/NETWORKDAYS(Lister!$D$21,Lister!$E$21,Lister!$D$7:$D$16),IF(OR(AND(E1006&lt;DATE(2022,2,1),F1006&lt;DATE(2022,2,1)),E1006&gt;DATE(2022,2,28)),0)))))),0),"")</f>
        <v/>
      </c>
      <c r="V1006" s="23" t="str">
        <f t="shared" si="108"/>
        <v/>
      </c>
      <c r="W1006" s="23" t="str">
        <f t="shared" si="109"/>
        <v/>
      </c>
      <c r="X1006" s="24" t="str">
        <f t="shared" si="110"/>
        <v/>
      </c>
    </row>
    <row r="1007" spans="1:24" x14ac:dyDescent="0.3">
      <c r="A1007" s="4" t="str">
        <f t="shared" si="111"/>
        <v/>
      </c>
      <c r="B1007" s="41"/>
      <c r="C1007" s="42"/>
      <c r="D1007" s="43"/>
      <c r="E1007" s="44"/>
      <c r="F1007" s="44"/>
      <c r="G1007" s="17" t="str">
        <f>IF(OR(E1007="",F1007=""),"",NETWORKDAYS(E1007,F1007,Lister!$D$7:$D$16))</f>
        <v/>
      </c>
      <c r="I1007" s="45" t="str">
        <f t="shared" si="105"/>
        <v/>
      </c>
      <c r="J1007" s="46"/>
      <c r="K1007" s="47">
        <f>IF(ISNUMBER('Opsparede løndele'!I992),J1007+'Opsparede løndele'!I992,J1007)</f>
        <v>0</v>
      </c>
      <c r="L1007" s="48"/>
      <c r="M1007" s="49"/>
      <c r="N1007" s="23" t="str">
        <f t="shared" si="106"/>
        <v/>
      </c>
      <c r="O1007" s="21" t="str">
        <f t="shared" si="107"/>
        <v/>
      </c>
      <c r="P1007" s="49"/>
      <c r="Q1007" s="49"/>
      <c r="R1007" s="49"/>
      <c r="S1007" s="22" t="str">
        <f>IFERROR(MAX(IF(OR(P1007="",Q1007="",R1007=""),"",IF(AND(MONTH(E1007)=12,MONTH(F1007)=12),(NETWORKDAYS(E1007,F1007,Lister!$D$7:$D$16)-P1007)*O1007/NETWORKDAYS(Lister!$D$19,Lister!$E$19,Lister!$D$7:$D$16),IF(AND(MONTH(E1007)=12,F1007&gt;DATE(2021,12,31)),(NETWORKDAYS(E1007,Lister!$E$19,Lister!$D$7:$D$16)-P1007)*O1007/NETWORKDAYS(Lister!$D$19,Lister!$E$19,Lister!$D$7:$D$16),IF(E1007&gt;DATE(2021,12,31),0)))),0),"")</f>
        <v/>
      </c>
      <c r="T1007" s="22" t="str">
        <f>IFERROR(MAX(IF(OR(P1007="",Q1007="",R1007=""),"",IF(AND(MONTH(E1007)=1,MONTH(F1007)=1),(NETWORKDAYS(E1007,F1007,Lister!$D$7:$D$16)-Q1007)*O1007/NETWORKDAYS(Lister!$D$20,Lister!$E$20,Lister!$D$7:$D$16),IF(AND(MONTH(E1007)=1,F1007&gt;DATE(2022,1,31)),(NETWORKDAYS(E1007,Lister!$E$20,Lister!$D$7:$D$16)-Q1007)*O1007/NETWORKDAYS(Lister!$D$20,Lister!$E$20,Lister!$D$7:$D$16),IF(AND(E1007&lt;DATE(2022,1,1),MONTH(F1007)=1),(NETWORKDAYS(Lister!$D$20,F1007,Lister!$D$7:$D$16)-Q1007)*O1007/NETWORKDAYS(Lister!$D$20,Lister!$E$20,Lister!$D$7:$D$16),IF(AND(E1007&lt;DATE(2022,1,1),F1007&gt;DATE(2022,1,31)),(NETWORKDAYS(Lister!$D$20,Lister!$E$20,Lister!$D$7:$D$16)-Q1007)*O1007/NETWORKDAYS(Lister!$D$20,Lister!$E$20,Lister!$D$7:$D$16),IF(OR(AND(E1007&lt;DATE(2022,1,1),F1007&lt;DATE(2022,1,1)),E1007&gt;DATE(2022,1,31)),0)))))),0),"")</f>
        <v/>
      </c>
      <c r="U1007" s="22" t="str">
        <f>IFERROR(MAX(IF(OR(P1007="",Q1007="",R1007=""),"",IF(AND(MONTH(E1007)=2,MONTH(F1007)=2),(NETWORKDAYS(E1007,F1007,Lister!$D$7:$D$16)-R1007)*O1007/NETWORKDAYS(Lister!$D$21,Lister!$E$21,Lister!$D$7:$D$16),IF(AND(MONTH(E1007)=2,F1007&gt;DATE(2022,2,28)),(NETWORKDAYS(E1007,Lister!$E$21,Lister!$D$7:$D$16)-R1007)*O1007/NETWORKDAYS(Lister!$D$21,Lister!$E$21,Lister!$D$7:$D$16),IF(AND(E1007&lt;DATE(2022,2,1),MONTH(F1007)=2),(NETWORKDAYS(Lister!$D$21,F1007,Lister!$D$7:$D$16)-R1007)*O1007/NETWORKDAYS(Lister!$D$21,Lister!$E$21,Lister!$D$7:$D$16),IF(AND(E1007&lt;DATE(2022,2,1),F1007&gt;DATE(2022,2,28)),(NETWORKDAYS(Lister!$D$21,Lister!$E$21,Lister!$D$7:$D$16)-R1007)*O1007/NETWORKDAYS(Lister!$D$21,Lister!$E$21,Lister!$D$7:$D$16),IF(OR(AND(E1007&lt;DATE(2022,2,1),F1007&lt;DATE(2022,2,1)),E1007&gt;DATE(2022,2,28)),0)))))),0),"")</f>
        <v/>
      </c>
      <c r="V1007" s="23" t="str">
        <f t="shared" si="108"/>
        <v/>
      </c>
      <c r="W1007" s="23" t="str">
        <f t="shared" si="109"/>
        <v/>
      </c>
      <c r="X1007" s="24" t="str">
        <f t="shared" si="110"/>
        <v/>
      </c>
    </row>
    <row r="1008" spans="1:24" x14ac:dyDescent="0.3">
      <c r="A1008" s="4" t="str">
        <f t="shared" si="111"/>
        <v/>
      </c>
      <c r="B1008" s="41"/>
      <c r="C1008" s="42"/>
      <c r="D1008" s="43"/>
      <c r="E1008" s="44"/>
      <c r="F1008" s="44"/>
      <c r="G1008" s="17" t="str">
        <f>IF(OR(E1008="",F1008=""),"",NETWORKDAYS(E1008,F1008,Lister!$D$7:$D$16))</f>
        <v/>
      </c>
      <c r="I1008" s="45" t="str">
        <f t="shared" si="105"/>
        <v/>
      </c>
      <c r="J1008" s="46"/>
      <c r="K1008" s="47">
        <f>IF(ISNUMBER('Opsparede løndele'!I993),J1008+'Opsparede løndele'!I993,J1008)</f>
        <v>0</v>
      </c>
      <c r="L1008" s="48"/>
      <c r="M1008" s="49"/>
      <c r="N1008" s="23" t="str">
        <f t="shared" si="106"/>
        <v/>
      </c>
      <c r="O1008" s="21" t="str">
        <f t="shared" si="107"/>
        <v/>
      </c>
      <c r="P1008" s="49"/>
      <c r="Q1008" s="49"/>
      <c r="R1008" s="49"/>
      <c r="S1008" s="22" t="str">
        <f>IFERROR(MAX(IF(OR(P1008="",Q1008="",R1008=""),"",IF(AND(MONTH(E1008)=12,MONTH(F1008)=12),(NETWORKDAYS(E1008,F1008,Lister!$D$7:$D$16)-P1008)*O1008/NETWORKDAYS(Lister!$D$19,Lister!$E$19,Lister!$D$7:$D$16),IF(AND(MONTH(E1008)=12,F1008&gt;DATE(2021,12,31)),(NETWORKDAYS(E1008,Lister!$E$19,Lister!$D$7:$D$16)-P1008)*O1008/NETWORKDAYS(Lister!$D$19,Lister!$E$19,Lister!$D$7:$D$16),IF(E1008&gt;DATE(2021,12,31),0)))),0),"")</f>
        <v/>
      </c>
      <c r="T1008" s="22" t="str">
        <f>IFERROR(MAX(IF(OR(P1008="",Q1008="",R1008=""),"",IF(AND(MONTH(E1008)=1,MONTH(F1008)=1),(NETWORKDAYS(E1008,F1008,Lister!$D$7:$D$16)-Q1008)*O1008/NETWORKDAYS(Lister!$D$20,Lister!$E$20,Lister!$D$7:$D$16),IF(AND(MONTH(E1008)=1,F1008&gt;DATE(2022,1,31)),(NETWORKDAYS(E1008,Lister!$E$20,Lister!$D$7:$D$16)-Q1008)*O1008/NETWORKDAYS(Lister!$D$20,Lister!$E$20,Lister!$D$7:$D$16),IF(AND(E1008&lt;DATE(2022,1,1),MONTH(F1008)=1),(NETWORKDAYS(Lister!$D$20,F1008,Lister!$D$7:$D$16)-Q1008)*O1008/NETWORKDAYS(Lister!$D$20,Lister!$E$20,Lister!$D$7:$D$16),IF(AND(E1008&lt;DATE(2022,1,1),F1008&gt;DATE(2022,1,31)),(NETWORKDAYS(Lister!$D$20,Lister!$E$20,Lister!$D$7:$D$16)-Q1008)*O1008/NETWORKDAYS(Lister!$D$20,Lister!$E$20,Lister!$D$7:$D$16),IF(OR(AND(E1008&lt;DATE(2022,1,1),F1008&lt;DATE(2022,1,1)),E1008&gt;DATE(2022,1,31)),0)))))),0),"")</f>
        <v/>
      </c>
      <c r="U1008" s="22" t="str">
        <f>IFERROR(MAX(IF(OR(P1008="",Q1008="",R1008=""),"",IF(AND(MONTH(E1008)=2,MONTH(F1008)=2),(NETWORKDAYS(E1008,F1008,Lister!$D$7:$D$16)-R1008)*O1008/NETWORKDAYS(Lister!$D$21,Lister!$E$21,Lister!$D$7:$D$16),IF(AND(MONTH(E1008)=2,F1008&gt;DATE(2022,2,28)),(NETWORKDAYS(E1008,Lister!$E$21,Lister!$D$7:$D$16)-R1008)*O1008/NETWORKDAYS(Lister!$D$21,Lister!$E$21,Lister!$D$7:$D$16),IF(AND(E1008&lt;DATE(2022,2,1),MONTH(F1008)=2),(NETWORKDAYS(Lister!$D$21,F1008,Lister!$D$7:$D$16)-R1008)*O1008/NETWORKDAYS(Lister!$D$21,Lister!$E$21,Lister!$D$7:$D$16),IF(AND(E1008&lt;DATE(2022,2,1),F1008&gt;DATE(2022,2,28)),(NETWORKDAYS(Lister!$D$21,Lister!$E$21,Lister!$D$7:$D$16)-R1008)*O1008/NETWORKDAYS(Lister!$D$21,Lister!$E$21,Lister!$D$7:$D$16),IF(OR(AND(E1008&lt;DATE(2022,2,1),F1008&lt;DATE(2022,2,1)),E1008&gt;DATE(2022,2,28)),0)))))),0),"")</f>
        <v/>
      </c>
      <c r="V1008" s="23" t="str">
        <f t="shared" si="108"/>
        <v/>
      </c>
      <c r="W1008" s="23" t="str">
        <f t="shared" si="109"/>
        <v/>
      </c>
      <c r="X1008" s="24" t="str">
        <f t="shared" si="110"/>
        <v/>
      </c>
    </row>
    <row r="1009" spans="1:24" x14ac:dyDescent="0.3">
      <c r="A1009" s="4" t="str">
        <f t="shared" si="111"/>
        <v/>
      </c>
      <c r="B1009" s="41"/>
      <c r="C1009" s="42"/>
      <c r="D1009" s="43"/>
      <c r="E1009" s="44"/>
      <c r="F1009" s="44"/>
      <c r="G1009" s="17" t="str">
        <f>IF(OR(E1009="",F1009=""),"",NETWORKDAYS(E1009,F1009,Lister!$D$7:$D$16))</f>
        <v/>
      </c>
      <c r="I1009" s="45" t="str">
        <f t="shared" si="105"/>
        <v/>
      </c>
      <c r="J1009" s="46"/>
      <c r="K1009" s="47">
        <f>IF(ISNUMBER('Opsparede løndele'!I994),J1009+'Opsparede løndele'!I994,J1009)</f>
        <v>0</v>
      </c>
      <c r="L1009" s="48"/>
      <c r="M1009" s="49"/>
      <c r="N1009" s="23" t="str">
        <f t="shared" si="106"/>
        <v/>
      </c>
      <c r="O1009" s="21" t="str">
        <f t="shared" si="107"/>
        <v/>
      </c>
      <c r="P1009" s="49"/>
      <c r="Q1009" s="49"/>
      <c r="R1009" s="49"/>
      <c r="S1009" s="22" t="str">
        <f>IFERROR(MAX(IF(OR(P1009="",Q1009="",R1009=""),"",IF(AND(MONTH(E1009)=12,MONTH(F1009)=12),(NETWORKDAYS(E1009,F1009,Lister!$D$7:$D$16)-P1009)*O1009/NETWORKDAYS(Lister!$D$19,Lister!$E$19,Lister!$D$7:$D$16),IF(AND(MONTH(E1009)=12,F1009&gt;DATE(2021,12,31)),(NETWORKDAYS(E1009,Lister!$E$19,Lister!$D$7:$D$16)-P1009)*O1009/NETWORKDAYS(Lister!$D$19,Lister!$E$19,Lister!$D$7:$D$16),IF(E1009&gt;DATE(2021,12,31),0)))),0),"")</f>
        <v/>
      </c>
      <c r="T1009" s="22" t="str">
        <f>IFERROR(MAX(IF(OR(P1009="",Q1009="",R1009=""),"",IF(AND(MONTH(E1009)=1,MONTH(F1009)=1),(NETWORKDAYS(E1009,F1009,Lister!$D$7:$D$16)-Q1009)*O1009/NETWORKDAYS(Lister!$D$20,Lister!$E$20,Lister!$D$7:$D$16),IF(AND(MONTH(E1009)=1,F1009&gt;DATE(2022,1,31)),(NETWORKDAYS(E1009,Lister!$E$20,Lister!$D$7:$D$16)-Q1009)*O1009/NETWORKDAYS(Lister!$D$20,Lister!$E$20,Lister!$D$7:$D$16),IF(AND(E1009&lt;DATE(2022,1,1),MONTH(F1009)=1),(NETWORKDAYS(Lister!$D$20,F1009,Lister!$D$7:$D$16)-Q1009)*O1009/NETWORKDAYS(Lister!$D$20,Lister!$E$20,Lister!$D$7:$D$16),IF(AND(E1009&lt;DATE(2022,1,1),F1009&gt;DATE(2022,1,31)),(NETWORKDAYS(Lister!$D$20,Lister!$E$20,Lister!$D$7:$D$16)-Q1009)*O1009/NETWORKDAYS(Lister!$D$20,Lister!$E$20,Lister!$D$7:$D$16),IF(OR(AND(E1009&lt;DATE(2022,1,1),F1009&lt;DATE(2022,1,1)),E1009&gt;DATE(2022,1,31)),0)))))),0),"")</f>
        <v/>
      </c>
      <c r="U1009" s="22" t="str">
        <f>IFERROR(MAX(IF(OR(P1009="",Q1009="",R1009=""),"",IF(AND(MONTH(E1009)=2,MONTH(F1009)=2),(NETWORKDAYS(E1009,F1009,Lister!$D$7:$D$16)-R1009)*O1009/NETWORKDAYS(Lister!$D$21,Lister!$E$21,Lister!$D$7:$D$16),IF(AND(MONTH(E1009)=2,F1009&gt;DATE(2022,2,28)),(NETWORKDAYS(E1009,Lister!$E$21,Lister!$D$7:$D$16)-R1009)*O1009/NETWORKDAYS(Lister!$D$21,Lister!$E$21,Lister!$D$7:$D$16),IF(AND(E1009&lt;DATE(2022,2,1),MONTH(F1009)=2),(NETWORKDAYS(Lister!$D$21,F1009,Lister!$D$7:$D$16)-R1009)*O1009/NETWORKDAYS(Lister!$D$21,Lister!$E$21,Lister!$D$7:$D$16),IF(AND(E1009&lt;DATE(2022,2,1),F1009&gt;DATE(2022,2,28)),(NETWORKDAYS(Lister!$D$21,Lister!$E$21,Lister!$D$7:$D$16)-R1009)*O1009/NETWORKDAYS(Lister!$D$21,Lister!$E$21,Lister!$D$7:$D$16),IF(OR(AND(E1009&lt;DATE(2022,2,1),F1009&lt;DATE(2022,2,1)),E1009&gt;DATE(2022,2,28)),0)))))),0),"")</f>
        <v/>
      </c>
      <c r="V1009" s="23" t="str">
        <f t="shared" si="108"/>
        <v/>
      </c>
      <c r="W1009" s="23" t="str">
        <f t="shared" si="109"/>
        <v/>
      </c>
      <c r="X1009" s="24" t="str">
        <f t="shared" si="110"/>
        <v/>
      </c>
    </row>
    <row r="1010" spans="1:24" x14ac:dyDescent="0.3">
      <c r="A1010" s="4" t="str">
        <f t="shared" si="111"/>
        <v/>
      </c>
      <c r="B1010" s="41"/>
      <c r="C1010" s="42"/>
      <c r="D1010" s="43"/>
      <c r="E1010" s="44"/>
      <c r="F1010" s="44"/>
      <c r="G1010" s="17" t="str">
        <f>IF(OR(E1010="",F1010=""),"",NETWORKDAYS(E1010,F1010,Lister!$D$7:$D$16))</f>
        <v/>
      </c>
      <c r="I1010" s="45" t="str">
        <f t="shared" si="105"/>
        <v/>
      </c>
      <c r="J1010" s="46"/>
      <c r="K1010" s="47">
        <f>IF(ISNUMBER('Opsparede løndele'!I995),J1010+'Opsparede løndele'!I995,J1010)</f>
        <v>0</v>
      </c>
      <c r="L1010" s="48"/>
      <c r="M1010" s="49"/>
      <c r="N1010" s="23" t="str">
        <f t="shared" si="106"/>
        <v/>
      </c>
      <c r="O1010" s="21" t="str">
        <f t="shared" si="107"/>
        <v/>
      </c>
      <c r="P1010" s="49"/>
      <c r="Q1010" s="49"/>
      <c r="R1010" s="49"/>
      <c r="S1010" s="22" t="str">
        <f>IFERROR(MAX(IF(OR(P1010="",Q1010="",R1010=""),"",IF(AND(MONTH(E1010)=12,MONTH(F1010)=12),(NETWORKDAYS(E1010,F1010,Lister!$D$7:$D$16)-P1010)*O1010/NETWORKDAYS(Lister!$D$19,Lister!$E$19,Lister!$D$7:$D$16),IF(AND(MONTH(E1010)=12,F1010&gt;DATE(2021,12,31)),(NETWORKDAYS(E1010,Lister!$E$19,Lister!$D$7:$D$16)-P1010)*O1010/NETWORKDAYS(Lister!$D$19,Lister!$E$19,Lister!$D$7:$D$16),IF(E1010&gt;DATE(2021,12,31),0)))),0),"")</f>
        <v/>
      </c>
      <c r="T1010" s="22" t="str">
        <f>IFERROR(MAX(IF(OR(P1010="",Q1010="",R1010=""),"",IF(AND(MONTH(E1010)=1,MONTH(F1010)=1),(NETWORKDAYS(E1010,F1010,Lister!$D$7:$D$16)-Q1010)*O1010/NETWORKDAYS(Lister!$D$20,Lister!$E$20,Lister!$D$7:$D$16),IF(AND(MONTH(E1010)=1,F1010&gt;DATE(2022,1,31)),(NETWORKDAYS(E1010,Lister!$E$20,Lister!$D$7:$D$16)-Q1010)*O1010/NETWORKDAYS(Lister!$D$20,Lister!$E$20,Lister!$D$7:$D$16),IF(AND(E1010&lt;DATE(2022,1,1),MONTH(F1010)=1),(NETWORKDAYS(Lister!$D$20,F1010,Lister!$D$7:$D$16)-Q1010)*O1010/NETWORKDAYS(Lister!$D$20,Lister!$E$20,Lister!$D$7:$D$16),IF(AND(E1010&lt;DATE(2022,1,1),F1010&gt;DATE(2022,1,31)),(NETWORKDAYS(Lister!$D$20,Lister!$E$20,Lister!$D$7:$D$16)-Q1010)*O1010/NETWORKDAYS(Lister!$D$20,Lister!$E$20,Lister!$D$7:$D$16),IF(OR(AND(E1010&lt;DATE(2022,1,1),F1010&lt;DATE(2022,1,1)),E1010&gt;DATE(2022,1,31)),0)))))),0),"")</f>
        <v/>
      </c>
      <c r="U1010" s="22" t="str">
        <f>IFERROR(MAX(IF(OR(P1010="",Q1010="",R1010=""),"",IF(AND(MONTH(E1010)=2,MONTH(F1010)=2),(NETWORKDAYS(E1010,F1010,Lister!$D$7:$D$16)-R1010)*O1010/NETWORKDAYS(Lister!$D$21,Lister!$E$21,Lister!$D$7:$D$16),IF(AND(MONTH(E1010)=2,F1010&gt;DATE(2022,2,28)),(NETWORKDAYS(E1010,Lister!$E$21,Lister!$D$7:$D$16)-R1010)*O1010/NETWORKDAYS(Lister!$D$21,Lister!$E$21,Lister!$D$7:$D$16),IF(AND(E1010&lt;DATE(2022,2,1),MONTH(F1010)=2),(NETWORKDAYS(Lister!$D$21,F1010,Lister!$D$7:$D$16)-R1010)*O1010/NETWORKDAYS(Lister!$D$21,Lister!$E$21,Lister!$D$7:$D$16),IF(AND(E1010&lt;DATE(2022,2,1),F1010&gt;DATE(2022,2,28)),(NETWORKDAYS(Lister!$D$21,Lister!$E$21,Lister!$D$7:$D$16)-R1010)*O1010/NETWORKDAYS(Lister!$D$21,Lister!$E$21,Lister!$D$7:$D$16),IF(OR(AND(E1010&lt;DATE(2022,2,1),F1010&lt;DATE(2022,2,1)),E1010&gt;DATE(2022,2,28)),0)))))),0),"")</f>
        <v/>
      </c>
      <c r="V1010" s="23" t="str">
        <f t="shared" si="108"/>
        <v/>
      </c>
      <c r="W1010" s="23" t="str">
        <f t="shared" si="109"/>
        <v/>
      </c>
      <c r="X1010" s="24" t="str">
        <f t="shared" si="110"/>
        <v/>
      </c>
    </row>
    <row r="1011" spans="1:24" x14ac:dyDescent="0.3">
      <c r="A1011" s="4" t="str">
        <f t="shared" si="111"/>
        <v/>
      </c>
      <c r="B1011" s="41"/>
      <c r="C1011" s="42"/>
      <c r="D1011" s="43"/>
      <c r="E1011" s="44"/>
      <c r="F1011" s="44"/>
      <c r="G1011" s="17" t="str">
        <f>IF(OR(E1011="",F1011=""),"",NETWORKDAYS(E1011,F1011,Lister!$D$7:$D$16))</f>
        <v/>
      </c>
      <c r="I1011" s="45" t="str">
        <f t="shared" si="105"/>
        <v/>
      </c>
      <c r="J1011" s="46"/>
      <c r="K1011" s="47">
        <f>IF(ISNUMBER('Opsparede løndele'!I996),J1011+'Opsparede løndele'!I996,J1011)</f>
        <v>0</v>
      </c>
      <c r="L1011" s="48"/>
      <c r="M1011" s="49"/>
      <c r="N1011" s="23" t="str">
        <f t="shared" si="106"/>
        <v/>
      </c>
      <c r="O1011" s="21" t="str">
        <f t="shared" si="107"/>
        <v/>
      </c>
      <c r="P1011" s="49"/>
      <c r="Q1011" s="49"/>
      <c r="R1011" s="49"/>
      <c r="S1011" s="22" t="str">
        <f>IFERROR(MAX(IF(OR(P1011="",Q1011="",R1011=""),"",IF(AND(MONTH(E1011)=12,MONTH(F1011)=12),(NETWORKDAYS(E1011,F1011,Lister!$D$7:$D$16)-P1011)*O1011/NETWORKDAYS(Lister!$D$19,Lister!$E$19,Lister!$D$7:$D$16),IF(AND(MONTH(E1011)=12,F1011&gt;DATE(2021,12,31)),(NETWORKDAYS(E1011,Lister!$E$19,Lister!$D$7:$D$16)-P1011)*O1011/NETWORKDAYS(Lister!$D$19,Lister!$E$19,Lister!$D$7:$D$16),IF(E1011&gt;DATE(2021,12,31),0)))),0),"")</f>
        <v/>
      </c>
      <c r="T1011" s="22" t="str">
        <f>IFERROR(MAX(IF(OR(P1011="",Q1011="",R1011=""),"",IF(AND(MONTH(E1011)=1,MONTH(F1011)=1),(NETWORKDAYS(E1011,F1011,Lister!$D$7:$D$16)-Q1011)*O1011/NETWORKDAYS(Lister!$D$20,Lister!$E$20,Lister!$D$7:$D$16),IF(AND(MONTH(E1011)=1,F1011&gt;DATE(2022,1,31)),(NETWORKDAYS(E1011,Lister!$E$20,Lister!$D$7:$D$16)-Q1011)*O1011/NETWORKDAYS(Lister!$D$20,Lister!$E$20,Lister!$D$7:$D$16),IF(AND(E1011&lt;DATE(2022,1,1),MONTH(F1011)=1),(NETWORKDAYS(Lister!$D$20,F1011,Lister!$D$7:$D$16)-Q1011)*O1011/NETWORKDAYS(Lister!$D$20,Lister!$E$20,Lister!$D$7:$D$16),IF(AND(E1011&lt;DATE(2022,1,1),F1011&gt;DATE(2022,1,31)),(NETWORKDAYS(Lister!$D$20,Lister!$E$20,Lister!$D$7:$D$16)-Q1011)*O1011/NETWORKDAYS(Lister!$D$20,Lister!$E$20,Lister!$D$7:$D$16),IF(OR(AND(E1011&lt;DATE(2022,1,1),F1011&lt;DATE(2022,1,1)),E1011&gt;DATE(2022,1,31)),0)))))),0),"")</f>
        <v/>
      </c>
      <c r="U1011" s="22" t="str">
        <f>IFERROR(MAX(IF(OR(P1011="",Q1011="",R1011=""),"",IF(AND(MONTH(E1011)=2,MONTH(F1011)=2),(NETWORKDAYS(E1011,F1011,Lister!$D$7:$D$16)-R1011)*O1011/NETWORKDAYS(Lister!$D$21,Lister!$E$21,Lister!$D$7:$D$16),IF(AND(MONTH(E1011)=2,F1011&gt;DATE(2022,2,28)),(NETWORKDAYS(E1011,Lister!$E$21,Lister!$D$7:$D$16)-R1011)*O1011/NETWORKDAYS(Lister!$D$21,Lister!$E$21,Lister!$D$7:$D$16),IF(AND(E1011&lt;DATE(2022,2,1),MONTH(F1011)=2),(NETWORKDAYS(Lister!$D$21,F1011,Lister!$D$7:$D$16)-R1011)*O1011/NETWORKDAYS(Lister!$D$21,Lister!$E$21,Lister!$D$7:$D$16),IF(AND(E1011&lt;DATE(2022,2,1),F1011&gt;DATE(2022,2,28)),(NETWORKDAYS(Lister!$D$21,Lister!$E$21,Lister!$D$7:$D$16)-R1011)*O1011/NETWORKDAYS(Lister!$D$21,Lister!$E$21,Lister!$D$7:$D$16),IF(OR(AND(E1011&lt;DATE(2022,2,1),F1011&lt;DATE(2022,2,1)),E1011&gt;DATE(2022,2,28)),0)))))),0),"")</f>
        <v/>
      </c>
      <c r="V1011" s="23" t="str">
        <f t="shared" si="108"/>
        <v/>
      </c>
      <c r="W1011" s="23" t="str">
        <f t="shared" si="109"/>
        <v/>
      </c>
      <c r="X1011" s="24" t="str">
        <f t="shared" si="110"/>
        <v/>
      </c>
    </row>
    <row r="1012" spans="1:24" x14ac:dyDescent="0.3">
      <c r="A1012" s="4" t="str">
        <f t="shared" si="111"/>
        <v/>
      </c>
      <c r="B1012" s="41"/>
      <c r="C1012" s="42"/>
      <c r="D1012" s="43"/>
      <c r="E1012" s="44"/>
      <c r="F1012" s="44"/>
      <c r="G1012" s="17" t="str">
        <f>IF(OR(E1012="",F1012=""),"",NETWORKDAYS(E1012,F1012,Lister!$D$7:$D$16))</f>
        <v/>
      </c>
      <c r="I1012" s="45" t="str">
        <f t="shared" si="105"/>
        <v/>
      </c>
      <c r="J1012" s="46"/>
      <c r="K1012" s="47">
        <f>IF(ISNUMBER('Opsparede løndele'!I997),J1012+'Opsparede løndele'!I997,J1012)</f>
        <v>0</v>
      </c>
      <c r="L1012" s="48"/>
      <c r="M1012" s="49"/>
      <c r="N1012" s="23" t="str">
        <f t="shared" si="106"/>
        <v/>
      </c>
      <c r="O1012" s="21" t="str">
        <f t="shared" si="107"/>
        <v/>
      </c>
      <c r="P1012" s="49"/>
      <c r="Q1012" s="49"/>
      <c r="R1012" s="49"/>
      <c r="S1012" s="22" t="str">
        <f>IFERROR(MAX(IF(OR(P1012="",Q1012="",R1012=""),"",IF(AND(MONTH(E1012)=12,MONTH(F1012)=12),(NETWORKDAYS(E1012,F1012,Lister!$D$7:$D$16)-P1012)*O1012/NETWORKDAYS(Lister!$D$19,Lister!$E$19,Lister!$D$7:$D$16),IF(AND(MONTH(E1012)=12,F1012&gt;DATE(2021,12,31)),(NETWORKDAYS(E1012,Lister!$E$19,Lister!$D$7:$D$16)-P1012)*O1012/NETWORKDAYS(Lister!$D$19,Lister!$E$19,Lister!$D$7:$D$16),IF(E1012&gt;DATE(2021,12,31),0)))),0),"")</f>
        <v/>
      </c>
      <c r="T1012" s="22" t="str">
        <f>IFERROR(MAX(IF(OR(P1012="",Q1012="",R1012=""),"",IF(AND(MONTH(E1012)=1,MONTH(F1012)=1),(NETWORKDAYS(E1012,F1012,Lister!$D$7:$D$16)-Q1012)*O1012/NETWORKDAYS(Lister!$D$20,Lister!$E$20,Lister!$D$7:$D$16),IF(AND(MONTH(E1012)=1,F1012&gt;DATE(2022,1,31)),(NETWORKDAYS(E1012,Lister!$E$20,Lister!$D$7:$D$16)-Q1012)*O1012/NETWORKDAYS(Lister!$D$20,Lister!$E$20,Lister!$D$7:$D$16),IF(AND(E1012&lt;DATE(2022,1,1),MONTH(F1012)=1),(NETWORKDAYS(Lister!$D$20,F1012,Lister!$D$7:$D$16)-Q1012)*O1012/NETWORKDAYS(Lister!$D$20,Lister!$E$20,Lister!$D$7:$D$16),IF(AND(E1012&lt;DATE(2022,1,1),F1012&gt;DATE(2022,1,31)),(NETWORKDAYS(Lister!$D$20,Lister!$E$20,Lister!$D$7:$D$16)-Q1012)*O1012/NETWORKDAYS(Lister!$D$20,Lister!$E$20,Lister!$D$7:$D$16),IF(OR(AND(E1012&lt;DATE(2022,1,1),F1012&lt;DATE(2022,1,1)),E1012&gt;DATE(2022,1,31)),0)))))),0),"")</f>
        <v/>
      </c>
      <c r="U1012" s="22" t="str">
        <f>IFERROR(MAX(IF(OR(P1012="",Q1012="",R1012=""),"",IF(AND(MONTH(E1012)=2,MONTH(F1012)=2),(NETWORKDAYS(E1012,F1012,Lister!$D$7:$D$16)-R1012)*O1012/NETWORKDAYS(Lister!$D$21,Lister!$E$21,Lister!$D$7:$D$16),IF(AND(MONTH(E1012)=2,F1012&gt;DATE(2022,2,28)),(NETWORKDAYS(E1012,Lister!$E$21,Lister!$D$7:$D$16)-R1012)*O1012/NETWORKDAYS(Lister!$D$21,Lister!$E$21,Lister!$D$7:$D$16),IF(AND(E1012&lt;DATE(2022,2,1),MONTH(F1012)=2),(NETWORKDAYS(Lister!$D$21,F1012,Lister!$D$7:$D$16)-R1012)*O1012/NETWORKDAYS(Lister!$D$21,Lister!$E$21,Lister!$D$7:$D$16),IF(AND(E1012&lt;DATE(2022,2,1),F1012&gt;DATE(2022,2,28)),(NETWORKDAYS(Lister!$D$21,Lister!$E$21,Lister!$D$7:$D$16)-R1012)*O1012/NETWORKDAYS(Lister!$D$21,Lister!$E$21,Lister!$D$7:$D$16),IF(OR(AND(E1012&lt;DATE(2022,2,1),F1012&lt;DATE(2022,2,1)),E1012&gt;DATE(2022,2,28)),0)))))),0),"")</f>
        <v/>
      </c>
      <c r="V1012" s="23" t="str">
        <f t="shared" si="108"/>
        <v/>
      </c>
      <c r="W1012" s="23" t="str">
        <f t="shared" si="109"/>
        <v/>
      </c>
      <c r="X1012" s="24" t="str">
        <f t="shared" si="110"/>
        <v/>
      </c>
    </row>
    <row r="1013" spans="1:24" x14ac:dyDescent="0.3">
      <c r="A1013" s="4" t="str">
        <f t="shared" si="111"/>
        <v/>
      </c>
      <c r="B1013" s="41"/>
      <c r="C1013" s="42"/>
      <c r="D1013" s="43"/>
      <c r="E1013" s="44"/>
      <c r="F1013" s="44"/>
      <c r="G1013" s="17" t="str">
        <f>IF(OR(E1013="",F1013=""),"",NETWORKDAYS(E1013,F1013,Lister!$D$7:$D$16))</f>
        <v/>
      </c>
      <c r="I1013" s="45" t="str">
        <f t="shared" si="105"/>
        <v/>
      </c>
      <c r="J1013" s="46"/>
      <c r="K1013" s="47">
        <f>IF(ISNUMBER('Opsparede løndele'!I998),J1013+'Opsparede løndele'!I998,J1013)</f>
        <v>0</v>
      </c>
      <c r="L1013" s="48"/>
      <c r="M1013" s="49"/>
      <c r="N1013" s="23" t="str">
        <f t="shared" si="106"/>
        <v/>
      </c>
      <c r="O1013" s="21" t="str">
        <f t="shared" si="107"/>
        <v/>
      </c>
      <c r="P1013" s="49"/>
      <c r="Q1013" s="49"/>
      <c r="R1013" s="49"/>
      <c r="S1013" s="22" t="str">
        <f>IFERROR(MAX(IF(OR(P1013="",Q1013="",R1013=""),"",IF(AND(MONTH(E1013)=12,MONTH(F1013)=12),(NETWORKDAYS(E1013,F1013,Lister!$D$7:$D$16)-P1013)*O1013/NETWORKDAYS(Lister!$D$19,Lister!$E$19,Lister!$D$7:$D$16),IF(AND(MONTH(E1013)=12,F1013&gt;DATE(2021,12,31)),(NETWORKDAYS(E1013,Lister!$E$19,Lister!$D$7:$D$16)-P1013)*O1013/NETWORKDAYS(Lister!$D$19,Lister!$E$19,Lister!$D$7:$D$16),IF(E1013&gt;DATE(2021,12,31),0)))),0),"")</f>
        <v/>
      </c>
      <c r="T1013" s="22" t="str">
        <f>IFERROR(MAX(IF(OR(P1013="",Q1013="",R1013=""),"",IF(AND(MONTH(E1013)=1,MONTH(F1013)=1),(NETWORKDAYS(E1013,F1013,Lister!$D$7:$D$16)-Q1013)*O1013/NETWORKDAYS(Lister!$D$20,Lister!$E$20,Lister!$D$7:$D$16),IF(AND(MONTH(E1013)=1,F1013&gt;DATE(2022,1,31)),(NETWORKDAYS(E1013,Lister!$E$20,Lister!$D$7:$D$16)-Q1013)*O1013/NETWORKDAYS(Lister!$D$20,Lister!$E$20,Lister!$D$7:$D$16),IF(AND(E1013&lt;DATE(2022,1,1),MONTH(F1013)=1),(NETWORKDAYS(Lister!$D$20,F1013,Lister!$D$7:$D$16)-Q1013)*O1013/NETWORKDAYS(Lister!$D$20,Lister!$E$20,Lister!$D$7:$D$16),IF(AND(E1013&lt;DATE(2022,1,1),F1013&gt;DATE(2022,1,31)),(NETWORKDAYS(Lister!$D$20,Lister!$E$20,Lister!$D$7:$D$16)-Q1013)*O1013/NETWORKDAYS(Lister!$D$20,Lister!$E$20,Lister!$D$7:$D$16),IF(OR(AND(E1013&lt;DATE(2022,1,1),F1013&lt;DATE(2022,1,1)),E1013&gt;DATE(2022,1,31)),0)))))),0),"")</f>
        <v/>
      </c>
      <c r="U1013" s="22" t="str">
        <f>IFERROR(MAX(IF(OR(P1013="",Q1013="",R1013=""),"",IF(AND(MONTH(E1013)=2,MONTH(F1013)=2),(NETWORKDAYS(E1013,F1013,Lister!$D$7:$D$16)-R1013)*O1013/NETWORKDAYS(Lister!$D$21,Lister!$E$21,Lister!$D$7:$D$16),IF(AND(MONTH(E1013)=2,F1013&gt;DATE(2022,2,28)),(NETWORKDAYS(E1013,Lister!$E$21,Lister!$D$7:$D$16)-R1013)*O1013/NETWORKDAYS(Lister!$D$21,Lister!$E$21,Lister!$D$7:$D$16),IF(AND(E1013&lt;DATE(2022,2,1),MONTH(F1013)=2),(NETWORKDAYS(Lister!$D$21,F1013,Lister!$D$7:$D$16)-R1013)*O1013/NETWORKDAYS(Lister!$D$21,Lister!$E$21,Lister!$D$7:$D$16),IF(AND(E1013&lt;DATE(2022,2,1),F1013&gt;DATE(2022,2,28)),(NETWORKDAYS(Lister!$D$21,Lister!$E$21,Lister!$D$7:$D$16)-R1013)*O1013/NETWORKDAYS(Lister!$D$21,Lister!$E$21,Lister!$D$7:$D$16),IF(OR(AND(E1013&lt;DATE(2022,2,1),F1013&lt;DATE(2022,2,1)),E1013&gt;DATE(2022,2,28)),0)))))),0),"")</f>
        <v/>
      </c>
      <c r="V1013" s="23" t="str">
        <f t="shared" si="108"/>
        <v/>
      </c>
      <c r="W1013" s="23" t="str">
        <f t="shared" si="109"/>
        <v/>
      </c>
      <c r="X1013" s="24" t="str">
        <f t="shared" si="110"/>
        <v/>
      </c>
    </row>
    <row r="1014" spans="1:24" x14ac:dyDescent="0.3">
      <c r="A1014" s="4" t="str">
        <f t="shared" si="111"/>
        <v/>
      </c>
      <c r="B1014" s="41"/>
      <c r="C1014" s="42"/>
      <c r="D1014" s="43"/>
      <c r="E1014" s="44"/>
      <c r="F1014" s="44"/>
      <c r="G1014" s="17" t="str">
        <f>IF(OR(E1014="",F1014=""),"",NETWORKDAYS(E1014,F1014,Lister!$D$7:$D$16))</f>
        <v/>
      </c>
      <c r="I1014" s="45" t="str">
        <f t="shared" si="105"/>
        <v/>
      </c>
      <c r="J1014" s="46"/>
      <c r="K1014" s="47">
        <f>IF(ISNUMBER('Opsparede løndele'!I999),J1014+'Opsparede løndele'!I999,J1014)</f>
        <v>0</v>
      </c>
      <c r="L1014" s="48"/>
      <c r="M1014" s="49"/>
      <c r="N1014" s="23" t="str">
        <f t="shared" si="106"/>
        <v/>
      </c>
      <c r="O1014" s="21" t="str">
        <f t="shared" si="107"/>
        <v/>
      </c>
      <c r="P1014" s="49"/>
      <c r="Q1014" s="49"/>
      <c r="R1014" s="49"/>
      <c r="S1014" s="22" t="str">
        <f>IFERROR(MAX(IF(OR(P1014="",Q1014="",R1014=""),"",IF(AND(MONTH(E1014)=12,MONTH(F1014)=12),(NETWORKDAYS(E1014,F1014,Lister!$D$7:$D$16)-P1014)*O1014/NETWORKDAYS(Lister!$D$19,Lister!$E$19,Lister!$D$7:$D$16),IF(AND(MONTH(E1014)=12,F1014&gt;DATE(2021,12,31)),(NETWORKDAYS(E1014,Lister!$E$19,Lister!$D$7:$D$16)-P1014)*O1014/NETWORKDAYS(Lister!$D$19,Lister!$E$19,Lister!$D$7:$D$16),IF(E1014&gt;DATE(2021,12,31),0)))),0),"")</f>
        <v/>
      </c>
      <c r="T1014" s="22" t="str">
        <f>IFERROR(MAX(IF(OR(P1014="",Q1014="",R1014=""),"",IF(AND(MONTH(E1014)=1,MONTH(F1014)=1),(NETWORKDAYS(E1014,F1014,Lister!$D$7:$D$16)-Q1014)*O1014/NETWORKDAYS(Lister!$D$20,Lister!$E$20,Lister!$D$7:$D$16),IF(AND(MONTH(E1014)=1,F1014&gt;DATE(2022,1,31)),(NETWORKDAYS(E1014,Lister!$E$20,Lister!$D$7:$D$16)-Q1014)*O1014/NETWORKDAYS(Lister!$D$20,Lister!$E$20,Lister!$D$7:$D$16),IF(AND(E1014&lt;DATE(2022,1,1),MONTH(F1014)=1),(NETWORKDAYS(Lister!$D$20,F1014,Lister!$D$7:$D$16)-Q1014)*O1014/NETWORKDAYS(Lister!$D$20,Lister!$E$20,Lister!$D$7:$D$16),IF(AND(E1014&lt;DATE(2022,1,1),F1014&gt;DATE(2022,1,31)),(NETWORKDAYS(Lister!$D$20,Lister!$E$20,Lister!$D$7:$D$16)-Q1014)*O1014/NETWORKDAYS(Lister!$D$20,Lister!$E$20,Lister!$D$7:$D$16),IF(OR(AND(E1014&lt;DATE(2022,1,1),F1014&lt;DATE(2022,1,1)),E1014&gt;DATE(2022,1,31)),0)))))),0),"")</f>
        <v/>
      </c>
      <c r="U1014" s="22" t="str">
        <f>IFERROR(MAX(IF(OR(P1014="",Q1014="",R1014=""),"",IF(AND(MONTH(E1014)=2,MONTH(F1014)=2),(NETWORKDAYS(E1014,F1014,Lister!$D$7:$D$16)-R1014)*O1014/NETWORKDAYS(Lister!$D$21,Lister!$E$21,Lister!$D$7:$D$16),IF(AND(MONTH(E1014)=2,F1014&gt;DATE(2022,2,28)),(NETWORKDAYS(E1014,Lister!$E$21,Lister!$D$7:$D$16)-R1014)*O1014/NETWORKDAYS(Lister!$D$21,Lister!$E$21,Lister!$D$7:$D$16),IF(AND(E1014&lt;DATE(2022,2,1),MONTH(F1014)=2),(NETWORKDAYS(Lister!$D$21,F1014,Lister!$D$7:$D$16)-R1014)*O1014/NETWORKDAYS(Lister!$D$21,Lister!$E$21,Lister!$D$7:$D$16),IF(AND(E1014&lt;DATE(2022,2,1),F1014&gt;DATE(2022,2,28)),(NETWORKDAYS(Lister!$D$21,Lister!$E$21,Lister!$D$7:$D$16)-R1014)*O1014/NETWORKDAYS(Lister!$D$21,Lister!$E$21,Lister!$D$7:$D$16),IF(OR(AND(E1014&lt;DATE(2022,2,1),F1014&lt;DATE(2022,2,1)),E1014&gt;DATE(2022,2,28)),0)))))),0),"")</f>
        <v/>
      </c>
      <c r="V1014" s="23" t="str">
        <f t="shared" si="108"/>
        <v/>
      </c>
      <c r="W1014" s="23" t="str">
        <f t="shared" si="109"/>
        <v/>
      </c>
      <c r="X1014" s="24" t="str">
        <f t="shared" si="110"/>
        <v/>
      </c>
    </row>
    <row r="1015" spans="1:24" x14ac:dyDescent="0.3">
      <c r="A1015" s="4" t="str">
        <f t="shared" si="111"/>
        <v/>
      </c>
      <c r="B1015" s="41"/>
      <c r="C1015" s="42"/>
      <c r="D1015" s="43"/>
      <c r="E1015" s="44"/>
      <c r="F1015" s="44"/>
      <c r="G1015" s="17" t="str">
        <f>IF(OR(E1015="",F1015=""),"",NETWORKDAYS(E1015,F1015,Lister!$D$7:$D$16))</f>
        <v/>
      </c>
      <c r="I1015" s="45" t="str">
        <f t="shared" si="105"/>
        <v/>
      </c>
      <c r="J1015" s="46"/>
      <c r="K1015" s="47">
        <f>IF(ISNUMBER('Opsparede løndele'!I1000),J1015+'Opsparede løndele'!I1000,J1015)</f>
        <v>0</v>
      </c>
      <c r="L1015" s="48"/>
      <c r="M1015" s="49"/>
      <c r="N1015" s="23" t="str">
        <f t="shared" si="106"/>
        <v/>
      </c>
      <c r="O1015" s="21" t="str">
        <f t="shared" si="107"/>
        <v/>
      </c>
      <c r="P1015" s="49"/>
      <c r="Q1015" s="49"/>
      <c r="R1015" s="49"/>
      <c r="S1015" s="22" t="str">
        <f>IFERROR(MAX(IF(OR(P1015="",Q1015="",R1015=""),"",IF(AND(MONTH(E1015)=12,MONTH(F1015)=12),(NETWORKDAYS(E1015,F1015,Lister!$D$7:$D$16)-P1015)*O1015/NETWORKDAYS(Lister!$D$19,Lister!$E$19,Lister!$D$7:$D$16),IF(AND(MONTH(E1015)=12,F1015&gt;DATE(2021,12,31)),(NETWORKDAYS(E1015,Lister!$E$19,Lister!$D$7:$D$16)-P1015)*O1015/NETWORKDAYS(Lister!$D$19,Lister!$E$19,Lister!$D$7:$D$16),IF(E1015&gt;DATE(2021,12,31),0)))),0),"")</f>
        <v/>
      </c>
      <c r="T1015" s="22" t="str">
        <f>IFERROR(MAX(IF(OR(P1015="",Q1015="",R1015=""),"",IF(AND(MONTH(E1015)=1,MONTH(F1015)=1),(NETWORKDAYS(E1015,F1015,Lister!$D$7:$D$16)-Q1015)*O1015/NETWORKDAYS(Lister!$D$20,Lister!$E$20,Lister!$D$7:$D$16),IF(AND(MONTH(E1015)=1,F1015&gt;DATE(2022,1,31)),(NETWORKDAYS(E1015,Lister!$E$20,Lister!$D$7:$D$16)-Q1015)*O1015/NETWORKDAYS(Lister!$D$20,Lister!$E$20,Lister!$D$7:$D$16),IF(AND(E1015&lt;DATE(2022,1,1),MONTH(F1015)=1),(NETWORKDAYS(Lister!$D$20,F1015,Lister!$D$7:$D$16)-Q1015)*O1015/NETWORKDAYS(Lister!$D$20,Lister!$E$20,Lister!$D$7:$D$16),IF(AND(E1015&lt;DATE(2022,1,1),F1015&gt;DATE(2022,1,31)),(NETWORKDAYS(Lister!$D$20,Lister!$E$20,Lister!$D$7:$D$16)-Q1015)*O1015/NETWORKDAYS(Lister!$D$20,Lister!$E$20,Lister!$D$7:$D$16),IF(OR(AND(E1015&lt;DATE(2022,1,1),F1015&lt;DATE(2022,1,1)),E1015&gt;DATE(2022,1,31)),0)))))),0),"")</f>
        <v/>
      </c>
      <c r="U1015" s="22" t="str">
        <f>IFERROR(MAX(IF(OR(P1015="",Q1015="",R1015=""),"",IF(AND(MONTH(E1015)=2,MONTH(F1015)=2),(NETWORKDAYS(E1015,F1015,Lister!$D$7:$D$16)-R1015)*O1015/NETWORKDAYS(Lister!$D$21,Lister!$E$21,Lister!$D$7:$D$16),IF(AND(MONTH(E1015)=2,F1015&gt;DATE(2022,2,28)),(NETWORKDAYS(E1015,Lister!$E$21,Lister!$D$7:$D$16)-R1015)*O1015/NETWORKDAYS(Lister!$D$21,Lister!$E$21,Lister!$D$7:$D$16),IF(AND(E1015&lt;DATE(2022,2,1),MONTH(F1015)=2),(NETWORKDAYS(Lister!$D$21,F1015,Lister!$D$7:$D$16)-R1015)*O1015/NETWORKDAYS(Lister!$D$21,Lister!$E$21,Lister!$D$7:$D$16),IF(AND(E1015&lt;DATE(2022,2,1),F1015&gt;DATE(2022,2,28)),(NETWORKDAYS(Lister!$D$21,Lister!$E$21,Lister!$D$7:$D$16)-R1015)*O1015/NETWORKDAYS(Lister!$D$21,Lister!$E$21,Lister!$D$7:$D$16),IF(OR(AND(E1015&lt;DATE(2022,2,1),F1015&lt;DATE(2022,2,1)),E1015&gt;DATE(2022,2,28)),0)))))),0),"")</f>
        <v/>
      </c>
      <c r="V1015" s="23" t="str">
        <f t="shared" si="108"/>
        <v/>
      </c>
      <c r="W1015" s="23" t="str">
        <f t="shared" si="109"/>
        <v/>
      </c>
      <c r="X1015" s="24" t="str">
        <f t="shared" si="110"/>
        <v/>
      </c>
    </row>
    <row r="1016" spans="1:24" x14ac:dyDescent="0.3">
      <c r="A1016" s="4" t="str">
        <f t="shared" si="111"/>
        <v/>
      </c>
      <c r="B1016" s="41"/>
      <c r="C1016" s="42"/>
      <c r="D1016" s="43"/>
      <c r="E1016" s="44"/>
      <c r="F1016" s="44"/>
      <c r="G1016" s="17" t="str">
        <f>IF(OR(E1016="",F1016=""),"",NETWORKDAYS(E1016,F1016,Lister!$D$7:$D$16))</f>
        <v/>
      </c>
      <c r="I1016" s="45" t="str">
        <f t="shared" si="105"/>
        <v/>
      </c>
      <c r="J1016" s="46"/>
      <c r="K1016" s="47">
        <f>IF(ISNUMBER('Opsparede løndele'!I1001),J1016+'Opsparede løndele'!I1001,J1016)</f>
        <v>0</v>
      </c>
      <c r="L1016" s="48"/>
      <c r="M1016" s="49"/>
      <c r="N1016" s="23" t="str">
        <f t="shared" si="106"/>
        <v/>
      </c>
      <c r="O1016" s="21" t="str">
        <f t="shared" si="107"/>
        <v/>
      </c>
      <c r="P1016" s="49"/>
      <c r="Q1016" s="49"/>
      <c r="R1016" s="49"/>
      <c r="S1016" s="22" t="str">
        <f>IFERROR(MAX(IF(OR(P1016="",Q1016="",R1016=""),"",IF(AND(MONTH(E1016)=12,MONTH(F1016)=12),(NETWORKDAYS(E1016,F1016,Lister!$D$7:$D$16)-P1016)*O1016/NETWORKDAYS(Lister!$D$19,Lister!$E$19,Lister!$D$7:$D$16),IF(AND(MONTH(E1016)=12,F1016&gt;DATE(2021,12,31)),(NETWORKDAYS(E1016,Lister!$E$19,Lister!$D$7:$D$16)-P1016)*O1016/NETWORKDAYS(Lister!$D$19,Lister!$E$19,Lister!$D$7:$D$16),IF(E1016&gt;DATE(2021,12,31),0)))),0),"")</f>
        <v/>
      </c>
      <c r="T1016" s="22" t="str">
        <f>IFERROR(MAX(IF(OR(P1016="",Q1016="",R1016=""),"",IF(AND(MONTH(E1016)=1,MONTH(F1016)=1),(NETWORKDAYS(E1016,F1016,Lister!$D$7:$D$16)-Q1016)*O1016/NETWORKDAYS(Lister!$D$20,Lister!$E$20,Lister!$D$7:$D$16),IF(AND(MONTH(E1016)=1,F1016&gt;DATE(2022,1,31)),(NETWORKDAYS(E1016,Lister!$E$20,Lister!$D$7:$D$16)-Q1016)*O1016/NETWORKDAYS(Lister!$D$20,Lister!$E$20,Lister!$D$7:$D$16),IF(AND(E1016&lt;DATE(2022,1,1),MONTH(F1016)=1),(NETWORKDAYS(Lister!$D$20,F1016,Lister!$D$7:$D$16)-Q1016)*O1016/NETWORKDAYS(Lister!$D$20,Lister!$E$20,Lister!$D$7:$D$16),IF(AND(E1016&lt;DATE(2022,1,1),F1016&gt;DATE(2022,1,31)),(NETWORKDAYS(Lister!$D$20,Lister!$E$20,Lister!$D$7:$D$16)-Q1016)*O1016/NETWORKDAYS(Lister!$D$20,Lister!$E$20,Lister!$D$7:$D$16),IF(OR(AND(E1016&lt;DATE(2022,1,1),F1016&lt;DATE(2022,1,1)),E1016&gt;DATE(2022,1,31)),0)))))),0),"")</f>
        <v/>
      </c>
      <c r="U1016" s="22" t="str">
        <f>IFERROR(MAX(IF(OR(P1016="",Q1016="",R1016=""),"",IF(AND(MONTH(E1016)=2,MONTH(F1016)=2),(NETWORKDAYS(E1016,F1016,Lister!$D$7:$D$16)-R1016)*O1016/NETWORKDAYS(Lister!$D$21,Lister!$E$21,Lister!$D$7:$D$16),IF(AND(MONTH(E1016)=2,F1016&gt;DATE(2022,2,28)),(NETWORKDAYS(E1016,Lister!$E$21,Lister!$D$7:$D$16)-R1016)*O1016/NETWORKDAYS(Lister!$D$21,Lister!$E$21,Lister!$D$7:$D$16),IF(AND(E1016&lt;DATE(2022,2,1),MONTH(F1016)=2),(NETWORKDAYS(Lister!$D$21,F1016,Lister!$D$7:$D$16)-R1016)*O1016/NETWORKDAYS(Lister!$D$21,Lister!$E$21,Lister!$D$7:$D$16),IF(AND(E1016&lt;DATE(2022,2,1),F1016&gt;DATE(2022,2,28)),(NETWORKDAYS(Lister!$D$21,Lister!$E$21,Lister!$D$7:$D$16)-R1016)*O1016/NETWORKDAYS(Lister!$D$21,Lister!$E$21,Lister!$D$7:$D$16),IF(OR(AND(E1016&lt;DATE(2022,2,1),F1016&lt;DATE(2022,2,1)),E1016&gt;DATE(2022,2,28)),0)))))),0),"")</f>
        <v/>
      </c>
      <c r="V1016" s="23" t="str">
        <f t="shared" si="108"/>
        <v/>
      </c>
      <c r="W1016" s="23" t="str">
        <f t="shared" si="109"/>
        <v/>
      </c>
      <c r="X1016" s="24" t="str">
        <f t="shared" si="110"/>
        <v/>
      </c>
    </row>
    <row r="1017" spans="1:24" x14ac:dyDescent="0.3">
      <c r="A1017" s="4" t="str">
        <f t="shared" si="111"/>
        <v/>
      </c>
      <c r="B1017" s="41"/>
      <c r="C1017" s="42"/>
      <c r="D1017" s="43"/>
      <c r="E1017" s="44"/>
      <c r="F1017" s="44"/>
      <c r="G1017" s="17" t="str">
        <f>IF(OR(E1017="",F1017=""),"",NETWORKDAYS(E1017,F1017,Lister!$D$7:$D$16))</f>
        <v/>
      </c>
      <c r="I1017" s="45" t="str">
        <f t="shared" si="105"/>
        <v/>
      </c>
      <c r="J1017" s="46"/>
      <c r="K1017" s="47">
        <f>IF(ISNUMBER('Opsparede løndele'!I1002),J1017+'Opsparede løndele'!I1002,J1017)</f>
        <v>0</v>
      </c>
      <c r="L1017" s="48"/>
      <c r="M1017" s="49"/>
      <c r="N1017" s="23" t="str">
        <f t="shared" si="106"/>
        <v/>
      </c>
      <c r="O1017" s="21" t="str">
        <f t="shared" si="107"/>
        <v/>
      </c>
      <c r="P1017" s="49"/>
      <c r="Q1017" s="49"/>
      <c r="R1017" s="49"/>
      <c r="S1017" s="22" t="str">
        <f>IFERROR(MAX(IF(OR(P1017="",Q1017="",R1017=""),"",IF(AND(MONTH(E1017)=12,MONTH(F1017)=12),(NETWORKDAYS(E1017,F1017,Lister!$D$7:$D$16)-P1017)*O1017/NETWORKDAYS(Lister!$D$19,Lister!$E$19,Lister!$D$7:$D$16),IF(AND(MONTH(E1017)=12,F1017&gt;DATE(2021,12,31)),(NETWORKDAYS(E1017,Lister!$E$19,Lister!$D$7:$D$16)-P1017)*O1017/NETWORKDAYS(Lister!$D$19,Lister!$E$19,Lister!$D$7:$D$16),IF(E1017&gt;DATE(2021,12,31),0)))),0),"")</f>
        <v/>
      </c>
      <c r="T1017" s="22" t="str">
        <f>IFERROR(MAX(IF(OR(P1017="",Q1017="",R1017=""),"",IF(AND(MONTH(E1017)=1,MONTH(F1017)=1),(NETWORKDAYS(E1017,F1017,Lister!$D$7:$D$16)-Q1017)*O1017/NETWORKDAYS(Lister!$D$20,Lister!$E$20,Lister!$D$7:$D$16),IF(AND(MONTH(E1017)=1,F1017&gt;DATE(2022,1,31)),(NETWORKDAYS(E1017,Lister!$E$20,Lister!$D$7:$D$16)-Q1017)*O1017/NETWORKDAYS(Lister!$D$20,Lister!$E$20,Lister!$D$7:$D$16),IF(AND(E1017&lt;DATE(2022,1,1),MONTH(F1017)=1),(NETWORKDAYS(Lister!$D$20,F1017,Lister!$D$7:$D$16)-Q1017)*O1017/NETWORKDAYS(Lister!$D$20,Lister!$E$20,Lister!$D$7:$D$16),IF(AND(E1017&lt;DATE(2022,1,1),F1017&gt;DATE(2022,1,31)),(NETWORKDAYS(Lister!$D$20,Lister!$E$20,Lister!$D$7:$D$16)-Q1017)*O1017/NETWORKDAYS(Lister!$D$20,Lister!$E$20,Lister!$D$7:$D$16),IF(OR(AND(E1017&lt;DATE(2022,1,1),F1017&lt;DATE(2022,1,1)),E1017&gt;DATE(2022,1,31)),0)))))),0),"")</f>
        <v/>
      </c>
      <c r="U1017" s="22" t="str">
        <f>IFERROR(MAX(IF(OR(P1017="",Q1017="",R1017=""),"",IF(AND(MONTH(E1017)=2,MONTH(F1017)=2),(NETWORKDAYS(E1017,F1017,Lister!$D$7:$D$16)-R1017)*O1017/NETWORKDAYS(Lister!$D$21,Lister!$E$21,Lister!$D$7:$D$16),IF(AND(MONTH(E1017)=2,F1017&gt;DATE(2022,2,28)),(NETWORKDAYS(E1017,Lister!$E$21,Lister!$D$7:$D$16)-R1017)*O1017/NETWORKDAYS(Lister!$D$21,Lister!$E$21,Lister!$D$7:$D$16),IF(AND(E1017&lt;DATE(2022,2,1),MONTH(F1017)=2),(NETWORKDAYS(Lister!$D$21,F1017,Lister!$D$7:$D$16)-R1017)*O1017/NETWORKDAYS(Lister!$D$21,Lister!$E$21,Lister!$D$7:$D$16),IF(AND(E1017&lt;DATE(2022,2,1),F1017&gt;DATE(2022,2,28)),(NETWORKDAYS(Lister!$D$21,Lister!$E$21,Lister!$D$7:$D$16)-R1017)*O1017/NETWORKDAYS(Lister!$D$21,Lister!$E$21,Lister!$D$7:$D$16),IF(OR(AND(E1017&lt;DATE(2022,2,1),F1017&lt;DATE(2022,2,1)),E1017&gt;DATE(2022,2,28)),0)))))),0),"")</f>
        <v/>
      </c>
      <c r="V1017" s="23" t="str">
        <f t="shared" si="108"/>
        <v/>
      </c>
      <c r="W1017" s="23" t="str">
        <f t="shared" si="109"/>
        <v/>
      </c>
      <c r="X1017" s="24" t="str">
        <f t="shared" si="110"/>
        <v/>
      </c>
    </row>
    <row r="1018" spans="1:24" x14ac:dyDescent="0.3">
      <c r="A1018" s="4" t="str">
        <f t="shared" si="111"/>
        <v/>
      </c>
      <c r="B1018" s="41"/>
      <c r="C1018" s="42"/>
      <c r="D1018" s="43"/>
      <c r="E1018" s="44"/>
      <c r="F1018" s="44"/>
      <c r="G1018" s="17" t="str">
        <f>IF(OR(E1018="",F1018=""),"",NETWORKDAYS(E1018,F1018,Lister!$D$7:$D$16))</f>
        <v/>
      </c>
      <c r="I1018" s="45" t="str">
        <f t="shared" si="105"/>
        <v/>
      </c>
      <c r="J1018" s="46"/>
      <c r="K1018" s="47">
        <f>IF(ISNUMBER('Opsparede løndele'!I1003),J1018+'Opsparede løndele'!I1003,J1018)</f>
        <v>0</v>
      </c>
      <c r="L1018" s="48"/>
      <c r="M1018" s="49"/>
      <c r="N1018" s="23" t="str">
        <f t="shared" si="106"/>
        <v/>
      </c>
      <c r="O1018" s="21" t="str">
        <f t="shared" si="107"/>
        <v/>
      </c>
      <c r="P1018" s="49"/>
      <c r="Q1018" s="49"/>
      <c r="R1018" s="49"/>
      <c r="S1018" s="22" t="str">
        <f>IFERROR(MAX(IF(OR(P1018="",Q1018="",R1018=""),"",IF(AND(MONTH(E1018)=12,MONTH(F1018)=12),(NETWORKDAYS(E1018,F1018,Lister!$D$7:$D$16)-P1018)*O1018/NETWORKDAYS(Lister!$D$19,Lister!$E$19,Lister!$D$7:$D$16),IF(AND(MONTH(E1018)=12,F1018&gt;DATE(2021,12,31)),(NETWORKDAYS(E1018,Lister!$E$19,Lister!$D$7:$D$16)-P1018)*O1018/NETWORKDAYS(Lister!$D$19,Lister!$E$19,Lister!$D$7:$D$16),IF(E1018&gt;DATE(2021,12,31),0)))),0),"")</f>
        <v/>
      </c>
      <c r="T1018" s="22" t="str">
        <f>IFERROR(MAX(IF(OR(P1018="",Q1018="",R1018=""),"",IF(AND(MONTH(E1018)=1,MONTH(F1018)=1),(NETWORKDAYS(E1018,F1018,Lister!$D$7:$D$16)-Q1018)*O1018/NETWORKDAYS(Lister!$D$20,Lister!$E$20,Lister!$D$7:$D$16),IF(AND(MONTH(E1018)=1,F1018&gt;DATE(2022,1,31)),(NETWORKDAYS(E1018,Lister!$E$20,Lister!$D$7:$D$16)-Q1018)*O1018/NETWORKDAYS(Lister!$D$20,Lister!$E$20,Lister!$D$7:$D$16),IF(AND(E1018&lt;DATE(2022,1,1),MONTH(F1018)=1),(NETWORKDAYS(Lister!$D$20,F1018,Lister!$D$7:$D$16)-Q1018)*O1018/NETWORKDAYS(Lister!$D$20,Lister!$E$20,Lister!$D$7:$D$16),IF(AND(E1018&lt;DATE(2022,1,1),F1018&gt;DATE(2022,1,31)),(NETWORKDAYS(Lister!$D$20,Lister!$E$20,Lister!$D$7:$D$16)-Q1018)*O1018/NETWORKDAYS(Lister!$D$20,Lister!$E$20,Lister!$D$7:$D$16),IF(OR(AND(E1018&lt;DATE(2022,1,1),F1018&lt;DATE(2022,1,1)),E1018&gt;DATE(2022,1,31)),0)))))),0),"")</f>
        <v/>
      </c>
      <c r="U1018" s="22" t="str">
        <f>IFERROR(MAX(IF(OR(P1018="",Q1018="",R1018=""),"",IF(AND(MONTH(E1018)=2,MONTH(F1018)=2),(NETWORKDAYS(E1018,F1018,Lister!$D$7:$D$16)-R1018)*O1018/NETWORKDAYS(Lister!$D$21,Lister!$E$21,Lister!$D$7:$D$16),IF(AND(MONTH(E1018)=2,F1018&gt;DATE(2022,2,28)),(NETWORKDAYS(E1018,Lister!$E$21,Lister!$D$7:$D$16)-R1018)*O1018/NETWORKDAYS(Lister!$D$21,Lister!$E$21,Lister!$D$7:$D$16),IF(AND(E1018&lt;DATE(2022,2,1),MONTH(F1018)=2),(NETWORKDAYS(Lister!$D$21,F1018,Lister!$D$7:$D$16)-R1018)*O1018/NETWORKDAYS(Lister!$D$21,Lister!$E$21,Lister!$D$7:$D$16),IF(AND(E1018&lt;DATE(2022,2,1),F1018&gt;DATE(2022,2,28)),(NETWORKDAYS(Lister!$D$21,Lister!$E$21,Lister!$D$7:$D$16)-R1018)*O1018/NETWORKDAYS(Lister!$D$21,Lister!$E$21,Lister!$D$7:$D$16),IF(OR(AND(E1018&lt;DATE(2022,2,1),F1018&lt;DATE(2022,2,1)),E1018&gt;DATE(2022,2,28)),0)))))),0),"")</f>
        <v/>
      </c>
      <c r="V1018" s="23" t="str">
        <f t="shared" si="108"/>
        <v/>
      </c>
      <c r="W1018" s="23" t="str">
        <f t="shared" si="109"/>
        <v/>
      </c>
      <c r="X1018" s="24" t="str">
        <f t="shared" si="110"/>
        <v/>
      </c>
    </row>
    <row r="1019" spans="1:24" x14ac:dyDescent="0.3">
      <c r="A1019" s="4" t="str">
        <f t="shared" si="111"/>
        <v/>
      </c>
      <c r="B1019" s="41"/>
      <c r="C1019" s="42"/>
      <c r="D1019" s="43"/>
      <c r="E1019" s="44"/>
      <c r="F1019" s="44"/>
      <c r="G1019" s="17" t="str">
        <f>IF(OR(E1019="",F1019=""),"",NETWORKDAYS(E1019,F1019,Lister!$D$7:$D$16))</f>
        <v/>
      </c>
      <c r="I1019" s="45" t="str">
        <f t="shared" si="105"/>
        <v/>
      </c>
      <c r="J1019" s="46"/>
      <c r="K1019" s="47">
        <f>IF(ISNUMBER('Opsparede løndele'!I1004),J1019+'Opsparede løndele'!I1004,J1019)</f>
        <v>0</v>
      </c>
      <c r="L1019" s="48"/>
      <c r="M1019" s="49"/>
      <c r="N1019" s="23" t="str">
        <f t="shared" si="106"/>
        <v/>
      </c>
      <c r="O1019" s="21" t="str">
        <f t="shared" si="107"/>
        <v/>
      </c>
      <c r="P1019" s="49"/>
      <c r="Q1019" s="49"/>
      <c r="R1019" s="49"/>
      <c r="S1019" s="22" t="str">
        <f>IFERROR(MAX(IF(OR(P1019="",Q1019="",R1019=""),"",IF(AND(MONTH(E1019)=12,MONTH(F1019)=12),(NETWORKDAYS(E1019,F1019,Lister!$D$7:$D$16)-P1019)*O1019/NETWORKDAYS(Lister!$D$19,Lister!$E$19,Lister!$D$7:$D$16),IF(AND(MONTH(E1019)=12,F1019&gt;DATE(2021,12,31)),(NETWORKDAYS(E1019,Lister!$E$19,Lister!$D$7:$D$16)-P1019)*O1019/NETWORKDAYS(Lister!$D$19,Lister!$E$19,Lister!$D$7:$D$16),IF(E1019&gt;DATE(2021,12,31),0)))),0),"")</f>
        <v/>
      </c>
      <c r="T1019" s="22" t="str">
        <f>IFERROR(MAX(IF(OR(P1019="",Q1019="",R1019=""),"",IF(AND(MONTH(E1019)=1,MONTH(F1019)=1),(NETWORKDAYS(E1019,F1019,Lister!$D$7:$D$16)-Q1019)*O1019/NETWORKDAYS(Lister!$D$20,Lister!$E$20,Lister!$D$7:$D$16),IF(AND(MONTH(E1019)=1,F1019&gt;DATE(2022,1,31)),(NETWORKDAYS(E1019,Lister!$E$20,Lister!$D$7:$D$16)-Q1019)*O1019/NETWORKDAYS(Lister!$D$20,Lister!$E$20,Lister!$D$7:$D$16),IF(AND(E1019&lt;DATE(2022,1,1),MONTH(F1019)=1),(NETWORKDAYS(Lister!$D$20,F1019,Lister!$D$7:$D$16)-Q1019)*O1019/NETWORKDAYS(Lister!$D$20,Lister!$E$20,Lister!$D$7:$D$16),IF(AND(E1019&lt;DATE(2022,1,1),F1019&gt;DATE(2022,1,31)),(NETWORKDAYS(Lister!$D$20,Lister!$E$20,Lister!$D$7:$D$16)-Q1019)*O1019/NETWORKDAYS(Lister!$D$20,Lister!$E$20,Lister!$D$7:$D$16),IF(OR(AND(E1019&lt;DATE(2022,1,1),F1019&lt;DATE(2022,1,1)),E1019&gt;DATE(2022,1,31)),0)))))),0),"")</f>
        <v/>
      </c>
      <c r="U1019" s="22" t="str">
        <f>IFERROR(MAX(IF(OR(P1019="",Q1019="",R1019=""),"",IF(AND(MONTH(E1019)=2,MONTH(F1019)=2),(NETWORKDAYS(E1019,F1019,Lister!$D$7:$D$16)-R1019)*O1019/NETWORKDAYS(Lister!$D$21,Lister!$E$21,Lister!$D$7:$D$16),IF(AND(MONTH(E1019)=2,F1019&gt;DATE(2022,2,28)),(NETWORKDAYS(E1019,Lister!$E$21,Lister!$D$7:$D$16)-R1019)*O1019/NETWORKDAYS(Lister!$D$21,Lister!$E$21,Lister!$D$7:$D$16),IF(AND(E1019&lt;DATE(2022,2,1),MONTH(F1019)=2),(NETWORKDAYS(Lister!$D$21,F1019,Lister!$D$7:$D$16)-R1019)*O1019/NETWORKDAYS(Lister!$D$21,Lister!$E$21,Lister!$D$7:$D$16),IF(AND(E1019&lt;DATE(2022,2,1),F1019&gt;DATE(2022,2,28)),(NETWORKDAYS(Lister!$D$21,Lister!$E$21,Lister!$D$7:$D$16)-R1019)*O1019/NETWORKDAYS(Lister!$D$21,Lister!$E$21,Lister!$D$7:$D$16),IF(OR(AND(E1019&lt;DATE(2022,2,1),F1019&lt;DATE(2022,2,1)),E1019&gt;DATE(2022,2,28)),0)))))),0),"")</f>
        <v/>
      </c>
      <c r="V1019" s="23" t="str">
        <f t="shared" si="108"/>
        <v/>
      </c>
      <c r="W1019" s="23" t="str">
        <f t="shared" si="109"/>
        <v/>
      </c>
      <c r="X1019" s="24" t="str">
        <f t="shared" si="110"/>
        <v/>
      </c>
    </row>
    <row r="1020" spans="1:24" x14ac:dyDescent="0.3">
      <c r="A1020" s="4" t="str">
        <f t="shared" si="111"/>
        <v/>
      </c>
      <c r="B1020" s="41"/>
      <c r="C1020" s="42"/>
      <c r="D1020" s="43"/>
      <c r="E1020" s="44"/>
      <c r="F1020" s="44"/>
      <c r="G1020" s="17" t="str">
        <f>IF(OR(E1020="",F1020=""),"",NETWORKDAYS(E1020,F1020,Lister!$D$7:$D$16))</f>
        <v/>
      </c>
      <c r="I1020" s="45" t="str">
        <f t="shared" si="105"/>
        <v/>
      </c>
      <c r="J1020" s="46"/>
      <c r="K1020" s="47">
        <f>IF(ISNUMBER('Opsparede løndele'!I1005),J1020+'Opsparede løndele'!I1005,J1020)</f>
        <v>0</v>
      </c>
      <c r="L1020" s="48"/>
      <c r="M1020" s="49"/>
      <c r="N1020" s="23" t="str">
        <f t="shared" si="106"/>
        <v/>
      </c>
      <c r="O1020" s="21" t="str">
        <f t="shared" si="107"/>
        <v/>
      </c>
      <c r="P1020" s="49"/>
      <c r="Q1020" s="49"/>
      <c r="R1020" s="49"/>
      <c r="S1020" s="22" t="str">
        <f>IFERROR(MAX(IF(OR(P1020="",Q1020="",R1020=""),"",IF(AND(MONTH(E1020)=12,MONTH(F1020)=12),(NETWORKDAYS(E1020,F1020,Lister!$D$7:$D$16)-P1020)*O1020/NETWORKDAYS(Lister!$D$19,Lister!$E$19,Lister!$D$7:$D$16),IF(AND(MONTH(E1020)=12,F1020&gt;DATE(2021,12,31)),(NETWORKDAYS(E1020,Lister!$E$19,Lister!$D$7:$D$16)-P1020)*O1020/NETWORKDAYS(Lister!$D$19,Lister!$E$19,Lister!$D$7:$D$16),IF(E1020&gt;DATE(2021,12,31),0)))),0),"")</f>
        <v/>
      </c>
      <c r="T1020" s="22" t="str">
        <f>IFERROR(MAX(IF(OR(P1020="",Q1020="",R1020=""),"",IF(AND(MONTH(E1020)=1,MONTH(F1020)=1),(NETWORKDAYS(E1020,F1020,Lister!$D$7:$D$16)-Q1020)*O1020/NETWORKDAYS(Lister!$D$20,Lister!$E$20,Lister!$D$7:$D$16),IF(AND(MONTH(E1020)=1,F1020&gt;DATE(2022,1,31)),(NETWORKDAYS(E1020,Lister!$E$20,Lister!$D$7:$D$16)-Q1020)*O1020/NETWORKDAYS(Lister!$D$20,Lister!$E$20,Lister!$D$7:$D$16),IF(AND(E1020&lt;DATE(2022,1,1),MONTH(F1020)=1),(NETWORKDAYS(Lister!$D$20,F1020,Lister!$D$7:$D$16)-Q1020)*O1020/NETWORKDAYS(Lister!$D$20,Lister!$E$20,Lister!$D$7:$D$16),IF(AND(E1020&lt;DATE(2022,1,1),F1020&gt;DATE(2022,1,31)),(NETWORKDAYS(Lister!$D$20,Lister!$E$20,Lister!$D$7:$D$16)-Q1020)*O1020/NETWORKDAYS(Lister!$D$20,Lister!$E$20,Lister!$D$7:$D$16),IF(OR(AND(E1020&lt;DATE(2022,1,1),F1020&lt;DATE(2022,1,1)),E1020&gt;DATE(2022,1,31)),0)))))),0),"")</f>
        <v/>
      </c>
      <c r="U1020" s="22" t="str">
        <f>IFERROR(MAX(IF(OR(P1020="",Q1020="",R1020=""),"",IF(AND(MONTH(E1020)=2,MONTH(F1020)=2),(NETWORKDAYS(E1020,F1020,Lister!$D$7:$D$16)-R1020)*O1020/NETWORKDAYS(Lister!$D$21,Lister!$E$21,Lister!$D$7:$D$16),IF(AND(MONTH(E1020)=2,F1020&gt;DATE(2022,2,28)),(NETWORKDAYS(E1020,Lister!$E$21,Lister!$D$7:$D$16)-R1020)*O1020/NETWORKDAYS(Lister!$D$21,Lister!$E$21,Lister!$D$7:$D$16),IF(AND(E1020&lt;DATE(2022,2,1),MONTH(F1020)=2),(NETWORKDAYS(Lister!$D$21,F1020,Lister!$D$7:$D$16)-R1020)*O1020/NETWORKDAYS(Lister!$D$21,Lister!$E$21,Lister!$D$7:$D$16),IF(AND(E1020&lt;DATE(2022,2,1),F1020&gt;DATE(2022,2,28)),(NETWORKDAYS(Lister!$D$21,Lister!$E$21,Lister!$D$7:$D$16)-R1020)*O1020/NETWORKDAYS(Lister!$D$21,Lister!$E$21,Lister!$D$7:$D$16),IF(OR(AND(E1020&lt;DATE(2022,2,1),F1020&lt;DATE(2022,2,1)),E1020&gt;DATE(2022,2,28)),0)))))),0),"")</f>
        <v/>
      </c>
      <c r="V1020" s="23" t="str">
        <f t="shared" si="108"/>
        <v/>
      </c>
      <c r="W1020" s="23" t="str">
        <f t="shared" si="109"/>
        <v/>
      </c>
      <c r="X1020" s="24" t="str">
        <f t="shared" si="110"/>
        <v/>
      </c>
    </row>
    <row r="1021" spans="1:24" x14ac:dyDescent="0.3">
      <c r="A1021" s="4" t="str">
        <f t="shared" si="111"/>
        <v/>
      </c>
      <c r="B1021" s="41"/>
      <c r="C1021" s="42"/>
      <c r="D1021" s="43"/>
      <c r="E1021" s="44"/>
      <c r="F1021" s="44"/>
      <c r="G1021" s="17" t="str">
        <f>IF(OR(E1021="",F1021=""),"",NETWORKDAYS(E1021,F1021,Lister!$D$7:$D$16))</f>
        <v/>
      </c>
      <c r="I1021" s="45" t="str">
        <f t="shared" si="105"/>
        <v/>
      </c>
      <c r="J1021" s="46"/>
      <c r="K1021" s="47">
        <f>IF(ISNUMBER('Opsparede løndele'!I1006),J1021+'Opsparede løndele'!I1006,J1021)</f>
        <v>0</v>
      </c>
      <c r="L1021" s="48"/>
      <c r="M1021" s="49"/>
      <c r="N1021" s="23" t="str">
        <f t="shared" si="106"/>
        <v/>
      </c>
      <c r="O1021" s="21" t="str">
        <f t="shared" si="107"/>
        <v/>
      </c>
      <c r="P1021" s="49"/>
      <c r="Q1021" s="49"/>
      <c r="R1021" s="49"/>
      <c r="S1021" s="22" t="str">
        <f>IFERROR(MAX(IF(OR(P1021="",Q1021="",R1021=""),"",IF(AND(MONTH(E1021)=12,MONTH(F1021)=12),(NETWORKDAYS(E1021,F1021,Lister!$D$7:$D$16)-P1021)*O1021/NETWORKDAYS(Lister!$D$19,Lister!$E$19,Lister!$D$7:$D$16),IF(AND(MONTH(E1021)=12,F1021&gt;DATE(2021,12,31)),(NETWORKDAYS(E1021,Lister!$E$19,Lister!$D$7:$D$16)-P1021)*O1021/NETWORKDAYS(Lister!$D$19,Lister!$E$19,Lister!$D$7:$D$16),IF(E1021&gt;DATE(2021,12,31),0)))),0),"")</f>
        <v/>
      </c>
      <c r="T1021" s="22" t="str">
        <f>IFERROR(MAX(IF(OR(P1021="",Q1021="",R1021=""),"",IF(AND(MONTH(E1021)=1,MONTH(F1021)=1),(NETWORKDAYS(E1021,F1021,Lister!$D$7:$D$16)-Q1021)*O1021/NETWORKDAYS(Lister!$D$20,Lister!$E$20,Lister!$D$7:$D$16),IF(AND(MONTH(E1021)=1,F1021&gt;DATE(2022,1,31)),(NETWORKDAYS(E1021,Lister!$E$20,Lister!$D$7:$D$16)-Q1021)*O1021/NETWORKDAYS(Lister!$D$20,Lister!$E$20,Lister!$D$7:$D$16),IF(AND(E1021&lt;DATE(2022,1,1),MONTH(F1021)=1),(NETWORKDAYS(Lister!$D$20,F1021,Lister!$D$7:$D$16)-Q1021)*O1021/NETWORKDAYS(Lister!$D$20,Lister!$E$20,Lister!$D$7:$D$16),IF(AND(E1021&lt;DATE(2022,1,1),F1021&gt;DATE(2022,1,31)),(NETWORKDAYS(Lister!$D$20,Lister!$E$20,Lister!$D$7:$D$16)-Q1021)*O1021/NETWORKDAYS(Lister!$D$20,Lister!$E$20,Lister!$D$7:$D$16),IF(OR(AND(E1021&lt;DATE(2022,1,1),F1021&lt;DATE(2022,1,1)),E1021&gt;DATE(2022,1,31)),0)))))),0),"")</f>
        <v/>
      </c>
      <c r="U1021" s="22" t="str">
        <f>IFERROR(MAX(IF(OR(P1021="",Q1021="",R1021=""),"",IF(AND(MONTH(E1021)=2,MONTH(F1021)=2),(NETWORKDAYS(E1021,F1021,Lister!$D$7:$D$16)-R1021)*O1021/NETWORKDAYS(Lister!$D$21,Lister!$E$21,Lister!$D$7:$D$16),IF(AND(MONTH(E1021)=2,F1021&gt;DATE(2022,2,28)),(NETWORKDAYS(E1021,Lister!$E$21,Lister!$D$7:$D$16)-R1021)*O1021/NETWORKDAYS(Lister!$D$21,Lister!$E$21,Lister!$D$7:$D$16),IF(AND(E1021&lt;DATE(2022,2,1),MONTH(F1021)=2),(NETWORKDAYS(Lister!$D$21,F1021,Lister!$D$7:$D$16)-R1021)*O1021/NETWORKDAYS(Lister!$D$21,Lister!$E$21,Lister!$D$7:$D$16),IF(AND(E1021&lt;DATE(2022,2,1),F1021&gt;DATE(2022,2,28)),(NETWORKDAYS(Lister!$D$21,Lister!$E$21,Lister!$D$7:$D$16)-R1021)*O1021/NETWORKDAYS(Lister!$D$21,Lister!$E$21,Lister!$D$7:$D$16),IF(OR(AND(E1021&lt;DATE(2022,2,1),F1021&lt;DATE(2022,2,1)),E1021&gt;DATE(2022,2,28)),0)))))),0),"")</f>
        <v/>
      </c>
      <c r="V1021" s="23" t="str">
        <f t="shared" si="108"/>
        <v/>
      </c>
      <c r="W1021" s="23" t="str">
        <f t="shared" si="109"/>
        <v/>
      </c>
      <c r="X1021" s="24" t="str">
        <f t="shared" si="110"/>
        <v/>
      </c>
    </row>
    <row r="1022" spans="1:24" x14ac:dyDescent="0.3">
      <c r="A1022" s="4" t="str">
        <f t="shared" si="111"/>
        <v/>
      </c>
      <c r="B1022" s="41"/>
      <c r="C1022" s="42"/>
      <c r="D1022" s="43"/>
      <c r="E1022" s="44"/>
      <c r="F1022" s="44"/>
      <c r="G1022" s="17" t="str">
        <f>IF(OR(E1022="",F1022=""),"",NETWORKDAYS(E1022,F1022,Lister!$D$7:$D$16))</f>
        <v/>
      </c>
      <c r="I1022" s="45" t="str">
        <f t="shared" si="105"/>
        <v/>
      </c>
      <c r="J1022" s="46"/>
      <c r="K1022" s="47">
        <f>IF(ISNUMBER('Opsparede løndele'!I1007),J1022+'Opsparede løndele'!I1007,J1022)</f>
        <v>0</v>
      </c>
      <c r="L1022" s="48"/>
      <c r="M1022" s="49"/>
      <c r="N1022" s="23" t="str">
        <f t="shared" si="106"/>
        <v/>
      </c>
      <c r="O1022" s="21" t="str">
        <f t="shared" si="107"/>
        <v/>
      </c>
      <c r="P1022" s="49"/>
      <c r="Q1022" s="49"/>
      <c r="R1022" s="49"/>
      <c r="S1022" s="22" t="str">
        <f>IFERROR(MAX(IF(OR(P1022="",Q1022="",R1022=""),"",IF(AND(MONTH(E1022)=12,MONTH(F1022)=12),(NETWORKDAYS(E1022,F1022,Lister!$D$7:$D$16)-P1022)*O1022/NETWORKDAYS(Lister!$D$19,Lister!$E$19,Lister!$D$7:$D$16),IF(AND(MONTH(E1022)=12,F1022&gt;DATE(2021,12,31)),(NETWORKDAYS(E1022,Lister!$E$19,Lister!$D$7:$D$16)-P1022)*O1022/NETWORKDAYS(Lister!$D$19,Lister!$E$19,Lister!$D$7:$D$16),IF(E1022&gt;DATE(2021,12,31),0)))),0),"")</f>
        <v/>
      </c>
      <c r="T1022" s="22" t="str">
        <f>IFERROR(MAX(IF(OR(P1022="",Q1022="",R1022=""),"",IF(AND(MONTH(E1022)=1,MONTH(F1022)=1),(NETWORKDAYS(E1022,F1022,Lister!$D$7:$D$16)-Q1022)*O1022/NETWORKDAYS(Lister!$D$20,Lister!$E$20,Lister!$D$7:$D$16),IF(AND(MONTH(E1022)=1,F1022&gt;DATE(2022,1,31)),(NETWORKDAYS(E1022,Lister!$E$20,Lister!$D$7:$D$16)-Q1022)*O1022/NETWORKDAYS(Lister!$D$20,Lister!$E$20,Lister!$D$7:$D$16),IF(AND(E1022&lt;DATE(2022,1,1),MONTH(F1022)=1),(NETWORKDAYS(Lister!$D$20,F1022,Lister!$D$7:$D$16)-Q1022)*O1022/NETWORKDAYS(Lister!$D$20,Lister!$E$20,Lister!$D$7:$D$16),IF(AND(E1022&lt;DATE(2022,1,1),F1022&gt;DATE(2022,1,31)),(NETWORKDAYS(Lister!$D$20,Lister!$E$20,Lister!$D$7:$D$16)-Q1022)*O1022/NETWORKDAYS(Lister!$D$20,Lister!$E$20,Lister!$D$7:$D$16),IF(OR(AND(E1022&lt;DATE(2022,1,1),F1022&lt;DATE(2022,1,1)),E1022&gt;DATE(2022,1,31)),0)))))),0),"")</f>
        <v/>
      </c>
      <c r="U1022" s="22" t="str">
        <f>IFERROR(MAX(IF(OR(P1022="",Q1022="",R1022=""),"",IF(AND(MONTH(E1022)=2,MONTH(F1022)=2),(NETWORKDAYS(E1022,F1022,Lister!$D$7:$D$16)-R1022)*O1022/NETWORKDAYS(Lister!$D$21,Lister!$E$21,Lister!$D$7:$D$16),IF(AND(MONTH(E1022)=2,F1022&gt;DATE(2022,2,28)),(NETWORKDAYS(E1022,Lister!$E$21,Lister!$D$7:$D$16)-R1022)*O1022/NETWORKDAYS(Lister!$D$21,Lister!$E$21,Lister!$D$7:$D$16),IF(AND(E1022&lt;DATE(2022,2,1),MONTH(F1022)=2),(NETWORKDAYS(Lister!$D$21,F1022,Lister!$D$7:$D$16)-R1022)*O1022/NETWORKDAYS(Lister!$D$21,Lister!$E$21,Lister!$D$7:$D$16),IF(AND(E1022&lt;DATE(2022,2,1),F1022&gt;DATE(2022,2,28)),(NETWORKDAYS(Lister!$D$21,Lister!$E$21,Lister!$D$7:$D$16)-R1022)*O1022/NETWORKDAYS(Lister!$D$21,Lister!$E$21,Lister!$D$7:$D$16),IF(OR(AND(E1022&lt;DATE(2022,2,1),F1022&lt;DATE(2022,2,1)),E1022&gt;DATE(2022,2,28)),0)))))),0),"")</f>
        <v/>
      </c>
      <c r="V1022" s="23" t="str">
        <f t="shared" si="108"/>
        <v/>
      </c>
      <c r="W1022" s="23" t="str">
        <f t="shared" si="109"/>
        <v/>
      </c>
      <c r="X1022" s="24" t="str">
        <f t="shared" si="110"/>
        <v/>
      </c>
    </row>
    <row r="1023" spans="1:24" x14ac:dyDescent="0.3">
      <c r="A1023" s="4" t="str">
        <f t="shared" si="111"/>
        <v/>
      </c>
      <c r="B1023" s="41"/>
      <c r="C1023" s="42"/>
      <c r="D1023" s="43"/>
      <c r="E1023" s="44"/>
      <c r="F1023" s="44"/>
      <c r="G1023" s="17" t="str">
        <f>IF(OR(E1023="",F1023=""),"",NETWORKDAYS(E1023,F1023,Lister!$D$7:$D$16))</f>
        <v/>
      </c>
      <c r="I1023" s="45" t="str">
        <f t="shared" si="105"/>
        <v/>
      </c>
      <c r="J1023" s="46"/>
      <c r="K1023" s="47">
        <f>IF(ISNUMBER('Opsparede løndele'!I1008),J1023+'Opsparede løndele'!I1008,J1023)</f>
        <v>0</v>
      </c>
      <c r="L1023" s="48"/>
      <c r="M1023" s="49"/>
      <c r="N1023" s="23" t="str">
        <f t="shared" si="106"/>
        <v/>
      </c>
      <c r="O1023" s="21" t="str">
        <f t="shared" si="107"/>
        <v/>
      </c>
      <c r="P1023" s="49"/>
      <c r="Q1023" s="49"/>
      <c r="R1023" s="49"/>
      <c r="S1023" s="22" t="str">
        <f>IFERROR(MAX(IF(OR(P1023="",Q1023="",R1023=""),"",IF(AND(MONTH(E1023)=12,MONTH(F1023)=12),(NETWORKDAYS(E1023,F1023,Lister!$D$7:$D$16)-P1023)*O1023/NETWORKDAYS(Lister!$D$19,Lister!$E$19,Lister!$D$7:$D$16),IF(AND(MONTH(E1023)=12,F1023&gt;DATE(2021,12,31)),(NETWORKDAYS(E1023,Lister!$E$19,Lister!$D$7:$D$16)-P1023)*O1023/NETWORKDAYS(Lister!$D$19,Lister!$E$19,Lister!$D$7:$D$16),IF(E1023&gt;DATE(2021,12,31),0)))),0),"")</f>
        <v/>
      </c>
      <c r="T1023" s="22" t="str">
        <f>IFERROR(MAX(IF(OR(P1023="",Q1023="",R1023=""),"",IF(AND(MONTH(E1023)=1,MONTH(F1023)=1),(NETWORKDAYS(E1023,F1023,Lister!$D$7:$D$16)-Q1023)*O1023/NETWORKDAYS(Lister!$D$20,Lister!$E$20,Lister!$D$7:$D$16),IF(AND(MONTH(E1023)=1,F1023&gt;DATE(2022,1,31)),(NETWORKDAYS(E1023,Lister!$E$20,Lister!$D$7:$D$16)-Q1023)*O1023/NETWORKDAYS(Lister!$D$20,Lister!$E$20,Lister!$D$7:$D$16),IF(AND(E1023&lt;DATE(2022,1,1),MONTH(F1023)=1),(NETWORKDAYS(Lister!$D$20,F1023,Lister!$D$7:$D$16)-Q1023)*O1023/NETWORKDAYS(Lister!$D$20,Lister!$E$20,Lister!$D$7:$D$16),IF(AND(E1023&lt;DATE(2022,1,1),F1023&gt;DATE(2022,1,31)),(NETWORKDAYS(Lister!$D$20,Lister!$E$20,Lister!$D$7:$D$16)-Q1023)*O1023/NETWORKDAYS(Lister!$D$20,Lister!$E$20,Lister!$D$7:$D$16),IF(OR(AND(E1023&lt;DATE(2022,1,1),F1023&lt;DATE(2022,1,1)),E1023&gt;DATE(2022,1,31)),0)))))),0),"")</f>
        <v/>
      </c>
      <c r="U1023" s="22" t="str">
        <f>IFERROR(MAX(IF(OR(P1023="",Q1023="",R1023=""),"",IF(AND(MONTH(E1023)=2,MONTH(F1023)=2),(NETWORKDAYS(E1023,F1023,Lister!$D$7:$D$16)-R1023)*O1023/NETWORKDAYS(Lister!$D$21,Lister!$E$21,Lister!$D$7:$D$16),IF(AND(MONTH(E1023)=2,F1023&gt;DATE(2022,2,28)),(NETWORKDAYS(E1023,Lister!$E$21,Lister!$D$7:$D$16)-R1023)*O1023/NETWORKDAYS(Lister!$D$21,Lister!$E$21,Lister!$D$7:$D$16),IF(AND(E1023&lt;DATE(2022,2,1),MONTH(F1023)=2),(NETWORKDAYS(Lister!$D$21,F1023,Lister!$D$7:$D$16)-R1023)*O1023/NETWORKDAYS(Lister!$D$21,Lister!$E$21,Lister!$D$7:$D$16),IF(AND(E1023&lt;DATE(2022,2,1),F1023&gt;DATE(2022,2,28)),(NETWORKDAYS(Lister!$D$21,Lister!$E$21,Lister!$D$7:$D$16)-R1023)*O1023/NETWORKDAYS(Lister!$D$21,Lister!$E$21,Lister!$D$7:$D$16),IF(OR(AND(E1023&lt;DATE(2022,2,1),F1023&lt;DATE(2022,2,1)),E1023&gt;DATE(2022,2,28)),0)))))),0),"")</f>
        <v/>
      </c>
      <c r="V1023" s="23" t="str">
        <f t="shared" si="108"/>
        <v/>
      </c>
      <c r="W1023" s="23" t="str">
        <f t="shared" si="109"/>
        <v/>
      </c>
      <c r="X1023" s="24" t="str">
        <f t="shared" si="110"/>
        <v/>
      </c>
    </row>
    <row r="1024" spans="1:24" x14ac:dyDescent="0.3">
      <c r="A1024" s="4" t="str">
        <f t="shared" si="111"/>
        <v/>
      </c>
      <c r="B1024" s="41"/>
      <c r="C1024" s="42"/>
      <c r="D1024" s="43"/>
      <c r="E1024" s="44"/>
      <c r="F1024" s="44"/>
      <c r="G1024" s="17" t="str">
        <f>IF(OR(E1024="",F1024=""),"",NETWORKDAYS(E1024,F1024,Lister!$D$7:$D$16))</f>
        <v/>
      </c>
      <c r="I1024" s="45" t="str">
        <f t="shared" si="105"/>
        <v/>
      </c>
      <c r="J1024" s="46"/>
      <c r="K1024" s="47">
        <f>IF(ISNUMBER('Opsparede løndele'!I1009),J1024+'Opsparede løndele'!I1009,J1024)</f>
        <v>0</v>
      </c>
      <c r="L1024" s="48"/>
      <c r="M1024" s="49"/>
      <c r="N1024" s="23" t="str">
        <f t="shared" si="106"/>
        <v/>
      </c>
      <c r="O1024" s="21" t="str">
        <f t="shared" si="107"/>
        <v/>
      </c>
      <c r="P1024" s="49"/>
      <c r="Q1024" s="49"/>
      <c r="R1024" s="49"/>
      <c r="S1024" s="22" t="str">
        <f>IFERROR(MAX(IF(OR(P1024="",Q1024="",R1024=""),"",IF(AND(MONTH(E1024)=12,MONTH(F1024)=12),(NETWORKDAYS(E1024,F1024,Lister!$D$7:$D$16)-P1024)*O1024/NETWORKDAYS(Lister!$D$19,Lister!$E$19,Lister!$D$7:$D$16),IF(AND(MONTH(E1024)=12,F1024&gt;DATE(2021,12,31)),(NETWORKDAYS(E1024,Lister!$E$19,Lister!$D$7:$D$16)-P1024)*O1024/NETWORKDAYS(Lister!$D$19,Lister!$E$19,Lister!$D$7:$D$16),IF(E1024&gt;DATE(2021,12,31),0)))),0),"")</f>
        <v/>
      </c>
      <c r="T1024" s="22" t="str">
        <f>IFERROR(MAX(IF(OR(P1024="",Q1024="",R1024=""),"",IF(AND(MONTH(E1024)=1,MONTH(F1024)=1),(NETWORKDAYS(E1024,F1024,Lister!$D$7:$D$16)-Q1024)*O1024/NETWORKDAYS(Lister!$D$20,Lister!$E$20,Lister!$D$7:$D$16),IF(AND(MONTH(E1024)=1,F1024&gt;DATE(2022,1,31)),(NETWORKDAYS(E1024,Lister!$E$20,Lister!$D$7:$D$16)-Q1024)*O1024/NETWORKDAYS(Lister!$D$20,Lister!$E$20,Lister!$D$7:$D$16),IF(AND(E1024&lt;DATE(2022,1,1),MONTH(F1024)=1),(NETWORKDAYS(Lister!$D$20,F1024,Lister!$D$7:$D$16)-Q1024)*O1024/NETWORKDAYS(Lister!$D$20,Lister!$E$20,Lister!$D$7:$D$16),IF(AND(E1024&lt;DATE(2022,1,1),F1024&gt;DATE(2022,1,31)),(NETWORKDAYS(Lister!$D$20,Lister!$E$20,Lister!$D$7:$D$16)-Q1024)*O1024/NETWORKDAYS(Lister!$D$20,Lister!$E$20,Lister!$D$7:$D$16),IF(OR(AND(E1024&lt;DATE(2022,1,1),F1024&lt;DATE(2022,1,1)),E1024&gt;DATE(2022,1,31)),0)))))),0),"")</f>
        <v/>
      </c>
      <c r="U1024" s="22" t="str">
        <f>IFERROR(MAX(IF(OR(P1024="",Q1024="",R1024=""),"",IF(AND(MONTH(E1024)=2,MONTH(F1024)=2),(NETWORKDAYS(E1024,F1024,Lister!$D$7:$D$16)-R1024)*O1024/NETWORKDAYS(Lister!$D$21,Lister!$E$21,Lister!$D$7:$D$16),IF(AND(MONTH(E1024)=2,F1024&gt;DATE(2022,2,28)),(NETWORKDAYS(E1024,Lister!$E$21,Lister!$D$7:$D$16)-R1024)*O1024/NETWORKDAYS(Lister!$D$21,Lister!$E$21,Lister!$D$7:$D$16),IF(AND(E1024&lt;DATE(2022,2,1),MONTH(F1024)=2),(NETWORKDAYS(Lister!$D$21,F1024,Lister!$D$7:$D$16)-R1024)*O1024/NETWORKDAYS(Lister!$D$21,Lister!$E$21,Lister!$D$7:$D$16),IF(AND(E1024&lt;DATE(2022,2,1),F1024&gt;DATE(2022,2,28)),(NETWORKDAYS(Lister!$D$21,Lister!$E$21,Lister!$D$7:$D$16)-R1024)*O1024/NETWORKDAYS(Lister!$D$21,Lister!$E$21,Lister!$D$7:$D$16),IF(OR(AND(E1024&lt;DATE(2022,2,1),F1024&lt;DATE(2022,2,1)),E1024&gt;DATE(2022,2,28)),0)))))),0),"")</f>
        <v/>
      </c>
      <c r="V1024" s="23" t="str">
        <f t="shared" si="108"/>
        <v/>
      </c>
      <c r="W1024" s="23" t="str">
        <f t="shared" si="109"/>
        <v/>
      </c>
      <c r="X1024" s="24" t="str">
        <f t="shared" si="110"/>
        <v/>
      </c>
    </row>
    <row r="1025" spans="1:24" x14ac:dyDescent="0.3">
      <c r="A1025" s="4" t="str">
        <f t="shared" si="111"/>
        <v/>
      </c>
      <c r="B1025" s="41"/>
      <c r="C1025" s="42"/>
      <c r="D1025" s="43"/>
      <c r="E1025" s="44"/>
      <c r="F1025" s="44"/>
      <c r="G1025" s="17" t="str">
        <f>IF(OR(E1025="",F1025=""),"",NETWORKDAYS(E1025,F1025,Lister!$D$7:$D$16))</f>
        <v/>
      </c>
      <c r="I1025" s="45" t="str">
        <f t="shared" si="105"/>
        <v/>
      </c>
      <c r="J1025" s="46"/>
      <c r="K1025" s="47">
        <f>IF(ISNUMBER('Opsparede løndele'!I1010),J1025+'Opsparede løndele'!I1010,J1025)</f>
        <v>0</v>
      </c>
      <c r="L1025" s="48"/>
      <c r="M1025" s="49"/>
      <c r="N1025" s="23" t="str">
        <f t="shared" si="106"/>
        <v/>
      </c>
      <c r="O1025" s="21" t="str">
        <f t="shared" si="107"/>
        <v/>
      </c>
      <c r="P1025" s="49"/>
      <c r="Q1025" s="49"/>
      <c r="R1025" s="49"/>
      <c r="S1025" s="22" t="str">
        <f>IFERROR(MAX(IF(OR(P1025="",Q1025="",R1025=""),"",IF(AND(MONTH(E1025)=12,MONTH(F1025)=12),(NETWORKDAYS(E1025,F1025,Lister!$D$7:$D$16)-P1025)*O1025/NETWORKDAYS(Lister!$D$19,Lister!$E$19,Lister!$D$7:$D$16),IF(AND(MONTH(E1025)=12,F1025&gt;DATE(2021,12,31)),(NETWORKDAYS(E1025,Lister!$E$19,Lister!$D$7:$D$16)-P1025)*O1025/NETWORKDAYS(Lister!$D$19,Lister!$E$19,Lister!$D$7:$D$16),IF(E1025&gt;DATE(2021,12,31),0)))),0),"")</f>
        <v/>
      </c>
      <c r="T1025" s="22" t="str">
        <f>IFERROR(MAX(IF(OR(P1025="",Q1025="",R1025=""),"",IF(AND(MONTH(E1025)=1,MONTH(F1025)=1),(NETWORKDAYS(E1025,F1025,Lister!$D$7:$D$16)-Q1025)*O1025/NETWORKDAYS(Lister!$D$20,Lister!$E$20,Lister!$D$7:$D$16),IF(AND(MONTH(E1025)=1,F1025&gt;DATE(2022,1,31)),(NETWORKDAYS(E1025,Lister!$E$20,Lister!$D$7:$D$16)-Q1025)*O1025/NETWORKDAYS(Lister!$D$20,Lister!$E$20,Lister!$D$7:$D$16),IF(AND(E1025&lt;DATE(2022,1,1),MONTH(F1025)=1),(NETWORKDAYS(Lister!$D$20,F1025,Lister!$D$7:$D$16)-Q1025)*O1025/NETWORKDAYS(Lister!$D$20,Lister!$E$20,Lister!$D$7:$D$16),IF(AND(E1025&lt;DATE(2022,1,1),F1025&gt;DATE(2022,1,31)),(NETWORKDAYS(Lister!$D$20,Lister!$E$20,Lister!$D$7:$D$16)-Q1025)*O1025/NETWORKDAYS(Lister!$D$20,Lister!$E$20,Lister!$D$7:$D$16),IF(OR(AND(E1025&lt;DATE(2022,1,1),F1025&lt;DATE(2022,1,1)),E1025&gt;DATE(2022,1,31)),0)))))),0),"")</f>
        <v/>
      </c>
      <c r="U1025" s="22" t="str">
        <f>IFERROR(MAX(IF(OR(P1025="",Q1025="",R1025=""),"",IF(AND(MONTH(E1025)=2,MONTH(F1025)=2),(NETWORKDAYS(E1025,F1025,Lister!$D$7:$D$16)-R1025)*O1025/NETWORKDAYS(Lister!$D$21,Lister!$E$21,Lister!$D$7:$D$16),IF(AND(MONTH(E1025)=2,F1025&gt;DATE(2022,2,28)),(NETWORKDAYS(E1025,Lister!$E$21,Lister!$D$7:$D$16)-R1025)*O1025/NETWORKDAYS(Lister!$D$21,Lister!$E$21,Lister!$D$7:$D$16),IF(AND(E1025&lt;DATE(2022,2,1),MONTH(F1025)=2),(NETWORKDAYS(Lister!$D$21,F1025,Lister!$D$7:$D$16)-R1025)*O1025/NETWORKDAYS(Lister!$D$21,Lister!$E$21,Lister!$D$7:$D$16),IF(AND(E1025&lt;DATE(2022,2,1),F1025&gt;DATE(2022,2,28)),(NETWORKDAYS(Lister!$D$21,Lister!$E$21,Lister!$D$7:$D$16)-R1025)*O1025/NETWORKDAYS(Lister!$D$21,Lister!$E$21,Lister!$D$7:$D$16),IF(OR(AND(E1025&lt;DATE(2022,2,1),F1025&lt;DATE(2022,2,1)),E1025&gt;DATE(2022,2,28)),0)))))),0),"")</f>
        <v/>
      </c>
      <c r="V1025" s="23" t="str">
        <f t="shared" si="108"/>
        <v/>
      </c>
      <c r="W1025" s="23" t="str">
        <f t="shared" si="109"/>
        <v/>
      </c>
      <c r="X1025" s="24" t="str">
        <f t="shared" si="110"/>
        <v/>
      </c>
    </row>
    <row r="1026" spans="1:24" x14ac:dyDescent="0.3">
      <c r="A1026" s="4" t="str">
        <f t="shared" si="111"/>
        <v/>
      </c>
      <c r="B1026" s="41"/>
      <c r="C1026" s="42"/>
      <c r="D1026" s="43"/>
      <c r="E1026" s="44"/>
      <c r="F1026" s="44"/>
      <c r="G1026" s="17" t="str">
        <f>IF(OR(E1026="",F1026=""),"",NETWORKDAYS(E1026,F1026,Lister!$D$7:$D$16))</f>
        <v/>
      </c>
      <c r="I1026" s="45" t="str">
        <f t="shared" si="105"/>
        <v/>
      </c>
      <c r="J1026" s="46"/>
      <c r="K1026" s="47">
        <f>IF(ISNUMBER('Opsparede løndele'!I1011),J1026+'Opsparede løndele'!I1011,J1026)</f>
        <v>0</v>
      </c>
      <c r="L1026" s="48"/>
      <c r="M1026" s="49"/>
      <c r="N1026" s="23" t="str">
        <f t="shared" si="106"/>
        <v/>
      </c>
      <c r="O1026" s="21" t="str">
        <f t="shared" si="107"/>
        <v/>
      </c>
      <c r="P1026" s="49"/>
      <c r="Q1026" s="49"/>
      <c r="R1026" s="49"/>
      <c r="S1026" s="22" t="str">
        <f>IFERROR(MAX(IF(OR(P1026="",Q1026="",R1026=""),"",IF(AND(MONTH(E1026)=12,MONTH(F1026)=12),(NETWORKDAYS(E1026,F1026,Lister!$D$7:$D$16)-P1026)*O1026/NETWORKDAYS(Lister!$D$19,Lister!$E$19,Lister!$D$7:$D$16),IF(AND(MONTH(E1026)=12,F1026&gt;DATE(2021,12,31)),(NETWORKDAYS(E1026,Lister!$E$19,Lister!$D$7:$D$16)-P1026)*O1026/NETWORKDAYS(Lister!$D$19,Lister!$E$19,Lister!$D$7:$D$16),IF(E1026&gt;DATE(2021,12,31),0)))),0),"")</f>
        <v/>
      </c>
      <c r="T1026" s="22" t="str">
        <f>IFERROR(MAX(IF(OR(P1026="",Q1026="",R1026=""),"",IF(AND(MONTH(E1026)=1,MONTH(F1026)=1),(NETWORKDAYS(E1026,F1026,Lister!$D$7:$D$16)-Q1026)*O1026/NETWORKDAYS(Lister!$D$20,Lister!$E$20,Lister!$D$7:$D$16),IF(AND(MONTH(E1026)=1,F1026&gt;DATE(2022,1,31)),(NETWORKDAYS(E1026,Lister!$E$20,Lister!$D$7:$D$16)-Q1026)*O1026/NETWORKDAYS(Lister!$D$20,Lister!$E$20,Lister!$D$7:$D$16),IF(AND(E1026&lt;DATE(2022,1,1),MONTH(F1026)=1),(NETWORKDAYS(Lister!$D$20,F1026,Lister!$D$7:$D$16)-Q1026)*O1026/NETWORKDAYS(Lister!$D$20,Lister!$E$20,Lister!$D$7:$D$16),IF(AND(E1026&lt;DATE(2022,1,1),F1026&gt;DATE(2022,1,31)),(NETWORKDAYS(Lister!$D$20,Lister!$E$20,Lister!$D$7:$D$16)-Q1026)*O1026/NETWORKDAYS(Lister!$D$20,Lister!$E$20,Lister!$D$7:$D$16),IF(OR(AND(E1026&lt;DATE(2022,1,1),F1026&lt;DATE(2022,1,1)),E1026&gt;DATE(2022,1,31)),0)))))),0),"")</f>
        <v/>
      </c>
      <c r="U1026" s="22" t="str">
        <f>IFERROR(MAX(IF(OR(P1026="",Q1026="",R1026=""),"",IF(AND(MONTH(E1026)=2,MONTH(F1026)=2),(NETWORKDAYS(E1026,F1026,Lister!$D$7:$D$16)-R1026)*O1026/NETWORKDAYS(Lister!$D$21,Lister!$E$21,Lister!$D$7:$D$16),IF(AND(MONTH(E1026)=2,F1026&gt;DATE(2022,2,28)),(NETWORKDAYS(E1026,Lister!$E$21,Lister!$D$7:$D$16)-R1026)*O1026/NETWORKDAYS(Lister!$D$21,Lister!$E$21,Lister!$D$7:$D$16),IF(AND(E1026&lt;DATE(2022,2,1),MONTH(F1026)=2),(NETWORKDAYS(Lister!$D$21,F1026,Lister!$D$7:$D$16)-R1026)*O1026/NETWORKDAYS(Lister!$D$21,Lister!$E$21,Lister!$D$7:$D$16),IF(AND(E1026&lt;DATE(2022,2,1),F1026&gt;DATE(2022,2,28)),(NETWORKDAYS(Lister!$D$21,Lister!$E$21,Lister!$D$7:$D$16)-R1026)*O1026/NETWORKDAYS(Lister!$D$21,Lister!$E$21,Lister!$D$7:$D$16),IF(OR(AND(E1026&lt;DATE(2022,2,1),F1026&lt;DATE(2022,2,1)),E1026&gt;DATE(2022,2,28)),0)))))),0),"")</f>
        <v/>
      </c>
      <c r="V1026" s="23" t="str">
        <f t="shared" si="108"/>
        <v/>
      </c>
      <c r="W1026" s="23" t="str">
        <f t="shared" si="109"/>
        <v/>
      </c>
      <c r="X1026" s="24" t="str">
        <f t="shared" si="110"/>
        <v/>
      </c>
    </row>
    <row r="1027" spans="1:24" x14ac:dyDescent="0.3">
      <c r="A1027" s="4" t="str">
        <f t="shared" si="111"/>
        <v/>
      </c>
      <c r="B1027" s="41"/>
      <c r="C1027" s="42"/>
      <c r="D1027" s="43"/>
      <c r="E1027" s="44"/>
      <c r="F1027" s="44"/>
      <c r="G1027" s="17" t="str">
        <f>IF(OR(E1027="",F1027=""),"",NETWORKDAYS(E1027,F1027,Lister!$D$7:$D$16))</f>
        <v/>
      </c>
      <c r="I1027" s="45" t="str">
        <f t="shared" si="105"/>
        <v/>
      </c>
      <c r="J1027" s="46"/>
      <c r="K1027" s="47">
        <f>IF(ISNUMBER('Opsparede løndele'!I1012),J1027+'Opsparede løndele'!I1012,J1027)</f>
        <v>0</v>
      </c>
      <c r="L1027" s="48"/>
      <c r="M1027" s="49"/>
      <c r="N1027" s="23" t="str">
        <f t="shared" si="106"/>
        <v/>
      </c>
      <c r="O1027" s="21" t="str">
        <f t="shared" si="107"/>
        <v/>
      </c>
      <c r="P1027" s="49"/>
      <c r="Q1027" s="49"/>
      <c r="R1027" s="49"/>
      <c r="S1027" s="22" t="str">
        <f>IFERROR(MAX(IF(OR(P1027="",Q1027="",R1027=""),"",IF(AND(MONTH(E1027)=12,MONTH(F1027)=12),(NETWORKDAYS(E1027,F1027,Lister!$D$7:$D$16)-P1027)*O1027/NETWORKDAYS(Lister!$D$19,Lister!$E$19,Lister!$D$7:$D$16),IF(AND(MONTH(E1027)=12,F1027&gt;DATE(2021,12,31)),(NETWORKDAYS(E1027,Lister!$E$19,Lister!$D$7:$D$16)-P1027)*O1027/NETWORKDAYS(Lister!$D$19,Lister!$E$19,Lister!$D$7:$D$16),IF(E1027&gt;DATE(2021,12,31),0)))),0),"")</f>
        <v/>
      </c>
      <c r="T1027" s="22" t="str">
        <f>IFERROR(MAX(IF(OR(P1027="",Q1027="",R1027=""),"",IF(AND(MONTH(E1027)=1,MONTH(F1027)=1),(NETWORKDAYS(E1027,F1027,Lister!$D$7:$D$16)-Q1027)*O1027/NETWORKDAYS(Lister!$D$20,Lister!$E$20,Lister!$D$7:$D$16),IF(AND(MONTH(E1027)=1,F1027&gt;DATE(2022,1,31)),(NETWORKDAYS(E1027,Lister!$E$20,Lister!$D$7:$D$16)-Q1027)*O1027/NETWORKDAYS(Lister!$D$20,Lister!$E$20,Lister!$D$7:$D$16),IF(AND(E1027&lt;DATE(2022,1,1),MONTH(F1027)=1),(NETWORKDAYS(Lister!$D$20,F1027,Lister!$D$7:$D$16)-Q1027)*O1027/NETWORKDAYS(Lister!$D$20,Lister!$E$20,Lister!$D$7:$D$16),IF(AND(E1027&lt;DATE(2022,1,1),F1027&gt;DATE(2022,1,31)),(NETWORKDAYS(Lister!$D$20,Lister!$E$20,Lister!$D$7:$D$16)-Q1027)*O1027/NETWORKDAYS(Lister!$D$20,Lister!$E$20,Lister!$D$7:$D$16),IF(OR(AND(E1027&lt;DATE(2022,1,1),F1027&lt;DATE(2022,1,1)),E1027&gt;DATE(2022,1,31)),0)))))),0),"")</f>
        <v/>
      </c>
      <c r="U1027" s="22" t="str">
        <f>IFERROR(MAX(IF(OR(P1027="",Q1027="",R1027=""),"",IF(AND(MONTH(E1027)=2,MONTH(F1027)=2),(NETWORKDAYS(E1027,F1027,Lister!$D$7:$D$16)-R1027)*O1027/NETWORKDAYS(Lister!$D$21,Lister!$E$21,Lister!$D$7:$D$16),IF(AND(MONTH(E1027)=2,F1027&gt;DATE(2022,2,28)),(NETWORKDAYS(E1027,Lister!$E$21,Lister!$D$7:$D$16)-R1027)*O1027/NETWORKDAYS(Lister!$D$21,Lister!$E$21,Lister!$D$7:$D$16),IF(AND(E1027&lt;DATE(2022,2,1),MONTH(F1027)=2),(NETWORKDAYS(Lister!$D$21,F1027,Lister!$D$7:$D$16)-R1027)*O1027/NETWORKDAYS(Lister!$D$21,Lister!$E$21,Lister!$D$7:$D$16),IF(AND(E1027&lt;DATE(2022,2,1),F1027&gt;DATE(2022,2,28)),(NETWORKDAYS(Lister!$D$21,Lister!$E$21,Lister!$D$7:$D$16)-R1027)*O1027/NETWORKDAYS(Lister!$D$21,Lister!$E$21,Lister!$D$7:$D$16),IF(OR(AND(E1027&lt;DATE(2022,2,1),F1027&lt;DATE(2022,2,1)),E1027&gt;DATE(2022,2,28)),0)))))),0),"")</f>
        <v/>
      </c>
      <c r="V1027" s="23" t="str">
        <f t="shared" si="108"/>
        <v/>
      </c>
      <c r="W1027" s="23" t="str">
        <f t="shared" si="109"/>
        <v/>
      </c>
      <c r="X1027" s="24" t="str">
        <f t="shared" si="110"/>
        <v/>
      </c>
    </row>
    <row r="1028" spans="1:24" x14ac:dyDescent="0.3">
      <c r="A1028" s="4" t="str">
        <f t="shared" si="111"/>
        <v/>
      </c>
      <c r="B1028" s="41"/>
      <c r="C1028" s="42"/>
      <c r="D1028" s="43"/>
      <c r="E1028" s="44"/>
      <c r="F1028" s="44"/>
      <c r="G1028" s="17" t="str">
        <f>IF(OR(E1028="",F1028=""),"",NETWORKDAYS(E1028,F1028,Lister!$D$7:$D$16))</f>
        <v/>
      </c>
      <c r="I1028" s="45" t="str">
        <f t="shared" si="105"/>
        <v/>
      </c>
      <c r="J1028" s="46"/>
      <c r="K1028" s="47">
        <f>IF(ISNUMBER('Opsparede løndele'!I1013),J1028+'Opsparede løndele'!I1013,J1028)</f>
        <v>0</v>
      </c>
      <c r="L1028" s="48"/>
      <c r="M1028" s="49"/>
      <c r="N1028" s="23" t="str">
        <f t="shared" si="106"/>
        <v/>
      </c>
      <c r="O1028" s="21" t="str">
        <f t="shared" si="107"/>
        <v/>
      </c>
      <c r="P1028" s="49"/>
      <c r="Q1028" s="49"/>
      <c r="R1028" s="49"/>
      <c r="S1028" s="22" t="str">
        <f>IFERROR(MAX(IF(OR(P1028="",Q1028="",R1028=""),"",IF(AND(MONTH(E1028)=12,MONTH(F1028)=12),(NETWORKDAYS(E1028,F1028,Lister!$D$7:$D$16)-P1028)*O1028/NETWORKDAYS(Lister!$D$19,Lister!$E$19,Lister!$D$7:$D$16),IF(AND(MONTH(E1028)=12,F1028&gt;DATE(2021,12,31)),(NETWORKDAYS(E1028,Lister!$E$19,Lister!$D$7:$D$16)-P1028)*O1028/NETWORKDAYS(Lister!$D$19,Lister!$E$19,Lister!$D$7:$D$16),IF(E1028&gt;DATE(2021,12,31),0)))),0),"")</f>
        <v/>
      </c>
      <c r="T1028" s="22" t="str">
        <f>IFERROR(MAX(IF(OR(P1028="",Q1028="",R1028=""),"",IF(AND(MONTH(E1028)=1,MONTH(F1028)=1),(NETWORKDAYS(E1028,F1028,Lister!$D$7:$D$16)-Q1028)*O1028/NETWORKDAYS(Lister!$D$20,Lister!$E$20,Lister!$D$7:$D$16),IF(AND(MONTH(E1028)=1,F1028&gt;DATE(2022,1,31)),(NETWORKDAYS(E1028,Lister!$E$20,Lister!$D$7:$D$16)-Q1028)*O1028/NETWORKDAYS(Lister!$D$20,Lister!$E$20,Lister!$D$7:$D$16),IF(AND(E1028&lt;DATE(2022,1,1),MONTH(F1028)=1),(NETWORKDAYS(Lister!$D$20,F1028,Lister!$D$7:$D$16)-Q1028)*O1028/NETWORKDAYS(Lister!$D$20,Lister!$E$20,Lister!$D$7:$D$16),IF(AND(E1028&lt;DATE(2022,1,1),F1028&gt;DATE(2022,1,31)),(NETWORKDAYS(Lister!$D$20,Lister!$E$20,Lister!$D$7:$D$16)-Q1028)*O1028/NETWORKDAYS(Lister!$D$20,Lister!$E$20,Lister!$D$7:$D$16),IF(OR(AND(E1028&lt;DATE(2022,1,1),F1028&lt;DATE(2022,1,1)),E1028&gt;DATE(2022,1,31)),0)))))),0),"")</f>
        <v/>
      </c>
      <c r="U1028" s="22" t="str">
        <f>IFERROR(MAX(IF(OR(P1028="",Q1028="",R1028=""),"",IF(AND(MONTH(E1028)=2,MONTH(F1028)=2),(NETWORKDAYS(E1028,F1028,Lister!$D$7:$D$16)-R1028)*O1028/NETWORKDAYS(Lister!$D$21,Lister!$E$21,Lister!$D$7:$D$16),IF(AND(MONTH(E1028)=2,F1028&gt;DATE(2022,2,28)),(NETWORKDAYS(E1028,Lister!$E$21,Lister!$D$7:$D$16)-R1028)*O1028/NETWORKDAYS(Lister!$D$21,Lister!$E$21,Lister!$D$7:$D$16),IF(AND(E1028&lt;DATE(2022,2,1),MONTH(F1028)=2),(NETWORKDAYS(Lister!$D$21,F1028,Lister!$D$7:$D$16)-R1028)*O1028/NETWORKDAYS(Lister!$D$21,Lister!$E$21,Lister!$D$7:$D$16),IF(AND(E1028&lt;DATE(2022,2,1),F1028&gt;DATE(2022,2,28)),(NETWORKDAYS(Lister!$D$21,Lister!$E$21,Lister!$D$7:$D$16)-R1028)*O1028/NETWORKDAYS(Lister!$D$21,Lister!$E$21,Lister!$D$7:$D$16),IF(OR(AND(E1028&lt;DATE(2022,2,1),F1028&lt;DATE(2022,2,1)),E1028&gt;DATE(2022,2,28)),0)))))),0),"")</f>
        <v/>
      </c>
      <c r="V1028" s="23" t="str">
        <f t="shared" si="108"/>
        <v/>
      </c>
      <c r="W1028" s="23" t="str">
        <f t="shared" si="109"/>
        <v/>
      </c>
      <c r="X1028" s="24" t="str">
        <f t="shared" si="110"/>
        <v/>
      </c>
    </row>
    <row r="1029" spans="1:24" x14ac:dyDescent="0.3">
      <c r="A1029" s="4" t="str">
        <f t="shared" si="111"/>
        <v/>
      </c>
      <c r="B1029" s="41"/>
      <c r="C1029" s="42"/>
      <c r="D1029" s="43"/>
      <c r="E1029" s="44"/>
      <c r="F1029" s="44"/>
      <c r="G1029" s="17" t="str">
        <f>IF(OR(E1029="",F1029=""),"",NETWORKDAYS(E1029,F1029,Lister!$D$7:$D$16))</f>
        <v/>
      </c>
      <c r="I1029" s="45" t="str">
        <f t="shared" si="105"/>
        <v/>
      </c>
      <c r="J1029" s="46"/>
      <c r="K1029" s="47">
        <f>IF(ISNUMBER('Opsparede løndele'!I1014),J1029+'Opsparede løndele'!I1014,J1029)</f>
        <v>0</v>
      </c>
      <c r="L1029" s="48"/>
      <c r="M1029" s="49"/>
      <c r="N1029" s="23" t="str">
        <f t="shared" si="106"/>
        <v/>
      </c>
      <c r="O1029" s="21" t="str">
        <f t="shared" si="107"/>
        <v/>
      </c>
      <c r="P1029" s="49"/>
      <c r="Q1029" s="49"/>
      <c r="R1029" s="49"/>
      <c r="S1029" s="22" t="str">
        <f>IFERROR(MAX(IF(OR(P1029="",Q1029="",R1029=""),"",IF(AND(MONTH(E1029)=12,MONTH(F1029)=12),(NETWORKDAYS(E1029,F1029,Lister!$D$7:$D$16)-P1029)*O1029/NETWORKDAYS(Lister!$D$19,Lister!$E$19,Lister!$D$7:$D$16),IF(AND(MONTH(E1029)=12,F1029&gt;DATE(2021,12,31)),(NETWORKDAYS(E1029,Lister!$E$19,Lister!$D$7:$D$16)-P1029)*O1029/NETWORKDAYS(Lister!$D$19,Lister!$E$19,Lister!$D$7:$D$16),IF(E1029&gt;DATE(2021,12,31),0)))),0),"")</f>
        <v/>
      </c>
      <c r="T1029" s="22" t="str">
        <f>IFERROR(MAX(IF(OR(P1029="",Q1029="",R1029=""),"",IF(AND(MONTH(E1029)=1,MONTH(F1029)=1),(NETWORKDAYS(E1029,F1029,Lister!$D$7:$D$16)-Q1029)*O1029/NETWORKDAYS(Lister!$D$20,Lister!$E$20,Lister!$D$7:$D$16),IF(AND(MONTH(E1029)=1,F1029&gt;DATE(2022,1,31)),(NETWORKDAYS(E1029,Lister!$E$20,Lister!$D$7:$D$16)-Q1029)*O1029/NETWORKDAYS(Lister!$D$20,Lister!$E$20,Lister!$D$7:$D$16),IF(AND(E1029&lt;DATE(2022,1,1),MONTH(F1029)=1),(NETWORKDAYS(Lister!$D$20,F1029,Lister!$D$7:$D$16)-Q1029)*O1029/NETWORKDAYS(Lister!$D$20,Lister!$E$20,Lister!$D$7:$D$16),IF(AND(E1029&lt;DATE(2022,1,1),F1029&gt;DATE(2022,1,31)),(NETWORKDAYS(Lister!$D$20,Lister!$E$20,Lister!$D$7:$D$16)-Q1029)*O1029/NETWORKDAYS(Lister!$D$20,Lister!$E$20,Lister!$D$7:$D$16),IF(OR(AND(E1029&lt;DATE(2022,1,1),F1029&lt;DATE(2022,1,1)),E1029&gt;DATE(2022,1,31)),0)))))),0),"")</f>
        <v/>
      </c>
      <c r="U1029" s="22" t="str">
        <f>IFERROR(MAX(IF(OR(P1029="",Q1029="",R1029=""),"",IF(AND(MONTH(E1029)=2,MONTH(F1029)=2),(NETWORKDAYS(E1029,F1029,Lister!$D$7:$D$16)-R1029)*O1029/NETWORKDAYS(Lister!$D$21,Lister!$E$21,Lister!$D$7:$D$16),IF(AND(MONTH(E1029)=2,F1029&gt;DATE(2022,2,28)),(NETWORKDAYS(E1029,Lister!$E$21,Lister!$D$7:$D$16)-R1029)*O1029/NETWORKDAYS(Lister!$D$21,Lister!$E$21,Lister!$D$7:$D$16),IF(AND(E1029&lt;DATE(2022,2,1),MONTH(F1029)=2),(NETWORKDAYS(Lister!$D$21,F1029,Lister!$D$7:$D$16)-R1029)*O1029/NETWORKDAYS(Lister!$D$21,Lister!$E$21,Lister!$D$7:$D$16),IF(AND(E1029&lt;DATE(2022,2,1),F1029&gt;DATE(2022,2,28)),(NETWORKDAYS(Lister!$D$21,Lister!$E$21,Lister!$D$7:$D$16)-R1029)*O1029/NETWORKDAYS(Lister!$D$21,Lister!$E$21,Lister!$D$7:$D$16),IF(OR(AND(E1029&lt;DATE(2022,2,1),F1029&lt;DATE(2022,2,1)),E1029&gt;DATE(2022,2,28)),0)))))),0),"")</f>
        <v/>
      </c>
      <c r="V1029" s="23" t="str">
        <f t="shared" si="108"/>
        <v/>
      </c>
      <c r="W1029" s="23" t="str">
        <f t="shared" si="109"/>
        <v/>
      </c>
      <c r="X1029" s="24" t="str">
        <f t="shared" si="110"/>
        <v/>
      </c>
    </row>
    <row r="1030" spans="1:24" x14ac:dyDescent="0.3">
      <c r="A1030" s="4" t="str">
        <f t="shared" si="111"/>
        <v/>
      </c>
      <c r="B1030" s="41"/>
      <c r="C1030" s="42"/>
      <c r="D1030" s="43"/>
      <c r="E1030" s="44"/>
      <c r="F1030" s="44"/>
      <c r="G1030" s="17" t="str">
        <f>IF(OR(E1030="",F1030=""),"",NETWORKDAYS(E1030,F1030,Lister!$D$7:$D$16))</f>
        <v/>
      </c>
      <c r="I1030" s="45" t="str">
        <f t="shared" si="105"/>
        <v/>
      </c>
      <c r="J1030" s="46"/>
      <c r="K1030" s="47">
        <f>IF(ISNUMBER('Opsparede løndele'!I1015),J1030+'Opsparede løndele'!I1015,J1030)</f>
        <v>0</v>
      </c>
      <c r="L1030" s="48"/>
      <c r="M1030" s="49"/>
      <c r="N1030" s="23" t="str">
        <f t="shared" si="106"/>
        <v/>
      </c>
      <c r="O1030" s="21" t="str">
        <f t="shared" si="107"/>
        <v/>
      </c>
      <c r="P1030" s="49"/>
      <c r="Q1030" s="49"/>
      <c r="R1030" s="49"/>
      <c r="S1030" s="22" t="str">
        <f>IFERROR(MAX(IF(OR(P1030="",Q1030="",R1030=""),"",IF(AND(MONTH(E1030)=12,MONTH(F1030)=12),(NETWORKDAYS(E1030,F1030,Lister!$D$7:$D$16)-P1030)*O1030/NETWORKDAYS(Lister!$D$19,Lister!$E$19,Lister!$D$7:$D$16),IF(AND(MONTH(E1030)=12,F1030&gt;DATE(2021,12,31)),(NETWORKDAYS(E1030,Lister!$E$19,Lister!$D$7:$D$16)-P1030)*O1030/NETWORKDAYS(Lister!$D$19,Lister!$E$19,Lister!$D$7:$D$16),IF(E1030&gt;DATE(2021,12,31),0)))),0),"")</f>
        <v/>
      </c>
      <c r="T1030" s="22" t="str">
        <f>IFERROR(MAX(IF(OR(P1030="",Q1030="",R1030=""),"",IF(AND(MONTH(E1030)=1,MONTH(F1030)=1),(NETWORKDAYS(E1030,F1030,Lister!$D$7:$D$16)-Q1030)*O1030/NETWORKDAYS(Lister!$D$20,Lister!$E$20,Lister!$D$7:$D$16),IF(AND(MONTH(E1030)=1,F1030&gt;DATE(2022,1,31)),(NETWORKDAYS(E1030,Lister!$E$20,Lister!$D$7:$D$16)-Q1030)*O1030/NETWORKDAYS(Lister!$D$20,Lister!$E$20,Lister!$D$7:$D$16),IF(AND(E1030&lt;DATE(2022,1,1),MONTH(F1030)=1),(NETWORKDAYS(Lister!$D$20,F1030,Lister!$D$7:$D$16)-Q1030)*O1030/NETWORKDAYS(Lister!$D$20,Lister!$E$20,Lister!$D$7:$D$16),IF(AND(E1030&lt;DATE(2022,1,1),F1030&gt;DATE(2022,1,31)),(NETWORKDAYS(Lister!$D$20,Lister!$E$20,Lister!$D$7:$D$16)-Q1030)*O1030/NETWORKDAYS(Lister!$D$20,Lister!$E$20,Lister!$D$7:$D$16),IF(OR(AND(E1030&lt;DATE(2022,1,1),F1030&lt;DATE(2022,1,1)),E1030&gt;DATE(2022,1,31)),0)))))),0),"")</f>
        <v/>
      </c>
      <c r="U1030" s="22" t="str">
        <f>IFERROR(MAX(IF(OR(P1030="",Q1030="",R1030=""),"",IF(AND(MONTH(E1030)=2,MONTH(F1030)=2),(NETWORKDAYS(E1030,F1030,Lister!$D$7:$D$16)-R1030)*O1030/NETWORKDAYS(Lister!$D$21,Lister!$E$21,Lister!$D$7:$D$16),IF(AND(MONTH(E1030)=2,F1030&gt;DATE(2022,2,28)),(NETWORKDAYS(E1030,Lister!$E$21,Lister!$D$7:$D$16)-R1030)*O1030/NETWORKDAYS(Lister!$D$21,Lister!$E$21,Lister!$D$7:$D$16),IF(AND(E1030&lt;DATE(2022,2,1),MONTH(F1030)=2),(NETWORKDAYS(Lister!$D$21,F1030,Lister!$D$7:$D$16)-R1030)*O1030/NETWORKDAYS(Lister!$D$21,Lister!$E$21,Lister!$D$7:$D$16),IF(AND(E1030&lt;DATE(2022,2,1),F1030&gt;DATE(2022,2,28)),(NETWORKDAYS(Lister!$D$21,Lister!$E$21,Lister!$D$7:$D$16)-R1030)*O1030/NETWORKDAYS(Lister!$D$21,Lister!$E$21,Lister!$D$7:$D$16),IF(OR(AND(E1030&lt;DATE(2022,2,1),F1030&lt;DATE(2022,2,1)),E1030&gt;DATE(2022,2,28)),0)))))),0),"")</f>
        <v/>
      </c>
      <c r="V1030" s="23" t="str">
        <f t="shared" si="108"/>
        <v/>
      </c>
      <c r="W1030" s="23" t="str">
        <f t="shared" si="109"/>
        <v/>
      </c>
      <c r="X1030" s="24" t="str">
        <f t="shared" si="110"/>
        <v/>
      </c>
    </row>
    <row r="1031" spans="1:24" x14ac:dyDescent="0.3">
      <c r="A1031" s="4" t="str">
        <f t="shared" si="111"/>
        <v/>
      </c>
      <c r="B1031" s="41"/>
      <c r="C1031" s="42"/>
      <c r="D1031" s="43"/>
      <c r="E1031" s="44"/>
      <c r="F1031" s="44"/>
      <c r="G1031" s="17" t="str">
        <f>IF(OR(E1031="",F1031=""),"",NETWORKDAYS(E1031,F1031,Lister!$D$7:$D$16))</f>
        <v/>
      </c>
      <c r="I1031" s="45" t="str">
        <f t="shared" si="105"/>
        <v/>
      </c>
      <c r="J1031" s="46"/>
      <c r="K1031" s="47">
        <f>IF(ISNUMBER('Opsparede løndele'!I1016),J1031+'Opsparede løndele'!I1016,J1031)</f>
        <v>0</v>
      </c>
      <c r="L1031" s="48"/>
      <c r="M1031" s="49"/>
      <c r="N1031" s="23" t="str">
        <f t="shared" si="106"/>
        <v/>
      </c>
      <c r="O1031" s="21" t="str">
        <f t="shared" si="107"/>
        <v/>
      </c>
      <c r="P1031" s="49"/>
      <c r="Q1031" s="49"/>
      <c r="R1031" s="49"/>
      <c r="S1031" s="22" t="str">
        <f>IFERROR(MAX(IF(OR(P1031="",Q1031="",R1031=""),"",IF(AND(MONTH(E1031)=12,MONTH(F1031)=12),(NETWORKDAYS(E1031,F1031,Lister!$D$7:$D$16)-P1031)*O1031/NETWORKDAYS(Lister!$D$19,Lister!$E$19,Lister!$D$7:$D$16),IF(AND(MONTH(E1031)=12,F1031&gt;DATE(2021,12,31)),(NETWORKDAYS(E1031,Lister!$E$19,Lister!$D$7:$D$16)-P1031)*O1031/NETWORKDAYS(Lister!$D$19,Lister!$E$19,Lister!$D$7:$D$16),IF(E1031&gt;DATE(2021,12,31),0)))),0),"")</f>
        <v/>
      </c>
      <c r="T1031" s="22" t="str">
        <f>IFERROR(MAX(IF(OR(P1031="",Q1031="",R1031=""),"",IF(AND(MONTH(E1031)=1,MONTH(F1031)=1),(NETWORKDAYS(E1031,F1031,Lister!$D$7:$D$16)-Q1031)*O1031/NETWORKDAYS(Lister!$D$20,Lister!$E$20,Lister!$D$7:$D$16),IF(AND(MONTH(E1031)=1,F1031&gt;DATE(2022,1,31)),(NETWORKDAYS(E1031,Lister!$E$20,Lister!$D$7:$D$16)-Q1031)*O1031/NETWORKDAYS(Lister!$D$20,Lister!$E$20,Lister!$D$7:$D$16),IF(AND(E1031&lt;DATE(2022,1,1),MONTH(F1031)=1),(NETWORKDAYS(Lister!$D$20,F1031,Lister!$D$7:$D$16)-Q1031)*O1031/NETWORKDAYS(Lister!$D$20,Lister!$E$20,Lister!$D$7:$D$16),IF(AND(E1031&lt;DATE(2022,1,1),F1031&gt;DATE(2022,1,31)),(NETWORKDAYS(Lister!$D$20,Lister!$E$20,Lister!$D$7:$D$16)-Q1031)*O1031/NETWORKDAYS(Lister!$D$20,Lister!$E$20,Lister!$D$7:$D$16),IF(OR(AND(E1031&lt;DATE(2022,1,1),F1031&lt;DATE(2022,1,1)),E1031&gt;DATE(2022,1,31)),0)))))),0),"")</f>
        <v/>
      </c>
      <c r="U1031" s="22" t="str">
        <f>IFERROR(MAX(IF(OR(P1031="",Q1031="",R1031=""),"",IF(AND(MONTH(E1031)=2,MONTH(F1031)=2),(NETWORKDAYS(E1031,F1031,Lister!$D$7:$D$16)-R1031)*O1031/NETWORKDAYS(Lister!$D$21,Lister!$E$21,Lister!$D$7:$D$16),IF(AND(MONTH(E1031)=2,F1031&gt;DATE(2022,2,28)),(NETWORKDAYS(E1031,Lister!$E$21,Lister!$D$7:$D$16)-R1031)*O1031/NETWORKDAYS(Lister!$D$21,Lister!$E$21,Lister!$D$7:$D$16),IF(AND(E1031&lt;DATE(2022,2,1),MONTH(F1031)=2),(NETWORKDAYS(Lister!$D$21,F1031,Lister!$D$7:$D$16)-R1031)*O1031/NETWORKDAYS(Lister!$D$21,Lister!$E$21,Lister!$D$7:$D$16),IF(AND(E1031&lt;DATE(2022,2,1),F1031&gt;DATE(2022,2,28)),(NETWORKDAYS(Lister!$D$21,Lister!$E$21,Lister!$D$7:$D$16)-R1031)*O1031/NETWORKDAYS(Lister!$D$21,Lister!$E$21,Lister!$D$7:$D$16),IF(OR(AND(E1031&lt;DATE(2022,2,1),F1031&lt;DATE(2022,2,1)),E1031&gt;DATE(2022,2,28)),0)))))),0),"")</f>
        <v/>
      </c>
      <c r="V1031" s="23" t="str">
        <f t="shared" si="108"/>
        <v/>
      </c>
      <c r="W1031" s="23" t="str">
        <f t="shared" si="109"/>
        <v/>
      </c>
      <c r="X1031" s="24" t="str">
        <f t="shared" si="110"/>
        <v/>
      </c>
    </row>
    <row r="1032" spans="1:24" x14ac:dyDescent="0.3">
      <c r="A1032" s="4" t="str">
        <f t="shared" si="111"/>
        <v/>
      </c>
      <c r="B1032" s="41"/>
      <c r="C1032" s="42"/>
      <c r="D1032" s="43"/>
      <c r="E1032" s="44"/>
      <c r="F1032" s="44"/>
      <c r="G1032" s="17" t="str">
        <f>IF(OR(E1032="",F1032=""),"",NETWORKDAYS(E1032,F1032,Lister!$D$7:$D$16))</f>
        <v/>
      </c>
      <c r="I1032" s="45" t="str">
        <f t="shared" si="105"/>
        <v/>
      </c>
      <c r="J1032" s="46"/>
      <c r="K1032" s="47">
        <f>IF(ISNUMBER('Opsparede løndele'!I1017),J1032+'Opsparede løndele'!I1017,J1032)</f>
        <v>0</v>
      </c>
      <c r="L1032" s="48"/>
      <c r="M1032" s="49"/>
      <c r="N1032" s="23" t="str">
        <f t="shared" si="106"/>
        <v/>
      </c>
      <c r="O1032" s="21" t="str">
        <f t="shared" si="107"/>
        <v/>
      </c>
      <c r="P1032" s="49"/>
      <c r="Q1032" s="49"/>
      <c r="R1032" s="49"/>
      <c r="S1032" s="22" t="str">
        <f>IFERROR(MAX(IF(OR(P1032="",Q1032="",R1032=""),"",IF(AND(MONTH(E1032)=12,MONTH(F1032)=12),(NETWORKDAYS(E1032,F1032,Lister!$D$7:$D$16)-P1032)*O1032/NETWORKDAYS(Lister!$D$19,Lister!$E$19,Lister!$D$7:$D$16),IF(AND(MONTH(E1032)=12,F1032&gt;DATE(2021,12,31)),(NETWORKDAYS(E1032,Lister!$E$19,Lister!$D$7:$D$16)-P1032)*O1032/NETWORKDAYS(Lister!$D$19,Lister!$E$19,Lister!$D$7:$D$16),IF(E1032&gt;DATE(2021,12,31),0)))),0),"")</f>
        <v/>
      </c>
      <c r="T1032" s="22" t="str">
        <f>IFERROR(MAX(IF(OR(P1032="",Q1032="",R1032=""),"",IF(AND(MONTH(E1032)=1,MONTH(F1032)=1),(NETWORKDAYS(E1032,F1032,Lister!$D$7:$D$16)-Q1032)*O1032/NETWORKDAYS(Lister!$D$20,Lister!$E$20,Lister!$D$7:$D$16),IF(AND(MONTH(E1032)=1,F1032&gt;DATE(2022,1,31)),(NETWORKDAYS(E1032,Lister!$E$20,Lister!$D$7:$D$16)-Q1032)*O1032/NETWORKDAYS(Lister!$D$20,Lister!$E$20,Lister!$D$7:$D$16),IF(AND(E1032&lt;DATE(2022,1,1),MONTH(F1032)=1),(NETWORKDAYS(Lister!$D$20,F1032,Lister!$D$7:$D$16)-Q1032)*O1032/NETWORKDAYS(Lister!$D$20,Lister!$E$20,Lister!$D$7:$D$16),IF(AND(E1032&lt;DATE(2022,1,1),F1032&gt;DATE(2022,1,31)),(NETWORKDAYS(Lister!$D$20,Lister!$E$20,Lister!$D$7:$D$16)-Q1032)*O1032/NETWORKDAYS(Lister!$D$20,Lister!$E$20,Lister!$D$7:$D$16),IF(OR(AND(E1032&lt;DATE(2022,1,1),F1032&lt;DATE(2022,1,1)),E1032&gt;DATE(2022,1,31)),0)))))),0),"")</f>
        <v/>
      </c>
      <c r="U1032" s="22" t="str">
        <f>IFERROR(MAX(IF(OR(P1032="",Q1032="",R1032=""),"",IF(AND(MONTH(E1032)=2,MONTH(F1032)=2),(NETWORKDAYS(E1032,F1032,Lister!$D$7:$D$16)-R1032)*O1032/NETWORKDAYS(Lister!$D$21,Lister!$E$21,Lister!$D$7:$D$16),IF(AND(MONTH(E1032)=2,F1032&gt;DATE(2022,2,28)),(NETWORKDAYS(E1032,Lister!$E$21,Lister!$D$7:$D$16)-R1032)*O1032/NETWORKDAYS(Lister!$D$21,Lister!$E$21,Lister!$D$7:$D$16),IF(AND(E1032&lt;DATE(2022,2,1),MONTH(F1032)=2),(NETWORKDAYS(Lister!$D$21,F1032,Lister!$D$7:$D$16)-R1032)*O1032/NETWORKDAYS(Lister!$D$21,Lister!$E$21,Lister!$D$7:$D$16),IF(AND(E1032&lt;DATE(2022,2,1),F1032&gt;DATE(2022,2,28)),(NETWORKDAYS(Lister!$D$21,Lister!$E$21,Lister!$D$7:$D$16)-R1032)*O1032/NETWORKDAYS(Lister!$D$21,Lister!$E$21,Lister!$D$7:$D$16),IF(OR(AND(E1032&lt;DATE(2022,2,1),F1032&lt;DATE(2022,2,1)),E1032&gt;DATE(2022,2,28)),0)))))),0),"")</f>
        <v/>
      </c>
      <c r="V1032" s="23" t="str">
        <f t="shared" si="108"/>
        <v/>
      </c>
      <c r="W1032" s="23" t="str">
        <f t="shared" si="109"/>
        <v/>
      </c>
      <c r="X1032" s="24" t="str">
        <f t="shared" si="110"/>
        <v/>
      </c>
    </row>
    <row r="1033" spans="1:24" x14ac:dyDescent="0.3">
      <c r="A1033" s="4" t="str">
        <f t="shared" si="111"/>
        <v/>
      </c>
      <c r="B1033" s="41"/>
      <c r="C1033" s="42"/>
      <c r="D1033" s="43"/>
      <c r="E1033" s="44"/>
      <c r="F1033" s="44"/>
      <c r="G1033" s="17" t="str">
        <f>IF(OR(E1033="",F1033=""),"",NETWORKDAYS(E1033,F1033,Lister!$D$7:$D$16))</f>
        <v/>
      </c>
      <c r="I1033" s="45" t="str">
        <f t="shared" si="105"/>
        <v/>
      </c>
      <c r="J1033" s="46"/>
      <c r="K1033" s="47">
        <f>IF(ISNUMBER('Opsparede løndele'!I1018),J1033+'Opsparede løndele'!I1018,J1033)</f>
        <v>0</v>
      </c>
      <c r="L1033" s="48"/>
      <c r="M1033" s="49"/>
      <c r="N1033" s="23" t="str">
        <f t="shared" si="106"/>
        <v/>
      </c>
      <c r="O1033" s="21" t="str">
        <f t="shared" si="107"/>
        <v/>
      </c>
      <c r="P1033" s="49"/>
      <c r="Q1033" s="49"/>
      <c r="R1033" s="49"/>
      <c r="S1033" s="22" t="str">
        <f>IFERROR(MAX(IF(OR(P1033="",Q1033="",R1033=""),"",IF(AND(MONTH(E1033)=12,MONTH(F1033)=12),(NETWORKDAYS(E1033,F1033,Lister!$D$7:$D$16)-P1033)*O1033/NETWORKDAYS(Lister!$D$19,Lister!$E$19,Lister!$D$7:$D$16),IF(AND(MONTH(E1033)=12,F1033&gt;DATE(2021,12,31)),(NETWORKDAYS(E1033,Lister!$E$19,Lister!$D$7:$D$16)-P1033)*O1033/NETWORKDAYS(Lister!$D$19,Lister!$E$19,Lister!$D$7:$D$16),IF(E1033&gt;DATE(2021,12,31),0)))),0),"")</f>
        <v/>
      </c>
      <c r="T1033" s="22" t="str">
        <f>IFERROR(MAX(IF(OR(P1033="",Q1033="",R1033=""),"",IF(AND(MONTH(E1033)=1,MONTH(F1033)=1),(NETWORKDAYS(E1033,F1033,Lister!$D$7:$D$16)-Q1033)*O1033/NETWORKDAYS(Lister!$D$20,Lister!$E$20,Lister!$D$7:$D$16),IF(AND(MONTH(E1033)=1,F1033&gt;DATE(2022,1,31)),(NETWORKDAYS(E1033,Lister!$E$20,Lister!$D$7:$D$16)-Q1033)*O1033/NETWORKDAYS(Lister!$D$20,Lister!$E$20,Lister!$D$7:$D$16),IF(AND(E1033&lt;DATE(2022,1,1),MONTH(F1033)=1),(NETWORKDAYS(Lister!$D$20,F1033,Lister!$D$7:$D$16)-Q1033)*O1033/NETWORKDAYS(Lister!$D$20,Lister!$E$20,Lister!$D$7:$D$16),IF(AND(E1033&lt;DATE(2022,1,1),F1033&gt;DATE(2022,1,31)),(NETWORKDAYS(Lister!$D$20,Lister!$E$20,Lister!$D$7:$D$16)-Q1033)*O1033/NETWORKDAYS(Lister!$D$20,Lister!$E$20,Lister!$D$7:$D$16),IF(OR(AND(E1033&lt;DATE(2022,1,1),F1033&lt;DATE(2022,1,1)),E1033&gt;DATE(2022,1,31)),0)))))),0),"")</f>
        <v/>
      </c>
      <c r="U1033" s="22" t="str">
        <f>IFERROR(MAX(IF(OR(P1033="",Q1033="",R1033=""),"",IF(AND(MONTH(E1033)=2,MONTH(F1033)=2),(NETWORKDAYS(E1033,F1033,Lister!$D$7:$D$16)-R1033)*O1033/NETWORKDAYS(Lister!$D$21,Lister!$E$21,Lister!$D$7:$D$16),IF(AND(MONTH(E1033)=2,F1033&gt;DATE(2022,2,28)),(NETWORKDAYS(E1033,Lister!$E$21,Lister!$D$7:$D$16)-R1033)*O1033/NETWORKDAYS(Lister!$D$21,Lister!$E$21,Lister!$D$7:$D$16),IF(AND(E1033&lt;DATE(2022,2,1),MONTH(F1033)=2),(NETWORKDAYS(Lister!$D$21,F1033,Lister!$D$7:$D$16)-R1033)*O1033/NETWORKDAYS(Lister!$D$21,Lister!$E$21,Lister!$D$7:$D$16),IF(AND(E1033&lt;DATE(2022,2,1),F1033&gt;DATE(2022,2,28)),(NETWORKDAYS(Lister!$D$21,Lister!$E$21,Lister!$D$7:$D$16)-R1033)*O1033/NETWORKDAYS(Lister!$D$21,Lister!$E$21,Lister!$D$7:$D$16),IF(OR(AND(E1033&lt;DATE(2022,2,1),F1033&lt;DATE(2022,2,1)),E1033&gt;DATE(2022,2,28)),0)))))),0),"")</f>
        <v/>
      </c>
      <c r="V1033" s="23" t="str">
        <f t="shared" si="108"/>
        <v/>
      </c>
      <c r="W1033" s="23" t="str">
        <f t="shared" si="109"/>
        <v/>
      </c>
      <c r="X1033" s="24" t="str">
        <f t="shared" si="110"/>
        <v/>
      </c>
    </row>
    <row r="1034" spans="1:24" x14ac:dyDescent="0.3">
      <c r="A1034" s="4" t="str">
        <f t="shared" si="111"/>
        <v/>
      </c>
      <c r="B1034" s="41"/>
      <c r="C1034" s="42"/>
      <c r="D1034" s="43"/>
      <c r="E1034" s="44"/>
      <c r="F1034" s="44"/>
      <c r="G1034" s="17" t="str">
        <f>IF(OR(E1034="",F1034=""),"",NETWORKDAYS(E1034,F1034,Lister!$D$7:$D$16))</f>
        <v/>
      </c>
      <c r="I1034" s="45" t="str">
        <f t="shared" si="105"/>
        <v/>
      </c>
      <c r="J1034" s="46"/>
      <c r="K1034" s="47">
        <f>IF(ISNUMBER('Opsparede løndele'!I1019),J1034+'Opsparede løndele'!I1019,J1034)</f>
        <v>0</v>
      </c>
      <c r="L1034" s="48"/>
      <c r="M1034" s="49"/>
      <c r="N1034" s="23" t="str">
        <f t="shared" si="106"/>
        <v/>
      </c>
      <c r="O1034" s="21" t="str">
        <f t="shared" si="107"/>
        <v/>
      </c>
      <c r="P1034" s="49"/>
      <c r="Q1034" s="49"/>
      <c r="R1034" s="49"/>
      <c r="S1034" s="22" t="str">
        <f>IFERROR(MAX(IF(OR(P1034="",Q1034="",R1034=""),"",IF(AND(MONTH(E1034)=12,MONTH(F1034)=12),(NETWORKDAYS(E1034,F1034,Lister!$D$7:$D$16)-P1034)*O1034/NETWORKDAYS(Lister!$D$19,Lister!$E$19,Lister!$D$7:$D$16),IF(AND(MONTH(E1034)=12,F1034&gt;DATE(2021,12,31)),(NETWORKDAYS(E1034,Lister!$E$19,Lister!$D$7:$D$16)-P1034)*O1034/NETWORKDAYS(Lister!$D$19,Lister!$E$19,Lister!$D$7:$D$16),IF(E1034&gt;DATE(2021,12,31),0)))),0),"")</f>
        <v/>
      </c>
      <c r="T1034" s="22" t="str">
        <f>IFERROR(MAX(IF(OR(P1034="",Q1034="",R1034=""),"",IF(AND(MONTH(E1034)=1,MONTH(F1034)=1),(NETWORKDAYS(E1034,F1034,Lister!$D$7:$D$16)-Q1034)*O1034/NETWORKDAYS(Lister!$D$20,Lister!$E$20,Lister!$D$7:$D$16),IF(AND(MONTH(E1034)=1,F1034&gt;DATE(2022,1,31)),(NETWORKDAYS(E1034,Lister!$E$20,Lister!$D$7:$D$16)-Q1034)*O1034/NETWORKDAYS(Lister!$D$20,Lister!$E$20,Lister!$D$7:$D$16),IF(AND(E1034&lt;DATE(2022,1,1),MONTH(F1034)=1),(NETWORKDAYS(Lister!$D$20,F1034,Lister!$D$7:$D$16)-Q1034)*O1034/NETWORKDAYS(Lister!$D$20,Lister!$E$20,Lister!$D$7:$D$16),IF(AND(E1034&lt;DATE(2022,1,1),F1034&gt;DATE(2022,1,31)),(NETWORKDAYS(Lister!$D$20,Lister!$E$20,Lister!$D$7:$D$16)-Q1034)*O1034/NETWORKDAYS(Lister!$D$20,Lister!$E$20,Lister!$D$7:$D$16),IF(OR(AND(E1034&lt;DATE(2022,1,1),F1034&lt;DATE(2022,1,1)),E1034&gt;DATE(2022,1,31)),0)))))),0),"")</f>
        <v/>
      </c>
      <c r="U1034" s="22" t="str">
        <f>IFERROR(MAX(IF(OR(P1034="",Q1034="",R1034=""),"",IF(AND(MONTH(E1034)=2,MONTH(F1034)=2),(NETWORKDAYS(E1034,F1034,Lister!$D$7:$D$16)-R1034)*O1034/NETWORKDAYS(Lister!$D$21,Lister!$E$21,Lister!$D$7:$D$16),IF(AND(MONTH(E1034)=2,F1034&gt;DATE(2022,2,28)),(NETWORKDAYS(E1034,Lister!$E$21,Lister!$D$7:$D$16)-R1034)*O1034/NETWORKDAYS(Lister!$D$21,Lister!$E$21,Lister!$D$7:$D$16),IF(AND(E1034&lt;DATE(2022,2,1),MONTH(F1034)=2),(NETWORKDAYS(Lister!$D$21,F1034,Lister!$D$7:$D$16)-R1034)*O1034/NETWORKDAYS(Lister!$D$21,Lister!$E$21,Lister!$D$7:$D$16),IF(AND(E1034&lt;DATE(2022,2,1),F1034&gt;DATE(2022,2,28)),(NETWORKDAYS(Lister!$D$21,Lister!$E$21,Lister!$D$7:$D$16)-R1034)*O1034/NETWORKDAYS(Lister!$D$21,Lister!$E$21,Lister!$D$7:$D$16),IF(OR(AND(E1034&lt;DATE(2022,2,1),F1034&lt;DATE(2022,2,1)),E1034&gt;DATE(2022,2,28)),0)))))),0),"")</f>
        <v/>
      </c>
      <c r="V1034" s="23" t="str">
        <f t="shared" si="108"/>
        <v/>
      </c>
      <c r="W1034" s="23" t="str">
        <f t="shared" si="109"/>
        <v/>
      </c>
      <c r="X1034" s="24" t="str">
        <f t="shared" si="110"/>
        <v/>
      </c>
    </row>
    <row r="1035" spans="1:24" x14ac:dyDescent="0.3">
      <c r="A1035" s="4" t="str">
        <f t="shared" si="111"/>
        <v/>
      </c>
      <c r="B1035" s="41"/>
      <c r="C1035" s="42"/>
      <c r="D1035" s="43"/>
      <c r="E1035" s="44"/>
      <c r="F1035" s="44"/>
      <c r="G1035" s="17" t="str">
        <f>IF(OR(E1035="",F1035=""),"",NETWORKDAYS(E1035,F1035,Lister!$D$7:$D$16))</f>
        <v/>
      </c>
      <c r="I1035" s="45" t="str">
        <f t="shared" si="105"/>
        <v/>
      </c>
      <c r="J1035" s="46"/>
      <c r="K1035" s="47">
        <f>IF(ISNUMBER('Opsparede løndele'!I1020),J1035+'Opsparede løndele'!I1020,J1035)</f>
        <v>0</v>
      </c>
      <c r="L1035" s="48"/>
      <c r="M1035" s="49"/>
      <c r="N1035" s="23" t="str">
        <f t="shared" si="106"/>
        <v/>
      </c>
      <c r="O1035" s="21" t="str">
        <f t="shared" si="107"/>
        <v/>
      </c>
      <c r="P1035" s="49"/>
      <c r="Q1035" s="49"/>
      <c r="R1035" s="49"/>
      <c r="S1035" s="22" t="str">
        <f>IFERROR(MAX(IF(OR(P1035="",Q1035="",R1035=""),"",IF(AND(MONTH(E1035)=12,MONTH(F1035)=12),(NETWORKDAYS(E1035,F1035,Lister!$D$7:$D$16)-P1035)*O1035/NETWORKDAYS(Lister!$D$19,Lister!$E$19,Lister!$D$7:$D$16),IF(AND(MONTH(E1035)=12,F1035&gt;DATE(2021,12,31)),(NETWORKDAYS(E1035,Lister!$E$19,Lister!$D$7:$D$16)-P1035)*O1035/NETWORKDAYS(Lister!$D$19,Lister!$E$19,Lister!$D$7:$D$16),IF(E1035&gt;DATE(2021,12,31),0)))),0),"")</f>
        <v/>
      </c>
      <c r="T1035" s="22" t="str">
        <f>IFERROR(MAX(IF(OR(P1035="",Q1035="",R1035=""),"",IF(AND(MONTH(E1035)=1,MONTH(F1035)=1),(NETWORKDAYS(E1035,F1035,Lister!$D$7:$D$16)-Q1035)*O1035/NETWORKDAYS(Lister!$D$20,Lister!$E$20,Lister!$D$7:$D$16),IF(AND(MONTH(E1035)=1,F1035&gt;DATE(2022,1,31)),(NETWORKDAYS(E1035,Lister!$E$20,Lister!$D$7:$D$16)-Q1035)*O1035/NETWORKDAYS(Lister!$D$20,Lister!$E$20,Lister!$D$7:$D$16),IF(AND(E1035&lt;DATE(2022,1,1),MONTH(F1035)=1),(NETWORKDAYS(Lister!$D$20,F1035,Lister!$D$7:$D$16)-Q1035)*O1035/NETWORKDAYS(Lister!$D$20,Lister!$E$20,Lister!$D$7:$D$16),IF(AND(E1035&lt;DATE(2022,1,1),F1035&gt;DATE(2022,1,31)),(NETWORKDAYS(Lister!$D$20,Lister!$E$20,Lister!$D$7:$D$16)-Q1035)*O1035/NETWORKDAYS(Lister!$D$20,Lister!$E$20,Lister!$D$7:$D$16),IF(OR(AND(E1035&lt;DATE(2022,1,1),F1035&lt;DATE(2022,1,1)),E1035&gt;DATE(2022,1,31)),0)))))),0),"")</f>
        <v/>
      </c>
      <c r="U1035" s="22" t="str">
        <f>IFERROR(MAX(IF(OR(P1035="",Q1035="",R1035=""),"",IF(AND(MONTH(E1035)=2,MONTH(F1035)=2),(NETWORKDAYS(E1035,F1035,Lister!$D$7:$D$16)-R1035)*O1035/NETWORKDAYS(Lister!$D$21,Lister!$E$21,Lister!$D$7:$D$16),IF(AND(MONTH(E1035)=2,F1035&gt;DATE(2022,2,28)),(NETWORKDAYS(E1035,Lister!$E$21,Lister!$D$7:$D$16)-R1035)*O1035/NETWORKDAYS(Lister!$D$21,Lister!$E$21,Lister!$D$7:$D$16),IF(AND(E1035&lt;DATE(2022,2,1),MONTH(F1035)=2),(NETWORKDAYS(Lister!$D$21,F1035,Lister!$D$7:$D$16)-R1035)*O1035/NETWORKDAYS(Lister!$D$21,Lister!$E$21,Lister!$D$7:$D$16),IF(AND(E1035&lt;DATE(2022,2,1),F1035&gt;DATE(2022,2,28)),(NETWORKDAYS(Lister!$D$21,Lister!$E$21,Lister!$D$7:$D$16)-R1035)*O1035/NETWORKDAYS(Lister!$D$21,Lister!$E$21,Lister!$D$7:$D$16),IF(OR(AND(E1035&lt;DATE(2022,2,1),F1035&lt;DATE(2022,2,1)),E1035&gt;DATE(2022,2,28)),0)))))),0),"")</f>
        <v/>
      </c>
      <c r="V1035" s="23" t="str">
        <f t="shared" si="108"/>
        <v/>
      </c>
      <c r="W1035" s="23" t="str">
        <f t="shared" si="109"/>
        <v/>
      </c>
      <c r="X1035" s="24" t="str">
        <f t="shared" si="110"/>
        <v/>
      </c>
    </row>
    <row r="1036" spans="1:24" x14ac:dyDescent="0.3">
      <c r="A1036" s="4" t="str">
        <f t="shared" si="111"/>
        <v/>
      </c>
      <c r="B1036" s="41"/>
      <c r="C1036" s="42"/>
      <c r="D1036" s="43"/>
      <c r="E1036" s="44"/>
      <c r="F1036" s="44"/>
      <c r="G1036" s="17" t="str">
        <f>IF(OR(E1036="",F1036=""),"",NETWORKDAYS(E1036,F1036,Lister!$D$7:$D$16))</f>
        <v/>
      </c>
      <c r="I1036" s="45" t="str">
        <f t="shared" si="105"/>
        <v/>
      </c>
      <c r="J1036" s="46"/>
      <c r="K1036" s="47">
        <f>IF(ISNUMBER('Opsparede løndele'!I1021),J1036+'Opsparede løndele'!I1021,J1036)</f>
        <v>0</v>
      </c>
      <c r="L1036" s="48"/>
      <c r="M1036" s="49"/>
      <c r="N1036" s="23" t="str">
        <f t="shared" si="106"/>
        <v/>
      </c>
      <c r="O1036" s="21" t="str">
        <f t="shared" si="107"/>
        <v/>
      </c>
      <c r="P1036" s="49"/>
      <c r="Q1036" s="49"/>
      <c r="R1036" s="49"/>
      <c r="S1036" s="22" t="str">
        <f>IFERROR(MAX(IF(OR(P1036="",Q1036="",R1036=""),"",IF(AND(MONTH(E1036)=12,MONTH(F1036)=12),(NETWORKDAYS(E1036,F1036,Lister!$D$7:$D$16)-P1036)*O1036/NETWORKDAYS(Lister!$D$19,Lister!$E$19,Lister!$D$7:$D$16),IF(AND(MONTH(E1036)=12,F1036&gt;DATE(2021,12,31)),(NETWORKDAYS(E1036,Lister!$E$19,Lister!$D$7:$D$16)-P1036)*O1036/NETWORKDAYS(Lister!$D$19,Lister!$E$19,Lister!$D$7:$D$16),IF(E1036&gt;DATE(2021,12,31),0)))),0),"")</f>
        <v/>
      </c>
      <c r="T1036" s="22" t="str">
        <f>IFERROR(MAX(IF(OR(P1036="",Q1036="",R1036=""),"",IF(AND(MONTH(E1036)=1,MONTH(F1036)=1),(NETWORKDAYS(E1036,F1036,Lister!$D$7:$D$16)-Q1036)*O1036/NETWORKDAYS(Lister!$D$20,Lister!$E$20,Lister!$D$7:$D$16),IF(AND(MONTH(E1036)=1,F1036&gt;DATE(2022,1,31)),(NETWORKDAYS(E1036,Lister!$E$20,Lister!$D$7:$D$16)-Q1036)*O1036/NETWORKDAYS(Lister!$D$20,Lister!$E$20,Lister!$D$7:$D$16),IF(AND(E1036&lt;DATE(2022,1,1),MONTH(F1036)=1),(NETWORKDAYS(Lister!$D$20,F1036,Lister!$D$7:$D$16)-Q1036)*O1036/NETWORKDAYS(Lister!$D$20,Lister!$E$20,Lister!$D$7:$D$16),IF(AND(E1036&lt;DATE(2022,1,1),F1036&gt;DATE(2022,1,31)),(NETWORKDAYS(Lister!$D$20,Lister!$E$20,Lister!$D$7:$D$16)-Q1036)*O1036/NETWORKDAYS(Lister!$D$20,Lister!$E$20,Lister!$D$7:$D$16),IF(OR(AND(E1036&lt;DATE(2022,1,1),F1036&lt;DATE(2022,1,1)),E1036&gt;DATE(2022,1,31)),0)))))),0),"")</f>
        <v/>
      </c>
      <c r="U1036" s="22" t="str">
        <f>IFERROR(MAX(IF(OR(P1036="",Q1036="",R1036=""),"",IF(AND(MONTH(E1036)=2,MONTH(F1036)=2),(NETWORKDAYS(E1036,F1036,Lister!$D$7:$D$16)-R1036)*O1036/NETWORKDAYS(Lister!$D$21,Lister!$E$21,Lister!$D$7:$D$16),IF(AND(MONTH(E1036)=2,F1036&gt;DATE(2022,2,28)),(NETWORKDAYS(E1036,Lister!$E$21,Lister!$D$7:$D$16)-R1036)*O1036/NETWORKDAYS(Lister!$D$21,Lister!$E$21,Lister!$D$7:$D$16),IF(AND(E1036&lt;DATE(2022,2,1),MONTH(F1036)=2),(NETWORKDAYS(Lister!$D$21,F1036,Lister!$D$7:$D$16)-R1036)*O1036/NETWORKDAYS(Lister!$D$21,Lister!$E$21,Lister!$D$7:$D$16),IF(AND(E1036&lt;DATE(2022,2,1),F1036&gt;DATE(2022,2,28)),(NETWORKDAYS(Lister!$D$21,Lister!$E$21,Lister!$D$7:$D$16)-R1036)*O1036/NETWORKDAYS(Lister!$D$21,Lister!$E$21,Lister!$D$7:$D$16),IF(OR(AND(E1036&lt;DATE(2022,2,1),F1036&lt;DATE(2022,2,1)),E1036&gt;DATE(2022,2,28)),0)))))),0),"")</f>
        <v/>
      </c>
      <c r="V1036" s="23" t="str">
        <f t="shared" si="108"/>
        <v/>
      </c>
      <c r="W1036" s="23" t="str">
        <f t="shared" si="109"/>
        <v/>
      </c>
      <c r="X1036" s="24" t="str">
        <f t="shared" si="110"/>
        <v/>
      </c>
    </row>
    <row r="1037" spans="1:24" x14ac:dyDescent="0.3">
      <c r="A1037" s="4" t="str">
        <f t="shared" si="111"/>
        <v/>
      </c>
      <c r="B1037" s="41"/>
      <c r="C1037" s="42"/>
      <c r="D1037" s="43"/>
      <c r="E1037" s="44"/>
      <c r="F1037" s="44"/>
      <c r="G1037" s="17" t="str">
        <f>IF(OR(E1037="",F1037=""),"",NETWORKDAYS(E1037,F1037,Lister!$D$7:$D$16))</f>
        <v/>
      </c>
      <c r="I1037" s="45" t="str">
        <f t="shared" si="105"/>
        <v/>
      </c>
      <c r="J1037" s="46"/>
      <c r="K1037" s="47">
        <f>IF(ISNUMBER('Opsparede løndele'!I1022),J1037+'Opsparede løndele'!I1022,J1037)</f>
        <v>0</v>
      </c>
      <c r="L1037" s="48"/>
      <c r="M1037" s="49"/>
      <c r="N1037" s="23" t="str">
        <f t="shared" si="106"/>
        <v/>
      </c>
      <c r="O1037" s="21" t="str">
        <f t="shared" si="107"/>
        <v/>
      </c>
      <c r="P1037" s="49"/>
      <c r="Q1037" s="49"/>
      <c r="R1037" s="49"/>
      <c r="S1037" s="22" t="str">
        <f>IFERROR(MAX(IF(OR(P1037="",Q1037="",R1037=""),"",IF(AND(MONTH(E1037)=12,MONTH(F1037)=12),(NETWORKDAYS(E1037,F1037,Lister!$D$7:$D$16)-P1037)*O1037/NETWORKDAYS(Lister!$D$19,Lister!$E$19,Lister!$D$7:$D$16),IF(AND(MONTH(E1037)=12,F1037&gt;DATE(2021,12,31)),(NETWORKDAYS(E1037,Lister!$E$19,Lister!$D$7:$D$16)-P1037)*O1037/NETWORKDAYS(Lister!$D$19,Lister!$E$19,Lister!$D$7:$D$16),IF(E1037&gt;DATE(2021,12,31),0)))),0),"")</f>
        <v/>
      </c>
      <c r="T1037" s="22" t="str">
        <f>IFERROR(MAX(IF(OR(P1037="",Q1037="",R1037=""),"",IF(AND(MONTH(E1037)=1,MONTH(F1037)=1),(NETWORKDAYS(E1037,F1037,Lister!$D$7:$D$16)-Q1037)*O1037/NETWORKDAYS(Lister!$D$20,Lister!$E$20,Lister!$D$7:$D$16),IF(AND(MONTH(E1037)=1,F1037&gt;DATE(2022,1,31)),(NETWORKDAYS(E1037,Lister!$E$20,Lister!$D$7:$D$16)-Q1037)*O1037/NETWORKDAYS(Lister!$D$20,Lister!$E$20,Lister!$D$7:$D$16),IF(AND(E1037&lt;DATE(2022,1,1),MONTH(F1037)=1),(NETWORKDAYS(Lister!$D$20,F1037,Lister!$D$7:$D$16)-Q1037)*O1037/NETWORKDAYS(Lister!$D$20,Lister!$E$20,Lister!$D$7:$D$16),IF(AND(E1037&lt;DATE(2022,1,1),F1037&gt;DATE(2022,1,31)),(NETWORKDAYS(Lister!$D$20,Lister!$E$20,Lister!$D$7:$D$16)-Q1037)*O1037/NETWORKDAYS(Lister!$D$20,Lister!$E$20,Lister!$D$7:$D$16),IF(OR(AND(E1037&lt;DATE(2022,1,1),F1037&lt;DATE(2022,1,1)),E1037&gt;DATE(2022,1,31)),0)))))),0),"")</f>
        <v/>
      </c>
      <c r="U1037" s="22" t="str">
        <f>IFERROR(MAX(IF(OR(P1037="",Q1037="",R1037=""),"",IF(AND(MONTH(E1037)=2,MONTH(F1037)=2),(NETWORKDAYS(E1037,F1037,Lister!$D$7:$D$16)-R1037)*O1037/NETWORKDAYS(Lister!$D$21,Lister!$E$21,Lister!$D$7:$D$16),IF(AND(MONTH(E1037)=2,F1037&gt;DATE(2022,2,28)),(NETWORKDAYS(E1037,Lister!$E$21,Lister!$D$7:$D$16)-R1037)*O1037/NETWORKDAYS(Lister!$D$21,Lister!$E$21,Lister!$D$7:$D$16),IF(AND(E1037&lt;DATE(2022,2,1),MONTH(F1037)=2),(NETWORKDAYS(Lister!$D$21,F1037,Lister!$D$7:$D$16)-R1037)*O1037/NETWORKDAYS(Lister!$D$21,Lister!$E$21,Lister!$D$7:$D$16),IF(AND(E1037&lt;DATE(2022,2,1),F1037&gt;DATE(2022,2,28)),(NETWORKDAYS(Lister!$D$21,Lister!$E$21,Lister!$D$7:$D$16)-R1037)*O1037/NETWORKDAYS(Lister!$D$21,Lister!$E$21,Lister!$D$7:$D$16),IF(OR(AND(E1037&lt;DATE(2022,2,1),F1037&lt;DATE(2022,2,1)),E1037&gt;DATE(2022,2,28)),0)))))),0),"")</f>
        <v/>
      </c>
      <c r="V1037" s="23" t="str">
        <f t="shared" si="108"/>
        <v/>
      </c>
      <c r="W1037" s="23" t="str">
        <f t="shared" si="109"/>
        <v/>
      </c>
      <c r="X1037" s="24" t="str">
        <f t="shared" si="110"/>
        <v/>
      </c>
    </row>
    <row r="1038" spans="1:24" x14ac:dyDescent="0.3">
      <c r="A1038" s="4" t="str">
        <f t="shared" si="111"/>
        <v/>
      </c>
      <c r="B1038" s="41"/>
      <c r="C1038" s="42"/>
      <c r="D1038" s="43"/>
      <c r="E1038" s="44"/>
      <c r="F1038" s="44"/>
      <c r="G1038" s="17" t="str">
        <f>IF(OR(E1038="",F1038=""),"",NETWORKDAYS(E1038,F1038,Lister!$D$7:$D$16))</f>
        <v/>
      </c>
      <c r="I1038" s="45" t="str">
        <f t="shared" si="105"/>
        <v/>
      </c>
      <c r="J1038" s="46"/>
      <c r="K1038" s="47">
        <f>IF(ISNUMBER('Opsparede løndele'!I1023),J1038+'Opsparede løndele'!I1023,J1038)</f>
        <v>0</v>
      </c>
      <c r="L1038" s="48"/>
      <c r="M1038" s="49"/>
      <c r="N1038" s="23" t="str">
        <f t="shared" si="106"/>
        <v/>
      </c>
      <c r="O1038" s="21" t="str">
        <f t="shared" si="107"/>
        <v/>
      </c>
      <c r="P1038" s="49"/>
      <c r="Q1038" s="49"/>
      <c r="R1038" s="49"/>
      <c r="S1038" s="22" t="str">
        <f>IFERROR(MAX(IF(OR(P1038="",Q1038="",R1038=""),"",IF(AND(MONTH(E1038)=12,MONTH(F1038)=12),(NETWORKDAYS(E1038,F1038,Lister!$D$7:$D$16)-P1038)*O1038/NETWORKDAYS(Lister!$D$19,Lister!$E$19,Lister!$D$7:$D$16),IF(AND(MONTH(E1038)=12,F1038&gt;DATE(2021,12,31)),(NETWORKDAYS(E1038,Lister!$E$19,Lister!$D$7:$D$16)-P1038)*O1038/NETWORKDAYS(Lister!$D$19,Lister!$E$19,Lister!$D$7:$D$16),IF(E1038&gt;DATE(2021,12,31),0)))),0),"")</f>
        <v/>
      </c>
      <c r="T1038" s="22" t="str">
        <f>IFERROR(MAX(IF(OR(P1038="",Q1038="",R1038=""),"",IF(AND(MONTH(E1038)=1,MONTH(F1038)=1),(NETWORKDAYS(E1038,F1038,Lister!$D$7:$D$16)-Q1038)*O1038/NETWORKDAYS(Lister!$D$20,Lister!$E$20,Lister!$D$7:$D$16),IF(AND(MONTH(E1038)=1,F1038&gt;DATE(2022,1,31)),(NETWORKDAYS(E1038,Lister!$E$20,Lister!$D$7:$D$16)-Q1038)*O1038/NETWORKDAYS(Lister!$D$20,Lister!$E$20,Lister!$D$7:$D$16),IF(AND(E1038&lt;DATE(2022,1,1),MONTH(F1038)=1),(NETWORKDAYS(Lister!$D$20,F1038,Lister!$D$7:$D$16)-Q1038)*O1038/NETWORKDAYS(Lister!$D$20,Lister!$E$20,Lister!$D$7:$D$16),IF(AND(E1038&lt;DATE(2022,1,1),F1038&gt;DATE(2022,1,31)),(NETWORKDAYS(Lister!$D$20,Lister!$E$20,Lister!$D$7:$D$16)-Q1038)*O1038/NETWORKDAYS(Lister!$D$20,Lister!$E$20,Lister!$D$7:$D$16),IF(OR(AND(E1038&lt;DATE(2022,1,1),F1038&lt;DATE(2022,1,1)),E1038&gt;DATE(2022,1,31)),0)))))),0),"")</f>
        <v/>
      </c>
      <c r="U1038" s="22" t="str">
        <f>IFERROR(MAX(IF(OR(P1038="",Q1038="",R1038=""),"",IF(AND(MONTH(E1038)=2,MONTH(F1038)=2),(NETWORKDAYS(E1038,F1038,Lister!$D$7:$D$16)-R1038)*O1038/NETWORKDAYS(Lister!$D$21,Lister!$E$21,Lister!$D$7:$D$16),IF(AND(MONTH(E1038)=2,F1038&gt;DATE(2022,2,28)),(NETWORKDAYS(E1038,Lister!$E$21,Lister!$D$7:$D$16)-R1038)*O1038/NETWORKDAYS(Lister!$D$21,Lister!$E$21,Lister!$D$7:$D$16),IF(AND(E1038&lt;DATE(2022,2,1),MONTH(F1038)=2),(NETWORKDAYS(Lister!$D$21,F1038,Lister!$D$7:$D$16)-R1038)*O1038/NETWORKDAYS(Lister!$D$21,Lister!$E$21,Lister!$D$7:$D$16),IF(AND(E1038&lt;DATE(2022,2,1),F1038&gt;DATE(2022,2,28)),(NETWORKDAYS(Lister!$D$21,Lister!$E$21,Lister!$D$7:$D$16)-R1038)*O1038/NETWORKDAYS(Lister!$D$21,Lister!$E$21,Lister!$D$7:$D$16),IF(OR(AND(E1038&lt;DATE(2022,2,1),F1038&lt;DATE(2022,2,1)),E1038&gt;DATE(2022,2,28)),0)))))),0),"")</f>
        <v/>
      </c>
      <c r="V1038" s="23" t="str">
        <f t="shared" si="108"/>
        <v/>
      </c>
      <c r="W1038" s="23" t="str">
        <f t="shared" si="109"/>
        <v/>
      </c>
      <c r="X1038" s="24" t="str">
        <f t="shared" si="110"/>
        <v/>
      </c>
    </row>
    <row r="1039" spans="1:24" x14ac:dyDescent="0.3">
      <c r="A1039" s="4" t="str">
        <f t="shared" si="111"/>
        <v/>
      </c>
      <c r="B1039" s="41"/>
      <c r="C1039" s="42"/>
      <c r="D1039" s="43"/>
      <c r="E1039" s="44"/>
      <c r="F1039" s="44"/>
      <c r="G1039" s="17" t="str">
        <f>IF(OR(E1039="",F1039=""),"",NETWORKDAYS(E1039,F1039,Lister!$D$7:$D$16))</f>
        <v/>
      </c>
      <c r="I1039" s="45" t="str">
        <f t="shared" si="105"/>
        <v/>
      </c>
      <c r="J1039" s="46"/>
      <c r="K1039" s="47">
        <f>IF(ISNUMBER('Opsparede løndele'!I1024),J1039+'Opsparede løndele'!I1024,J1039)</f>
        <v>0</v>
      </c>
      <c r="L1039" s="48"/>
      <c r="M1039" s="49"/>
      <c r="N1039" s="23" t="str">
        <f t="shared" si="106"/>
        <v/>
      </c>
      <c r="O1039" s="21" t="str">
        <f t="shared" si="107"/>
        <v/>
      </c>
      <c r="P1039" s="49"/>
      <c r="Q1039" s="49"/>
      <c r="R1039" s="49"/>
      <c r="S1039" s="22" t="str">
        <f>IFERROR(MAX(IF(OR(P1039="",Q1039="",R1039=""),"",IF(AND(MONTH(E1039)=12,MONTH(F1039)=12),(NETWORKDAYS(E1039,F1039,Lister!$D$7:$D$16)-P1039)*O1039/NETWORKDAYS(Lister!$D$19,Lister!$E$19,Lister!$D$7:$D$16),IF(AND(MONTH(E1039)=12,F1039&gt;DATE(2021,12,31)),(NETWORKDAYS(E1039,Lister!$E$19,Lister!$D$7:$D$16)-P1039)*O1039/NETWORKDAYS(Lister!$D$19,Lister!$E$19,Lister!$D$7:$D$16),IF(E1039&gt;DATE(2021,12,31),0)))),0),"")</f>
        <v/>
      </c>
      <c r="T1039" s="22" t="str">
        <f>IFERROR(MAX(IF(OR(P1039="",Q1039="",R1039=""),"",IF(AND(MONTH(E1039)=1,MONTH(F1039)=1),(NETWORKDAYS(E1039,F1039,Lister!$D$7:$D$16)-Q1039)*O1039/NETWORKDAYS(Lister!$D$20,Lister!$E$20,Lister!$D$7:$D$16),IF(AND(MONTH(E1039)=1,F1039&gt;DATE(2022,1,31)),(NETWORKDAYS(E1039,Lister!$E$20,Lister!$D$7:$D$16)-Q1039)*O1039/NETWORKDAYS(Lister!$D$20,Lister!$E$20,Lister!$D$7:$D$16),IF(AND(E1039&lt;DATE(2022,1,1),MONTH(F1039)=1),(NETWORKDAYS(Lister!$D$20,F1039,Lister!$D$7:$D$16)-Q1039)*O1039/NETWORKDAYS(Lister!$D$20,Lister!$E$20,Lister!$D$7:$D$16),IF(AND(E1039&lt;DATE(2022,1,1),F1039&gt;DATE(2022,1,31)),(NETWORKDAYS(Lister!$D$20,Lister!$E$20,Lister!$D$7:$D$16)-Q1039)*O1039/NETWORKDAYS(Lister!$D$20,Lister!$E$20,Lister!$D$7:$D$16),IF(OR(AND(E1039&lt;DATE(2022,1,1),F1039&lt;DATE(2022,1,1)),E1039&gt;DATE(2022,1,31)),0)))))),0),"")</f>
        <v/>
      </c>
      <c r="U1039" s="22" t="str">
        <f>IFERROR(MAX(IF(OR(P1039="",Q1039="",R1039=""),"",IF(AND(MONTH(E1039)=2,MONTH(F1039)=2),(NETWORKDAYS(E1039,F1039,Lister!$D$7:$D$16)-R1039)*O1039/NETWORKDAYS(Lister!$D$21,Lister!$E$21,Lister!$D$7:$D$16),IF(AND(MONTH(E1039)=2,F1039&gt;DATE(2022,2,28)),(NETWORKDAYS(E1039,Lister!$E$21,Lister!$D$7:$D$16)-R1039)*O1039/NETWORKDAYS(Lister!$D$21,Lister!$E$21,Lister!$D$7:$D$16),IF(AND(E1039&lt;DATE(2022,2,1),MONTH(F1039)=2),(NETWORKDAYS(Lister!$D$21,F1039,Lister!$D$7:$D$16)-R1039)*O1039/NETWORKDAYS(Lister!$D$21,Lister!$E$21,Lister!$D$7:$D$16),IF(AND(E1039&lt;DATE(2022,2,1),F1039&gt;DATE(2022,2,28)),(NETWORKDAYS(Lister!$D$21,Lister!$E$21,Lister!$D$7:$D$16)-R1039)*O1039/NETWORKDAYS(Lister!$D$21,Lister!$E$21,Lister!$D$7:$D$16),IF(OR(AND(E1039&lt;DATE(2022,2,1),F1039&lt;DATE(2022,2,1)),E1039&gt;DATE(2022,2,28)),0)))))),0),"")</f>
        <v/>
      </c>
      <c r="V1039" s="23" t="str">
        <f t="shared" si="108"/>
        <v/>
      </c>
      <c r="W1039" s="23" t="str">
        <f t="shared" si="109"/>
        <v/>
      </c>
      <c r="X1039" s="24" t="str">
        <f t="shared" si="110"/>
        <v/>
      </c>
    </row>
    <row r="1040" spans="1:24" x14ac:dyDescent="0.3">
      <c r="A1040" s="4" t="str">
        <f t="shared" si="111"/>
        <v/>
      </c>
      <c r="B1040" s="41"/>
      <c r="C1040" s="42"/>
      <c r="D1040" s="43"/>
      <c r="E1040" s="44"/>
      <c r="F1040" s="44"/>
      <c r="G1040" s="17" t="str">
        <f>IF(OR(E1040="",F1040=""),"",NETWORKDAYS(E1040,F1040,Lister!$D$7:$D$16))</f>
        <v/>
      </c>
      <c r="I1040" s="45" t="str">
        <f t="shared" si="105"/>
        <v/>
      </c>
      <c r="J1040" s="46"/>
      <c r="K1040" s="47">
        <f>IF(ISNUMBER('Opsparede løndele'!I1025),J1040+'Opsparede løndele'!I1025,J1040)</f>
        <v>0</v>
      </c>
      <c r="L1040" s="48"/>
      <c r="M1040" s="49"/>
      <c r="N1040" s="23" t="str">
        <f t="shared" si="106"/>
        <v/>
      </c>
      <c r="O1040" s="21" t="str">
        <f t="shared" si="107"/>
        <v/>
      </c>
      <c r="P1040" s="49"/>
      <c r="Q1040" s="49"/>
      <c r="R1040" s="49"/>
      <c r="S1040" s="22" t="str">
        <f>IFERROR(MAX(IF(OR(P1040="",Q1040="",R1040=""),"",IF(AND(MONTH(E1040)=12,MONTH(F1040)=12),(NETWORKDAYS(E1040,F1040,Lister!$D$7:$D$16)-P1040)*O1040/NETWORKDAYS(Lister!$D$19,Lister!$E$19,Lister!$D$7:$D$16),IF(AND(MONTH(E1040)=12,F1040&gt;DATE(2021,12,31)),(NETWORKDAYS(E1040,Lister!$E$19,Lister!$D$7:$D$16)-P1040)*O1040/NETWORKDAYS(Lister!$D$19,Lister!$E$19,Lister!$D$7:$D$16),IF(E1040&gt;DATE(2021,12,31),0)))),0),"")</f>
        <v/>
      </c>
      <c r="T1040" s="22" t="str">
        <f>IFERROR(MAX(IF(OR(P1040="",Q1040="",R1040=""),"",IF(AND(MONTH(E1040)=1,MONTH(F1040)=1),(NETWORKDAYS(E1040,F1040,Lister!$D$7:$D$16)-Q1040)*O1040/NETWORKDAYS(Lister!$D$20,Lister!$E$20,Lister!$D$7:$D$16),IF(AND(MONTH(E1040)=1,F1040&gt;DATE(2022,1,31)),(NETWORKDAYS(E1040,Lister!$E$20,Lister!$D$7:$D$16)-Q1040)*O1040/NETWORKDAYS(Lister!$D$20,Lister!$E$20,Lister!$D$7:$D$16),IF(AND(E1040&lt;DATE(2022,1,1),MONTH(F1040)=1),(NETWORKDAYS(Lister!$D$20,F1040,Lister!$D$7:$D$16)-Q1040)*O1040/NETWORKDAYS(Lister!$D$20,Lister!$E$20,Lister!$D$7:$D$16),IF(AND(E1040&lt;DATE(2022,1,1),F1040&gt;DATE(2022,1,31)),(NETWORKDAYS(Lister!$D$20,Lister!$E$20,Lister!$D$7:$D$16)-Q1040)*O1040/NETWORKDAYS(Lister!$D$20,Lister!$E$20,Lister!$D$7:$D$16),IF(OR(AND(E1040&lt;DATE(2022,1,1),F1040&lt;DATE(2022,1,1)),E1040&gt;DATE(2022,1,31)),0)))))),0),"")</f>
        <v/>
      </c>
      <c r="U1040" s="22" t="str">
        <f>IFERROR(MAX(IF(OR(P1040="",Q1040="",R1040=""),"",IF(AND(MONTH(E1040)=2,MONTH(F1040)=2),(NETWORKDAYS(E1040,F1040,Lister!$D$7:$D$16)-R1040)*O1040/NETWORKDAYS(Lister!$D$21,Lister!$E$21,Lister!$D$7:$D$16),IF(AND(MONTH(E1040)=2,F1040&gt;DATE(2022,2,28)),(NETWORKDAYS(E1040,Lister!$E$21,Lister!$D$7:$D$16)-R1040)*O1040/NETWORKDAYS(Lister!$D$21,Lister!$E$21,Lister!$D$7:$D$16),IF(AND(E1040&lt;DATE(2022,2,1),MONTH(F1040)=2),(NETWORKDAYS(Lister!$D$21,F1040,Lister!$D$7:$D$16)-R1040)*O1040/NETWORKDAYS(Lister!$D$21,Lister!$E$21,Lister!$D$7:$D$16),IF(AND(E1040&lt;DATE(2022,2,1),F1040&gt;DATE(2022,2,28)),(NETWORKDAYS(Lister!$D$21,Lister!$E$21,Lister!$D$7:$D$16)-R1040)*O1040/NETWORKDAYS(Lister!$D$21,Lister!$E$21,Lister!$D$7:$D$16),IF(OR(AND(E1040&lt;DATE(2022,2,1),F1040&lt;DATE(2022,2,1)),E1040&gt;DATE(2022,2,28)),0)))))),0),"")</f>
        <v/>
      </c>
      <c r="V1040" s="23" t="str">
        <f t="shared" si="108"/>
        <v/>
      </c>
      <c r="W1040" s="23" t="str">
        <f t="shared" si="109"/>
        <v/>
      </c>
      <c r="X1040" s="24" t="str">
        <f t="shared" si="110"/>
        <v/>
      </c>
    </row>
    <row r="1041" spans="1:24" x14ac:dyDescent="0.3">
      <c r="A1041" s="4" t="str">
        <f t="shared" si="111"/>
        <v/>
      </c>
      <c r="B1041" s="41"/>
      <c r="C1041" s="42"/>
      <c r="D1041" s="43"/>
      <c r="E1041" s="44"/>
      <c r="F1041" s="44"/>
      <c r="G1041" s="17" t="str">
        <f>IF(OR(E1041="",F1041=""),"",NETWORKDAYS(E1041,F1041,Lister!$D$7:$D$16))</f>
        <v/>
      </c>
      <c r="I1041" s="45" t="str">
        <f t="shared" si="105"/>
        <v/>
      </c>
      <c r="J1041" s="46"/>
      <c r="K1041" s="47">
        <f>IF(ISNUMBER('Opsparede løndele'!I1026),J1041+'Opsparede løndele'!I1026,J1041)</f>
        <v>0</v>
      </c>
      <c r="L1041" s="48"/>
      <c r="M1041" s="49"/>
      <c r="N1041" s="23" t="str">
        <f t="shared" si="106"/>
        <v/>
      </c>
      <c r="O1041" s="21" t="str">
        <f t="shared" si="107"/>
        <v/>
      </c>
      <c r="P1041" s="49"/>
      <c r="Q1041" s="49"/>
      <c r="R1041" s="49"/>
      <c r="S1041" s="22" t="str">
        <f>IFERROR(MAX(IF(OR(P1041="",Q1041="",R1041=""),"",IF(AND(MONTH(E1041)=12,MONTH(F1041)=12),(NETWORKDAYS(E1041,F1041,Lister!$D$7:$D$16)-P1041)*O1041/NETWORKDAYS(Lister!$D$19,Lister!$E$19,Lister!$D$7:$D$16),IF(AND(MONTH(E1041)=12,F1041&gt;DATE(2021,12,31)),(NETWORKDAYS(E1041,Lister!$E$19,Lister!$D$7:$D$16)-P1041)*O1041/NETWORKDAYS(Lister!$D$19,Lister!$E$19,Lister!$D$7:$D$16),IF(E1041&gt;DATE(2021,12,31),0)))),0),"")</f>
        <v/>
      </c>
      <c r="T1041" s="22" t="str">
        <f>IFERROR(MAX(IF(OR(P1041="",Q1041="",R1041=""),"",IF(AND(MONTH(E1041)=1,MONTH(F1041)=1),(NETWORKDAYS(E1041,F1041,Lister!$D$7:$D$16)-Q1041)*O1041/NETWORKDAYS(Lister!$D$20,Lister!$E$20,Lister!$D$7:$D$16),IF(AND(MONTH(E1041)=1,F1041&gt;DATE(2022,1,31)),(NETWORKDAYS(E1041,Lister!$E$20,Lister!$D$7:$D$16)-Q1041)*O1041/NETWORKDAYS(Lister!$D$20,Lister!$E$20,Lister!$D$7:$D$16),IF(AND(E1041&lt;DATE(2022,1,1),MONTH(F1041)=1),(NETWORKDAYS(Lister!$D$20,F1041,Lister!$D$7:$D$16)-Q1041)*O1041/NETWORKDAYS(Lister!$D$20,Lister!$E$20,Lister!$D$7:$D$16),IF(AND(E1041&lt;DATE(2022,1,1),F1041&gt;DATE(2022,1,31)),(NETWORKDAYS(Lister!$D$20,Lister!$E$20,Lister!$D$7:$D$16)-Q1041)*O1041/NETWORKDAYS(Lister!$D$20,Lister!$E$20,Lister!$D$7:$D$16),IF(OR(AND(E1041&lt;DATE(2022,1,1),F1041&lt;DATE(2022,1,1)),E1041&gt;DATE(2022,1,31)),0)))))),0),"")</f>
        <v/>
      </c>
      <c r="U1041" s="22" t="str">
        <f>IFERROR(MAX(IF(OR(P1041="",Q1041="",R1041=""),"",IF(AND(MONTH(E1041)=2,MONTH(F1041)=2),(NETWORKDAYS(E1041,F1041,Lister!$D$7:$D$16)-R1041)*O1041/NETWORKDAYS(Lister!$D$21,Lister!$E$21,Lister!$D$7:$D$16),IF(AND(MONTH(E1041)=2,F1041&gt;DATE(2022,2,28)),(NETWORKDAYS(E1041,Lister!$E$21,Lister!$D$7:$D$16)-R1041)*O1041/NETWORKDAYS(Lister!$D$21,Lister!$E$21,Lister!$D$7:$D$16),IF(AND(E1041&lt;DATE(2022,2,1),MONTH(F1041)=2),(NETWORKDAYS(Lister!$D$21,F1041,Lister!$D$7:$D$16)-R1041)*O1041/NETWORKDAYS(Lister!$D$21,Lister!$E$21,Lister!$D$7:$D$16),IF(AND(E1041&lt;DATE(2022,2,1),F1041&gt;DATE(2022,2,28)),(NETWORKDAYS(Lister!$D$21,Lister!$E$21,Lister!$D$7:$D$16)-R1041)*O1041/NETWORKDAYS(Lister!$D$21,Lister!$E$21,Lister!$D$7:$D$16),IF(OR(AND(E1041&lt;DATE(2022,2,1),F1041&lt;DATE(2022,2,1)),E1041&gt;DATE(2022,2,28)),0)))))),0),"")</f>
        <v/>
      </c>
      <c r="V1041" s="23" t="str">
        <f t="shared" si="108"/>
        <v/>
      </c>
      <c r="W1041" s="23" t="str">
        <f t="shared" si="109"/>
        <v/>
      </c>
      <c r="X1041" s="24" t="str">
        <f t="shared" si="110"/>
        <v/>
      </c>
    </row>
    <row r="1042" spans="1:24" x14ac:dyDescent="0.3">
      <c r="A1042" s="4" t="str">
        <f t="shared" si="111"/>
        <v/>
      </c>
      <c r="B1042" s="41"/>
      <c r="C1042" s="42"/>
      <c r="D1042" s="43"/>
      <c r="E1042" s="44"/>
      <c r="F1042" s="44"/>
      <c r="G1042" s="17" t="str">
        <f>IF(OR(E1042="",F1042=""),"",NETWORKDAYS(E1042,F1042,Lister!$D$7:$D$16))</f>
        <v/>
      </c>
      <c r="I1042" s="45" t="str">
        <f t="shared" si="105"/>
        <v/>
      </c>
      <c r="J1042" s="46"/>
      <c r="K1042" s="47">
        <f>IF(ISNUMBER('Opsparede løndele'!I1027),J1042+'Opsparede løndele'!I1027,J1042)</f>
        <v>0</v>
      </c>
      <c r="L1042" s="48"/>
      <c r="M1042" s="49"/>
      <c r="N1042" s="23" t="str">
        <f t="shared" si="106"/>
        <v/>
      </c>
      <c r="O1042" s="21" t="str">
        <f t="shared" si="107"/>
        <v/>
      </c>
      <c r="P1042" s="49"/>
      <c r="Q1042" s="49"/>
      <c r="R1042" s="49"/>
      <c r="S1042" s="22" t="str">
        <f>IFERROR(MAX(IF(OR(P1042="",Q1042="",R1042=""),"",IF(AND(MONTH(E1042)=12,MONTH(F1042)=12),(NETWORKDAYS(E1042,F1042,Lister!$D$7:$D$16)-P1042)*O1042/NETWORKDAYS(Lister!$D$19,Lister!$E$19,Lister!$D$7:$D$16),IF(AND(MONTH(E1042)=12,F1042&gt;DATE(2021,12,31)),(NETWORKDAYS(E1042,Lister!$E$19,Lister!$D$7:$D$16)-P1042)*O1042/NETWORKDAYS(Lister!$D$19,Lister!$E$19,Lister!$D$7:$D$16),IF(E1042&gt;DATE(2021,12,31),0)))),0),"")</f>
        <v/>
      </c>
      <c r="T1042" s="22" t="str">
        <f>IFERROR(MAX(IF(OR(P1042="",Q1042="",R1042=""),"",IF(AND(MONTH(E1042)=1,MONTH(F1042)=1),(NETWORKDAYS(E1042,F1042,Lister!$D$7:$D$16)-Q1042)*O1042/NETWORKDAYS(Lister!$D$20,Lister!$E$20,Lister!$D$7:$D$16),IF(AND(MONTH(E1042)=1,F1042&gt;DATE(2022,1,31)),(NETWORKDAYS(E1042,Lister!$E$20,Lister!$D$7:$D$16)-Q1042)*O1042/NETWORKDAYS(Lister!$D$20,Lister!$E$20,Lister!$D$7:$D$16),IF(AND(E1042&lt;DATE(2022,1,1),MONTH(F1042)=1),(NETWORKDAYS(Lister!$D$20,F1042,Lister!$D$7:$D$16)-Q1042)*O1042/NETWORKDAYS(Lister!$D$20,Lister!$E$20,Lister!$D$7:$D$16),IF(AND(E1042&lt;DATE(2022,1,1),F1042&gt;DATE(2022,1,31)),(NETWORKDAYS(Lister!$D$20,Lister!$E$20,Lister!$D$7:$D$16)-Q1042)*O1042/NETWORKDAYS(Lister!$D$20,Lister!$E$20,Lister!$D$7:$D$16),IF(OR(AND(E1042&lt;DATE(2022,1,1),F1042&lt;DATE(2022,1,1)),E1042&gt;DATE(2022,1,31)),0)))))),0),"")</f>
        <v/>
      </c>
      <c r="U1042" s="22" t="str">
        <f>IFERROR(MAX(IF(OR(P1042="",Q1042="",R1042=""),"",IF(AND(MONTH(E1042)=2,MONTH(F1042)=2),(NETWORKDAYS(E1042,F1042,Lister!$D$7:$D$16)-R1042)*O1042/NETWORKDAYS(Lister!$D$21,Lister!$E$21,Lister!$D$7:$D$16),IF(AND(MONTH(E1042)=2,F1042&gt;DATE(2022,2,28)),(NETWORKDAYS(E1042,Lister!$E$21,Lister!$D$7:$D$16)-R1042)*O1042/NETWORKDAYS(Lister!$D$21,Lister!$E$21,Lister!$D$7:$D$16),IF(AND(E1042&lt;DATE(2022,2,1),MONTH(F1042)=2),(NETWORKDAYS(Lister!$D$21,F1042,Lister!$D$7:$D$16)-R1042)*O1042/NETWORKDAYS(Lister!$D$21,Lister!$E$21,Lister!$D$7:$D$16),IF(AND(E1042&lt;DATE(2022,2,1),F1042&gt;DATE(2022,2,28)),(NETWORKDAYS(Lister!$D$21,Lister!$E$21,Lister!$D$7:$D$16)-R1042)*O1042/NETWORKDAYS(Lister!$D$21,Lister!$E$21,Lister!$D$7:$D$16),IF(OR(AND(E1042&lt;DATE(2022,2,1),F1042&lt;DATE(2022,2,1)),E1042&gt;DATE(2022,2,28)),0)))))),0),"")</f>
        <v/>
      </c>
      <c r="V1042" s="23" t="str">
        <f t="shared" si="108"/>
        <v/>
      </c>
      <c r="W1042" s="23" t="str">
        <f t="shared" si="109"/>
        <v/>
      </c>
      <c r="X1042" s="24" t="str">
        <f t="shared" si="110"/>
        <v/>
      </c>
    </row>
    <row r="1043" spans="1:24" x14ac:dyDescent="0.3">
      <c r="A1043" s="4" t="str">
        <f t="shared" si="111"/>
        <v/>
      </c>
      <c r="B1043" s="41"/>
      <c r="C1043" s="42"/>
      <c r="D1043" s="43"/>
      <c r="E1043" s="44"/>
      <c r="F1043" s="44"/>
      <c r="G1043" s="17" t="str">
        <f>IF(OR(E1043="",F1043=""),"",NETWORKDAYS(E1043,F1043,Lister!$D$7:$D$16))</f>
        <v/>
      </c>
      <c r="I1043" s="45" t="str">
        <f t="shared" si="105"/>
        <v/>
      </c>
      <c r="J1043" s="46"/>
      <c r="K1043" s="47">
        <f>IF(ISNUMBER('Opsparede løndele'!I1028),J1043+'Opsparede løndele'!I1028,J1043)</f>
        <v>0</v>
      </c>
      <c r="L1043" s="48"/>
      <c r="M1043" s="49"/>
      <c r="N1043" s="23" t="str">
        <f t="shared" si="106"/>
        <v/>
      </c>
      <c r="O1043" s="21" t="str">
        <f t="shared" si="107"/>
        <v/>
      </c>
      <c r="P1043" s="49"/>
      <c r="Q1043" s="49"/>
      <c r="R1043" s="49"/>
      <c r="S1043" s="22" t="str">
        <f>IFERROR(MAX(IF(OR(P1043="",Q1043="",R1043=""),"",IF(AND(MONTH(E1043)=12,MONTH(F1043)=12),(NETWORKDAYS(E1043,F1043,Lister!$D$7:$D$16)-P1043)*O1043/NETWORKDAYS(Lister!$D$19,Lister!$E$19,Lister!$D$7:$D$16),IF(AND(MONTH(E1043)=12,F1043&gt;DATE(2021,12,31)),(NETWORKDAYS(E1043,Lister!$E$19,Lister!$D$7:$D$16)-P1043)*O1043/NETWORKDAYS(Lister!$D$19,Lister!$E$19,Lister!$D$7:$D$16),IF(E1043&gt;DATE(2021,12,31),0)))),0),"")</f>
        <v/>
      </c>
      <c r="T1043" s="22" t="str">
        <f>IFERROR(MAX(IF(OR(P1043="",Q1043="",R1043=""),"",IF(AND(MONTH(E1043)=1,MONTH(F1043)=1),(NETWORKDAYS(E1043,F1043,Lister!$D$7:$D$16)-Q1043)*O1043/NETWORKDAYS(Lister!$D$20,Lister!$E$20,Lister!$D$7:$D$16),IF(AND(MONTH(E1043)=1,F1043&gt;DATE(2022,1,31)),(NETWORKDAYS(E1043,Lister!$E$20,Lister!$D$7:$D$16)-Q1043)*O1043/NETWORKDAYS(Lister!$D$20,Lister!$E$20,Lister!$D$7:$D$16),IF(AND(E1043&lt;DATE(2022,1,1),MONTH(F1043)=1),(NETWORKDAYS(Lister!$D$20,F1043,Lister!$D$7:$D$16)-Q1043)*O1043/NETWORKDAYS(Lister!$D$20,Lister!$E$20,Lister!$D$7:$D$16),IF(AND(E1043&lt;DATE(2022,1,1),F1043&gt;DATE(2022,1,31)),(NETWORKDAYS(Lister!$D$20,Lister!$E$20,Lister!$D$7:$D$16)-Q1043)*O1043/NETWORKDAYS(Lister!$D$20,Lister!$E$20,Lister!$D$7:$D$16),IF(OR(AND(E1043&lt;DATE(2022,1,1),F1043&lt;DATE(2022,1,1)),E1043&gt;DATE(2022,1,31)),0)))))),0),"")</f>
        <v/>
      </c>
      <c r="U1043" s="22" t="str">
        <f>IFERROR(MAX(IF(OR(P1043="",Q1043="",R1043=""),"",IF(AND(MONTH(E1043)=2,MONTH(F1043)=2),(NETWORKDAYS(E1043,F1043,Lister!$D$7:$D$16)-R1043)*O1043/NETWORKDAYS(Lister!$D$21,Lister!$E$21,Lister!$D$7:$D$16),IF(AND(MONTH(E1043)=2,F1043&gt;DATE(2022,2,28)),(NETWORKDAYS(E1043,Lister!$E$21,Lister!$D$7:$D$16)-R1043)*O1043/NETWORKDAYS(Lister!$D$21,Lister!$E$21,Lister!$D$7:$D$16),IF(AND(E1043&lt;DATE(2022,2,1),MONTH(F1043)=2),(NETWORKDAYS(Lister!$D$21,F1043,Lister!$D$7:$D$16)-R1043)*O1043/NETWORKDAYS(Lister!$D$21,Lister!$E$21,Lister!$D$7:$D$16),IF(AND(E1043&lt;DATE(2022,2,1),F1043&gt;DATE(2022,2,28)),(NETWORKDAYS(Lister!$D$21,Lister!$E$21,Lister!$D$7:$D$16)-R1043)*O1043/NETWORKDAYS(Lister!$D$21,Lister!$E$21,Lister!$D$7:$D$16),IF(OR(AND(E1043&lt;DATE(2022,2,1),F1043&lt;DATE(2022,2,1)),E1043&gt;DATE(2022,2,28)),0)))))),0),"")</f>
        <v/>
      </c>
      <c r="V1043" s="23" t="str">
        <f t="shared" si="108"/>
        <v/>
      </c>
      <c r="W1043" s="23" t="str">
        <f t="shared" si="109"/>
        <v/>
      </c>
      <c r="X1043" s="24" t="str">
        <f t="shared" si="110"/>
        <v/>
      </c>
    </row>
    <row r="1044" spans="1:24" x14ac:dyDescent="0.3">
      <c r="A1044" s="4" t="str">
        <f t="shared" si="111"/>
        <v/>
      </c>
      <c r="B1044" s="41"/>
      <c r="C1044" s="42"/>
      <c r="D1044" s="43"/>
      <c r="E1044" s="44"/>
      <c r="F1044" s="44"/>
      <c r="G1044" s="17" t="str">
        <f>IF(OR(E1044="",F1044=""),"",NETWORKDAYS(E1044,F1044,Lister!$D$7:$D$16))</f>
        <v/>
      </c>
      <c r="I1044" s="45" t="str">
        <f t="shared" si="105"/>
        <v/>
      </c>
      <c r="J1044" s="46"/>
      <c r="K1044" s="47">
        <f>IF(ISNUMBER('Opsparede løndele'!I1029),J1044+'Opsparede løndele'!I1029,J1044)</f>
        <v>0</v>
      </c>
      <c r="L1044" s="48"/>
      <c r="M1044" s="49"/>
      <c r="N1044" s="23" t="str">
        <f t="shared" si="106"/>
        <v/>
      </c>
      <c r="O1044" s="21" t="str">
        <f t="shared" si="107"/>
        <v/>
      </c>
      <c r="P1044" s="49"/>
      <c r="Q1044" s="49"/>
      <c r="R1044" s="49"/>
      <c r="S1044" s="22" t="str">
        <f>IFERROR(MAX(IF(OR(P1044="",Q1044="",R1044=""),"",IF(AND(MONTH(E1044)=12,MONTH(F1044)=12),(NETWORKDAYS(E1044,F1044,Lister!$D$7:$D$16)-P1044)*O1044/NETWORKDAYS(Lister!$D$19,Lister!$E$19,Lister!$D$7:$D$16),IF(AND(MONTH(E1044)=12,F1044&gt;DATE(2021,12,31)),(NETWORKDAYS(E1044,Lister!$E$19,Lister!$D$7:$D$16)-P1044)*O1044/NETWORKDAYS(Lister!$D$19,Lister!$E$19,Lister!$D$7:$D$16),IF(E1044&gt;DATE(2021,12,31),0)))),0),"")</f>
        <v/>
      </c>
      <c r="T1044" s="22" t="str">
        <f>IFERROR(MAX(IF(OR(P1044="",Q1044="",R1044=""),"",IF(AND(MONTH(E1044)=1,MONTH(F1044)=1),(NETWORKDAYS(E1044,F1044,Lister!$D$7:$D$16)-Q1044)*O1044/NETWORKDAYS(Lister!$D$20,Lister!$E$20,Lister!$D$7:$D$16),IF(AND(MONTH(E1044)=1,F1044&gt;DATE(2022,1,31)),(NETWORKDAYS(E1044,Lister!$E$20,Lister!$D$7:$D$16)-Q1044)*O1044/NETWORKDAYS(Lister!$D$20,Lister!$E$20,Lister!$D$7:$D$16),IF(AND(E1044&lt;DATE(2022,1,1),MONTH(F1044)=1),(NETWORKDAYS(Lister!$D$20,F1044,Lister!$D$7:$D$16)-Q1044)*O1044/NETWORKDAYS(Lister!$D$20,Lister!$E$20,Lister!$D$7:$D$16),IF(AND(E1044&lt;DATE(2022,1,1),F1044&gt;DATE(2022,1,31)),(NETWORKDAYS(Lister!$D$20,Lister!$E$20,Lister!$D$7:$D$16)-Q1044)*O1044/NETWORKDAYS(Lister!$D$20,Lister!$E$20,Lister!$D$7:$D$16),IF(OR(AND(E1044&lt;DATE(2022,1,1),F1044&lt;DATE(2022,1,1)),E1044&gt;DATE(2022,1,31)),0)))))),0),"")</f>
        <v/>
      </c>
      <c r="U1044" s="22" t="str">
        <f>IFERROR(MAX(IF(OR(P1044="",Q1044="",R1044=""),"",IF(AND(MONTH(E1044)=2,MONTH(F1044)=2),(NETWORKDAYS(E1044,F1044,Lister!$D$7:$D$16)-R1044)*O1044/NETWORKDAYS(Lister!$D$21,Lister!$E$21,Lister!$D$7:$D$16),IF(AND(MONTH(E1044)=2,F1044&gt;DATE(2022,2,28)),(NETWORKDAYS(E1044,Lister!$E$21,Lister!$D$7:$D$16)-R1044)*O1044/NETWORKDAYS(Lister!$D$21,Lister!$E$21,Lister!$D$7:$D$16),IF(AND(E1044&lt;DATE(2022,2,1),MONTH(F1044)=2),(NETWORKDAYS(Lister!$D$21,F1044,Lister!$D$7:$D$16)-R1044)*O1044/NETWORKDAYS(Lister!$D$21,Lister!$E$21,Lister!$D$7:$D$16),IF(AND(E1044&lt;DATE(2022,2,1),F1044&gt;DATE(2022,2,28)),(NETWORKDAYS(Lister!$D$21,Lister!$E$21,Lister!$D$7:$D$16)-R1044)*O1044/NETWORKDAYS(Lister!$D$21,Lister!$E$21,Lister!$D$7:$D$16),IF(OR(AND(E1044&lt;DATE(2022,2,1),F1044&lt;DATE(2022,2,1)),E1044&gt;DATE(2022,2,28)),0)))))),0),"")</f>
        <v/>
      </c>
      <c r="V1044" s="23" t="str">
        <f t="shared" si="108"/>
        <v/>
      </c>
      <c r="W1044" s="23" t="str">
        <f t="shared" si="109"/>
        <v/>
      </c>
      <c r="X1044" s="24" t="str">
        <f t="shared" si="110"/>
        <v/>
      </c>
    </row>
    <row r="1045" spans="1:24" x14ac:dyDescent="0.3">
      <c r="A1045" s="4" t="str">
        <f t="shared" si="111"/>
        <v/>
      </c>
      <c r="B1045" s="41"/>
      <c r="C1045" s="42"/>
      <c r="D1045" s="43"/>
      <c r="E1045" s="44"/>
      <c r="F1045" s="44"/>
      <c r="G1045" s="17" t="str">
        <f>IF(OR(E1045="",F1045=""),"",NETWORKDAYS(E1045,F1045,Lister!$D$7:$D$16))</f>
        <v/>
      </c>
      <c r="I1045" s="45" t="str">
        <f t="shared" si="105"/>
        <v/>
      </c>
      <c r="J1045" s="46"/>
      <c r="K1045" s="47">
        <f>IF(ISNUMBER('Opsparede løndele'!I1030),J1045+'Opsparede løndele'!I1030,J1045)</f>
        <v>0</v>
      </c>
      <c r="L1045" s="48"/>
      <c r="M1045" s="49"/>
      <c r="N1045" s="23" t="str">
        <f t="shared" si="106"/>
        <v/>
      </c>
      <c r="O1045" s="21" t="str">
        <f t="shared" si="107"/>
        <v/>
      </c>
      <c r="P1045" s="49"/>
      <c r="Q1045" s="49"/>
      <c r="R1045" s="49"/>
      <c r="S1045" s="22" t="str">
        <f>IFERROR(MAX(IF(OR(P1045="",Q1045="",R1045=""),"",IF(AND(MONTH(E1045)=12,MONTH(F1045)=12),(NETWORKDAYS(E1045,F1045,Lister!$D$7:$D$16)-P1045)*O1045/NETWORKDAYS(Lister!$D$19,Lister!$E$19,Lister!$D$7:$D$16),IF(AND(MONTH(E1045)=12,F1045&gt;DATE(2021,12,31)),(NETWORKDAYS(E1045,Lister!$E$19,Lister!$D$7:$D$16)-P1045)*O1045/NETWORKDAYS(Lister!$D$19,Lister!$E$19,Lister!$D$7:$D$16),IF(E1045&gt;DATE(2021,12,31),0)))),0),"")</f>
        <v/>
      </c>
      <c r="T1045" s="22" t="str">
        <f>IFERROR(MAX(IF(OR(P1045="",Q1045="",R1045=""),"",IF(AND(MONTH(E1045)=1,MONTH(F1045)=1),(NETWORKDAYS(E1045,F1045,Lister!$D$7:$D$16)-Q1045)*O1045/NETWORKDAYS(Lister!$D$20,Lister!$E$20,Lister!$D$7:$D$16),IF(AND(MONTH(E1045)=1,F1045&gt;DATE(2022,1,31)),(NETWORKDAYS(E1045,Lister!$E$20,Lister!$D$7:$D$16)-Q1045)*O1045/NETWORKDAYS(Lister!$D$20,Lister!$E$20,Lister!$D$7:$D$16),IF(AND(E1045&lt;DATE(2022,1,1),MONTH(F1045)=1),(NETWORKDAYS(Lister!$D$20,F1045,Lister!$D$7:$D$16)-Q1045)*O1045/NETWORKDAYS(Lister!$D$20,Lister!$E$20,Lister!$D$7:$D$16),IF(AND(E1045&lt;DATE(2022,1,1),F1045&gt;DATE(2022,1,31)),(NETWORKDAYS(Lister!$D$20,Lister!$E$20,Lister!$D$7:$D$16)-Q1045)*O1045/NETWORKDAYS(Lister!$D$20,Lister!$E$20,Lister!$D$7:$D$16),IF(OR(AND(E1045&lt;DATE(2022,1,1),F1045&lt;DATE(2022,1,1)),E1045&gt;DATE(2022,1,31)),0)))))),0),"")</f>
        <v/>
      </c>
      <c r="U1045" s="22" t="str">
        <f>IFERROR(MAX(IF(OR(P1045="",Q1045="",R1045=""),"",IF(AND(MONTH(E1045)=2,MONTH(F1045)=2),(NETWORKDAYS(E1045,F1045,Lister!$D$7:$D$16)-R1045)*O1045/NETWORKDAYS(Lister!$D$21,Lister!$E$21,Lister!$D$7:$D$16),IF(AND(MONTH(E1045)=2,F1045&gt;DATE(2022,2,28)),(NETWORKDAYS(E1045,Lister!$E$21,Lister!$D$7:$D$16)-R1045)*O1045/NETWORKDAYS(Lister!$D$21,Lister!$E$21,Lister!$D$7:$D$16),IF(AND(E1045&lt;DATE(2022,2,1),MONTH(F1045)=2),(NETWORKDAYS(Lister!$D$21,F1045,Lister!$D$7:$D$16)-R1045)*O1045/NETWORKDAYS(Lister!$D$21,Lister!$E$21,Lister!$D$7:$D$16),IF(AND(E1045&lt;DATE(2022,2,1),F1045&gt;DATE(2022,2,28)),(NETWORKDAYS(Lister!$D$21,Lister!$E$21,Lister!$D$7:$D$16)-R1045)*O1045/NETWORKDAYS(Lister!$D$21,Lister!$E$21,Lister!$D$7:$D$16),IF(OR(AND(E1045&lt;DATE(2022,2,1),F1045&lt;DATE(2022,2,1)),E1045&gt;DATE(2022,2,28)),0)))))),0),"")</f>
        <v/>
      </c>
      <c r="V1045" s="23" t="str">
        <f t="shared" si="108"/>
        <v/>
      </c>
      <c r="W1045" s="23" t="str">
        <f t="shared" si="109"/>
        <v/>
      </c>
      <c r="X1045" s="24" t="str">
        <f t="shared" si="110"/>
        <v/>
      </c>
    </row>
    <row r="1046" spans="1:24" x14ac:dyDescent="0.3">
      <c r="A1046" s="4" t="str">
        <f t="shared" si="111"/>
        <v/>
      </c>
      <c r="B1046" s="41"/>
      <c r="C1046" s="42"/>
      <c r="D1046" s="43"/>
      <c r="E1046" s="44"/>
      <c r="F1046" s="44"/>
      <c r="G1046" s="17" t="str">
        <f>IF(OR(E1046="",F1046=""),"",NETWORKDAYS(E1046,F1046,Lister!$D$7:$D$16))</f>
        <v/>
      </c>
      <c r="I1046" s="45" t="str">
        <f t="shared" ref="I1046:I1109" si="112">IF(H1046="","",IF(H1046="Funktionær",0.75,IF(H1046="Ikke-funktionær",0.9,IF(H1046="Elev/lærling",0.9))))</f>
        <v/>
      </c>
      <c r="J1046" s="46"/>
      <c r="K1046" s="47">
        <f>IF(ISNUMBER('Opsparede løndele'!I1031),J1046+'Opsparede løndele'!I1031,J1046)</f>
        <v>0</v>
      </c>
      <c r="L1046" s="48"/>
      <c r="M1046" s="49"/>
      <c r="N1046" s="23" t="str">
        <f t="shared" ref="N1046:N1109" si="113">IF(B1046="","",IF(K1046*I1046&gt;30000*IF(M1046&gt;37,37,M1046)/37,30000*IF(M1046&gt;37,37,M1046)/37,K1046*I1046))</f>
        <v/>
      </c>
      <c r="O1046" s="21" t="str">
        <f t="shared" ref="O1046:O1109" si="114">IF(N1046="","",IF(N1046&lt;=K1046-L1046,N1046,K1046-L1046))</f>
        <v/>
      </c>
      <c r="P1046" s="49"/>
      <c r="Q1046" s="49"/>
      <c r="R1046" s="49"/>
      <c r="S1046" s="22" t="str">
        <f>IFERROR(MAX(IF(OR(P1046="",Q1046="",R1046=""),"",IF(AND(MONTH(E1046)=12,MONTH(F1046)=12),(NETWORKDAYS(E1046,F1046,Lister!$D$7:$D$16)-P1046)*O1046/NETWORKDAYS(Lister!$D$19,Lister!$E$19,Lister!$D$7:$D$16),IF(AND(MONTH(E1046)=12,F1046&gt;DATE(2021,12,31)),(NETWORKDAYS(E1046,Lister!$E$19,Lister!$D$7:$D$16)-P1046)*O1046/NETWORKDAYS(Lister!$D$19,Lister!$E$19,Lister!$D$7:$D$16),IF(E1046&gt;DATE(2021,12,31),0)))),0),"")</f>
        <v/>
      </c>
      <c r="T1046" s="22" t="str">
        <f>IFERROR(MAX(IF(OR(P1046="",Q1046="",R1046=""),"",IF(AND(MONTH(E1046)=1,MONTH(F1046)=1),(NETWORKDAYS(E1046,F1046,Lister!$D$7:$D$16)-Q1046)*O1046/NETWORKDAYS(Lister!$D$20,Lister!$E$20,Lister!$D$7:$D$16),IF(AND(MONTH(E1046)=1,F1046&gt;DATE(2022,1,31)),(NETWORKDAYS(E1046,Lister!$E$20,Lister!$D$7:$D$16)-Q1046)*O1046/NETWORKDAYS(Lister!$D$20,Lister!$E$20,Lister!$D$7:$D$16),IF(AND(E1046&lt;DATE(2022,1,1),MONTH(F1046)=1),(NETWORKDAYS(Lister!$D$20,F1046,Lister!$D$7:$D$16)-Q1046)*O1046/NETWORKDAYS(Lister!$D$20,Lister!$E$20,Lister!$D$7:$D$16),IF(AND(E1046&lt;DATE(2022,1,1),F1046&gt;DATE(2022,1,31)),(NETWORKDAYS(Lister!$D$20,Lister!$E$20,Lister!$D$7:$D$16)-Q1046)*O1046/NETWORKDAYS(Lister!$D$20,Lister!$E$20,Lister!$D$7:$D$16),IF(OR(AND(E1046&lt;DATE(2022,1,1),F1046&lt;DATE(2022,1,1)),E1046&gt;DATE(2022,1,31)),0)))))),0),"")</f>
        <v/>
      </c>
      <c r="U1046" s="22" t="str">
        <f>IFERROR(MAX(IF(OR(P1046="",Q1046="",R1046=""),"",IF(AND(MONTH(E1046)=2,MONTH(F1046)=2),(NETWORKDAYS(E1046,F1046,Lister!$D$7:$D$16)-R1046)*O1046/NETWORKDAYS(Lister!$D$21,Lister!$E$21,Lister!$D$7:$D$16),IF(AND(MONTH(E1046)=2,F1046&gt;DATE(2022,2,28)),(NETWORKDAYS(E1046,Lister!$E$21,Lister!$D$7:$D$16)-R1046)*O1046/NETWORKDAYS(Lister!$D$21,Lister!$E$21,Lister!$D$7:$D$16),IF(AND(E1046&lt;DATE(2022,2,1),MONTH(F1046)=2),(NETWORKDAYS(Lister!$D$21,F1046,Lister!$D$7:$D$16)-R1046)*O1046/NETWORKDAYS(Lister!$D$21,Lister!$E$21,Lister!$D$7:$D$16),IF(AND(E1046&lt;DATE(2022,2,1),F1046&gt;DATE(2022,2,28)),(NETWORKDAYS(Lister!$D$21,Lister!$E$21,Lister!$D$7:$D$16)-R1046)*O1046/NETWORKDAYS(Lister!$D$21,Lister!$E$21,Lister!$D$7:$D$16),IF(OR(AND(E1046&lt;DATE(2022,2,1),F1046&lt;DATE(2022,2,1)),E1046&gt;DATE(2022,2,28)),0)))))),0),"")</f>
        <v/>
      </c>
      <c r="V1046" s="23" t="str">
        <f t="shared" ref="V1046:V1109" si="115">IF(AND(ISNUMBER(S1046),ISNUMBER(T1046),ISNUMBER(U1046)),S1046+T1046+U1046,"")</f>
        <v/>
      </c>
      <c r="W1046" s="23" t="str">
        <f t="shared" ref="W1046:W1109" si="116">IFERROR(IF(E1046&gt;=DATE(2021,12,10),3,0)/31*O1046,"")</f>
        <v/>
      </c>
      <c r="X1046" s="24" t="str">
        <f t="shared" ref="X1046:X1109" si="117">IFERROR(MAX(IF(AND(ISNUMBER(S1046),ISNUMBER(T1046),ISNUMBER(U1046)),V1046-W1046,""),0),"")</f>
        <v/>
      </c>
    </row>
    <row r="1047" spans="1:24" x14ac:dyDescent="0.3">
      <c r="A1047" s="4" t="str">
        <f t="shared" ref="A1047:A1110" si="118">IF(B1047="","",A1046+1)</f>
        <v/>
      </c>
      <c r="B1047" s="41"/>
      <c r="C1047" s="42"/>
      <c r="D1047" s="43"/>
      <c r="E1047" s="44"/>
      <c r="F1047" s="44"/>
      <c r="G1047" s="17" t="str">
        <f>IF(OR(E1047="",F1047=""),"",NETWORKDAYS(E1047,F1047,Lister!$D$7:$D$16))</f>
        <v/>
      </c>
      <c r="I1047" s="45" t="str">
        <f t="shared" si="112"/>
        <v/>
      </c>
      <c r="J1047" s="46"/>
      <c r="K1047" s="47">
        <f>IF(ISNUMBER('Opsparede løndele'!I1032),J1047+'Opsparede løndele'!I1032,J1047)</f>
        <v>0</v>
      </c>
      <c r="L1047" s="48"/>
      <c r="M1047" s="49"/>
      <c r="N1047" s="23" t="str">
        <f t="shared" si="113"/>
        <v/>
      </c>
      <c r="O1047" s="21" t="str">
        <f t="shared" si="114"/>
        <v/>
      </c>
      <c r="P1047" s="49"/>
      <c r="Q1047" s="49"/>
      <c r="R1047" s="49"/>
      <c r="S1047" s="22" t="str">
        <f>IFERROR(MAX(IF(OR(P1047="",Q1047="",R1047=""),"",IF(AND(MONTH(E1047)=12,MONTH(F1047)=12),(NETWORKDAYS(E1047,F1047,Lister!$D$7:$D$16)-P1047)*O1047/NETWORKDAYS(Lister!$D$19,Lister!$E$19,Lister!$D$7:$D$16),IF(AND(MONTH(E1047)=12,F1047&gt;DATE(2021,12,31)),(NETWORKDAYS(E1047,Lister!$E$19,Lister!$D$7:$D$16)-P1047)*O1047/NETWORKDAYS(Lister!$D$19,Lister!$E$19,Lister!$D$7:$D$16),IF(E1047&gt;DATE(2021,12,31),0)))),0),"")</f>
        <v/>
      </c>
      <c r="T1047" s="22" t="str">
        <f>IFERROR(MAX(IF(OR(P1047="",Q1047="",R1047=""),"",IF(AND(MONTH(E1047)=1,MONTH(F1047)=1),(NETWORKDAYS(E1047,F1047,Lister!$D$7:$D$16)-Q1047)*O1047/NETWORKDAYS(Lister!$D$20,Lister!$E$20,Lister!$D$7:$D$16),IF(AND(MONTH(E1047)=1,F1047&gt;DATE(2022,1,31)),(NETWORKDAYS(E1047,Lister!$E$20,Lister!$D$7:$D$16)-Q1047)*O1047/NETWORKDAYS(Lister!$D$20,Lister!$E$20,Lister!$D$7:$D$16),IF(AND(E1047&lt;DATE(2022,1,1),MONTH(F1047)=1),(NETWORKDAYS(Lister!$D$20,F1047,Lister!$D$7:$D$16)-Q1047)*O1047/NETWORKDAYS(Lister!$D$20,Lister!$E$20,Lister!$D$7:$D$16),IF(AND(E1047&lt;DATE(2022,1,1),F1047&gt;DATE(2022,1,31)),(NETWORKDAYS(Lister!$D$20,Lister!$E$20,Lister!$D$7:$D$16)-Q1047)*O1047/NETWORKDAYS(Lister!$D$20,Lister!$E$20,Lister!$D$7:$D$16),IF(OR(AND(E1047&lt;DATE(2022,1,1),F1047&lt;DATE(2022,1,1)),E1047&gt;DATE(2022,1,31)),0)))))),0),"")</f>
        <v/>
      </c>
      <c r="U1047" s="22" t="str">
        <f>IFERROR(MAX(IF(OR(P1047="",Q1047="",R1047=""),"",IF(AND(MONTH(E1047)=2,MONTH(F1047)=2),(NETWORKDAYS(E1047,F1047,Lister!$D$7:$D$16)-R1047)*O1047/NETWORKDAYS(Lister!$D$21,Lister!$E$21,Lister!$D$7:$D$16),IF(AND(MONTH(E1047)=2,F1047&gt;DATE(2022,2,28)),(NETWORKDAYS(E1047,Lister!$E$21,Lister!$D$7:$D$16)-R1047)*O1047/NETWORKDAYS(Lister!$D$21,Lister!$E$21,Lister!$D$7:$D$16),IF(AND(E1047&lt;DATE(2022,2,1),MONTH(F1047)=2),(NETWORKDAYS(Lister!$D$21,F1047,Lister!$D$7:$D$16)-R1047)*O1047/NETWORKDAYS(Lister!$D$21,Lister!$E$21,Lister!$D$7:$D$16),IF(AND(E1047&lt;DATE(2022,2,1),F1047&gt;DATE(2022,2,28)),(NETWORKDAYS(Lister!$D$21,Lister!$E$21,Lister!$D$7:$D$16)-R1047)*O1047/NETWORKDAYS(Lister!$D$21,Lister!$E$21,Lister!$D$7:$D$16),IF(OR(AND(E1047&lt;DATE(2022,2,1),F1047&lt;DATE(2022,2,1)),E1047&gt;DATE(2022,2,28)),0)))))),0),"")</f>
        <v/>
      </c>
      <c r="V1047" s="23" t="str">
        <f t="shared" si="115"/>
        <v/>
      </c>
      <c r="W1047" s="23" t="str">
        <f t="shared" si="116"/>
        <v/>
      </c>
      <c r="X1047" s="24" t="str">
        <f t="shared" si="117"/>
        <v/>
      </c>
    </row>
    <row r="1048" spans="1:24" x14ac:dyDescent="0.3">
      <c r="A1048" s="4" t="str">
        <f t="shared" si="118"/>
        <v/>
      </c>
      <c r="B1048" s="41"/>
      <c r="C1048" s="42"/>
      <c r="D1048" s="43"/>
      <c r="E1048" s="44"/>
      <c r="F1048" s="44"/>
      <c r="G1048" s="17" t="str">
        <f>IF(OR(E1048="",F1048=""),"",NETWORKDAYS(E1048,F1048,Lister!$D$7:$D$16))</f>
        <v/>
      </c>
      <c r="I1048" s="45" t="str">
        <f t="shared" si="112"/>
        <v/>
      </c>
      <c r="J1048" s="46"/>
      <c r="K1048" s="47">
        <f>IF(ISNUMBER('Opsparede løndele'!I1033),J1048+'Opsparede løndele'!I1033,J1048)</f>
        <v>0</v>
      </c>
      <c r="L1048" s="48"/>
      <c r="M1048" s="49"/>
      <c r="N1048" s="23" t="str">
        <f t="shared" si="113"/>
        <v/>
      </c>
      <c r="O1048" s="21" t="str">
        <f t="shared" si="114"/>
        <v/>
      </c>
      <c r="P1048" s="49"/>
      <c r="Q1048" s="49"/>
      <c r="R1048" s="49"/>
      <c r="S1048" s="22" t="str">
        <f>IFERROR(MAX(IF(OR(P1048="",Q1048="",R1048=""),"",IF(AND(MONTH(E1048)=12,MONTH(F1048)=12),(NETWORKDAYS(E1048,F1048,Lister!$D$7:$D$16)-P1048)*O1048/NETWORKDAYS(Lister!$D$19,Lister!$E$19,Lister!$D$7:$D$16),IF(AND(MONTH(E1048)=12,F1048&gt;DATE(2021,12,31)),(NETWORKDAYS(E1048,Lister!$E$19,Lister!$D$7:$D$16)-P1048)*O1048/NETWORKDAYS(Lister!$D$19,Lister!$E$19,Lister!$D$7:$D$16),IF(E1048&gt;DATE(2021,12,31),0)))),0),"")</f>
        <v/>
      </c>
      <c r="T1048" s="22" t="str">
        <f>IFERROR(MAX(IF(OR(P1048="",Q1048="",R1048=""),"",IF(AND(MONTH(E1048)=1,MONTH(F1048)=1),(NETWORKDAYS(E1048,F1048,Lister!$D$7:$D$16)-Q1048)*O1048/NETWORKDAYS(Lister!$D$20,Lister!$E$20,Lister!$D$7:$D$16),IF(AND(MONTH(E1048)=1,F1048&gt;DATE(2022,1,31)),(NETWORKDAYS(E1048,Lister!$E$20,Lister!$D$7:$D$16)-Q1048)*O1048/NETWORKDAYS(Lister!$D$20,Lister!$E$20,Lister!$D$7:$D$16),IF(AND(E1048&lt;DATE(2022,1,1),MONTH(F1048)=1),(NETWORKDAYS(Lister!$D$20,F1048,Lister!$D$7:$D$16)-Q1048)*O1048/NETWORKDAYS(Lister!$D$20,Lister!$E$20,Lister!$D$7:$D$16),IF(AND(E1048&lt;DATE(2022,1,1),F1048&gt;DATE(2022,1,31)),(NETWORKDAYS(Lister!$D$20,Lister!$E$20,Lister!$D$7:$D$16)-Q1048)*O1048/NETWORKDAYS(Lister!$D$20,Lister!$E$20,Lister!$D$7:$D$16),IF(OR(AND(E1048&lt;DATE(2022,1,1),F1048&lt;DATE(2022,1,1)),E1048&gt;DATE(2022,1,31)),0)))))),0),"")</f>
        <v/>
      </c>
      <c r="U1048" s="22" t="str">
        <f>IFERROR(MAX(IF(OR(P1048="",Q1048="",R1048=""),"",IF(AND(MONTH(E1048)=2,MONTH(F1048)=2),(NETWORKDAYS(E1048,F1048,Lister!$D$7:$D$16)-R1048)*O1048/NETWORKDAYS(Lister!$D$21,Lister!$E$21,Lister!$D$7:$D$16),IF(AND(MONTH(E1048)=2,F1048&gt;DATE(2022,2,28)),(NETWORKDAYS(E1048,Lister!$E$21,Lister!$D$7:$D$16)-R1048)*O1048/NETWORKDAYS(Lister!$D$21,Lister!$E$21,Lister!$D$7:$D$16),IF(AND(E1048&lt;DATE(2022,2,1),MONTH(F1048)=2),(NETWORKDAYS(Lister!$D$21,F1048,Lister!$D$7:$D$16)-R1048)*O1048/NETWORKDAYS(Lister!$D$21,Lister!$E$21,Lister!$D$7:$D$16),IF(AND(E1048&lt;DATE(2022,2,1),F1048&gt;DATE(2022,2,28)),(NETWORKDAYS(Lister!$D$21,Lister!$E$21,Lister!$D$7:$D$16)-R1048)*O1048/NETWORKDAYS(Lister!$D$21,Lister!$E$21,Lister!$D$7:$D$16),IF(OR(AND(E1048&lt;DATE(2022,2,1),F1048&lt;DATE(2022,2,1)),E1048&gt;DATE(2022,2,28)),0)))))),0),"")</f>
        <v/>
      </c>
      <c r="V1048" s="23" t="str">
        <f t="shared" si="115"/>
        <v/>
      </c>
      <c r="W1048" s="23" t="str">
        <f t="shared" si="116"/>
        <v/>
      </c>
      <c r="X1048" s="24" t="str">
        <f t="shared" si="117"/>
        <v/>
      </c>
    </row>
    <row r="1049" spans="1:24" x14ac:dyDescent="0.3">
      <c r="A1049" s="4" t="str">
        <f t="shared" si="118"/>
        <v/>
      </c>
      <c r="B1049" s="41"/>
      <c r="C1049" s="42"/>
      <c r="D1049" s="43"/>
      <c r="E1049" s="44"/>
      <c r="F1049" s="44"/>
      <c r="G1049" s="17" t="str">
        <f>IF(OR(E1049="",F1049=""),"",NETWORKDAYS(E1049,F1049,Lister!$D$7:$D$16))</f>
        <v/>
      </c>
      <c r="I1049" s="45" t="str">
        <f t="shared" si="112"/>
        <v/>
      </c>
      <c r="J1049" s="46"/>
      <c r="K1049" s="47">
        <f>IF(ISNUMBER('Opsparede løndele'!I1034),J1049+'Opsparede løndele'!I1034,J1049)</f>
        <v>0</v>
      </c>
      <c r="L1049" s="48"/>
      <c r="M1049" s="49"/>
      <c r="N1049" s="23" t="str">
        <f t="shared" si="113"/>
        <v/>
      </c>
      <c r="O1049" s="21" t="str">
        <f t="shared" si="114"/>
        <v/>
      </c>
      <c r="P1049" s="49"/>
      <c r="Q1049" s="49"/>
      <c r="R1049" s="49"/>
      <c r="S1049" s="22" t="str">
        <f>IFERROR(MAX(IF(OR(P1049="",Q1049="",R1049=""),"",IF(AND(MONTH(E1049)=12,MONTH(F1049)=12),(NETWORKDAYS(E1049,F1049,Lister!$D$7:$D$16)-P1049)*O1049/NETWORKDAYS(Lister!$D$19,Lister!$E$19,Lister!$D$7:$D$16),IF(AND(MONTH(E1049)=12,F1049&gt;DATE(2021,12,31)),(NETWORKDAYS(E1049,Lister!$E$19,Lister!$D$7:$D$16)-P1049)*O1049/NETWORKDAYS(Lister!$D$19,Lister!$E$19,Lister!$D$7:$D$16),IF(E1049&gt;DATE(2021,12,31),0)))),0),"")</f>
        <v/>
      </c>
      <c r="T1049" s="22" t="str">
        <f>IFERROR(MAX(IF(OR(P1049="",Q1049="",R1049=""),"",IF(AND(MONTH(E1049)=1,MONTH(F1049)=1),(NETWORKDAYS(E1049,F1049,Lister!$D$7:$D$16)-Q1049)*O1049/NETWORKDAYS(Lister!$D$20,Lister!$E$20,Lister!$D$7:$D$16),IF(AND(MONTH(E1049)=1,F1049&gt;DATE(2022,1,31)),(NETWORKDAYS(E1049,Lister!$E$20,Lister!$D$7:$D$16)-Q1049)*O1049/NETWORKDAYS(Lister!$D$20,Lister!$E$20,Lister!$D$7:$D$16),IF(AND(E1049&lt;DATE(2022,1,1),MONTH(F1049)=1),(NETWORKDAYS(Lister!$D$20,F1049,Lister!$D$7:$D$16)-Q1049)*O1049/NETWORKDAYS(Lister!$D$20,Lister!$E$20,Lister!$D$7:$D$16),IF(AND(E1049&lt;DATE(2022,1,1),F1049&gt;DATE(2022,1,31)),(NETWORKDAYS(Lister!$D$20,Lister!$E$20,Lister!$D$7:$D$16)-Q1049)*O1049/NETWORKDAYS(Lister!$D$20,Lister!$E$20,Lister!$D$7:$D$16),IF(OR(AND(E1049&lt;DATE(2022,1,1),F1049&lt;DATE(2022,1,1)),E1049&gt;DATE(2022,1,31)),0)))))),0),"")</f>
        <v/>
      </c>
      <c r="U1049" s="22" t="str">
        <f>IFERROR(MAX(IF(OR(P1049="",Q1049="",R1049=""),"",IF(AND(MONTH(E1049)=2,MONTH(F1049)=2),(NETWORKDAYS(E1049,F1049,Lister!$D$7:$D$16)-R1049)*O1049/NETWORKDAYS(Lister!$D$21,Lister!$E$21,Lister!$D$7:$D$16),IF(AND(MONTH(E1049)=2,F1049&gt;DATE(2022,2,28)),(NETWORKDAYS(E1049,Lister!$E$21,Lister!$D$7:$D$16)-R1049)*O1049/NETWORKDAYS(Lister!$D$21,Lister!$E$21,Lister!$D$7:$D$16),IF(AND(E1049&lt;DATE(2022,2,1),MONTH(F1049)=2),(NETWORKDAYS(Lister!$D$21,F1049,Lister!$D$7:$D$16)-R1049)*O1049/NETWORKDAYS(Lister!$D$21,Lister!$E$21,Lister!$D$7:$D$16),IF(AND(E1049&lt;DATE(2022,2,1),F1049&gt;DATE(2022,2,28)),(NETWORKDAYS(Lister!$D$21,Lister!$E$21,Lister!$D$7:$D$16)-R1049)*O1049/NETWORKDAYS(Lister!$D$21,Lister!$E$21,Lister!$D$7:$D$16),IF(OR(AND(E1049&lt;DATE(2022,2,1),F1049&lt;DATE(2022,2,1)),E1049&gt;DATE(2022,2,28)),0)))))),0),"")</f>
        <v/>
      </c>
      <c r="V1049" s="23" t="str">
        <f t="shared" si="115"/>
        <v/>
      </c>
      <c r="W1049" s="23" t="str">
        <f t="shared" si="116"/>
        <v/>
      </c>
      <c r="X1049" s="24" t="str">
        <f t="shared" si="117"/>
        <v/>
      </c>
    </row>
    <row r="1050" spans="1:24" x14ac:dyDescent="0.3">
      <c r="A1050" s="4" t="str">
        <f t="shared" si="118"/>
        <v/>
      </c>
      <c r="B1050" s="41"/>
      <c r="C1050" s="42"/>
      <c r="D1050" s="43"/>
      <c r="E1050" s="44"/>
      <c r="F1050" s="44"/>
      <c r="G1050" s="17" t="str">
        <f>IF(OR(E1050="",F1050=""),"",NETWORKDAYS(E1050,F1050,Lister!$D$7:$D$16))</f>
        <v/>
      </c>
      <c r="I1050" s="45" t="str">
        <f t="shared" si="112"/>
        <v/>
      </c>
      <c r="J1050" s="46"/>
      <c r="K1050" s="47">
        <f>IF(ISNUMBER('Opsparede løndele'!I1035),J1050+'Opsparede løndele'!I1035,J1050)</f>
        <v>0</v>
      </c>
      <c r="L1050" s="48"/>
      <c r="M1050" s="49"/>
      <c r="N1050" s="23" t="str">
        <f t="shared" si="113"/>
        <v/>
      </c>
      <c r="O1050" s="21" t="str">
        <f t="shared" si="114"/>
        <v/>
      </c>
      <c r="P1050" s="49"/>
      <c r="Q1050" s="49"/>
      <c r="R1050" s="49"/>
      <c r="S1050" s="22" t="str">
        <f>IFERROR(MAX(IF(OR(P1050="",Q1050="",R1050=""),"",IF(AND(MONTH(E1050)=12,MONTH(F1050)=12),(NETWORKDAYS(E1050,F1050,Lister!$D$7:$D$16)-P1050)*O1050/NETWORKDAYS(Lister!$D$19,Lister!$E$19,Lister!$D$7:$D$16),IF(AND(MONTH(E1050)=12,F1050&gt;DATE(2021,12,31)),(NETWORKDAYS(E1050,Lister!$E$19,Lister!$D$7:$D$16)-P1050)*O1050/NETWORKDAYS(Lister!$D$19,Lister!$E$19,Lister!$D$7:$D$16),IF(E1050&gt;DATE(2021,12,31),0)))),0),"")</f>
        <v/>
      </c>
      <c r="T1050" s="22" t="str">
        <f>IFERROR(MAX(IF(OR(P1050="",Q1050="",R1050=""),"",IF(AND(MONTH(E1050)=1,MONTH(F1050)=1),(NETWORKDAYS(E1050,F1050,Lister!$D$7:$D$16)-Q1050)*O1050/NETWORKDAYS(Lister!$D$20,Lister!$E$20,Lister!$D$7:$D$16),IF(AND(MONTH(E1050)=1,F1050&gt;DATE(2022,1,31)),(NETWORKDAYS(E1050,Lister!$E$20,Lister!$D$7:$D$16)-Q1050)*O1050/NETWORKDAYS(Lister!$D$20,Lister!$E$20,Lister!$D$7:$D$16),IF(AND(E1050&lt;DATE(2022,1,1),MONTH(F1050)=1),(NETWORKDAYS(Lister!$D$20,F1050,Lister!$D$7:$D$16)-Q1050)*O1050/NETWORKDAYS(Lister!$D$20,Lister!$E$20,Lister!$D$7:$D$16),IF(AND(E1050&lt;DATE(2022,1,1),F1050&gt;DATE(2022,1,31)),(NETWORKDAYS(Lister!$D$20,Lister!$E$20,Lister!$D$7:$D$16)-Q1050)*O1050/NETWORKDAYS(Lister!$D$20,Lister!$E$20,Lister!$D$7:$D$16),IF(OR(AND(E1050&lt;DATE(2022,1,1),F1050&lt;DATE(2022,1,1)),E1050&gt;DATE(2022,1,31)),0)))))),0),"")</f>
        <v/>
      </c>
      <c r="U1050" s="22" t="str">
        <f>IFERROR(MAX(IF(OR(P1050="",Q1050="",R1050=""),"",IF(AND(MONTH(E1050)=2,MONTH(F1050)=2),(NETWORKDAYS(E1050,F1050,Lister!$D$7:$D$16)-R1050)*O1050/NETWORKDAYS(Lister!$D$21,Lister!$E$21,Lister!$D$7:$D$16),IF(AND(MONTH(E1050)=2,F1050&gt;DATE(2022,2,28)),(NETWORKDAYS(E1050,Lister!$E$21,Lister!$D$7:$D$16)-R1050)*O1050/NETWORKDAYS(Lister!$D$21,Lister!$E$21,Lister!$D$7:$D$16),IF(AND(E1050&lt;DATE(2022,2,1),MONTH(F1050)=2),(NETWORKDAYS(Lister!$D$21,F1050,Lister!$D$7:$D$16)-R1050)*O1050/NETWORKDAYS(Lister!$D$21,Lister!$E$21,Lister!$D$7:$D$16),IF(AND(E1050&lt;DATE(2022,2,1),F1050&gt;DATE(2022,2,28)),(NETWORKDAYS(Lister!$D$21,Lister!$E$21,Lister!$D$7:$D$16)-R1050)*O1050/NETWORKDAYS(Lister!$D$21,Lister!$E$21,Lister!$D$7:$D$16),IF(OR(AND(E1050&lt;DATE(2022,2,1),F1050&lt;DATE(2022,2,1)),E1050&gt;DATE(2022,2,28)),0)))))),0),"")</f>
        <v/>
      </c>
      <c r="V1050" s="23" t="str">
        <f t="shared" si="115"/>
        <v/>
      </c>
      <c r="W1050" s="23" t="str">
        <f t="shared" si="116"/>
        <v/>
      </c>
      <c r="X1050" s="24" t="str">
        <f t="shared" si="117"/>
        <v/>
      </c>
    </row>
    <row r="1051" spans="1:24" x14ac:dyDescent="0.3">
      <c r="A1051" s="4" t="str">
        <f t="shared" si="118"/>
        <v/>
      </c>
      <c r="B1051" s="41"/>
      <c r="C1051" s="42"/>
      <c r="D1051" s="43"/>
      <c r="E1051" s="44"/>
      <c r="F1051" s="44"/>
      <c r="G1051" s="17" t="str">
        <f>IF(OR(E1051="",F1051=""),"",NETWORKDAYS(E1051,F1051,Lister!$D$7:$D$16))</f>
        <v/>
      </c>
      <c r="I1051" s="45" t="str">
        <f t="shared" si="112"/>
        <v/>
      </c>
      <c r="J1051" s="46"/>
      <c r="K1051" s="47">
        <f>IF(ISNUMBER('Opsparede løndele'!I1036),J1051+'Opsparede løndele'!I1036,J1051)</f>
        <v>0</v>
      </c>
      <c r="L1051" s="48"/>
      <c r="M1051" s="49"/>
      <c r="N1051" s="23" t="str">
        <f t="shared" si="113"/>
        <v/>
      </c>
      <c r="O1051" s="21" t="str">
        <f t="shared" si="114"/>
        <v/>
      </c>
      <c r="P1051" s="49"/>
      <c r="Q1051" s="49"/>
      <c r="R1051" s="49"/>
      <c r="S1051" s="22" t="str">
        <f>IFERROR(MAX(IF(OR(P1051="",Q1051="",R1051=""),"",IF(AND(MONTH(E1051)=12,MONTH(F1051)=12),(NETWORKDAYS(E1051,F1051,Lister!$D$7:$D$16)-P1051)*O1051/NETWORKDAYS(Lister!$D$19,Lister!$E$19,Lister!$D$7:$D$16),IF(AND(MONTH(E1051)=12,F1051&gt;DATE(2021,12,31)),(NETWORKDAYS(E1051,Lister!$E$19,Lister!$D$7:$D$16)-P1051)*O1051/NETWORKDAYS(Lister!$D$19,Lister!$E$19,Lister!$D$7:$D$16),IF(E1051&gt;DATE(2021,12,31),0)))),0),"")</f>
        <v/>
      </c>
      <c r="T1051" s="22" t="str">
        <f>IFERROR(MAX(IF(OR(P1051="",Q1051="",R1051=""),"",IF(AND(MONTH(E1051)=1,MONTH(F1051)=1),(NETWORKDAYS(E1051,F1051,Lister!$D$7:$D$16)-Q1051)*O1051/NETWORKDAYS(Lister!$D$20,Lister!$E$20,Lister!$D$7:$D$16),IF(AND(MONTH(E1051)=1,F1051&gt;DATE(2022,1,31)),(NETWORKDAYS(E1051,Lister!$E$20,Lister!$D$7:$D$16)-Q1051)*O1051/NETWORKDAYS(Lister!$D$20,Lister!$E$20,Lister!$D$7:$D$16),IF(AND(E1051&lt;DATE(2022,1,1),MONTH(F1051)=1),(NETWORKDAYS(Lister!$D$20,F1051,Lister!$D$7:$D$16)-Q1051)*O1051/NETWORKDAYS(Lister!$D$20,Lister!$E$20,Lister!$D$7:$D$16),IF(AND(E1051&lt;DATE(2022,1,1),F1051&gt;DATE(2022,1,31)),(NETWORKDAYS(Lister!$D$20,Lister!$E$20,Lister!$D$7:$D$16)-Q1051)*O1051/NETWORKDAYS(Lister!$D$20,Lister!$E$20,Lister!$D$7:$D$16),IF(OR(AND(E1051&lt;DATE(2022,1,1),F1051&lt;DATE(2022,1,1)),E1051&gt;DATE(2022,1,31)),0)))))),0),"")</f>
        <v/>
      </c>
      <c r="U1051" s="22" t="str">
        <f>IFERROR(MAX(IF(OR(P1051="",Q1051="",R1051=""),"",IF(AND(MONTH(E1051)=2,MONTH(F1051)=2),(NETWORKDAYS(E1051,F1051,Lister!$D$7:$D$16)-R1051)*O1051/NETWORKDAYS(Lister!$D$21,Lister!$E$21,Lister!$D$7:$D$16),IF(AND(MONTH(E1051)=2,F1051&gt;DATE(2022,2,28)),(NETWORKDAYS(E1051,Lister!$E$21,Lister!$D$7:$D$16)-R1051)*O1051/NETWORKDAYS(Lister!$D$21,Lister!$E$21,Lister!$D$7:$D$16),IF(AND(E1051&lt;DATE(2022,2,1),MONTH(F1051)=2),(NETWORKDAYS(Lister!$D$21,F1051,Lister!$D$7:$D$16)-R1051)*O1051/NETWORKDAYS(Lister!$D$21,Lister!$E$21,Lister!$D$7:$D$16),IF(AND(E1051&lt;DATE(2022,2,1),F1051&gt;DATE(2022,2,28)),(NETWORKDAYS(Lister!$D$21,Lister!$E$21,Lister!$D$7:$D$16)-R1051)*O1051/NETWORKDAYS(Lister!$D$21,Lister!$E$21,Lister!$D$7:$D$16),IF(OR(AND(E1051&lt;DATE(2022,2,1),F1051&lt;DATE(2022,2,1)),E1051&gt;DATE(2022,2,28)),0)))))),0),"")</f>
        <v/>
      </c>
      <c r="V1051" s="23" t="str">
        <f t="shared" si="115"/>
        <v/>
      </c>
      <c r="W1051" s="23" t="str">
        <f t="shared" si="116"/>
        <v/>
      </c>
      <c r="X1051" s="24" t="str">
        <f t="shared" si="117"/>
        <v/>
      </c>
    </row>
    <row r="1052" spans="1:24" x14ac:dyDescent="0.3">
      <c r="A1052" s="4" t="str">
        <f t="shared" si="118"/>
        <v/>
      </c>
      <c r="B1052" s="41"/>
      <c r="C1052" s="42"/>
      <c r="D1052" s="43"/>
      <c r="E1052" s="44"/>
      <c r="F1052" s="44"/>
      <c r="G1052" s="17" t="str">
        <f>IF(OR(E1052="",F1052=""),"",NETWORKDAYS(E1052,F1052,Lister!$D$7:$D$16))</f>
        <v/>
      </c>
      <c r="I1052" s="45" t="str">
        <f t="shared" si="112"/>
        <v/>
      </c>
      <c r="J1052" s="46"/>
      <c r="K1052" s="47">
        <f>IF(ISNUMBER('Opsparede løndele'!I1037),J1052+'Opsparede løndele'!I1037,J1052)</f>
        <v>0</v>
      </c>
      <c r="L1052" s="48"/>
      <c r="M1052" s="49"/>
      <c r="N1052" s="23" t="str">
        <f t="shared" si="113"/>
        <v/>
      </c>
      <c r="O1052" s="21" t="str">
        <f t="shared" si="114"/>
        <v/>
      </c>
      <c r="P1052" s="49"/>
      <c r="Q1052" s="49"/>
      <c r="R1052" s="49"/>
      <c r="S1052" s="22" t="str">
        <f>IFERROR(MAX(IF(OR(P1052="",Q1052="",R1052=""),"",IF(AND(MONTH(E1052)=12,MONTH(F1052)=12),(NETWORKDAYS(E1052,F1052,Lister!$D$7:$D$16)-P1052)*O1052/NETWORKDAYS(Lister!$D$19,Lister!$E$19,Lister!$D$7:$D$16),IF(AND(MONTH(E1052)=12,F1052&gt;DATE(2021,12,31)),(NETWORKDAYS(E1052,Lister!$E$19,Lister!$D$7:$D$16)-P1052)*O1052/NETWORKDAYS(Lister!$D$19,Lister!$E$19,Lister!$D$7:$D$16),IF(E1052&gt;DATE(2021,12,31),0)))),0),"")</f>
        <v/>
      </c>
      <c r="T1052" s="22" t="str">
        <f>IFERROR(MAX(IF(OR(P1052="",Q1052="",R1052=""),"",IF(AND(MONTH(E1052)=1,MONTH(F1052)=1),(NETWORKDAYS(E1052,F1052,Lister!$D$7:$D$16)-Q1052)*O1052/NETWORKDAYS(Lister!$D$20,Lister!$E$20,Lister!$D$7:$D$16),IF(AND(MONTH(E1052)=1,F1052&gt;DATE(2022,1,31)),(NETWORKDAYS(E1052,Lister!$E$20,Lister!$D$7:$D$16)-Q1052)*O1052/NETWORKDAYS(Lister!$D$20,Lister!$E$20,Lister!$D$7:$D$16),IF(AND(E1052&lt;DATE(2022,1,1),MONTH(F1052)=1),(NETWORKDAYS(Lister!$D$20,F1052,Lister!$D$7:$D$16)-Q1052)*O1052/NETWORKDAYS(Lister!$D$20,Lister!$E$20,Lister!$D$7:$D$16),IF(AND(E1052&lt;DATE(2022,1,1),F1052&gt;DATE(2022,1,31)),(NETWORKDAYS(Lister!$D$20,Lister!$E$20,Lister!$D$7:$D$16)-Q1052)*O1052/NETWORKDAYS(Lister!$D$20,Lister!$E$20,Lister!$D$7:$D$16),IF(OR(AND(E1052&lt;DATE(2022,1,1),F1052&lt;DATE(2022,1,1)),E1052&gt;DATE(2022,1,31)),0)))))),0),"")</f>
        <v/>
      </c>
      <c r="U1052" s="22" t="str">
        <f>IFERROR(MAX(IF(OR(P1052="",Q1052="",R1052=""),"",IF(AND(MONTH(E1052)=2,MONTH(F1052)=2),(NETWORKDAYS(E1052,F1052,Lister!$D$7:$D$16)-R1052)*O1052/NETWORKDAYS(Lister!$D$21,Lister!$E$21,Lister!$D$7:$D$16),IF(AND(MONTH(E1052)=2,F1052&gt;DATE(2022,2,28)),(NETWORKDAYS(E1052,Lister!$E$21,Lister!$D$7:$D$16)-R1052)*O1052/NETWORKDAYS(Lister!$D$21,Lister!$E$21,Lister!$D$7:$D$16),IF(AND(E1052&lt;DATE(2022,2,1),MONTH(F1052)=2),(NETWORKDAYS(Lister!$D$21,F1052,Lister!$D$7:$D$16)-R1052)*O1052/NETWORKDAYS(Lister!$D$21,Lister!$E$21,Lister!$D$7:$D$16),IF(AND(E1052&lt;DATE(2022,2,1),F1052&gt;DATE(2022,2,28)),(NETWORKDAYS(Lister!$D$21,Lister!$E$21,Lister!$D$7:$D$16)-R1052)*O1052/NETWORKDAYS(Lister!$D$21,Lister!$E$21,Lister!$D$7:$D$16),IF(OR(AND(E1052&lt;DATE(2022,2,1),F1052&lt;DATE(2022,2,1)),E1052&gt;DATE(2022,2,28)),0)))))),0),"")</f>
        <v/>
      </c>
      <c r="V1052" s="23" t="str">
        <f t="shared" si="115"/>
        <v/>
      </c>
      <c r="W1052" s="23" t="str">
        <f t="shared" si="116"/>
        <v/>
      </c>
      <c r="X1052" s="24" t="str">
        <f t="shared" si="117"/>
        <v/>
      </c>
    </row>
    <row r="1053" spans="1:24" x14ac:dyDescent="0.3">
      <c r="A1053" s="4" t="str">
        <f t="shared" si="118"/>
        <v/>
      </c>
      <c r="B1053" s="41"/>
      <c r="C1053" s="42"/>
      <c r="D1053" s="43"/>
      <c r="E1053" s="44"/>
      <c r="F1053" s="44"/>
      <c r="G1053" s="17" t="str">
        <f>IF(OR(E1053="",F1053=""),"",NETWORKDAYS(E1053,F1053,Lister!$D$7:$D$16))</f>
        <v/>
      </c>
      <c r="I1053" s="45" t="str">
        <f t="shared" si="112"/>
        <v/>
      </c>
      <c r="J1053" s="46"/>
      <c r="K1053" s="47">
        <f>IF(ISNUMBER('Opsparede løndele'!I1038),J1053+'Opsparede løndele'!I1038,J1053)</f>
        <v>0</v>
      </c>
      <c r="L1053" s="48"/>
      <c r="M1053" s="49"/>
      <c r="N1053" s="23" t="str">
        <f t="shared" si="113"/>
        <v/>
      </c>
      <c r="O1053" s="21" t="str">
        <f t="shared" si="114"/>
        <v/>
      </c>
      <c r="P1053" s="49"/>
      <c r="Q1053" s="49"/>
      <c r="R1053" s="49"/>
      <c r="S1053" s="22" t="str">
        <f>IFERROR(MAX(IF(OR(P1053="",Q1053="",R1053=""),"",IF(AND(MONTH(E1053)=12,MONTH(F1053)=12),(NETWORKDAYS(E1053,F1053,Lister!$D$7:$D$16)-P1053)*O1053/NETWORKDAYS(Lister!$D$19,Lister!$E$19,Lister!$D$7:$D$16),IF(AND(MONTH(E1053)=12,F1053&gt;DATE(2021,12,31)),(NETWORKDAYS(E1053,Lister!$E$19,Lister!$D$7:$D$16)-P1053)*O1053/NETWORKDAYS(Lister!$D$19,Lister!$E$19,Lister!$D$7:$D$16),IF(E1053&gt;DATE(2021,12,31),0)))),0),"")</f>
        <v/>
      </c>
      <c r="T1053" s="22" t="str">
        <f>IFERROR(MAX(IF(OR(P1053="",Q1053="",R1053=""),"",IF(AND(MONTH(E1053)=1,MONTH(F1053)=1),(NETWORKDAYS(E1053,F1053,Lister!$D$7:$D$16)-Q1053)*O1053/NETWORKDAYS(Lister!$D$20,Lister!$E$20,Lister!$D$7:$D$16),IF(AND(MONTH(E1053)=1,F1053&gt;DATE(2022,1,31)),(NETWORKDAYS(E1053,Lister!$E$20,Lister!$D$7:$D$16)-Q1053)*O1053/NETWORKDAYS(Lister!$D$20,Lister!$E$20,Lister!$D$7:$D$16),IF(AND(E1053&lt;DATE(2022,1,1),MONTH(F1053)=1),(NETWORKDAYS(Lister!$D$20,F1053,Lister!$D$7:$D$16)-Q1053)*O1053/NETWORKDAYS(Lister!$D$20,Lister!$E$20,Lister!$D$7:$D$16),IF(AND(E1053&lt;DATE(2022,1,1),F1053&gt;DATE(2022,1,31)),(NETWORKDAYS(Lister!$D$20,Lister!$E$20,Lister!$D$7:$D$16)-Q1053)*O1053/NETWORKDAYS(Lister!$D$20,Lister!$E$20,Lister!$D$7:$D$16),IF(OR(AND(E1053&lt;DATE(2022,1,1),F1053&lt;DATE(2022,1,1)),E1053&gt;DATE(2022,1,31)),0)))))),0),"")</f>
        <v/>
      </c>
      <c r="U1053" s="22" t="str">
        <f>IFERROR(MAX(IF(OR(P1053="",Q1053="",R1053=""),"",IF(AND(MONTH(E1053)=2,MONTH(F1053)=2),(NETWORKDAYS(E1053,F1053,Lister!$D$7:$D$16)-R1053)*O1053/NETWORKDAYS(Lister!$D$21,Lister!$E$21,Lister!$D$7:$D$16),IF(AND(MONTH(E1053)=2,F1053&gt;DATE(2022,2,28)),(NETWORKDAYS(E1053,Lister!$E$21,Lister!$D$7:$D$16)-R1053)*O1053/NETWORKDAYS(Lister!$D$21,Lister!$E$21,Lister!$D$7:$D$16),IF(AND(E1053&lt;DATE(2022,2,1),MONTH(F1053)=2),(NETWORKDAYS(Lister!$D$21,F1053,Lister!$D$7:$D$16)-R1053)*O1053/NETWORKDAYS(Lister!$D$21,Lister!$E$21,Lister!$D$7:$D$16),IF(AND(E1053&lt;DATE(2022,2,1),F1053&gt;DATE(2022,2,28)),(NETWORKDAYS(Lister!$D$21,Lister!$E$21,Lister!$D$7:$D$16)-R1053)*O1053/NETWORKDAYS(Lister!$D$21,Lister!$E$21,Lister!$D$7:$D$16),IF(OR(AND(E1053&lt;DATE(2022,2,1),F1053&lt;DATE(2022,2,1)),E1053&gt;DATE(2022,2,28)),0)))))),0),"")</f>
        <v/>
      </c>
      <c r="V1053" s="23" t="str">
        <f t="shared" si="115"/>
        <v/>
      </c>
      <c r="W1053" s="23" t="str">
        <f t="shared" si="116"/>
        <v/>
      </c>
      <c r="X1053" s="24" t="str">
        <f t="shared" si="117"/>
        <v/>
      </c>
    </row>
    <row r="1054" spans="1:24" x14ac:dyDescent="0.3">
      <c r="A1054" s="4" t="str">
        <f t="shared" si="118"/>
        <v/>
      </c>
      <c r="B1054" s="41"/>
      <c r="C1054" s="42"/>
      <c r="D1054" s="43"/>
      <c r="E1054" s="44"/>
      <c r="F1054" s="44"/>
      <c r="G1054" s="17" t="str">
        <f>IF(OR(E1054="",F1054=""),"",NETWORKDAYS(E1054,F1054,Lister!$D$7:$D$16))</f>
        <v/>
      </c>
      <c r="I1054" s="45" t="str">
        <f t="shared" si="112"/>
        <v/>
      </c>
      <c r="J1054" s="46"/>
      <c r="K1054" s="47">
        <f>IF(ISNUMBER('Opsparede løndele'!I1039),J1054+'Opsparede løndele'!I1039,J1054)</f>
        <v>0</v>
      </c>
      <c r="L1054" s="48"/>
      <c r="M1054" s="49"/>
      <c r="N1054" s="23" t="str">
        <f t="shared" si="113"/>
        <v/>
      </c>
      <c r="O1054" s="21" t="str">
        <f t="shared" si="114"/>
        <v/>
      </c>
      <c r="P1054" s="49"/>
      <c r="Q1054" s="49"/>
      <c r="R1054" s="49"/>
      <c r="S1054" s="22" t="str">
        <f>IFERROR(MAX(IF(OR(P1054="",Q1054="",R1054=""),"",IF(AND(MONTH(E1054)=12,MONTH(F1054)=12),(NETWORKDAYS(E1054,F1054,Lister!$D$7:$D$16)-P1054)*O1054/NETWORKDAYS(Lister!$D$19,Lister!$E$19,Lister!$D$7:$D$16),IF(AND(MONTH(E1054)=12,F1054&gt;DATE(2021,12,31)),(NETWORKDAYS(E1054,Lister!$E$19,Lister!$D$7:$D$16)-P1054)*O1054/NETWORKDAYS(Lister!$D$19,Lister!$E$19,Lister!$D$7:$D$16),IF(E1054&gt;DATE(2021,12,31),0)))),0),"")</f>
        <v/>
      </c>
      <c r="T1054" s="22" t="str">
        <f>IFERROR(MAX(IF(OR(P1054="",Q1054="",R1054=""),"",IF(AND(MONTH(E1054)=1,MONTH(F1054)=1),(NETWORKDAYS(E1054,F1054,Lister!$D$7:$D$16)-Q1054)*O1054/NETWORKDAYS(Lister!$D$20,Lister!$E$20,Lister!$D$7:$D$16),IF(AND(MONTH(E1054)=1,F1054&gt;DATE(2022,1,31)),(NETWORKDAYS(E1054,Lister!$E$20,Lister!$D$7:$D$16)-Q1054)*O1054/NETWORKDAYS(Lister!$D$20,Lister!$E$20,Lister!$D$7:$D$16),IF(AND(E1054&lt;DATE(2022,1,1),MONTH(F1054)=1),(NETWORKDAYS(Lister!$D$20,F1054,Lister!$D$7:$D$16)-Q1054)*O1054/NETWORKDAYS(Lister!$D$20,Lister!$E$20,Lister!$D$7:$D$16),IF(AND(E1054&lt;DATE(2022,1,1),F1054&gt;DATE(2022,1,31)),(NETWORKDAYS(Lister!$D$20,Lister!$E$20,Lister!$D$7:$D$16)-Q1054)*O1054/NETWORKDAYS(Lister!$D$20,Lister!$E$20,Lister!$D$7:$D$16),IF(OR(AND(E1054&lt;DATE(2022,1,1),F1054&lt;DATE(2022,1,1)),E1054&gt;DATE(2022,1,31)),0)))))),0),"")</f>
        <v/>
      </c>
      <c r="U1054" s="22" t="str">
        <f>IFERROR(MAX(IF(OR(P1054="",Q1054="",R1054=""),"",IF(AND(MONTH(E1054)=2,MONTH(F1054)=2),(NETWORKDAYS(E1054,F1054,Lister!$D$7:$D$16)-R1054)*O1054/NETWORKDAYS(Lister!$D$21,Lister!$E$21,Lister!$D$7:$D$16),IF(AND(MONTH(E1054)=2,F1054&gt;DATE(2022,2,28)),(NETWORKDAYS(E1054,Lister!$E$21,Lister!$D$7:$D$16)-R1054)*O1054/NETWORKDAYS(Lister!$D$21,Lister!$E$21,Lister!$D$7:$D$16),IF(AND(E1054&lt;DATE(2022,2,1),MONTH(F1054)=2),(NETWORKDAYS(Lister!$D$21,F1054,Lister!$D$7:$D$16)-R1054)*O1054/NETWORKDAYS(Lister!$D$21,Lister!$E$21,Lister!$D$7:$D$16),IF(AND(E1054&lt;DATE(2022,2,1),F1054&gt;DATE(2022,2,28)),(NETWORKDAYS(Lister!$D$21,Lister!$E$21,Lister!$D$7:$D$16)-R1054)*O1054/NETWORKDAYS(Lister!$D$21,Lister!$E$21,Lister!$D$7:$D$16),IF(OR(AND(E1054&lt;DATE(2022,2,1),F1054&lt;DATE(2022,2,1)),E1054&gt;DATE(2022,2,28)),0)))))),0),"")</f>
        <v/>
      </c>
      <c r="V1054" s="23" t="str">
        <f t="shared" si="115"/>
        <v/>
      </c>
      <c r="W1054" s="23" t="str">
        <f t="shared" si="116"/>
        <v/>
      </c>
      <c r="X1054" s="24" t="str">
        <f t="shared" si="117"/>
        <v/>
      </c>
    </row>
    <row r="1055" spans="1:24" x14ac:dyDescent="0.3">
      <c r="A1055" s="4" t="str">
        <f t="shared" si="118"/>
        <v/>
      </c>
      <c r="B1055" s="41"/>
      <c r="C1055" s="42"/>
      <c r="D1055" s="43"/>
      <c r="E1055" s="44"/>
      <c r="F1055" s="44"/>
      <c r="G1055" s="17" t="str">
        <f>IF(OR(E1055="",F1055=""),"",NETWORKDAYS(E1055,F1055,Lister!$D$7:$D$16))</f>
        <v/>
      </c>
      <c r="I1055" s="45" t="str">
        <f t="shared" si="112"/>
        <v/>
      </c>
      <c r="J1055" s="46"/>
      <c r="K1055" s="47">
        <f>IF(ISNUMBER('Opsparede løndele'!I1040),J1055+'Opsparede løndele'!I1040,J1055)</f>
        <v>0</v>
      </c>
      <c r="L1055" s="48"/>
      <c r="M1055" s="49"/>
      <c r="N1055" s="23" t="str">
        <f t="shared" si="113"/>
        <v/>
      </c>
      <c r="O1055" s="21" t="str">
        <f t="shared" si="114"/>
        <v/>
      </c>
      <c r="P1055" s="49"/>
      <c r="Q1055" s="49"/>
      <c r="R1055" s="49"/>
      <c r="S1055" s="22" t="str">
        <f>IFERROR(MAX(IF(OR(P1055="",Q1055="",R1055=""),"",IF(AND(MONTH(E1055)=12,MONTH(F1055)=12),(NETWORKDAYS(E1055,F1055,Lister!$D$7:$D$16)-P1055)*O1055/NETWORKDAYS(Lister!$D$19,Lister!$E$19,Lister!$D$7:$D$16),IF(AND(MONTH(E1055)=12,F1055&gt;DATE(2021,12,31)),(NETWORKDAYS(E1055,Lister!$E$19,Lister!$D$7:$D$16)-P1055)*O1055/NETWORKDAYS(Lister!$D$19,Lister!$E$19,Lister!$D$7:$D$16),IF(E1055&gt;DATE(2021,12,31),0)))),0),"")</f>
        <v/>
      </c>
      <c r="T1055" s="22" t="str">
        <f>IFERROR(MAX(IF(OR(P1055="",Q1055="",R1055=""),"",IF(AND(MONTH(E1055)=1,MONTH(F1055)=1),(NETWORKDAYS(E1055,F1055,Lister!$D$7:$D$16)-Q1055)*O1055/NETWORKDAYS(Lister!$D$20,Lister!$E$20,Lister!$D$7:$D$16),IF(AND(MONTH(E1055)=1,F1055&gt;DATE(2022,1,31)),(NETWORKDAYS(E1055,Lister!$E$20,Lister!$D$7:$D$16)-Q1055)*O1055/NETWORKDAYS(Lister!$D$20,Lister!$E$20,Lister!$D$7:$D$16),IF(AND(E1055&lt;DATE(2022,1,1),MONTH(F1055)=1),(NETWORKDAYS(Lister!$D$20,F1055,Lister!$D$7:$D$16)-Q1055)*O1055/NETWORKDAYS(Lister!$D$20,Lister!$E$20,Lister!$D$7:$D$16),IF(AND(E1055&lt;DATE(2022,1,1),F1055&gt;DATE(2022,1,31)),(NETWORKDAYS(Lister!$D$20,Lister!$E$20,Lister!$D$7:$D$16)-Q1055)*O1055/NETWORKDAYS(Lister!$D$20,Lister!$E$20,Lister!$D$7:$D$16),IF(OR(AND(E1055&lt;DATE(2022,1,1),F1055&lt;DATE(2022,1,1)),E1055&gt;DATE(2022,1,31)),0)))))),0),"")</f>
        <v/>
      </c>
      <c r="U1055" s="22" t="str">
        <f>IFERROR(MAX(IF(OR(P1055="",Q1055="",R1055=""),"",IF(AND(MONTH(E1055)=2,MONTH(F1055)=2),(NETWORKDAYS(E1055,F1055,Lister!$D$7:$D$16)-R1055)*O1055/NETWORKDAYS(Lister!$D$21,Lister!$E$21,Lister!$D$7:$D$16),IF(AND(MONTH(E1055)=2,F1055&gt;DATE(2022,2,28)),(NETWORKDAYS(E1055,Lister!$E$21,Lister!$D$7:$D$16)-R1055)*O1055/NETWORKDAYS(Lister!$D$21,Lister!$E$21,Lister!$D$7:$D$16),IF(AND(E1055&lt;DATE(2022,2,1),MONTH(F1055)=2),(NETWORKDAYS(Lister!$D$21,F1055,Lister!$D$7:$D$16)-R1055)*O1055/NETWORKDAYS(Lister!$D$21,Lister!$E$21,Lister!$D$7:$D$16),IF(AND(E1055&lt;DATE(2022,2,1),F1055&gt;DATE(2022,2,28)),(NETWORKDAYS(Lister!$D$21,Lister!$E$21,Lister!$D$7:$D$16)-R1055)*O1055/NETWORKDAYS(Lister!$D$21,Lister!$E$21,Lister!$D$7:$D$16),IF(OR(AND(E1055&lt;DATE(2022,2,1),F1055&lt;DATE(2022,2,1)),E1055&gt;DATE(2022,2,28)),0)))))),0),"")</f>
        <v/>
      </c>
      <c r="V1055" s="23" t="str">
        <f t="shared" si="115"/>
        <v/>
      </c>
      <c r="W1055" s="23" t="str">
        <f t="shared" si="116"/>
        <v/>
      </c>
      <c r="X1055" s="24" t="str">
        <f t="shared" si="117"/>
        <v/>
      </c>
    </row>
    <row r="1056" spans="1:24" x14ac:dyDescent="0.3">
      <c r="A1056" s="4" t="str">
        <f t="shared" si="118"/>
        <v/>
      </c>
      <c r="B1056" s="41"/>
      <c r="C1056" s="42"/>
      <c r="D1056" s="43"/>
      <c r="E1056" s="44"/>
      <c r="F1056" s="44"/>
      <c r="G1056" s="17" t="str">
        <f>IF(OR(E1056="",F1056=""),"",NETWORKDAYS(E1056,F1056,Lister!$D$7:$D$16))</f>
        <v/>
      </c>
      <c r="I1056" s="45" t="str">
        <f t="shared" si="112"/>
        <v/>
      </c>
      <c r="J1056" s="46"/>
      <c r="K1056" s="47">
        <f>IF(ISNUMBER('Opsparede løndele'!I1041),J1056+'Opsparede løndele'!I1041,J1056)</f>
        <v>0</v>
      </c>
      <c r="L1056" s="48"/>
      <c r="M1056" s="49"/>
      <c r="N1056" s="23" t="str">
        <f t="shared" si="113"/>
        <v/>
      </c>
      <c r="O1056" s="21" t="str">
        <f t="shared" si="114"/>
        <v/>
      </c>
      <c r="P1056" s="49"/>
      <c r="Q1056" s="49"/>
      <c r="R1056" s="49"/>
      <c r="S1056" s="22" t="str">
        <f>IFERROR(MAX(IF(OR(P1056="",Q1056="",R1056=""),"",IF(AND(MONTH(E1056)=12,MONTH(F1056)=12),(NETWORKDAYS(E1056,F1056,Lister!$D$7:$D$16)-P1056)*O1056/NETWORKDAYS(Lister!$D$19,Lister!$E$19,Lister!$D$7:$D$16),IF(AND(MONTH(E1056)=12,F1056&gt;DATE(2021,12,31)),(NETWORKDAYS(E1056,Lister!$E$19,Lister!$D$7:$D$16)-P1056)*O1056/NETWORKDAYS(Lister!$D$19,Lister!$E$19,Lister!$D$7:$D$16),IF(E1056&gt;DATE(2021,12,31),0)))),0),"")</f>
        <v/>
      </c>
      <c r="T1056" s="22" t="str">
        <f>IFERROR(MAX(IF(OR(P1056="",Q1056="",R1056=""),"",IF(AND(MONTH(E1056)=1,MONTH(F1056)=1),(NETWORKDAYS(E1056,F1056,Lister!$D$7:$D$16)-Q1056)*O1056/NETWORKDAYS(Lister!$D$20,Lister!$E$20,Lister!$D$7:$D$16),IF(AND(MONTH(E1056)=1,F1056&gt;DATE(2022,1,31)),(NETWORKDAYS(E1056,Lister!$E$20,Lister!$D$7:$D$16)-Q1056)*O1056/NETWORKDAYS(Lister!$D$20,Lister!$E$20,Lister!$D$7:$D$16),IF(AND(E1056&lt;DATE(2022,1,1),MONTH(F1056)=1),(NETWORKDAYS(Lister!$D$20,F1056,Lister!$D$7:$D$16)-Q1056)*O1056/NETWORKDAYS(Lister!$D$20,Lister!$E$20,Lister!$D$7:$D$16),IF(AND(E1056&lt;DATE(2022,1,1),F1056&gt;DATE(2022,1,31)),(NETWORKDAYS(Lister!$D$20,Lister!$E$20,Lister!$D$7:$D$16)-Q1056)*O1056/NETWORKDAYS(Lister!$D$20,Lister!$E$20,Lister!$D$7:$D$16),IF(OR(AND(E1056&lt;DATE(2022,1,1),F1056&lt;DATE(2022,1,1)),E1056&gt;DATE(2022,1,31)),0)))))),0),"")</f>
        <v/>
      </c>
      <c r="U1056" s="22" t="str">
        <f>IFERROR(MAX(IF(OR(P1056="",Q1056="",R1056=""),"",IF(AND(MONTH(E1056)=2,MONTH(F1056)=2),(NETWORKDAYS(E1056,F1056,Lister!$D$7:$D$16)-R1056)*O1056/NETWORKDAYS(Lister!$D$21,Lister!$E$21,Lister!$D$7:$D$16),IF(AND(MONTH(E1056)=2,F1056&gt;DATE(2022,2,28)),(NETWORKDAYS(E1056,Lister!$E$21,Lister!$D$7:$D$16)-R1056)*O1056/NETWORKDAYS(Lister!$D$21,Lister!$E$21,Lister!$D$7:$D$16),IF(AND(E1056&lt;DATE(2022,2,1),MONTH(F1056)=2),(NETWORKDAYS(Lister!$D$21,F1056,Lister!$D$7:$D$16)-R1056)*O1056/NETWORKDAYS(Lister!$D$21,Lister!$E$21,Lister!$D$7:$D$16),IF(AND(E1056&lt;DATE(2022,2,1),F1056&gt;DATE(2022,2,28)),(NETWORKDAYS(Lister!$D$21,Lister!$E$21,Lister!$D$7:$D$16)-R1056)*O1056/NETWORKDAYS(Lister!$D$21,Lister!$E$21,Lister!$D$7:$D$16),IF(OR(AND(E1056&lt;DATE(2022,2,1),F1056&lt;DATE(2022,2,1)),E1056&gt;DATE(2022,2,28)),0)))))),0),"")</f>
        <v/>
      </c>
      <c r="V1056" s="23" t="str">
        <f t="shared" si="115"/>
        <v/>
      </c>
      <c r="W1056" s="23" t="str">
        <f t="shared" si="116"/>
        <v/>
      </c>
      <c r="X1056" s="24" t="str">
        <f t="shared" si="117"/>
        <v/>
      </c>
    </row>
    <row r="1057" spans="1:24" x14ac:dyDescent="0.3">
      <c r="A1057" s="4" t="str">
        <f t="shared" si="118"/>
        <v/>
      </c>
      <c r="B1057" s="41"/>
      <c r="C1057" s="42"/>
      <c r="D1057" s="43"/>
      <c r="E1057" s="44"/>
      <c r="F1057" s="44"/>
      <c r="G1057" s="17" t="str">
        <f>IF(OR(E1057="",F1057=""),"",NETWORKDAYS(E1057,F1057,Lister!$D$7:$D$16))</f>
        <v/>
      </c>
      <c r="I1057" s="45" t="str">
        <f t="shared" si="112"/>
        <v/>
      </c>
      <c r="J1057" s="46"/>
      <c r="K1057" s="47">
        <f>IF(ISNUMBER('Opsparede løndele'!I1042),J1057+'Opsparede løndele'!I1042,J1057)</f>
        <v>0</v>
      </c>
      <c r="L1057" s="48"/>
      <c r="M1057" s="49"/>
      <c r="N1057" s="23" t="str">
        <f t="shared" si="113"/>
        <v/>
      </c>
      <c r="O1057" s="21" t="str">
        <f t="shared" si="114"/>
        <v/>
      </c>
      <c r="P1057" s="49"/>
      <c r="Q1057" s="49"/>
      <c r="R1057" s="49"/>
      <c r="S1057" s="22" t="str">
        <f>IFERROR(MAX(IF(OR(P1057="",Q1057="",R1057=""),"",IF(AND(MONTH(E1057)=12,MONTH(F1057)=12),(NETWORKDAYS(E1057,F1057,Lister!$D$7:$D$16)-P1057)*O1057/NETWORKDAYS(Lister!$D$19,Lister!$E$19,Lister!$D$7:$D$16),IF(AND(MONTH(E1057)=12,F1057&gt;DATE(2021,12,31)),(NETWORKDAYS(E1057,Lister!$E$19,Lister!$D$7:$D$16)-P1057)*O1057/NETWORKDAYS(Lister!$D$19,Lister!$E$19,Lister!$D$7:$D$16),IF(E1057&gt;DATE(2021,12,31),0)))),0),"")</f>
        <v/>
      </c>
      <c r="T1057" s="22" t="str">
        <f>IFERROR(MAX(IF(OR(P1057="",Q1057="",R1057=""),"",IF(AND(MONTH(E1057)=1,MONTH(F1057)=1),(NETWORKDAYS(E1057,F1057,Lister!$D$7:$D$16)-Q1057)*O1057/NETWORKDAYS(Lister!$D$20,Lister!$E$20,Lister!$D$7:$D$16),IF(AND(MONTH(E1057)=1,F1057&gt;DATE(2022,1,31)),(NETWORKDAYS(E1057,Lister!$E$20,Lister!$D$7:$D$16)-Q1057)*O1057/NETWORKDAYS(Lister!$D$20,Lister!$E$20,Lister!$D$7:$D$16),IF(AND(E1057&lt;DATE(2022,1,1),MONTH(F1057)=1),(NETWORKDAYS(Lister!$D$20,F1057,Lister!$D$7:$D$16)-Q1057)*O1057/NETWORKDAYS(Lister!$D$20,Lister!$E$20,Lister!$D$7:$D$16),IF(AND(E1057&lt;DATE(2022,1,1),F1057&gt;DATE(2022,1,31)),(NETWORKDAYS(Lister!$D$20,Lister!$E$20,Lister!$D$7:$D$16)-Q1057)*O1057/NETWORKDAYS(Lister!$D$20,Lister!$E$20,Lister!$D$7:$D$16),IF(OR(AND(E1057&lt;DATE(2022,1,1),F1057&lt;DATE(2022,1,1)),E1057&gt;DATE(2022,1,31)),0)))))),0),"")</f>
        <v/>
      </c>
      <c r="U1057" s="22" t="str">
        <f>IFERROR(MAX(IF(OR(P1057="",Q1057="",R1057=""),"",IF(AND(MONTH(E1057)=2,MONTH(F1057)=2),(NETWORKDAYS(E1057,F1057,Lister!$D$7:$D$16)-R1057)*O1057/NETWORKDAYS(Lister!$D$21,Lister!$E$21,Lister!$D$7:$D$16),IF(AND(MONTH(E1057)=2,F1057&gt;DATE(2022,2,28)),(NETWORKDAYS(E1057,Lister!$E$21,Lister!$D$7:$D$16)-R1057)*O1057/NETWORKDAYS(Lister!$D$21,Lister!$E$21,Lister!$D$7:$D$16),IF(AND(E1057&lt;DATE(2022,2,1),MONTH(F1057)=2),(NETWORKDAYS(Lister!$D$21,F1057,Lister!$D$7:$D$16)-R1057)*O1057/NETWORKDAYS(Lister!$D$21,Lister!$E$21,Lister!$D$7:$D$16),IF(AND(E1057&lt;DATE(2022,2,1),F1057&gt;DATE(2022,2,28)),(NETWORKDAYS(Lister!$D$21,Lister!$E$21,Lister!$D$7:$D$16)-R1057)*O1057/NETWORKDAYS(Lister!$D$21,Lister!$E$21,Lister!$D$7:$D$16),IF(OR(AND(E1057&lt;DATE(2022,2,1),F1057&lt;DATE(2022,2,1)),E1057&gt;DATE(2022,2,28)),0)))))),0),"")</f>
        <v/>
      </c>
      <c r="V1057" s="23" t="str">
        <f t="shared" si="115"/>
        <v/>
      </c>
      <c r="W1057" s="23" t="str">
        <f t="shared" si="116"/>
        <v/>
      </c>
      <c r="X1057" s="24" t="str">
        <f t="shared" si="117"/>
        <v/>
      </c>
    </row>
    <row r="1058" spans="1:24" x14ac:dyDescent="0.3">
      <c r="A1058" s="4" t="str">
        <f t="shared" si="118"/>
        <v/>
      </c>
      <c r="B1058" s="41"/>
      <c r="C1058" s="42"/>
      <c r="D1058" s="43"/>
      <c r="E1058" s="44"/>
      <c r="F1058" s="44"/>
      <c r="G1058" s="17" t="str">
        <f>IF(OR(E1058="",F1058=""),"",NETWORKDAYS(E1058,F1058,Lister!$D$7:$D$16))</f>
        <v/>
      </c>
      <c r="I1058" s="45" t="str">
        <f t="shared" si="112"/>
        <v/>
      </c>
      <c r="J1058" s="46"/>
      <c r="K1058" s="47">
        <f>IF(ISNUMBER('Opsparede løndele'!I1043),J1058+'Opsparede løndele'!I1043,J1058)</f>
        <v>0</v>
      </c>
      <c r="L1058" s="48"/>
      <c r="M1058" s="49"/>
      <c r="N1058" s="23" t="str">
        <f t="shared" si="113"/>
        <v/>
      </c>
      <c r="O1058" s="21" t="str">
        <f t="shared" si="114"/>
        <v/>
      </c>
      <c r="P1058" s="49"/>
      <c r="Q1058" s="49"/>
      <c r="R1058" s="49"/>
      <c r="S1058" s="22" t="str">
        <f>IFERROR(MAX(IF(OR(P1058="",Q1058="",R1058=""),"",IF(AND(MONTH(E1058)=12,MONTH(F1058)=12),(NETWORKDAYS(E1058,F1058,Lister!$D$7:$D$16)-P1058)*O1058/NETWORKDAYS(Lister!$D$19,Lister!$E$19,Lister!$D$7:$D$16),IF(AND(MONTH(E1058)=12,F1058&gt;DATE(2021,12,31)),(NETWORKDAYS(E1058,Lister!$E$19,Lister!$D$7:$D$16)-P1058)*O1058/NETWORKDAYS(Lister!$D$19,Lister!$E$19,Lister!$D$7:$D$16),IF(E1058&gt;DATE(2021,12,31),0)))),0),"")</f>
        <v/>
      </c>
      <c r="T1058" s="22" t="str">
        <f>IFERROR(MAX(IF(OR(P1058="",Q1058="",R1058=""),"",IF(AND(MONTH(E1058)=1,MONTH(F1058)=1),(NETWORKDAYS(E1058,F1058,Lister!$D$7:$D$16)-Q1058)*O1058/NETWORKDAYS(Lister!$D$20,Lister!$E$20,Lister!$D$7:$D$16),IF(AND(MONTH(E1058)=1,F1058&gt;DATE(2022,1,31)),(NETWORKDAYS(E1058,Lister!$E$20,Lister!$D$7:$D$16)-Q1058)*O1058/NETWORKDAYS(Lister!$D$20,Lister!$E$20,Lister!$D$7:$D$16),IF(AND(E1058&lt;DATE(2022,1,1),MONTH(F1058)=1),(NETWORKDAYS(Lister!$D$20,F1058,Lister!$D$7:$D$16)-Q1058)*O1058/NETWORKDAYS(Lister!$D$20,Lister!$E$20,Lister!$D$7:$D$16),IF(AND(E1058&lt;DATE(2022,1,1),F1058&gt;DATE(2022,1,31)),(NETWORKDAYS(Lister!$D$20,Lister!$E$20,Lister!$D$7:$D$16)-Q1058)*O1058/NETWORKDAYS(Lister!$D$20,Lister!$E$20,Lister!$D$7:$D$16),IF(OR(AND(E1058&lt;DATE(2022,1,1),F1058&lt;DATE(2022,1,1)),E1058&gt;DATE(2022,1,31)),0)))))),0),"")</f>
        <v/>
      </c>
      <c r="U1058" s="22" t="str">
        <f>IFERROR(MAX(IF(OR(P1058="",Q1058="",R1058=""),"",IF(AND(MONTH(E1058)=2,MONTH(F1058)=2),(NETWORKDAYS(E1058,F1058,Lister!$D$7:$D$16)-R1058)*O1058/NETWORKDAYS(Lister!$D$21,Lister!$E$21,Lister!$D$7:$D$16),IF(AND(MONTH(E1058)=2,F1058&gt;DATE(2022,2,28)),(NETWORKDAYS(E1058,Lister!$E$21,Lister!$D$7:$D$16)-R1058)*O1058/NETWORKDAYS(Lister!$D$21,Lister!$E$21,Lister!$D$7:$D$16),IF(AND(E1058&lt;DATE(2022,2,1),MONTH(F1058)=2),(NETWORKDAYS(Lister!$D$21,F1058,Lister!$D$7:$D$16)-R1058)*O1058/NETWORKDAYS(Lister!$D$21,Lister!$E$21,Lister!$D$7:$D$16),IF(AND(E1058&lt;DATE(2022,2,1),F1058&gt;DATE(2022,2,28)),(NETWORKDAYS(Lister!$D$21,Lister!$E$21,Lister!$D$7:$D$16)-R1058)*O1058/NETWORKDAYS(Lister!$D$21,Lister!$E$21,Lister!$D$7:$D$16),IF(OR(AND(E1058&lt;DATE(2022,2,1),F1058&lt;DATE(2022,2,1)),E1058&gt;DATE(2022,2,28)),0)))))),0),"")</f>
        <v/>
      </c>
      <c r="V1058" s="23" t="str">
        <f t="shared" si="115"/>
        <v/>
      </c>
      <c r="W1058" s="23" t="str">
        <f t="shared" si="116"/>
        <v/>
      </c>
      <c r="X1058" s="24" t="str">
        <f t="shared" si="117"/>
        <v/>
      </c>
    </row>
    <row r="1059" spans="1:24" x14ac:dyDescent="0.3">
      <c r="A1059" s="4" t="str">
        <f t="shared" si="118"/>
        <v/>
      </c>
      <c r="B1059" s="41"/>
      <c r="C1059" s="42"/>
      <c r="D1059" s="43"/>
      <c r="E1059" s="44"/>
      <c r="F1059" s="44"/>
      <c r="G1059" s="17" t="str">
        <f>IF(OR(E1059="",F1059=""),"",NETWORKDAYS(E1059,F1059,Lister!$D$7:$D$16))</f>
        <v/>
      </c>
      <c r="I1059" s="45" t="str">
        <f t="shared" si="112"/>
        <v/>
      </c>
      <c r="J1059" s="46"/>
      <c r="K1059" s="47">
        <f>IF(ISNUMBER('Opsparede løndele'!I1044),J1059+'Opsparede løndele'!I1044,J1059)</f>
        <v>0</v>
      </c>
      <c r="L1059" s="48"/>
      <c r="M1059" s="49"/>
      <c r="N1059" s="23" t="str">
        <f t="shared" si="113"/>
        <v/>
      </c>
      <c r="O1059" s="21" t="str">
        <f t="shared" si="114"/>
        <v/>
      </c>
      <c r="P1059" s="49"/>
      <c r="Q1059" s="49"/>
      <c r="R1059" s="49"/>
      <c r="S1059" s="22" t="str">
        <f>IFERROR(MAX(IF(OR(P1059="",Q1059="",R1059=""),"",IF(AND(MONTH(E1059)=12,MONTH(F1059)=12),(NETWORKDAYS(E1059,F1059,Lister!$D$7:$D$16)-P1059)*O1059/NETWORKDAYS(Lister!$D$19,Lister!$E$19,Lister!$D$7:$D$16),IF(AND(MONTH(E1059)=12,F1059&gt;DATE(2021,12,31)),(NETWORKDAYS(E1059,Lister!$E$19,Lister!$D$7:$D$16)-P1059)*O1059/NETWORKDAYS(Lister!$D$19,Lister!$E$19,Lister!$D$7:$D$16),IF(E1059&gt;DATE(2021,12,31),0)))),0),"")</f>
        <v/>
      </c>
      <c r="T1059" s="22" t="str">
        <f>IFERROR(MAX(IF(OR(P1059="",Q1059="",R1059=""),"",IF(AND(MONTH(E1059)=1,MONTH(F1059)=1),(NETWORKDAYS(E1059,F1059,Lister!$D$7:$D$16)-Q1059)*O1059/NETWORKDAYS(Lister!$D$20,Lister!$E$20,Lister!$D$7:$D$16),IF(AND(MONTH(E1059)=1,F1059&gt;DATE(2022,1,31)),(NETWORKDAYS(E1059,Lister!$E$20,Lister!$D$7:$D$16)-Q1059)*O1059/NETWORKDAYS(Lister!$D$20,Lister!$E$20,Lister!$D$7:$D$16),IF(AND(E1059&lt;DATE(2022,1,1),MONTH(F1059)=1),(NETWORKDAYS(Lister!$D$20,F1059,Lister!$D$7:$D$16)-Q1059)*O1059/NETWORKDAYS(Lister!$D$20,Lister!$E$20,Lister!$D$7:$D$16),IF(AND(E1059&lt;DATE(2022,1,1),F1059&gt;DATE(2022,1,31)),(NETWORKDAYS(Lister!$D$20,Lister!$E$20,Lister!$D$7:$D$16)-Q1059)*O1059/NETWORKDAYS(Lister!$D$20,Lister!$E$20,Lister!$D$7:$D$16),IF(OR(AND(E1059&lt;DATE(2022,1,1),F1059&lt;DATE(2022,1,1)),E1059&gt;DATE(2022,1,31)),0)))))),0),"")</f>
        <v/>
      </c>
      <c r="U1059" s="22" t="str">
        <f>IFERROR(MAX(IF(OR(P1059="",Q1059="",R1059=""),"",IF(AND(MONTH(E1059)=2,MONTH(F1059)=2),(NETWORKDAYS(E1059,F1059,Lister!$D$7:$D$16)-R1059)*O1059/NETWORKDAYS(Lister!$D$21,Lister!$E$21,Lister!$D$7:$D$16),IF(AND(MONTH(E1059)=2,F1059&gt;DATE(2022,2,28)),(NETWORKDAYS(E1059,Lister!$E$21,Lister!$D$7:$D$16)-R1059)*O1059/NETWORKDAYS(Lister!$D$21,Lister!$E$21,Lister!$D$7:$D$16),IF(AND(E1059&lt;DATE(2022,2,1),MONTH(F1059)=2),(NETWORKDAYS(Lister!$D$21,F1059,Lister!$D$7:$D$16)-R1059)*O1059/NETWORKDAYS(Lister!$D$21,Lister!$E$21,Lister!$D$7:$D$16),IF(AND(E1059&lt;DATE(2022,2,1),F1059&gt;DATE(2022,2,28)),(NETWORKDAYS(Lister!$D$21,Lister!$E$21,Lister!$D$7:$D$16)-R1059)*O1059/NETWORKDAYS(Lister!$D$21,Lister!$E$21,Lister!$D$7:$D$16),IF(OR(AND(E1059&lt;DATE(2022,2,1),F1059&lt;DATE(2022,2,1)),E1059&gt;DATE(2022,2,28)),0)))))),0),"")</f>
        <v/>
      </c>
      <c r="V1059" s="23" t="str">
        <f t="shared" si="115"/>
        <v/>
      </c>
      <c r="W1059" s="23" t="str">
        <f t="shared" si="116"/>
        <v/>
      </c>
      <c r="X1059" s="24" t="str">
        <f t="shared" si="117"/>
        <v/>
      </c>
    </row>
    <row r="1060" spans="1:24" x14ac:dyDescent="0.3">
      <c r="A1060" s="4" t="str">
        <f t="shared" si="118"/>
        <v/>
      </c>
      <c r="B1060" s="41"/>
      <c r="C1060" s="42"/>
      <c r="D1060" s="43"/>
      <c r="E1060" s="44"/>
      <c r="F1060" s="44"/>
      <c r="G1060" s="17" t="str">
        <f>IF(OR(E1060="",F1060=""),"",NETWORKDAYS(E1060,F1060,Lister!$D$7:$D$16))</f>
        <v/>
      </c>
      <c r="I1060" s="45" t="str">
        <f t="shared" si="112"/>
        <v/>
      </c>
      <c r="J1060" s="46"/>
      <c r="K1060" s="47">
        <f>IF(ISNUMBER('Opsparede løndele'!I1045),J1060+'Opsparede løndele'!I1045,J1060)</f>
        <v>0</v>
      </c>
      <c r="L1060" s="48"/>
      <c r="M1060" s="49"/>
      <c r="N1060" s="23" t="str">
        <f t="shared" si="113"/>
        <v/>
      </c>
      <c r="O1060" s="21" t="str">
        <f t="shared" si="114"/>
        <v/>
      </c>
      <c r="P1060" s="49"/>
      <c r="Q1060" s="49"/>
      <c r="R1060" s="49"/>
      <c r="S1060" s="22" t="str">
        <f>IFERROR(MAX(IF(OR(P1060="",Q1060="",R1060=""),"",IF(AND(MONTH(E1060)=12,MONTH(F1060)=12),(NETWORKDAYS(E1060,F1060,Lister!$D$7:$D$16)-P1060)*O1060/NETWORKDAYS(Lister!$D$19,Lister!$E$19,Lister!$D$7:$D$16),IF(AND(MONTH(E1060)=12,F1060&gt;DATE(2021,12,31)),(NETWORKDAYS(E1060,Lister!$E$19,Lister!$D$7:$D$16)-P1060)*O1060/NETWORKDAYS(Lister!$D$19,Lister!$E$19,Lister!$D$7:$D$16),IF(E1060&gt;DATE(2021,12,31),0)))),0),"")</f>
        <v/>
      </c>
      <c r="T1060" s="22" t="str">
        <f>IFERROR(MAX(IF(OR(P1060="",Q1060="",R1060=""),"",IF(AND(MONTH(E1060)=1,MONTH(F1060)=1),(NETWORKDAYS(E1060,F1060,Lister!$D$7:$D$16)-Q1060)*O1060/NETWORKDAYS(Lister!$D$20,Lister!$E$20,Lister!$D$7:$D$16),IF(AND(MONTH(E1060)=1,F1060&gt;DATE(2022,1,31)),(NETWORKDAYS(E1060,Lister!$E$20,Lister!$D$7:$D$16)-Q1060)*O1060/NETWORKDAYS(Lister!$D$20,Lister!$E$20,Lister!$D$7:$D$16),IF(AND(E1060&lt;DATE(2022,1,1),MONTH(F1060)=1),(NETWORKDAYS(Lister!$D$20,F1060,Lister!$D$7:$D$16)-Q1060)*O1060/NETWORKDAYS(Lister!$D$20,Lister!$E$20,Lister!$D$7:$D$16),IF(AND(E1060&lt;DATE(2022,1,1),F1060&gt;DATE(2022,1,31)),(NETWORKDAYS(Lister!$D$20,Lister!$E$20,Lister!$D$7:$D$16)-Q1060)*O1060/NETWORKDAYS(Lister!$D$20,Lister!$E$20,Lister!$D$7:$D$16),IF(OR(AND(E1060&lt;DATE(2022,1,1),F1060&lt;DATE(2022,1,1)),E1060&gt;DATE(2022,1,31)),0)))))),0),"")</f>
        <v/>
      </c>
      <c r="U1060" s="22" t="str">
        <f>IFERROR(MAX(IF(OR(P1060="",Q1060="",R1060=""),"",IF(AND(MONTH(E1060)=2,MONTH(F1060)=2),(NETWORKDAYS(E1060,F1060,Lister!$D$7:$D$16)-R1060)*O1060/NETWORKDAYS(Lister!$D$21,Lister!$E$21,Lister!$D$7:$D$16),IF(AND(MONTH(E1060)=2,F1060&gt;DATE(2022,2,28)),(NETWORKDAYS(E1060,Lister!$E$21,Lister!$D$7:$D$16)-R1060)*O1060/NETWORKDAYS(Lister!$D$21,Lister!$E$21,Lister!$D$7:$D$16),IF(AND(E1060&lt;DATE(2022,2,1),MONTH(F1060)=2),(NETWORKDAYS(Lister!$D$21,F1060,Lister!$D$7:$D$16)-R1060)*O1060/NETWORKDAYS(Lister!$D$21,Lister!$E$21,Lister!$D$7:$D$16),IF(AND(E1060&lt;DATE(2022,2,1),F1060&gt;DATE(2022,2,28)),(NETWORKDAYS(Lister!$D$21,Lister!$E$21,Lister!$D$7:$D$16)-R1060)*O1060/NETWORKDAYS(Lister!$D$21,Lister!$E$21,Lister!$D$7:$D$16),IF(OR(AND(E1060&lt;DATE(2022,2,1),F1060&lt;DATE(2022,2,1)),E1060&gt;DATE(2022,2,28)),0)))))),0),"")</f>
        <v/>
      </c>
      <c r="V1060" s="23" t="str">
        <f t="shared" si="115"/>
        <v/>
      </c>
      <c r="W1060" s="23" t="str">
        <f t="shared" si="116"/>
        <v/>
      </c>
      <c r="X1060" s="24" t="str">
        <f t="shared" si="117"/>
        <v/>
      </c>
    </row>
    <row r="1061" spans="1:24" x14ac:dyDescent="0.3">
      <c r="A1061" s="4" t="str">
        <f t="shared" si="118"/>
        <v/>
      </c>
      <c r="B1061" s="41"/>
      <c r="C1061" s="42"/>
      <c r="D1061" s="43"/>
      <c r="E1061" s="44"/>
      <c r="F1061" s="44"/>
      <c r="G1061" s="17" t="str">
        <f>IF(OR(E1061="",F1061=""),"",NETWORKDAYS(E1061,F1061,Lister!$D$7:$D$16))</f>
        <v/>
      </c>
      <c r="I1061" s="45" t="str">
        <f t="shared" si="112"/>
        <v/>
      </c>
      <c r="J1061" s="46"/>
      <c r="K1061" s="47">
        <f>IF(ISNUMBER('Opsparede løndele'!I1046),J1061+'Opsparede løndele'!I1046,J1061)</f>
        <v>0</v>
      </c>
      <c r="L1061" s="48"/>
      <c r="M1061" s="49"/>
      <c r="N1061" s="23" t="str">
        <f t="shared" si="113"/>
        <v/>
      </c>
      <c r="O1061" s="21" t="str">
        <f t="shared" si="114"/>
        <v/>
      </c>
      <c r="P1061" s="49"/>
      <c r="Q1061" s="49"/>
      <c r="R1061" s="49"/>
      <c r="S1061" s="22" t="str">
        <f>IFERROR(MAX(IF(OR(P1061="",Q1061="",R1061=""),"",IF(AND(MONTH(E1061)=12,MONTH(F1061)=12),(NETWORKDAYS(E1061,F1061,Lister!$D$7:$D$16)-P1061)*O1061/NETWORKDAYS(Lister!$D$19,Lister!$E$19,Lister!$D$7:$D$16),IF(AND(MONTH(E1061)=12,F1061&gt;DATE(2021,12,31)),(NETWORKDAYS(E1061,Lister!$E$19,Lister!$D$7:$D$16)-P1061)*O1061/NETWORKDAYS(Lister!$D$19,Lister!$E$19,Lister!$D$7:$D$16),IF(E1061&gt;DATE(2021,12,31),0)))),0),"")</f>
        <v/>
      </c>
      <c r="T1061" s="22" t="str">
        <f>IFERROR(MAX(IF(OR(P1061="",Q1061="",R1061=""),"",IF(AND(MONTH(E1061)=1,MONTH(F1061)=1),(NETWORKDAYS(E1061,F1061,Lister!$D$7:$D$16)-Q1061)*O1061/NETWORKDAYS(Lister!$D$20,Lister!$E$20,Lister!$D$7:$D$16),IF(AND(MONTH(E1061)=1,F1061&gt;DATE(2022,1,31)),(NETWORKDAYS(E1061,Lister!$E$20,Lister!$D$7:$D$16)-Q1061)*O1061/NETWORKDAYS(Lister!$D$20,Lister!$E$20,Lister!$D$7:$D$16),IF(AND(E1061&lt;DATE(2022,1,1),MONTH(F1061)=1),(NETWORKDAYS(Lister!$D$20,F1061,Lister!$D$7:$D$16)-Q1061)*O1061/NETWORKDAYS(Lister!$D$20,Lister!$E$20,Lister!$D$7:$D$16),IF(AND(E1061&lt;DATE(2022,1,1),F1061&gt;DATE(2022,1,31)),(NETWORKDAYS(Lister!$D$20,Lister!$E$20,Lister!$D$7:$D$16)-Q1061)*O1061/NETWORKDAYS(Lister!$D$20,Lister!$E$20,Lister!$D$7:$D$16),IF(OR(AND(E1061&lt;DATE(2022,1,1),F1061&lt;DATE(2022,1,1)),E1061&gt;DATE(2022,1,31)),0)))))),0),"")</f>
        <v/>
      </c>
      <c r="U1061" s="22" t="str">
        <f>IFERROR(MAX(IF(OR(P1061="",Q1061="",R1061=""),"",IF(AND(MONTH(E1061)=2,MONTH(F1061)=2),(NETWORKDAYS(E1061,F1061,Lister!$D$7:$D$16)-R1061)*O1061/NETWORKDAYS(Lister!$D$21,Lister!$E$21,Lister!$D$7:$D$16),IF(AND(MONTH(E1061)=2,F1061&gt;DATE(2022,2,28)),(NETWORKDAYS(E1061,Lister!$E$21,Lister!$D$7:$D$16)-R1061)*O1061/NETWORKDAYS(Lister!$D$21,Lister!$E$21,Lister!$D$7:$D$16),IF(AND(E1061&lt;DATE(2022,2,1),MONTH(F1061)=2),(NETWORKDAYS(Lister!$D$21,F1061,Lister!$D$7:$D$16)-R1061)*O1061/NETWORKDAYS(Lister!$D$21,Lister!$E$21,Lister!$D$7:$D$16),IF(AND(E1061&lt;DATE(2022,2,1),F1061&gt;DATE(2022,2,28)),(NETWORKDAYS(Lister!$D$21,Lister!$E$21,Lister!$D$7:$D$16)-R1061)*O1061/NETWORKDAYS(Lister!$D$21,Lister!$E$21,Lister!$D$7:$D$16),IF(OR(AND(E1061&lt;DATE(2022,2,1),F1061&lt;DATE(2022,2,1)),E1061&gt;DATE(2022,2,28)),0)))))),0),"")</f>
        <v/>
      </c>
      <c r="V1061" s="23" t="str">
        <f t="shared" si="115"/>
        <v/>
      </c>
      <c r="W1061" s="23" t="str">
        <f t="shared" si="116"/>
        <v/>
      </c>
      <c r="X1061" s="24" t="str">
        <f t="shared" si="117"/>
        <v/>
      </c>
    </row>
    <row r="1062" spans="1:24" x14ac:dyDescent="0.3">
      <c r="A1062" s="4" t="str">
        <f t="shared" si="118"/>
        <v/>
      </c>
      <c r="B1062" s="41"/>
      <c r="C1062" s="42"/>
      <c r="D1062" s="43"/>
      <c r="E1062" s="44"/>
      <c r="F1062" s="44"/>
      <c r="G1062" s="17" t="str">
        <f>IF(OR(E1062="",F1062=""),"",NETWORKDAYS(E1062,F1062,Lister!$D$7:$D$16))</f>
        <v/>
      </c>
      <c r="I1062" s="45" t="str">
        <f t="shared" si="112"/>
        <v/>
      </c>
      <c r="J1062" s="46"/>
      <c r="K1062" s="47">
        <f>IF(ISNUMBER('Opsparede løndele'!I1047),J1062+'Opsparede løndele'!I1047,J1062)</f>
        <v>0</v>
      </c>
      <c r="L1062" s="48"/>
      <c r="M1062" s="49"/>
      <c r="N1062" s="23" t="str">
        <f t="shared" si="113"/>
        <v/>
      </c>
      <c r="O1062" s="21" t="str">
        <f t="shared" si="114"/>
        <v/>
      </c>
      <c r="P1062" s="49"/>
      <c r="Q1062" s="49"/>
      <c r="R1062" s="49"/>
      <c r="S1062" s="22" t="str">
        <f>IFERROR(MAX(IF(OR(P1062="",Q1062="",R1062=""),"",IF(AND(MONTH(E1062)=12,MONTH(F1062)=12),(NETWORKDAYS(E1062,F1062,Lister!$D$7:$D$16)-P1062)*O1062/NETWORKDAYS(Lister!$D$19,Lister!$E$19,Lister!$D$7:$D$16),IF(AND(MONTH(E1062)=12,F1062&gt;DATE(2021,12,31)),(NETWORKDAYS(E1062,Lister!$E$19,Lister!$D$7:$D$16)-P1062)*O1062/NETWORKDAYS(Lister!$D$19,Lister!$E$19,Lister!$D$7:$D$16),IF(E1062&gt;DATE(2021,12,31),0)))),0),"")</f>
        <v/>
      </c>
      <c r="T1062" s="22" t="str">
        <f>IFERROR(MAX(IF(OR(P1062="",Q1062="",R1062=""),"",IF(AND(MONTH(E1062)=1,MONTH(F1062)=1),(NETWORKDAYS(E1062,F1062,Lister!$D$7:$D$16)-Q1062)*O1062/NETWORKDAYS(Lister!$D$20,Lister!$E$20,Lister!$D$7:$D$16),IF(AND(MONTH(E1062)=1,F1062&gt;DATE(2022,1,31)),(NETWORKDAYS(E1062,Lister!$E$20,Lister!$D$7:$D$16)-Q1062)*O1062/NETWORKDAYS(Lister!$D$20,Lister!$E$20,Lister!$D$7:$D$16),IF(AND(E1062&lt;DATE(2022,1,1),MONTH(F1062)=1),(NETWORKDAYS(Lister!$D$20,F1062,Lister!$D$7:$D$16)-Q1062)*O1062/NETWORKDAYS(Lister!$D$20,Lister!$E$20,Lister!$D$7:$D$16),IF(AND(E1062&lt;DATE(2022,1,1),F1062&gt;DATE(2022,1,31)),(NETWORKDAYS(Lister!$D$20,Lister!$E$20,Lister!$D$7:$D$16)-Q1062)*O1062/NETWORKDAYS(Lister!$D$20,Lister!$E$20,Lister!$D$7:$D$16),IF(OR(AND(E1062&lt;DATE(2022,1,1),F1062&lt;DATE(2022,1,1)),E1062&gt;DATE(2022,1,31)),0)))))),0),"")</f>
        <v/>
      </c>
      <c r="U1062" s="22" t="str">
        <f>IFERROR(MAX(IF(OR(P1062="",Q1062="",R1062=""),"",IF(AND(MONTH(E1062)=2,MONTH(F1062)=2),(NETWORKDAYS(E1062,F1062,Lister!$D$7:$D$16)-R1062)*O1062/NETWORKDAYS(Lister!$D$21,Lister!$E$21,Lister!$D$7:$D$16),IF(AND(MONTH(E1062)=2,F1062&gt;DATE(2022,2,28)),(NETWORKDAYS(E1062,Lister!$E$21,Lister!$D$7:$D$16)-R1062)*O1062/NETWORKDAYS(Lister!$D$21,Lister!$E$21,Lister!$D$7:$D$16),IF(AND(E1062&lt;DATE(2022,2,1),MONTH(F1062)=2),(NETWORKDAYS(Lister!$D$21,F1062,Lister!$D$7:$D$16)-R1062)*O1062/NETWORKDAYS(Lister!$D$21,Lister!$E$21,Lister!$D$7:$D$16),IF(AND(E1062&lt;DATE(2022,2,1),F1062&gt;DATE(2022,2,28)),(NETWORKDAYS(Lister!$D$21,Lister!$E$21,Lister!$D$7:$D$16)-R1062)*O1062/NETWORKDAYS(Lister!$D$21,Lister!$E$21,Lister!$D$7:$D$16),IF(OR(AND(E1062&lt;DATE(2022,2,1),F1062&lt;DATE(2022,2,1)),E1062&gt;DATE(2022,2,28)),0)))))),0),"")</f>
        <v/>
      </c>
      <c r="V1062" s="23" t="str">
        <f t="shared" si="115"/>
        <v/>
      </c>
      <c r="W1062" s="23" t="str">
        <f t="shared" si="116"/>
        <v/>
      </c>
      <c r="X1062" s="24" t="str">
        <f t="shared" si="117"/>
        <v/>
      </c>
    </row>
    <row r="1063" spans="1:24" x14ac:dyDescent="0.3">
      <c r="A1063" s="4" t="str">
        <f t="shared" si="118"/>
        <v/>
      </c>
      <c r="B1063" s="41"/>
      <c r="C1063" s="42"/>
      <c r="D1063" s="43"/>
      <c r="E1063" s="44"/>
      <c r="F1063" s="44"/>
      <c r="G1063" s="17" t="str">
        <f>IF(OR(E1063="",F1063=""),"",NETWORKDAYS(E1063,F1063,Lister!$D$7:$D$16))</f>
        <v/>
      </c>
      <c r="I1063" s="45" t="str">
        <f t="shared" si="112"/>
        <v/>
      </c>
      <c r="J1063" s="46"/>
      <c r="K1063" s="47">
        <f>IF(ISNUMBER('Opsparede løndele'!I1048),J1063+'Opsparede løndele'!I1048,J1063)</f>
        <v>0</v>
      </c>
      <c r="L1063" s="48"/>
      <c r="M1063" s="49"/>
      <c r="N1063" s="23" t="str">
        <f t="shared" si="113"/>
        <v/>
      </c>
      <c r="O1063" s="21" t="str">
        <f t="shared" si="114"/>
        <v/>
      </c>
      <c r="P1063" s="49"/>
      <c r="Q1063" s="49"/>
      <c r="R1063" s="49"/>
      <c r="S1063" s="22" t="str">
        <f>IFERROR(MAX(IF(OR(P1063="",Q1063="",R1063=""),"",IF(AND(MONTH(E1063)=12,MONTH(F1063)=12),(NETWORKDAYS(E1063,F1063,Lister!$D$7:$D$16)-P1063)*O1063/NETWORKDAYS(Lister!$D$19,Lister!$E$19,Lister!$D$7:$D$16),IF(AND(MONTH(E1063)=12,F1063&gt;DATE(2021,12,31)),(NETWORKDAYS(E1063,Lister!$E$19,Lister!$D$7:$D$16)-P1063)*O1063/NETWORKDAYS(Lister!$D$19,Lister!$E$19,Lister!$D$7:$D$16),IF(E1063&gt;DATE(2021,12,31),0)))),0),"")</f>
        <v/>
      </c>
      <c r="T1063" s="22" t="str">
        <f>IFERROR(MAX(IF(OR(P1063="",Q1063="",R1063=""),"",IF(AND(MONTH(E1063)=1,MONTH(F1063)=1),(NETWORKDAYS(E1063,F1063,Lister!$D$7:$D$16)-Q1063)*O1063/NETWORKDAYS(Lister!$D$20,Lister!$E$20,Lister!$D$7:$D$16),IF(AND(MONTH(E1063)=1,F1063&gt;DATE(2022,1,31)),(NETWORKDAYS(E1063,Lister!$E$20,Lister!$D$7:$D$16)-Q1063)*O1063/NETWORKDAYS(Lister!$D$20,Lister!$E$20,Lister!$D$7:$D$16),IF(AND(E1063&lt;DATE(2022,1,1),MONTH(F1063)=1),(NETWORKDAYS(Lister!$D$20,F1063,Lister!$D$7:$D$16)-Q1063)*O1063/NETWORKDAYS(Lister!$D$20,Lister!$E$20,Lister!$D$7:$D$16),IF(AND(E1063&lt;DATE(2022,1,1),F1063&gt;DATE(2022,1,31)),(NETWORKDAYS(Lister!$D$20,Lister!$E$20,Lister!$D$7:$D$16)-Q1063)*O1063/NETWORKDAYS(Lister!$D$20,Lister!$E$20,Lister!$D$7:$D$16),IF(OR(AND(E1063&lt;DATE(2022,1,1),F1063&lt;DATE(2022,1,1)),E1063&gt;DATE(2022,1,31)),0)))))),0),"")</f>
        <v/>
      </c>
      <c r="U1063" s="22" t="str">
        <f>IFERROR(MAX(IF(OR(P1063="",Q1063="",R1063=""),"",IF(AND(MONTH(E1063)=2,MONTH(F1063)=2),(NETWORKDAYS(E1063,F1063,Lister!$D$7:$D$16)-R1063)*O1063/NETWORKDAYS(Lister!$D$21,Lister!$E$21,Lister!$D$7:$D$16),IF(AND(MONTH(E1063)=2,F1063&gt;DATE(2022,2,28)),(NETWORKDAYS(E1063,Lister!$E$21,Lister!$D$7:$D$16)-R1063)*O1063/NETWORKDAYS(Lister!$D$21,Lister!$E$21,Lister!$D$7:$D$16),IF(AND(E1063&lt;DATE(2022,2,1),MONTH(F1063)=2),(NETWORKDAYS(Lister!$D$21,F1063,Lister!$D$7:$D$16)-R1063)*O1063/NETWORKDAYS(Lister!$D$21,Lister!$E$21,Lister!$D$7:$D$16),IF(AND(E1063&lt;DATE(2022,2,1),F1063&gt;DATE(2022,2,28)),(NETWORKDAYS(Lister!$D$21,Lister!$E$21,Lister!$D$7:$D$16)-R1063)*O1063/NETWORKDAYS(Lister!$D$21,Lister!$E$21,Lister!$D$7:$D$16),IF(OR(AND(E1063&lt;DATE(2022,2,1),F1063&lt;DATE(2022,2,1)),E1063&gt;DATE(2022,2,28)),0)))))),0),"")</f>
        <v/>
      </c>
      <c r="V1063" s="23" t="str">
        <f t="shared" si="115"/>
        <v/>
      </c>
      <c r="W1063" s="23" t="str">
        <f t="shared" si="116"/>
        <v/>
      </c>
      <c r="X1063" s="24" t="str">
        <f t="shared" si="117"/>
        <v/>
      </c>
    </row>
    <row r="1064" spans="1:24" x14ac:dyDescent="0.3">
      <c r="A1064" s="4" t="str">
        <f t="shared" si="118"/>
        <v/>
      </c>
      <c r="B1064" s="41"/>
      <c r="C1064" s="42"/>
      <c r="D1064" s="43"/>
      <c r="E1064" s="44"/>
      <c r="F1064" s="44"/>
      <c r="G1064" s="17" t="str">
        <f>IF(OR(E1064="",F1064=""),"",NETWORKDAYS(E1064,F1064,Lister!$D$7:$D$16))</f>
        <v/>
      </c>
      <c r="I1064" s="45" t="str">
        <f t="shared" si="112"/>
        <v/>
      </c>
      <c r="J1064" s="46"/>
      <c r="K1064" s="47">
        <f>IF(ISNUMBER('Opsparede løndele'!I1049),J1064+'Opsparede løndele'!I1049,J1064)</f>
        <v>0</v>
      </c>
      <c r="L1064" s="48"/>
      <c r="M1064" s="49"/>
      <c r="N1064" s="23" t="str">
        <f t="shared" si="113"/>
        <v/>
      </c>
      <c r="O1064" s="21" t="str">
        <f t="shared" si="114"/>
        <v/>
      </c>
      <c r="P1064" s="49"/>
      <c r="Q1064" s="49"/>
      <c r="R1064" s="49"/>
      <c r="S1064" s="22" t="str">
        <f>IFERROR(MAX(IF(OR(P1064="",Q1064="",R1064=""),"",IF(AND(MONTH(E1064)=12,MONTH(F1064)=12),(NETWORKDAYS(E1064,F1064,Lister!$D$7:$D$16)-P1064)*O1064/NETWORKDAYS(Lister!$D$19,Lister!$E$19,Lister!$D$7:$D$16),IF(AND(MONTH(E1064)=12,F1064&gt;DATE(2021,12,31)),(NETWORKDAYS(E1064,Lister!$E$19,Lister!$D$7:$D$16)-P1064)*O1064/NETWORKDAYS(Lister!$D$19,Lister!$E$19,Lister!$D$7:$D$16),IF(E1064&gt;DATE(2021,12,31),0)))),0),"")</f>
        <v/>
      </c>
      <c r="T1064" s="22" t="str">
        <f>IFERROR(MAX(IF(OR(P1064="",Q1064="",R1064=""),"",IF(AND(MONTH(E1064)=1,MONTH(F1064)=1),(NETWORKDAYS(E1064,F1064,Lister!$D$7:$D$16)-Q1064)*O1064/NETWORKDAYS(Lister!$D$20,Lister!$E$20,Lister!$D$7:$D$16),IF(AND(MONTH(E1064)=1,F1064&gt;DATE(2022,1,31)),(NETWORKDAYS(E1064,Lister!$E$20,Lister!$D$7:$D$16)-Q1064)*O1064/NETWORKDAYS(Lister!$D$20,Lister!$E$20,Lister!$D$7:$D$16),IF(AND(E1064&lt;DATE(2022,1,1),MONTH(F1064)=1),(NETWORKDAYS(Lister!$D$20,F1064,Lister!$D$7:$D$16)-Q1064)*O1064/NETWORKDAYS(Lister!$D$20,Lister!$E$20,Lister!$D$7:$D$16),IF(AND(E1064&lt;DATE(2022,1,1),F1064&gt;DATE(2022,1,31)),(NETWORKDAYS(Lister!$D$20,Lister!$E$20,Lister!$D$7:$D$16)-Q1064)*O1064/NETWORKDAYS(Lister!$D$20,Lister!$E$20,Lister!$D$7:$D$16),IF(OR(AND(E1064&lt;DATE(2022,1,1),F1064&lt;DATE(2022,1,1)),E1064&gt;DATE(2022,1,31)),0)))))),0),"")</f>
        <v/>
      </c>
      <c r="U1064" s="22" t="str">
        <f>IFERROR(MAX(IF(OR(P1064="",Q1064="",R1064=""),"",IF(AND(MONTH(E1064)=2,MONTH(F1064)=2),(NETWORKDAYS(E1064,F1064,Lister!$D$7:$D$16)-R1064)*O1064/NETWORKDAYS(Lister!$D$21,Lister!$E$21,Lister!$D$7:$D$16),IF(AND(MONTH(E1064)=2,F1064&gt;DATE(2022,2,28)),(NETWORKDAYS(E1064,Lister!$E$21,Lister!$D$7:$D$16)-R1064)*O1064/NETWORKDAYS(Lister!$D$21,Lister!$E$21,Lister!$D$7:$D$16),IF(AND(E1064&lt;DATE(2022,2,1),MONTH(F1064)=2),(NETWORKDAYS(Lister!$D$21,F1064,Lister!$D$7:$D$16)-R1064)*O1064/NETWORKDAYS(Lister!$D$21,Lister!$E$21,Lister!$D$7:$D$16),IF(AND(E1064&lt;DATE(2022,2,1),F1064&gt;DATE(2022,2,28)),(NETWORKDAYS(Lister!$D$21,Lister!$E$21,Lister!$D$7:$D$16)-R1064)*O1064/NETWORKDAYS(Lister!$D$21,Lister!$E$21,Lister!$D$7:$D$16),IF(OR(AND(E1064&lt;DATE(2022,2,1),F1064&lt;DATE(2022,2,1)),E1064&gt;DATE(2022,2,28)),0)))))),0),"")</f>
        <v/>
      </c>
      <c r="V1064" s="23" t="str">
        <f t="shared" si="115"/>
        <v/>
      </c>
      <c r="W1064" s="23" t="str">
        <f t="shared" si="116"/>
        <v/>
      </c>
      <c r="X1064" s="24" t="str">
        <f t="shared" si="117"/>
        <v/>
      </c>
    </row>
    <row r="1065" spans="1:24" x14ac:dyDescent="0.3">
      <c r="A1065" s="4" t="str">
        <f t="shared" si="118"/>
        <v/>
      </c>
      <c r="B1065" s="41"/>
      <c r="C1065" s="42"/>
      <c r="D1065" s="43"/>
      <c r="E1065" s="44"/>
      <c r="F1065" s="44"/>
      <c r="G1065" s="17" t="str">
        <f>IF(OR(E1065="",F1065=""),"",NETWORKDAYS(E1065,F1065,Lister!$D$7:$D$16))</f>
        <v/>
      </c>
      <c r="I1065" s="45" t="str">
        <f t="shared" si="112"/>
        <v/>
      </c>
      <c r="J1065" s="46"/>
      <c r="K1065" s="47">
        <f>IF(ISNUMBER('Opsparede løndele'!I1050),J1065+'Opsparede løndele'!I1050,J1065)</f>
        <v>0</v>
      </c>
      <c r="L1065" s="48"/>
      <c r="M1065" s="49"/>
      <c r="N1065" s="23" t="str">
        <f t="shared" si="113"/>
        <v/>
      </c>
      <c r="O1065" s="21" t="str">
        <f t="shared" si="114"/>
        <v/>
      </c>
      <c r="P1065" s="49"/>
      <c r="Q1065" s="49"/>
      <c r="R1065" s="49"/>
      <c r="S1065" s="22" t="str">
        <f>IFERROR(MAX(IF(OR(P1065="",Q1065="",R1065=""),"",IF(AND(MONTH(E1065)=12,MONTH(F1065)=12),(NETWORKDAYS(E1065,F1065,Lister!$D$7:$D$16)-P1065)*O1065/NETWORKDAYS(Lister!$D$19,Lister!$E$19,Lister!$D$7:$D$16),IF(AND(MONTH(E1065)=12,F1065&gt;DATE(2021,12,31)),(NETWORKDAYS(E1065,Lister!$E$19,Lister!$D$7:$D$16)-P1065)*O1065/NETWORKDAYS(Lister!$D$19,Lister!$E$19,Lister!$D$7:$D$16),IF(E1065&gt;DATE(2021,12,31),0)))),0),"")</f>
        <v/>
      </c>
      <c r="T1065" s="22" t="str">
        <f>IFERROR(MAX(IF(OR(P1065="",Q1065="",R1065=""),"",IF(AND(MONTH(E1065)=1,MONTH(F1065)=1),(NETWORKDAYS(E1065,F1065,Lister!$D$7:$D$16)-Q1065)*O1065/NETWORKDAYS(Lister!$D$20,Lister!$E$20,Lister!$D$7:$D$16),IF(AND(MONTH(E1065)=1,F1065&gt;DATE(2022,1,31)),(NETWORKDAYS(E1065,Lister!$E$20,Lister!$D$7:$D$16)-Q1065)*O1065/NETWORKDAYS(Lister!$D$20,Lister!$E$20,Lister!$D$7:$D$16),IF(AND(E1065&lt;DATE(2022,1,1),MONTH(F1065)=1),(NETWORKDAYS(Lister!$D$20,F1065,Lister!$D$7:$D$16)-Q1065)*O1065/NETWORKDAYS(Lister!$D$20,Lister!$E$20,Lister!$D$7:$D$16),IF(AND(E1065&lt;DATE(2022,1,1),F1065&gt;DATE(2022,1,31)),(NETWORKDAYS(Lister!$D$20,Lister!$E$20,Lister!$D$7:$D$16)-Q1065)*O1065/NETWORKDAYS(Lister!$D$20,Lister!$E$20,Lister!$D$7:$D$16),IF(OR(AND(E1065&lt;DATE(2022,1,1),F1065&lt;DATE(2022,1,1)),E1065&gt;DATE(2022,1,31)),0)))))),0),"")</f>
        <v/>
      </c>
      <c r="U1065" s="22" t="str">
        <f>IFERROR(MAX(IF(OR(P1065="",Q1065="",R1065=""),"",IF(AND(MONTH(E1065)=2,MONTH(F1065)=2),(NETWORKDAYS(E1065,F1065,Lister!$D$7:$D$16)-R1065)*O1065/NETWORKDAYS(Lister!$D$21,Lister!$E$21,Lister!$D$7:$D$16),IF(AND(MONTH(E1065)=2,F1065&gt;DATE(2022,2,28)),(NETWORKDAYS(E1065,Lister!$E$21,Lister!$D$7:$D$16)-R1065)*O1065/NETWORKDAYS(Lister!$D$21,Lister!$E$21,Lister!$D$7:$D$16),IF(AND(E1065&lt;DATE(2022,2,1),MONTH(F1065)=2),(NETWORKDAYS(Lister!$D$21,F1065,Lister!$D$7:$D$16)-R1065)*O1065/NETWORKDAYS(Lister!$D$21,Lister!$E$21,Lister!$D$7:$D$16),IF(AND(E1065&lt;DATE(2022,2,1),F1065&gt;DATE(2022,2,28)),(NETWORKDAYS(Lister!$D$21,Lister!$E$21,Lister!$D$7:$D$16)-R1065)*O1065/NETWORKDAYS(Lister!$D$21,Lister!$E$21,Lister!$D$7:$D$16),IF(OR(AND(E1065&lt;DATE(2022,2,1),F1065&lt;DATE(2022,2,1)),E1065&gt;DATE(2022,2,28)),0)))))),0),"")</f>
        <v/>
      </c>
      <c r="V1065" s="23" t="str">
        <f t="shared" si="115"/>
        <v/>
      </c>
      <c r="W1065" s="23" t="str">
        <f t="shared" si="116"/>
        <v/>
      </c>
      <c r="X1065" s="24" t="str">
        <f t="shared" si="117"/>
        <v/>
      </c>
    </row>
    <row r="1066" spans="1:24" x14ac:dyDescent="0.3">
      <c r="A1066" s="4" t="str">
        <f t="shared" si="118"/>
        <v/>
      </c>
      <c r="B1066" s="41"/>
      <c r="C1066" s="42"/>
      <c r="D1066" s="43"/>
      <c r="E1066" s="44"/>
      <c r="F1066" s="44"/>
      <c r="G1066" s="17" t="str">
        <f>IF(OR(E1066="",F1066=""),"",NETWORKDAYS(E1066,F1066,Lister!$D$7:$D$16))</f>
        <v/>
      </c>
      <c r="I1066" s="45" t="str">
        <f t="shared" si="112"/>
        <v/>
      </c>
      <c r="J1066" s="46"/>
      <c r="K1066" s="47">
        <f>IF(ISNUMBER('Opsparede løndele'!I1051),J1066+'Opsparede løndele'!I1051,J1066)</f>
        <v>0</v>
      </c>
      <c r="L1066" s="48"/>
      <c r="M1066" s="49"/>
      <c r="N1066" s="23" t="str">
        <f t="shared" si="113"/>
        <v/>
      </c>
      <c r="O1066" s="21" t="str">
        <f t="shared" si="114"/>
        <v/>
      </c>
      <c r="P1066" s="49"/>
      <c r="Q1066" s="49"/>
      <c r="R1066" s="49"/>
      <c r="S1066" s="22" t="str">
        <f>IFERROR(MAX(IF(OR(P1066="",Q1066="",R1066=""),"",IF(AND(MONTH(E1066)=12,MONTH(F1066)=12),(NETWORKDAYS(E1066,F1066,Lister!$D$7:$D$16)-P1066)*O1066/NETWORKDAYS(Lister!$D$19,Lister!$E$19,Lister!$D$7:$D$16),IF(AND(MONTH(E1066)=12,F1066&gt;DATE(2021,12,31)),(NETWORKDAYS(E1066,Lister!$E$19,Lister!$D$7:$D$16)-P1066)*O1066/NETWORKDAYS(Lister!$D$19,Lister!$E$19,Lister!$D$7:$D$16),IF(E1066&gt;DATE(2021,12,31),0)))),0),"")</f>
        <v/>
      </c>
      <c r="T1066" s="22" t="str">
        <f>IFERROR(MAX(IF(OR(P1066="",Q1066="",R1066=""),"",IF(AND(MONTH(E1066)=1,MONTH(F1066)=1),(NETWORKDAYS(E1066,F1066,Lister!$D$7:$D$16)-Q1066)*O1066/NETWORKDAYS(Lister!$D$20,Lister!$E$20,Lister!$D$7:$D$16),IF(AND(MONTH(E1066)=1,F1066&gt;DATE(2022,1,31)),(NETWORKDAYS(E1066,Lister!$E$20,Lister!$D$7:$D$16)-Q1066)*O1066/NETWORKDAYS(Lister!$D$20,Lister!$E$20,Lister!$D$7:$D$16),IF(AND(E1066&lt;DATE(2022,1,1),MONTH(F1066)=1),(NETWORKDAYS(Lister!$D$20,F1066,Lister!$D$7:$D$16)-Q1066)*O1066/NETWORKDAYS(Lister!$D$20,Lister!$E$20,Lister!$D$7:$D$16),IF(AND(E1066&lt;DATE(2022,1,1),F1066&gt;DATE(2022,1,31)),(NETWORKDAYS(Lister!$D$20,Lister!$E$20,Lister!$D$7:$D$16)-Q1066)*O1066/NETWORKDAYS(Lister!$D$20,Lister!$E$20,Lister!$D$7:$D$16),IF(OR(AND(E1066&lt;DATE(2022,1,1),F1066&lt;DATE(2022,1,1)),E1066&gt;DATE(2022,1,31)),0)))))),0),"")</f>
        <v/>
      </c>
      <c r="U1066" s="22" t="str">
        <f>IFERROR(MAX(IF(OR(P1066="",Q1066="",R1066=""),"",IF(AND(MONTH(E1066)=2,MONTH(F1066)=2),(NETWORKDAYS(E1066,F1066,Lister!$D$7:$D$16)-R1066)*O1066/NETWORKDAYS(Lister!$D$21,Lister!$E$21,Lister!$D$7:$D$16),IF(AND(MONTH(E1066)=2,F1066&gt;DATE(2022,2,28)),(NETWORKDAYS(E1066,Lister!$E$21,Lister!$D$7:$D$16)-R1066)*O1066/NETWORKDAYS(Lister!$D$21,Lister!$E$21,Lister!$D$7:$D$16),IF(AND(E1066&lt;DATE(2022,2,1),MONTH(F1066)=2),(NETWORKDAYS(Lister!$D$21,F1066,Lister!$D$7:$D$16)-R1066)*O1066/NETWORKDAYS(Lister!$D$21,Lister!$E$21,Lister!$D$7:$D$16),IF(AND(E1066&lt;DATE(2022,2,1),F1066&gt;DATE(2022,2,28)),(NETWORKDAYS(Lister!$D$21,Lister!$E$21,Lister!$D$7:$D$16)-R1066)*O1066/NETWORKDAYS(Lister!$D$21,Lister!$E$21,Lister!$D$7:$D$16),IF(OR(AND(E1066&lt;DATE(2022,2,1),F1066&lt;DATE(2022,2,1)),E1066&gt;DATE(2022,2,28)),0)))))),0),"")</f>
        <v/>
      </c>
      <c r="V1066" s="23" t="str">
        <f t="shared" si="115"/>
        <v/>
      </c>
      <c r="W1066" s="23" t="str">
        <f t="shared" si="116"/>
        <v/>
      </c>
      <c r="X1066" s="24" t="str">
        <f t="shared" si="117"/>
        <v/>
      </c>
    </row>
    <row r="1067" spans="1:24" x14ac:dyDescent="0.3">
      <c r="A1067" s="4" t="str">
        <f t="shared" si="118"/>
        <v/>
      </c>
      <c r="B1067" s="41"/>
      <c r="C1067" s="42"/>
      <c r="D1067" s="43"/>
      <c r="E1067" s="44"/>
      <c r="F1067" s="44"/>
      <c r="G1067" s="17" t="str">
        <f>IF(OR(E1067="",F1067=""),"",NETWORKDAYS(E1067,F1067,Lister!$D$7:$D$16))</f>
        <v/>
      </c>
      <c r="I1067" s="45" t="str">
        <f t="shared" si="112"/>
        <v/>
      </c>
      <c r="J1067" s="46"/>
      <c r="K1067" s="47">
        <f>IF(ISNUMBER('Opsparede løndele'!I1052),J1067+'Opsparede løndele'!I1052,J1067)</f>
        <v>0</v>
      </c>
      <c r="L1067" s="48"/>
      <c r="M1067" s="49"/>
      <c r="N1067" s="23" t="str">
        <f t="shared" si="113"/>
        <v/>
      </c>
      <c r="O1067" s="21" t="str">
        <f t="shared" si="114"/>
        <v/>
      </c>
      <c r="P1067" s="49"/>
      <c r="Q1067" s="49"/>
      <c r="R1067" s="49"/>
      <c r="S1067" s="22" t="str">
        <f>IFERROR(MAX(IF(OR(P1067="",Q1067="",R1067=""),"",IF(AND(MONTH(E1067)=12,MONTH(F1067)=12),(NETWORKDAYS(E1067,F1067,Lister!$D$7:$D$16)-P1067)*O1067/NETWORKDAYS(Lister!$D$19,Lister!$E$19,Lister!$D$7:$D$16),IF(AND(MONTH(E1067)=12,F1067&gt;DATE(2021,12,31)),(NETWORKDAYS(E1067,Lister!$E$19,Lister!$D$7:$D$16)-P1067)*O1067/NETWORKDAYS(Lister!$D$19,Lister!$E$19,Lister!$D$7:$D$16),IF(E1067&gt;DATE(2021,12,31),0)))),0),"")</f>
        <v/>
      </c>
      <c r="T1067" s="22" t="str">
        <f>IFERROR(MAX(IF(OR(P1067="",Q1067="",R1067=""),"",IF(AND(MONTH(E1067)=1,MONTH(F1067)=1),(NETWORKDAYS(E1067,F1067,Lister!$D$7:$D$16)-Q1067)*O1067/NETWORKDAYS(Lister!$D$20,Lister!$E$20,Lister!$D$7:$D$16),IF(AND(MONTH(E1067)=1,F1067&gt;DATE(2022,1,31)),(NETWORKDAYS(E1067,Lister!$E$20,Lister!$D$7:$D$16)-Q1067)*O1067/NETWORKDAYS(Lister!$D$20,Lister!$E$20,Lister!$D$7:$D$16),IF(AND(E1067&lt;DATE(2022,1,1),MONTH(F1067)=1),(NETWORKDAYS(Lister!$D$20,F1067,Lister!$D$7:$D$16)-Q1067)*O1067/NETWORKDAYS(Lister!$D$20,Lister!$E$20,Lister!$D$7:$D$16),IF(AND(E1067&lt;DATE(2022,1,1),F1067&gt;DATE(2022,1,31)),(NETWORKDAYS(Lister!$D$20,Lister!$E$20,Lister!$D$7:$D$16)-Q1067)*O1067/NETWORKDAYS(Lister!$D$20,Lister!$E$20,Lister!$D$7:$D$16),IF(OR(AND(E1067&lt;DATE(2022,1,1),F1067&lt;DATE(2022,1,1)),E1067&gt;DATE(2022,1,31)),0)))))),0),"")</f>
        <v/>
      </c>
      <c r="U1067" s="22" t="str">
        <f>IFERROR(MAX(IF(OR(P1067="",Q1067="",R1067=""),"",IF(AND(MONTH(E1067)=2,MONTH(F1067)=2),(NETWORKDAYS(E1067,F1067,Lister!$D$7:$D$16)-R1067)*O1067/NETWORKDAYS(Lister!$D$21,Lister!$E$21,Lister!$D$7:$D$16),IF(AND(MONTH(E1067)=2,F1067&gt;DATE(2022,2,28)),(NETWORKDAYS(E1067,Lister!$E$21,Lister!$D$7:$D$16)-R1067)*O1067/NETWORKDAYS(Lister!$D$21,Lister!$E$21,Lister!$D$7:$D$16),IF(AND(E1067&lt;DATE(2022,2,1),MONTH(F1067)=2),(NETWORKDAYS(Lister!$D$21,F1067,Lister!$D$7:$D$16)-R1067)*O1067/NETWORKDAYS(Lister!$D$21,Lister!$E$21,Lister!$D$7:$D$16),IF(AND(E1067&lt;DATE(2022,2,1),F1067&gt;DATE(2022,2,28)),(NETWORKDAYS(Lister!$D$21,Lister!$E$21,Lister!$D$7:$D$16)-R1067)*O1067/NETWORKDAYS(Lister!$D$21,Lister!$E$21,Lister!$D$7:$D$16),IF(OR(AND(E1067&lt;DATE(2022,2,1),F1067&lt;DATE(2022,2,1)),E1067&gt;DATE(2022,2,28)),0)))))),0),"")</f>
        <v/>
      </c>
      <c r="V1067" s="23" t="str">
        <f t="shared" si="115"/>
        <v/>
      </c>
      <c r="W1067" s="23" t="str">
        <f t="shared" si="116"/>
        <v/>
      </c>
      <c r="X1067" s="24" t="str">
        <f t="shared" si="117"/>
        <v/>
      </c>
    </row>
    <row r="1068" spans="1:24" x14ac:dyDescent="0.3">
      <c r="A1068" s="4" t="str">
        <f t="shared" si="118"/>
        <v/>
      </c>
      <c r="B1068" s="41"/>
      <c r="C1068" s="42"/>
      <c r="D1068" s="43"/>
      <c r="E1068" s="44"/>
      <c r="F1068" s="44"/>
      <c r="G1068" s="17" t="str">
        <f>IF(OR(E1068="",F1068=""),"",NETWORKDAYS(E1068,F1068,Lister!$D$7:$D$16))</f>
        <v/>
      </c>
      <c r="I1068" s="45" t="str">
        <f t="shared" si="112"/>
        <v/>
      </c>
      <c r="J1068" s="46"/>
      <c r="K1068" s="47">
        <f>IF(ISNUMBER('Opsparede løndele'!I1053),J1068+'Opsparede løndele'!I1053,J1068)</f>
        <v>0</v>
      </c>
      <c r="L1068" s="48"/>
      <c r="M1068" s="49"/>
      <c r="N1068" s="23" t="str">
        <f t="shared" si="113"/>
        <v/>
      </c>
      <c r="O1068" s="21" t="str">
        <f t="shared" si="114"/>
        <v/>
      </c>
      <c r="P1068" s="49"/>
      <c r="Q1068" s="49"/>
      <c r="R1068" s="49"/>
      <c r="S1068" s="22" t="str">
        <f>IFERROR(MAX(IF(OR(P1068="",Q1068="",R1068=""),"",IF(AND(MONTH(E1068)=12,MONTH(F1068)=12),(NETWORKDAYS(E1068,F1068,Lister!$D$7:$D$16)-P1068)*O1068/NETWORKDAYS(Lister!$D$19,Lister!$E$19,Lister!$D$7:$D$16),IF(AND(MONTH(E1068)=12,F1068&gt;DATE(2021,12,31)),(NETWORKDAYS(E1068,Lister!$E$19,Lister!$D$7:$D$16)-P1068)*O1068/NETWORKDAYS(Lister!$D$19,Lister!$E$19,Lister!$D$7:$D$16),IF(E1068&gt;DATE(2021,12,31),0)))),0),"")</f>
        <v/>
      </c>
      <c r="T1068" s="22" t="str">
        <f>IFERROR(MAX(IF(OR(P1068="",Q1068="",R1068=""),"",IF(AND(MONTH(E1068)=1,MONTH(F1068)=1),(NETWORKDAYS(E1068,F1068,Lister!$D$7:$D$16)-Q1068)*O1068/NETWORKDAYS(Lister!$D$20,Lister!$E$20,Lister!$D$7:$D$16),IF(AND(MONTH(E1068)=1,F1068&gt;DATE(2022,1,31)),(NETWORKDAYS(E1068,Lister!$E$20,Lister!$D$7:$D$16)-Q1068)*O1068/NETWORKDAYS(Lister!$D$20,Lister!$E$20,Lister!$D$7:$D$16),IF(AND(E1068&lt;DATE(2022,1,1),MONTH(F1068)=1),(NETWORKDAYS(Lister!$D$20,F1068,Lister!$D$7:$D$16)-Q1068)*O1068/NETWORKDAYS(Lister!$D$20,Lister!$E$20,Lister!$D$7:$D$16),IF(AND(E1068&lt;DATE(2022,1,1),F1068&gt;DATE(2022,1,31)),(NETWORKDAYS(Lister!$D$20,Lister!$E$20,Lister!$D$7:$D$16)-Q1068)*O1068/NETWORKDAYS(Lister!$D$20,Lister!$E$20,Lister!$D$7:$D$16),IF(OR(AND(E1068&lt;DATE(2022,1,1),F1068&lt;DATE(2022,1,1)),E1068&gt;DATE(2022,1,31)),0)))))),0),"")</f>
        <v/>
      </c>
      <c r="U1068" s="22" t="str">
        <f>IFERROR(MAX(IF(OR(P1068="",Q1068="",R1068=""),"",IF(AND(MONTH(E1068)=2,MONTH(F1068)=2),(NETWORKDAYS(E1068,F1068,Lister!$D$7:$D$16)-R1068)*O1068/NETWORKDAYS(Lister!$D$21,Lister!$E$21,Lister!$D$7:$D$16),IF(AND(MONTH(E1068)=2,F1068&gt;DATE(2022,2,28)),(NETWORKDAYS(E1068,Lister!$E$21,Lister!$D$7:$D$16)-R1068)*O1068/NETWORKDAYS(Lister!$D$21,Lister!$E$21,Lister!$D$7:$D$16),IF(AND(E1068&lt;DATE(2022,2,1),MONTH(F1068)=2),(NETWORKDAYS(Lister!$D$21,F1068,Lister!$D$7:$D$16)-R1068)*O1068/NETWORKDAYS(Lister!$D$21,Lister!$E$21,Lister!$D$7:$D$16),IF(AND(E1068&lt;DATE(2022,2,1),F1068&gt;DATE(2022,2,28)),(NETWORKDAYS(Lister!$D$21,Lister!$E$21,Lister!$D$7:$D$16)-R1068)*O1068/NETWORKDAYS(Lister!$D$21,Lister!$E$21,Lister!$D$7:$D$16),IF(OR(AND(E1068&lt;DATE(2022,2,1),F1068&lt;DATE(2022,2,1)),E1068&gt;DATE(2022,2,28)),0)))))),0),"")</f>
        <v/>
      </c>
      <c r="V1068" s="23" t="str">
        <f t="shared" si="115"/>
        <v/>
      </c>
      <c r="W1068" s="23" t="str">
        <f t="shared" si="116"/>
        <v/>
      </c>
      <c r="X1068" s="24" t="str">
        <f t="shared" si="117"/>
        <v/>
      </c>
    </row>
    <row r="1069" spans="1:24" x14ac:dyDescent="0.3">
      <c r="A1069" s="4" t="str">
        <f t="shared" si="118"/>
        <v/>
      </c>
      <c r="B1069" s="41"/>
      <c r="C1069" s="42"/>
      <c r="D1069" s="43"/>
      <c r="E1069" s="44"/>
      <c r="F1069" s="44"/>
      <c r="G1069" s="17" t="str">
        <f>IF(OR(E1069="",F1069=""),"",NETWORKDAYS(E1069,F1069,Lister!$D$7:$D$16))</f>
        <v/>
      </c>
      <c r="I1069" s="45" t="str">
        <f t="shared" si="112"/>
        <v/>
      </c>
      <c r="J1069" s="46"/>
      <c r="K1069" s="47">
        <f>IF(ISNUMBER('Opsparede løndele'!I1054),J1069+'Opsparede løndele'!I1054,J1069)</f>
        <v>0</v>
      </c>
      <c r="L1069" s="48"/>
      <c r="M1069" s="49"/>
      <c r="N1069" s="23" t="str">
        <f t="shared" si="113"/>
        <v/>
      </c>
      <c r="O1069" s="21" t="str">
        <f t="shared" si="114"/>
        <v/>
      </c>
      <c r="P1069" s="49"/>
      <c r="Q1069" s="49"/>
      <c r="R1069" s="49"/>
      <c r="S1069" s="22" t="str">
        <f>IFERROR(MAX(IF(OR(P1069="",Q1069="",R1069=""),"",IF(AND(MONTH(E1069)=12,MONTH(F1069)=12),(NETWORKDAYS(E1069,F1069,Lister!$D$7:$D$16)-P1069)*O1069/NETWORKDAYS(Lister!$D$19,Lister!$E$19,Lister!$D$7:$D$16),IF(AND(MONTH(E1069)=12,F1069&gt;DATE(2021,12,31)),(NETWORKDAYS(E1069,Lister!$E$19,Lister!$D$7:$D$16)-P1069)*O1069/NETWORKDAYS(Lister!$D$19,Lister!$E$19,Lister!$D$7:$D$16),IF(E1069&gt;DATE(2021,12,31),0)))),0),"")</f>
        <v/>
      </c>
      <c r="T1069" s="22" t="str">
        <f>IFERROR(MAX(IF(OR(P1069="",Q1069="",R1069=""),"",IF(AND(MONTH(E1069)=1,MONTH(F1069)=1),(NETWORKDAYS(E1069,F1069,Lister!$D$7:$D$16)-Q1069)*O1069/NETWORKDAYS(Lister!$D$20,Lister!$E$20,Lister!$D$7:$D$16),IF(AND(MONTH(E1069)=1,F1069&gt;DATE(2022,1,31)),(NETWORKDAYS(E1069,Lister!$E$20,Lister!$D$7:$D$16)-Q1069)*O1069/NETWORKDAYS(Lister!$D$20,Lister!$E$20,Lister!$D$7:$D$16),IF(AND(E1069&lt;DATE(2022,1,1),MONTH(F1069)=1),(NETWORKDAYS(Lister!$D$20,F1069,Lister!$D$7:$D$16)-Q1069)*O1069/NETWORKDAYS(Lister!$D$20,Lister!$E$20,Lister!$D$7:$D$16),IF(AND(E1069&lt;DATE(2022,1,1),F1069&gt;DATE(2022,1,31)),(NETWORKDAYS(Lister!$D$20,Lister!$E$20,Lister!$D$7:$D$16)-Q1069)*O1069/NETWORKDAYS(Lister!$D$20,Lister!$E$20,Lister!$D$7:$D$16),IF(OR(AND(E1069&lt;DATE(2022,1,1),F1069&lt;DATE(2022,1,1)),E1069&gt;DATE(2022,1,31)),0)))))),0),"")</f>
        <v/>
      </c>
      <c r="U1069" s="22" t="str">
        <f>IFERROR(MAX(IF(OR(P1069="",Q1069="",R1069=""),"",IF(AND(MONTH(E1069)=2,MONTH(F1069)=2),(NETWORKDAYS(E1069,F1069,Lister!$D$7:$D$16)-R1069)*O1069/NETWORKDAYS(Lister!$D$21,Lister!$E$21,Lister!$D$7:$D$16),IF(AND(MONTH(E1069)=2,F1069&gt;DATE(2022,2,28)),(NETWORKDAYS(E1069,Lister!$E$21,Lister!$D$7:$D$16)-R1069)*O1069/NETWORKDAYS(Lister!$D$21,Lister!$E$21,Lister!$D$7:$D$16),IF(AND(E1069&lt;DATE(2022,2,1),MONTH(F1069)=2),(NETWORKDAYS(Lister!$D$21,F1069,Lister!$D$7:$D$16)-R1069)*O1069/NETWORKDAYS(Lister!$D$21,Lister!$E$21,Lister!$D$7:$D$16),IF(AND(E1069&lt;DATE(2022,2,1),F1069&gt;DATE(2022,2,28)),(NETWORKDAYS(Lister!$D$21,Lister!$E$21,Lister!$D$7:$D$16)-R1069)*O1069/NETWORKDAYS(Lister!$D$21,Lister!$E$21,Lister!$D$7:$D$16),IF(OR(AND(E1069&lt;DATE(2022,2,1),F1069&lt;DATE(2022,2,1)),E1069&gt;DATE(2022,2,28)),0)))))),0),"")</f>
        <v/>
      </c>
      <c r="V1069" s="23" t="str">
        <f t="shared" si="115"/>
        <v/>
      </c>
      <c r="W1069" s="23" t="str">
        <f t="shared" si="116"/>
        <v/>
      </c>
      <c r="X1069" s="24" t="str">
        <f t="shared" si="117"/>
        <v/>
      </c>
    </row>
    <row r="1070" spans="1:24" x14ac:dyDescent="0.3">
      <c r="A1070" s="4" t="str">
        <f t="shared" si="118"/>
        <v/>
      </c>
      <c r="B1070" s="41"/>
      <c r="C1070" s="42"/>
      <c r="D1070" s="43"/>
      <c r="E1070" s="44"/>
      <c r="F1070" s="44"/>
      <c r="G1070" s="17" t="str">
        <f>IF(OR(E1070="",F1070=""),"",NETWORKDAYS(E1070,F1070,Lister!$D$7:$D$16))</f>
        <v/>
      </c>
      <c r="I1070" s="45" t="str">
        <f t="shared" si="112"/>
        <v/>
      </c>
      <c r="J1070" s="46"/>
      <c r="K1070" s="47">
        <f>IF(ISNUMBER('Opsparede løndele'!I1055),J1070+'Opsparede løndele'!I1055,J1070)</f>
        <v>0</v>
      </c>
      <c r="L1070" s="48"/>
      <c r="M1070" s="49"/>
      <c r="N1070" s="23" t="str">
        <f t="shared" si="113"/>
        <v/>
      </c>
      <c r="O1070" s="21" t="str">
        <f t="shared" si="114"/>
        <v/>
      </c>
      <c r="P1070" s="49"/>
      <c r="Q1070" s="49"/>
      <c r="R1070" s="49"/>
      <c r="S1070" s="22" t="str">
        <f>IFERROR(MAX(IF(OR(P1070="",Q1070="",R1070=""),"",IF(AND(MONTH(E1070)=12,MONTH(F1070)=12),(NETWORKDAYS(E1070,F1070,Lister!$D$7:$D$16)-P1070)*O1070/NETWORKDAYS(Lister!$D$19,Lister!$E$19,Lister!$D$7:$D$16),IF(AND(MONTH(E1070)=12,F1070&gt;DATE(2021,12,31)),(NETWORKDAYS(E1070,Lister!$E$19,Lister!$D$7:$D$16)-P1070)*O1070/NETWORKDAYS(Lister!$D$19,Lister!$E$19,Lister!$D$7:$D$16),IF(E1070&gt;DATE(2021,12,31),0)))),0),"")</f>
        <v/>
      </c>
      <c r="T1070" s="22" t="str">
        <f>IFERROR(MAX(IF(OR(P1070="",Q1070="",R1070=""),"",IF(AND(MONTH(E1070)=1,MONTH(F1070)=1),(NETWORKDAYS(E1070,F1070,Lister!$D$7:$D$16)-Q1070)*O1070/NETWORKDAYS(Lister!$D$20,Lister!$E$20,Lister!$D$7:$D$16),IF(AND(MONTH(E1070)=1,F1070&gt;DATE(2022,1,31)),(NETWORKDAYS(E1070,Lister!$E$20,Lister!$D$7:$D$16)-Q1070)*O1070/NETWORKDAYS(Lister!$D$20,Lister!$E$20,Lister!$D$7:$D$16),IF(AND(E1070&lt;DATE(2022,1,1),MONTH(F1070)=1),(NETWORKDAYS(Lister!$D$20,F1070,Lister!$D$7:$D$16)-Q1070)*O1070/NETWORKDAYS(Lister!$D$20,Lister!$E$20,Lister!$D$7:$D$16),IF(AND(E1070&lt;DATE(2022,1,1),F1070&gt;DATE(2022,1,31)),(NETWORKDAYS(Lister!$D$20,Lister!$E$20,Lister!$D$7:$D$16)-Q1070)*O1070/NETWORKDAYS(Lister!$D$20,Lister!$E$20,Lister!$D$7:$D$16),IF(OR(AND(E1070&lt;DATE(2022,1,1),F1070&lt;DATE(2022,1,1)),E1070&gt;DATE(2022,1,31)),0)))))),0),"")</f>
        <v/>
      </c>
      <c r="U1070" s="22" t="str">
        <f>IFERROR(MAX(IF(OR(P1070="",Q1070="",R1070=""),"",IF(AND(MONTH(E1070)=2,MONTH(F1070)=2),(NETWORKDAYS(E1070,F1070,Lister!$D$7:$D$16)-R1070)*O1070/NETWORKDAYS(Lister!$D$21,Lister!$E$21,Lister!$D$7:$D$16),IF(AND(MONTH(E1070)=2,F1070&gt;DATE(2022,2,28)),(NETWORKDAYS(E1070,Lister!$E$21,Lister!$D$7:$D$16)-R1070)*O1070/NETWORKDAYS(Lister!$D$21,Lister!$E$21,Lister!$D$7:$D$16),IF(AND(E1070&lt;DATE(2022,2,1),MONTH(F1070)=2),(NETWORKDAYS(Lister!$D$21,F1070,Lister!$D$7:$D$16)-R1070)*O1070/NETWORKDAYS(Lister!$D$21,Lister!$E$21,Lister!$D$7:$D$16),IF(AND(E1070&lt;DATE(2022,2,1),F1070&gt;DATE(2022,2,28)),(NETWORKDAYS(Lister!$D$21,Lister!$E$21,Lister!$D$7:$D$16)-R1070)*O1070/NETWORKDAYS(Lister!$D$21,Lister!$E$21,Lister!$D$7:$D$16),IF(OR(AND(E1070&lt;DATE(2022,2,1),F1070&lt;DATE(2022,2,1)),E1070&gt;DATE(2022,2,28)),0)))))),0),"")</f>
        <v/>
      </c>
      <c r="V1070" s="23" t="str">
        <f t="shared" si="115"/>
        <v/>
      </c>
      <c r="W1070" s="23" t="str">
        <f t="shared" si="116"/>
        <v/>
      </c>
      <c r="X1070" s="24" t="str">
        <f t="shared" si="117"/>
        <v/>
      </c>
    </row>
    <row r="1071" spans="1:24" x14ac:dyDescent="0.3">
      <c r="A1071" s="4" t="str">
        <f t="shared" si="118"/>
        <v/>
      </c>
      <c r="B1071" s="41"/>
      <c r="C1071" s="42"/>
      <c r="D1071" s="43"/>
      <c r="E1071" s="44"/>
      <c r="F1071" s="44"/>
      <c r="G1071" s="17" t="str">
        <f>IF(OR(E1071="",F1071=""),"",NETWORKDAYS(E1071,F1071,Lister!$D$7:$D$16))</f>
        <v/>
      </c>
      <c r="I1071" s="45" t="str">
        <f t="shared" si="112"/>
        <v/>
      </c>
      <c r="J1071" s="46"/>
      <c r="K1071" s="47">
        <f>IF(ISNUMBER('Opsparede løndele'!I1056),J1071+'Opsparede løndele'!I1056,J1071)</f>
        <v>0</v>
      </c>
      <c r="L1071" s="48"/>
      <c r="M1071" s="49"/>
      <c r="N1071" s="23" t="str">
        <f t="shared" si="113"/>
        <v/>
      </c>
      <c r="O1071" s="21" t="str">
        <f t="shared" si="114"/>
        <v/>
      </c>
      <c r="P1071" s="49"/>
      <c r="Q1071" s="49"/>
      <c r="R1071" s="49"/>
      <c r="S1071" s="22" t="str">
        <f>IFERROR(MAX(IF(OR(P1071="",Q1071="",R1071=""),"",IF(AND(MONTH(E1071)=12,MONTH(F1071)=12),(NETWORKDAYS(E1071,F1071,Lister!$D$7:$D$16)-P1071)*O1071/NETWORKDAYS(Lister!$D$19,Lister!$E$19,Lister!$D$7:$D$16),IF(AND(MONTH(E1071)=12,F1071&gt;DATE(2021,12,31)),(NETWORKDAYS(E1071,Lister!$E$19,Lister!$D$7:$D$16)-P1071)*O1071/NETWORKDAYS(Lister!$D$19,Lister!$E$19,Lister!$D$7:$D$16),IF(E1071&gt;DATE(2021,12,31),0)))),0),"")</f>
        <v/>
      </c>
      <c r="T1071" s="22" t="str">
        <f>IFERROR(MAX(IF(OR(P1071="",Q1071="",R1071=""),"",IF(AND(MONTH(E1071)=1,MONTH(F1071)=1),(NETWORKDAYS(E1071,F1071,Lister!$D$7:$D$16)-Q1071)*O1071/NETWORKDAYS(Lister!$D$20,Lister!$E$20,Lister!$D$7:$D$16),IF(AND(MONTH(E1071)=1,F1071&gt;DATE(2022,1,31)),(NETWORKDAYS(E1071,Lister!$E$20,Lister!$D$7:$D$16)-Q1071)*O1071/NETWORKDAYS(Lister!$D$20,Lister!$E$20,Lister!$D$7:$D$16),IF(AND(E1071&lt;DATE(2022,1,1),MONTH(F1071)=1),(NETWORKDAYS(Lister!$D$20,F1071,Lister!$D$7:$D$16)-Q1071)*O1071/NETWORKDAYS(Lister!$D$20,Lister!$E$20,Lister!$D$7:$D$16),IF(AND(E1071&lt;DATE(2022,1,1),F1071&gt;DATE(2022,1,31)),(NETWORKDAYS(Lister!$D$20,Lister!$E$20,Lister!$D$7:$D$16)-Q1071)*O1071/NETWORKDAYS(Lister!$D$20,Lister!$E$20,Lister!$D$7:$D$16),IF(OR(AND(E1071&lt;DATE(2022,1,1),F1071&lt;DATE(2022,1,1)),E1071&gt;DATE(2022,1,31)),0)))))),0),"")</f>
        <v/>
      </c>
      <c r="U1071" s="22" t="str">
        <f>IFERROR(MAX(IF(OR(P1071="",Q1071="",R1071=""),"",IF(AND(MONTH(E1071)=2,MONTH(F1071)=2),(NETWORKDAYS(E1071,F1071,Lister!$D$7:$D$16)-R1071)*O1071/NETWORKDAYS(Lister!$D$21,Lister!$E$21,Lister!$D$7:$D$16),IF(AND(MONTH(E1071)=2,F1071&gt;DATE(2022,2,28)),(NETWORKDAYS(E1071,Lister!$E$21,Lister!$D$7:$D$16)-R1071)*O1071/NETWORKDAYS(Lister!$D$21,Lister!$E$21,Lister!$D$7:$D$16),IF(AND(E1071&lt;DATE(2022,2,1),MONTH(F1071)=2),(NETWORKDAYS(Lister!$D$21,F1071,Lister!$D$7:$D$16)-R1071)*O1071/NETWORKDAYS(Lister!$D$21,Lister!$E$21,Lister!$D$7:$D$16),IF(AND(E1071&lt;DATE(2022,2,1),F1071&gt;DATE(2022,2,28)),(NETWORKDAYS(Lister!$D$21,Lister!$E$21,Lister!$D$7:$D$16)-R1071)*O1071/NETWORKDAYS(Lister!$D$21,Lister!$E$21,Lister!$D$7:$D$16),IF(OR(AND(E1071&lt;DATE(2022,2,1),F1071&lt;DATE(2022,2,1)),E1071&gt;DATE(2022,2,28)),0)))))),0),"")</f>
        <v/>
      </c>
      <c r="V1071" s="23" t="str">
        <f t="shared" si="115"/>
        <v/>
      </c>
      <c r="W1071" s="23" t="str">
        <f t="shared" si="116"/>
        <v/>
      </c>
      <c r="X1071" s="24" t="str">
        <f t="shared" si="117"/>
        <v/>
      </c>
    </row>
    <row r="1072" spans="1:24" x14ac:dyDescent="0.3">
      <c r="A1072" s="4" t="str">
        <f t="shared" si="118"/>
        <v/>
      </c>
      <c r="B1072" s="41"/>
      <c r="C1072" s="42"/>
      <c r="D1072" s="43"/>
      <c r="E1072" s="44"/>
      <c r="F1072" s="44"/>
      <c r="G1072" s="17" t="str">
        <f>IF(OR(E1072="",F1072=""),"",NETWORKDAYS(E1072,F1072,Lister!$D$7:$D$16))</f>
        <v/>
      </c>
      <c r="I1072" s="45" t="str">
        <f t="shared" si="112"/>
        <v/>
      </c>
      <c r="J1072" s="46"/>
      <c r="K1072" s="47">
        <f>IF(ISNUMBER('Opsparede løndele'!I1057),J1072+'Opsparede løndele'!I1057,J1072)</f>
        <v>0</v>
      </c>
      <c r="L1072" s="48"/>
      <c r="M1072" s="49"/>
      <c r="N1072" s="23" t="str">
        <f t="shared" si="113"/>
        <v/>
      </c>
      <c r="O1072" s="21" t="str">
        <f t="shared" si="114"/>
        <v/>
      </c>
      <c r="P1072" s="49"/>
      <c r="Q1072" s="49"/>
      <c r="R1072" s="49"/>
      <c r="S1072" s="22" t="str">
        <f>IFERROR(MAX(IF(OR(P1072="",Q1072="",R1072=""),"",IF(AND(MONTH(E1072)=12,MONTH(F1072)=12),(NETWORKDAYS(E1072,F1072,Lister!$D$7:$D$16)-P1072)*O1072/NETWORKDAYS(Lister!$D$19,Lister!$E$19,Lister!$D$7:$D$16),IF(AND(MONTH(E1072)=12,F1072&gt;DATE(2021,12,31)),(NETWORKDAYS(E1072,Lister!$E$19,Lister!$D$7:$D$16)-P1072)*O1072/NETWORKDAYS(Lister!$D$19,Lister!$E$19,Lister!$D$7:$D$16),IF(E1072&gt;DATE(2021,12,31),0)))),0),"")</f>
        <v/>
      </c>
      <c r="T1072" s="22" t="str">
        <f>IFERROR(MAX(IF(OR(P1072="",Q1072="",R1072=""),"",IF(AND(MONTH(E1072)=1,MONTH(F1072)=1),(NETWORKDAYS(E1072,F1072,Lister!$D$7:$D$16)-Q1072)*O1072/NETWORKDAYS(Lister!$D$20,Lister!$E$20,Lister!$D$7:$D$16),IF(AND(MONTH(E1072)=1,F1072&gt;DATE(2022,1,31)),(NETWORKDAYS(E1072,Lister!$E$20,Lister!$D$7:$D$16)-Q1072)*O1072/NETWORKDAYS(Lister!$D$20,Lister!$E$20,Lister!$D$7:$D$16),IF(AND(E1072&lt;DATE(2022,1,1),MONTH(F1072)=1),(NETWORKDAYS(Lister!$D$20,F1072,Lister!$D$7:$D$16)-Q1072)*O1072/NETWORKDAYS(Lister!$D$20,Lister!$E$20,Lister!$D$7:$D$16),IF(AND(E1072&lt;DATE(2022,1,1),F1072&gt;DATE(2022,1,31)),(NETWORKDAYS(Lister!$D$20,Lister!$E$20,Lister!$D$7:$D$16)-Q1072)*O1072/NETWORKDAYS(Lister!$D$20,Lister!$E$20,Lister!$D$7:$D$16),IF(OR(AND(E1072&lt;DATE(2022,1,1),F1072&lt;DATE(2022,1,1)),E1072&gt;DATE(2022,1,31)),0)))))),0),"")</f>
        <v/>
      </c>
      <c r="U1072" s="22" t="str">
        <f>IFERROR(MAX(IF(OR(P1072="",Q1072="",R1072=""),"",IF(AND(MONTH(E1072)=2,MONTH(F1072)=2),(NETWORKDAYS(E1072,F1072,Lister!$D$7:$D$16)-R1072)*O1072/NETWORKDAYS(Lister!$D$21,Lister!$E$21,Lister!$D$7:$D$16),IF(AND(MONTH(E1072)=2,F1072&gt;DATE(2022,2,28)),(NETWORKDAYS(E1072,Lister!$E$21,Lister!$D$7:$D$16)-R1072)*O1072/NETWORKDAYS(Lister!$D$21,Lister!$E$21,Lister!$D$7:$D$16),IF(AND(E1072&lt;DATE(2022,2,1),MONTH(F1072)=2),(NETWORKDAYS(Lister!$D$21,F1072,Lister!$D$7:$D$16)-R1072)*O1072/NETWORKDAYS(Lister!$D$21,Lister!$E$21,Lister!$D$7:$D$16),IF(AND(E1072&lt;DATE(2022,2,1),F1072&gt;DATE(2022,2,28)),(NETWORKDAYS(Lister!$D$21,Lister!$E$21,Lister!$D$7:$D$16)-R1072)*O1072/NETWORKDAYS(Lister!$D$21,Lister!$E$21,Lister!$D$7:$D$16),IF(OR(AND(E1072&lt;DATE(2022,2,1),F1072&lt;DATE(2022,2,1)),E1072&gt;DATE(2022,2,28)),0)))))),0),"")</f>
        <v/>
      </c>
      <c r="V1072" s="23" t="str">
        <f t="shared" si="115"/>
        <v/>
      </c>
      <c r="W1072" s="23" t="str">
        <f t="shared" si="116"/>
        <v/>
      </c>
      <c r="X1072" s="24" t="str">
        <f t="shared" si="117"/>
        <v/>
      </c>
    </row>
    <row r="1073" spans="1:24" x14ac:dyDescent="0.3">
      <c r="A1073" s="4" t="str">
        <f t="shared" si="118"/>
        <v/>
      </c>
      <c r="B1073" s="41"/>
      <c r="C1073" s="42"/>
      <c r="D1073" s="43"/>
      <c r="E1073" s="44"/>
      <c r="F1073" s="44"/>
      <c r="G1073" s="17" t="str">
        <f>IF(OR(E1073="",F1073=""),"",NETWORKDAYS(E1073,F1073,Lister!$D$7:$D$16))</f>
        <v/>
      </c>
      <c r="I1073" s="45" t="str">
        <f t="shared" si="112"/>
        <v/>
      </c>
      <c r="J1073" s="46"/>
      <c r="K1073" s="47">
        <f>IF(ISNUMBER('Opsparede løndele'!I1058),J1073+'Opsparede løndele'!I1058,J1073)</f>
        <v>0</v>
      </c>
      <c r="L1073" s="48"/>
      <c r="M1073" s="49"/>
      <c r="N1073" s="23" t="str">
        <f t="shared" si="113"/>
        <v/>
      </c>
      <c r="O1073" s="21" t="str">
        <f t="shared" si="114"/>
        <v/>
      </c>
      <c r="P1073" s="49"/>
      <c r="Q1073" s="49"/>
      <c r="R1073" s="49"/>
      <c r="S1073" s="22" t="str">
        <f>IFERROR(MAX(IF(OR(P1073="",Q1073="",R1073=""),"",IF(AND(MONTH(E1073)=12,MONTH(F1073)=12),(NETWORKDAYS(E1073,F1073,Lister!$D$7:$D$16)-P1073)*O1073/NETWORKDAYS(Lister!$D$19,Lister!$E$19,Lister!$D$7:$D$16),IF(AND(MONTH(E1073)=12,F1073&gt;DATE(2021,12,31)),(NETWORKDAYS(E1073,Lister!$E$19,Lister!$D$7:$D$16)-P1073)*O1073/NETWORKDAYS(Lister!$D$19,Lister!$E$19,Lister!$D$7:$D$16),IF(E1073&gt;DATE(2021,12,31),0)))),0),"")</f>
        <v/>
      </c>
      <c r="T1073" s="22" t="str">
        <f>IFERROR(MAX(IF(OR(P1073="",Q1073="",R1073=""),"",IF(AND(MONTH(E1073)=1,MONTH(F1073)=1),(NETWORKDAYS(E1073,F1073,Lister!$D$7:$D$16)-Q1073)*O1073/NETWORKDAYS(Lister!$D$20,Lister!$E$20,Lister!$D$7:$D$16),IF(AND(MONTH(E1073)=1,F1073&gt;DATE(2022,1,31)),(NETWORKDAYS(E1073,Lister!$E$20,Lister!$D$7:$D$16)-Q1073)*O1073/NETWORKDAYS(Lister!$D$20,Lister!$E$20,Lister!$D$7:$D$16),IF(AND(E1073&lt;DATE(2022,1,1),MONTH(F1073)=1),(NETWORKDAYS(Lister!$D$20,F1073,Lister!$D$7:$D$16)-Q1073)*O1073/NETWORKDAYS(Lister!$D$20,Lister!$E$20,Lister!$D$7:$D$16),IF(AND(E1073&lt;DATE(2022,1,1),F1073&gt;DATE(2022,1,31)),(NETWORKDAYS(Lister!$D$20,Lister!$E$20,Lister!$D$7:$D$16)-Q1073)*O1073/NETWORKDAYS(Lister!$D$20,Lister!$E$20,Lister!$D$7:$D$16),IF(OR(AND(E1073&lt;DATE(2022,1,1),F1073&lt;DATE(2022,1,1)),E1073&gt;DATE(2022,1,31)),0)))))),0),"")</f>
        <v/>
      </c>
      <c r="U1073" s="22" t="str">
        <f>IFERROR(MAX(IF(OR(P1073="",Q1073="",R1073=""),"",IF(AND(MONTH(E1073)=2,MONTH(F1073)=2),(NETWORKDAYS(E1073,F1073,Lister!$D$7:$D$16)-R1073)*O1073/NETWORKDAYS(Lister!$D$21,Lister!$E$21,Lister!$D$7:$D$16),IF(AND(MONTH(E1073)=2,F1073&gt;DATE(2022,2,28)),(NETWORKDAYS(E1073,Lister!$E$21,Lister!$D$7:$D$16)-R1073)*O1073/NETWORKDAYS(Lister!$D$21,Lister!$E$21,Lister!$D$7:$D$16),IF(AND(E1073&lt;DATE(2022,2,1),MONTH(F1073)=2),(NETWORKDAYS(Lister!$D$21,F1073,Lister!$D$7:$D$16)-R1073)*O1073/NETWORKDAYS(Lister!$D$21,Lister!$E$21,Lister!$D$7:$D$16),IF(AND(E1073&lt;DATE(2022,2,1),F1073&gt;DATE(2022,2,28)),(NETWORKDAYS(Lister!$D$21,Lister!$E$21,Lister!$D$7:$D$16)-R1073)*O1073/NETWORKDAYS(Lister!$D$21,Lister!$E$21,Lister!$D$7:$D$16),IF(OR(AND(E1073&lt;DATE(2022,2,1),F1073&lt;DATE(2022,2,1)),E1073&gt;DATE(2022,2,28)),0)))))),0),"")</f>
        <v/>
      </c>
      <c r="V1073" s="23" t="str">
        <f t="shared" si="115"/>
        <v/>
      </c>
      <c r="W1073" s="23" t="str">
        <f t="shared" si="116"/>
        <v/>
      </c>
      <c r="X1073" s="24" t="str">
        <f t="shared" si="117"/>
        <v/>
      </c>
    </row>
    <row r="1074" spans="1:24" x14ac:dyDescent="0.3">
      <c r="A1074" s="4" t="str">
        <f t="shared" si="118"/>
        <v/>
      </c>
      <c r="B1074" s="41"/>
      <c r="C1074" s="42"/>
      <c r="D1074" s="43"/>
      <c r="E1074" s="44"/>
      <c r="F1074" s="44"/>
      <c r="G1074" s="17" t="str">
        <f>IF(OR(E1074="",F1074=""),"",NETWORKDAYS(E1074,F1074,Lister!$D$7:$D$16))</f>
        <v/>
      </c>
      <c r="I1074" s="45" t="str">
        <f t="shared" si="112"/>
        <v/>
      </c>
      <c r="J1074" s="46"/>
      <c r="K1074" s="47">
        <f>IF(ISNUMBER('Opsparede løndele'!I1059),J1074+'Opsparede løndele'!I1059,J1074)</f>
        <v>0</v>
      </c>
      <c r="L1074" s="48"/>
      <c r="M1074" s="49"/>
      <c r="N1074" s="23" t="str">
        <f t="shared" si="113"/>
        <v/>
      </c>
      <c r="O1074" s="21" t="str">
        <f t="shared" si="114"/>
        <v/>
      </c>
      <c r="P1074" s="49"/>
      <c r="Q1074" s="49"/>
      <c r="R1074" s="49"/>
      <c r="S1074" s="22" t="str">
        <f>IFERROR(MAX(IF(OR(P1074="",Q1074="",R1074=""),"",IF(AND(MONTH(E1074)=12,MONTH(F1074)=12),(NETWORKDAYS(E1074,F1074,Lister!$D$7:$D$16)-P1074)*O1074/NETWORKDAYS(Lister!$D$19,Lister!$E$19,Lister!$D$7:$D$16),IF(AND(MONTH(E1074)=12,F1074&gt;DATE(2021,12,31)),(NETWORKDAYS(E1074,Lister!$E$19,Lister!$D$7:$D$16)-P1074)*O1074/NETWORKDAYS(Lister!$D$19,Lister!$E$19,Lister!$D$7:$D$16),IF(E1074&gt;DATE(2021,12,31),0)))),0),"")</f>
        <v/>
      </c>
      <c r="T1074" s="22" t="str">
        <f>IFERROR(MAX(IF(OR(P1074="",Q1074="",R1074=""),"",IF(AND(MONTH(E1074)=1,MONTH(F1074)=1),(NETWORKDAYS(E1074,F1074,Lister!$D$7:$D$16)-Q1074)*O1074/NETWORKDAYS(Lister!$D$20,Lister!$E$20,Lister!$D$7:$D$16),IF(AND(MONTH(E1074)=1,F1074&gt;DATE(2022,1,31)),(NETWORKDAYS(E1074,Lister!$E$20,Lister!$D$7:$D$16)-Q1074)*O1074/NETWORKDAYS(Lister!$D$20,Lister!$E$20,Lister!$D$7:$D$16),IF(AND(E1074&lt;DATE(2022,1,1),MONTH(F1074)=1),(NETWORKDAYS(Lister!$D$20,F1074,Lister!$D$7:$D$16)-Q1074)*O1074/NETWORKDAYS(Lister!$D$20,Lister!$E$20,Lister!$D$7:$D$16),IF(AND(E1074&lt;DATE(2022,1,1),F1074&gt;DATE(2022,1,31)),(NETWORKDAYS(Lister!$D$20,Lister!$E$20,Lister!$D$7:$D$16)-Q1074)*O1074/NETWORKDAYS(Lister!$D$20,Lister!$E$20,Lister!$D$7:$D$16),IF(OR(AND(E1074&lt;DATE(2022,1,1),F1074&lt;DATE(2022,1,1)),E1074&gt;DATE(2022,1,31)),0)))))),0),"")</f>
        <v/>
      </c>
      <c r="U1074" s="22" t="str">
        <f>IFERROR(MAX(IF(OR(P1074="",Q1074="",R1074=""),"",IF(AND(MONTH(E1074)=2,MONTH(F1074)=2),(NETWORKDAYS(E1074,F1074,Lister!$D$7:$D$16)-R1074)*O1074/NETWORKDAYS(Lister!$D$21,Lister!$E$21,Lister!$D$7:$D$16),IF(AND(MONTH(E1074)=2,F1074&gt;DATE(2022,2,28)),(NETWORKDAYS(E1074,Lister!$E$21,Lister!$D$7:$D$16)-R1074)*O1074/NETWORKDAYS(Lister!$D$21,Lister!$E$21,Lister!$D$7:$D$16),IF(AND(E1074&lt;DATE(2022,2,1),MONTH(F1074)=2),(NETWORKDAYS(Lister!$D$21,F1074,Lister!$D$7:$D$16)-R1074)*O1074/NETWORKDAYS(Lister!$D$21,Lister!$E$21,Lister!$D$7:$D$16),IF(AND(E1074&lt;DATE(2022,2,1),F1074&gt;DATE(2022,2,28)),(NETWORKDAYS(Lister!$D$21,Lister!$E$21,Lister!$D$7:$D$16)-R1074)*O1074/NETWORKDAYS(Lister!$D$21,Lister!$E$21,Lister!$D$7:$D$16),IF(OR(AND(E1074&lt;DATE(2022,2,1),F1074&lt;DATE(2022,2,1)),E1074&gt;DATE(2022,2,28)),0)))))),0),"")</f>
        <v/>
      </c>
      <c r="V1074" s="23" t="str">
        <f t="shared" si="115"/>
        <v/>
      </c>
      <c r="W1074" s="23" t="str">
        <f t="shared" si="116"/>
        <v/>
      </c>
      <c r="X1074" s="24" t="str">
        <f t="shared" si="117"/>
        <v/>
      </c>
    </row>
    <row r="1075" spans="1:24" x14ac:dyDescent="0.3">
      <c r="A1075" s="4" t="str">
        <f t="shared" si="118"/>
        <v/>
      </c>
      <c r="B1075" s="41"/>
      <c r="C1075" s="42"/>
      <c r="D1075" s="43"/>
      <c r="E1075" s="44"/>
      <c r="F1075" s="44"/>
      <c r="G1075" s="17" t="str">
        <f>IF(OR(E1075="",F1075=""),"",NETWORKDAYS(E1075,F1075,Lister!$D$7:$D$16))</f>
        <v/>
      </c>
      <c r="I1075" s="45" t="str">
        <f t="shared" si="112"/>
        <v/>
      </c>
      <c r="J1075" s="46"/>
      <c r="K1075" s="47">
        <f>IF(ISNUMBER('Opsparede løndele'!I1060),J1075+'Opsparede løndele'!I1060,J1075)</f>
        <v>0</v>
      </c>
      <c r="L1075" s="48"/>
      <c r="M1075" s="49"/>
      <c r="N1075" s="23" t="str">
        <f t="shared" si="113"/>
        <v/>
      </c>
      <c r="O1075" s="21" t="str">
        <f t="shared" si="114"/>
        <v/>
      </c>
      <c r="P1075" s="49"/>
      <c r="Q1075" s="49"/>
      <c r="R1075" s="49"/>
      <c r="S1075" s="22" t="str">
        <f>IFERROR(MAX(IF(OR(P1075="",Q1075="",R1075=""),"",IF(AND(MONTH(E1075)=12,MONTH(F1075)=12),(NETWORKDAYS(E1075,F1075,Lister!$D$7:$D$16)-P1075)*O1075/NETWORKDAYS(Lister!$D$19,Lister!$E$19,Lister!$D$7:$D$16),IF(AND(MONTH(E1075)=12,F1075&gt;DATE(2021,12,31)),(NETWORKDAYS(E1075,Lister!$E$19,Lister!$D$7:$D$16)-P1075)*O1075/NETWORKDAYS(Lister!$D$19,Lister!$E$19,Lister!$D$7:$D$16),IF(E1075&gt;DATE(2021,12,31),0)))),0),"")</f>
        <v/>
      </c>
      <c r="T1075" s="22" t="str">
        <f>IFERROR(MAX(IF(OR(P1075="",Q1075="",R1075=""),"",IF(AND(MONTH(E1075)=1,MONTH(F1075)=1),(NETWORKDAYS(E1075,F1075,Lister!$D$7:$D$16)-Q1075)*O1075/NETWORKDAYS(Lister!$D$20,Lister!$E$20,Lister!$D$7:$D$16),IF(AND(MONTH(E1075)=1,F1075&gt;DATE(2022,1,31)),(NETWORKDAYS(E1075,Lister!$E$20,Lister!$D$7:$D$16)-Q1075)*O1075/NETWORKDAYS(Lister!$D$20,Lister!$E$20,Lister!$D$7:$D$16),IF(AND(E1075&lt;DATE(2022,1,1),MONTH(F1075)=1),(NETWORKDAYS(Lister!$D$20,F1075,Lister!$D$7:$D$16)-Q1075)*O1075/NETWORKDAYS(Lister!$D$20,Lister!$E$20,Lister!$D$7:$D$16),IF(AND(E1075&lt;DATE(2022,1,1),F1075&gt;DATE(2022,1,31)),(NETWORKDAYS(Lister!$D$20,Lister!$E$20,Lister!$D$7:$D$16)-Q1075)*O1075/NETWORKDAYS(Lister!$D$20,Lister!$E$20,Lister!$D$7:$D$16),IF(OR(AND(E1075&lt;DATE(2022,1,1),F1075&lt;DATE(2022,1,1)),E1075&gt;DATE(2022,1,31)),0)))))),0),"")</f>
        <v/>
      </c>
      <c r="U1075" s="22" t="str">
        <f>IFERROR(MAX(IF(OR(P1075="",Q1075="",R1075=""),"",IF(AND(MONTH(E1075)=2,MONTH(F1075)=2),(NETWORKDAYS(E1075,F1075,Lister!$D$7:$D$16)-R1075)*O1075/NETWORKDAYS(Lister!$D$21,Lister!$E$21,Lister!$D$7:$D$16),IF(AND(MONTH(E1075)=2,F1075&gt;DATE(2022,2,28)),(NETWORKDAYS(E1075,Lister!$E$21,Lister!$D$7:$D$16)-R1075)*O1075/NETWORKDAYS(Lister!$D$21,Lister!$E$21,Lister!$D$7:$D$16),IF(AND(E1075&lt;DATE(2022,2,1),MONTH(F1075)=2),(NETWORKDAYS(Lister!$D$21,F1075,Lister!$D$7:$D$16)-R1075)*O1075/NETWORKDAYS(Lister!$D$21,Lister!$E$21,Lister!$D$7:$D$16),IF(AND(E1075&lt;DATE(2022,2,1),F1075&gt;DATE(2022,2,28)),(NETWORKDAYS(Lister!$D$21,Lister!$E$21,Lister!$D$7:$D$16)-R1075)*O1075/NETWORKDAYS(Lister!$D$21,Lister!$E$21,Lister!$D$7:$D$16),IF(OR(AND(E1075&lt;DATE(2022,2,1),F1075&lt;DATE(2022,2,1)),E1075&gt;DATE(2022,2,28)),0)))))),0),"")</f>
        <v/>
      </c>
      <c r="V1075" s="23" t="str">
        <f t="shared" si="115"/>
        <v/>
      </c>
      <c r="W1075" s="23" t="str">
        <f t="shared" si="116"/>
        <v/>
      </c>
      <c r="X1075" s="24" t="str">
        <f t="shared" si="117"/>
        <v/>
      </c>
    </row>
    <row r="1076" spans="1:24" x14ac:dyDescent="0.3">
      <c r="A1076" s="4" t="str">
        <f t="shared" si="118"/>
        <v/>
      </c>
      <c r="B1076" s="41"/>
      <c r="C1076" s="42"/>
      <c r="D1076" s="43"/>
      <c r="E1076" s="44"/>
      <c r="F1076" s="44"/>
      <c r="G1076" s="17" t="str">
        <f>IF(OR(E1076="",F1076=""),"",NETWORKDAYS(E1076,F1076,Lister!$D$7:$D$16))</f>
        <v/>
      </c>
      <c r="I1076" s="45" t="str">
        <f t="shared" si="112"/>
        <v/>
      </c>
      <c r="J1076" s="46"/>
      <c r="K1076" s="47">
        <f>IF(ISNUMBER('Opsparede løndele'!I1061),J1076+'Opsparede løndele'!I1061,J1076)</f>
        <v>0</v>
      </c>
      <c r="L1076" s="48"/>
      <c r="M1076" s="49"/>
      <c r="N1076" s="23" t="str">
        <f t="shared" si="113"/>
        <v/>
      </c>
      <c r="O1076" s="21" t="str">
        <f t="shared" si="114"/>
        <v/>
      </c>
      <c r="P1076" s="49"/>
      <c r="Q1076" s="49"/>
      <c r="R1076" s="49"/>
      <c r="S1076" s="22" t="str">
        <f>IFERROR(MAX(IF(OR(P1076="",Q1076="",R1076=""),"",IF(AND(MONTH(E1076)=12,MONTH(F1076)=12),(NETWORKDAYS(E1076,F1076,Lister!$D$7:$D$16)-P1076)*O1076/NETWORKDAYS(Lister!$D$19,Lister!$E$19,Lister!$D$7:$D$16),IF(AND(MONTH(E1076)=12,F1076&gt;DATE(2021,12,31)),(NETWORKDAYS(E1076,Lister!$E$19,Lister!$D$7:$D$16)-P1076)*O1076/NETWORKDAYS(Lister!$D$19,Lister!$E$19,Lister!$D$7:$D$16),IF(E1076&gt;DATE(2021,12,31),0)))),0),"")</f>
        <v/>
      </c>
      <c r="T1076" s="22" t="str">
        <f>IFERROR(MAX(IF(OR(P1076="",Q1076="",R1076=""),"",IF(AND(MONTH(E1076)=1,MONTH(F1076)=1),(NETWORKDAYS(E1076,F1076,Lister!$D$7:$D$16)-Q1076)*O1076/NETWORKDAYS(Lister!$D$20,Lister!$E$20,Lister!$D$7:$D$16),IF(AND(MONTH(E1076)=1,F1076&gt;DATE(2022,1,31)),(NETWORKDAYS(E1076,Lister!$E$20,Lister!$D$7:$D$16)-Q1076)*O1076/NETWORKDAYS(Lister!$D$20,Lister!$E$20,Lister!$D$7:$D$16),IF(AND(E1076&lt;DATE(2022,1,1),MONTH(F1076)=1),(NETWORKDAYS(Lister!$D$20,F1076,Lister!$D$7:$D$16)-Q1076)*O1076/NETWORKDAYS(Lister!$D$20,Lister!$E$20,Lister!$D$7:$D$16),IF(AND(E1076&lt;DATE(2022,1,1),F1076&gt;DATE(2022,1,31)),(NETWORKDAYS(Lister!$D$20,Lister!$E$20,Lister!$D$7:$D$16)-Q1076)*O1076/NETWORKDAYS(Lister!$D$20,Lister!$E$20,Lister!$D$7:$D$16),IF(OR(AND(E1076&lt;DATE(2022,1,1),F1076&lt;DATE(2022,1,1)),E1076&gt;DATE(2022,1,31)),0)))))),0),"")</f>
        <v/>
      </c>
      <c r="U1076" s="22" t="str">
        <f>IFERROR(MAX(IF(OR(P1076="",Q1076="",R1076=""),"",IF(AND(MONTH(E1076)=2,MONTH(F1076)=2),(NETWORKDAYS(E1076,F1076,Lister!$D$7:$D$16)-R1076)*O1076/NETWORKDAYS(Lister!$D$21,Lister!$E$21,Lister!$D$7:$D$16),IF(AND(MONTH(E1076)=2,F1076&gt;DATE(2022,2,28)),(NETWORKDAYS(E1076,Lister!$E$21,Lister!$D$7:$D$16)-R1076)*O1076/NETWORKDAYS(Lister!$D$21,Lister!$E$21,Lister!$D$7:$D$16),IF(AND(E1076&lt;DATE(2022,2,1),MONTH(F1076)=2),(NETWORKDAYS(Lister!$D$21,F1076,Lister!$D$7:$D$16)-R1076)*O1076/NETWORKDAYS(Lister!$D$21,Lister!$E$21,Lister!$D$7:$D$16),IF(AND(E1076&lt;DATE(2022,2,1),F1076&gt;DATE(2022,2,28)),(NETWORKDAYS(Lister!$D$21,Lister!$E$21,Lister!$D$7:$D$16)-R1076)*O1076/NETWORKDAYS(Lister!$D$21,Lister!$E$21,Lister!$D$7:$D$16),IF(OR(AND(E1076&lt;DATE(2022,2,1),F1076&lt;DATE(2022,2,1)),E1076&gt;DATE(2022,2,28)),0)))))),0),"")</f>
        <v/>
      </c>
      <c r="V1076" s="23" t="str">
        <f t="shared" si="115"/>
        <v/>
      </c>
      <c r="W1076" s="23" t="str">
        <f t="shared" si="116"/>
        <v/>
      </c>
      <c r="X1076" s="24" t="str">
        <f t="shared" si="117"/>
        <v/>
      </c>
    </row>
    <row r="1077" spans="1:24" x14ac:dyDescent="0.3">
      <c r="A1077" s="4" t="str">
        <f t="shared" si="118"/>
        <v/>
      </c>
      <c r="B1077" s="41"/>
      <c r="C1077" s="42"/>
      <c r="D1077" s="43"/>
      <c r="E1077" s="44"/>
      <c r="F1077" s="44"/>
      <c r="G1077" s="17" t="str">
        <f>IF(OR(E1077="",F1077=""),"",NETWORKDAYS(E1077,F1077,Lister!$D$7:$D$16))</f>
        <v/>
      </c>
      <c r="I1077" s="45" t="str">
        <f t="shared" si="112"/>
        <v/>
      </c>
      <c r="J1077" s="46"/>
      <c r="K1077" s="47">
        <f>IF(ISNUMBER('Opsparede løndele'!I1062),J1077+'Opsparede løndele'!I1062,J1077)</f>
        <v>0</v>
      </c>
      <c r="L1077" s="48"/>
      <c r="M1077" s="49"/>
      <c r="N1077" s="23" t="str">
        <f t="shared" si="113"/>
        <v/>
      </c>
      <c r="O1077" s="21" t="str">
        <f t="shared" si="114"/>
        <v/>
      </c>
      <c r="P1077" s="49"/>
      <c r="Q1077" s="49"/>
      <c r="R1077" s="49"/>
      <c r="S1077" s="22" t="str">
        <f>IFERROR(MAX(IF(OR(P1077="",Q1077="",R1077=""),"",IF(AND(MONTH(E1077)=12,MONTH(F1077)=12),(NETWORKDAYS(E1077,F1077,Lister!$D$7:$D$16)-P1077)*O1077/NETWORKDAYS(Lister!$D$19,Lister!$E$19,Lister!$D$7:$D$16),IF(AND(MONTH(E1077)=12,F1077&gt;DATE(2021,12,31)),(NETWORKDAYS(E1077,Lister!$E$19,Lister!$D$7:$D$16)-P1077)*O1077/NETWORKDAYS(Lister!$D$19,Lister!$E$19,Lister!$D$7:$D$16),IF(E1077&gt;DATE(2021,12,31),0)))),0),"")</f>
        <v/>
      </c>
      <c r="T1077" s="22" t="str">
        <f>IFERROR(MAX(IF(OR(P1077="",Q1077="",R1077=""),"",IF(AND(MONTH(E1077)=1,MONTH(F1077)=1),(NETWORKDAYS(E1077,F1077,Lister!$D$7:$D$16)-Q1077)*O1077/NETWORKDAYS(Lister!$D$20,Lister!$E$20,Lister!$D$7:$D$16),IF(AND(MONTH(E1077)=1,F1077&gt;DATE(2022,1,31)),(NETWORKDAYS(E1077,Lister!$E$20,Lister!$D$7:$D$16)-Q1077)*O1077/NETWORKDAYS(Lister!$D$20,Lister!$E$20,Lister!$D$7:$D$16),IF(AND(E1077&lt;DATE(2022,1,1),MONTH(F1077)=1),(NETWORKDAYS(Lister!$D$20,F1077,Lister!$D$7:$D$16)-Q1077)*O1077/NETWORKDAYS(Lister!$D$20,Lister!$E$20,Lister!$D$7:$D$16),IF(AND(E1077&lt;DATE(2022,1,1),F1077&gt;DATE(2022,1,31)),(NETWORKDAYS(Lister!$D$20,Lister!$E$20,Lister!$D$7:$D$16)-Q1077)*O1077/NETWORKDAYS(Lister!$D$20,Lister!$E$20,Lister!$D$7:$D$16),IF(OR(AND(E1077&lt;DATE(2022,1,1),F1077&lt;DATE(2022,1,1)),E1077&gt;DATE(2022,1,31)),0)))))),0),"")</f>
        <v/>
      </c>
      <c r="U1077" s="22" t="str">
        <f>IFERROR(MAX(IF(OR(P1077="",Q1077="",R1077=""),"",IF(AND(MONTH(E1077)=2,MONTH(F1077)=2),(NETWORKDAYS(E1077,F1077,Lister!$D$7:$D$16)-R1077)*O1077/NETWORKDAYS(Lister!$D$21,Lister!$E$21,Lister!$D$7:$D$16),IF(AND(MONTH(E1077)=2,F1077&gt;DATE(2022,2,28)),(NETWORKDAYS(E1077,Lister!$E$21,Lister!$D$7:$D$16)-R1077)*O1077/NETWORKDAYS(Lister!$D$21,Lister!$E$21,Lister!$D$7:$D$16),IF(AND(E1077&lt;DATE(2022,2,1),MONTH(F1077)=2),(NETWORKDAYS(Lister!$D$21,F1077,Lister!$D$7:$D$16)-R1077)*O1077/NETWORKDAYS(Lister!$D$21,Lister!$E$21,Lister!$D$7:$D$16),IF(AND(E1077&lt;DATE(2022,2,1),F1077&gt;DATE(2022,2,28)),(NETWORKDAYS(Lister!$D$21,Lister!$E$21,Lister!$D$7:$D$16)-R1077)*O1077/NETWORKDAYS(Lister!$D$21,Lister!$E$21,Lister!$D$7:$D$16),IF(OR(AND(E1077&lt;DATE(2022,2,1),F1077&lt;DATE(2022,2,1)),E1077&gt;DATE(2022,2,28)),0)))))),0),"")</f>
        <v/>
      </c>
      <c r="V1077" s="23" t="str">
        <f t="shared" si="115"/>
        <v/>
      </c>
      <c r="W1077" s="23" t="str">
        <f t="shared" si="116"/>
        <v/>
      </c>
      <c r="X1077" s="24" t="str">
        <f t="shared" si="117"/>
        <v/>
      </c>
    </row>
    <row r="1078" spans="1:24" x14ac:dyDescent="0.3">
      <c r="A1078" s="4" t="str">
        <f t="shared" si="118"/>
        <v/>
      </c>
      <c r="B1078" s="41"/>
      <c r="C1078" s="42"/>
      <c r="D1078" s="43"/>
      <c r="E1078" s="44"/>
      <c r="F1078" s="44"/>
      <c r="G1078" s="17" t="str">
        <f>IF(OR(E1078="",F1078=""),"",NETWORKDAYS(E1078,F1078,Lister!$D$7:$D$16))</f>
        <v/>
      </c>
      <c r="I1078" s="45" t="str">
        <f t="shared" si="112"/>
        <v/>
      </c>
      <c r="J1078" s="46"/>
      <c r="K1078" s="47">
        <f>IF(ISNUMBER('Opsparede løndele'!I1063),J1078+'Opsparede løndele'!I1063,J1078)</f>
        <v>0</v>
      </c>
      <c r="L1078" s="48"/>
      <c r="M1078" s="49"/>
      <c r="N1078" s="23" t="str">
        <f t="shared" si="113"/>
        <v/>
      </c>
      <c r="O1078" s="21" t="str">
        <f t="shared" si="114"/>
        <v/>
      </c>
      <c r="P1078" s="49"/>
      <c r="Q1078" s="49"/>
      <c r="R1078" s="49"/>
      <c r="S1078" s="22" t="str">
        <f>IFERROR(MAX(IF(OR(P1078="",Q1078="",R1078=""),"",IF(AND(MONTH(E1078)=12,MONTH(F1078)=12),(NETWORKDAYS(E1078,F1078,Lister!$D$7:$D$16)-P1078)*O1078/NETWORKDAYS(Lister!$D$19,Lister!$E$19,Lister!$D$7:$D$16),IF(AND(MONTH(E1078)=12,F1078&gt;DATE(2021,12,31)),(NETWORKDAYS(E1078,Lister!$E$19,Lister!$D$7:$D$16)-P1078)*O1078/NETWORKDAYS(Lister!$D$19,Lister!$E$19,Lister!$D$7:$D$16),IF(E1078&gt;DATE(2021,12,31),0)))),0),"")</f>
        <v/>
      </c>
      <c r="T1078" s="22" t="str">
        <f>IFERROR(MAX(IF(OR(P1078="",Q1078="",R1078=""),"",IF(AND(MONTH(E1078)=1,MONTH(F1078)=1),(NETWORKDAYS(E1078,F1078,Lister!$D$7:$D$16)-Q1078)*O1078/NETWORKDAYS(Lister!$D$20,Lister!$E$20,Lister!$D$7:$D$16),IF(AND(MONTH(E1078)=1,F1078&gt;DATE(2022,1,31)),(NETWORKDAYS(E1078,Lister!$E$20,Lister!$D$7:$D$16)-Q1078)*O1078/NETWORKDAYS(Lister!$D$20,Lister!$E$20,Lister!$D$7:$D$16),IF(AND(E1078&lt;DATE(2022,1,1),MONTH(F1078)=1),(NETWORKDAYS(Lister!$D$20,F1078,Lister!$D$7:$D$16)-Q1078)*O1078/NETWORKDAYS(Lister!$D$20,Lister!$E$20,Lister!$D$7:$D$16),IF(AND(E1078&lt;DATE(2022,1,1),F1078&gt;DATE(2022,1,31)),(NETWORKDAYS(Lister!$D$20,Lister!$E$20,Lister!$D$7:$D$16)-Q1078)*O1078/NETWORKDAYS(Lister!$D$20,Lister!$E$20,Lister!$D$7:$D$16),IF(OR(AND(E1078&lt;DATE(2022,1,1),F1078&lt;DATE(2022,1,1)),E1078&gt;DATE(2022,1,31)),0)))))),0),"")</f>
        <v/>
      </c>
      <c r="U1078" s="22" t="str">
        <f>IFERROR(MAX(IF(OR(P1078="",Q1078="",R1078=""),"",IF(AND(MONTH(E1078)=2,MONTH(F1078)=2),(NETWORKDAYS(E1078,F1078,Lister!$D$7:$D$16)-R1078)*O1078/NETWORKDAYS(Lister!$D$21,Lister!$E$21,Lister!$D$7:$D$16),IF(AND(MONTH(E1078)=2,F1078&gt;DATE(2022,2,28)),(NETWORKDAYS(E1078,Lister!$E$21,Lister!$D$7:$D$16)-R1078)*O1078/NETWORKDAYS(Lister!$D$21,Lister!$E$21,Lister!$D$7:$D$16),IF(AND(E1078&lt;DATE(2022,2,1),MONTH(F1078)=2),(NETWORKDAYS(Lister!$D$21,F1078,Lister!$D$7:$D$16)-R1078)*O1078/NETWORKDAYS(Lister!$D$21,Lister!$E$21,Lister!$D$7:$D$16),IF(AND(E1078&lt;DATE(2022,2,1),F1078&gt;DATE(2022,2,28)),(NETWORKDAYS(Lister!$D$21,Lister!$E$21,Lister!$D$7:$D$16)-R1078)*O1078/NETWORKDAYS(Lister!$D$21,Lister!$E$21,Lister!$D$7:$D$16),IF(OR(AND(E1078&lt;DATE(2022,2,1),F1078&lt;DATE(2022,2,1)),E1078&gt;DATE(2022,2,28)),0)))))),0),"")</f>
        <v/>
      </c>
      <c r="V1078" s="23" t="str">
        <f t="shared" si="115"/>
        <v/>
      </c>
      <c r="W1078" s="23" t="str">
        <f t="shared" si="116"/>
        <v/>
      </c>
      <c r="X1078" s="24" t="str">
        <f t="shared" si="117"/>
        <v/>
      </c>
    </row>
    <row r="1079" spans="1:24" x14ac:dyDescent="0.3">
      <c r="A1079" s="4" t="str">
        <f t="shared" si="118"/>
        <v/>
      </c>
      <c r="B1079" s="41"/>
      <c r="C1079" s="42"/>
      <c r="D1079" s="43"/>
      <c r="E1079" s="44"/>
      <c r="F1079" s="44"/>
      <c r="G1079" s="17" t="str">
        <f>IF(OR(E1079="",F1079=""),"",NETWORKDAYS(E1079,F1079,Lister!$D$7:$D$16))</f>
        <v/>
      </c>
      <c r="I1079" s="45" t="str">
        <f t="shared" si="112"/>
        <v/>
      </c>
      <c r="J1079" s="46"/>
      <c r="K1079" s="47">
        <f>IF(ISNUMBER('Opsparede løndele'!I1064),J1079+'Opsparede løndele'!I1064,J1079)</f>
        <v>0</v>
      </c>
      <c r="L1079" s="48"/>
      <c r="M1079" s="49"/>
      <c r="N1079" s="23" t="str">
        <f t="shared" si="113"/>
        <v/>
      </c>
      <c r="O1079" s="21" t="str">
        <f t="shared" si="114"/>
        <v/>
      </c>
      <c r="P1079" s="49"/>
      <c r="Q1079" s="49"/>
      <c r="R1079" s="49"/>
      <c r="S1079" s="22" t="str">
        <f>IFERROR(MAX(IF(OR(P1079="",Q1079="",R1079=""),"",IF(AND(MONTH(E1079)=12,MONTH(F1079)=12),(NETWORKDAYS(E1079,F1079,Lister!$D$7:$D$16)-P1079)*O1079/NETWORKDAYS(Lister!$D$19,Lister!$E$19,Lister!$D$7:$D$16),IF(AND(MONTH(E1079)=12,F1079&gt;DATE(2021,12,31)),(NETWORKDAYS(E1079,Lister!$E$19,Lister!$D$7:$D$16)-P1079)*O1079/NETWORKDAYS(Lister!$D$19,Lister!$E$19,Lister!$D$7:$D$16),IF(E1079&gt;DATE(2021,12,31),0)))),0),"")</f>
        <v/>
      </c>
      <c r="T1079" s="22" t="str">
        <f>IFERROR(MAX(IF(OR(P1079="",Q1079="",R1079=""),"",IF(AND(MONTH(E1079)=1,MONTH(F1079)=1),(NETWORKDAYS(E1079,F1079,Lister!$D$7:$D$16)-Q1079)*O1079/NETWORKDAYS(Lister!$D$20,Lister!$E$20,Lister!$D$7:$D$16),IF(AND(MONTH(E1079)=1,F1079&gt;DATE(2022,1,31)),(NETWORKDAYS(E1079,Lister!$E$20,Lister!$D$7:$D$16)-Q1079)*O1079/NETWORKDAYS(Lister!$D$20,Lister!$E$20,Lister!$D$7:$D$16),IF(AND(E1079&lt;DATE(2022,1,1),MONTH(F1079)=1),(NETWORKDAYS(Lister!$D$20,F1079,Lister!$D$7:$D$16)-Q1079)*O1079/NETWORKDAYS(Lister!$D$20,Lister!$E$20,Lister!$D$7:$D$16),IF(AND(E1079&lt;DATE(2022,1,1),F1079&gt;DATE(2022,1,31)),(NETWORKDAYS(Lister!$D$20,Lister!$E$20,Lister!$D$7:$D$16)-Q1079)*O1079/NETWORKDAYS(Lister!$D$20,Lister!$E$20,Lister!$D$7:$D$16),IF(OR(AND(E1079&lt;DATE(2022,1,1),F1079&lt;DATE(2022,1,1)),E1079&gt;DATE(2022,1,31)),0)))))),0),"")</f>
        <v/>
      </c>
      <c r="U1079" s="22" t="str">
        <f>IFERROR(MAX(IF(OR(P1079="",Q1079="",R1079=""),"",IF(AND(MONTH(E1079)=2,MONTH(F1079)=2),(NETWORKDAYS(E1079,F1079,Lister!$D$7:$D$16)-R1079)*O1079/NETWORKDAYS(Lister!$D$21,Lister!$E$21,Lister!$D$7:$D$16),IF(AND(MONTH(E1079)=2,F1079&gt;DATE(2022,2,28)),(NETWORKDAYS(E1079,Lister!$E$21,Lister!$D$7:$D$16)-R1079)*O1079/NETWORKDAYS(Lister!$D$21,Lister!$E$21,Lister!$D$7:$D$16),IF(AND(E1079&lt;DATE(2022,2,1),MONTH(F1079)=2),(NETWORKDAYS(Lister!$D$21,F1079,Lister!$D$7:$D$16)-R1079)*O1079/NETWORKDAYS(Lister!$D$21,Lister!$E$21,Lister!$D$7:$D$16),IF(AND(E1079&lt;DATE(2022,2,1),F1079&gt;DATE(2022,2,28)),(NETWORKDAYS(Lister!$D$21,Lister!$E$21,Lister!$D$7:$D$16)-R1079)*O1079/NETWORKDAYS(Lister!$D$21,Lister!$E$21,Lister!$D$7:$D$16),IF(OR(AND(E1079&lt;DATE(2022,2,1),F1079&lt;DATE(2022,2,1)),E1079&gt;DATE(2022,2,28)),0)))))),0),"")</f>
        <v/>
      </c>
      <c r="V1079" s="23" t="str">
        <f t="shared" si="115"/>
        <v/>
      </c>
      <c r="W1079" s="23" t="str">
        <f t="shared" si="116"/>
        <v/>
      </c>
      <c r="X1079" s="24" t="str">
        <f t="shared" si="117"/>
        <v/>
      </c>
    </row>
    <row r="1080" spans="1:24" x14ac:dyDescent="0.3">
      <c r="A1080" s="4" t="str">
        <f t="shared" si="118"/>
        <v/>
      </c>
      <c r="B1080" s="41"/>
      <c r="C1080" s="42"/>
      <c r="D1080" s="43"/>
      <c r="E1080" s="44"/>
      <c r="F1080" s="44"/>
      <c r="G1080" s="17" t="str">
        <f>IF(OR(E1080="",F1080=""),"",NETWORKDAYS(E1080,F1080,Lister!$D$7:$D$16))</f>
        <v/>
      </c>
      <c r="I1080" s="45" t="str">
        <f t="shared" si="112"/>
        <v/>
      </c>
      <c r="J1080" s="46"/>
      <c r="K1080" s="47">
        <f>IF(ISNUMBER('Opsparede løndele'!I1065),J1080+'Opsparede løndele'!I1065,J1080)</f>
        <v>0</v>
      </c>
      <c r="L1080" s="48"/>
      <c r="M1080" s="49"/>
      <c r="N1080" s="23" t="str">
        <f t="shared" si="113"/>
        <v/>
      </c>
      <c r="O1080" s="21" t="str">
        <f t="shared" si="114"/>
        <v/>
      </c>
      <c r="P1080" s="49"/>
      <c r="Q1080" s="49"/>
      <c r="R1080" s="49"/>
      <c r="S1080" s="22" t="str">
        <f>IFERROR(MAX(IF(OR(P1080="",Q1080="",R1080=""),"",IF(AND(MONTH(E1080)=12,MONTH(F1080)=12),(NETWORKDAYS(E1080,F1080,Lister!$D$7:$D$16)-P1080)*O1080/NETWORKDAYS(Lister!$D$19,Lister!$E$19,Lister!$D$7:$D$16),IF(AND(MONTH(E1080)=12,F1080&gt;DATE(2021,12,31)),(NETWORKDAYS(E1080,Lister!$E$19,Lister!$D$7:$D$16)-P1080)*O1080/NETWORKDAYS(Lister!$D$19,Lister!$E$19,Lister!$D$7:$D$16),IF(E1080&gt;DATE(2021,12,31),0)))),0),"")</f>
        <v/>
      </c>
      <c r="T1080" s="22" t="str">
        <f>IFERROR(MAX(IF(OR(P1080="",Q1080="",R1080=""),"",IF(AND(MONTH(E1080)=1,MONTH(F1080)=1),(NETWORKDAYS(E1080,F1080,Lister!$D$7:$D$16)-Q1080)*O1080/NETWORKDAYS(Lister!$D$20,Lister!$E$20,Lister!$D$7:$D$16),IF(AND(MONTH(E1080)=1,F1080&gt;DATE(2022,1,31)),(NETWORKDAYS(E1080,Lister!$E$20,Lister!$D$7:$D$16)-Q1080)*O1080/NETWORKDAYS(Lister!$D$20,Lister!$E$20,Lister!$D$7:$D$16),IF(AND(E1080&lt;DATE(2022,1,1),MONTH(F1080)=1),(NETWORKDAYS(Lister!$D$20,F1080,Lister!$D$7:$D$16)-Q1080)*O1080/NETWORKDAYS(Lister!$D$20,Lister!$E$20,Lister!$D$7:$D$16),IF(AND(E1080&lt;DATE(2022,1,1),F1080&gt;DATE(2022,1,31)),(NETWORKDAYS(Lister!$D$20,Lister!$E$20,Lister!$D$7:$D$16)-Q1080)*O1080/NETWORKDAYS(Lister!$D$20,Lister!$E$20,Lister!$D$7:$D$16),IF(OR(AND(E1080&lt;DATE(2022,1,1),F1080&lt;DATE(2022,1,1)),E1080&gt;DATE(2022,1,31)),0)))))),0),"")</f>
        <v/>
      </c>
      <c r="U1080" s="22" t="str">
        <f>IFERROR(MAX(IF(OR(P1080="",Q1080="",R1080=""),"",IF(AND(MONTH(E1080)=2,MONTH(F1080)=2),(NETWORKDAYS(E1080,F1080,Lister!$D$7:$D$16)-R1080)*O1080/NETWORKDAYS(Lister!$D$21,Lister!$E$21,Lister!$D$7:$D$16),IF(AND(MONTH(E1080)=2,F1080&gt;DATE(2022,2,28)),(NETWORKDAYS(E1080,Lister!$E$21,Lister!$D$7:$D$16)-R1080)*O1080/NETWORKDAYS(Lister!$D$21,Lister!$E$21,Lister!$D$7:$D$16),IF(AND(E1080&lt;DATE(2022,2,1),MONTH(F1080)=2),(NETWORKDAYS(Lister!$D$21,F1080,Lister!$D$7:$D$16)-R1080)*O1080/NETWORKDAYS(Lister!$D$21,Lister!$E$21,Lister!$D$7:$D$16),IF(AND(E1080&lt;DATE(2022,2,1),F1080&gt;DATE(2022,2,28)),(NETWORKDAYS(Lister!$D$21,Lister!$E$21,Lister!$D$7:$D$16)-R1080)*O1080/NETWORKDAYS(Lister!$D$21,Lister!$E$21,Lister!$D$7:$D$16),IF(OR(AND(E1080&lt;DATE(2022,2,1),F1080&lt;DATE(2022,2,1)),E1080&gt;DATE(2022,2,28)),0)))))),0),"")</f>
        <v/>
      </c>
      <c r="V1080" s="23" t="str">
        <f t="shared" si="115"/>
        <v/>
      </c>
      <c r="W1080" s="23" t="str">
        <f t="shared" si="116"/>
        <v/>
      </c>
      <c r="X1080" s="24" t="str">
        <f t="shared" si="117"/>
        <v/>
      </c>
    </row>
    <row r="1081" spans="1:24" x14ac:dyDescent="0.3">
      <c r="A1081" s="4" t="str">
        <f t="shared" si="118"/>
        <v/>
      </c>
      <c r="B1081" s="41"/>
      <c r="C1081" s="42"/>
      <c r="D1081" s="43"/>
      <c r="E1081" s="44"/>
      <c r="F1081" s="44"/>
      <c r="G1081" s="17" t="str">
        <f>IF(OR(E1081="",F1081=""),"",NETWORKDAYS(E1081,F1081,Lister!$D$7:$D$16))</f>
        <v/>
      </c>
      <c r="I1081" s="45" t="str">
        <f t="shared" si="112"/>
        <v/>
      </c>
      <c r="J1081" s="46"/>
      <c r="K1081" s="47">
        <f>IF(ISNUMBER('Opsparede løndele'!I1066),J1081+'Opsparede løndele'!I1066,J1081)</f>
        <v>0</v>
      </c>
      <c r="L1081" s="48"/>
      <c r="M1081" s="49"/>
      <c r="N1081" s="23" t="str">
        <f t="shared" si="113"/>
        <v/>
      </c>
      <c r="O1081" s="21" t="str">
        <f t="shared" si="114"/>
        <v/>
      </c>
      <c r="P1081" s="49"/>
      <c r="Q1081" s="49"/>
      <c r="R1081" s="49"/>
      <c r="S1081" s="22" t="str">
        <f>IFERROR(MAX(IF(OR(P1081="",Q1081="",R1081=""),"",IF(AND(MONTH(E1081)=12,MONTH(F1081)=12),(NETWORKDAYS(E1081,F1081,Lister!$D$7:$D$16)-P1081)*O1081/NETWORKDAYS(Lister!$D$19,Lister!$E$19,Lister!$D$7:$D$16),IF(AND(MONTH(E1081)=12,F1081&gt;DATE(2021,12,31)),(NETWORKDAYS(E1081,Lister!$E$19,Lister!$D$7:$D$16)-P1081)*O1081/NETWORKDAYS(Lister!$D$19,Lister!$E$19,Lister!$D$7:$D$16),IF(E1081&gt;DATE(2021,12,31),0)))),0),"")</f>
        <v/>
      </c>
      <c r="T1081" s="22" t="str">
        <f>IFERROR(MAX(IF(OR(P1081="",Q1081="",R1081=""),"",IF(AND(MONTH(E1081)=1,MONTH(F1081)=1),(NETWORKDAYS(E1081,F1081,Lister!$D$7:$D$16)-Q1081)*O1081/NETWORKDAYS(Lister!$D$20,Lister!$E$20,Lister!$D$7:$D$16),IF(AND(MONTH(E1081)=1,F1081&gt;DATE(2022,1,31)),(NETWORKDAYS(E1081,Lister!$E$20,Lister!$D$7:$D$16)-Q1081)*O1081/NETWORKDAYS(Lister!$D$20,Lister!$E$20,Lister!$D$7:$D$16),IF(AND(E1081&lt;DATE(2022,1,1),MONTH(F1081)=1),(NETWORKDAYS(Lister!$D$20,F1081,Lister!$D$7:$D$16)-Q1081)*O1081/NETWORKDAYS(Lister!$D$20,Lister!$E$20,Lister!$D$7:$D$16),IF(AND(E1081&lt;DATE(2022,1,1),F1081&gt;DATE(2022,1,31)),(NETWORKDAYS(Lister!$D$20,Lister!$E$20,Lister!$D$7:$D$16)-Q1081)*O1081/NETWORKDAYS(Lister!$D$20,Lister!$E$20,Lister!$D$7:$D$16),IF(OR(AND(E1081&lt;DATE(2022,1,1),F1081&lt;DATE(2022,1,1)),E1081&gt;DATE(2022,1,31)),0)))))),0),"")</f>
        <v/>
      </c>
      <c r="U1081" s="22" t="str">
        <f>IFERROR(MAX(IF(OR(P1081="",Q1081="",R1081=""),"",IF(AND(MONTH(E1081)=2,MONTH(F1081)=2),(NETWORKDAYS(E1081,F1081,Lister!$D$7:$D$16)-R1081)*O1081/NETWORKDAYS(Lister!$D$21,Lister!$E$21,Lister!$D$7:$D$16),IF(AND(MONTH(E1081)=2,F1081&gt;DATE(2022,2,28)),(NETWORKDAYS(E1081,Lister!$E$21,Lister!$D$7:$D$16)-R1081)*O1081/NETWORKDAYS(Lister!$D$21,Lister!$E$21,Lister!$D$7:$D$16),IF(AND(E1081&lt;DATE(2022,2,1),MONTH(F1081)=2),(NETWORKDAYS(Lister!$D$21,F1081,Lister!$D$7:$D$16)-R1081)*O1081/NETWORKDAYS(Lister!$D$21,Lister!$E$21,Lister!$D$7:$D$16),IF(AND(E1081&lt;DATE(2022,2,1),F1081&gt;DATE(2022,2,28)),(NETWORKDAYS(Lister!$D$21,Lister!$E$21,Lister!$D$7:$D$16)-R1081)*O1081/NETWORKDAYS(Lister!$D$21,Lister!$E$21,Lister!$D$7:$D$16),IF(OR(AND(E1081&lt;DATE(2022,2,1),F1081&lt;DATE(2022,2,1)),E1081&gt;DATE(2022,2,28)),0)))))),0),"")</f>
        <v/>
      </c>
      <c r="V1081" s="23" t="str">
        <f t="shared" si="115"/>
        <v/>
      </c>
      <c r="W1081" s="23" t="str">
        <f t="shared" si="116"/>
        <v/>
      </c>
      <c r="X1081" s="24" t="str">
        <f t="shared" si="117"/>
        <v/>
      </c>
    </row>
    <row r="1082" spans="1:24" x14ac:dyDescent="0.3">
      <c r="A1082" s="4" t="str">
        <f t="shared" si="118"/>
        <v/>
      </c>
      <c r="B1082" s="41"/>
      <c r="C1082" s="42"/>
      <c r="D1082" s="43"/>
      <c r="E1082" s="44"/>
      <c r="F1082" s="44"/>
      <c r="G1082" s="17" t="str">
        <f>IF(OR(E1082="",F1082=""),"",NETWORKDAYS(E1082,F1082,Lister!$D$7:$D$16))</f>
        <v/>
      </c>
      <c r="I1082" s="45" t="str">
        <f t="shared" si="112"/>
        <v/>
      </c>
      <c r="J1082" s="46"/>
      <c r="K1082" s="47">
        <f>IF(ISNUMBER('Opsparede løndele'!I1067),J1082+'Opsparede løndele'!I1067,J1082)</f>
        <v>0</v>
      </c>
      <c r="L1082" s="48"/>
      <c r="M1082" s="49"/>
      <c r="N1082" s="23" t="str">
        <f t="shared" si="113"/>
        <v/>
      </c>
      <c r="O1082" s="21" t="str">
        <f t="shared" si="114"/>
        <v/>
      </c>
      <c r="P1082" s="49"/>
      <c r="Q1082" s="49"/>
      <c r="R1082" s="49"/>
      <c r="S1082" s="22" t="str">
        <f>IFERROR(MAX(IF(OR(P1082="",Q1082="",R1082=""),"",IF(AND(MONTH(E1082)=12,MONTH(F1082)=12),(NETWORKDAYS(E1082,F1082,Lister!$D$7:$D$16)-P1082)*O1082/NETWORKDAYS(Lister!$D$19,Lister!$E$19,Lister!$D$7:$D$16),IF(AND(MONTH(E1082)=12,F1082&gt;DATE(2021,12,31)),(NETWORKDAYS(E1082,Lister!$E$19,Lister!$D$7:$D$16)-P1082)*O1082/NETWORKDAYS(Lister!$D$19,Lister!$E$19,Lister!$D$7:$D$16),IF(E1082&gt;DATE(2021,12,31),0)))),0),"")</f>
        <v/>
      </c>
      <c r="T1082" s="22" t="str">
        <f>IFERROR(MAX(IF(OR(P1082="",Q1082="",R1082=""),"",IF(AND(MONTH(E1082)=1,MONTH(F1082)=1),(NETWORKDAYS(E1082,F1082,Lister!$D$7:$D$16)-Q1082)*O1082/NETWORKDAYS(Lister!$D$20,Lister!$E$20,Lister!$D$7:$D$16),IF(AND(MONTH(E1082)=1,F1082&gt;DATE(2022,1,31)),(NETWORKDAYS(E1082,Lister!$E$20,Lister!$D$7:$D$16)-Q1082)*O1082/NETWORKDAYS(Lister!$D$20,Lister!$E$20,Lister!$D$7:$D$16),IF(AND(E1082&lt;DATE(2022,1,1),MONTH(F1082)=1),(NETWORKDAYS(Lister!$D$20,F1082,Lister!$D$7:$D$16)-Q1082)*O1082/NETWORKDAYS(Lister!$D$20,Lister!$E$20,Lister!$D$7:$D$16),IF(AND(E1082&lt;DATE(2022,1,1),F1082&gt;DATE(2022,1,31)),(NETWORKDAYS(Lister!$D$20,Lister!$E$20,Lister!$D$7:$D$16)-Q1082)*O1082/NETWORKDAYS(Lister!$D$20,Lister!$E$20,Lister!$D$7:$D$16),IF(OR(AND(E1082&lt;DATE(2022,1,1),F1082&lt;DATE(2022,1,1)),E1082&gt;DATE(2022,1,31)),0)))))),0),"")</f>
        <v/>
      </c>
      <c r="U1082" s="22" t="str">
        <f>IFERROR(MAX(IF(OR(P1082="",Q1082="",R1082=""),"",IF(AND(MONTH(E1082)=2,MONTH(F1082)=2),(NETWORKDAYS(E1082,F1082,Lister!$D$7:$D$16)-R1082)*O1082/NETWORKDAYS(Lister!$D$21,Lister!$E$21,Lister!$D$7:$D$16),IF(AND(MONTH(E1082)=2,F1082&gt;DATE(2022,2,28)),(NETWORKDAYS(E1082,Lister!$E$21,Lister!$D$7:$D$16)-R1082)*O1082/NETWORKDAYS(Lister!$D$21,Lister!$E$21,Lister!$D$7:$D$16),IF(AND(E1082&lt;DATE(2022,2,1),MONTH(F1082)=2),(NETWORKDAYS(Lister!$D$21,F1082,Lister!$D$7:$D$16)-R1082)*O1082/NETWORKDAYS(Lister!$D$21,Lister!$E$21,Lister!$D$7:$D$16),IF(AND(E1082&lt;DATE(2022,2,1),F1082&gt;DATE(2022,2,28)),(NETWORKDAYS(Lister!$D$21,Lister!$E$21,Lister!$D$7:$D$16)-R1082)*O1082/NETWORKDAYS(Lister!$D$21,Lister!$E$21,Lister!$D$7:$D$16),IF(OR(AND(E1082&lt;DATE(2022,2,1),F1082&lt;DATE(2022,2,1)),E1082&gt;DATE(2022,2,28)),0)))))),0),"")</f>
        <v/>
      </c>
      <c r="V1082" s="23" t="str">
        <f t="shared" si="115"/>
        <v/>
      </c>
      <c r="W1082" s="23" t="str">
        <f t="shared" si="116"/>
        <v/>
      </c>
      <c r="X1082" s="24" t="str">
        <f t="shared" si="117"/>
        <v/>
      </c>
    </row>
    <row r="1083" spans="1:24" x14ac:dyDescent="0.3">
      <c r="A1083" s="4" t="str">
        <f t="shared" si="118"/>
        <v/>
      </c>
      <c r="B1083" s="41"/>
      <c r="C1083" s="42"/>
      <c r="D1083" s="43"/>
      <c r="E1083" s="44"/>
      <c r="F1083" s="44"/>
      <c r="G1083" s="17" t="str">
        <f>IF(OR(E1083="",F1083=""),"",NETWORKDAYS(E1083,F1083,Lister!$D$7:$D$16))</f>
        <v/>
      </c>
      <c r="I1083" s="45" t="str">
        <f t="shared" si="112"/>
        <v/>
      </c>
      <c r="J1083" s="46"/>
      <c r="K1083" s="47">
        <f>IF(ISNUMBER('Opsparede løndele'!I1068),J1083+'Opsparede løndele'!I1068,J1083)</f>
        <v>0</v>
      </c>
      <c r="L1083" s="48"/>
      <c r="M1083" s="49"/>
      <c r="N1083" s="23" t="str">
        <f t="shared" si="113"/>
        <v/>
      </c>
      <c r="O1083" s="21" t="str">
        <f t="shared" si="114"/>
        <v/>
      </c>
      <c r="P1083" s="49"/>
      <c r="Q1083" s="49"/>
      <c r="R1083" s="49"/>
      <c r="S1083" s="22" t="str">
        <f>IFERROR(MAX(IF(OR(P1083="",Q1083="",R1083=""),"",IF(AND(MONTH(E1083)=12,MONTH(F1083)=12),(NETWORKDAYS(E1083,F1083,Lister!$D$7:$D$16)-P1083)*O1083/NETWORKDAYS(Lister!$D$19,Lister!$E$19,Lister!$D$7:$D$16),IF(AND(MONTH(E1083)=12,F1083&gt;DATE(2021,12,31)),(NETWORKDAYS(E1083,Lister!$E$19,Lister!$D$7:$D$16)-P1083)*O1083/NETWORKDAYS(Lister!$D$19,Lister!$E$19,Lister!$D$7:$D$16),IF(E1083&gt;DATE(2021,12,31),0)))),0),"")</f>
        <v/>
      </c>
      <c r="T1083" s="22" t="str">
        <f>IFERROR(MAX(IF(OR(P1083="",Q1083="",R1083=""),"",IF(AND(MONTH(E1083)=1,MONTH(F1083)=1),(NETWORKDAYS(E1083,F1083,Lister!$D$7:$D$16)-Q1083)*O1083/NETWORKDAYS(Lister!$D$20,Lister!$E$20,Lister!$D$7:$D$16),IF(AND(MONTH(E1083)=1,F1083&gt;DATE(2022,1,31)),(NETWORKDAYS(E1083,Lister!$E$20,Lister!$D$7:$D$16)-Q1083)*O1083/NETWORKDAYS(Lister!$D$20,Lister!$E$20,Lister!$D$7:$D$16),IF(AND(E1083&lt;DATE(2022,1,1),MONTH(F1083)=1),(NETWORKDAYS(Lister!$D$20,F1083,Lister!$D$7:$D$16)-Q1083)*O1083/NETWORKDAYS(Lister!$D$20,Lister!$E$20,Lister!$D$7:$D$16),IF(AND(E1083&lt;DATE(2022,1,1),F1083&gt;DATE(2022,1,31)),(NETWORKDAYS(Lister!$D$20,Lister!$E$20,Lister!$D$7:$D$16)-Q1083)*O1083/NETWORKDAYS(Lister!$D$20,Lister!$E$20,Lister!$D$7:$D$16),IF(OR(AND(E1083&lt;DATE(2022,1,1),F1083&lt;DATE(2022,1,1)),E1083&gt;DATE(2022,1,31)),0)))))),0),"")</f>
        <v/>
      </c>
      <c r="U1083" s="22" t="str">
        <f>IFERROR(MAX(IF(OR(P1083="",Q1083="",R1083=""),"",IF(AND(MONTH(E1083)=2,MONTH(F1083)=2),(NETWORKDAYS(E1083,F1083,Lister!$D$7:$D$16)-R1083)*O1083/NETWORKDAYS(Lister!$D$21,Lister!$E$21,Lister!$D$7:$D$16),IF(AND(MONTH(E1083)=2,F1083&gt;DATE(2022,2,28)),(NETWORKDAYS(E1083,Lister!$E$21,Lister!$D$7:$D$16)-R1083)*O1083/NETWORKDAYS(Lister!$D$21,Lister!$E$21,Lister!$D$7:$D$16),IF(AND(E1083&lt;DATE(2022,2,1),MONTH(F1083)=2),(NETWORKDAYS(Lister!$D$21,F1083,Lister!$D$7:$D$16)-R1083)*O1083/NETWORKDAYS(Lister!$D$21,Lister!$E$21,Lister!$D$7:$D$16),IF(AND(E1083&lt;DATE(2022,2,1),F1083&gt;DATE(2022,2,28)),(NETWORKDAYS(Lister!$D$21,Lister!$E$21,Lister!$D$7:$D$16)-R1083)*O1083/NETWORKDAYS(Lister!$D$21,Lister!$E$21,Lister!$D$7:$D$16),IF(OR(AND(E1083&lt;DATE(2022,2,1),F1083&lt;DATE(2022,2,1)),E1083&gt;DATE(2022,2,28)),0)))))),0),"")</f>
        <v/>
      </c>
      <c r="V1083" s="23" t="str">
        <f t="shared" si="115"/>
        <v/>
      </c>
      <c r="W1083" s="23" t="str">
        <f t="shared" si="116"/>
        <v/>
      </c>
      <c r="X1083" s="24" t="str">
        <f t="shared" si="117"/>
        <v/>
      </c>
    </row>
    <row r="1084" spans="1:24" x14ac:dyDescent="0.3">
      <c r="A1084" s="4" t="str">
        <f t="shared" si="118"/>
        <v/>
      </c>
      <c r="B1084" s="41"/>
      <c r="C1084" s="42"/>
      <c r="D1084" s="43"/>
      <c r="E1084" s="44"/>
      <c r="F1084" s="44"/>
      <c r="G1084" s="17" t="str">
        <f>IF(OR(E1084="",F1084=""),"",NETWORKDAYS(E1084,F1084,Lister!$D$7:$D$16))</f>
        <v/>
      </c>
      <c r="I1084" s="45" t="str">
        <f t="shared" si="112"/>
        <v/>
      </c>
      <c r="J1084" s="46"/>
      <c r="K1084" s="47">
        <f>IF(ISNUMBER('Opsparede løndele'!I1069),J1084+'Opsparede løndele'!I1069,J1084)</f>
        <v>0</v>
      </c>
      <c r="L1084" s="48"/>
      <c r="M1084" s="49"/>
      <c r="N1084" s="23" t="str">
        <f t="shared" si="113"/>
        <v/>
      </c>
      <c r="O1084" s="21" t="str">
        <f t="shared" si="114"/>
        <v/>
      </c>
      <c r="P1084" s="49"/>
      <c r="Q1084" s="49"/>
      <c r="R1084" s="49"/>
      <c r="S1084" s="22" t="str">
        <f>IFERROR(MAX(IF(OR(P1084="",Q1084="",R1084=""),"",IF(AND(MONTH(E1084)=12,MONTH(F1084)=12),(NETWORKDAYS(E1084,F1084,Lister!$D$7:$D$16)-P1084)*O1084/NETWORKDAYS(Lister!$D$19,Lister!$E$19,Lister!$D$7:$D$16),IF(AND(MONTH(E1084)=12,F1084&gt;DATE(2021,12,31)),(NETWORKDAYS(E1084,Lister!$E$19,Lister!$D$7:$D$16)-P1084)*O1084/NETWORKDAYS(Lister!$D$19,Lister!$E$19,Lister!$D$7:$D$16),IF(E1084&gt;DATE(2021,12,31),0)))),0),"")</f>
        <v/>
      </c>
      <c r="T1084" s="22" t="str">
        <f>IFERROR(MAX(IF(OR(P1084="",Q1084="",R1084=""),"",IF(AND(MONTH(E1084)=1,MONTH(F1084)=1),(NETWORKDAYS(E1084,F1084,Lister!$D$7:$D$16)-Q1084)*O1084/NETWORKDAYS(Lister!$D$20,Lister!$E$20,Lister!$D$7:$D$16),IF(AND(MONTH(E1084)=1,F1084&gt;DATE(2022,1,31)),(NETWORKDAYS(E1084,Lister!$E$20,Lister!$D$7:$D$16)-Q1084)*O1084/NETWORKDAYS(Lister!$D$20,Lister!$E$20,Lister!$D$7:$D$16),IF(AND(E1084&lt;DATE(2022,1,1),MONTH(F1084)=1),(NETWORKDAYS(Lister!$D$20,F1084,Lister!$D$7:$D$16)-Q1084)*O1084/NETWORKDAYS(Lister!$D$20,Lister!$E$20,Lister!$D$7:$D$16),IF(AND(E1084&lt;DATE(2022,1,1),F1084&gt;DATE(2022,1,31)),(NETWORKDAYS(Lister!$D$20,Lister!$E$20,Lister!$D$7:$D$16)-Q1084)*O1084/NETWORKDAYS(Lister!$D$20,Lister!$E$20,Lister!$D$7:$D$16),IF(OR(AND(E1084&lt;DATE(2022,1,1),F1084&lt;DATE(2022,1,1)),E1084&gt;DATE(2022,1,31)),0)))))),0),"")</f>
        <v/>
      </c>
      <c r="U1084" s="22" t="str">
        <f>IFERROR(MAX(IF(OR(P1084="",Q1084="",R1084=""),"",IF(AND(MONTH(E1084)=2,MONTH(F1084)=2),(NETWORKDAYS(E1084,F1084,Lister!$D$7:$D$16)-R1084)*O1084/NETWORKDAYS(Lister!$D$21,Lister!$E$21,Lister!$D$7:$D$16),IF(AND(MONTH(E1084)=2,F1084&gt;DATE(2022,2,28)),(NETWORKDAYS(E1084,Lister!$E$21,Lister!$D$7:$D$16)-R1084)*O1084/NETWORKDAYS(Lister!$D$21,Lister!$E$21,Lister!$D$7:$D$16),IF(AND(E1084&lt;DATE(2022,2,1),MONTH(F1084)=2),(NETWORKDAYS(Lister!$D$21,F1084,Lister!$D$7:$D$16)-R1084)*O1084/NETWORKDAYS(Lister!$D$21,Lister!$E$21,Lister!$D$7:$D$16),IF(AND(E1084&lt;DATE(2022,2,1),F1084&gt;DATE(2022,2,28)),(NETWORKDAYS(Lister!$D$21,Lister!$E$21,Lister!$D$7:$D$16)-R1084)*O1084/NETWORKDAYS(Lister!$D$21,Lister!$E$21,Lister!$D$7:$D$16),IF(OR(AND(E1084&lt;DATE(2022,2,1),F1084&lt;DATE(2022,2,1)),E1084&gt;DATE(2022,2,28)),0)))))),0),"")</f>
        <v/>
      </c>
      <c r="V1084" s="23" t="str">
        <f t="shared" si="115"/>
        <v/>
      </c>
      <c r="W1084" s="23" t="str">
        <f t="shared" si="116"/>
        <v/>
      </c>
      <c r="X1084" s="24" t="str">
        <f t="shared" si="117"/>
        <v/>
      </c>
    </row>
    <row r="1085" spans="1:24" x14ac:dyDescent="0.3">
      <c r="A1085" s="4" t="str">
        <f t="shared" si="118"/>
        <v/>
      </c>
      <c r="B1085" s="41"/>
      <c r="C1085" s="42"/>
      <c r="D1085" s="43"/>
      <c r="E1085" s="44"/>
      <c r="F1085" s="44"/>
      <c r="G1085" s="17" t="str">
        <f>IF(OR(E1085="",F1085=""),"",NETWORKDAYS(E1085,F1085,Lister!$D$7:$D$16))</f>
        <v/>
      </c>
      <c r="I1085" s="45" t="str">
        <f t="shared" si="112"/>
        <v/>
      </c>
      <c r="J1085" s="46"/>
      <c r="K1085" s="47">
        <f>IF(ISNUMBER('Opsparede løndele'!I1070),J1085+'Opsparede løndele'!I1070,J1085)</f>
        <v>0</v>
      </c>
      <c r="L1085" s="48"/>
      <c r="M1085" s="49"/>
      <c r="N1085" s="23" t="str">
        <f t="shared" si="113"/>
        <v/>
      </c>
      <c r="O1085" s="21" t="str">
        <f t="shared" si="114"/>
        <v/>
      </c>
      <c r="P1085" s="49"/>
      <c r="Q1085" s="49"/>
      <c r="R1085" s="49"/>
      <c r="S1085" s="22" t="str">
        <f>IFERROR(MAX(IF(OR(P1085="",Q1085="",R1085=""),"",IF(AND(MONTH(E1085)=12,MONTH(F1085)=12),(NETWORKDAYS(E1085,F1085,Lister!$D$7:$D$16)-P1085)*O1085/NETWORKDAYS(Lister!$D$19,Lister!$E$19,Lister!$D$7:$D$16),IF(AND(MONTH(E1085)=12,F1085&gt;DATE(2021,12,31)),(NETWORKDAYS(E1085,Lister!$E$19,Lister!$D$7:$D$16)-P1085)*O1085/NETWORKDAYS(Lister!$D$19,Lister!$E$19,Lister!$D$7:$D$16),IF(E1085&gt;DATE(2021,12,31),0)))),0),"")</f>
        <v/>
      </c>
      <c r="T1085" s="22" t="str">
        <f>IFERROR(MAX(IF(OR(P1085="",Q1085="",R1085=""),"",IF(AND(MONTH(E1085)=1,MONTH(F1085)=1),(NETWORKDAYS(E1085,F1085,Lister!$D$7:$D$16)-Q1085)*O1085/NETWORKDAYS(Lister!$D$20,Lister!$E$20,Lister!$D$7:$D$16),IF(AND(MONTH(E1085)=1,F1085&gt;DATE(2022,1,31)),(NETWORKDAYS(E1085,Lister!$E$20,Lister!$D$7:$D$16)-Q1085)*O1085/NETWORKDAYS(Lister!$D$20,Lister!$E$20,Lister!$D$7:$D$16),IF(AND(E1085&lt;DATE(2022,1,1),MONTH(F1085)=1),(NETWORKDAYS(Lister!$D$20,F1085,Lister!$D$7:$D$16)-Q1085)*O1085/NETWORKDAYS(Lister!$D$20,Lister!$E$20,Lister!$D$7:$D$16),IF(AND(E1085&lt;DATE(2022,1,1),F1085&gt;DATE(2022,1,31)),(NETWORKDAYS(Lister!$D$20,Lister!$E$20,Lister!$D$7:$D$16)-Q1085)*O1085/NETWORKDAYS(Lister!$D$20,Lister!$E$20,Lister!$D$7:$D$16),IF(OR(AND(E1085&lt;DATE(2022,1,1),F1085&lt;DATE(2022,1,1)),E1085&gt;DATE(2022,1,31)),0)))))),0),"")</f>
        <v/>
      </c>
      <c r="U1085" s="22" t="str">
        <f>IFERROR(MAX(IF(OR(P1085="",Q1085="",R1085=""),"",IF(AND(MONTH(E1085)=2,MONTH(F1085)=2),(NETWORKDAYS(E1085,F1085,Lister!$D$7:$D$16)-R1085)*O1085/NETWORKDAYS(Lister!$D$21,Lister!$E$21,Lister!$D$7:$D$16),IF(AND(MONTH(E1085)=2,F1085&gt;DATE(2022,2,28)),(NETWORKDAYS(E1085,Lister!$E$21,Lister!$D$7:$D$16)-R1085)*O1085/NETWORKDAYS(Lister!$D$21,Lister!$E$21,Lister!$D$7:$D$16),IF(AND(E1085&lt;DATE(2022,2,1),MONTH(F1085)=2),(NETWORKDAYS(Lister!$D$21,F1085,Lister!$D$7:$D$16)-R1085)*O1085/NETWORKDAYS(Lister!$D$21,Lister!$E$21,Lister!$D$7:$D$16),IF(AND(E1085&lt;DATE(2022,2,1),F1085&gt;DATE(2022,2,28)),(NETWORKDAYS(Lister!$D$21,Lister!$E$21,Lister!$D$7:$D$16)-R1085)*O1085/NETWORKDAYS(Lister!$D$21,Lister!$E$21,Lister!$D$7:$D$16),IF(OR(AND(E1085&lt;DATE(2022,2,1),F1085&lt;DATE(2022,2,1)),E1085&gt;DATE(2022,2,28)),0)))))),0),"")</f>
        <v/>
      </c>
      <c r="V1085" s="23" t="str">
        <f t="shared" si="115"/>
        <v/>
      </c>
      <c r="W1085" s="23" t="str">
        <f t="shared" si="116"/>
        <v/>
      </c>
      <c r="X1085" s="24" t="str">
        <f t="shared" si="117"/>
        <v/>
      </c>
    </row>
    <row r="1086" spans="1:24" x14ac:dyDescent="0.3">
      <c r="A1086" s="4" t="str">
        <f t="shared" si="118"/>
        <v/>
      </c>
      <c r="B1086" s="41"/>
      <c r="C1086" s="42"/>
      <c r="D1086" s="43"/>
      <c r="E1086" s="44"/>
      <c r="F1086" s="44"/>
      <c r="G1086" s="17" t="str">
        <f>IF(OR(E1086="",F1086=""),"",NETWORKDAYS(E1086,F1086,Lister!$D$7:$D$16))</f>
        <v/>
      </c>
      <c r="I1086" s="45" t="str">
        <f t="shared" si="112"/>
        <v/>
      </c>
      <c r="J1086" s="46"/>
      <c r="K1086" s="47">
        <f>IF(ISNUMBER('Opsparede løndele'!I1071),J1086+'Opsparede løndele'!I1071,J1086)</f>
        <v>0</v>
      </c>
      <c r="L1086" s="48"/>
      <c r="M1086" s="49"/>
      <c r="N1086" s="23" t="str">
        <f t="shared" si="113"/>
        <v/>
      </c>
      <c r="O1086" s="21" t="str">
        <f t="shared" si="114"/>
        <v/>
      </c>
      <c r="P1086" s="49"/>
      <c r="Q1086" s="49"/>
      <c r="R1086" s="49"/>
      <c r="S1086" s="22" t="str">
        <f>IFERROR(MAX(IF(OR(P1086="",Q1086="",R1086=""),"",IF(AND(MONTH(E1086)=12,MONTH(F1086)=12),(NETWORKDAYS(E1086,F1086,Lister!$D$7:$D$16)-P1086)*O1086/NETWORKDAYS(Lister!$D$19,Lister!$E$19,Lister!$D$7:$D$16),IF(AND(MONTH(E1086)=12,F1086&gt;DATE(2021,12,31)),(NETWORKDAYS(E1086,Lister!$E$19,Lister!$D$7:$D$16)-P1086)*O1086/NETWORKDAYS(Lister!$D$19,Lister!$E$19,Lister!$D$7:$D$16),IF(E1086&gt;DATE(2021,12,31),0)))),0),"")</f>
        <v/>
      </c>
      <c r="T1086" s="22" t="str">
        <f>IFERROR(MAX(IF(OR(P1086="",Q1086="",R1086=""),"",IF(AND(MONTH(E1086)=1,MONTH(F1086)=1),(NETWORKDAYS(E1086,F1086,Lister!$D$7:$D$16)-Q1086)*O1086/NETWORKDAYS(Lister!$D$20,Lister!$E$20,Lister!$D$7:$D$16),IF(AND(MONTH(E1086)=1,F1086&gt;DATE(2022,1,31)),(NETWORKDAYS(E1086,Lister!$E$20,Lister!$D$7:$D$16)-Q1086)*O1086/NETWORKDAYS(Lister!$D$20,Lister!$E$20,Lister!$D$7:$D$16),IF(AND(E1086&lt;DATE(2022,1,1),MONTH(F1086)=1),(NETWORKDAYS(Lister!$D$20,F1086,Lister!$D$7:$D$16)-Q1086)*O1086/NETWORKDAYS(Lister!$D$20,Lister!$E$20,Lister!$D$7:$D$16),IF(AND(E1086&lt;DATE(2022,1,1),F1086&gt;DATE(2022,1,31)),(NETWORKDAYS(Lister!$D$20,Lister!$E$20,Lister!$D$7:$D$16)-Q1086)*O1086/NETWORKDAYS(Lister!$D$20,Lister!$E$20,Lister!$D$7:$D$16),IF(OR(AND(E1086&lt;DATE(2022,1,1),F1086&lt;DATE(2022,1,1)),E1086&gt;DATE(2022,1,31)),0)))))),0),"")</f>
        <v/>
      </c>
      <c r="U1086" s="22" t="str">
        <f>IFERROR(MAX(IF(OR(P1086="",Q1086="",R1086=""),"",IF(AND(MONTH(E1086)=2,MONTH(F1086)=2),(NETWORKDAYS(E1086,F1086,Lister!$D$7:$D$16)-R1086)*O1086/NETWORKDAYS(Lister!$D$21,Lister!$E$21,Lister!$D$7:$D$16),IF(AND(MONTH(E1086)=2,F1086&gt;DATE(2022,2,28)),(NETWORKDAYS(E1086,Lister!$E$21,Lister!$D$7:$D$16)-R1086)*O1086/NETWORKDAYS(Lister!$D$21,Lister!$E$21,Lister!$D$7:$D$16),IF(AND(E1086&lt;DATE(2022,2,1),MONTH(F1086)=2),(NETWORKDAYS(Lister!$D$21,F1086,Lister!$D$7:$D$16)-R1086)*O1086/NETWORKDAYS(Lister!$D$21,Lister!$E$21,Lister!$D$7:$D$16),IF(AND(E1086&lt;DATE(2022,2,1),F1086&gt;DATE(2022,2,28)),(NETWORKDAYS(Lister!$D$21,Lister!$E$21,Lister!$D$7:$D$16)-R1086)*O1086/NETWORKDAYS(Lister!$D$21,Lister!$E$21,Lister!$D$7:$D$16),IF(OR(AND(E1086&lt;DATE(2022,2,1),F1086&lt;DATE(2022,2,1)),E1086&gt;DATE(2022,2,28)),0)))))),0),"")</f>
        <v/>
      </c>
      <c r="V1086" s="23" t="str">
        <f t="shared" si="115"/>
        <v/>
      </c>
      <c r="W1086" s="23" t="str">
        <f t="shared" si="116"/>
        <v/>
      </c>
      <c r="X1086" s="24" t="str">
        <f t="shared" si="117"/>
        <v/>
      </c>
    </row>
    <row r="1087" spans="1:24" x14ac:dyDescent="0.3">
      <c r="A1087" s="4" t="str">
        <f t="shared" si="118"/>
        <v/>
      </c>
      <c r="B1087" s="41"/>
      <c r="C1087" s="42"/>
      <c r="D1087" s="43"/>
      <c r="E1087" s="44"/>
      <c r="F1087" s="44"/>
      <c r="G1087" s="17" t="str">
        <f>IF(OR(E1087="",F1087=""),"",NETWORKDAYS(E1087,F1087,Lister!$D$7:$D$16))</f>
        <v/>
      </c>
      <c r="I1087" s="45" t="str">
        <f t="shared" si="112"/>
        <v/>
      </c>
      <c r="J1087" s="46"/>
      <c r="K1087" s="47">
        <f>IF(ISNUMBER('Opsparede løndele'!I1072),J1087+'Opsparede løndele'!I1072,J1087)</f>
        <v>0</v>
      </c>
      <c r="L1087" s="48"/>
      <c r="M1087" s="49"/>
      <c r="N1087" s="23" t="str">
        <f t="shared" si="113"/>
        <v/>
      </c>
      <c r="O1087" s="21" t="str">
        <f t="shared" si="114"/>
        <v/>
      </c>
      <c r="P1087" s="49"/>
      <c r="Q1087" s="49"/>
      <c r="R1087" s="49"/>
      <c r="S1087" s="22" t="str">
        <f>IFERROR(MAX(IF(OR(P1087="",Q1087="",R1087=""),"",IF(AND(MONTH(E1087)=12,MONTH(F1087)=12),(NETWORKDAYS(E1087,F1087,Lister!$D$7:$D$16)-P1087)*O1087/NETWORKDAYS(Lister!$D$19,Lister!$E$19,Lister!$D$7:$D$16),IF(AND(MONTH(E1087)=12,F1087&gt;DATE(2021,12,31)),(NETWORKDAYS(E1087,Lister!$E$19,Lister!$D$7:$D$16)-P1087)*O1087/NETWORKDAYS(Lister!$D$19,Lister!$E$19,Lister!$D$7:$D$16),IF(E1087&gt;DATE(2021,12,31),0)))),0),"")</f>
        <v/>
      </c>
      <c r="T1087" s="22" t="str">
        <f>IFERROR(MAX(IF(OR(P1087="",Q1087="",R1087=""),"",IF(AND(MONTH(E1087)=1,MONTH(F1087)=1),(NETWORKDAYS(E1087,F1087,Lister!$D$7:$D$16)-Q1087)*O1087/NETWORKDAYS(Lister!$D$20,Lister!$E$20,Lister!$D$7:$D$16),IF(AND(MONTH(E1087)=1,F1087&gt;DATE(2022,1,31)),(NETWORKDAYS(E1087,Lister!$E$20,Lister!$D$7:$D$16)-Q1087)*O1087/NETWORKDAYS(Lister!$D$20,Lister!$E$20,Lister!$D$7:$D$16),IF(AND(E1087&lt;DATE(2022,1,1),MONTH(F1087)=1),(NETWORKDAYS(Lister!$D$20,F1087,Lister!$D$7:$D$16)-Q1087)*O1087/NETWORKDAYS(Lister!$D$20,Lister!$E$20,Lister!$D$7:$D$16),IF(AND(E1087&lt;DATE(2022,1,1),F1087&gt;DATE(2022,1,31)),(NETWORKDAYS(Lister!$D$20,Lister!$E$20,Lister!$D$7:$D$16)-Q1087)*O1087/NETWORKDAYS(Lister!$D$20,Lister!$E$20,Lister!$D$7:$D$16),IF(OR(AND(E1087&lt;DATE(2022,1,1),F1087&lt;DATE(2022,1,1)),E1087&gt;DATE(2022,1,31)),0)))))),0),"")</f>
        <v/>
      </c>
      <c r="U1087" s="22" t="str">
        <f>IFERROR(MAX(IF(OR(P1087="",Q1087="",R1087=""),"",IF(AND(MONTH(E1087)=2,MONTH(F1087)=2),(NETWORKDAYS(E1087,F1087,Lister!$D$7:$D$16)-R1087)*O1087/NETWORKDAYS(Lister!$D$21,Lister!$E$21,Lister!$D$7:$D$16),IF(AND(MONTH(E1087)=2,F1087&gt;DATE(2022,2,28)),(NETWORKDAYS(E1087,Lister!$E$21,Lister!$D$7:$D$16)-R1087)*O1087/NETWORKDAYS(Lister!$D$21,Lister!$E$21,Lister!$D$7:$D$16),IF(AND(E1087&lt;DATE(2022,2,1),MONTH(F1087)=2),(NETWORKDAYS(Lister!$D$21,F1087,Lister!$D$7:$D$16)-R1087)*O1087/NETWORKDAYS(Lister!$D$21,Lister!$E$21,Lister!$D$7:$D$16),IF(AND(E1087&lt;DATE(2022,2,1),F1087&gt;DATE(2022,2,28)),(NETWORKDAYS(Lister!$D$21,Lister!$E$21,Lister!$D$7:$D$16)-R1087)*O1087/NETWORKDAYS(Lister!$D$21,Lister!$E$21,Lister!$D$7:$D$16),IF(OR(AND(E1087&lt;DATE(2022,2,1),F1087&lt;DATE(2022,2,1)),E1087&gt;DATE(2022,2,28)),0)))))),0),"")</f>
        <v/>
      </c>
      <c r="V1087" s="23" t="str">
        <f t="shared" si="115"/>
        <v/>
      </c>
      <c r="W1087" s="23" t="str">
        <f t="shared" si="116"/>
        <v/>
      </c>
      <c r="X1087" s="24" t="str">
        <f t="shared" si="117"/>
        <v/>
      </c>
    </row>
    <row r="1088" spans="1:24" x14ac:dyDescent="0.3">
      <c r="A1088" s="4" t="str">
        <f t="shared" si="118"/>
        <v/>
      </c>
      <c r="B1088" s="41"/>
      <c r="C1088" s="42"/>
      <c r="D1088" s="43"/>
      <c r="E1088" s="44"/>
      <c r="F1088" s="44"/>
      <c r="G1088" s="17" t="str">
        <f>IF(OR(E1088="",F1088=""),"",NETWORKDAYS(E1088,F1088,Lister!$D$7:$D$16))</f>
        <v/>
      </c>
      <c r="I1088" s="45" t="str">
        <f t="shared" si="112"/>
        <v/>
      </c>
      <c r="J1088" s="46"/>
      <c r="K1088" s="47">
        <f>IF(ISNUMBER('Opsparede løndele'!I1073),J1088+'Opsparede løndele'!I1073,J1088)</f>
        <v>0</v>
      </c>
      <c r="L1088" s="48"/>
      <c r="M1088" s="49"/>
      <c r="N1088" s="23" t="str">
        <f t="shared" si="113"/>
        <v/>
      </c>
      <c r="O1088" s="21" t="str">
        <f t="shared" si="114"/>
        <v/>
      </c>
      <c r="P1088" s="49"/>
      <c r="Q1088" s="49"/>
      <c r="R1088" s="49"/>
      <c r="S1088" s="22" t="str">
        <f>IFERROR(MAX(IF(OR(P1088="",Q1088="",R1088=""),"",IF(AND(MONTH(E1088)=12,MONTH(F1088)=12),(NETWORKDAYS(E1088,F1088,Lister!$D$7:$D$16)-P1088)*O1088/NETWORKDAYS(Lister!$D$19,Lister!$E$19,Lister!$D$7:$D$16),IF(AND(MONTH(E1088)=12,F1088&gt;DATE(2021,12,31)),(NETWORKDAYS(E1088,Lister!$E$19,Lister!$D$7:$D$16)-P1088)*O1088/NETWORKDAYS(Lister!$D$19,Lister!$E$19,Lister!$D$7:$D$16),IF(E1088&gt;DATE(2021,12,31),0)))),0),"")</f>
        <v/>
      </c>
      <c r="T1088" s="22" t="str">
        <f>IFERROR(MAX(IF(OR(P1088="",Q1088="",R1088=""),"",IF(AND(MONTH(E1088)=1,MONTH(F1088)=1),(NETWORKDAYS(E1088,F1088,Lister!$D$7:$D$16)-Q1088)*O1088/NETWORKDAYS(Lister!$D$20,Lister!$E$20,Lister!$D$7:$D$16),IF(AND(MONTH(E1088)=1,F1088&gt;DATE(2022,1,31)),(NETWORKDAYS(E1088,Lister!$E$20,Lister!$D$7:$D$16)-Q1088)*O1088/NETWORKDAYS(Lister!$D$20,Lister!$E$20,Lister!$D$7:$D$16),IF(AND(E1088&lt;DATE(2022,1,1),MONTH(F1088)=1),(NETWORKDAYS(Lister!$D$20,F1088,Lister!$D$7:$D$16)-Q1088)*O1088/NETWORKDAYS(Lister!$D$20,Lister!$E$20,Lister!$D$7:$D$16),IF(AND(E1088&lt;DATE(2022,1,1),F1088&gt;DATE(2022,1,31)),(NETWORKDAYS(Lister!$D$20,Lister!$E$20,Lister!$D$7:$D$16)-Q1088)*O1088/NETWORKDAYS(Lister!$D$20,Lister!$E$20,Lister!$D$7:$D$16),IF(OR(AND(E1088&lt;DATE(2022,1,1),F1088&lt;DATE(2022,1,1)),E1088&gt;DATE(2022,1,31)),0)))))),0),"")</f>
        <v/>
      </c>
      <c r="U1088" s="22" t="str">
        <f>IFERROR(MAX(IF(OR(P1088="",Q1088="",R1088=""),"",IF(AND(MONTH(E1088)=2,MONTH(F1088)=2),(NETWORKDAYS(E1088,F1088,Lister!$D$7:$D$16)-R1088)*O1088/NETWORKDAYS(Lister!$D$21,Lister!$E$21,Lister!$D$7:$D$16),IF(AND(MONTH(E1088)=2,F1088&gt;DATE(2022,2,28)),(NETWORKDAYS(E1088,Lister!$E$21,Lister!$D$7:$D$16)-R1088)*O1088/NETWORKDAYS(Lister!$D$21,Lister!$E$21,Lister!$D$7:$D$16),IF(AND(E1088&lt;DATE(2022,2,1),MONTH(F1088)=2),(NETWORKDAYS(Lister!$D$21,F1088,Lister!$D$7:$D$16)-R1088)*O1088/NETWORKDAYS(Lister!$D$21,Lister!$E$21,Lister!$D$7:$D$16),IF(AND(E1088&lt;DATE(2022,2,1),F1088&gt;DATE(2022,2,28)),(NETWORKDAYS(Lister!$D$21,Lister!$E$21,Lister!$D$7:$D$16)-R1088)*O1088/NETWORKDAYS(Lister!$D$21,Lister!$E$21,Lister!$D$7:$D$16),IF(OR(AND(E1088&lt;DATE(2022,2,1),F1088&lt;DATE(2022,2,1)),E1088&gt;DATE(2022,2,28)),0)))))),0),"")</f>
        <v/>
      </c>
      <c r="V1088" s="23" t="str">
        <f t="shared" si="115"/>
        <v/>
      </c>
      <c r="W1088" s="23" t="str">
        <f t="shared" si="116"/>
        <v/>
      </c>
      <c r="X1088" s="24" t="str">
        <f t="shared" si="117"/>
        <v/>
      </c>
    </row>
    <row r="1089" spans="1:24" x14ac:dyDescent="0.3">
      <c r="A1089" s="4" t="str">
        <f t="shared" si="118"/>
        <v/>
      </c>
      <c r="B1089" s="41"/>
      <c r="C1089" s="42"/>
      <c r="D1089" s="43"/>
      <c r="E1089" s="44"/>
      <c r="F1089" s="44"/>
      <c r="G1089" s="17" t="str">
        <f>IF(OR(E1089="",F1089=""),"",NETWORKDAYS(E1089,F1089,Lister!$D$7:$D$16))</f>
        <v/>
      </c>
      <c r="I1089" s="45" t="str">
        <f t="shared" si="112"/>
        <v/>
      </c>
      <c r="J1089" s="46"/>
      <c r="K1089" s="47">
        <f>IF(ISNUMBER('Opsparede løndele'!I1074),J1089+'Opsparede løndele'!I1074,J1089)</f>
        <v>0</v>
      </c>
      <c r="L1089" s="48"/>
      <c r="M1089" s="49"/>
      <c r="N1089" s="23" t="str">
        <f t="shared" si="113"/>
        <v/>
      </c>
      <c r="O1089" s="21" t="str">
        <f t="shared" si="114"/>
        <v/>
      </c>
      <c r="P1089" s="49"/>
      <c r="Q1089" s="49"/>
      <c r="R1089" s="49"/>
      <c r="S1089" s="22" t="str">
        <f>IFERROR(MAX(IF(OR(P1089="",Q1089="",R1089=""),"",IF(AND(MONTH(E1089)=12,MONTH(F1089)=12),(NETWORKDAYS(E1089,F1089,Lister!$D$7:$D$16)-P1089)*O1089/NETWORKDAYS(Lister!$D$19,Lister!$E$19,Lister!$D$7:$D$16),IF(AND(MONTH(E1089)=12,F1089&gt;DATE(2021,12,31)),(NETWORKDAYS(E1089,Lister!$E$19,Lister!$D$7:$D$16)-P1089)*O1089/NETWORKDAYS(Lister!$D$19,Lister!$E$19,Lister!$D$7:$D$16),IF(E1089&gt;DATE(2021,12,31),0)))),0),"")</f>
        <v/>
      </c>
      <c r="T1089" s="22" t="str">
        <f>IFERROR(MAX(IF(OR(P1089="",Q1089="",R1089=""),"",IF(AND(MONTH(E1089)=1,MONTH(F1089)=1),(NETWORKDAYS(E1089,F1089,Lister!$D$7:$D$16)-Q1089)*O1089/NETWORKDAYS(Lister!$D$20,Lister!$E$20,Lister!$D$7:$D$16),IF(AND(MONTH(E1089)=1,F1089&gt;DATE(2022,1,31)),(NETWORKDAYS(E1089,Lister!$E$20,Lister!$D$7:$D$16)-Q1089)*O1089/NETWORKDAYS(Lister!$D$20,Lister!$E$20,Lister!$D$7:$D$16),IF(AND(E1089&lt;DATE(2022,1,1),MONTH(F1089)=1),(NETWORKDAYS(Lister!$D$20,F1089,Lister!$D$7:$D$16)-Q1089)*O1089/NETWORKDAYS(Lister!$D$20,Lister!$E$20,Lister!$D$7:$D$16),IF(AND(E1089&lt;DATE(2022,1,1),F1089&gt;DATE(2022,1,31)),(NETWORKDAYS(Lister!$D$20,Lister!$E$20,Lister!$D$7:$D$16)-Q1089)*O1089/NETWORKDAYS(Lister!$D$20,Lister!$E$20,Lister!$D$7:$D$16),IF(OR(AND(E1089&lt;DATE(2022,1,1),F1089&lt;DATE(2022,1,1)),E1089&gt;DATE(2022,1,31)),0)))))),0),"")</f>
        <v/>
      </c>
      <c r="U1089" s="22" t="str">
        <f>IFERROR(MAX(IF(OR(P1089="",Q1089="",R1089=""),"",IF(AND(MONTH(E1089)=2,MONTH(F1089)=2),(NETWORKDAYS(E1089,F1089,Lister!$D$7:$D$16)-R1089)*O1089/NETWORKDAYS(Lister!$D$21,Lister!$E$21,Lister!$D$7:$D$16),IF(AND(MONTH(E1089)=2,F1089&gt;DATE(2022,2,28)),(NETWORKDAYS(E1089,Lister!$E$21,Lister!$D$7:$D$16)-R1089)*O1089/NETWORKDAYS(Lister!$D$21,Lister!$E$21,Lister!$D$7:$D$16),IF(AND(E1089&lt;DATE(2022,2,1),MONTH(F1089)=2),(NETWORKDAYS(Lister!$D$21,F1089,Lister!$D$7:$D$16)-R1089)*O1089/NETWORKDAYS(Lister!$D$21,Lister!$E$21,Lister!$D$7:$D$16),IF(AND(E1089&lt;DATE(2022,2,1),F1089&gt;DATE(2022,2,28)),(NETWORKDAYS(Lister!$D$21,Lister!$E$21,Lister!$D$7:$D$16)-R1089)*O1089/NETWORKDAYS(Lister!$D$21,Lister!$E$21,Lister!$D$7:$D$16),IF(OR(AND(E1089&lt;DATE(2022,2,1),F1089&lt;DATE(2022,2,1)),E1089&gt;DATE(2022,2,28)),0)))))),0),"")</f>
        <v/>
      </c>
      <c r="V1089" s="23" t="str">
        <f t="shared" si="115"/>
        <v/>
      </c>
      <c r="W1089" s="23" t="str">
        <f t="shared" si="116"/>
        <v/>
      </c>
      <c r="X1089" s="24" t="str">
        <f t="shared" si="117"/>
        <v/>
      </c>
    </row>
    <row r="1090" spans="1:24" x14ac:dyDescent="0.3">
      <c r="A1090" s="4" t="str">
        <f t="shared" si="118"/>
        <v/>
      </c>
      <c r="B1090" s="41"/>
      <c r="C1090" s="42"/>
      <c r="D1090" s="43"/>
      <c r="E1090" s="44"/>
      <c r="F1090" s="44"/>
      <c r="G1090" s="17" t="str">
        <f>IF(OR(E1090="",F1090=""),"",NETWORKDAYS(E1090,F1090,Lister!$D$7:$D$16))</f>
        <v/>
      </c>
      <c r="I1090" s="45" t="str">
        <f t="shared" si="112"/>
        <v/>
      </c>
      <c r="J1090" s="46"/>
      <c r="K1090" s="47">
        <f>IF(ISNUMBER('Opsparede løndele'!I1075),J1090+'Opsparede løndele'!I1075,J1090)</f>
        <v>0</v>
      </c>
      <c r="L1090" s="48"/>
      <c r="M1090" s="49"/>
      <c r="N1090" s="23" t="str">
        <f t="shared" si="113"/>
        <v/>
      </c>
      <c r="O1090" s="21" t="str">
        <f t="shared" si="114"/>
        <v/>
      </c>
      <c r="P1090" s="49"/>
      <c r="Q1090" s="49"/>
      <c r="R1090" s="49"/>
      <c r="S1090" s="22" t="str">
        <f>IFERROR(MAX(IF(OR(P1090="",Q1090="",R1090=""),"",IF(AND(MONTH(E1090)=12,MONTH(F1090)=12),(NETWORKDAYS(E1090,F1090,Lister!$D$7:$D$16)-P1090)*O1090/NETWORKDAYS(Lister!$D$19,Lister!$E$19,Lister!$D$7:$D$16),IF(AND(MONTH(E1090)=12,F1090&gt;DATE(2021,12,31)),(NETWORKDAYS(E1090,Lister!$E$19,Lister!$D$7:$D$16)-P1090)*O1090/NETWORKDAYS(Lister!$D$19,Lister!$E$19,Lister!$D$7:$D$16),IF(E1090&gt;DATE(2021,12,31),0)))),0),"")</f>
        <v/>
      </c>
      <c r="T1090" s="22" t="str">
        <f>IFERROR(MAX(IF(OR(P1090="",Q1090="",R1090=""),"",IF(AND(MONTH(E1090)=1,MONTH(F1090)=1),(NETWORKDAYS(E1090,F1090,Lister!$D$7:$D$16)-Q1090)*O1090/NETWORKDAYS(Lister!$D$20,Lister!$E$20,Lister!$D$7:$D$16),IF(AND(MONTH(E1090)=1,F1090&gt;DATE(2022,1,31)),(NETWORKDAYS(E1090,Lister!$E$20,Lister!$D$7:$D$16)-Q1090)*O1090/NETWORKDAYS(Lister!$D$20,Lister!$E$20,Lister!$D$7:$D$16),IF(AND(E1090&lt;DATE(2022,1,1),MONTH(F1090)=1),(NETWORKDAYS(Lister!$D$20,F1090,Lister!$D$7:$D$16)-Q1090)*O1090/NETWORKDAYS(Lister!$D$20,Lister!$E$20,Lister!$D$7:$D$16),IF(AND(E1090&lt;DATE(2022,1,1),F1090&gt;DATE(2022,1,31)),(NETWORKDAYS(Lister!$D$20,Lister!$E$20,Lister!$D$7:$D$16)-Q1090)*O1090/NETWORKDAYS(Lister!$D$20,Lister!$E$20,Lister!$D$7:$D$16),IF(OR(AND(E1090&lt;DATE(2022,1,1),F1090&lt;DATE(2022,1,1)),E1090&gt;DATE(2022,1,31)),0)))))),0),"")</f>
        <v/>
      </c>
      <c r="U1090" s="22" t="str">
        <f>IFERROR(MAX(IF(OR(P1090="",Q1090="",R1090=""),"",IF(AND(MONTH(E1090)=2,MONTH(F1090)=2),(NETWORKDAYS(E1090,F1090,Lister!$D$7:$D$16)-R1090)*O1090/NETWORKDAYS(Lister!$D$21,Lister!$E$21,Lister!$D$7:$D$16),IF(AND(MONTH(E1090)=2,F1090&gt;DATE(2022,2,28)),(NETWORKDAYS(E1090,Lister!$E$21,Lister!$D$7:$D$16)-R1090)*O1090/NETWORKDAYS(Lister!$D$21,Lister!$E$21,Lister!$D$7:$D$16),IF(AND(E1090&lt;DATE(2022,2,1),MONTH(F1090)=2),(NETWORKDAYS(Lister!$D$21,F1090,Lister!$D$7:$D$16)-R1090)*O1090/NETWORKDAYS(Lister!$D$21,Lister!$E$21,Lister!$D$7:$D$16),IF(AND(E1090&lt;DATE(2022,2,1),F1090&gt;DATE(2022,2,28)),(NETWORKDAYS(Lister!$D$21,Lister!$E$21,Lister!$D$7:$D$16)-R1090)*O1090/NETWORKDAYS(Lister!$D$21,Lister!$E$21,Lister!$D$7:$D$16),IF(OR(AND(E1090&lt;DATE(2022,2,1),F1090&lt;DATE(2022,2,1)),E1090&gt;DATE(2022,2,28)),0)))))),0),"")</f>
        <v/>
      </c>
      <c r="V1090" s="23" t="str">
        <f t="shared" si="115"/>
        <v/>
      </c>
      <c r="W1090" s="23" t="str">
        <f t="shared" si="116"/>
        <v/>
      </c>
      <c r="X1090" s="24" t="str">
        <f t="shared" si="117"/>
        <v/>
      </c>
    </row>
    <row r="1091" spans="1:24" x14ac:dyDescent="0.3">
      <c r="A1091" s="4" t="str">
        <f t="shared" si="118"/>
        <v/>
      </c>
      <c r="B1091" s="41"/>
      <c r="C1091" s="42"/>
      <c r="D1091" s="43"/>
      <c r="E1091" s="44"/>
      <c r="F1091" s="44"/>
      <c r="G1091" s="17" t="str">
        <f>IF(OR(E1091="",F1091=""),"",NETWORKDAYS(E1091,F1091,Lister!$D$7:$D$16))</f>
        <v/>
      </c>
      <c r="I1091" s="45" t="str">
        <f t="shared" si="112"/>
        <v/>
      </c>
      <c r="J1091" s="46"/>
      <c r="K1091" s="47">
        <f>IF(ISNUMBER('Opsparede løndele'!I1076),J1091+'Opsparede løndele'!I1076,J1091)</f>
        <v>0</v>
      </c>
      <c r="L1091" s="48"/>
      <c r="M1091" s="49"/>
      <c r="N1091" s="23" t="str">
        <f t="shared" si="113"/>
        <v/>
      </c>
      <c r="O1091" s="21" t="str">
        <f t="shared" si="114"/>
        <v/>
      </c>
      <c r="P1091" s="49"/>
      <c r="Q1091" s="49"/>
      <c r="R1091" s="49"/>
      <c r="S1091" s="22" t="str">
        <f>IFERROR(MAX(IF(OR(P1091="",Q1091="",R1091=""),"",IF(AND(MONTH(E1091)=12,MONTH(F1091)=12),(NETWORKDAYS(E1091,F1091,Lister!$D$7:$D$16)-P1091)*O1091/NETWORKDAYS(Lister!$D$19,Lister!$E$19,Lister!$D$7:$D$16),IF(AND(MONTH(E1091)=12,F1091&gt;DATE(2021,12,31)),(NETWORKDAYS(E1091,Lister!$E$19,Lister!$D$7:$D$16)-P1091)*O1091/NETWORKDAYS(Lister!$D$19,Lister!$E$19,Lister!$D$7:$D$16),IF(E1091&gt;DATE(2021,12,31),0)))),0),"")</f>
        <v/>
      </c>
      <c r="T1091" s="22" t="str">
        <f>IFERROR(MAX(IF(OR(P1091="",Q1091="",R1091=""),"",IF(AND(MONTH(E1091)=1,MONTH(F1091)=1),(NETWORKDAYS(E1091,F1091,Lister!$D$7:$D$16)-Q1091)*O1091/NETWORKDAYS(Lister!$D$20,Lister!$E$20,Lister!$D$7:$D$16),IF(AND(MONTH(E1091)=1,F1091&gt;DATE(2022,1,31)),(NETWORKDAYS(E1091,Lister!$E$20,Lister!$D$7:$D$16)-Q1091)*O1091/NETWORKDAYS(Lister!$D$20,Lister!$E$20,Lister!$D$7:$D$16),IF(AND(E1091&lt;DATE(2022,1,1),MONTH(F1091)=1),(NETWORKDAYS(Lister!$D$20,F1091,Lister!$D$7:$D$16)-Q1091)*O1091/NETWORKDAYS(Lister!$D$20,Lister!$E$20,Lister!$D$7:$D$16),IF(AND(E1091&lt;DATE(2022,1,1),F1091&gt;DATE(2022,1,31)),(NETWORKDAYS(Lister!$D$20,Lister!$E$20,Lister!$D$7:$D$16)-Q1091)*O1091/NETWORKDAYS(Lister!$D$20,Lister!$E$20,Lister!$D$7:$D$16),IF(OR(AND(E1091&lt;DATE(2022,1,1),F1091&lt;DATE(2022,1,1)),E1091&gt;DATE(2022,1,31)),0)))))),0),"")</f>
        <v/>
      </c>
      <c r="U1091" s="22" t="str">
        <f>IFERROR(MAX(IF(OR(P1091="",Q1091="",R1091=""),"",IF(AND(MONTH(E1091)=2,MONTH(F1091)=2),(NETWORKDAYS(E1091,F1091,Lister!$D$7:$D$16)-R1091)*O1091/NETWORKDAYS(Lister!$D$21,Lister!$E$21,Lister!$D$7:$D$16),IF(AND(MONTH(E1091)=2,F1091&gt;DATE(2022,2,28)),(NETWORKDAYS(E1091,Lister!$E$21,Lister!$D$7:$D$16)-R1091)*O1091/NETWORKDAYS(Lister!$D$21,Lister!$E$21,Lister!$D$7:$D$16),IF(AND(E1091&lt;DATE(2022,2,1),MONTH(F1091)=2),(NETWORKDAYS(Lister!$D$21,F1091,Lister!$D$7:$D$16)-R1091)*O1091/NETWORKDAYS(Lister!$D$21,Lister!$E$21,Lister!$D$7:$D$16),IF(AND(E1091&lt;DATE(2022,2,1),F1091&gt;DATE(2022,2,28)),(NETWORKDAYS(Lister!$D$21,Lister!$E$21,Lister!$D$7:$D$16)-R1091)*O1091/NETWORKDAYS(Lister!$D$21,Lister!$E$21,Lister!$D$7:$D$16),IF(OR(AND(E1091&lt;DATE(2022,2,1),F1091&lt;DATE(2022,2,1)),E1091&gt;DATE(2022,2,28)),0)))))),0),"")</f>
        <v/>
      </c>
      <c r="V1091" s="23" t="str">
        <f t="shared" si="115"/>
        <v/>
      </c>
      <c r="W1091" s="23" t="str">
        <f t="shared" si="116"/>
        <v/>
      </c>
      <c r="X1091" s="24" t="str">
        <f t="shared" si="117"/>
        <v/>
      </c>
    </row>
    <row r="1092" spans="1:24" x14ac:dyDescent="0.3">
      <c r="A1092" s="4" t="str">
        <f t="shared" si="118"/>
        <v/>
      </c>
      <c r="B1092" s="41"/>
      <c r="C1092" s="42"/>
      <c r="D1092" s="43"/>
      <c r="E1092" s="44"/>
      <c r="F1092" s="44"/>
      <c r="G1092" s="17" t="str">
        <f>IF(OR(E1092="",F1092=""),"",NETWORKDAYS(E1092,F1092,Lister!$D$7:$D$16))</f>
        <v/>
      </c>
      <c r="I1092" s="45" t="str">
        <f t="shared" si="112"/>
        <v/>
      </c>
      <c r="J1092" s="46"/>
      <c r="K1092" s="47">
        <f>IF(ISNUMBER('Opsparede løndele'!I1077),J1092+'Opsparede løndele'!I1077,J1092)</f>
        <v>0</v>
      </c>
      <c r="L1092" s="48"/>
      <c r="M1092" s="49"/>
      <c r="N1092" s="23" t="str">
        <f t="shared" si="113"/>
        <v/>
      </c>
      <c r="O1092" s="21" t="str">
        <f t="shared" si="114"/>
        <v/>
      </c>
      <c r="P1092" s="49"/>
      <c r="Q1092" s="49"/>
      <c r="R1092" s="49"/>
      <c r="S1092" s="22" t="str">
        <f>IFERROR(MAX(IF(OR(P1092="",Q1092="",R1092=""),"",IF(AND(MONTH(E1092)=12,MONTH(F1092)=12),(NETWORKDAYS(E1092,F1092,Lister!$D$7:$D$16)-P1092)*O1092/NETWORKDAYS(Lister!$D$19,Lister!$E$19,Lister!$D$7:$D$16),IF(AND(MONTH(E1092)=12,F1092&gt;DATE(2021,12,31)),(NETWORKDAYS(E1092,Lister!$E$19,Lister!$D$7:$D$16)-P1092)*O1092/NETWORKDAYS(Lister!$D$19,Lister!$E$19,Lister!$D$7:$D$16),IF(E1092&gt;DATE(2021,12,31),0)))),0),"")</f>
        <v/>
      </c>
      <c r="T1092" s="22" t="str">
        <f>IFERROR(MAX(IF(OR(P1092="",Q1092="",R1092=""),"",IF(AND(MONTH(E1092)=1,MONTH(F1092)=1),(NETWORKDAYS(E1092,F1092,Lister!$D$7:$D$16)-Q1092)*O1092/NETWORKDAYS(Lister!$D$20,Lister!$E$20,Lister!$D$7:$D$16),IF(AND(MONTH(E1092)=1,F1092&gt;DATE(2022,1,31)),(NETWORKDAYS(E1092,Lister!$E$20,Lister!$D$7:$D$16)-Q1092)*O1092/NETWORKDAYS(Lister!$D$20,Lister!$E$20,Lister!$D$7:$D$16),IF(AND(E1092&lt;DATE(2022,1,1),MONTH(F1092)=1),(NETWORKDAYS(Lister!$D$20,F1092,Lister!$D$7:$D$16)-Q1092)*O1092/NETWORKDAYS(Lister!$D$20,Lister!$E$20,Lister!$D$7:$D$16),IF(AND(E1092&lt;DATE(2022,1,1),F1092&gt;DATE(2022,1,31)),(NETWORKDAYS(Lister!$D$20,Lister!$E$20,Lister!$D$7:$D$16)-Q1092)*O1092/NETWORKDAYS(Lister!$D$20,Lister!$E$20,Lister!$D$7:$D$16),IF(OR(AND(E1092&lt;DATE(2022,1,1),F1092&lt;DATE(2022,1,1)),E1092&gt;DATE(2022,1,31)),0)))))),0),"")</f>
        <v/>
      </c>
      <c r="U1092" s="22" t="str">
        <f>IFERROR(MAX(IF(OR(P1092="",Q1092="",R1092=""),"",IF(AND(MONTH(E1092)=2,MONTH(F1092)=2),(NETWORKDAYS(E1092,F1092,Lister!$D$7:$D$16)-R1092)*O1092/NETWORKDAYS(Lister!$D$21,Lister!$E$21,Lister!$D$7:$D$16),IF(AND(MONTH(E1092)=2,F1092&gt;DATE(2022,2,28)),(NETWORKDAYS(E1092,Lister!$E$21,Lister!$D$7:$D$16)-R1092)*O1092/NETWORKDAYS(Lister!$D$21,Lister!$E$21,Lister!$D$7:$D$16),IF(AND(E1092&lt;DATE(2022,2,1),MONTH(F1092)=2),(NETWORKDAYS(Lister!$D$21,F1092,Lister!$D$7:$D$16)-R1092)*O1092/NETWORKDAYS(Lister!$D$21,Lister!$E$21,Lister!$D$7:$D$16),IF(AND(E1092&lt;DATE(2022,2,1),F1092&gt;DATE(2022,2,28)),(NETWORKDAYS(Lister!$D$21,Lister!$E$21,Lister!$D$7:$D$16)-R1092)*O1092/NETWORKDAYS(Lister!$D$21,Lister!$E$21,Lister!$D$7:$D$16),IF(OR(AND(E1092&lt;DATE(2022,2,1),F1092&lt;DATE(2022,2,1)),E1092&gt;DATE(2022,2,28)),0)))))),0),"")</f>
        <v/>
      </c>
      <c r="V1092" s="23" t="str">
        <f t="shared" si="115"/>
        <v/>
      </c>
      <c r="W1092" s="23" t="str">
        <f t="shared" si="116"/>
        <v/>
      </c>
      <c r="X1092" s="24" t="str">
        <f t="shared" si="117"/>
        <v/>
      </c>
    </row>
    <row r="1093" spans="1:24" x14ac:dyDescent="0.3">
      <c r="A1093" s="4" t="str">
        <f t="shared" si="118"/>
        <v/>
      </c>
      <c r="B1093" s="41"/>
      <c r="C1093" s="42"/>
      <c r="D1093" s="43"/>
      <c r="E1093" s="44"/>
      <c r="F1093" s="44"/>
      <c r="G1093" s="17" t="str">
        <f>IF(OR(E1093="",F1093=""),"",NETWORKDAYS(E1093,F1093,Lister!$D$7:$D$16))</f>
        <v/>
      </c>
      <c r="I1093" s="45" t="str">
        <f t="shared" si="112"/>
        <v/>
      </c>
      <c r="J1093" s="46"/>
      <c r="K1093" s="47">
        <f>IF(ISNUMBER('Opsparede løndele'!I1078),J1093+'Opsparede løndele'!I1078,J1093)</f>
        <v>0</v>
      </c>
      <c r="L1093" s="48"/>
      <c r="M1093" s="49"/>
      <c r="N1093" s="23" t="str">
        <f t="shared" si="113"/>
        <v/>
      </c>
      <c r="O1093" s="21" t="str">
        <f t="shared" si="114"/>
        <v/>
      </c>
      <c r="P1093" s="49"/>
      <c r="Q1093" s="49"/>
      <c r="R1093" s="49"/>
      <c r="S1093" s="22" t="str">
        <f>IFERROR(MAX(IF(OR(P1093="",Q1093="",R1093=""),"",IF(AND(MONTH(E1093)=12,MONTH(F1093)=12),(NETWORKDAYS(E1093,F1093,Lister!$D$7:$D$16)-P1093)*O1093/NETWORKDAYS(Lister!$D$19,Lister!$E$19,Lister!$D$7:$D$16),IF(AND(MONTH(E1093)=12,F1093&gt;DATE(2021,12,31)),(NETWORKDAYS(E1093,Lister!$E$19,Lister!$D$7:$D$16)-P1093)*O1093/NETWORKDAYS(Lister!$D$19,Lister!$E$19,Lister!$D$7:$D$16),IF(E1093&gt;DATE(2021,12,31),0)))),0),"")</f>
        <v/>
      </c>
      <c r="T1093" s="22" t="str">
        <f>IFERROR(MAX(IF(OR(P1093="",Q1093="",R1093=""),"",IF(AND(MONTH(E1093)=1,MONTH(F1093)=1),(NETWORKDAYS(E1093,F1093,Lister!$D$7:$D$16)-Q1093)*O1093/NETWORKDAYS(Lister!$D$20,Lister!$E$20,Lister!$D$7:$D$16),IF(AND(MONTH(E1093)=1,F1093&gt;DATE(2022,1,31)),(NETWORKDAYS(E1093,Lister!$E$20,Lister!$D$7:$D$16)-Q1093)*O1093/NETWORKDAYS(Lister!$D$20,Lister!$E$20,Lister!$D$7:$D$16),IF(AND(E1093&lt;DATE(2022,1,1),MONTH(F1093)=1),(NETWORKDAYS(Lister!$D$20,F1093,Lister!$D$7:$D$16)-Q1093)*O1093/NETWORKDAYS(Lister!$D$20,Lister!$E$20,Lister!$D$7:$D$16),IF(AND(E1093&lt;DATE(2022,1,1),F1093&gt;DATE(2022,1,31)),(NETWORKDAYS(Lister!$D$20,Lister!$E$20,Lister!$D$7:$D$16)-Q1093)*O1093/NETWORKDAYS(Lister!$D$20,Lister!$E$20,Lister!$D$7:$D$16),IF(OR(AND(E1093&lt;DATE(2022,1,1),F1093&lt;DATE(2022,1,1)),E1093&gt;DATE(2022,1,31)),0)))))),0),"")</f>
        <v/>
      </c>
      <c r="U1093" s="22" t="str">
        <f>IFERROR(MAX(IF(OR(P1093="",Q1093="",R1093=""),"",IF(AND(MONTH(E1093)=2,MONTH(F1093)=2),(NETWORKDAYS(E1093,F1093,Lister!$D$7:$D$16)-R1093)*O1093/NETWORKDAYS(Lister!$D$21,Lister!$E$21,Lister!$D$7:$D$16),IF(AND(MONTH(E1093)=2,F1093&gt;DATE(2022,2,28)),(NETWORKDAYS(E1093,Lister!$E$21,Lister!$D$7:$D$16)-R1093)*O1093/NETWORKDAYS(Lister!$D$21,Lister!$E$21,Lister!$D$7:$D$16),IF(AND(E1093&lt;DATE(2022,2,1),MONTH(F1093)=2),(NETWORKDAYS(Lister!$D$21,F1093,Lister!$D$7:$D$16)-R1093)*O1093/NETWORKDAYS(Lister!$D$21,Lister!$E$21,Lister!$D$7:$D$16),IF(AND(E1093&lt;DATE(2022,2,1),F1093&gt;DATE(2022,2,28)),(NETWORKDAYS(Lister!$D$21,Lister!$E$21,Lister!$D$7:$D$16)-R1093)*O1093/NETWORKDAYS(Lister!$D$21,Lister!$E$21,Lister!$D$7:$D$16),IF(OR(AND(E1093&lt;DATE(2022,2,1),F1093&lt;DATE(2022,2,1)),E1093&gt;DATE(2022,2,28)),0)))))),0),"")</f>
        <v/>
      </c>
      <c r="V1093" s="23" t="str">
        <f t="shared" si="115"/>
        <v/>
      </c>
      <c r="W1093" s="23" t="str">
        <f t="shared" si="116"/>
        <v/>
      </c>
      <c r="X1093" s="24" t="str">
        <f t="shared" si="117"/>
        <v/>
      </c>
    </row>
    <row r="1094" spans="1:24" x14ac:dyDescent="0.3">
      <c r="A1094" s="4" t="str">
        <f t="shared" si="118"/>
        <v/>
      </c>
      <c r="B1094" s="41"/>
      <c r="C1094" s="42"/>
      <c r="D1094" s="43"/>
      <c r="E1094" s="44"/>
      <c r="F1094" s="44"/>
      <c r="G1094" s="17" t="str">
        <f>IF(OR(E1094="",F1094=""),"",NETWORKDAYS(E1094,F1094,Lister!$D$7:$D$16))</f>
        <v/>
      </c>
      <c r="I1094" s="45" t="str">
        <f t="shared" si="112"/>
        <v/>
      </c>
      <c r="J1094" s="46"/>
      <c r="K1094" s="47">
        <f>IF(ISNUMBER('Opsparede løndele'!I1079),J1094+'Opsparede løndele'!I1079,J1094)</f>
        <v>0</v>
      </c>
      <c r="L1094" s="48"/>
      <c r="M1094" s="49"/>
      <c r="N1094" s="23" t="str">
        <f t="shared" si="113"/>
        <v/>
      </c>
      <c r="O1094" s="21" t="str">
        <f t="shared" si="114"/>
        <v/>
      </c>
      <c r="P1094" s="49"/>
      <c r="Q1094" s="49"/>
      <c r="R1094" s="49"/>
      <c r="S1094" s="22" t="str">
        <f>IFERROR(MAX(IF(OR(P1094="",Q1094="",R1094=""),"",IF(AND(MONTH(E1094)=12,MONTH(F1094)=12),(NETWORKDAYS(E1094,F1094,Lister!$D$7:$D$16)-P1094)*O1094/NETWORKDAYS(Lister!$D$19,Lister!$E$19,Lister!$D$7:$D$16),IF(AND(MONTH(E1094)=12,F1094&gt;DATE(2021,12,31)),(NETWORKDAYS(E1094,Lister!$E$19,Lister!$D$7:$D$16)-P1094)*O1094/NETWORKDAYS(Lister!$D$19,Lister!$E$19,Lister!$D$7:$D$16),IF(E1094&gt;DATE(2021,12,31),0)))),0),"")</f>
        <v/>
      </c>
      <c r="T1094" s="22" t="str">
        <f>IFERROR(MAX(IF(OR(P1094="",Q1094="",R1094=""),"",IF(AND(MONTH(E1094)=1,MONTH(F1094)=1),(NETWORKDAYS(E1094,F1094,Lister!$D$7:$D$16)-Q1094)*O1094/NETWORKDAYS(Lister!$D$20,Lister!$E$20,Lister!$D$7:$D$16),IF(AND(MONTH(E1094)=1,F1094&gt;DATE(2022,1,31)),(NETWORKDAYS(E1094,Lister!$E$20,Lister!$D$7:$D$16)-Q1094)*O1094/NETWORKDAYS(Lister!$D$20,Lister!$E$20,Lister!$D$7:$D$16),IF(AND(E1094&lt;DATE(2022,1,1),MONTH(F1094)=1),(NETWORKDAYS(Lister!$D$20,F1094,Lister!$D$7:$D$16)-Q1094)*O1094/NETWORKDAYS(Lister!$D$20,Lister!$E$20,Lister!$D$7:$D$16),IF(AND(E1094&lt;DATE(2022,1,1),F1094&gt;DATE(2022,1,31)),(NETWORKDAYS(Lister!$D$20,Lister!$E$20,Lister!$D$7:$D$16)-Q1094)*O1094/NETWORKDAYS(Lister!$D$20,Lister!$E$20,Lister!$D$7:$D$16),IF(OR(AND(E1094&lt;DATE(2022,1,1),F1094&lt;DATE(2022,1,1)),E1094&gt;DATE(2022,1,31)),0)))))),0),"")</f>
        <v/>
      </c>
      <c r="U1094" s="22" t="str">
        <f>IFERROR(MAX(IF(OR(P1094="",Q1094="",R1094=""),"",IF(AND(MONTH(E1094)=2,MONTH(F1094)=2),(NETWORKDAYS(E1094,F1094,Lister!$D$7:$D$16)-R1094)*O1094/NETWORKDAYS(Lister!$D$21,Lister!$E$21,Lister!$D$7:$D$16),IF(AND(MONTH(E1094)=2,F1094&gt;DATE(2022,2,28)),(NETWORKDAYS(E1094,Lister!$E$21,Lister!$D$7:$D$16)-R1094)*O1094/NETWORKDAYS(Lister!$D$21,Lister!$E$21,Lister!$D$7:$D$16),IF(AND(E1094&lt;DATE(2022,2,1),MONTH(F1094)=2),(NETWORKDAYS(Lister!$D$21,F1094,Lister!$D$7:$D$16)-R1094)*O1094/NETWORKDAYS(Lister!$D$21,Lister!$E$21,Lister!$D$7:$D$16),IF(AND(E1094&lt;DATE(2022,2,1),F1094&gt;DATE(2022,2,28)),(NETWORKDAYS(Lister!$D$21,Lister!$E$21,Lister!$D$7:$D$16)-R1094)*O1094/NETWORKDAYS(Lister!$D$21,Lister!$E$21,Lister!$D$7:$D$16),IF(OR(AND(E1094&lt;DATE(2022,2,1),F1094&lt;DATE(2022,2,1)),E1094&gt;DATE(2022,2,28)),0)))))),0),"")</f>
        <v/>
      </c>
      <c r="V1094" s="23" t="str">
        <f t="shared" si="115"/>
        <v/>
      </c>
      <c r="W1094" s="23" t="str">
        <f t="shared" si="116"/>
        <v/>
      </c>
      <c r="X1094" s="24" t="str">
        <f t="shared" si="117"/>
        <v/>
      </c>
    </row>
    <row r="1095" spans="1:24" x14ac:dyDescent="0.3">
      <c r="A1095" s="4" t="str">
        <f t="shared" si="118"/>
        <v/>
      </c>
      <c r="B1095" s="41"/>
      <c r="C1095" s="42"/>
      <c r="D1095" s="43"/>
      <c r="E1095" s="44"/>
      <c r="F1095" s="44"/>
      <c r="G1095" s="17" t="str">
        <f>IF(OR(E1095="",F1095=""),"",NETWORKDAYS(E1095,F1095,Lister!$D$7:$D$16))</f>
        <v/>
      </c>
      <c r="I1095" s="45" t="str">
        <f t="shared" si="112"/>
        <v/>
      </c>
      <c r="J1095" s="46"/>
      <c r="K1095" s="47">
        <f>IF(ISNUMBER('Opsparede løndele'!I1080),J1095+'Opsparede løndele'!I1080,J1095)</f>
        <v>0</v>
      </c>
      <c r="L1095" s="48"/>
      <c r="M1095" s="49"/>
      <c r="N1095" s="23" t="str">
        <f t="shared" si="113"/>
        <v/>
      </c>
      <c r="O1095" s="21" t="str">
        <f t="shared" si="114"/>
        <v/>
      </c>
      <c r="P1095" s="49"/>
      <c r="Q1095" s="49"/>
      <c r="R1095" s="49"/>
      <c r="S1095" s="22" t="str">
        <f>IFERROR(MAX(IF(OR(P1095="",Q1095="",R1095=""),"",IF(AND(MONTH(E1095)=12,MONTH(F1095)=12),(NETWORKDAYS(E1095,F1095,Lister!$D$7:$D$16)-P1095)*O1095/NETWORKDAYS(Lister!$D$19,Lister!$E$19,Lister!$D$7:$D$16),IF(AND(MONTH(E1095)=12,F1095&gt;DATE(2021,12,31)),(NETWORKDAYS(E1095,Lister!$E$19,Lister!$D$7:$D$16)-P1095)*O1095/NETWORKDAYS(Lister!$D$19,Lister!$E$19,Lister!$D$7:$D$16),IF(E1095&gt;DATE(2021,12,31),0)))),0),"")</f>
        <v/>
      </c>
      <c r="T1095" s="22" t="str">
        <f>IFERROR(MAX(IF(OR(P1095="",Q1095="",R1095=""),"",IF(AND(MONTH(E1095)=1,MONTH(F1095)=1),(NETWORKDAYS(E1095,F1095,Lister!$D$7:$D$16)-Q1095)*O1095/NETWORKDAYS(Lister!$D$20,Lister!$E$20,Lister!$D$7:$D$16),IF(AND(MONTH(E1095)=1,F1095&gt;DATE(2022,1,31)),(NETWORKDAYS(E1095,Lister!$E$20,Lister!$D$7:$D$16)-Q1095)*O1095/NETWORKDAYS(Lister!$D$20,Lister!$E$20,Lister!$D$7:$D$16),IF(AND(E1095&lt;DATE(2022,1,1),MONTH(F1095)=1),(NETWORKDAYS(Lister!$D$20,F1095,Lister!$D$7:$D$16)-Q1095)*O1095/NETWORKDAYS(Lister!$D$20,Lister!$E$20,Lister!$D$7:$D$16),IF(AND(E1095&lt;DATE(2022,1,1),F1095&gt;DATE(2022,1,31)),(NETWORKDAYS(Lister!$D$20,Lister!$E$20,Lister!$D$7:$D$16)-Q1095)*O1095/NETWORKDAYS(Lister!$D$20,Lister!$E$20,Lister!$D$7:$D$16),IF(OR(AND(E1095&lt;DATE(2022,1,1),F1095&lt;DATE(2022,1,1)),E1095&gt;DATE(2022,1,31)),0)))))),0),"")</f>
        <v/>
      </c>
      <c r="U1095" s="22" t="str">
        <f>IFERROR(MAX(IF(OR(P1095="",Q1095="",R1095=""),"",IF(AND(MONTH(E1095)=2,MONTH(F1095)=2),(NETWORKDAYS(E1095,F1095,Lister!$D$7:$D$16)-R1095)*O1095/NETWORKDAYS(Lister!$D$21,Lister!$E$21,Lister!$D$7:$D$16),IF(AND(MONTH(E1095)=2,F1095&gt;DATE(2022,2,28)),(NETWORKDAYS(E1095,Lister!$E$21,Lister!$D$7:$D$16)-R1095)*O1095/NETWORKDAYS(Lister!$D$21,Lister!$E$21,Lister!$D$7:$D$16),IF(AND(E1095&lt;DATE(2022,2,1),MONTH(F1095)=2),(NETWORKDAYS(Lister!$D$21,F1095,Lister!$D$7:$D$16)-R1095)*O1095/NETWORKDAYS(Lister!$D$21,Lister!$E$21,Lister!$D$7:$D$16),IF(AND(E1095&lt;DATE(2022,2,1),F1095&gt;DATE(2022,2,28)),(NETWORKDAYS(Lister!$D$21,Lister!$E$21,Lister!$D$7:$D$16)-R1095)*O1095/NETWORKDAYS(Lister!$D$21,Lister!$E$21,Lister!$D$7:$D$16),IF(OR(AND(E1095&lt;DATE(2022,2,1),F1095&lt;DATE(2022,2,1)),E1095&gt;DATE(2022,2,28)),0)))))),0),"")</f>
        <v/>
      </c>
      <c r="V1095" s="23" t="str">
        <f t="shared" si="115"/>
        <v/>
      </c>
      <c r="W1095" s="23" t="str">
        <f t="shared" si="116"/>
        <v/>
      </c>
      <c r="X1095" s="24" t="str">
        <f t="shared" si="117"/>
        <v/>
      </c>
    </row>
    <row r="1096" spans="1:24" x14ac:dyDescent="0.3">
      <c r="A1096" s="4" t="str">
        <f t="shared" si="118"/>
        <v/>
      </c>
      <c r="B1096" s="41"/>
      <c r="C1096" s="42"/>
      <c r="D1096" s="43"/>
      <c r="E1096" s="44"/>
      <c r="F1096" s="44"/>
      <c r="G1096" s="17" t="str">
        <f>IF(OR(E1096="",F1096=""),"",NETWORKDAYS(E1096,F1096,Lister!$D$7:$D$16))</f>
        <v/>
      </c>
      <c r="I1096" s="45" t="str">
        <f t="shared" si="112"/>
        <v/>
      </c>
      <c r="J1096" s="46"/>
      <c r="K1096" s="47">
        <f>IF(ISNUMBER('Opsparede løndele'!I1081),J1096+'Opsparede løndele'!I1081,J1096)</f>
        <v>0</v>
      </c>
      <c r="L1096" s="48"/>
      <c r="M1096" s="49"/>
      <c r="N1096" s="23" t="str">
        <f t="shared" si="113"/>
        <v/>
      </c>
      <c r="O1096" s="21" t="str">
        <f t="shared" si="114"/>
        <v/>
      </c>
      <c r="P1096" s="49"/>
      <c r="Q1096" s="49"/>
      <c r="R1096" s="49"/>
      <c r="S1096" s="22" t="str">
        <f>IFERROR(MAX(IF(OR(P1096="",Q1096="",R1096=""),"",IF(AND(MONTH(E1096)=12,MONTH(F1096)=12),(NETWORKDAYS(E1096,F1096,Lister!$D$7:$D$16)-P1096)*O1096/NETWORKDAYS(Lister!$D$19,Lister!$E$19,Lister!$D$7:$D$16),IF(AND(MONTH(E1096)=12,F1096&gt;DATE(2021,12,31)),(NETWORKDAYS(E1096,Lister!$E$19,Lister!$D$7:$D$16)-P1096)*O1096/NETWORKDAYS(Lister!$D$19,Lister!$E$19,Lister!$D$7:$D$16),IF(E1096&gt;DATE(2021,12,31),0)))),0),"")</f>
        <v/>
      </c>
      <c r="T1096" s="22" t="str">
        <f>IFERROR(MAX(IF(OR(P1096="",Q1096="",R1096=""),"",IF(AND(MONTH(E1096)=1,MONTH(F1096)=1),(NETWORKDAYS(E1096,F1096,Lister!$D$7:$D$16)-Q1096)*O1096/NETWORKDAYS(Lister!$D$20,Lister!$E$20,Lister!$D$7:$D$16),IF(AND(MONTH(E1096)=1,F1096&gt;DATE(2022,1,31)),(NETWORKDAYS(E1096,Lister!$E$20,Lister!$D$7:$D$16)-Q1096)*O1096/NETWORKDAYS(Lister!$D$20,Lister!$E$20,Lister!$D$7:$D$16),IF(AND(E1096&lt;DATE(2022,1,1),MONTH(F1096)=1),(NETWORKDAYS(Lister!$D$20,F1096,Lister!$D$7:$D$16)-Q1096)*O1096/NETWORKDAYS(Lister!$D$20,Lister!$E$20,Lister!$D$7:$D$16),IF(AND(E1096&lt;DATE(2022,1,1),F1096&gt;DATE(2022,1,31)),(NETWORKDAYS(Lister!$D$20,Lister!$E$20,Lister!$D$7:$D$16)-Q1096)*O1096/NETWORKDAYS(Lister!$D$20,Lister!$E$20,Lister!$D$7:$D$16),IF(OR(AND(E1096&lt;DATE(2022,1,1),F1096&lt;DATE(2022,1,1)),E1096&gt;DATE(2022,1,31)),0)))))),0),"")</f>
        <v/>
      </c>
      <c r="U1096" s="22" t="str">
        <f>IFERROR(MAX(IF(OR(P1096="",Q1096="",R1096=""),"",IF(AND(MONTH(E1096)=2,MONTH(F1096)=2),(NETWORKDAYS(E1096,F1096,Lister!$D$7:$D$16)-R1096)*O1096/NETWORKDAYS(Lister!$D$21,Lister!$E$21,Lister!$D$7:$D$16),IF(AND(MONTH(E1096)=2,F1096&gt;DATE(2022,2,28)),(NETWORKDAYS(E1096,Lister!$E$21,Lister!$D$7:$D$16)-R1096)*O1096/NETWORKDAYS(Lister!$D$21,Lister!$E$21,Lister!$D$7:$D$16),IF(AND(E1096&lt;DATE(2022,2,1),MONTH(F1096)=2),(NETWORKDAYS(Lister!$D$21,F1096,Lister!$D$7:$D$16)-R1096)*O1096/NETWORKDAYS(Lister!$D$21,Lister!$E$21,Lister!$D$7:$D$16),IF(AND(E1096&lt;DATE(2022,2,1),F1096&gt;DATE(2022,2,28)),(NETWORKDAYS(Lister!$D$21,Lister!$E$21,Lister!$D$7:$D$16)-R1096)*O1096/NETWORKDAYS(Lister!$D$21,Lister!$E$21,Lister!$D$7:$D$16),IF(OR(AND(E1096&lt;DATE(2022,2,1),F1096&lt;DATE(2022,2,1)),E1096&gt;DATE(2022,2,28)),0)))))),0),"")</f>
        <v/>
      </c>
      <c r="V1096" s="23" t="str">
        <f t="shared" si="115"/>
        <v/>
      </c>
      <c r="W1096" s="23" t="str">
        <f t="shared" si="116"/>
        <v/>
      </c>
      <c r="X1096" s="24" t="str">
        <f t="shared" si="117"/>
        <v/>
      </c>
    </row>
    <row r="1097" spans="1:24" x14ac:dyDescent="0.3">
      <c r="A1097" s="4" t="str">
        <f t="shared" si="118"/>
        <v/>
      </c>
      <c r="B1097" s="41"/>
      <c r="C1097" s="42"/>
      <c r="D1097" s="43"/>
      <c r="E1097" s="44"/>
      <c r="F1097" s="44"/>
      <c r="G1097" s="17" t="str">
        <f>IF(OR(E1097="",F1097=""),"",NETWORKDAYS(E1097,F1097,Lister!$D$7:$D$16))</f>
        <v/>
      </c>
      <c r="I1097" s="45" t="str">
        <f t="shared" si="112"/>
        <v/>
      </c>
      <c r="J1097" s="46"/>
      <c r="K1097" s="47">
        <f>IF(ISNUMBER('Opsparede løndele'!I1082),J1097+'Opsparede løndele'!I1082,J1097)</f>
        <v>0</v>
      </c>
      <c r="L1097" s="48"/>
      <c r="M1097" s="49"/>
      <c r="N1097" s="23" t="str">
        <f t="shared" si="113"/>
        <v/>
      </c>
      <c r="O1097" s="21" t="str">
        <f t="shared" si="114"/>
        <v/>
      </c>
      <c r="P1097" s="49"/>
      <c r="Q1097" s="49"/>
      <c r="R1097" s="49"/>
      <c r="S1097" s="22" t="str">
        <f>IFERROR(MAX(IF(OR(P1097="",Q1097="",R1097=""),"",IF(AND(MONTH(E1097)=12,MONTH(F1097)=12),(NETWORKDAYS(E1097,F1097,Lister!$D$7:$D$16)-P1097)*O1097/NETWORKDAYS(Lister!$D$19,Lister!$E$19,Lister!$D$7:$D$16),IF(AND(MONTH(E1097)=12,F1097&gt;DATE(2021,12,31)),(NETWORKDAYS(E1097,Lister!$E$19,Lister!$D$7:$D$16)-P1097)*O1097/NETWORKDAYS(Lister!$D$19,Lister!$E$19,Lister!$D$7:$D$16),IF(E1097&gt;DATE(2021,12,31),0)))),0),"")</f>
        <v/>
      </c>
      <c r="T1097" s="22" t="str">
        <f>IFERROR(MAX(IF(OR(P1097="",Q1097="",R1097=""),"",IF(AND(MONTH(E1097)=1,MONTH(F1097)=1),(NETWORKDAYS(E1097,F1097,Lister!$D$7:$D$16)-Q1097)*O1097/NETWORKDAYS(Lister!$D$20,Lister!$E$20,Lister!$D$7:$D$16),IF(AND(MONTH(E1097)=1,F1097&gt;DATE(2022,1,31)),(NETWORKDAYS(E1097,Lister!$E$20,Lister!$D$7:$D$16)-Q1097)*O1097/NETWORKDAYS(Lister!$D$20,Lister!$E$20,Lister!$D$7:$D$16),IF(AND(E1097&lt;DATE(2022,1,1),MONTH(F1097)=1),(NETWORKDAYS(Lister!$D$20,F1097,Lister!$D$7:$D$16)-Q1097)*O1097/NETWORKDAYS(Lister!$D$20,Lister!$E$20,Lister!$D$7:$D$16),IF(AND(E1097&lt;DATE(2022,1,1),F1097&gt;DATE(2022,1,31)),(NETWORKDAYS(Lister!$D$20,Lister!$E$20,Lister!$D$7:$D$16)-Q1097)*O1097/NETWORKDAYS(Lister!$D$20,Lister!$E$20,Lister!$D$7:$D$16),IF(OR(AND(E1097&lt;DATE(2022,1,1),F1097&lt;DATE(2022,1,1)),E1097&gt;DATE(2022,1,31)),0)))))),0),"")</f>
        <v/>
      </c>
      <c r="U1097" s="22" t="str">
        <f>IFERROR(MAX(IF(OR(P1097="",Q1097="",R1097=""),"",IF(AND(MONTH(E1097)=2,MONTH(F1097)=2),(NETWORKDAYS(E1097,F1097,Lister!$D$7:$D$16)-R1097)*O1097/NETWORKDAYS(Lister!$D$21,Lister!$E$21,Lister!$D$7:$D$16),IF(AND(MONTH(E1097)=2,F1097&gt;DATE(2022,2,28)),(NETWORKDAYS(E1097,Lister!$E$21,Lister!$D$7:$D$16)-R1097)*O1097/NETWORKDAYS(Lister!$D$21,Lister!$E$21,Lister!$D$7:$D$16),IF(AND(E1097&lt;DATE(2022,2,1),MONTH(F1097)=2),(NETWORKDAYS(Lister!$D$21,F1097,Lister!$D$7:$D$16)-R1097)*O1097/NETWORKDAYS(Lister!$D$21,Lister!$E$21,Lister!$D$7:$D$16),IF(AND(E1097&lt;DATE(2022,2,1),F1097&gt;DATE(2022,2,28)),(NETWORKDAYS(Lister!$D$21,Lister!$E$21,Lister!$D$7:$D$16)-R1097)*O1097/NETWORKDAYS(Lister!$D$21,Lister!$E$21,Lister!$D$7:$D$16),IF(OR(AND(E1097&lt;DATE(2022,2,1),F1097&lt;DATE(2022,2,1)),E1097&gt;DATE(2022,2,28)),0)))))),0),"")</f>
        <v/>
      </c>
      <c r="V1097" s="23" t="str">
        <f t="shared" si="115"/>
        <v/>
      </c>
      <c r="W1097" s="23" t="str">
        <f t="shared" si="116"/>
        <v/>
      </c>
      <c r="X1097" s="24" t="str">
        <f t="shared" si="117"/>
        <v/>
      </c>
    </row>
    <row r="1098" spans="1:24" x14ac:dyDescent="0.3">
      <c r="A1098" s="4" t="str">
        <f t="shared" si="118"/>
        <v/>
      </c>
      <c r="B1098" s="41"/>
      <c r="C1098" s="42"/>
      <c r="D1098" s="43"/>
      <c r="E1098" s="44"/>
      <c r="F1098" s="44"/>
      <c r="G1098" s="17" t="str">
        <f>IF(OR(E1098="",F1098=""),"",NETWORKDAYS(E1098,F1098,Lister!$D$7:$D$16))</f>
        <v/>
      </c>
      <c r="I1098" s="45" t="str">
        <f t="shared" si="112"/>
        <v/>
      </c>
      <c r="J1098" s="46"/>
      <c r="K1098" s="47">
        <f>IF(ISNUMBER('Opsparede løndele'!I1083),J1098+'Opsparede løndele'!I1083,J1098)</f>
        <v>0</v>
      </c>
      <c r="L1098" s="48"/>
      <c r="M1098" s="49"/>
      <c r="N1098" s="23" t="str">
        <f t="shared" si="113"/>
        <v/>
      </c>
      <c r="O1098" s="21" t="str">
        <f t="shared" si="114"/>
        <v/>
      </c>
      <c r="P1098" s="49"/>
      <c r="Q1098" s="49"/>
      <c r="R1098" s="49"/>
      <c r="S1098" s="22" t="str">
        <f>IFERROR(MAX(IF(OR(P1098="",Q1098="",R1098=""),"",IF(AND(MONTH(E1098)=12,MONTH(F1098)=12),(NETWORKDAYS(E1098,F1098,Lister!$D$7:$D$16)-P1098)*O1098/NETWORKDAYS(Lister!$D$19,Lister!$E$19,Lister!$D$7:$D$16),IF(AND(MONTH(E1098)=12,F1098&gt;DATE(2021,12,31)),(NETWORKDAYS(E1098,Lister!$E$19,Lister!$D$7:$D$16)-P1098)*O1098/NETWORKDAYS(Lister!$D$19,Lister!$E$19,Lister!$D$7:$D$16),IF(E1098&gt;DATE(2021,12,31),0)))),0),"")</f>
        <v/>
      </c>
      <c r="T1098" s="22" t="str">
        <f>IFERROR(MAX(IF(OR(P1098="",Q1098="",R1098=""),"",IF(AND(MONTH(E1098)=1,MONTH(F1098)=1),(NETWORKDAYS(E1098,F1098,Lister!$D$7:$D$16)-Q1098)*O1098/NETWORKDAYS(Lister!$D$20,Lister!$E$20,Lister!$D$7:$D$16),IF(AND(MONTH(E1098)=1,F1098&gt;DATE(2022,1,31)),(NETWORKDAYS(E1098,Lister!$E$20,Lister!$D$7:$D$16)-Q1098)*O1098/NETWORKDAYS(Lister!$D$20,Lister!$E$20,Lister!$D$7:$D$16),IF(AND(E1098&lt;DATE(2022,1,1),MONTH(F1098)=1),(NETWORKDAYS(Lister!$D$20,F1098,Lister!$D$7:$D$16)-Q1098)*O1098/NETWORKDAYS(Lister!$D$20,Lister!$E$20,Lister!$D$7:$D$16),IF(AND(E1098&lt;DATE(2022,1,1),F1098&gt;DATE(2022,1,31)),(NETWORKDAYS(Lister!$D$20,Lister!$E$20,Lister!$D$7:$D$16)-Q1098)*O1098/NETWORKDAYS(Lister!$D$20,Lister!$E$20,Lister!$D$7:$D$16),IF(OR(AND(E1098&lt;DATE(2022,1,1),F1098&lt;DATE(2022,1,1)),E1098&gt;DATE(2022,1,31)),0)))))),0),"")</f>
        <v/>
      </c>
      <c r="U1098" s="22" t="str">
        <f>IFERROR(MAX(IF(OR(P1098="",Q1098="",R1098=""),"",IF(AND(MONTH(E1098)=2,MONTH(F1098)=2),(NETWORKDAYS(E1098,F1098,Lister!$D$7:$D$16)-R1098)*O1098/NETWORKDAYS(Lister!$D$21,Lister!$E$21,Lister!$D$7:$D$16),IF(AND(MONTH(E1098)=2,F1098&gt;DATE(2022,2,28)),(NETWORKDAYS(E1098,Lister!$E$21,Lister!$D$7:$D$16)-R1098)*O1098/NETWORKDAYS(Lister!$D$21,Lister!$E$21,Lister!$D$7:$D$16),IF(AND(E1098&lt;DATE(2022,2,1),MONTH(F1098)=2),(NETWORKDAYS(Lister!$D$21,F1098,Lister!$D$7:$D$16)-R1098)*O1098/NETWORKDAYS(Lister!$D$21,Lister!$E$21,Lister!$D$7:$D$16),IF(AND(E1098&lt;DATE(2022,2,1),F1098&gt;DATE(2022,2,28)),(NETWORKDAYS(Lister!$D$21,Lister!$E$21,Lister!$D$7:$D$16)-R1098)*O1098/NETWORKDAYS(Lister!$D$21,Lister!$E$21,Lister!$D$7:$D$16),IF(OR(AND(E1098&lt;DATE(2022,2,1),F1098&lt;DATE(2022,2,1)),E1098&gt;DATE(2022,2,28)),0)))))),0),"")</f>
        <v/>
      </c>
      <c r="V1098" s="23" t="str">
        <f t="shared" si="115"/>
        <v/>
      </c>
      <c r="W1098" s="23" t="str">
        <f t="shared" si="116"/>
        <v/>
      </c>
      <c r="X1098" s="24" t="str">
        <f t="shared" si="117"/>
        <v/>
      </c>
    </row>
    <row r="1099" spans="1:24" x14ac:dyDescent="0.3">
      <c r="A1099" s="4" t="str">
        <f t="shared" si="118"/>
        <v/>
      </c>
      <c r="B1099" s="41"/>
      <c r="C1099" s="42"/>
      <c r="D1099" s="43"/>
      <c r="E1099" s="44"/>
      <c r="F1099" s="44"/>
      <c r="G1099" s="17" t="str">
        <f>IF(OR(E1099="",F1099=""),"",NETWORKDAYS(E1099,F1099,Lister!$D$7:$D$16))</f>
        <v/>
      </c>
      <c r="I1099" s="45" t="str">
        <f t="shared" si="112"/>
        <v/>
      </c>
      <c r="J1099" s="46"/>
      <c r="K1099" s="47">
        <f>IF(ISNUMBER('Opsparede løndele'!I1084),J1099+'Opsparede løndele'!I1084,J1099)</f>
        <v>0</v>
      </c>
      <c r="L1099" s="48"/>
      <c r="M1099" s="49"/>
      <c r="N1099" s="23" t="str">
        <f t="shared" si="113"/>
        <v/>
      </c>
      <c r="O1099" s="21" t="str">
        <f t="shared" si="114"/>
        <v/>
      </c>
      <c r="P1099" s="49"/>
      <c r="Q1099" s="49"/>
      <c r="R1099" s="49"/>
      <c r="S1099" s="22" t="str">
        <f>IFERROR(MAX(IF(OR(P1099="",Q1099="",R1099=""),"",IF(AND(MONTH(E1099)=12,MONTH(F1099)=12),(NETWORKDAYS(E1099,F1099,Lister!$D$7:$D$16)-P1099)*O1099/NETWORKDAYS(Lister!$D$19,Lister!$E$19,Lister!$D$7:$D$16),IF(AND(MONTH(E1099)=12,F1099&gt;DATE(2021,12,31)),(NETWORKDAYS(E1099,Lister!$E$19,Lister!$D$7:$D$16)-P1099)*O1099/NETWORKDAYS(Lister!$D$19,Lister!$E$19,Lister!$D$7:$D$16),IF(E1099&gt;DATE(2021,12,31),0)))),0),"")</f>
        <v/>
      </c>
      <c r="T1099" s="22" t="str">
        <f>IFERROR(MAX(IF(OR(P1099="",Q1099="",R1099=""),"",IF(AND(MONTH(E1099)=1,MONTH(F1099)=1),(NETWORKDAYS(E1099,F1099,Lister!$D$7:$D$16)-Q1099)*O1099/NETWORKDAYS(Lister!$D$20,Lister!$E$20,Lister!$D$7:$D$16),IF(AND(MONTH(E1099)=1,F1099&gt;DATE(2022,1,31)),(NETWORKDAYS(E1099,Lister!$E$20,Lister!$D$7:$D$16)-Q1099)*O1099/NETWORKDAYS(Lister!$D$20,Lister!$E$20,Lister!$D$7:$D$16),IF(AND(E1099&lt;DATE(2022,1,1),MONTH(F1099)=1),(NETWORKDAYS(Lister!$D$20,F1099,Lister!$D$7:$D$16)-Q1099)*O1099/NETWORKDAYS(Lister!$D$20,Lister!$E$20,Lister!$D$7:$D$16),IF(AND(E1099&lt;DATE(2022,1,1),F1099&gt;DATE(2022,1,31)),(NETWORKDAYS(Lister!$D$20,Lister!$E$20,Lister!$D$7:$D$16)-Q1099)*O1099/NETWORKDAYS(Lister!$D$20,Lister!$E$20,Lister!$D$7:$D$16),IF(OR(AND(E1099&lt;DATE(2022,1,1),F1099&lt;DATE(2022,1,1)),E1099&gt;DATE(2022,1,31)),0)))))),0),"")</f>
        <v/>
      </c>
      <c r="U1099" s="22" t="str">
        <f>IFERROR(MAX(IF(OR(P1099="",Q1099="",R1099=""),"",IF(AND(MONTH(E1099)=2,MONTH(F1099)=2),(NETWORKDAYS(E1099,F1099,Lister!$D$7:$D$16)-R1099)*O1099/NETWORKDAYS(Lister!$D$21,Lister!$E$21,Lister!$D$7:$D$16),IF(AND(MONTH(E1099)=2,F1099&gt;DATE(2022,2,28)),(NETWORKDAYS(E1099,Lister!$E$21,Lister!$D$7:$D$16)-R1099)*O1099/NETWORKDAYS(Lister!$D$21,Lister!$E$21,Lister!$D$7:$D$16),IF(AND(E1099&lt;DATE(2022,2,1),MONTH(F1099)=2),(NETWORKDAYS(Lister!$D$21,F1099,Lister!$D$7:$D$16)-R1099)*O1099/NETWORKDAYS(Lister!$D$21,Lister!$E$21,Lister!$D$7:$D$16),IF(AND(E1099&lt;DATE(2022,2,1),F1099&gt;DATE(2022,2,28)),(NETWORKDAYS(Lister!$D$21,Lister!$E$21,Lister!$D$7:$D$16)-R1099)*O1099/NETWORKDAYS(Lister!$D$21,Lister!$E$21,Lister!$D$7:$D$16),IF(OR(AND(E1099&lt;DATE(2022,2,1),F1099&lt;DATE(2022,2,1)),E1099&gt;DATE(2022,2,28)),0)))))),0),"")</f>
        <v/>
      </c>
      <c r="V1099" s="23" t="str">
        <f t="shared" si="115"/>
        <v/>
      </c>
      <c r="W1099" s="23" t="str">
        <f t="shared" si="116"/>
        <v/>
      </c>
      <c r="X1099" s="24" t="str">
        <f t="shared" si="117"/>
        <v/>
      </c>
    </row>
    <row r="1100" spans="1:24" x14ac:dyDescent="0.3">
      <c r="A1100" s="4" t="str">
        <f t="shared" si="118"/>
        <v/>
      </c>
      <c r="B1100" s="41"/>
      <c r="C1100" s="42"/>
      <c r="D1100" s="43"/>
      <c r="E1100" s="44"/>
      <c r="F1100" s="44"/>
      <c r="G1100" s="17" t="str">
        <f>IF(OR(E1100="",F1100=""),"",NETWORKDAYS(E1100,F1100,Lister!$D$7:$D$16))</f>
        <v/>
      </c>
      <c r="I1100" s="45" t="str">
        <f t="shared" si="112"/>
        <v/>
      </c>
      <c r="J1100" s="46"/>
      <c r="K1100" s="47">
        <f>IF(ISNUMBER('Opsparede løndele'!I1085),J1100+'Opsparede løndele'!I1085,J1100)</f>
        <v>0</v>
      </c>
      <c r="L1100" s="48"/>
      <c r="M1100" s="49"/>
      <c r="N1100" s="23" t="str">
        <f t="shared" si="113"/>
        <v/>
      </c>
      <c r="O1100" s="21" t="str">
        <f t="shared" si="114"/>
        <v/>
      </c>
      <c r="P1100" s="49"/>
      <c r="Q1100" s="49"/>
      <c r="R1100" s="49"/>
      <c r="S1100" s="22" t="str">
        <f>IFERROR(MAX(IF(OR(P1100="",Q1100="",R1100=""),"",IF(AND(MONTH(E1100)=12,MONTH(F1100)=12),(NETWORKDAYS(E1100,F1100,Lister!$D$7:$D$16)-P1100)*O1100/NETWORKDAYS(Lister!$D$19,Lister!$E$19,Lister!$D$7:$D$16),IF(AND(MONTH(E1100)=12,F1100&gt;DATE(2021,12,31)),(NETWORKDAYS(E1100,Lister!$E$19,Lister!$D$7:$D$16)-P1100)*O1100/NETWORKDAYS(Lister!$D$19,Lister!$E$19,Lister!$D$7:$D$16),IF(E1100&gt;DATE(2021,12,31),0)))),0),"")</f>
        <v/>
      </c>
      <c r="T1100" s="22" t="str">
        <f>IFERROR(MAX(IF(OR(P1100="",Q1100="",R1100=""),"",IF(AND(MONTH(E1100)=1,MONTH(F1100)=1),(NETWORKDAYS(E1100,F1100,Lister!$D$7:$D$16)-Q1100)*O1100/NETWORKDAYS(Lister!$D$20,Lister!$E$20,Lister!$D$7:$D$16),IF(AND(MONTH(E1100)=1,F1100&gt;DATE(2022,1,31)),(NETWORKDAYS(E1100,Lister!$E$20,Lister!$D$7:$D$16)-Q1100)*O1100/NETWORKDAYS(Lister!$D$20,Lister!$E$20,Lister!$D$7:$D$16),IF(AND(E1100&lt;DATE(2022,1,1),MONTH(F1100)=1),(NETWORKDAYS(Lister!$D$20,F1100,Lister!$D$7:$D$16)-Q1100)*O1100/NETWORKDAYS(Lister!$D$20,Lister!$E$20,Lister!$D$7:$D$16),IF(AND(E1100&lt;DATE(2022,1,1),F1100&gt;DATE(2022,1,31)),(NETWORKDAYS(Lister!$D$20,Lister!$E$20,Lister!$D$7:$D$16)-Q1100)*O1100/NETWORKDAYS(Lister!$D$20,Lister!$E$20,Lister!$D$7:$D$16),IF(OR(AND(E1100&lt;DATE(2022,1,1),F1100&lt;DATE(2022,1,1)),E1100&gt;DATE(2022,1,31)),0)))))),0),"")</f>
        <v/>
      </c>
      <c r="U1100" s="22" t="str">
        <f>IFERROR(MAX(IF(OR(P1100="",Q1100="",R1100=""),"",IF(AND(MONTH(E1100)=2,MONTH(F1100)=2),(NETWORKDAYS(E1100,F1100,Lister!$D$7:$D$16)-R1100)*O1100/NETWORKDAYS(Lister!$D$21,Lister!$E$21,Lister!$D$7:$D$16),IF(AND(MONTH(E1100)=2,F1100&gt;DATE(2022,2,28)),(NETWORKDAYS(E1100,Lister!$E$21,Lister!$D$7:$D$16)-R1100)*O1100/NETWORKDAYS(Lister!$D$21,Lister!$E$21,Lister!$D$7:$D$16),IF(AND(E1100&lt;DATE(2022,2,1),MONTH(F1100)=2),(NETWORKDAYS(Lister!$D$21,F1100,Lister!$D$7:$D$16)-R1100)*O1100/NETWORKDAYS(Lister!$D$21,Lister!$E$21,Lister!$D$7:$D$16),IF(AND(E1100&lt;DATE(2022,2,1),F1100&gt;DATE(2022,2,28)),(NETWORKDAYS(Lister!$D$21,Lister!$E$21,Lister!$D$7:$D$16)-R1100)*O1100/NETWORKDAYS(Lister!$D$21,Lister!$E$21,Lister!$D$7:$D$16),IF(OR(AND(E1100&lt;DATE(2022,2,1),F1100&lt;DATE(2022,2,1)),E1100&gt;DATE(2022,2,28)),0)))))),0),"")</f>
        <v/>
      </c>
      <c r="V1100" s="23" t="str">
        <f t="shared" si="115"/>
        <v/>
      </c>
      <c r="W1100" s="23" t="str">
        <f t="shared" si="116"/>
        <v/>
      </c>
      <c r="X1100" s="24" t="str">
        <f t="shared" si="117"/>
        <v/>
      </c>
    </row>
    <row r="1101" spans="1:24" x14ac:dyDescent="0.3">
      <c r="A1101" s="4" t="str">
        <f t="shared" si="118"/>
        <v/>
      </c>
      <c r="B1101" s="41"/>
      <c r="C1101" s="42"/>
      <c r="D1101" s="43"/>
      <c r="E1101" s="44"/>
      <c r="F1101" s="44"/>
      <c r="G1101" s="17" t="str">
        <f>IF(OR(E1101="",F1101=""),"",NETWORKDAYS(E1101,F1101,Lister!$D$7:$D$16))</f>
        <v/>
      </c>
      <c r="I1101" s="45" t="str">
        <f t="shared" si="112"/>
        <v/>
      </c>
      <c r="J1101" s="46"/>
      <c r="K1101" s="47">
        <f>IF(ISNUMBER('Opsparede løndele'!I1086),J1101+'Opsparede løndele'!I1086,J1101)</f>
        <v>0</v>
      </c>
      <c r="L1101" s="48"/>
      <c r="M1101" s="49"/>
      <c r="N1101" s="23" t="str">
        <f t="shared" si="113"/>
        <v/>
      </c>
      <c r="O1101" s="21" t="str">
        <f t="shared" si="114"/>
        <v/>
      </c>
      <c r="P1101" s="49"/>
      <c r="Q1101" s="49"/>
      <c r="R1101" s="49"/>
      <c r="S1101" s="22" t="str">
        <f>IFERROR(MAX(IF(OR(P1101="",Q1101="",R1101=""),"",IF(AND(MONTH(E1101)=12,MONTH(F1101)=12),(NETWORKDAYS(E1101,F1101,Lister!$D$7:$D$16)-P1101)*O1101/NETWORKDAYS(Lister!$D$19,Lister!$E$19,Lister!$D$7:$D$16),IF(AND(MONTH(E1101)=12,F1101&gt;DATE(2021,12,31)),(NETWORKDAYS(E1101,Lister!$E$19,Lister!$D$7:$D$16)-P1101)*O1101/NETWORKDAYS(Lister!$D$19,Lister!$E$19,Lister!$D$7:$D$16),IF(E1101&gt;DATE(2021,12,31),0)))),0),"")</f>
        <v/>
      </c>
      <c r="T1101" s="22" t="str">
        <f>IFERROR(MAX(IF(OR(P1101="",Q1101="",R1101=""),"",IF(AND(MONTH(E1101)=1,MONTH(F1101)=1),(NETWORKDAYS(E1101,F1101,Lister!$D$7:$D$16)-Q1101)*O1101/NETWORKDAYS(Lister!$D$20,Lister!$E$20,Lister!$D$7:$D$16),IF(AND(MONTH(E1101)=1,F1101&gt;DATE(2022,1,31)),(NETWORKDAYS(E1101,Lister!$E$20,Lister!$D$7:$D$16)-Q1101)*O1101/NETWORKDAYS(Lister!$D$20,Lister!$E$20,Lister!$D$7:$D$16),IF(AND(E1101&lt;DATE(2022,1,1),MONTH(F1101)=1),(NETWORKDAYS(Lister!$D$20,F1101,Lister!$D$7:$D$16)-Q1101)*O1101/NETWORKDAYS(Lister!$D$20,Lister!$E$20,Lister!$D$7:$D$16),IF(AND(E1101&lt;DATE(2022,1,1),F1101&gt;DATE(2022,1,31)),(NETWORKDAYS(Lister!$D$20,Lister!$E$20,Lister!$D$7:$D$16)-Q1101)*O1101/NETWORKDAYS(Lister!$D$20,Lister!$E$20,Lister!$D$7:$D$16),IF(OR(AND(E1101&lt;DATE(2022,1,1),F1101&lt;DATE(2022,1,1)),E1101&gt;DATE(2022,1,31)),0)))))),0),"")</f>
        <v/>
      </c>
      <c r="U1101" s="22" t="str">
        <f>IFERROR(MAX(IF(OR(P1101="",Q1101="",R1101=""),"",IF(AND(MONTH(E1101)=2,MONTH(F1101)=2),(NETWORKDAYS(E1101,F1101,Lister!$D$7:$D$16)-R1101)*O1101/NETWORKDAYS(Lister!$D$21,Lister!$E$21,Lister!$D$7:$D$16),IF(AND(MONTH(E1101)=2,F1101&gt;DATE(2022,2,28)),(NETWORKDAYS(E1101,Lister!$E$21,Lister!$D$7:$D$16)-R1101)*O1101/NETWORKDAYS(Lister!$D$21,Lister!$E$21,Lister!$D$7:$D$16),IF(AND(E1101&lt;DATE(2022,2,1),MONTH(F1101)=2),(NETWORKDAYS(Lister!$D$21,F1101,Lister!$D$7:$D$16)-R1101)*O1101/NETWORKDAYS(Lister!$D$21,Lister!$E$21,Lister!$D$7:$D$16),IF(AND(E1101&lt;DATE(2022,2,1),F1101&gt;DATE(2022,2,28)),(NETWORKDAYS(Lister!$D$21,Lister!$E$21,Lister!$D$7:$D$16)-R1101)*O1101/NETWORKDAYS(Lister!$D$21,Lister!$E$21,Lister!$D$7:$D$16),IF(OR(AND(E1101&lt;DATE(2022,2,1),F1101&lt;DATE(2022,2,1)),E1101&gt;DATE(2022,2,28)),0)))))),0),"")</f>
        <v/>
      </c>
      <c r="V1101" s="23" t="str">
        <f t="shared" si="115"/>
        <v/>
      </c>
      <c r="W1101" s="23" t="str">
        <f t="shared" si="116"/>
        <v/>
      </c>
      <c r="X1101" s="24" t="str">
        <f t="shared" si="117"/>
        <v/>
      </c>
    </row>
    <row r="1102" spans="1:24" x14ac:dyDescent="0.3">
      <c r="A1102" s="4" t="str">
        <f t="shared" si="118"/>
        <v/>
      </c>
      <c r="B1102" s="41"/>
      <c r="C1102" s="42"/>
      <c r="D1102" s="43"/>
      <c r="E1102" s="44"/>
      <c r="F1102" s="44"/>
      <c r="G1102" s="17" t="str">
        <f>IF(OR(E1102="",F1102=""),"",NETWORKDAYS(E1102,F1102,Lister!$D$7:$D$16))</f>
        <v/>
      </c>
      <c r="I1102" s="45" t="str">
        <f t="shared" si="112"/>
        <v/>
      </c>
      <c r="J1102" s="46"/>
      <c r="K1102" s="47">
        <f>IF(ISNUMBER('Opsparede løndele'!I1087),J1102+'Opsparede løndele'!I1087,J1102)</f>
        <v>0</v>
      </c>
      <c r="L1102" s="48"/>
      <c r="M1102" s="49"/>
      <c r="N1102" s="23" t="str">
        <f t="shared" si="113"/>
        <v/>
      </c>
      <c r="O1102" s="21" t="str">
        <f t="shared" si="114"/>
        <v/>
      </c>
      <c r="P1102" s="49"/>
      <c r="Q1102" s="49"/>
      <c r="R1102" s="49"/>
      <c r="S1102" s="22" t="str">
        <f>IFERROR(MAX(IF(OR(P1102="",Q1102="",R1102=""),"",IF(AND(MONTH(E1102)=12,MONTH(F1102)=12),(NETWORKDAYS(E1102,F1102,Lister!$D$7:$D$16)-P1102)*O1102/NETWORKDAYS(Lister!$D$19,Lister!$E$19,Lister!$D$7:$D$16),IF(AND(MONTH(E1102)=12,F1102&gt;DATE(2021,12,31)),(NETWORKDAYS(E1102,Lister!$E$19,Lister!$D$7:$D$16)-P1102)*O1102/NETWORKDAYS(Lister!$D$19,Lister!$E$19,Lister!$D$7:$D$16),IF(E1102&gt;DATE(2021,12,31),0)))),0),"")</f>
        <v/>
      </c>
      <c r="T1102" s="22" t="str">
        <f>IFERROR(MAX(IF(OR(P1102="",Q1102="",R1102=""),"",IF(AND(MONTH(E1102)=1,MONTH(F1102)=1),(NETWORKDAYS(E1102,F1102,Lister!$D$7:$D$16)-Q1102)*O1102/NETWORKDAYS(Lister!$D$20,Lister!$E$20,Lister!$D$7:$D$16),IF(AND(MONTH(E1102)=1,F1102&gt;DATE(2022,1,31)),(NETWORKDAYS(E1102,Lister!$E$20,Lister!$D$7:$D$16)-Q1102)*O1102/NETWORKDAYS(Lister!$D$20,Lister!$E$20,Lister!$D$7:$D$16),IF(AND(E1102&lt;DATE(2022,1,1),MONTH(F1102)=1),(NETWORKDAYS(Lister!$D$20,F1102,Lister!$D$7:$D$16)-Q1102)*O1102/NETWORKDAYS(Lister!$D$20,Lister!$E$20,Lister!$D$7:$D$16),IF(AND(E1102&lt;DATE(2022,1,1),F1102&gt;DATE(2022,1,31)),(NETWORKDAYS(Lister!$D$20,Lister!$E$20,Lister!$D$7:$D$16)-Q1102)*O1102/NETWORKDAYS(Lister!$D$20,Lister!$E$20,Lister!$D$7:$D$16),IF(OR(AND(E1102&lt;DATE(2022,1,1),F1102&lt;DATE(2022,1,1)),E1102&gt;DATE(2022,1,31)),0)))))),0),"")</f>
        <v/>
      </c>
      <c r="U1102" s="22" t="str">
        <f>IFERROR(MAX(IF(OR(P1102="",Q1102="",R1102=""),"",IF(AND(MONTH(E1102)=2,MONTH(F1102)=2),(NETWORKDAYS(E1102,F1102,Lister!$D$7:$D$16)-R1102)*O1102/NETWORKDAYS(Lister!$D$21,Lister!$E$21,Lister!$D$7:$D$16),IF(AND(MONTH(E1102)=2,F1102&gt;DATE(2022,2,28)),(NETWORKDAYS(E1102,Lister!$E$21,Lister!$D$7:$D$16)-R1102)*O1102/NETWORKDAYS(Lister!$D$21,Lister!$E$21,Lister!$D$7:$D$16),IF(AND(E1102&lt;DATE(2022,2,1),MONTH(F1102)=2),(NETWORKDAYS(Lister!$D$21,F1102,Lister!$D$7:$D$16)-R1102)*O1102/NETWORKDAYS(Lister!$D$21,Lister!$E$21,Lister!$D$7:$D$16),IF(AND(E1102&lt;DATE(2022,2,1),F1102&gt;DATE(2022,2,28)),(NETWORKDAYS(Lister!$D$21,Lister!$E$21,Lister!$D$7:$D$16)-R1102)*O1102/NETWORKDAYS(Lister!$D$21,Lister!$E$21,Lister!$D$7:$D$16),IF(OR(AND(E1102&lt;DATE(2022,2,1),F1102&lt;DATE(2022,2,1)),E1102&gt;DATE(2022,2,28)),0)))))),0),"")</f>
        <v/>
      </c>
      <c r="V1102" s="23" t="str">
        <f t="shared" si="115"/>
        <v/>
      </c>
      <c r="W1102" s="23" t="str">
        <f t="shared" si="116"/>
        <v/>
      </c>
      <c r="X1102" s="24" t="str">
        <f t="shared" si="117"/>
        <v/>
      </c>
    </row>
    <row r="1103" spans="1:24" x14ac:dyDescent="0.3">
      <c r="A1103" s="4" t="str">
        <f t="shared" si="118"/>
        <v/>
      </c>
      <c r="B1103" s="41"/>
      <c r="C1103" s="42"/>
      <c r="D1103" s="43"/>
      <c r="E1103" s="44"/>
      <c r="F1103" s="44"/>
      <c r="G1103" s="17" t="str">
        <f>IF(OR(E1103="",F1103=""),"",NETWORKDAYS(E1103,F1103,Lister!$D$7:$D$16))</f>
        <v/>
      </c>
      <c r="I1103" s="45" t="str">
        <f t="shared" si="112"/>
        <v/>
      </c>
      <c r="J1103" s="46"/>
      <c r="K1103" s="47">
        <f>IF(ISNUMBER('Opsparede løndele'!I1088),J1103+'Opsparede løndele'!I1088,J1103)</f>
        <v>0</v>
      </c>
      <c r="L1103" s="48"/>
      <c r="M1103" s="49"/>
      <c r="N1103" s="23" t="str">
        <f t="shared" si="113"/>
        <v/>
      </c>
      <c r="O1103" s="21" t="str">
        <f t="shared" si="114"/>
        <v/>
      </c>
      <c r="P1103" s="49"/>
      <c r="Q1103" s="49"/>
      <c r="R1103" s="49"/>
      <c r="S1103" s="22" t="str">
        <f>IFERROR(MAX(IF(OR(P1103="",Q1103="",R1103=""),"",IF(AND(MONTH(E1103)=12,MONTH(F1103)=12),(NETWORKDAYS(E1103,F1103,Lister!$D$7:$D$16)-P1103)*O1103/NETWORKDAYS(Lister!$D$19,Lister!$E$19,Lister!$D$7:$D$16),IF(AND(MONTH(E1103)=12,F1103&gt;DATE(2021,12,31)),(NETWORKDAYS(E1103,Lister!$E$19,Lister!$D$7:$D$16)-P1103)*O1103/NETWORKDAYS(Lister!$D$19,Lister!$E$19,Lister!$D$7:$D$16),IF(E1103&gt;DATE(2021,12,31),0)))),0),"")</f>
        <v/>
      </c>
      <c r="T1103" s="22" t="str">
        <f>IFERROR(MAX(IF(OR(P1103="",Q1103="",R1103=""),"",IF(AND(MONTH(E1103)=1,MONTH(F1103)=1),(NETWORKDAYS(E1103,F1103,Lister!$D$7:$D$16)-Q1103)*O1103/NETWORKDAYS(Lister!$D$20,Lister!$E$20,Lister!$D$7:$D$16),IF(AND(MONTH(E1103)=1,F1103&gt;DATE(2022,1,31)),(NETWORKDAYS(E1103,Lister!$E$20,Lister!$D$7:$D$16)-Q1103)*O1103/NETWORKDAYS(Lister!$D$20,Lister!$E$20,Lister!$D$7:$D$16),IF(AND(E1103&lt;DATE(2022,1,1),MONTH(F1103)=1),(NETWORKDAYS(Lister!$D$20,F1103,Lister!$D$7:$D$16)-Q1103)*O1103/NETWORKDAYS(Lister!$D$20,Lister!$E$20,Lister!$D$7:$D$16),IF(AND(E1103&lt;DATE(2022,1,1),F1103&gt;DATE(2022,1,31)),(NETWORKDAYS(Lister!$D$20,Lister!$E$20,Lister!$D$7:$D$16)-Q1103)*O1103/NETWORKDAYS(Lister!$D$20,Lister!$E$20,Lister!$D$7:$D$16),IF(OR(AND(E1103&lt;DATE(2022,1,1),F1103&lt;DATE(2022,1,1)),E1103&gt;DATE(2022,1,31)),0)))))),0),"")</f>
        <v/>
      </c>
      <c r="U1103" s="22" t="str">
        <f>IFERROR(MAX(IF(OR(P1103="",Q1103="",R1103=""),"",IF(AND(MONTH(E1103)=2,MONTH(F1103)=2),(NETWORKDAYS(E1103,F1103,Lister!$D$7:$D$16)-R1103)*O1103/NETWORKDAYS(Lister!$D$21,Lister!$E$21,Lister!$D$7:$D$16),IF(AND(MONTH(E1103)=2,F1103&gt;DATE(2022,2,28)),(NETWORKDAYS(E1103,Lister!$E$21,Lister!$D$7:$D$16)-R1103)*O1103/NETWORKDAYS(Lister!$D$21,Lister!$E$21,Lister!$D$7:$D$16),IF(AND(E1103&lt;DATE(2022,2,1),MONTH(F1103)=2),(NETWORKDAYS(Lister!$D$21,F1103,Lister!$D$7:$D$16)-R1103)*O1103/NETWORKDAYS(Lister!$D$21,Lister!$E$21,Lister!$D$7:$D$16),IF(AND(E1103&lt;DATE(2022,2,1),F1103&gt;DATE(2022,2,28)),(NETWORKDAYS(Lister!$D$21,Lister!$E$21,Lister!$D$7:$D$16)-R1103)*O1103/NETWORKDAYS(Lister!$D$21,Lister!$E$21,Lister!$D$7:$D$16),IF(OR(AND(E1103&lt;DATE(2022,2,1),F1103&lt;DATE(2022,2,1)),E1103&gt;DATE(2022,2,28)),0)))))),0),"")</f>
        <v/>
      </c>
      <c r="V1103" s="23" t="str">
        <f t="shared" si="115"/>
        <v/>
      </c>
      <c r="W1103" s="23" t="str">
        <f t="shared" si="116"/>
        <v/>
      </c>
      <c r="X1103" s="24" t="str">
        <f t="shared" si="117"/>
        <v/>
      </c>
    </row>
    <row r="1104" spans="1:24" x14ac:dyDescent="0.3">
      <c r="A1104" s="4" t="str">
        <f t="shared" si="118"/>
        <v/>
      </c>
      <c r="B1104" s="41"/>
      <c r="C1104" s="42"/>
      <c r="D1104" s="43"/>
      <c r="E1104" s="44"/>
      <c r="F1104" s="44"/>
      <c r="G1104" s="17" t="str">
        <f>IF(OR(E1104="",F1104=""),"",NETWORKDAYS(E1104,F1104,Lister!$D$7:$D$16))</f>
        <v/>
      </c>
      <c r="I1104" s="45" t="str">
        <f t="shared" si="112"/>
        <v/>
      </c>
      <c r="J1104" s="46"/>
      <c r="K1104" s="47">
        <f>IF(ISNUMBER('Opsparede løndele'!I1089),J1104+'Opsparede løndele'!I1089,J1104)</f>
        <v>0</v>
      </c>
      <c r="L1104" s="48"/>
      <c r="M1104" s="49"/>
      <c r="N1104" s="23" t="str">
        <f t="shared" si="113"/>
        <v/>
      </c>
      <c r="O1104" s="21" t="str">
        <f t="shared" si="114"/>
        <v/>
      </c>
      <c r="P1104" s="49"/>
      <c r="Q1104" s="49"/>
      <c r="R1104" s="49"/>
      <c r="S1104" s="22" t="str">
        <f>IFERROR(MAX(IF(OR(P1104="",Q1104="",R1104=""),"",IF(AND(MONTH(E1104)=12,MONTH(F1104)=12),(NETWORKDAYS(E1104,F1104,Lister!$D$7:$D$16)-P1104)*O1104/NETWORKDAYS(Lister!$D$19,Lister!$E$19,Lister!$D$7:$D$16),IF(AND(MONTH(E1104)=12,F1104&gt;DATE(2021,12,31)),(NETWORKDAYS(E1104,Lister!$E$19,Lister!$D$7:$D$16)-P1104)*O1104/NETWORKDAYS(Lister!$D$19,Lister!$E$19,Lister!$D$7:$D$16),IF(E1104&gt;DATE(2021,12,31),0)))),0),"")</f>
        <v/>
      </c>
      <c r="T1104" s="22" t="str">
        <f>IFERROR(MAX(IF(OR(P1104="",Q1104="",R1104=""),"",IF(AND(MONTH(E1104)=1,MONTH(F1104)=1),(NETWORKDAYS(E1104,F1104,Lister!$D$7:$D$16)-Q1104)*O1104/NETWORKDAYS(Lister!$D$20,Lister!$E$20,Lister!$D$7:$D$16),IF(AND(MONTH(E1104)=1,F1104&gt;DATE(2022,1,31)),(NETWORKDAYS(E1104,Lister!$E$20,Lister!$D$7:$D$16)-Q1104)*O1104/NETWORKDAYS(Lister!$D$20,Lister!$E$20,Lister!$D$7:$D$16),IF(AND(E1104&lt;DATE(2022,1,1),MONTH(F1104)=1),(NETWORKDAYS(Lister!$D$20,F1104,Lister!$D$7:$D$16)-Q1104)*O1104/NETWORKDAYS(Lister!$D$20,Lister!$E$20,Lister!$D$7:$D$16),IF(AND(E1104&lt;DATE(2022,1,1),F1104&gt;DATE(2022,1,31)),(NETWORKDAYS(Lister!$D$20,Lister!$E$20,Lister!$D$7:$D$16)-Q1104)*O1104/NETWORKDAYS(Lister!$D$20,Lister!$E$20,Lister!$D$7:$D$16),IF(OR(AND(E1104&lt;DATE(2022,1,1),F1104&lt;DATE(2022,1,1)),E1104&gt;DATE(2022,1,31)),0)))))),0),"")</f>
        <v/>
      </c>
      <c r="U1104" s="22" t="str">
        <f>IFERROR(MAX(IF(OR(P1104="",Q1104="",R1104=""),"",IF(AND(MONTH(E1104)=2,MONTH(F1104)=2),(NETWORKDAYS(E1104,F1104,Lister!$D$7:$D$16)-R1104)*O1104/NETWORKDAYS(Lister!$D$21,Lister!$E$21,Lister!$D$7:$D$16),IF(AND(MONTH(E1104)=2,F1104&gt;DATE(2022,2,28)),(NETWORKDAYS(E1104,Lister!$E$21,Lister!$D$7:$D$16)-R1104)*O1104/NETWORKDAYS(Lister!$D$21,Lister!$E$21,Lister!$D$7:$D$16),IF(AND(E1104&lt;DATE(2022,2,1),MONTH(F1104)=2),(NETWORKDAYS(Lister!$D$21,F1104,Lister!$D$7:$D$16)-R1104)*O1104/NETWORKDAYS(Lister!$D$21,Lister!$E$21,Lister!$D$7:$D$16),IF(AND(E1104&lt;DATE(2022,2,1),F1104&gt;DATE(2022,2,28)),(NETWORKDAYS(Lister!$D$21,Lister!$E$21,Lister!$D$7:$D$16)-R1104)*O1104/NETWORKDAYS(Lister!$D$21,Lister!$E$21,Lister!$D$7:$D$16),IF(OR(AND(E1104&lt;DATE(2022,2,1),F1104&lt;DATE(2022,2,1)),E1104&gt;DATE(2022,2,28)),0)))))),0),"")</f>
        <v/>
      </c>
      <c r="V1104" s="23" t="str">
        <f t="shared" si="115"/>
        <v/>
      </c>
      <c r="W1104" s="23" t="str">
        <f t="shared" si="116"/>
        <v/>
      </c>
      <c r="X1104" s="24" t="str">
        <f t="shared" si="117"/>
        <v/>
      </c>
    </row>
    <row r="1105" spans="1:24" x14ac:dyDescent="0.3">
      <c r="A1105" s="4" t="str">
        <f t="shared" si="118"/>
        <v/>
      </c>
      <c r="B1105" s="41"/>
      <c r="C1105" s="42"/>
      <c r="D1105" s="43"/>
      <c r="E1105" s="44"/>
      <c r="F1105" s="44"/>
      <c r="G1105" s="17" t="str">
        <f>IF(OR(E1105="",F1105=""),"",NETWORKDAYS(E1105,F1105,Lister!$D$7:$D$16))</f>
        <v/>
      </c>
      <c r="I1105" s="45" t="str">
        <f t="shared" si="112"/>
        <v/>
      </c>
      <c r="J1105" s="46"/>
      <c r="K1105" s="47">
        <f>IF(ISNUMBER('Opsparede løndele'!I1090),J1105+'Opsparede løndele'!I1090,J1105)</f>
        <v>0</v>
      </c>
      <c r="L1105" s="48"/>
      <c r="M1105" s="49"/>
      <c r="N1105" s="23" t="str">
        <f t="shared" si="113"/>
        <v/>
      </c>
      <c r="O1105" s="21" t="str">
        <f t="shared" si="114"/>
        <v/>
      </c>
      <c r="P1105" s="49"/>
      <c r="Q1105" s="49"/>
      <c r="R1105" s="49"/>
      <c r="S1105" s="22" t="str">
        <f>IFERROR(MAX(IF(OR(P1105="",Q1105="",R1105=""),"",IF(AND(MONTH(E1105)=12,MONTH(F1105)=12),(NETWORKDAYS(E1105,F1105,Lister!$D$7:$D$16)-P1105)*O1105/NETWORKDAYS(Lister!$D$19,Lister!$E$19,Lister!$D$7:$D$16),IF(AND(MONTH(E1105)=12,F1105&gt;DATE(2021,12,31)),(NETWORKDAYS(E1105,Lister!$E$19,Lister!$D$7:$D$16)-P1105)*O1105/NETWORKDAYS(Lister!$D$19,Lister!$E$19,Lister!$D$7:$D$16),IF(E1105&gt;DATE(2021,12,31),0)))),0),"")</f>
        <v/>
      </c>
      <c r="T1105" s="22" t="str">
        <f>IFERROR(MAX(IF(OR(P1105="",Q1105="",R1105=""),"",IF(AND(MONTH(E1105)=1,MONTH(F1105)=1),(NETWORKDAYS(E1105,F1105,Lister!$D$7:$D$16)-Q1105)*O1105/NETWORKDAYS(Lister!$D$20,Lister!$E$20,Lister!$D$7:$D$16),IF(AND(MONTH(E1105)=1,F1105&gt;DATE(2022,1,31)),(NETWORKDAYS(E1105,Lister!$E$20,Lister!$D$7:$D$16)-Q1105)*O1105/NETWORKDAYS(Lister!$D$20,Lister!$E$20,Lister!$D$7:$D$16),IF(AND(E1105&lt;DATE(2022,1,1),MONTH(F1105)=1),(NETWORKDAYS(Lister!$D$20,F1105,Lister!$D$7:$D$16)-Q1105)*O1105/NETWORKDAYS(Lister!$D$20,Lister!$E$20,Lister!$D$7:$D$16),IF(AND(E1105&lt;DATE(2022,1,1),F1105&gt;DATE(2022,1,31)),(NETWORKDAYS(Lister!$D$20,Lister!$E$20,Lister!$D$7:$D$16)-Q1105)*O1105/NETWORKDAYS(Lister!$D$20,Lister!$E$20,Lister!$D$7:$D$16),IF(OR(AND(E1105&lt;DATE(2022,1,1),F1105&lt;DATE(2022,1,1)),E1105&gt;DATE(2022,1,31)),0)))))),0),"")</f>
        <v/>
      </c>
      <c r="U1105" s="22" t="str">
        <f>IFERROR(MAX(IF(OR(P1105="",Q1105="",R1105=""),"",IF(AND(MONTH(E1105)=2,MONTH(F1105)=2),(NETWORKDAYS(E1105,F1105,Lister!$D$7:$D$16)-R1105)*O1105/NETWORKDAYS(Lister!$D$21,Lister!$E$21,Lister!$D$7:$D$16),IF(AND(MONTH(E1105)=2,F1105&gt;DATE(2022,2,28)),(NETWORKDAYS(E1105,Lister!$E$21,Lister!$D$7:$D$16)-R1105)*O1105/NETWORKDAYS(Lister!$D$21,Lister!$E$21,Lister!$D$7:$D$16),IF(AND(E1105&lt;DATE(2022,2,1),MONTH(F1105)=2),(NETWORKDAYS(Lister!$D$21,F1105,Lister!$D$7:$D$16)-R1105)*O1105/NETWORKDAYS(Lister!$D$21,Lister!$E$21,Lister!$D$7:$D$16),IF(AND(E1105&lt;DATE(2022,2,1),F1105&gt;DATE(2022,2,28)),(NETWORKDAYS(Lister!$D$21,Lister!$E$21,Lister!$D$7:$D$16)-R1105)*O1105/NETWORKDAYS(Lister!$D$21,Lister!$E$21,Lister!$D$7:$D$16),IF(OR(AND(E1105&lt;DATE(2022,2,1),F1105&lt;DATE(2022,2,1)),E1105&gt;DATE(2022,2,28)),0)))))),0),"")</f>
        <v/>
      </c>
      <c r="V1105" s="23" t="str">
        <f t="shared" si="115"/>
        <v/>
      </c>
      <c r="W1105" s="23" t="str">
        <f t="shared" si="116"/>
        <v/>
      </c>
      <c r="X1105" s="24" t="str">
        <f t="shared" si="117"/>
        <v/>
      </c>
    </row>
    <row r="1106" spans="1:24" x14ac:dyDescent="0.3">
      <c r="A1106" s="4" t="str">
        <f t="shared" si="118"/>
        <v/>
      </c>
      <c r="B1106" s="41"/>
      <c r="C1106" s="42"/>
      <c r="D1106" s="43"/>
      <c r="E1106" s="44"/>
      <c r="F1106" s="44"/>
      <c r="G1106" s="17" t="str">
        <f>IF(OR(E1106="",F1106=""),"",NETWORKDAYS(E1106,F1106,Lister!$D$7:$D$16))</f>
        <v/>
      </c>
      <c r="I1106" s="45" t="str">
        <f t="shared" si="112"/>
        <v/>
      </c>
      <c r="J1106" s="46"/>
      <c r="K1106" s="47">
        <f>IF(ISNUMBER('Opsparede løndele'!I1091),J1106+'Opsparede løndele'!I1091,J1106)</f>
        <v>0</v>
      </c>
      <c r="L1106" s="48"/>
      <c r="M1106" s="49"/>
      <c r="N1106" s="23" t="str">
        <f t="shared" si="113"/>
        <v/>
      </c>
      <c r="O1106" s="21" t="str">
        <f t="shared" si="114"/>
        <v/>
      </c>
      <c r="P1106" s="49"/>
      <c r="Q1106" s="49"/>
      <c r="R1106" s="49"/>
      <c r="S1106" s="22" t="str">
        <f>IFERROR(MAX(IF(OR(P1106="",Q1106="",R1106=""),"",IF(AND(MONTH(E1106)=12,MONTH(F1106)=12),(NETWORKDAYS(E1106,F1106,Lister!$D$7:$D$16)-P1106)*O1106/NETWORKDAYS(Lister!$D$19,Lister!$E$19,Lister!$D$7:$D$16),IF(AND(MONTH(E1106)=12,F1106&gt;DATE(2021,12,31)),(NETWORKDAYS(E1106,Lister!$E$19,Lister!$D$7:$D$16)-P1106)*O1106/NETWORKDAYS(Lister!$D$19,Lister!$E$19,Lister!$D$7:$D$16),IF(E1106&gt;DATE(2021,12,31),0)))),0),"")</f>
        <v/>
      </c>
      <c r="T1106" s="22" t="str">
        <f>IFERROR(MAX(IF(OR(P1106="",Q1106="",R1106=""),"",IF(AND(MONTH(E1106)=1,MONTH(F1106)=1),(NETWORKDAYS(E1106,F1106,Lister!$D$7:$D$16)-Q1106)*O1106/NETWORKDAYS(Lister!$D$20,Lister!$E$20,Lister!$D$7:$D$16),IF(AND(MONTH(E1106)=1,F1106&gt;DATE(2022,1,31)),(NETWORKDAYS(E1106,Lister!$E$20,Lister!$D$7:$D$16)-Q1106)*O1106/NETWORKDAYS(Lister!$D$20,Lister!$E$20,Lister!$D$7:$D$16),IF(AND(E1106&lt;DATE(2022,1,1),MONTH(F1106)=1),(NETWORKDAYS(Lister!$D$20,F1106,Lister!$D$7:$D$16)-Q1106)*O1106/NETWORKDAYS(Lister!$D$20,Lister!$E$20,Lister!$D$7:$D$16),IF(AND(E1106&lt;DATE(2022,1,1),F1106&gt;DATE(2022,1,31)),(NETWORKDAYS(Lister!$D$20,Lister!$E$20,Lister!$D$7:$D$16)-Q1106)*O1106/NETWORKDAYS(Lister!$D$20,Lister!$E$20,Lister!$D$7:$D$16),IF(OR(AND(E1106&lt;DATE(2022,1,1),F1106&lt;DATE(2022,1,1)),E1106&gt;DATE(2022,1,31)),0)))))),0),"")</f>
        <v/>
      </c>
      <c r="U1106" s="22" t="str">
        <f>IFERROR(MAX(IF(OR(P1106="",Q1106="",R1106=""),"",IF(AND(MONTH(E1106)=2,MONTH(F1106)=2),(NETWORKDAYS(E1106,F1106,Lister!$D$7:$D$16)-R1106)*O1106/NETWORKDAYS(Lister!$D$21,Lister!$E$21,Lister!$D$7:$D$16),IF(AND(MONTH(E1106)=2,F1106&gt;DATE(2022,2,28)),(NETWORKDAYS(E1106,Lister!$E$21,Lister!$D$7:$D$16)-R1106)*O1106/NETWORKDAYS(Lister!$D$21,Lister!$E$21,Lister!$D$7:$D$16),IF(AND(E1106&lt;DATE(2022,2,1),MONTH(F1106)=2),(NETWORKDAYS(Lister!$D$21,F1106,Lister!$D$7:$D$16)-R1106)*O1106/NETWORKDAYS(Lister!$D$21,Lister!$E$21,Lister!$D$7:$D$16),IF(AND(E1106&lt;DATE(2022,2,1),F1106&gt;DATE(2022,2,28)),(NETWORKDAYS(Lister!$D$21,Lister!$E$21,Lister!$D$7:$D$16)-R1106)*O1106/NETWORKDAYS(Lister!$D$21,Lister!$E$21,Lister!$D$7:$D$16),IF(OR(AND(E1106&lt;DATE(2022,2,1),F1106&lt;DATE(2022,2,1)),E1106&gt;DATE(2022,2,28)),0)))))),0),"")</f>
        <v/>
      </c>
      <c r="V1106" s="23" t="str">
        <f t="shared" si="115"/>
        <v/>
      </c>
      <c r="W1106" s="23" t="str">
        <f t="shared" si="116"/>
        <v/>
      </c>
      <c r="X1106" s="24" t="str">
        <f t="shared" si="117"/>
        <v/>
      </c>
    </row>
    <row r="1107" spans="1:24" x14ac:dyDescent="0.3">
      <c r="A1107" s="4" t="str">
        <f t="shared" si="118"/>
        <v/>
      </c>
      <c r="B1107" s="41"/>
      <c r="C1107" s="42"/>
      <c r="D1107" s="43"/>
      <c r="E1107" s="44"/>
      <c r="F1107" s="44"/>
      <c r="G1107" s="17" t="str">
        <f>IF(OR(E1107="",F1107=""),"",NETWORKDAYS(E1107,F1107,Lister!$D$7:$D$16))</f>
        <v/>
      </c>
      <c r="I1107" s="45" t="str">
        <f t="shared" si="112"/>
        <v/>
      </c>
      <c r="J1107" s="46"/>
      <c r="K1107" s="47">
        <f>IF(ISNUMBER('Opsparede løndele'!I1092),J1107+'Opsparede løndele'!I1092,J1107)</f>
        <v>0</v>
      </c>
      <c r="L1107" s="48"/>
      <c r="M1107" s="49"/>
      <c r="N1107" s="23" t="str">
        <f t="shared" si="113"/>
        <v/>
      </c>
      <c r="O1107" s="21" t="str">
        <f t="shared" si="114"/>
        <v/>
      </c>
      <c r="P1107" s="49"/>
      <c r="Q1107" s="49"/>
      <c r="R1107" s="49"/>
      <c r="S1107" s="22" t="str">
        <f>IFERROR(MAX(IF(OR(P1107="",Q1107="",R1107=""),"",IF(AND(MONTH(E1107)=12,MONTH(F1107)=12),(NETWORKDAYS(E1107,F1107,Lister!$D$7:$D$16)-P1107)*O1107/NETWORKDAYS(Lister!$D$19,Lister!$E$19,Lister!$D$7:$D$16),IF(AND(MONTH(E1107)=12,F1107&gt;DATE(2021,12,31)),(NETWORKDAYS(E1107,Lister!$E$19,Lister!$D$7:$D$16)-P1107)*O1107/NETWORKDAYS(Lister!$D$19,Lister!$E$19,Lister!$D$7:$D$16),IF(E1107&gt;DATE(2021,12,31),0)))),0),"")</f>
        <v/>
      </c>
      <c r="T1107" s="22" t="str">
        <f>IFERROR(MAX(IF(OR(P1107="",Q1107="",R1107=""),"",IF(AND(MONTH(E1107)=1,MONTH(F1107)=1),(NETWORKDAYS(E1107,F1107,Lister!$D$7:$D$16)-Q1107)*O1107/NETWORKDAYS(Lister!$D$20,Lister!$E$20,Lister!$D$7:$D$16),IF(AND(MONTH(E1107)=1,F1107&gt;DATE(2022,1,31)),(NETWORKDAYS(E1107,Lister!$E$20,Lister!$D$7:$D$16)-Q1107)*O1107/NETWORKDAYS(Lister!$D$20,Lister!$E$20,Lister!$D$7:$D$16),IF(AND(E1107&lt;DATE(2022,1,1),MONTH(F1107)=1),(NETWORKDAYS(Lister!$D$20,F1107,Lister!$D$7:$D$16)-Q1107)*O1107/NETWORKDAYS(Lister!$D$20,Lister!$E$20,Lister!$D$7:$D$16),IF(AND(E1107&lt;DATE(2022,1,1),F1107&gt;DATE(2022,1,31)),(NETWORKDAYS(Lister!$D$20,Lister!$E$20,Lister!$D$7:$D$16)-Q1107)*O1107/NETWORKDAYS(Lister!$D$20,Lister!$E$20,Lister!$D$7:$D$16),IF(OR(AND(E1107&lt;DATE(2022,1,1),F1107&lt;DATE(2022,1,1)),E1107&gt;DATE(2022,1,31)),0)))))),0),"")</f>
        <v/>
      </c>
      <c r="U1107" s="22" t="str">
        <f>IFERROR(MAX(IF(OR(P1107="",Q1107="",R1107=""),"",IF(AND(MONTH(E1107)=2,MONTH(F1107)=2),(NETWORKDAYS(E1107,F1107,Lister!$D$7:$D$16)-R1107)*O1107/NETWORKDAYS(Lister!$D$21,Lister!$E$21,Lister!$D$7:$D$16),IF(AND(MONTH(E1107)=2,F1107&gt;DATE(2022,2,28)),(NETWORKDAYS(E1107,Lister!$E$21,Lister!$D$7:$D$16)-R1107)*O1107/NETWORKDAYS(Lister!$D$21,Lister!$E$21,Lister!$D$7:$D$16),IF(AND(E1107&lt;DATE(2022,2,1),MONTH(F1107)=2),(NETWORKDAYS(Lister!$D$21,F1107,Lister!$D$7:$D$16)-R1107)*O1107/NETWORKDAYS(Lister!$D$21,Lister!$E$21,Lister!$D$7:$D$16),IF(AND(E1107&lt;DATE(2022,2,1),F1107&gt;DATE(2022,2,28)),(NETWORKDAYS(Lister!$D$21,Lister!$E$21,Lister!$D$7:$D$16)-R1107)*O1107/NETWORKDAYS(Lister!$D$21,Lister!$E$21,Lister!$D$7:$D$16),IF(OR(AND(E1107&lt;DATE(2022,2,1),F1107&lt;DATE(2022,2,1)),E1107&gt;DATE(2022,2,28)),0)))))),0),"")</f>
        <v/>
      </c>
      <c r="V1107" s="23" t="str">
        <f t="shared" si="115"/>
        <v/>
      </c>
      <c r="W1107" s="23" t="str">
        <f t="shared" si="116"/>
        <v/>
      </c>
      <c r="X1107" s="24" t="str">
        <f t="shared" si="117"/>
        <v/>
      </c>
    </row>
    <row r="1108" spans="1:24" x14ac:dyDescent="0.3">
      <c r="A1108" s="4" t="str">
        <f t="shared" si="118"/>
        <v/>
      </c>
      <c r="B1108" s="41"/>
      <c r="C1108" s="42"/>
      <c r="D1108" s="43"/>
      <c r="E1108" s="44"/>
      <c r="F1108" s="44"/>
      <c r="G1108" s="17" t="str">
        <f>IF(OR(E1108="",F1108=""),"",NETWORKDAYS(E1108,F1108,Lister!$D$7:$D$16))</f>
        <v/>
      </c>
      <c r="I1108" s="45" t="str">
        <f t="shared" si="112"/>
        <v/>
      </c>
      <c r="J1108" s="46"/>
      <c r="K1108" s="47">
        <f>IF(ISNUMBER('Opsparede løndele'!I1093),J1108+'Opsparede løndele'!I1093,J1108)</f>
        <v>0</v>
      </c>
      <c r="L1108" s="48"/>
      <c r="M1108" s="49"/>
      <c r="N1108" s="23" t="str">
        <f t="shared" si="113"/>
        <v/>
      </c>
      <c r="O1108" s="21" t="str">
        <f t="shared" si="114"/>
        <v/>
      </c>
      <c r="P1108" s="49"/>
      <c r="Q1108" s="49"/>
      <c r="R1108" s="49"/>
      <c r="S1108" s="22" t="str">
        <f>IFERROR(MAX(IF(OR(P1108="",Q1108="",R1108=""),"",IF(AND(MONTH(E1108)=12,MONTH(F1108)=12),(NETWORKDAYS(E1108,F1108,Lister!$D$7:$D$16)-P1108)*O1108/NETWORKDAYS(Lister!$D$19,Lister!$E$19,Lister!$D$7:$D$16),IF(AND(MONTH(E1108)=12,F1108&gt;DATE(2021,12,31)),(NETWORKDAYS(E1108,Lister!$E$19,Lister!$D$7:$D$16)-P1108)*O1108/NETWORKDAYS(Lister!$D$19,Lister!$E$19,Lister!$D$7:$D$16),IF(E1108&gt;DATE(2021,12,31),0)))),0),"")</f>
        <v/>
      </c>
      <c r="T1108" s="22" t="str">
        <f>IFERROR(MAX(IF(OR(P1108="",Q1108="",R1108=""),"",IF(AND(MONTH(E1108)=1,MONTH(F1108)=1),(NETWORKDAYS(E1108,F1108,Lister!$D$7:$D$16)-Q1108)*O1108/NETWORKDAYS(Lister!$D$20,Lister!$E$20,Lister!$D$7:$D$16),IF(AND(MONTH(E1108)=1,F1108&gt;DATE(2022,1,31)),(NETWORKDAYS(E1108,Lister!$E$20,Lister!$D$7:$D$16)-Q1108)*O1108/NETWORKDAYS(Lister!$D$20,Lister!$E$20,Lister!$D$7:$D$16),IF(AND(E1108&lt;DATE(2022,1,1),MONTH(F1108)=1),(NETWORKDAYS(Lister!$D$20,F1108,Lister!$D$7:$D$16)-Q1108)*O1108/NETWORKDAYS(Lister!$D$20,Lister!$E$20,Lister!$D$7:$D$16),IF(AND(E1108&lt;DATE(2022,1,1),F1108&gt;DATE(2022,1,31)),(NETWORKDAYS(Lister!$D$20,Lister!$E$20,Lister!$D$7:$D$16)-Q1108)*O1108/NETWORKDAYS(Lister!$D$20,Lister!$E$20,Lister!$D$7:$D$16),IF(OR(AND(E1108&lt;DATE(2022,1,1),F1108&lt;DATE(2022,1,1)),E1108&gt;DATE(2022,1,31)),0)))))),0),"")</f>
        <v/>
      </c>
      <c r="U1108" s="22" t="str">
        <f>IFERROR(MAX(IF(OR(P1108="",Q1108="",R1108=""),"",IF(AND(MONTH(E1108)=2,MONTH(F1108)=2),(NETWORKDAYS(E1108,F1108,Lister!$D$7:$D$16)-R1108)*O1108/NETWORKDAYS(Lister!$D$21,Lister!$E$21,Lister!$D$7:$D$16),IF(AND(MONTH(E1108)=2,F1108&gt;DATE(2022,2,28)),(NETWORKDAYS(E1108,Lister!$E$21,Lister!$D$7:$D$16)-R1108)*O1108/NETWORKDAYS(Lister!$D$21,Lister!$E$21,Lister!$D$7:$D$16),IF(AND(E1108&lt;DATE(2022,2,1),MONTH(F1108)=2),(NETWORKDAYS(Lister!$D$21,F1108,Lister!$D$7:$D$16)-R1108)*O1108/NETWORKDAYS(Lister!$D$21,Lister!$E$21,Lister!$D$7:$D$16),IF(AND(E1108&lt;DATE(2022,2,1),F1108&gt;DATE(2022,2,28)),(NETWORKDAYS(Lister!$D$21,Lister!$E$21,Lister!$D$7:$D$16)-R1108)*O1108/NETWORKDAYS(Lister!$D$21,Lister!$E$21,Lister!$D$7:$D$16),IF(OR(AND(E1108&lt;DATE(2022,2,1),F1108&lt;DATE(2022,2,1)),E1108&gt;DATE(2022,2,28)),0)))))),0),"")</f>
        <v/>
      </c>
      <c r="V1108" s="23" t="str">
        <f t="shared" si="115"/>
        <v/>
      </c>
      <c r="W1108" s="23" t="str">
        <f t="shared" si="116"/>
        <v/>
      </c>
      <c r="X1108" s="24" t="str">
        <f t="shared" si="117"/>
        <v/>
      </c>
    </row>
    <row r="1109" spans="1:24" x14ac:dyDescent="0.3">
      <c r="A1109" s="4" t="str">
        <f t="shared" si="118"/>
        <v/>
      </c>
      <c r="B1109" s="41"/>
      <c r="C1109" s="42"/>
      <c r="D1109" s="43"/>
      <c r="E1109" s="44"/>
      <c r="F1109" s="44"/>
      <c r="G1109" s="17" t="str">
        <f>IF(OR(E1109="",F1109=""),"",NETWORKDAYS(E1109,F1109,Lister!$D$7:$D$16))</f>
        <v/>
      </c>
      <c r="I1109" s="45" t="str">
        <f t="shared" si="112"/>
        <v/>
      </c>
      <c r="J1109" s="46"/>
      <c r="K1109" s="47">
        <f>IF(ISNUMBER('Opsparede løndele'!I1094),J1109+'Opsparede løndele'!I1094,J1109)</f>
        <v>0</v>
      </c>
      <c r="L1109" s="48"/>
      <c r="M1109" s="49"/>
      <c r="N1109" s="23" t="str">
        <f t="shared" si="113"/>
        <v/>
      </c>
      <c r="O1109" s="21" t="str">
        <f t="shared" si="114"/>
        <v/>
      </c>
      <c r="P1109" s="49"/>
      <c r="Q1109" s="49"/>
      <c r="R1109" s="49"/>
      <c r="S1109" s="22" t="str">
        <f>IFERROR(MAX(IF(OR(P1109="",Q1109="",R1109=""),"",IF(AND(MONTH(E1109)=12,MONTH(F1109)=12),(NETWORKDAYS(E1109,F1109,Lister!$D$7:$D$16)-P1109)*O1109/NETWORKDAYS(Lister!$D$19,Lister!$E$19,Lister!$D$7:$D$16),IF(AND(MONTH(E1109)=12,F1109&gt;DATE(2021,12,31)),(NETWORKDAYS(E1109,Lister!$E$19,Lister!$D$7:$D$16)-P1109)*O1109/NETWORKDAYS(Lister!$D$19,Lister!$E$19,Lister!$D$7:$D$16),IF(E1109&gt;DATE(2021,12,31),0)))),0),"")</f>
        <v/>
      </c>
      <c r="T1109" s="22" t="str">
        <f>IFERROR(MAX(IF(OR(P1109="",Q1109="",R1109=""),"",IF(AND(MONTH(E1109)=1,MONTH(F1109)=1),(NETWORKDAYS(E1109,F1109,Lister!$D$7:$D$16)-Q1109)*O1109/NETWORKDAYS(Lister!$D$20,Lister!$E$20,Lister!$D$7:$D$16),IF(AND(MONTH(E1109)=1,F1109&gt;DATE(2022,1,31)),(NETWORKDAYS(E1109,Lister!$E$20,Lister!$D$7:$D$16)-Q1109)*O1109/NETWORKDAYS(Lister!$D$20,Lister!$E$20,Lister!$D$7:$D$16),IF(AND(E1109&lt;DATE(2022,1,1),MONTH(F1109)=1),(NETWORKDAYS(Lister!$D$20,F1109,Lister!$D$7:$D$16)-Q1109)*O1109/NETWORKDAYS(Lister!$D$20,Lister!$E$20,Lister!$D$7:$D$16),IF(AND(E1109&lt;DATE(2022,1,1),F1109&gt;DATE(2022,1,31)),(NETWORKDAYS(Lister!$D$20,Lister!$E$20,Lister!$D$7:$D$16)-Q1109)*O1109/NETWORKDAYS(Lister!$D$20,Lister!$E$20,Lister!$D$7:$D$16),IF(OR(AND(E1109&lt;DATE(2022,1,1),F1109&lt;DATE(2022,1,1)),E1109&gt;DATE(2022,1,31)),0)))))),0),"")</f>
        <v/>
      </c>
      <c r="U1109" s="22" t="str">
        <f>IFERROR(MAX(IF(OR(P1109="",Q1109="",R1109=""),"",IF(AND(MONTH(E1109)=2,MONTH(F1109)=2),(NETWORKDAYS(E1109,F1109,Lister!$D$7:$D$16)-R1109)*O1109/NETWORKDAYS(Lister!$D$21,Lister!$E$21,Lister!$D$7:$D$16),IF(AND(MONTH(E1109)=2,F1109&gt;DATE(2022,2,28)),(NETWORKDAYS(E1109,Lister!$E$21,Lister!$D$7:$D$16)-R1109)*O1109/NETWORKDAYS(Lister!$D$21,Lister!$E$21,Lister!$D$7:$D$16),IF(AND(E1109&lt;DATE(2022,2,1),MONTH(F1109)=2),(NETWORKDAYS(Lister!$D$21,F1109,Lister!$D$7:$D$16)-R1109)*O1109/NETWORKDAYS(Lister!$D$21,Lister!$E$21,Lister!$D$7:$D$16),IF(AND(E1109&lt;DATE(2022,2,1),F1109&gt;DATE(2022,2,28)),(NETWORKDAYS(Lister!$D$21,Lister!$E$21,Lister!$D$7:$D$16)-R1109)*O1109/NETWORKDAYS(Lister!$D$21,Lister!$E$21,Lister!$D$7:$D$16),IF(OR(AND(E1109&lt;DATE(2022,2,1),F1109&lt;DATE(2022,2,1)),E1109&gt;DATE(2022,2,28)),0)))))),0),"")</f>
        <v/>
      </c>
      <c r="V1109" s="23" t="str">
        <f t="shared" si="115"/>
        <v/>
      </c>
      <c r="W1109" s="23" t="str">
        <f t="shared" si="116"/>
        <v/>
      </c>
      <c r="X1109" s="24" t="str">
        <f t="shared" si="117"/>
        <v/>
      </c>
    </row>
    <row r="1110" spans="1:24" x14ac:dyDescent="0.3">
      <c r="A1110" s="4" t="str">
        <f t="shared" si="118"/>
        <v/>
      </c>
      <c r="B1110" s="41"/>
      <c r="C1110" s="42"/>
      <c r="D1110" s="43"/>
      <c r="E1110" s="44"/>
      <c r="F1110" s="44"/>
      <c r="G1110" s="17" t="str">
        <f>IF(OR(E1110="",F1110=""),"",NETWORKDAYS(E1110,F1110,Lister!$D$7:$D$16))</f>
        <v/>
      </c>
      <c r="I1110" s="45" t="str">
        <f t="shared" ref="I1110:I1173" si="119">IF(H1110="","",IF(H1110="Funktionær",0.75,IF(H1110="Ikke-funktionær",0.9,IF(H1110="Elev/lærling",0.9))))</f>
        <v/>
      </c>
      <c r="J1110" s="46"/>
      <c r="K1110" s="47">
        <f>IF(ISNUMBER('Opsparede løndele'!I1095),J1110+'Opsparede løndele'!I1095,J1110)</f>
        <v>0</v>
      </c>
      <c r="L1110" s="48"/>
      <c r="M1110" s="49"/>
      <c r="N1110" s="23" t="str">
        <f t="shared" ref="N1110:N1173" si="120">IF(B1110="","",IF(K1110*I1110&gt;30000*IF(M1110&gt;37,37,M1110)/37,30000*IF(M1110&gt;37,37,M1110)/37,K1110*I1110))</f>
        <v/>
      </c>
      <c r="O1110" s="21" t="str">
        <f t="shared" ref="O1110:O1173" si="121">IF(N1110="","",IF(N1110&lt;=K1110-L1110,N1110,K1110-L1110))</f>
        <v/>
      </c>
      <c r="P1110" s="49"/>
      <c r="Q1110" s="49"/>
      <c r="R1110" s="49"/>
      <c r="S1110" s="22" t="str">
        <f>IFERROR(MAX(IF(OR(P1110="",Q1110="",R1110=""),"",IF(AND(MONTH(E1110)=12,MONTH(F1110)=12),(NETWORKDAYS(E1110,F1110,Lister!$D$7:$D$16)-P1110)*O1110/NETWORKDAYS(Lister!$D$19,Lister!$E$19,Lister!$D$7:$D$16),IF(AND(MONTH(E1110)=12,F1110&gt;DATE(2021,12,31)),(NETWORKDAYS(E1110,Lister!$E$19,Lister!$D$7:$D$16)-P1110)*O1110/NETWORKDAYS(Lister!$D$19,Lister!$E$19,Lister!$D$7:$D$16),IF(E1110&gt;DATE(2021,12,31),0)))),0),"")</f>
        <v/>
      </c>
      <c r="T1110" s="22" t="str">
        <f>IFERROR(MAX(IF(OR(P1110="",Q1110="",R1110=""),"",IF(AND(MONTH(E1110)=1,MONTH(F1110)=1),(NETWORKDAYS(E1110,F1110,Lister!$D$7:$D$16)-Q1110)*O1110/NETWORKDAYS(Lister!$D$20,Lister!$E$20,Lister!$D$7:$D$16),IF(AND(MONTH(E1110)=1,F1110&gt;DATE(2022,1,31)),(NETWORKDAYS(E1110,Lister!$E$20,Lister!$D$7:$D$16)-Q1110)*O1110/NETWORKDAYS(Lister!$D$20,Lister!$E$20,Lister!$D$7:$D$16),IF(AND(E1110&lt;DATE(2022,1,1),MONTH(F1110)=1),(NETWORKDAYS(Lister!$D$20,F1110,Lister!$D$7:$D$16)-Q1110)*O1110/NETWORKDAYS(Lister!$D$20,Lister!$E$20,Lister!$D$7:$D$16),IF(AND(E1110&lt;DATE(2022,1,1),F1110&gt;DATE(2022,1,31)),(NETWORKDAYS(Lister!$D$20,Lister!$E$20,Lister!$D$7:$D$16)-Q1110)*O1110/NETWORKDAYS(Lister!$D$20,Lister!$E$20,Lister!$D$7:$D$16),IF(OR(AND(E1110&lt;DATE(2022,1,1),F1110&lt;DATE(2022,1,1)),E1110&gt;DATE(2022,1,31)),0)))))),0),"")</f>
        <v/>
      </c>
      <c r="U1110" s="22" t="str">
        <f>IFERROR(MAX(IF(OR(P1110="",Q1110="",R1110=""),"",IF(AND(MONTH(E1110)=2,MONTH(F1110)=2),(NETWORKDAYS(E1110,F1110,Lister!$D$7:$D$16)-R1110)*O1110/NETWORKDAYS(Lister!$D$21,Lister!$E$21,Lister!$D$7:$D$16),IF(AND(MONTH(E1110)=2,F1110&gt;DATE(2022,2,28)),(NETWORKDAYS(E1110,Lister!$E$21,Lister!$D$7:$D$16)-R1110)*O1110/NETWORKDAYS(Lister!$D$21,Lister!$E$21,Lister!$D$7:$D$16),IF(AND(E1110&lt;DATE(2022,2,1),MONTH(F1110)=2),(NETWORKDAYS(Lister!$D$21,F1110,Lister!$D$7:$D$16)-R1110)*O1110/NETWORKDAYS(Lister!$D$21,Lister!$E$21,Lister!$D$7:$D$16),IF(AND(E1110&lt;DATE(2022,2,1),F1110&gt;DATE(2022,2,28)),(NETWORKDAYS(Lister!$D$21,Lister!$E$21,Lister!$D$7:$D$16)-R1110)*O1110/NETWORKDAYS(Lister!$D$21,Lister!$E$21,Lister!$D$7:$D$16),IF(OR(AND(E1110&lt;DATE(2022,2,1),F1110&lt;DATE(2022,2,1)),E1110&gt;DATE(2022,2,28)),0)))))),0),"")</f>
        <v/>
      </c>
      <c r="V1110" s="23" t="str">
        <f t="shared" ref="V1110:V1173" si="122">IF(AND(ISNUMBER(S1110),ISNUMBER(T1110),ISNUMBER(U1110)),S1110+T1110+U1110,"")</f>
        <v/>
      </c>
      <c r="W1110" s="23" t="str">
        <f t="shared" ref="W1110:W1173" si="123">IFERROR(IF(E1110&gt;=DATE(2021,12,10),3,0)/31*O1110,"")</f>
        <v/>
      </c>
      <c r="X1110" s="24" t="str">
        <f t="shared" ref="X1110:X1173" si="124">IFERROR(MAX(IF(AND(ISNUMBER(S1110),ISNUMBER(T1110),ISNUMBER(U1110)),V1110-W1110,""),0),"")</f>
        <v/>
      </c>
    </row>
    <row r="1111" spans="1:24" x14ac:dyDescent="0.3">
      <c r="A1111" s="4" t="str">
        <f t="shared" ref="A1111:A1174" si="125">IF(B1111="","",A1110+1)</f>
        <v/>
      </c>
      <c r="B1111" s="41"/>
      <c r="C1111" s="42"/>
      <c r="D1111" s="43"/>
      <c r="E1111" s="44"/>
      <c r="F1111" s="44"/>
      <c r="G1111" s="17" t="str">
        <f>IF(OR(E1111="",F1111=""),"",NETWORKDAYS(E1111,F1111,Lister!$D$7:$D$16))</f>
        <v/>
      </c>
      <c r="I1111" s="45" t="str">
        <f t="shared" si="119"/>
        <v/>
      </c>
      <c r="J1111" s="46"/>
      <c r="K1111" s="47">
        <f>IF(ISNUMBER('Opsparede løndele'!I1096),J1111+'Opsparede løndele'!I1096,J1111)</f>
        <v>0</v>
      </c>
      <c r="L1111" s="48"/>
      <c r="M1111" s="49"/>
      <c r="N1111" s="23" t="str">
        <f t="shared" si="120"/>
        <v/>
      </c>
      <c r="O1111" s="21" t="str">
        <f t="shared" si="121"/>
        <v/>
      </c>
      <c r="P1111" s="49"/>
      <c r="Q1111" s="49"/>
      <c r="R1111" s="49"/>
      <c r="S1111" s="22" t="str">
        <f>IFERROR(MAX(IF(OR(P1111="",Q1111="",R1111=""),"",IF(AND(MONTH(E1111)=12,MONTH(F1111)=12),(NETWORKDAYS(E1111,F1111,Lister!$D$7:$D$16)-P1111)*O1111/NETWORKDAYS(Lister!$D$19,Lister!$E$19,Lister!$D$7:$D$16),IF(AND(MONTH(E1111)=12,F1111&gt;DATE(2021,12,31)),(NETWORKDAYS(E1111,Lister!$E$19,Lister!$D$7:$D$16)-P1111)*O1111/NETWORKDAYS(Lister!$D$19,Lister!$E$19,Lister!$D$7:$D$16),IF(E1111&gt;DATE(2021,12,31),0)))),0),"")</f>
        <v/>
      </c>
      <c r="T1111" s="22" t="str">
        <f>IFERROR(MAX(IF(OR(P1111="",Q1111="",R1111=""),"",IF(AND(MONTH(E1111)=1,MONTH(F1111)=1),(NETWORKDAYS(E1111,F1111,Lister!$D$7:$D$16)-Q1111)*O1111/NETWORKDAYS(Lister!$D$20,Lister!$E$20,Lister!$D$7:$D$16),IF(AND(MONTH(E1111)=1,F1111&gt;DATE(2022,1,31)),(NETWORKDAYS(E1111,Lister!$E$20,Lister!$D$7:$D$16)-Q1111)*O1111/NETWORKDAYS(Lister!$D$20,Lister!$E$20,Lister!$D$7:$D$16),IF(AND(E1111&lt;DATE(2022,1,1),MONTH(F1111)=1),(NETWORKDAYS(Lister!$D$20,F1111,Lister!$D$7:$D$16)-Q1111)*O1111/NETWORKDAYS(Lister!$D$20,Lister!$E$20,Lister!$D$7:$D$16),IF(AND(E1111&lt;DATE(2022,1,1),F1111&gt;DATE(2022,1,31)),(NETWORKDAYS(Lister!$D$20,Lister!$E$20,Lister!$D$7:$D$16)-Q1111)*O1111/NETWORKDAYS(Lister!$D$20,Lister!$E$20,Lister!$D$7:$D$16),IF(OR(AND(E1111&lt;DATE(2022,1,1),F1111&lt;DATE(2022,1,1)),E1111&gt;DATE(2022,1,31)),0)))))),0),"")</f>
        <v/>
      </c>
      <c r="U1111" s="22" t="str">
        <f>IFERROR(MAX(IF(OR(P1111="",Q1111="",R1111=""),"",IF(AND(MONTH(E1111)=2,MONTH(F1111)=2),(NETWORKDAYS(E1111,F1111,Lister!$D$7:$D$16)-R1111)*O1111/NETWORKDAYS(Lister!$D$21,Lister!$E$21,Lister!$D$7:$D$16),IF(AND(MONTH(E1111)=2,F1111&gt;DATE(2022,2,28)),(NETWORKDAYS(E1111,Lister!$E$21,Lister!$D$7:$D$16)-R1111)*O1111/NETWORKDAYS(Lister!$D$21,Lister!$E$21,Lister!$D$7:$D$16),IF(AND(E1111&lt;DATE(2022,2,1),MONTH(F1111)=2),(NETWORKDAYS(Lister!$D$21,F1111,Lister!$D$7:$D$16)-R1111)*O1111/NETWORKDAYS(Lister!$D$21,Lister!$E$21,Lister!$D$7:$D$16),IF(AND(E1111&lt;DATE(2022,2,1),F1111&gt;DATE(2022,2,28)),(NETWORKDAYS(Lister!$D$21,Lister!$E$21,Lister!$D$7:$D$16)-R1111)*O1111/NETWORKDAYS(Lister!$D$21,Lister!$E$21,Lister!$D$7:$D$16),IF(OR(AND(E1111&lt;DATE(2022,2,1),F1111&lt;DATE(2022,2,1)),E1111&gt;DATE(2022,2,28)),0)))))),0),"")</f>
        <v/>
      </c>
      <c r="V1111" s="23" t="str">
        <f t="shared" si="122"/>
        <v/>
      </c>
      <c r="W1111" s="23" t="str">
        <f t="shared" si="123"/>
        <v/>
      </c>
      <c r="X1111" s="24" t="str">
        <f t="shared" si="124"/>
        <v/>
      </c>
    </row>
    <row r="1112" spans="1:24" x14ac:dyDescent="0.3">
      <c r="A1112" s="4" t="str">
        <f t="shared" si="125"/>
        <v/>
      </c>
      <c r="B1112" s="41"/>
      <c r="C1112" s="42"/>
      <c r="D1112" s="43"/>
      <c r="E1112" s="44"/>
      <c r="F1112" s="44"/>
      <c r="G1112" s="17" t="str">
        <f>IF(OR(E1112="",F1112=""),"",NETWORKDAYS(E1112,F1112,Lister!$D$7:$D$16))</f>
        <v/>
      </c>
      <c r="I1112" s="45" t="str">
        <f t="shared" si="119"/>
        <v/>
      </c>
      <c r="J1112" s="46"/>
      <c r="K1112" s="47">
        <f>IF(ISNUMBER('Opsparede løndele'!I1097),J1112+'Opsparede løndele'!I1097,J1112)</f>
        <v>0</v>
      </c>
      <c r="L1112" s="48"/>
      <c r="M1112" s="49"/>
      <c r="N1112" s="23" t="str">
        <f t="shared" si="120"/>
        <v/>
      </c>
      <c r="O1112" s="21" t="str">
        <f t="shared" si="121"/>
        <v/>
      </c>
      <c r="P1112" s="49"/>
      <c r="Q1112" s="49"/>
      <c r="R1112" s="49"/>
      <c r="S1112" s="22" t="str">
        <f>IFERROR(MAX(IF(OR(P1112="",Q1112="",R1112=""),"",IF(AND(MONTH(E1112)=12,MONTH(F1112)=12),(NETWORKDAYS(E1112,F1112,Lister!$D$7:$D$16)-P1112)*O1112/NETWORKDAYS(Lister!$D$19,Lister!$E$19,Lister!$D$7:$D$16),IF(AND(MONTH(E1112)=12,F1112&gt;DATE(2021,12,31)),(NETWORKDAYS(E1112,Lister!$E$19,Lister!$D$7:$D$16)-P1112)*O1112/NETWORKDAYS(Lister!$D$19,Lister!$E$19,Lister!$D$7:$D$16),IF(E1112&gt;DATE(2021,12,31),0)))),0),"")</f>
        <v/>
      </c>
      <c r="T1112" s="22" t="str">
        <f>IFERROR(MAX(IF(OR(P1112="",Q1112="",R1112=""),"",IF(AND(MONTH(E1112)=1,MONTH(F1112)=1),(NETWORKDAYS(E1112,F1112,Lister!$D$7:$D$16)-Q1112)*O1112/NETWORKDAYS(Lister!$D$20,Lister!$E$20,Lister!$D$7:$D$16),IF(AND(MONTH(E1112)=1,F1112&gt;DATE(2022,1,31)),(NETWORKDAYS(E1112,Lister!$E$20,Lister!$D$7:$D$16)-Q1112)*O1112/NETWORKDAYS(Lister!$D$20,Lister!$E$20,Lister!$D$7:$D$16),IF(AND(E1112&lt;DATE(2022,1,1),MONTH(F1112)=1),(NETWORKDAYS(Lister!$D$20,F1112,Lister!$D$7:$D$16)-Q1112)*O1112/NETWORKDAYS(Lister!$D$20,Lister!$E$20,Lister!$D$7:$D$16),IF(AND(E1112&lt;DATE(2022,1,1),F1112&gt;DATE(2022,1,31)),(NETWORKDAYS(Lister!$D$20,Lister!$E$20,Lister!$D$7:$D$16)-Q1112)*O1112/NETWORKDAYS(Lister!$D$20,Lister!$E$20,Lister!$D$7:$D$16),IF(OR(AND(E1112&lt;DATE(2022,1,1),F1112&lt;DATE(2022,1,1)),E1112&gt;DATE(2022,1,31)),0)))))),0),"")</f>
        <v/>
      </c>
      <c r="U1112" s="22" t="str">
        <f>IFERROR(MAX(IF(OR(P1112="",Q1112="",R1112=""),"",IF(AND(MONTH(E1112)=2,MONTH(F1112)=2),(NETWORKDAYS(E1112,F1112,Lister!$D$7:$D$16)-R1112)*O1112/NETWORKDAYS(Lister!$D$21,Lister!$E$21,Lister!$D$7:$D$16),IF(AND(MONTH(E1112)=2,F1112&gt;DATE(2022,2,28)),(NETWORKDAYS(E1112,Lister!$E$21,Lister!$D$7:$D$16)-R1112)*O1112/NETWORKDAYS(Lister!$D$21,Lister!$E$21,Lister!$D$7:$D$16),IF(AND(E1112&lt;DATE(2022,2,1),MONTH(F1112)=2),(NETWORKDAYS(Lister!$D$21,F1112,Lister!$D$7:$D$16)-R1112)*O1112/NETWORKDAYS(Lister!$D$21,Lister!$E$21,Lister!$D$7:$D$16),IF(AND(E1112&lt;DATE(2022,2,1),F1112&gt;DATE(2022,2,28)),(NETWORKDAYS(Lister!$D$21,Lister!$E$21,Lister!$D$7:$D$16)-R1112)*O1112/NETWORKDAYS(Lister!$D$21,Lister!$E$21,Lister!$D$7:$D$16),IF(OR(AND(E1112&lt;DATE(2022,2,1),F1112&lt;DATE(2022,2,1)),E1112&gt;DATE(2022,2,28)),0)))))),0),"")</f>
        <v/>
      </c>
      <c r="V1112" s="23" t="str">
        <f t="shared" si="122"/>
        <v/>
      </c>
      <c r="W1112" s="23" t="str">
        <f t="shared" si="123"/>
        <v/>
      </c>
      <c r="X1112" s="24" t="str">
        <f t="shared" si="124"/>
        <v/>
      </c>
    </row>
    <row r="1113" spans="1:24" x14ac:dyDescent="0.3">
      <c r="A1113" s="4" t="str">
        <f t="shared" si="125"/>
        <v/>
      </c>
      <c r="B1113" s="41"/>
      <c r="C1113" s="42"/>
      <c r="D1113" s="43"/>
      <c r="E1113" s="44"/>
      <c r="F1113" s="44"/>
      <c r="G1113" s="17" t="str">
        <f>IF(OR(E1113="",F1113=""),"",NETWORKDAYS(E1113,F1113,Lister!$D$7:$D$16))</f>
        <v/>
      </c>
      <c r="I1113" s="45" t="str">
        <f t="shared" si="119"/>
        <v/>
      </c>
      <c r="J1113" s="46"/>
      <c r="K1113" s="47">
        <f>IF(ISNUMBER('Opsparede løndele'!I1098),J1113+'Opsparede løndele'!I1098,J1113)</f>
        <v>0</v>
      </c>
      <c r="L1113" s="48"/>
      <c r="M1113" s="49"/>
      <c r="N1113" s="23" t="str">
        <f t="shared" si="120"/>
        <v/>
      </c>
      <c r="O1113" s="21" t="str">
        <f t="shared" si="121"/>
        <v/>
      </c>
      <c r="P1113" s="49"/>
      <c r="Q1113" s="49"/>
      <c r="R1113" s="49"/>
      <c r="S1113" s="22" t="str">
        <f>IFERROR(MAX(IF(OR(P1113="",Q1113="",R1113=""),"",IF(AND(MONTH(E1113)=12,MONTH(F1113)=12),(NETWORKDAYS(E1113,F1113,Lister!$D$7:$D$16)-P1113)*O1113/NETWORKDAYS(Lister!$D$19,Lister!$E$19,Lister!$D$7:$D$16),IF(AND(MONTH(E1113)=12,F1113&gt;DATE(2021,12,31)),(NETWORKDAYS(E1113,Lister!$E$19,Lister!$D$7:$D$16)-P1113)*O1113/NETWORKDAYS(Lister!$D$19,Lister!$E$19,Lister!$D$7:$D$16),IF(E1113&gt;DATE(2021,12,31),0)))),0),"")</f>
        <v/>
      </c>
      <c r="T1113" s="22" t="str">
        <f>IFERROR(MAX(IF(OR(P1113="",Q1113="",R1113=""),"",IF(AND(MONTH(E1113)=1,MONTH(F1113)=1),(NETWORKDAYS(E1113,F1113,Lister!$D$7:$D$16)-Q1113)*O1113/NETWORKDAYS(Lister!$D$20,Lister!$E$20,Lister!$D$7:$D$16),IF(AND(MONTH(E1113)=1,F1113&gt;DATE(2022,1,31)),(NETWORKDAYS(E1113,Lister!$E$20,Lister!$D$7:$D$16)-Q1113)*O1113/NETWORKDAYS(Lister!$D$20,Lister!$E$20,Lister!$D$7:$D$16),IF(AND(E1113&lt;DATE(2022,1,1),MONTH(F1113)=1),(NETWORKDAYS(Lister!$D$20,F1113,Lister!$D$7:$D$16)-Q1113)*O1113/NETWORKDAYS(Lister!$D$20,Lister!$E$20,Lister!$D$7:$D$16),IF(AND(E1113&lt;DATE(2022,1,1),F1113&gt;DATE(2022,1,31)),(NETWORKDAYS(Lister!$D$20,Lister!$E$20,Lister!$D$7:$D$16)-Q1113)*O1113/NETWORKDAYS(Lister!$D$20,Lister!$E$20,Lister!$D$7:$D$16),IF(OR(AND(E1113&lt;DATE(2022,1,1),F1113&lt;DATE(2022,1,1)),E1113&gt;DATE(2022,1,31)),0)))))),0),"")</f>
        <v/>
      </c>
      <c r="U1113" s="22" t="str">
        <f>IFERROR(MAX(IF(OR(P1113="",Q1113="",R1113=""),"",IF(AND(MONTH(E1113)=2,MONTH(F1113)=2),(NETWORKDAYS(E1113,F1113,Lister!$D$7:$D$16)-R1113)*O1113/NETWORKDAYS(Lister!$D$21,Lister!$E$21,Lister!$D$7:$D$16),IF(AND(MONTH(E1113)=2,F1113&gt;DATE(2022,2,28)),(NETWORKDAYS(E1113,Lister!$E$21,Lister!$D$7:$D$16)-R1113)*O1113/NETWORKDAYS(Lister!$D$21,Lister!$E$21,Lister!$D$7:$D$16),IF(AND(E1113&lt;DATE(2022,2,1),MONTH(F1113)=2),(NETWORKDAYS(Lister!$D$21,F1113,Lister!$D$7:$D$16)-R1113)*O1113/NETWORKDAYS(Lister!$D$21,Lister!$E$21,Lister!$D$7:$D$16),IF(AND(E1113&lt;DATE(2022,2,1),F1113&gt;DATE(2022,2,28)),(NETWORKDAYS(Lister!$D$21,Lister!$E$21,Lister!$D$7:$D$16)-R1113)*O1113/NETWORKDAYS(Lister!$D$21,Lister!$E$21,Lister!$D$7:$D$16),IF(OR(AND(E1113&lt;DATE(2022,2,1),F1113&lt;DATE(2022,2,1)),E1113&gt;DATE(2022,2,28)),0)))))),0),"")</f>
        <v/>
      </c>
      <c r="V1113" s="23" t="str">
        <f t="shared" si="122"/>
        <v/>
      </c>
      <c r="W1113" s="23" t="str">
        <f t="shared" si="123"/>
        <v/>
      </c>
      <c r="X1113" s="24" t="str">
        <f t="shared" si="124"/>
        <v/>
      </c>
    </row>
    <row r="1114" spans="1:24" x14ac:dyDescent="0.3">
      <c r="A1114" s="4" t="str">
        <f t="shared" si="125"/>
        <v/>
      </c>
      <c r="B1114" s="41"/>
      <c r="C1114" s="42"/>
      <c r="D1114" s="43"/>
      <c r="E1114" s="44"/>
      <c r="F1114" s="44"/>
      <c r="G1114" s="17" t="str">
        <f>IF(OR(E1114="",F1114=""),"",NETWORKDAYS(E1114,F1114,Lister!$D$7:$D$16))</f>
        <v/>
      </c>
      <c r="I1114" s="45" t="str">
        <f t="shared" si="119"/>
        <v/>
      </c>
      <c r="J1114" s="46"/>
      <c r="K1114" s="47">
        <f>IF(ISNUMBER('Opsparede løndele'!I1099),J1114+'Opsparede løndele'!I1099,J1114)</f>
        <v>0</v>
      </c>
      <c r="L1114" s="48"/>
      <c r="M1114" s="49"/>
      <c r="N1114" s="23" t="str">
        <f t="shared" si="120"/>
        <v/>
      </c>
      <c r="O1114" s="21" t="str">
        <f t="shared" si="121"/>
        <v/>
      </c>
      <c r="P1114" s="49"/>
      <c r="Q1114" s="49"/>
      <c r="R1114" s="49"/>
      <c r="S1114" s="22" t="str">
        <f>IFERROR(MAX(IF(OR(P1114="",Q1114="",R1114=""),"",IF(AND(MONTH(E1114)=12,MONTH(F1114)=12),(NETWORKDAYS(E1114,F1114,Lister!$D$7:$D$16)-P1114)*O1114/NETWORKDAYS(Lister!$D$19,Lister!$E$19,Lister!$D$7:$D$16),IF(AND(MONTH(E1114)=12,F1114&gt;DATE(2021,12,31)),(NETWORKDAYS(E1114,Lister!$E$19,Lister!$D$7:$D$16)-P1114)*O1114/NETWORKDAYS(Lister!$D$19,Lister!$E$19,Lister!$D$7:$D$16),IF(E1114&gt;DATE(2021,12,31),0)))),0),"")</f>
        <v/>
      </c>
      <c r="T1114" s="22" t="str">
        <f>IFERROR(MAX(IF(OR(P1114="",Q1114="",R1114=""),"",IF(AND(MONTH(E1114)=1,MONTH(F1114)=1),(NETWORKDAYS(E1114,F1114,Lister!$D$7:$D$16)-Q1114)*O1114/NETWORKDAYS(Lister!$D$20,Lister!$E$20,Lister!$D$7:$D$16),IF(AND(MONTH(E1114)=1,F1114&gt;DATE(2022,1,31)),(NETWORKDAYS(E1114,Lister!$E$20,Lister!$D$7:$D$16)-Q1114)*O1114/NETWORKDAYS(Lister!$D$20,Lister!$E$20,Lister!$D$7:$D$16),IF(AND(E1114&lt;DATE(2022,1,1),MONTH(F1114)=1),(NETWORKDAYS(Lister!$D$20,F1114,Lister!$D$7:$D$16)-Q1114)*O1114/NETWORKDAYS(Lister!$D$20,Lister!$E$20,Lister!$D$7:$D$16),IF(AND(E1114&lt;DATE(2022,1,1),F1114&gt;DATE(2022,1,31)),(NETWORKDAYS(Lister!$D$20,Lister!$E$20,Lister!$D$7:$D$16)-Q1114)*O1114/NETWORKDAYS(Lister!$D$20,Lister!$E$20,Lister!$D$7:$D$16),IF(OR(AND(E1114&lt;DATE(2022,1,1),F1114&lt;DATE(2022,1,1)),E1114&gt;DATE(2022,1,31)),0)))))),0),"")</f>
        <v/>
      </c>
      <c r="U1114" s="22" t="str">
        <f>IFERROR(MAX(IF(OR(P1114="",Q1114="",R1114=""),"",IF(AND(MONTH(E1114)=2,MONTH(F1114)=2),(NETWORKDAYS(E1114,F1114,Lister!$D$7:$D$16)-R1114)*O1114/NETWORKDAYS(Lister!$D$21,Lister!$E$21,Lister!$D$7:$D$16),IF(AND(MONTH(E1114)=2,F1114&gt;DATE(2022,2,28)),(NETWORKDAYS(E1114,Lister!$E$21,Lister!$D$7:$D$16)-R1114)*O1114/NETWORKDAYS(Lister!$D$21,Lister!$E$21,Lister!$D$7:$D$16),IF(AND(E1114&lt;DATE(2022,2,1),MONTH(F1114)=2),(NETWORKDAYS(Lister!$D$21,F1114,Lister!$D$7:$D$16)-R1114)*O1114/NETWORKDAYS(Lister!$D$21,Lister!$E$21,Lister!$D$7:$D$16),IF(AND(E1114&lt;DATE(2022,2,1),F1114&gt;DATE(2022,2,28)),(NETWORKDAYS(Lister!$D$21,Lister!$E$21,Lister!$D$7:$D$16)-R1114)*O1114/NETWORKDAYS(Lister!$D$21,Lister!$E$21,Lister!$D$7:$D$16),IF(OR(AND(E1114&lt;DATE(2022,2,1),F1114&lt;DATE(2022,2,1)),E1114&gt;DATE(2022,2,28)),0)))))),0),"")</f>
        <v/>
      </c>
      <c r="V1114" s="23" t="str">
        <f t="shared" si="122"/>
        <v/>
      </c>
      <c r="W1114" s="23" t="str">
        <f t="shared" si="123"/>
        <v/>
      </c>
      <c r="X1114" s="24" t="str">
        <f t="shared" si="124"/>
        <v/>
      </c>
    </row>
    <row r="1115" spans="1:24" x14ac:dyDescent="0.3">
      <c r="A1115" s="4" t="str">
        <f t="shared" si="125"/>
        <v/>
      </c>
      <c r="B1115" s="41"/>
      <c r="C1115" s="42"/>
      <c r="D1115" s="43"/>
      <c r="E1115" s="44"/>
      <c r="F1115" s="44"/>
      <c r="G1115" s="17" t="str">
        <f>IF(OR(E1115="",F1115=""),"",NETWORKDAYS(E1115,F1115,Lister!$D$7:$D$16))</f>
        <v/>
      </c>
      <c r="I1115" s="45" t="str">
        <f t="shared" si="119"/>
        <v/>
      </c>
      <c r="J1115" s="46"/>
      <c r="K1115" s="47">
        <f>IF(ISNUMBER('Opsparede løndele'!I1100),J1115+'Opsparede løndele'!I1100,J1115)</f>
        <v>0</v>
      </c>
      <c r="L1115" s="48"/>
      <c r="M1115" s="49"/>
      <c r="N1115" s="23" t="str">
        <f t="shared" si="120"/>
        <v/>
      </c>
      <c r="O1115" s="21" t="str">
        <f t="shared" si="121"/>
        <v/>
      </c>
      <c r="P1115" s="49"/>
      <c r="Q1115" s="49"/>
      <c r="R1115" s="49"/>
      <c r="S1115" s="22" t="str">
        <f>IFERROR(MAX(IF(OR(P1115="",Q1115="",R1115=""),"",IF(AND(MONTH(E1115)=12,MONTH(F1115)=12),(NETWORKDAYS(E1115,F1115,Lister!$D$7:$D$16)-P1115)*O1115/NETWORKDAYS(Lister!$D$19,Lister!$E$19,Lister!$D$7:$D$16),IF(AND(MONTH(E1115)=12,F1115&gt;DATE(2021,12,31)),(NETWORKDAYS(E1115,Lister!$E$19,Lister!$D$7:$D$16)-P1115)*O1115/NETWORKDAYS(Lister!$D$19,Lister!$E$19,Lister!$D$7:$D$16),IF(E1115&gt;DATE(2021,12,31),0)))),0),"")</f>
        <v/>
      </c>
      <c r="T1115" s="22" t="str">
        <f>IFERROR(MAX(IF(OR(P1115="",Q1115="",R1115=""),"",IF(AND(MONTH(E1115)=1,MONTH(F1115)=1),(NETWORKDAYS(E1115,F1115,Lister!$D$7:$D$16)-Q1115)*O1115/NETWORKDAYS(Lister!$D$20,Lister!$E$20,Lister!$D$7:$D$16),IF(AND(MONTH(E1115)=1,F1115&gt;DATE(2022,1,31)),(NETWORKDAYS(E1115,Lister!$E$20,Lister!$D$7:$D$16)-Q1115)*O1115/NETWORKDAYS(Lister!$D$20,Lister!$E$20,Lister!$D$7:$D$16),IF(AND(E1115&lt;DATE(2022,1,1),MONTH(F1115)=1),(NETWORKDAYS(Lister!$D$20,F1115,Lister!$D$7:$D$16)-Q1115)*O1115/NETWORKDAYS(Lister!$D$20,Lister!$E$20,Lister!$D$7:$D$16),IF(AND(E1115&lt;DATE(2022,1,1),F1115&gt;DATE(2022,1,31)),(NETWORKDAYS(Lister!$D$20,Lister!$E$20,Lister!$D$7:$D$16)-Q1115)*O1115/NETWORKDAYS(Lister!$D$20,Lister!$E$20,Lister!$D$7:$D$16),IF(OR(AND(E1115&lt;DATE(2022,1,1),F1115&lt;DATE(2022,1,1)),E1115&gt;DATE(2022,1,31)),0)))))),0),"")</f>
        <v/>
      </c>
      <c r="U1115" s="22" t="str">
        <f>IFERROR(MAX(IF(OR(P1115="",Q1115="",R1115=""),"",IF(AND(MONTH(E1115)=2,MONTH(F1115)=2),(NETWORKDAYS(E1115,F1115,Lister!$D$7:$D$16)-R1115)*O1115/NETWORKDAYS(Lister!$D$21,Lister!$E$21,Lister!$D$7:$D$16),IF(AND(MONTH(E1115)=2,F1115&gt;DATE(2022,2,28)),(NETWORKDAYS(E1115,Lister!$E$21,Lister!$D$7:$D$16)-R1115)*O1115/NETWORKDAYS(Lister!$D$21,Lister!$E$21,Lister!$D$7:$D$16),IF(AND(E1115&lt;DATE(2022,2,1),MONTH(F1115)=2),(NETWORKDAYS(Lister!$D$21,F1115,Lister!$D$7:$D$16)-R1115)*O1115/NETWORKDAYS(Lister!$D$21,Lister!$E$21,Lister!$D$7:$D$16),IF(AND(E1115&lt;DATE(2022,2,1),F1115&gt;DATE(2022,2,28)),(NETWORKDAYS(Lister!$D$21,Lister!$E$21,Lister!$D$7:$D$16)-R1115)*O1115/NETWORKDAYS(Lister!$D$21,Lister!$E$21,Lister!$D$7:$D$16),IF(OR(AND(E1115&lt;DATE(2022,2,1),F1115&lt;DATE(2022,2,1)),E1115&gt;DATE(2022,2,28)),0)))))),0),"")</f>
        <v/>
      </c>
      <c r="V1115" s="23" t="str">
        <f t="shared" si="122"/>
        <v/>
      </c>
      <c r="W1115" s="23" t="str">
        <f t="shared" si="123"/>
        <v/>
      </c>
      <c r="X1115" s="24" t="str">
        <f t="shared" si="124"/>
        <v/>
      </c>
    </row>
    <row r="1116" spans="1:24" x14ac:dyDescent="0.3">
      <c r="A1116" s="4" t="str">
        <f t="shared" si="125"/>
        <v/>
      </c>
      <c r="B1116" s="41"/>
      <c r="C1116" s="42"/>
      <c r="D1116" s="43"/>
      <c r="E1116" s="44"/>
      <c r="F1116" s="44"/>
      <c r="G1116" s="17" t="str">
        <f>IF(OR(E1116="",F1116=""),"",NETWORKDAYS(E1116,F1116,Lister!$D$7:$D$16))</f>
        <v/>
      </c>
      <c r="I1116" s="45" t="str">
        <f t="shared" si="119"/>
        <v/>
      </c>
      <c r="J1116" s="46"/>
      <c r="K1116" s="47">
        <f>IF(ISNUMBER('Opsparede løndele'!I1101),J1116+'Opsparede løndele'!I1101,J1116)</f>
        <v>0</v>
      </c>
      <c r="L1116" s="48"/>
      <c r="M1116" s="49"/>
      <c r="N1116" s="23" t="str">
        <f t="shared" si="120"/>
        <v/>
      </c>
      <c r="O1116" s="21" t="str">
        <f t="shared" si="121"/>
        <v/>
      </c>
      <c r="P1116" s="49"/>
      <c r="Q1116" s="49"/>
      <c r="R1116" s="49"/>
      <c r="S1116" s="22" t="str">
        <f>IFERROR(MAX(IF(OR(P1116="",Q1116="",R1116=""),"",IF(AND(MONTH(E1116)=12,MONTH(F1116)=12),(NETWORKDAYS(E1116,F1116,Lister!$D$7:$D$16)-P1116)*O1116/NETWORKDAYS(Lister!$D$19,Lister!$E$19,Lister!$D$7:$D$16),IF(AND(MONTH(E1116)=12,F1116&gt;DATE(2021,12,31)),(NETWORKDAYS(E1116,Lister!$E$19,Lister!$D$7:$D$16)-P1116)*O1116/NETWORKDAYS(Lister!$D$19,Lister!$E$19,Lister!$D$7:$D$16),IF(E1116&gt;DATE(2021,12,31),0)))),0),"")</f>
        <v/>
      </c>
      <c r="T1116" s="22" t="str">
        <f>IFERROR(MAX(IF(OR(P1116="",Q1116="",R1116=""),"",IF(AND(MONTH(E1116)=1,MONTH(F1116)=1),(NETWORKDAYS(E1116,F1116,Lister!$D$7:$D$16)-Q1116)*O1116/NETWORKDAYS(Lister!$D$20,Lister!$E$20,Lister!$D$7:$D$16),IF(AND(MONTH(E1116)=1,F1116&gt;DATE(2022,1,31)),(NETWORKDAYS(E1116,Lister!$E$20,Lister!$D$7:$D$16)-Q1116)*O1116/NETWORKDAYS(Lister!$D$20,Lister!$E$20,Lister!$D$7:$D$16),IF(AND(E1116&lt;DATE(2022,1,1),MONTH(F1116)=1),(NETWORKDAYS(Lister!$D$20,F1116,Lister!$D$7:$D$16)-Q1116)*O1116/NETWORKDAYS(Lister!$D$20,Lister!$E$20,Lister!$D$7:$D$16),IF(AND(E1116&lt;DATE(2022,1,1),F1116&gt;DATE(2022,1,31)),(NETWORKDAYS(Lister!$D$20,Lister!$E$20,Lister!$D$7:$D$16)-Q1116)*O1116/NETWORKDAYS(Lister!$D$20,Lister!$E$20,Lister!$D$7:$D$16),IF(OR(AND(E1116&lt;DATE(2022,1,1),F1116&lt;DATE(2022,1,1)),E1116&gt;DATE(2022,1,31)),0)))))),0),"")</f>
        <v/>
      </c>
      <c r="U1116" s="22" t="str">
        <f>IFERROR(MAX(IF(OR(P1116="",Q1116="",R1116=""),"",IF(AND(MONTH(E1116)=2,MONTH(F1116)=2),(NETWORKDAYS(E1116,F1116,Lister!$D$7:$D$16)-R1116)*O1116/NETWORKDAYS(Lister!$D$21,Lister!$E$21,Lister!$D$7:$D$16),IF(AND(MONTH(E1116)=2,F1116&gt;DATE(2022,2,28)),(NETWORKDAYS(E1116,Lister!$E$21,Lister!$D$7:$D$16)-R1116)*O1116/NETWORKDAYS(Lister!$D$21,Lister!$E$21,Lister!$D$7:$D$16),IF(AND(E1116&lt;DATE(2022,2,1),MONTH(F1116)=2),(NETWORKDAYS(Lister!$D$21,F1116,Lister!$D$7:$D$16)-R1116)*O1116/NETWORKDAYS(Lister!$D$21,Lister!$E$21,Lister!$D$7:$D$16),IF(AND(E1116&lt;DATE(2022,2,1),F1116&gt;DATE(2022,2,28)),(NETWORKDAYS(Lister!$D$21,Lister!$E$21,Lister!$D$7:$D$16)-R1116)*O1116/NETWORKDAYS(Lister!$D$21,Lister!$E$21,Lister!$D$7:$D$16),IF(OR(AND(E1116&lt;DATE(2022,2,1),F1116&lt;DATE(2022,2,1)),E1116&gt;DATE(2022,2,28)),0)))))),0),"")</f>
        <v/>
      </c>
      <c r="V1116" s="23" t="str">
        <f t="shared" si="122"/>
        <v/>
      </c>
      <c r="W1116" s="23" t="str">
        <f t="shared" si="123"/>
        <v/>
      </c>
      <c r="X1116" s="24" t="str">
        <f t="shared" si="124"/>
        <v/>
      </c>
    </row>
    <row r="1117" spans="1:24" x14ac:dyDescent="0.3">
      <c r="A1117" s="4" t="str">
        <f t="shared" si="125"/>
        <v/>
      </c>
      <c r="B1117" s="41"/>
      <c r="C1117" s="42"/>
      <c r="D1117" s="43"/>
      <c r="E1117" s="44"/>
      <c r="F1117" s="44"/>
      <c r="G1117" s="17" t="str">
        <f>IF(OR(E1117="",F1117=""),"",NETWORKDAYS(E1117,F1117,Lister!$D$7:$D$16))</f>
        <v/>
      </c>
      <c r="I1117" s="45" t="str">
        <f t="shared" si="119"/>
        <v/>
      </c>
      <c r="J1117" s="46"/>
      <c r="K1117" s="47">
        <f>IF(ISNUMBER('Opsparede løndele'!I1102),J1117+'Opsparede løndele'!I1102,J1117)</f>
        <v>0</v>
      </c>
      <c r="L1117" s="48"/>
      <c r="M1117" s="49"/>
      <c r="N1117" s="23" t="str">
        <f t="shared" si="120"/>
        <v/>
      </c>
      <c r="O1117" s="21" t="str">
        <f t="shared" si="121"/>
        <v/>
      </c>
      <c r="P1117" s="49"/>
      <c r="Q1117" s="49"/>
      <c r="R1117" s="49"/>
      <c r="S1117" s="22" t="str">
        <f>IFERROR(MAX(IF(OR(P1117="",Q1117="",R1117=""),"",IF(AND(MONTH(E1117)=12,MONTH(F1117)=12),(NETWORKDAYS(E1117,F1117,Lister!$D$7:$D$16)-P1117)*O1117/NETWORKDAYS(Lister!$D$19,Lister!$E$19,Lister!$D$7:$D$16),IF(AND(MONTH(E1117)=12,F1117&gt;DATE(2021,12,31)),(NETWORKDAYS(E1117,Lister!$E$19,Lister!$D$7:$D$16)-P1117)*O1117/NETWORKDAYS(Lister!$D$19,Lister!$E$19,Lister!$D$7:$D$16),IF(E1117&gt;DATE(2021,12,31),0)))),0),"")</f>
        <v/>
      </c>
      <c r="T1117" s="22" t="str">
        <f>IFERROR(MAX(IF(OR(P1117="",Q1117="",R1117=""),"",IF(AND(MONTH(E1117)=1,MONTH(F1117)=1),(NETWORKDAYS(E1117,F1117,Lister!$D$7:$D$16)-Q1117)*O1117/NETWORKDAYS(Lister!$D$20,Lister!$E$20,Lister!$D$7:$D$16),IF(AND(MONTH(E1117)=1,F1117&gt;DATE(2022,1,31)),(NETWORKDAYS(E1117,Lister!$E$20,Lister!$D$7:$D$16)-Q1117)*O1117/NETWORKDAYS(Lister!$D$20,Lister!$E$20,Lister!$D$7:$D$16),IF(AND(E1117&lt;DATE(2022,1,1),MONTH(F1117)=1),(NETWORKDAYS(Lister!$D$20,F1117,Lister!$D$7:$D$16)-Q1117)*O1117/NETWORKDAYS(Lister!$D$20,Lister!$E$20,Lister!$D$7:$D$16),IF(AND(E1117&lt;DATE(2022,1,1),F1117&gt;DATE(2022,1,31)),(NETWORKDAYS(Lister!$D$20,Lister!$E$20,Lister!$D$7:$D$16)-Q1117)*O1117/NETWORKDAYS(Lister!$D$20,Lister!$E$20,Lister!$D$7:$D$16),IF(OR(AND(E1117&lt;DATE(2022,1,1),F1117&lt;DATE(2022,1,1)),E1117&gt;DATE(2022,1,31)),0)))))),0),"")</f>
        <v/>
      </c>
      <c r="U1117" s="22" t="str">
        <f>IFERROR(MAX(IF(OR(P1117="",Q1117="",R1117=""),"",IF(AND(MONTH(E1117)=2,MONTH(F1117)=2),(NETWORKDAYS(E1117,F1117,Lister!$D$7:$D$16)-R1117)*O1117/NETWORKDAYS(Lister!$D$21,Lister!$E$21,Lister!$D$7:$D$16),IF(AND(MONTH(E1117)=2,F1117&gt;DATE(2022,2,28)),(NETWORKDAYS(E1117,Lister!$E$21,Lister!$D$7:$D$16)-R1117)*O1117/NETWORKDAYS(Lister!$D$21,Lister!$E$21,Lister!$D$7:$D$16),IF(AND(E1117&lt;DATE(2022,2,1),MONTH(F1117)=2),(NETWORKDAYS(Lister!$D$21,F1117,Lister!$D$7:$D$16)-R1117)*O1117/NETWORKDAYS(Lister!$D$21,Lister!$E$21,Lister!$D$7:$D$16),IF(AND(E1117&lt;DATE(2022,2,1),F1117&gt;DATE(2022,2,28)),(NETWORKDAYS(Lister!$D$21,Lister!$E$21,Lister!$D$7:$D$16)-R1117)*O1117/NETWORKDAYS(Lister!$D$21,Lister!$E$21,Lister!$D$7:$D$16),IF(OR(AND(E1117&lt;DATE(2022,2,1),F1117&lt;DATE(2022,2,1)),E1117&gt;DATE(2022,2,28)),0)))))),0),"")</f>
        <v/>
      </c>
      <c r="V1117" s="23" t="str">
        <f t="shared" si="122"/>
        <v/>
      </c>
      <c r="W1117" s="23" t="str">
        <f t="shared" si="123"/>
        <v/>
      </c>
      <c r="X1117" s="24" t="str">
        <f t="shared" si="124"/>
        <v/>
      </c>
    </row>
    <row r="1118" spans="1:24" x14ac:dyDescent="0.3">
      <c r="A1118" s="4" t="str">
        <f t="shared" si="125"/>
        <v/>
      </c>
      <c r="B1118" s="41"/>
      <c r="C1118" s="42"/>
      <c r="D1118" s="43"/>
      <c r="E1118" s="44"/>
      <c r="F1118" s="44"/>
      <c r="G1118" s="17" t="str">
        <f>IF(OR(E1118="",F1118=""),"",NETWORKDAYS(E1118,F1118,Lister!$D$7:$D$16))</f>
        <v/>
      </c>
      <c r="I1118" s="45" t="str">
        <f t="shared" si="119"/>
        <v/>
      </c>
      <c r="J1118" s="46"/>
      <c r="K1118" s="47">
        <f>IF(ISNUMBER('Opsparede løndele'!I1103),J1118+'Opsparede løndele'!I1103,J1118)</f>
        <v>0</v>
      </c>
      <c r="L1118" s="48"/>
      <c r="M1118" s="49"/>
      <c r="N1118" s="23" t="str">
        <f t="shared" si="120"/>
        <v/>
      </c>
      <c r="O1118" s="21" t="str">
        <f t="shared" si="121"/>
        <v/>
      </c>
      <c r="P1118" s="49"/>
      <c r="Q1118" s="49"/>
      <c r="R1118" s="49"/>
      <c r="S1118" s="22" t="str">
        <f>IFERROR(MAX(IF(OR(P1118="",Q1118="",R1118=""),"",IF(AND(MONTH(E1118)=12,MONTH(F1118)=12),(NETWORKDAYS(E1118,F1118,Lister!$D$7:$D$16)-P1118)*O1118/NETWORKDAYS(Lister!$D$19,Lister!$E$19,Lister!$D$7:$D$16),IF(AND(MONTH(E1118)=12,F1118&gt;DATE(2021,12,31)),(NETWORKDAYS(E1118,Lister!$E$19,Lister!$D$7:$D$16)-P1118)*O1118/NETWORKDAYS(Lister!$D$19,Lister!$E$19,Lister!$D$7:$D$16),IF(E1118&gt;DATE(2021,12,31),0)))),0),"")</f>
        <v/>
      </c>
      <c r="T1118" s="22" t="str">
        <f>IFERROR(MAX(IF(OR(P1118="",Q1118="",R1118=""),"",IF(AND(MONTH(E1118)=1,MONTH(F1118)=1),(NETWORKDAYS(E1118,F1118,Lister!$D$7:$D$16)-Q1118)*O1118/NETWORKDAYS(Lister!$D$20,Lister!$E$20,Lister!$D$7:$D$16),IF(AND(MONTH(E1118)=1,F1118&gt;DATE(2022,1,31)),(NETWORKDAYS(E1118,Lister!$E$20,Lister!$D$7:$D$16)-Q1118)*O1118/NETWORKDAYS(Lister!$D$20,Lister!$E$20,Lister!$D$7:$D$16),IF(AND(E1118&lt;DATE(2022,1,1),MONTH(F1118)=1),(NETWORKDAYS(Lister!$D$20,F1118,Lister!$D$7:$D$16)-Q1118)*O1118/NETWORKDAYS(Lister!$D$20,Lister!$E$20,Lister!$D$7:$D$16),IF(AND(E1118&lt;DATE(2022,1,1),F1118&gt;DATE(2022,1,31)),(NETWORKDAYS(Lister!$D$20,Lister!$E$20,Lister!$D$7:$D$16)-Q1118)*O1118/NETWORKDAYS(Lister!$D$20,Lister!$E$20,Lister!$D$7:$D$16),IF(OR(AND(E1118&lt;DATE(2022,1,1),F1118&lt;DATE(2022,1,1)),E1118&gt;DATE(2022,1,31)),0)))))),0),"")</f>
        <v/>
      </c>
      <c r="U1118" s="22" t="str">
        <f>IFERROR(MAX(IF(OR(P1118="",Q1118="",R1118=""),"",IF(AND(MONTH(E1118)=2,MONTH(F1118)=2),(NETWORKDAYS(E1118,F1118,Lister!$D$7:$D$16)-R1118)*O1118/NETWORKDAYS(Lister!$D$21,Lister!$E$21,Lister!$D$7:$D$16),IF(AND(MONTH(E1118)=2,F1118&gt;DATE(2022,2,28)),(NETWORKDAYS(E1118,Lister!$E$21,Lister!$D$7:$D$16)-R1118)*O1118/NETWORKDAYS(Lister!$D$21,Lister!$E$21,Lister!$D$7:$D$16),IF(AND(E1118&lt;DATE(2022,2,1),MONTH(F1118)=2),(NETWORKDAYS(Lister!$D$21,F1118,Lister!$D$7:$D$16)-R1118)*O1118/NETWORKDAYS(Lister!$D$21,Lister!$E$21,Lister!$D$7:$D$16),IF(AND(E1118&lt;DATE(2022,2,1),F1118&gt;DATE(2022,2,28)),(NETWORKDAYS(Lister!$D$21,Lister!$E$21,Lister!$D$7:$D$16)-R1118)*O1118/NETWORKDAYS(Lister!$D$21,Lister!$E$21,Lister!$D$7:$D$16),IF(OR(AND(E1118&lt;DATE(2022,2,1),F1118&lt;DATE(2022,2,1)),E1118&gt;DATE(2022,2,28)),0)))))),0),"")</f>
        <v/>
      </c>
      <c r="V1118" s="23" t="str">
        <f t="shared" si="122"/>
        <v/>
      </c>
      <c r="W1118" s="23" t="str">
        <f t="shared" si="123"/>
        <v/>
      </c>
      <c r="X1118" s="24" t="str">
        <f t="shared" si="124"/>
        <v/>
      </c>
    </row>
    <row r="1119" spans="1:24" x14ac:dyDescent="0.3">
      <c r="A1119" s="4" t="str">
        <f t="shared" si="125"/>
        <v/>
      </c>
      <c r="B1119" s="41"/>
      <c r="C1119" s="42"/>
      <c r="D1119" s="43"/>
      <c r="E1119" s="44"/>
      <c r="F1119" s="44"/>
      <c r="G1119" s="17" t="str">
        <f>IF(OR(E1119="",F1119=""),"",NETWORKDAYS(E1119,F1119,Lister!$D$7:$D$16))</f>
        <v/>
      </c>
      <c r="I1119" s="45" t="str">
        <f t="shared" si="119"/>
        <v/>
      </c>
      <c r="J1119" s="46"/>
      <c r="K1119" s="47">
        <f>IF(ISNUMBER('Opsparede løndele'!I1104),J1119+'Opsparede løndele'!I1104,J1119)</f>
        <v>0</v>
      </c>
      <c r="L1119" s="48"/>
      <c r="M1119" s="49"/>
      <c r="N1119" s="23" t="str">
        <f t="shared" si="120"/>
        <v/>
      </c>
      <c r="O1119" s="21" t="str">
        <f t="shared" si="121"/>
        <v/>
      </c>
      <c r="P1119" s="49"/>
      <c r="Q1119" s="49"/>
      <c r="R1119" s="49"/>
      <c r="S1119" s="22" t="str">
        <f>IFERROR(MAX(IF(OR(P1119="",Q1119="",R1119=""),"",IF(AND(MONTH(E1119)=12,MONTH(F1119)=12),(NETWORKDAYS(E1119,F1119,Lister!$D$7:$D$16)-P1119)*O1119/NETWORKDAYS(Lister!$D$19,Lister!$E$19,Lister!$D$7:$D$16),IF(AND(MONTH(E1119)=12,F1119&gt;DATE(2021,12,31)),(NETWORKDAYS(E1119,Lister!$E$19,Lister!$D$7:$D$16)-P1119)*O1119/NETWORKDAYS(Lister!$D$19,Lister!$E$19,Lister!$D$7:$D$16),IF(E1119&gt;DATE(2021,12,31),0)))),0),"")</f>
        <v/>
      </c>
      <c r="T1119" s="22" t="str">
        <f>IFERROR(MAX(IF(OR(P1119="",Q1119="",R1119=""),"",IF(AND(MONTH(E1119)=1,MONTH(F1119)=1),(NETWORKDAYS(E1119,F1119,Lister!$D$7:$D$16)-Q1119)*O1119/NETWORKDAYS(Lister!$D$20,Lister!$E$20,Lister!$D$7:$D$16),IF(AND(MONTH(E1119)=1,F1119&gt;DATE(2022,1,31)),(NETWORKDAYS(E1119,Lister!$E$20,Lister!$D$7:$D$16)-Q1119)*O1119/NETWORKDAYS(Lister!$D$20,Lister!$E$20,Lister!$D$7:$D$16),IF(AND(E1119&lt;DATE(2022,1,1),MONTH(F1119)=1),(NETWORKDAYS(Lister!$D$20,F1119,Lister!$D$7:$D$16)-Q1119)*O1119/NETWORKDAYS(Lister!$D$20,Lister!$E$20,Lister!$D$7:$D$16),IF(AND(E1119&lt;DATE(2022,1,1),F1119&gt;DATE(2022,1,31)),(NETWORKDAYS(Lister!$D$20,Lister!$E$20,Lister!$D$7:$D$16)-Q1119)*O1119/NETWORKDAYS(Lister!$D$20,Lister!$E$20,Lister!$D$7:$D$16),IF(OR(AND(E1119&lt;DATE(2022,1,1),F1119&lt;DATE(2022,1,1)),E1119&gt;DATE(2022,1,31)),0)))))),0),"")</f>
        <v/>
      </c>
      <c r="U1119" s="22" t="str">
        <f>IFERROR(MAX(IF(OR(P1119="",Q1119="",R1119=""),"",IF(AND(MONTH(E1119)=2,MONTH(F1119)=2),(NETWORKDAYS(E1119,F1119,Lister!$D$7:$D$16)-R1119)*O1119/NETWORKDAYS(Lister!$D$21,Lister!$E$21,Lister!$D$7:$D$16),IF(AND(MONTH(E1119)=2,F1119&gt;DATE(2022,2,28)),(NETWORKDAYS(E1119,Lister!$E$21,Lister!$D$7:$D$16)-R1119)*O1119/NETWORKDAYS(Lister!$D$21,Lister!$E$21,Lister!$D$7:$D$16),IF(AND(E1119&lt;DATE(2022,2,1),MONTH(F1119)=2),(NETWORKDAYS(Lister!$D$21,F1119,Lister!$D$7:$D$16)-R1119)*O1119/NETWORKDAYS(Lister!$D$21,Lister!$E$21,Lister!$D$7:$D$16),IF(AND(E1119&lt;DATE(2022,2,1),F1119&gt;DATE(2022,2,28)),(NETWORKDAYS(Lister!$D$21,Lister!$E$21,Lister!$D$7:$D$16)-R1119)*O1119/NETWORKDAYS(Lister!$D$21,Lister!$E$21,Lister!$D$7:$D$16),IF(OR(AND(E1119&lt;DATE(2022,2,1),F1119&lt;DATE(2022,2,1)),E1119&gt;DATE(2022,2,28)),0)))))),0),"")</f>
        <v/>
      </c>
      <c r="V1119" s="23" t="str">
        <f t="shared" si="122"/>
        <v/>
      </c>
      <c r="W1119" s="23" t="str">
        <f t="shared" si="123"/>
        <v/>
      </c>
      <c r="X1119" s="24" t="str">
        <f t="shared" si="124"/>
        <v/>
      </c>
    </row>
    <row r="1120" spans="1:24" x14ac:dyDescent="0.3">
      <c r="A1120" s="4" t="str">
        <f t="shared" si="125"/>
        <v/>
      </c>
      <c r="B1120" s="41"/>
      <c r="C1120" s="42"/>
      <c r="D1120" s="43"/>
      <c r="E1120" s="44"/>
      <c r="F1120" s="44"/>
      <c r="G1120" s="17" t="str">
        <f>IF(OR(E1120="",F1120=""),"",NETWORKDAYS(E1120,F1120,Lister!$D$7:$D$16))</f>
        <v/>
      </c>
      <c r="I1120" s="45" t="str">
        <f t="shared" si="119"/>
        <v/>
      </c>
      <c r="J1120" s="46"/>
      <c r="K1120" s="47">
        <f>IF(ISNUMBER('Opsparede løndele'!I1105),J1120+'Opsparede løndele'!I1105,J1120)</f>
        <v>0</v>
      </c>
      <c r="L1120" s="48"/>
      <c r="M1120" s="49"/>
      <c r="N1120" s="23" t="str">
        <f t="shared" si="120"/>
        <v/>
      </c>
      <c r="O1120" s="21" t="str">
        <f t="shared" si="121"/>
        <v/>
      </c>
      <c r="P1120" s="49"/>
      <c r="Q1120" s="49"/>
      <c r="R1120" s="49"/>
      <c r="S1120" s="22" t="str">
        <f>IFERROR(MAX(IF(OR(P1120="",Q1120="",R1120=""),"",IF(AND(MONTH(E1120)=12,MONTH(F1120)=12),(NETWORKDAYS(E1120,F1120,Lister!$D$7:$D$16)-P1120)*O1120/NETWORKDAYS(Lister!$D$19,Lister!$E$19,Lister!$D$7:$D$16),IF(AND(MONTH(E1120)=12,F1120&gt;DATE(2021,12,31)),(NETWORKDAYS(E1120,Lister!$E$19,Lister!$D$7:$D$16)-P1120)*O1120/NETWORKDAYS(Lister!$D$19,Lister!$E$19,Lister!$D$7:$D$16),IF(E1120&gt;DATE(2021,12,31),0)))),0),"")</f>
        <v/>
      </c>
      <c r="T1120" s="22" t="str">
        <f>IFERROR(MAX(IF(OR(P1120="",Q1120="",R1120=""),"",IF(AND(MONTH(E1120)=1,MONTH(F1120)=1),(NETWORKDAYS(E1120,F1120,Lister!$D$7:$D$16)-Q1120)*O1120/NETWORKDAYS(Lister!$D$20,Lister!$E$20,Lister!$D$7:$D$16),IF(AND(MONTH(E1120)=1,F1120&gt;DATE(2022,1,31)),(NETWORKDAYS(E1120,Lister!$E$20,Lister!$D$7:$D$16)-Q1120)*O1120/NETWORKDAYS(Lister!$D$20,Lister!$E$20,Lister!$D$7:$D$16),IF(AND(E1120&lt;DATE(2022,1,1),MONTH(F1120)=1),(NETWORKDAYS(Lister!$D$20,F1120,Lister!$D$7:$D$16)-Q1120)*O1120/NETWORKDAYS(Lister!$D$20,Lister!$E$20,Lister!$D$7:$D$16),IF(AND(E1120&lt;DATE(2022,1,1),F1120&gt;DATE(2022,1,31)),(NETWORKDAYS(Lister!$D$20,Lister!$E$20,Lister!$D$7:$D$16)-Q1120)*O1120/NETWORKDAYS(Lister!$D$20,Lister!$E$20,Lister!$D$7:$D$16),IF(OR(AND(E1120&lt;DATE(2022,1,1),F1120&lt;DATE(2022,1,1)),E1120&gt;DATE(2022,1,31)),0)))))),0),"")</f>
        <v/>
      </c>
      <c r="U1120" s="22" t="str">
        <f>IFERROR(MAX(IF(OR(P1120="",Q1120="",R1120=""),"",IF(AND(MONTH(E1120)=2,MONTH(F1120)=2),(NETWORKDAYS(E1120,F1120,Lister!$D$7:$D$16)-R1120)*O1120/NETWORKDAYS(Lister!$D$21,Lister!$E$21,Lister!$D$7:$D$16),IF(AND(MONTH(E1120)=2,F1120&gt;DATE(2022,2,28)),(NETWORKDAYS(E1120,Lister!$E$21,Lister!$D$7:$D$16)-R1120)*O1120/NETWORKDAYS(Lister!$D$21,Lister!$E$21,Lister!$D$7:$D$16),IF(AND(E1120&lt;DATE(2022,2,1),MONTH(F1120)=2),(NETWORKDAYS(Lister!$D$21,F1120,Lister!$D$7:$D$16)-R1120)*O1120/NETWORKDAYS(Lister!$D$21,Lister!$E$21,Lister!$D$7:$D$16),IF(AND(E1120&lt;DATE(2022,2,1),F1120&gt;DATE(2022,2,28)),(NETWORKDAYS(Lister!$D$21,Lister!$E$21,Lister!$D$7:$D$16)-R1120)*O1120/NETWORKDAYS(Lister!$D$21,Lister!$E$21,Lister!$D$7:$D$16),IF(OR(AND(E1120&lt;DATE(2022,2,1),F1120&lt;DATE(2022,2,1)),E1120&gt;DATE(2022,2,28)),0)))))),0),"")</f>
        <v/>
      </c>
      <c r="V1120" s="23" t="str">
        <f t="shared" si="122"/>
        <v/>
      </c>
      <c r="W1120" s="23" t="str">
        <f t="shared" si="123"/>
        <v/>
      </c>
      <c r="X1120" s="24" t="str">
        <f t="shared" si="124"/>
        <v/>
      </c>
    </row>
    <row r="1121" spans="1:24" x14ac:dyDescent="0.3">
      <c r="A1121" s="4" t="str">
        <f t="shared" si="125"/>
        <v/>
      </c>
      <c r="B1121" s="41"/>
      <c r="C1121" s="42"/>
      <c r="D1121" s="43"/>
      <c r="E1121" s="44"/>
      <c r="F1121" s="44"/>
      <c r="G1121" s="17" t="str">
        <f>IF(OR(E1121="",F1121=""),"",NETWORKDAYS(E1121,F1121,Lister!$D$7:$D$16))</f>
        <v/>
      </c>
      <c r="I1121" s="45" t="str">
        <f t="shared" si="119"/>
        <v/>
      </c>
      <c r="J1121" s="46"/>
      <c r="K1121" s="47">
        <f>IF(ISNUMBER('Opsparede løndele'!I1106),J1121+'Opsparede løndele'!I1106,J1121)</f>
        <v>0</v>
      </c>
      <c r="L1121" s="48"/>
      <c r="M1121" s="49"/>
      <c r="N1121" s="23" t="str">
        <f t="shared" si="120"/>
        <v/>
      </c>
      <c r="O1121" s="21" t="str">
        <f t="shared" si="121"/>
        <v/>
      </c>
      <c r="P1121" s="49"/>
      <c r="Q1121" s="49"/>
      <c r="R1121" s="49"/>
      <c r="S1121" s="22" t="str">
        <f>IFERROR(MAX(IF(OR(P1121="",Q1121="",R1121=""),"",IF(AND(MONTH(E1121)=12,MONTH(F1121)=12),(NETWORKDAYS(E1121,F1121,Lister!$D$7:$D$16)-P1121)*O1121/NETWORKDAYS(Lister!$D$19,Lister!$E$19,Lister!$D$7:$D$16),IF(AND(MONTH(E1121)=12,F1121&gt;DATE(2021,12,31)),(NETWORKDAYS(E1121,Lister!$E$19,Lister!$D$7:$D$16)-P1121)*O1121/NETWORKDAYS(Lister!$D$19,Lister!$E$19,Lister!$D$7:$D$16),IF(E1121&gt;DATE(2021,12,31),0)))),0),"")</f>
        <v/>
      </c>
      <c r="T1121" s="22" t="str">
        <f>IFERROR(MAX(IF(OR(P1121="",Q1121="",R1121=""),"",IF(AND(MONTH(E1121)=1,MONTH(F1121)=1),(NETWORKDAYS(E1121,F1121,Lister!$D$7:$D$16)-Q1121)*O1121/NETWORKDAYS(Lister!$D$20,Lister!$E$20,Lister!$D$7:$D$16),IF(AND(MONTH(E1121)=1,F1121&gt;DATE(2022,1,31)),(NETWORKDAYS(E1121,Lister!$E$20,Lister!$D$7:$D$16)-Q1121)*O1121/NETWORKDAYS(Lister!$D$20,Lister!$E$20,Lister!$D$7:$D$16),IF(AND(E1121&lt;DATE(2022,1,1),MONTH(F1121)=1),(NETWORKDAYS(Lister!$D$20,F1121,Lister!$D$7:$D$16)-Q1121)*O1121/NETWORKDAYS(Lister!$D$20,Lister!$E$20,Lister!$D$7:$D$16),IF(AND(E1121&lt;DATE(2022,1,1),F1121&gt;DATE(2022,1,31)),(NETWORKDAYS(Lister!$D$20,Lister!$E$20,Lister!$D$7:$D$16)-Q1121)*O1121/NETWORKDAYS(Lister!$D$20,Lister!$E$20,Lister!$D$7:$D$16),IF(OR(AND(E1121&lt;DATE(2022,1,1),F1121&lt;DATE(2022,1,1)),E1121&gt;DATE(2022,1,31)),0)))))),0),"")</f>
        <v/>
      </c>
      <c r="U1121" s="22" t="str">
        <f>IFERROR(MAX(IF(OR(P1121="",Q1121="",R1121=""),"",IF(AND(MONTH(E1121)=2,MONTH(F1121)=2),(NETWORKDAYS(E1121,F1121,Lister!$D$7:$D$16)-R1121)*O1121/NETWORKDAYS(Lister!$D$21,Lister!$E$21,Lister!$D$7:$D$16),IF(AND(MONTH(E1121)=2,F1121&gt;DATE(2022,2,28)),(NETWORKDAYS(E1121,Lister!$E$21,Lister!$D$7:$D$16)-R1121)*O1121/NETWORKDAYS(Lister!$D$21,Lister!$E$21,Lister!$D$7:$D$16),IF(AND(E1121&lt;DATE(2022,2,1),MONTH(F1121)=2),(NETWORKDAYS(Lister!$D$21,F1121,Lister!$D$7:$D$16)-R1121)*O1121/NETWORKDAYS(Lister!$D$21,Lister!$E$21,Lister!$D$7:$D$16),IF(AND(E1121&lt;DATE(2022,2,1),F1121&gt;DATE(2022,2,28)),(NETWORKDAYS(Lister!$D$21,Lister!$E$21,Lister!$D$7:$D$16)-R1121)*O1121/NETWORKDAYS(Lister!$D$21,Lister!$E$21,Lister!$D$7:$D$16),IF(OR(AND(E1121&lt;DATE(2022,2,1),F1121&lt;DATE(2022,2,1)),E1121&gt;DATE(2022,2,28)),0)))))),0),"")</f>
        <v/>
      </c>
      <c r="V1121" s="23" t="str">
        <f t="shared" si="122"/>
        <v/>
      </c>
      <c r="W1121" s="23" t="str">
        <f t="shared" si="123"/>
        <v/>
      </c>
      <c r="X1121" s="24" t="str">
        <f t="shared" si="124"/>
        <v/>
      </c>
    </row>
    <row r="1122" spans="1:24" x14ac:dyDescent="0.3">
      <c r="A1122" s="4" t="str">
        <f t="shared" si="125"/>
        <v/>
      </c>
      <c r="B1122" s="41"/>
      <c r="C1122" s="42"/>
      <c r="D1122" s="43"/>
      <c r="E1122" s="44"/>
      <c r="F1122" s="44"/>
      <c r="G1122" s="17" t="str">
        <f>IF(OR(E1122="",F1122=""),"",NETWORKDAYS(E1122,F1122,Lister!$D$7:$D$16))</f>
        <v/>
      </c>
      <c r="I1122" s="45" t="str">
        <f t="shared" si="119"/>
        <v/>
      </c>
      <c r="J1122" s="46"/>
      <c r="K1122" s="47">
        <f>IF(ISNUMBER('Opsparede løndele'!I1107),J1122+'Opsparede løndele'!I1107,J1122)</f>
        <v>0</v>
      </c>
      <c r="L1122" s="48"/>
      <c r="M1122" s="49"/>
      <c r="N1122" s="23" t="str">
        <f t="shared" si="120"/>
        <v/>
      </c>
      <c r="O1122" s="21" t="str">
        <f t="shared" si="121"/>
        <v/>
      </c>
      <c r="P1122" s="49"/>
      <c r="Q1122" s="49"/>
      <c r="R1122" s="49"/>
      <c r="S1122" s="22" t="str">
        <f>IFERROR(MAX(IF(OR(P1122="",Q1122="",R1122=""),"",IF(AND(MONTH(E1122)=12,MONTH(F1122)=12),(NETWORKDAYS(E1122,F1122,Lister!$D$7:$D$16)-P1122)*O1122/NETWORKDAYS(Lister!$D$19,Lister!$E$19,Lister!$D$7:$D$16),IF(AND(MONTH(E1122)=12,F1122&gt;DATE(2021,12,31)),(NETWORKDAYS(E1122,Lister!$E$19,Lister!$D$7:$D$16)-P1122)*O1122/NETWORKDAYS(Lister!$D$19,Lister!$E$19,Lister!$D$7:$D$16),IF(E1122&gt;DATE(2021,12,31),0)))),0),"")</f>
        <v/>
      </c>
      <c r="T1122" s="22" t="str">
        <f>IFERROR(MAX(IF(OR(P1122="",Q1122="",R1122=""),"",IF(AND(MONTH(E1122)=1,MONTH(F1122)=1),(NETWORKDAYS(E1122,F1122,Lister!$D$7:$D$16)-Q1122)*O1122/NETWORKDAYS(Lister!$D$20,Lister!$E$20,Lister!$D$7:$D$16),IF(AND(MONTH(E1122)=1,F1122&gt;DATE(2022,1,31)),(NETWORKDAYS(E1122,Lister!$E$20,Lister!$D$7:$D$16)-Q1122)*O1122/NETWORKDAYS(Lister!$D$20,Lister!$E$20,Lister!$D$7:$D$16),IF(AND(E1122&lt;DATE(2022,1,1),MONTH(F1122)=1),(NETWORKDAYS(Lister!$D$20,F1122,Lister!$D$7:$D$16)-Q1122)*O1122/NETWORKDAYS(Lister!$D$20,Lister!$E$20,Lister!$D$7:$D$16),IF(AND(E1122&lt;DATE(2022,1,1),F1122&gt;DATE(2022,1,31)),(NETWORKDAYS(Lister!$D$20,Lister!$E$20,Lister!$D$7:$D$16)-Q1122)*O1122/NETWORKDAYS(Lister!$D$20,Lister!$E$20,Lister!$D$7:$D$16),IF(OR(AND(E1122&lt;DATE(2022,1,1),F1122&lt;DATE(2022,1,1)),E1122&gt;DATE(2022,1,31)),0)))))),0),"")</f>
        <v/>
      </c>
      <c r="U1122" s="22" t="str">
        <f>IFERROR(MAX(IF(OR(P1122="",Q1122="",R1122=""),"",IF(AND(MONTH(E1122)=2,MONTH(F1122)=2),(NETWORKDAYS(E1122,F1122,Lister!$D$7:$D$16)-R1122)*O1122/NETWORKDAYS(Lister!$D$21,Lister!$E$21,Lister!$D$7:$D$16),IF(AND(MONTH(E1122)=2,F1122&gt;DATE(2022,2,28)),(NETWORKDAYS(E1122,Lister!$E$21,Lister!$D$7:$D$16)-R1122)*O1122/NETWORKDAYS(Lister!$D$21,Lister!$E$21,Lister!$D$7:$D$16),IF(AND(E1122&lt;DATE(2022,2,1),MONTH(F1122)=2),(NETWORKDAYS(Lister!$D$21,F1122,Lister!$D$7:$D$16)-R1122)*O1122/NETWORKDAYS(Lister!$D$21,Lister!$E$21,Lister!$D$7:$D$16),IF(AND(E1122&lt;DATE(2022,2,1),F1122&gt;DATE(2022,2,28)),(NETWORKDAYS(Lister!$D$21,Lister!$E$21,Lister!$D$7:$D$16)-R1122)*O1122/NETWORKDAYS(Lister!$D$21,Lister!$E$21,Lister!$D$7:$D$16),IF(OR(AND(E1122&lt;DATE(2022,2,1),F1122&lt;DATE(2022,2,1)),E1122&gt;DATE(2022,2,28)),0)))))),0),"")</f>
        <v/>
      </c>
      <c r="V1122" s="23" t="str">
        <f t="shared" si="122"/>
        <v/>
      </c>
      <c r="W1122" s="23" t="str">
        <f t="shared" si="123"/>
        <v/>
      </c>
      <c r="X1122" s="24" t="str">
        <f t="shared" si="124"/>
        <v/>
      </c>
    </row>
    <row r="1123" spans="1:24" x14ac:dyDescent="0.3">
      <c r="A1123" s="4" t="str">
        <f t="shared" si="125"/>
        <v/>
      </c>
      <c r="B1123" s="41"/>
      <c r="C1123" s="42"/>
      <c r="D1123" s="43"/>
      <c r="E1123" s="44"/>
      <c r="F1123" s="44"/>
      <c r="G1123" s="17" t="str">
        <f>IF(OR(E1123="",F1123=""),"",NETWORKDAYS(E1123,F1123,Lister!$D$7:$D$16))</f>
        <v/>
      </c>
      <c r="I1123" s="45" t="str">
        <f t="shared" si="119"/>
        <v/>
      </c>
      <c r="J1123" s="46"/>
      <c r="K1123" s="47">
        <f>IF(ISNUMBER('Opsparede løndele'!I1108),J1123+'Opsparede løndele'!I1108,J1123)</f>
        <v>0</v>
      </c>
      <c r="L1123" s="48"/>
      <c r="M1123" s="49"/>
      <c r="N1123" s="23" t="str">
        <f t="shared" si="120"/>
        <v/>
      </c>
      <c r="O1123" s="21" t="str">
        <f t="shared" si="121"/>
        <v/>
      </c>
      <c r="P1123" s="49"/>
      <c r="Q1123" s="49"/>
      <c r="R1123" s="49"/>
      <c r="S1123" s="22" t="str">
        <f>IFERROR(MAX(IF(OR(P1123="",Q1123="",R1123=""),"",IF(AND(MONTH(E1123)=12,MONTH(F1123)=12),(NETWORKDAYS(E1123,F1123,Lister!$D$7:$D$16)-P1123)*O1123/NETWORKDAYS(Lister!$D$19,Lister!$E$19,Lister!$D$7:$D$16),IF(AND(MONTH(E1123)=12,F1123&gt;DATE(2021,12,31)),(NETWORKDAYS(E1123,Lister!$E$19,Lister!$D$7:$D$16)-P1123)*O1123/NETWORKDAYS(Lister!$D$19,Lister!$E$19,Lister!$D$7:$D$16),IF(E1123&gt;DATE(2021,12,31),0)))),0),"")</f>
        <v/>
      </c>
      <c r="T1123" s="22" t="str">
        <f>IFERROR(MAX(IF(OR(P1123="",Q1123="",R1123=""),"",IF(AND(MONTH(E1123)=1,MONTH(F1123)=1),(NETWORKDAYS(E1123,F1123,Lister!$D$7:$D$16)-Q1123)*O1123/NETWORKDAYS(Lister!$D$20,Lister!$E$20,Lister!$D$7:$D$16),IF(AND(MONTH(E1123)=1,F1123&gt;DATE(2022,1,31)),(NETWORKDAYS(E1123,Lister!$E$20,Lister!$D$7:$D$16)-Q1123)*O1123/NETWORKDAYS(Lister!$D$20,Lister!$E$20,Lister!$D$7:$D$16),IF(AND(E1123&lt;DATE(2022,1,1),MONTH(F1123)=1),(NETWORKDAYS(Lister!$D$20,F1123,Lister!$D$7:$D$16)-Q1123)*O1123/NETWORKDAYS(Lister!$D$20,Lister!$E$20,Lister!$D$7:$D$16),IF(AND(E1123&lt;DATE(2022,1,1),F1123&gt;DATE(2022,1,31)),(NETWORKDAYS(Lister!$D$20,Lister!$E$20,Lister!$D$7:$D$16)-Q1123)*O1123/NETWORKDAYS(Lister!$D$20,Lister!$E$20,Lister!$D$7:$D$16),IF(OR(AND(E1123&lt;DATE(2022,1,1),F1123&lt;DATE(2022,1,1)),E1123&gt;DATE(2022,1,31)),0)))))),0),"")</f>
        <v/>
      </c>
      <c r="U1123" s="22" t="str">
        <f>IFERROR(MAX(IF(OR(P1123="",Q1123="",R1123=""),"",IF(AND(MONTH(E1123)=2,MONTH(F1123)=2),(NETWORKDAYS(E1123,F1123,Lister!$D$7:$D$16)-R1123)*O1123/NETWORKDAYS(Lister!$D$21,Lister!$E$21,Lister!$D$7:$D$16),IF(AND(MONTH(E1123)=2,F1123&gt;DATE(2022,2,28)),(NETWORKDAYS(E1123,Lister!$E$21,Lister!$D$7:$D$16)-R1123)*O1123/NETWORKDAYS(Lister!$D$21,Lister!$E$21,Lister!$D$7:$D$16),IF(AND(E1123&lt;DATE(2022,2,1),MONTH(F1123)=2),(NETWORKDAYS(Lister!$D$21,F1123,Lister!$D$7:$D$16)-R1123)*O1123/NETWORKDAYS(Lister!$D$21,Lister!$E$21,Lister!$D$7:$D$16),IF(AND(E1123&lt;DATE(2022,2,1),F1123&gt;DATE(2022,2,28)),(NETWORKDAYS(Lister!$D$21,Lister!$E$21,Lister!$D$7:$D$16)-R1123)*O1123/NETWORKDAYS(Lister!$D$21,Lister!$E$21,Lister!$D$7:$D$16),IF(OR(AND(E1123&lt;DATE(2022,2,1),F1123&lt;DATE(2022,2,1)),E1123&gt;DATE(2022,2,28)),0)))))),0),"")</f>
        <v/>
      </c>
      <c r="V1123" s="23" t="str">
        <f t="shared" si="122"/>
        <v/>
      </c>
      <c r="W1123" s="23" t="str">
        <f t="shared" si="123"/>
        <v/>
      </c>
      <c r="X1123" s="24" t="str">
        <f t="shared" si="124"/>
        <v/>
      </c>
    </row>
    <row r="1124" spans="1:24" x14ac:dyDescent="0.3">
      <c r="A1124" s="4" t="str">
        <f t="shared" si="125"/>
        <v/>
      </c>
      <c r="B1124" s="41"/>
      <c r="C1124" s="42"/>
      <c r="D1124" s="43"/>
      <c r="E1124" s="44"/>
      <c r="F1124" s="44"/>
      <c r="G1124" s="17" t="str">
        <f>IF(OR(E1124="",F1124=""),"",NETWORKDAYS(E1124,F1124,Lister!$D$7:$D$16))</f>
        <v/>
      </c>
      <c r="I1124" s="45" t="str">
        <f t="shared" si="119"/>
        <v/>
      </c>
      <c r="J1124" s="46"/>
      <c r="K1124" s="47">
        <f>IF(ISNUMBER('Opsparede løndele'!I1109),J1124+'Opsparede løndele'!I1109,J1124)</f>
        <v>0</v>
      </c>
      <c r="L1124" s="48"/>
      <c r="M1124" s="49"/>
      <c r="N1124" s="23" t="str">
        <f t="shared" si="120"/>
        <v/>
      </c>
      <c r="O1124" s="21" t="str">
        <f t="shared" si="121"/>
        <v/>
      </c>
      <c r="P1124" s="49"/>
      <c r="Q1124" s="49"/>
      <c r="R1124" s="49"/>
      <c r="S1124" s="22" t="str">
        <f>IFERROR(MAX(IF(OR(P1124="",Q1124="",R1124=""),"",IF(AND(MONTH(E1124)=12,MONTH(F1124)=12),(NETWORKDAYS(E1124,F1124,Lister!$D$7:$D$16)-P1124)*O1124/NETWORKDAYS(Lister!$D$19,Lister!$E$19,Lister!$D$7:$D$16),IF(AND(MONTH(E1124)=12,F1124&gt;DATE(2021,12,31)),(NETWORKDAYS(E1124,Lister!$E$19,Lister!$D$7:$D$16)-P1124)*O1124/NETWORKDAYS(Lister!$D$19,Lister!$E$19,Lister!$D$7:$D$16),IF(E1124&gt;DATE(2021,12,31),0)))),0),"")</f>
        <v/>
      </c>
      <c r="T1124" s="22" t="str">
        <f>IFERROR(MAX(IF(OR(P1124="",Q1124="",R1124=""),"",IF(AND(MONTH(E1124)=1,MONTH(F1124)=1),(NETWORKDAYS(E1124,F1124,Lister!$D$7:$D$16)-Q1124)*O1124/NETWORKDAYS(Lister!$D$20,Lister!$E$20,Lister!$D$7:$D$16),IF(AND(MONTH(E1124)=1,F1124&gt;DATE(2022,1,31)),(NETWORKDAYS(E1124,Lister!$E$20,Lister!$D$7:$D$16)-Q1124)*O1124/NETWORKDAYS(Lister!$D$20,Lister!$E$20,Lister!$D$7:$D$16),IF(AND(E1124&lt;DATE(2022,1,1),MONTH(F1124)=1),(NETWORKDAYS(Lister!$D$20,F1124,Lister!$D$7:$D$16)-Q1124)*O1124/NETWORKDAYS(Lister!$D$20,Lister!$E$20,Lister!$D$7:$D$16),IF(AND(E1124&lt;DATE(2022,1,1),F1124&gt;DATE(2022,1,31)),(NETWORKDAYS(Lister!$D$20,Lister!$E$20,Lister!$D$7:$D$16)-Q1124)*O1124/NETWORKDAYS(Lister!$D$20,Lister!$E$20,Lister!$D$7:$D$16),IF(OR(AND(E1124&lt;DATE(2022,1,1),F1124&lt;DATE(2022,1,1)),E1124&gt;DATE(2022,1,31)),0)))))),0),"")</f>
        <v/>
      </c>
      <c r="U1124" s="22" t="str">
        <f>IFERROR(MAX(IF(OR(P1124="",Q1124="",R1124=""),"",IF(AND(MONTH(E1124)=2,MONTH(F1124)=2),(NETWORKDAYS(E1124,F1124,Lister!$D$7:$D$16)-R1124)*O1124/NETWORKDAYS(Lister!$D$21,Lister!$E$21,Lister!$D$7:$D$16),IF(AND(MONTH(E1124)=2,F1124&gt;DATE(2022,2,28)),(NETWORKDAYS(E1124,Lister!$E$21,Lister!$D$7:$D$16)-R1124)*O1124/NETWORKDAYS(Lister!$D$21,Lister!$E$21,Lister!$D$7:$D$16),IF(AND(E1124&lt;DATE(2022,2,1),MONTH(F1124)=2),(NETWORKDAYS(Lister!$D$21,F1124,Lister!$D$7:$D$16)-R1124)*O1124/NETWORKDAYS(Lister!$D$21,Lister!$E$21,Lister!$D$7:$D$16),IF(AND(E1124&lt;DATE(2022,2,1),F1124&gt;DATE(2022,2,28)),(NETWORKDAYS(Lister!$D$21,Lister!$E$21,Lister!$D$7:$D$16)-R1124)*O1124/NETWORKDAYS(Lister!$D$21,Lister!$E$21,Lister!$D$7:$D$16),IF(OR(AND(E1124&lt;DATE(2022,2,1),F1124&lt;DATE(2022,2,1)),E1124&gt;DATE(2022,2,28)),0)))))),0),"")</f>
        <v/>
      </c>
      <c r="V1124" s="23" t="str">
        <f t="shared" si="122"/>
        <v/>
      </c>
      <c r="W1124" s="23" t="str">
        <f t="shared" si="123"/>
        <v/>
      </c>
      <c r="X1124" s="24" t="str">
        <f t="shared" si="124"/>
        <v/>
      </c>
    </row>
    <row r="1125" spans="1:24" x14ac:dyDescent="0.3">
      <c r="A1125" s="4" t="str">
        <f t="shared" si="125"/>
        <v/>
      </c>
      <c r="B1125" s="41"/>
      <c r="C1125" s="42"/>
      <c r="D1125" s="43"/>
      <c r="E1125" s="44"/>
      <c r="F1125" s="44"/>
      <c r="G1125" s="17" t="str">
        <f>IF(OR(E1125="",F1125=""),"",NETWORKDAYS(E1125,F1125,Lister!$D$7:$D$16))</f>
        <v/>
      </c>
      <c r="I1125" s="45" t="str">
        <f t="shared" si="119"/>
        <v/>
      </c>
      <c r="J1125" s="46"/>
      <c r="K1125" s="47">
        <f>IF(ISNUMBER('Opsparede løndele'!I1110),J1125+'Opsparede løndele'!I1110,J1125)</f>
        <v>0</v>
      </c>
      <c r="L1125" s="48"/>
      <c r="M1125" s="49"/>
      <c r="N1125" s="23" t="str">
        <f t="shared" si="120"/>
        <v/>
      </c>
      <c r="O1125" s="21" t="str">
        <f t="shared" si="121"/>
        <v/>
      </c>
      <c r="P1125" s="49"/>
      <c r="Q1125" s="49"/>
      <c r="R1125" s="49"/>
      <c r="S1125" s="22" t="str">
        <f>IFERROR(MAX(IF(OR(P1125="",Q1125="",R1125=""),"",IF(AND(MONTH(E1125)=12,MONTH(F1125)=12),(NETWORKDAYS(E1125,F1125,Lister!$D$7:$D$16)-P1125)*O1125/NETWORKDAYS(Lister!$D$19,Lister!$E$19,Lister!$D$7:$D$16),IF(AND(MONTH(E1125)=12,F1125&gt;DATE(2021,12,31)),(NETWORKDAYS(E1125,Lister!$E$19,Lister!$D$7:$D$16)-P1125)*O1125/NETWORKDAYS(Lister!$D$19,Lister!$E$19,Lister!$D$7:$D$16),IF(E1125&gt;DATE(2021,12,31),0)))),0),"")</f>
        <v/>
      </c>
      <c r="T1125" s="22" t="str">
        <f>IFERROR(MAX(IF(OR(P1125="",Q1125="",R1125=""),"",IF(AND(MONTH(E1125)=1,MONTH(F1125)=1),(NETWORKDAYS(E1125,F1125,Lister!$D$7:$D$16)-Q1125)*O1125/NETWORKDAYS(Lister!$D$20,Lister!$E$20,Lister!$D$7:$D$16),IF(AND(MONTH(E1125)=1,F1125&gt;DATE(2022,1,31)),(NETWORKDAYS(E1125,Lister!$E$20,Lister!$D$7:$D$16)-Q1125)*O1125/NETWORKDAYS(Lister!$D$20,Lister!$E$20,Lister!$D$7:$D$16),IF(AND(E1125&lt;DATE(2022,1,1),MONTH(F1125)=1),(NETWORKDAYS(Lister!$D$20,F1125,Lister!$D$7:$D$16)-Q1125)*O1125/NETWORKDAYS(Lister!$D$20,Lister!$E$20,Lister!$D$7:$D$16),IF(AND(E1125&lt;DATE(2022,1,1),F1125&gt;DATE(2022,1,31)),(NETWORKDAYS(Lister!$D$20,Lister!$E$20,Lister!$D$7:$D$16)-Q1125)*O1125/NETWORKDAYS(Lister!$D$20,Lister!$E$20,Lister!$D$7:$D$16),IF(OR(AND(E1125&lt;DATE(2022,1,1),F1125&lt;DATE(2022,1,1)),E1125&gt;DATE(2022,1,31)),0)))))),0),"")</f>
        <v/>
      </c>
      <c r="U1125" s="22" t="str">
        <f>IFERROR(MAX(IF(OR(P1125="",Q1125="",R1125=""),"",IF(AND(MONTH(E1125)=2,MONTH(F1125)=2),(NETWORKDAYS(E1125,F1125,Lister!$D$7:$D$16)-R1125)*O1125/NETWORKDAYS(Lister!$D$21,Lister!$E$21,Lister!$D$7:$D$16),IF(AND(MONTH(E1125)=2,F1125&gt;DATE(2022,2,28)),(NETWORKDAYS(E1125,Lister!$E$21,Lister!$D$7:$D$16)-R1125)*O1125/NETWORKDAYS(Lister!$D$21,Lister!$E$21,Lister!$D$7:$D$16),IF(AND(E1125&lt;DATE(2022,2,1),MONTH(F1125)=2),(NETWORKDAYS(Lister!$D$21,F1125,Lister!$D$7:$D$16)-R1125)*O1125/NETWORKDAYS(Lister!$D$21,Lister!$E$21,Lister!$D$7:$D$16),IF(AND(E1125&lt;DATE(2022,2,1),F1125&gt;DATE(2022,2,28)),(NETWORKDAYS(Lister!$D$21,Lister!$E$21,Lister!$D$7:$D$16)-R1125)*O1125/NETWORKDAYS(Lister!$D$21,Lister!$E$21,Lister!$D$7:$D$16),IF(OR(AND(E1125&lt;DATE(2022,2,1),F1125&lt;DATE(2022,2,1)),E1125&gt;DATE(2022,2,28)),0)))))),0),"")</f>
        <v/>
      </c>
      <c r="V1125" s="23" t="str">
        <f t="shared" si="122"/>
        <v/>
      </c>
      <c r="W1125" s="23" t="str">
        <f t="shared" si="123"/>
        <v/>
      </c>
      <c r="X1125" s="24" t="str">
        <f t="shared" si="124"/>
        <v/>
      </c>
    </row>
    <row r="1126" spans="1:24" x14ac:dyDescent="0.3">
      <c r="A1126" s="4" t="str">
        <f t="shared" si="125"/>
        <v/>
      </c>
      <c r="B1126" s="41"/>
      <c r="C1126" s="42"/>
      <c r="D1126" s="43"/>
      <c r="E1126" s="44"/>
      <c r="F1126" s="44"/>
      <c r="G1126" s="17" t="str">
        <f>IF(OR(E1126="",F1126=""),"",NETWORKDAYS(E1126,F1126,Lister!$D$7:$D$16))</f>
        <v/>
      </c>
      <c r="I1126" s="45" t="str">
        <f t="shared" si="119"/>
        <v/>
      </c>
      <c r="J1126" s="46"/>
      <c r="K1126" s="47">
        <f>IF(ISNUMBER('Opsparede løndele'!I1111),J1126+'Opsparede løndele'!I1111,J1126)</f>
        <v>0</v>
      </c>
      <c r="L1126" s="48"/>
      <c r="M1126" s="49"/>
      <c r="N1126" s="23" t="str">
        <f t="shared" si="120"/>
        <v/>
      </c>
      <c r="O1126" s="21" t="str">
        <f t="shared" si="121"/>
        <v/>
      </c>
      <c r="P1126" s="49"/>
      <c r="Q1126" s="49"/>
      <c r="R1126" s="49"/>
      <c r="S1126" s="22" t="str">
        <f>IFERROR(MAX(IF(OR(P1126="",Q1126="",R1126=""),"",IF(AND(MONTH(E1126)=12,MONTH(F1126)=12),(NETWORKDAYS(E1126,F1126,Lister!$D$7:$D$16)-P1126)*O1126/NETWORKDAYS(Lister!$D$19,Lister!$E$19,Lister!$D$7:$D$16),IF(AND(MONTH(E1126)=12,F1126&gt;DATE(2021,12,31)),(NETWORKDAYS(E1126,Lister!$E$19,Lister!$D$7:$D$16)-P1126)*O1126/NETWORKDAYS(Lister!$D$19,Lister!$E$19,Lister!$D$7:$D$16),IF(E1126&gt;DATE(2021,12,31),0)))),0),"")</f>
        <v/>
      </c>
      <c r="T1126" s="22" t="str">
        <f>IFERROR(MAX(IF(OR(P1126="",Q1126="",R1126=""),"",IF(AND(MONTH(E1126)=1,MONTH(F1126)=1),(NETWORKDAYS(E1126,F1126,Lister!$D$7:$D$16)-Q1126)*O1126/NETWORKDAYS(Lister!$D$20,Lister!$E$20,Lister!$D$7:$D$16),IF(AND(MONTH(E1126)=1,F1126&gt;DATE(2022,1,31)),(NETWORKDAYS(E1126,Lister!$E$20,Lister!$D$7:$D$16)-Q1126)*O1126/NETWORKDAYS(Lister!$D$20,Lister!$E$20,Lister!$D$7:$D$16),IF(AND(E1126&lt;DATE(2022,1,1),MONTH(F1126)=1),(NETWORKDAYS(Lister!$D$20,F1126,Lister!$D$7:$D$16)-Q1126)*O1126/NETWORKDAYS(Lister!$D$20,Lister!$E$20,Lister!$D$7:$D$16),IF(AND(E1126&lt;DATE(2022,1,1),F1126&gt;DATE(2022,1,31)),(NETWORKDAYS(Lister!$D$20,Lister!$E$20,Lister!$D$7:$D$16)-Q1126)*O1126/NETWORKDAYS(Lister!$D$20,Lister!$E$20,Lister!$D$7:$D$16),IF(OR(AND(E1126&lt;DATE(2022,1,1),F1126&lt;DATE(2022,1,1)),E1126&gt;DATE(2022,1,31)),0)))))),0),"")</f>
        <v/>
      </c>
      <c r="U1126" s="22" t="str">
        <f>IFERROR(MAX(IF(OR(P1126="",Q1126="",R1126=""),"",IF(AND(MONTH(E1126)=2,MONTH(F1126)=2),(NETWORKDAYS(E1126,F1126,Lister!$D$7:$D$16)-R1126)*O1126/NETWORKDAYS(Lister!$D$21,Lister!$E$21,Lister!$D$7:$D$16),IF(AND(MONTH(E1126)=2,F1126&gt;DATE(2022,2,28)),(NETWORKDAYS(E1126,Lister!$E$21,Lister!$D$7:$D$16)-R1126)*O1126/NETWORKDAYS(Lister!$D$21,Lister!$E$21,Lister!$D$7:$D$16),IF(AND(E1126&lt;DATE(2022,2,1),MONTH(F1126)=2),(NETWORKDAYS(Lister!$D$21,F1126,Lister!$D$7:$D$16)-R1126)*O1126/NETWORKDAYS(Lister!$D$21,Lister!$E$21,Lister!$D$7:$D$16),IF(AND(E1126&lt;DATE(2022,2,1),F1126&gt;DATE(2022,2,28)),(NETWORKDAYS(Lister!$D$21,Lister!$E$21,Lister!$D$7:$D$16)-R1126)*O1126/NETWORKDAYS(Lister!$D$21,Lister!$E$21,Lister!$D$7:$D$16),IF(OR(AND(E1126&lt;DATE(2022,2,1),F1126&lt;DATE(2022,2,1)),E1126&gt;DATE(2022,2,28)),0)))))),0),"")</f>
        <v/>
      </c>
      <c r="V1126" s="23" t="str">
        <f t="shared" si="122"/>
        <v/>
      </c>
      <c r="W1126" s="23" t="str">
        <f t="shared" si="123"/>
        <v/>
      </c>
      <c r="X1126" s="24" t="str">
        <f t="shared" si="124"/>
        <v/>
      </c>
    </row>
    <row r="1127" spans="1:24" x14ac:dyDescent="0.3">
      <c r="A1127" s="4" t="str">
        <f t="shared" si="125"/>
        <v/>
      </c>
      <c r="B1127" s="41"/>
      <c r="C1127" s="42"/>
      <c r="D1127" s="43"/>
      <c r="E1127" s="44"/>
      <c r="F1127" s="44"/>
      <c r="G1127" s="17" t="str">
        <f>IF(OR(E1127="",F1127=""),"",NETWORKDAYS(E1127,F1127,Lister!$D$7:$D$16))</f>
        <v/>
      </c>
      <c r="I1127" s="45" t="str">
        <f t="shared" si="119"/>
        <v/>
      </c>
      <c r="J1127" s="46"/>
      <c r="K1127" s="47">
        <f>IF(ISNUMBER('Opsparede løndele'!I1112),J1127+'Opsparede løndele'!I1112,J1127)</f>
        <v>0</v>
      </c>
      <c r="L1127" s="48"/>
      <c r="M1127" s="49"/>
      <c r="N1127" s="23" t="str">
        <f t="shared" si="120"/>
        <v/>
      </c>
      <c r="O1127" s="21" t="str">
        <f t="shared" si="121"/>
        <v/>
      </c>
      <c r="P1127" s="49"/>
      <c r="Q1127" s="49"/>
      <c r="R1127" s="49"/>
      <c r="S1127" s="22" t="str">
        <f>IFERROR(MAX(IF(OR(P1127="",Q1127="",R1127=""),"",IF(AND(MONTH(E1127)=12,MONTH(F1127)=12),(NETWORKDAYS(E1127,F1127,Lister!$D$7:$D$16)-P1127)*O1127/NETWORKDAYS(Lister!$D$19,Lister!$E$19,Lister!$D$7:$D$16),IF(AND(MONTH(E1127)=12,F1127&gt;DATE(2021,12,31)),(NETWORKDAYS(E1127,Lister!$E$19,Lister!$D$7:$D$16)-P1127)*O1127/NETWORKDAYS(Lister!$D$19,Lister!$E$19,Lister!$D$7:$D$16),IF(E1127&gt;DATE(2021,12,31),0)))),0),"")</f>
        <v/>
      </c>
      <c r="T1127" s="22" t="str">
        <f>IFERROR(MAX(IF(OR(P1127="",Q1127="",R1127=""),"",IF(AND(MONTH(E1127)=1,MONTH(F1127)=1),(NETWORKDAYS(E1127,F1127,Lister!$D$7:$D$16)-Q1127)*O1127/NETWORKDAYS(Lister!$D$20,Lister!$E$20,Lister!$D$7:$D$16),IF(AND(MONTH(E1127)=1,F1127&gt;DATE(2022,1,31)),(NETWORKDAYS(E1127,Lister!$E$20,Lister!$D$7:$D$16)-Q1127)*O1127/NETWORKDAYS(Lister!$D$20,Lister!$E$20,Lister!$D$7:$D$16),IF(AND(E1127&lt;DATE(2022,1,1),MONTH(F1127)=1),(NETWORKDAYS(Lister!$D$20,F1127,Lister!$D$7:$D$16)-Q1127)*O1127/NETWORKDAYS(Lister!$D$20,Lister!$E$20,Lister!$D$7:$D$16),IF(AND(E1127&lt;DATE(2022,1,1),F1127&gt;DATE(2022,1,31)),(NETWORKDAYS(Lister!$D$20,Lister!$E$20,Lister!$D$7:$D$16)-Q1127)*O1127/NETWORKDAYS(Lister!$D$20,Lister!$E$20,Lister!$D$7:$D$16),IF(OR(AND(E1127&lt;DATE(2022,1,1),F1127&lt;DATE(2022,1,1)),E1127&gt;DATE(2022,1,31)),0)))))),0),"")</f>
        <v/>
      </c>
      <c r="U1127" s="22" t="str">
        <f>IFERROR(MAX(IF(OR(P1127="",Q1127="",R1127=""),"",IF(AND(MONTH(E1127)=2,MONTH(F1127)=2),(NETWORKDAYS(E1127,F1127,Lister!$D$7:$D$16)-R1127)*O1127/NETWORKDAYS(Lister!$D$21,Lister!$E$21,Lister!$D$7:$D$16),IF(AND(MONTH(E1127)=2,F1127&gt;DATE(2022,2,28)),(NETWORKDAYS(E1127,Lister!$E$21,Lister!$D$7:$D$16)-R1127)*O1127/NETWORKDAYS(Lister!$D$21,Lister!$E$21,Lister!$D$7:$D$16),IF(AND(E1127&lt;DATE(2022,2,1),MONTH(F1127)=2),(NETWORKDAYS(Lister!$D$21,F1127,Lister!$D$7:$D$16)-R1127)*O1127/NETWORKDAYS(Lister!$D$21,Lister!$E$21,Lister!$D$7:$D$16),IF(AND(E1127&lt;DATE(2022,2,1),F1127&gt;DATE(2022,2,28)),(NETWORKDAYS(Lister!$D$21,Lister!$E$21,Lister!$D$7:$D$16)-R1127)*O1127/NETWORKDAYS(Lister!$D$21,Lister!$E$21,Lister!$D$7:$D$16),IF(OR(AND(E1127&lt;DATE(2022,2,1),F1127&lt;DATE(2022,2,1)),E1127&gt;DATE(2022,2,28)),0)))))),0),"")</f>
        <v/>
      </c>
      <c r="V1127" s="23" t="str">
        <f t="shared" si="122"/>
        <v/>
      </c>
      <c r="W1127" s="23" t="str">
        <f t="shared" si="123"/>
        <v/>
      </c>
      <c r="X1127" s="24" t="str">
        <f t="shared" si="124"/>
        <v/>
      </c>
    </row>
    <row r="1128" spans="1:24" x14ac:dyDescent="0.3">
      <c r="A1128" s="4" t="str">
        <f t="shared" si="125"/>
        <v/>
      </c>
      <c r="B1128" s="41"/>
      <c r="C1128" s="42"/>
      <c r="D1128" s="43"/>
      <c r="E1128" s="44"/>
      <c r="F1128" s="44"/>
      <c r="G1128" s="17" t="str">
        <f>IF(OR(E1128="",F1128=""),"",NETWORKDAYS(E1128,F1128,Lister!$D$7:$D$16))</f>
        <v/>
      </c>
      <c r="I1128" s="45" t="str">
        <f t="shared" si="119"/>
        <v/>
      </c>
      <c r="J1128" s="46"/>
      <c r="K1128" s="47">
        <f>IF(ISNUMBER('Opsparede løndele'!I1113),J1128+'Opsparede løndele'!I1113,J1128)</f>
        <v>0</v>
      </c>
      <c r="L1128" s="48"/>
      <c r="M1128" s="49"/>
      <c r="N1128" s="23" t="str">
        <f t="shared" si="120"/>
        <v/>
      </c>
      <c r="O1128" s="21" t="str">
        <f t="shared" si="121"/>
        <v/>
      </c>
      <c r="P1128" s="49"/>
      <c r="Q1128" s="49"/>
      <c r="R1128" s="49"/>
      <c r="S1128" s="22" t="str">
        <f>IFERROR(MAX(IF(OR(P1128="",Q1128="",R1128=""),"",IF(AND(MONTH(E1128)=12,MONTH(F1128)=12),(NETWORKDAYS(E1128,F1128,Lister!$D$7:$D$16)-P1128)*O1128/NETWORKDAYS(Lister!$D$19,Lister!$E$19,Lister!$D$7:$D$16),IF(AND(MONTH(E1128)=12,F1128&gt;DATE(2021,12,31)),(NETWORKDAYS(E1128,Lister!$E$19,Lister!$D$7:$D$16)-P1128)*O1128/NETWORKDAYS(Lister!$D$19,Lister!$E$19,Lister!$D$7:$D$16),IF(E1128&gt;DATE(2021,12,31),0)))),0),"")</f>
        <v/>
      </c>
      <c r="T1128" s="22" t="str">
        <f>IFERROR(MAX(IF(OR(P1128="",Q1128="",R1128=""),"",IF(AND(MONTH(E1128)=1,MONTH(F1128)=1),(NETWORKDAYS(E1128,F1128,Lister!$D$7:$D$16)-Q1128)*O1128/NETWORKDAYS(Lister!$D$20,Lister!$E$20,Lister!$D$7:$D$16),IF(AND(MONTH(E1128)=1,F1128&gt;DATE(2022,1,31)),(NETWORKDAYS(E1128,Lister!$E$20,Lister!$D$7:$D$16)-Q1128)*O1128/NETWORKDAYS(Lister!$D$20,Lister!$E$20,Lister!$D$7:$D$16),IF(AND(E1128&lt;DATE(2022,1,1),MONTH(F1128)=1),(NETWORKDAYS(Lister!$D$20,F1128,Lister!$D$7:$D$16)-Q1128)*O1128/NETWORKDAYS(Lister!$D$20,Lister!$E$20,Lister!$D$7:$D$16),IF(AND(E1128&lt;DATE(2022,1,1),F1128&gt;DATE(2022,1,31)),(NETWORKDAYS(Lister!$D$20,Lister!$E$20,Lister!$D$7:$D$16)-Q1128)*O1128/NETWORKDAYS(Lister!$D$20,Lister!$E$20,Lister!$D$7:$D$16),IF(OR(AND(E1128&lt;DATE(2022,1,1),F1128&lt;DATE(2022,1,1)),E1128&gt;DATE(2022,1,31)),0)))))),0),"")</f>
        <v/>
      </c>
      <c r="U1128" s="22" t="str">
        <f>IFERROR(MAX(IF(OR(P1128="",Q1128="",R1128=""),"",IF(AND(MONTH(E1128)=2,MONTH(F1128)=2),(NETWORKDAYS(E1128,F1128,Lister!$D$7:$D$16)-R1128)*O1128/NETWORKDAYS(Lister!$D$21,Lister!$E$21,Lister!$D$7:$D$16),IF(AND(MONTH(E1128)=2,F1128&gt;DATE(2022,2,28)),(NETWORKDAYS(E1128,Lister!$E$21,Lister!$D$7:$D$16)-R1128)*O1128/NETWORKDAYS(Lister!$D$21,Lister!$E$21,Lister!$D$7:$D$16),IF(AND(E1128&lt;DATE(2022,2,1),MONTH(F1128)=2),(NETWORKDAYS(Lister!$D$21,F1128,Lister!$D$7:$D$16)-R1128)*O1128/NETWORKDAYS(Lister!$D$21,Lister!$E$21,Lister!$D$7:$D$16),IF(AND(E1128&lt;DATE(2022,2,1),F1128&gt;DATE(2022,2,28)),(NETWORKDAYS(Lister!$D$21,Lister!$E$21,Lister!$D$7:$D$16)-R1128)*O1128/NETWORKDAYS(Lister!$D$21,Lister!$E$21,Lister!$D$7:$D$16),IF(OR(AND(E1128&lt;DATE(2022,2,1),F1128&lt;DATE(2022,2,1)),E1128&gt;DATE(2022,2,28)),0)))))),0),"")</f>
        <v/>
      </c>
      <c r="V1128" s="23" t="str">
        <f t="shared" si="122"/>
        <v/>
      </c>
      <c r="W1128" s="23" t="str">
        <f t="shared" si="123"/>
        <v/>
      </c>
      <c r="X1128" s="24" t="str">
        <f t="shared" si="124"/>
        <v/>
      </c>
    </row>
    <row r="1129" spans="1:24" x14ac:dyDescent="0.3">
      <c r="A1129" s="4" t="str">
        <f t="shared" si="125"/>
        <v/>
      </c>
      <c r="B1129" s="41"/>
      <c r="C1129" s="42"/>
      <c r="D1129" s="43"/>
      <c r="E1129" s="44"/>
      <c r="F1129" s="44"/>
      <c r="G1129" s="17" t="str">
        <f>IF(OR(E1129="",F1129=""),"",NETWORKDAYS(E1129,F1129,Lister!$D$7:$D$16))</f>
        <v/>
      </c>
      <c r="I1129" s="45" t="str">
        <f t="shared" si="119"/>
        <v/>
      </c>
      <c r="J1129" s="46"/>
      <c r="K1129" s="47">
        <f>IF(ISNUMBER('Opsparede løndele'!I1114),J1129+'Opsparede løndele'!I1114,J1129)</f>
        <v>0</v>
      </c>
      <c r="L1129" s="48"/>
      <c r="M1129" s="49"/>
      <c r="N1129" s="23" t="str">
        <f t="shared" si="120"/>
        <v/>
      </c>
      <c r="O1129" s="21" t="str">
        <f t="shared" si="121"/>
        <v/>
      </c>
      <c r="P1129" s="49"/>
      <c r="Q1129" s="49"/>
      <c r="R1129" s="49"/>
      <c r="S1129" s="22" t="str">
        <f>IFERROR(MAX(IF(OR(P1129="",Q1129="",R1129=""),"",IF(AND(MONTH(E1129)=12,MONTH(F1129)=12),(NETWORKDAYS(E1129,F1129,Lister!$D$7:$D$16)-P1129)*O1129/NETWORKDAYS(Lister!$D$19,Lister!$E$19,Lister!$D$7:$D$16),IF(AND(MONTH(E1129)=12,F1129&gt;DATE(2021,12,31)),(NETWORKDAYS(E1129,Lister!$E$19,Lister!$D$7:$D$16)-P1129)*O1129/NETWORKDAYS(Lister!$D$19,Lister!$E$19,Lister!$D$7:$D$16),IF(E1129&gt;DATE(2021,12,31),0)))),0),"")</f>
        <v/>
      </c>
      <c r="T1129" s="22" t="str">
        <f>IFERROR(MAX(IF(OR(P1129="",Q1129="",R1129=""),"",IF(AND(MONTH(E1129)=1,MONTH(F1129)=1),(NETWORKDAYS(E1129,F1129,Lister!$D$7:$D$16)-Q1129)*O1129/NETWORKDAYS(Lister!$D$20,Lister!$E$20,Lister!$D$7:$D$16),IF(AND(MONTH(E1129)=1,F1129&gt;DATE(2022,1,31)),(NETWORKDAYS(E1129,Lister!$E$20,Lister!$D$7:$D$16)-Q1129)*O1129/NETWORKDAYS(Lister!$D$20,Lister!$E$20,Lister!$D$7:$D$16),IF(AND(E1129&lt;DATE(2022,1,1),MONTH(F1129)=1),(NETWORKDAYS(Lister!$D$20,F1129,Lister!$D$7:$D$16)-Q1129)*O1129/NETWORKDAYS(Lister!$D$20,Lister!$E$20,Lister!$D$7:$D$16),IF(AND(E1129&lt;DATE(2022,1,1),F1129&gt;DATE(2022,1,31)),(NETWORKDAYS(Lister!$D$20,Lister!$E$20,Lister!$D$7:$D$16)-Q1129)*O1129/NETWORKDAYS(Lister!$D$20,Lister!$E$20,Lister!$D$7:$D$16),IF(OR(AND(E1129&lt;DATE(2022,1,1),F1129&lt;DATE(2022,1,1)),E1129&gt;DATE(2022,1,31)),0)))))),0),"")</f>
        <v/>
      </c>
      <c r="U1129" s="22" t="str">
        <f>IFERROR(MAX(IF(OR(P1129="",Q1129="",R1129=""),"",IF(AND(MONTH(E1129)=2,MONTH(F1129)=2),(NETWORKDAYS(E1129,F1129,Lister!$D$7:$D$16)-R1129)*O1129/NETWORKDAYS(Lister!$D$21,Lister!$E$21,Lister!$D$7:$D$16),IF(AND(MONTH(E1129)=2,F1129&gt;DATE(2022,2,28)),(NETWORKDAYS(E1129,Lister!$E$21,Lister!$D$7:$D$16)-R1129)*O1129/NETWORKDAYS(Lister!$D$21,Lister!$E$21,Lister!$D$7:$D$16),IF(AND(E1129&lt;DATE(2022,2,1),MONTH(F1129)=2),(NETWORKDAYS(Lister!$D$21,F1129,Lister!$D$7:$D$16)-R1129)*O1129/NETWORKDAYS(Lister!$D$21,Lister!$E$21,Lister!$D$7:$D$16),IF(AND(E1129&lt;DATE(2022,2,1),F1129&gt;DATE(2022,2,28)),(NETWORKDAYS(Lister!$D$21,Lister!$E$21,Lister!$D$7:$D$16)-R1129)*O1129/NETWORKDAYS(Lister!$D$21,Lister!$E$21,Lister!$D$7:$D$16),IF(OR(AND(E1129&lt;DATE(2022,2,1),F1129&lt;DATE(2022,2,1)),E1129&gt;DATE(2022,2,28)),0)))))),0),"")</f>
        <v/>
      </c>
      <c r="V1129" s="23" t="str">
        <f t="shared" si="122"/>
        <v/>
      </c>
      <c r="W1129" s="23" t="str">
        <f t="shared" si="123"/>
        <v/>
      </c>
      <c r="X1129" s="24" t="str">
        <f t="shared" si="124"/>
        <v/>
      </c>
    </row>
    <row r="1130" spans="1:24" x14ac:dyDescent="0.3">
      <c r="A1130" s="4" t="str">
        <f t="shared" si="125"/>
        <v/>
      </c>
      <c r="B1130" s="41"/>
      <c r="C1130" s="42"/>
      <c r="D1130" s="43"/>
      <c r="E1130" s="44"/>
      <c r="F1130" s="44"/>
      <c r="G1130" s="17" t="str">
        <f>IF(OR(E1130="",F1130=""),"",NETWORKDAYS(E1130,F1130,Lister!$D$7:$D$16))</f>
        <v/>
      </c>
      <c r="I1130" s="45" t="str">
        <f t="shared" si="119"/>
        <v/>
      </c>
      <c r="J1130" s="46"/>
      <c r="K1130" s="47">
        <f>IF(ISNUMBER('Opsparede løndele'!I1115),J1130+'Opsparede løndele'!I1115,J1130)</f>
        <v>0</v>
      </c>
      <c r="L1130" s="48"/>
      <c r="M1130" s="49"/>
      <c r="N1130" s="23" t="str">
        <f t="shared" si="120"/>
        <v/>
      </c>
      <c r="O1130" s="21" t="str">
        <f t="shared" si="121"/>
        <v/>
      </c>
      <c r="P1130" s="49"/>
      <c r="Q1130" s="49"/>
      <c r="R1130" s="49"/>
      <c r="S1130" s="22" t="str">
        <f>IFERROR(MAX(IF(OR(P1130="",Q1130="",R1130=""),"",IF(AND(MONTH(E1130)=12,MONTH(F1130)=12),(NETWORKDAYS(E1130,F1130,Lister!$D$7:$D$16)-P1130)*O1130/NETWORKDAYS(Lister!$D$19,Lister!$E$19,Lister!$D$7:$D$16),IF(AND(MONTH(E1130)=12,F1130&gt;DATE(2021,12,31)),(NETWORKDAYS(E1130,Lister!$E$19,Lister!$D$7:$D$16)-P1130)*O1130/NETWORKDAYS(Lister!$D$19,Lister!$E$19,Lister!$D$7:$D$16),IF(E1130&gt;DATE(2021,12,31),0)))),0),"")</f>
        <v/>
      </c>
      <c r="T1130" s="22" t="str">
        <f>IFERROR(MAX(IF(OR(P1130="",Q1130="",R1130=""),"",IF(AND(MONTH(E1130)=1,MONTH(F1130)=1),(NETWORKDAYS(E1130,F1130,Lister!$D$7:$D$16)-Q1130)*O1130/NETWORKDAYS(Lister!$D$20,Lister!$E$20,Lister!$D$7:$D$16),IF(AND(MONTH(E1130)=1,F1130&gt;DATE(2022,1,31)),(NETWORKDAYS(E1130,Lister!$E$20,Lister!$D$7:$D$16)-Q1130)*O1130/NETWORKDAYS(Lister!$D$20,Lister!$E$20,Lister!$D$7:$D$16),IF(AND(E1130&lt;DATE(2022,1,1),MONTH(F1130)=1),(NETWORKDAYS(Lister!$D$20,F1130,Lister!$D$7:$D$16)-Q1130)*O1130/NETWORKDAYS(Lister!$D$20,Lister!$E$20,Lister!$D$7:$D$16),IF(AND(E1130&lt;DATE(2022,1,1),F1130&gt;DATE(2022,1,31)),(NETWORKDAYS(Lister!$D$20,Lister!$E$20,Lister!$D$7:$D$16)-Q1130)*O1130/NETWORKDAYS(Lister!$D$20,Lister!$E$20,Lister!$D$7:$D$16),IF(OR(AND(E1130&lt;DATE(2022,1,1),F1130&lt;DATE(2022,1,1)),E1130&gt;DATE(2022,1,31)),0)))))),0),"")</f>
        <v/>
      </c>
      <c r="U1130" s="22" t="str">
        <f>IFERROR(MAX(IF(OR(P1130="",Q1130="",R1130=""),"",IF(AND(MONTH(E1130)=2,MONTH(F1130)=2),(NETWORKDAYS(E1130,F1130,Lister!$D$7:$D$16)-R1130)*O1130/NETWORKDAYS(Lister!$D$21,Lister!$E$21,Lister!$D$7:$D$16),IF(AND(MONTH(E1130)=2,F1130&gt;DATE(2022,2,28)),(NETWORKDAYS(E1130,Lister!$E$21,Lister!$D$7:$D$16)-R1130)*O1130/NETWORKDAYS(Lister!$D$21,Lister!$E$21,Lister!$D$7:$D$16),IF(AND(E1130&lt;DATE(2022,2,1),MONTH(F1130)=2),(NETWORKDAYS(Lister!$D$21,F1130,Lister!$D$7:$D$16)-R1130)*O1130/NETWORKDAYS(Lister!$D$21,Lister!$E$21,Lister!$D$7:$D$16),IF(AND(E1130&lt;DATE(2022,2,1),F1130&gt;DATE(2022,2,28)),(NETWORKDAYS(Lister!$D$21,Lister!$E$21,Lister!$D$7:$D$16)-R1130)*O1130/NETWORKDAYS(Lister!$D$21,Lister!$E$21,Lister!$D$7:$D$16),IF(OR(AND(E1130&lt;DATE(2022,2,1),F1130&lt;DATE(2022,2,1)),E1130&gt;DATE(2022,2,28)),0)))))),0),"")</f>
        <v/>
      </c>
      <c r="V1130" s="23" t="str">
        <f t="shared" si="122"/>
        <v/>
      </c>
      <c r="W1130" s="23" t="str">
        <f t="shared" si="123"/>
        <v/>
      </c>
      <c r="X1130" s="24" t="str">
        <f t="shared" si="124"/>
        <v/>
      </c>
    </row>
    <row r="1131" spans="1:24" x14ac:dyDescent="0.3">
      <c r="A1131" s="4" t="str">
        <f t="shared" si="125"/>
        <v/>
      </c>
      <c r="B1131" s="41"/>
      <c r="C1131" s="42"/>
      <c r="D1131" s="43"/>
      <c r="E1131" s="44"/>
      <c r="F1131" s="44"/>
      <c r="G1131" s="17" t="str">
        <f>IF(OR(E1131="",F1131=""),"",NETWORKDAYS(E1131,F1131,Lister!$D$7:$D$16))</f>
        <v/>
      </c>
      <c r="I1131" s="45" t="str">
        <f t="shared" si="119"/>
        <v/>
      </c>
      <c r="J1131" s="46"/>
      <c r="K1131" s="47">
        <f>IF(ISNUMBER('Opsparede løndele'!I1116),J1131+'Opsparede løndele'!I1116,J1131)</f>
        <v>0</v>
      </c>
      <c r="L1131" s="48"/>
      <c r="M1131" s="49"/>
      <c r="N1131" s="23" t="str">
        <f t="shared" si="120"/>
        <v/>
      </c>
      <c r="O1131" s="21" t="str">
        <f t="shared" si="121"/>
        <v/>
      </c>
      <c r="P1131" s="49"/>
      <c r="Q1131" s="49"/>
      <c r="R1131" s="49"/>
      <c r="S1131" s="22" t="str">
        <f>IFERROR(MAX(IF(OR(P1131="",Q1131="",R1131=""),"",IF(AND(MONTH(E1131)=12,MONTH(F1131)=12),(NETWORKDAYS(E1131,F1131,Lister!$D$7:$D$16)-P1131)*O1131/NETWORKDAYS(Lister!$D$19,Lister!$E$19,Lister!$D$7:$D$16),IF(AND(MONTH(E1131)=12,F1131&gt;DATE(2021,12,31)),(NETWORKDAYS(E1131,Lister!$E$19,Lister!$D$7:$D$16)-P1131)*O1131/NETWORKDAYS(Lister!$D$19,Lister!$E$19,Lister!$D$7:$D$16),IF(E1131&gt;DATE(2021,12,31),0)))),0),"")</f>
        <v/>
      </c>
      <c r="T1131" s="22" t="str">
        <f>IFERROR(MAX(IF(OR(P1131="",Q1131="",R1131=""),"",IF(AND(MONTH(E1131)=1,MONTH(F1131)=1),(NETWORKDAYS(E1131,F1131,Lister!$D$7:$D$16)-Q1131)*O1131/NETWORKDAYS(Lister!$D$20,Lister!$E$20,Lister!$D$7:$D$16),IF(AND(MONTH(E1131)=1,F1131&gt;DATE(2022,1,31)),(NETWORKDAYS(E1131,Lister!$E$20,Lister!$D$7:$D$16)-Q1131)*O1131/NETWORKDAYS(Lister!$D$20,Lister!$E$20,Lister!$D$7:$D$16),IF(AND(E1131&lt;DATE(2022,1,1),MONTH(F1131)=1),(NETWORKDAYS(Lister!$D$20,F1131,Lister!$D$7:$D$16)-Q1131)*O1131/NETWORKDAYS(Lister!$D$20,Lister!$E$20,Lister!$D$7:$D$16),IF(AND(E1131&lt;DATE(2022,1,1),F1131&gt;DATE(2022,1,31)),(NETWORKDAYS(Lister!$D$20,Lister!$E$20,Lister!$D$7:$D$16)-Q1131)*O1131/NETWORKDAYS(Lister!$D$20,Lister!$E$20,Lister!$D$7:$D$16),IF(OR(AND(E1131&lt;DATE(2022,1,1),F1131&lt;DATE(2022,1,1)),E1131&gt;DATE(2022,1,31)),0)))))),0),"")</f>
        <v/>
      </c>
      <c r="U1131" s="22" t="str">
        <f>IFERROR(MAX(IF(OR(P1131="",Q1131="",R1131=""),"",IF(AND(MONTH(E1131)=2,MONTH(F1131)=2),(NETWORKDAYS(E1131,F1131,Lister!$D$7:$D$16)-R1131)*O1131/NETWORKDAYS(Lister!$D$21,Lister!$E$21,Lister!$D$7:$D$16),IF(AND(MONTH(E1131)=2,F1131&gt;DATE(2022,2,28)),(NETWORKDAYS(E1131,Lister!$E$21,Lister!$D$7:$D$16)-R1131)*O1131/NETWORKDAYS(Lister!$D$21,Lister!$E$21,Lister!$D$7:$D$16),IF(AND(E1131&lt;DATE(2022,2,1),MONTH(F1131)=2),(NETWORKDAYS(Lister!$D$21,F1131,Lister!$D$7:$D$16)-R1131)*O1131/NETWORKDAYS(Lister!$D$21,Lister!$E$21,Lister!$D$7:$D$16),IF(AND(E1131&lt;DATE(2022,2,1),F1131&gt;DATE(2022,2,28)),(NETWORKDAYS(Lister!$D$21,Lister!$E$21,Lister!$D$7:$D$16)-R1131)*O1131/NETWORKDAYS(Lister!$D$21,Lister!$E$21,Lister!$D$7:$D$16),IF(OR(AND(E1131&lt;DATE(2022,2,1),F1131&lt;DATE(2022,2,1)),E1131&gt;DATE(2022,2,28)),0)))))),0),"")</f>
        <v/>
      </c>
      <c r="V1131" s="23" t="str">
        <f t="shared" si="122"/>
        <v/>
      </c>
      <c r="W1131" s="23" t="str">
        <f t="shared" si="123"/>
        <v/>
      </c>
      <c r="X1131" s="24" t="str">
        <f t="shared" si="124"/>
        <v/>
      </c>
    </row>
    <row r="1132" spans="1:24" x14ac:dyDescent="0.3">
      <c r="A1132" s="4" t="str">
        <f t="shared" si="125"/>
        <v/>
      </c>
      <c r="B1132" s="41"/>
      <c r="C1132" s="42"/>
      <c r="D1132" s="43"/>
      <c r="E1132" s="44"/>
      <c r="F1132" s="44"/>
      <c r="G1132" s="17" t="str">
        <f>IF(OR(E1132="",F1132=""),"",NETWORKDAYS(E1132,F1132,Lister!$D$7:$D$16))</f>
        <v/>
      </c>
      <c r="I1132" s="45" t="str">
        <f t="shared" si="119"/>
        <v/>
      </c>
      <c r="J1132" s="46"/>
      <c r="K1132" s="47">
        <f>IF(ISNUMBER('Opsparede løndele'!I1117),J1132+'Opsparede løndele'!I1117,J1132)</f>
        <v>0</v>
      </c>
      <c r="L1132" s="48"/>
      <c r="M1132" s="49"/>
      <c r="N1132" s="23" t="str">
        <f t="shared" si="120"/>
        <v/>
      </c>
      <c r="O1132" s="21" t="str">
        <f t="shared" si="121"/>
        <v/>
      </c>
      <c r="P1132" s="49"/>
      <c r="Q1132" s="49"/>
      <c r="R1132" s="49"/>
      <c r="S1132" s="22" t="str">
        <f>IFERROR(MAX(IF(OR(P1132="",Q1132="",R1132=""),"",IF(AND(MONTH(E1132)=12,MONTH(F1132)=12),(NETWORKDAYS(E1132,F1132,Lister!$D$7:$D$16)-P1132)*O1132/NETWORKDAYS(Lister!$D$19,Lister!$E$19,Lister!$D$7:$D$16),IF(AND(MONTH(E1132)=12,F1132&gt;DATE(2021,12,31)),(NETWORKDAYS(E1132,Lister!$E$19,Lister!$D$7:$D$16)-P1132)*O1132/NETWORKDAYS(Lister!$D$19,Lister!$E$19,Lister!$D$7:$D$16),IF(E1132&gt;DATE(2021,12,31),0)))),0),"")</f>
        <v/>
      </c>
      <c r="T1132" s="22" t="str">
        <f>IFERROR(MAX(IF(OR(P1132="",Q1132="",R1132=""),"",IF(AND(MONTH(E1132)=1,MONTH(F1132)=1),(NETWORKDAYS(E1132,F1132,Lister!$D$7:$D$16)-Q1132)*O1132/NETWORKDAYS(Lister!$D$20,Lister!$E$20,Lister!$D$7:$D$16),IF(AND(MONTH(E1132)=1,F1132&gt;DATE(2022,1,31)),(NETWORKDAYS(E1132,Lister!$E$20,Lister!$D$7:$D$16)-Q1132)*O1132/NETWORKDAYS(Lister!$D$20,Lister!$E$20,Lister!$D$7:$D$16),IF(AND(E1132&lt;DATE(2022,1,1),MONTH(F1132)=1),(NETWORKDAYS(Lister!$D$20,F1132,Lister!$D$7:$D$16)-Q1132)*O1132/NETWORKDAYS(Lister!$D$20,Lister!$E$20,Lister!$D$7:$D$16),IF(AND(E1132&lt;DATE(2022,1,1),F1132&gt;DATE(2022,1,31)),(NETWORKDAYS(Lister!$D$20,Lister!$E$20,Lister!$D$7:$D$16)-Q1132)*O1132/NETWORKDAYS(Lister!$D$20,Lister!$E$20,Lister!$D$7:$D$16),IF(OR(AND(E1132&lt;DATE(2022,1,1),F1132&lt;DATE(2022,1,1)),E1132&gt;DATE(2022,1,31)),0)))))),0),"")</f>
        <v/>
      </c>
      <c r="U1132" s="22" t="str">
        <f>IFERROR(MAX(IF(OR(P1132="",Q1132="",R1132=""),"",IF(AND(MONTH(E1132)=2,MONTH(F1132)=2),(NETWORKDAYS(E1132,F1132,Lister!$D$7:$D$16)-R1132)*O1132/NETWORKDAYS(Lister!$D$21,Lister!$E$21,Lister!$D$7:$D$16),IF(AND(MONTH(E1132)=2,F1132&gt;DATE(2022,2,28)),(NETWORKDAYS(E1132,Lister!$E$21,Lister!$D$7:$D$16)-R1132)*O1132/NETWORKDAYS(Lister!$D$21,Lister!$E$21,Lister!$D$7:$D$16),IF(AND(E1132&lt;DATE(2022,2,1),MONTH(F1132)=2),(NETWORKDAYS(Lister!$D$21,F1132,Lister!$D$7:$D$16)-R1132)*O1132/NETWORKDAYS(Lister!$D$21,Lister!$E$21,Lister!$D$7:$D$16),IF(AND(E1132&lt;DATE(2022,2,1),F1132&gt;DATE(2022,2,28)),(NETWORKDAYS(Lister!$D$21,Lister!$E$21,Lister!$D$7:$D$16)-R1132)*O1132/NETWORKDAYS(Lister!$D$21,Lister!$E$21,Lister!$D$7:$D$16),IF(OR(AND(E1132&lt;DATE(2022,2,1),F1132&lt;DATE(2022,2,1)),E1132&gt;DATE(2022,2,28)),0)))))),0),"")</f>
        <v/>
      </c>
      <c r="V1132" s="23" t="str">
        <f t="shared" si="122"/>
        <v/>
      </c>
      <c r="W1132" s="23" t="str">
        <f t="shared" si="123"/>
        <v/>
      </c>
      <c r="X1132" s="24" t="str">
        <f t="shared" si="124"/>
        <v/>
      </c>
    </row>
    <row r="1133" spans="1:24" x14ac:dyDescent="0.3">
      <c r="A1133" s="4" t="str">
        <f t="shared" si="125"/>
        <v/>
      </c>
      <c r="B1133" s="41"/>
      <c r="C1133" s="42"/>
      <c r="D1133" s="43"/>
      <c r="E1133" s="44"/>
      <c r="F1133" s="44"/>
      <c r="G1133" s="17" t="str">
        <f>IF(OR(E1133="",F1133=""),"",NETWORKDAYS(E1133,F1133,Lister!$D$7:$D$16))</f>
        <v/>
      </c>
      <c r="I1133" s="45" t="str">
        <f t="shared" si="119"/>
        <v/>
      </c>
      <c r="J1133" s="46"/>
      <c r="K1133" s="47">
        <f>IF(ISNUMBER('Opsparede løndele'!I1118),J1133+'Opsparede løndele'!I1118,J1133)</f>
        <v>0</v>
      </c>
      <c r="L1133" s="48"/>
      <c r="M1133" s="49"/>
      <c r="N1133" s="23" t="str">
        <f t="shared" si="120"/>
        <v/>
      </c>
      <c r="O1133" s="21" t="str">
        <f t="shared" si="121"/>
        <v/>
      </c>
      <c r="P1133" s="49"/>
      <c r="Q1133" s="49"/>
      <c r="R1133" s="49"/>
      <c r="S1133" s="22" t="str">
        <f>IFERROR(MAX(IF(OR(P1133="",Q1133="",R1133=""),"",IF(AND(MONTH(E1133)=12,MONTH(F1133)=12),(NETWORKDAYS(E1133,F1133,Lister!$D$7:$D$16)-P1133)*O1133/NETWORKDAYS(Lister!$D$19,Lister!$E$19,Lister!$D$7:$D$16),IF(AND(MONTH(E1133)=12,F1133&gt;DATE(2021,12,31)),(NETWORKDAYS(E1133,Lister!$E$19,Lister!$D$7:$D$16)-P1133)*O1133/NETWORKDAYS(Lister!$D$19,Lister!$E$19,Lister!$D$7:$D$16),IF(E1133&gt;DATE(2021,12,31),0)))),0),"")</f>
        <v/>
      </c>
      <c r="T1133" s="22" t="str">
        <f>IFERROR(MAX(IF(OR(P1133="",Q1133="",R1133=""),"",IF(AND(MONTH(E1133)=1,MONTH(F1133)=1),(NETWORKDAYS(E1133,F1133,Lister!$D$7:$D$16)-Q1133)*O1133/NETWORKDAYS(Lister!$D$20,Lister!$E$20,Lister!$D$7:$D$16),IF(AND(MONTH(E1133)=1,F1133&gt;DATE(2022,1,31)),(NETWORKDAYS(E1133,Lister!$E$20,Lister!$D$7:$D$16)-Q1133)*O1133/NETWORKDAYS(Lister!$D$20,Lister!$E$20,Lister!$D$7:$D$16),IF(AND(E1133&lt;DATE(2022,1,1),MONTH(F1133)=1),(NETWORKDAYS(Lister!$D$20,F1133,Lister!$D$7:$D$16)-Q1133)*O1133/NETWORKDAYS(Lister!$D$20,Lister!$E$20,Lister!$D$7:$D$16),IF(AND(E1133&lt;DATE(2022,1,1),F1133&gt;DATE(2022,1,31)),(NETWORKDAYS(Lister!$D$20,Lister!$E$20,Lister!$D$7:$D$16)-Q1133)*O1133/NETWORKDAYS(Lister!$D$20,Lister!$E$20,Lister!$D$7:$D$16),IF(OR(AND(E1133&lt;DATE(2022,1,1),F1133&lt;DATE(2022,1,1)),E1133&gt;DATE(2022,1,31)),0)))))),0),"")</f>
        <v/>
      </c>
      <c r="U1133" s="22" t="str">
        <f>IFERROR(MAX(IF(OR(P1133="",Q1133="",R1133=""),"",IF(AND(MONTH(E1133)=2,MONTH(F1133)=2),(NETWORKDAYS(E1133,F1133,Lister!$D$7:$D$16)-R1133)*O1133/NETWORKDAYS(Lister!$D$21,Lister!$E$21,Lister!$D$7:$D$16),IF(AND(MONTH(E1133)=2,F1133&gt;DATE(2022,2,28)),(NETWORKDAYS(E1133,Lister!$E$21,Lister!$D$7:$D$16)-R1133)*O1133/NETWORKDAYS(Lister!$D$21,Lister!$E$21,Lister!$D$7:$D$16),IF(AND(E1133&lt;DATE(2022,2,1),MONTH(F1133)=2),(NETWORKDAYS(Lister!$D$21,F1133,Lister!$D$7:$D$16)-R1133)*O1133/NETWORKDAYS(Lister!$D$21,Lister!$E$21,Lister!$D$7:$D$16),IF(AND(E1133&lt;DATE(2022,2,1),F1133&gt;DATE(2022,2,28)),(NETWORKDAYS(Lister!$D$21,Lister!$E$21,Lister!$D$7:$D$16)-R1133)*O1133/NETWORKDAYS(Lister!$D$21,Lister!$E$21,Lister!$D$7:$D$16),IF(OR(AND(E1133&lt;DATE(2022,2,1),F1133&lt;DATE(2022,2,1)),E1133&gt;DATE(2022,2,28)),0)))))),0),"")</f>
        <v/>
      </c>
      <c r="V1133" s="23" t="str">
        <f t="shared" si="122"/>
        <v/>
      </c>
      <c r="W1133" s="23" t="str">
        <f t="shared" si="123"/>
        <v/>
      </c>
      <c r="X1133" s="24" t="str">
        <f t="shared" si="124"/>
        <v/>
      </c>
    </row>
    <row r="1134" spans="1:24" x14ac:dyDescent="0.3">
      <c r="A1134" s="4" t="str">
        <f t="shared" si="125"/>
        <v/>
      </c>
      <c r="B1134" s="41"/>
      <c r="C1134" s="42"/>
      <c r="D1134" s="43"/>
      <c r="E1134" s="44"/>
      <c r="F1134" s="44"/>
      <c r="G1134" s="17" t="str">
        <f>IF(OR(E1134="",F1134=""),"",NETWORKDAYS(E1134,F1134,Lister!$D$7:$D$16))</f>
        <v/>
      </c>
      <c r="I1134" s="45" t="str">
        <f t="shared" si="119"/>
        <v/>
      </c>
      <c r="J1134" s="46"/>
      <c r="K1134" s="47">
        <f>IF(ISNUMBER('Opsparede løndele'!I1119),J1134+'Opsparede løndele'!I1119,J1134)</f>
        <v>0</v>
      </c>
      <c r="L1134" s="48"/>
      <c r="M1134" s="49"/>
      <c r="N1134" s="23" t="str">
        <f t="shared" si="120"/>
        <v/>
      </c>
      <c r="O1134" s="21" t="str">
        <f t="shared" si="121"/>
        <v/>
      </c>
      <c r="P1134" s="49"/>
      <c r="Q1134" s="49"/>
      <c r="R1134" s="49"/>
      <c r="S1134" s="22" t="str">
        <f>IFERROR(MAX(IF(OR(P1134="",Q1134="",R1134=""),"",IF(AND(MONTH(E1134)=12,MONTH(F1134)=12),(NETWORKDAYS(E1134,F1134,Lister!$D$7:$D$16)-P1134)*O1134/NETWORKDAYS(Lister!$D$19,Lister!$E$19,Lister!$D$7:$D$16),IF(AND(MONTH(E1134)=12,F1134&gt;DATE(2021,12,31)),(NETWORKDAYS(E1134,Lister!$E$19,Lister!$D$7:$D$16)-P1134)*O1134/NETWORKDAYS(Lister!$D$19,Lister!$E$19,Lister!$D$7:$D$16),IF(E1134&gt;DATE(2021,12,31),0)))),0),"")</f>
        <v/>
      </c>
      <c r="T1134" s="22" t="str">
        <f>IFERROR(MAX(IF(OR(P1134="",Q1134="",R1134=""),"",IF(AND(MONTH(E1134)=1,MONTH(F1134)=1),(NETWORKDAYS(E1134,F1134,Lister!$D$7:$D$16)-Q1134)*O1134/NETWORKDAYS(Lister!$D$20,Lister!$E$20,Lister!$D$7:$D$16),IF(AND(MONTH(E1134)=1,F1134&gt;DATE(2022,1,31)),(NETWORKDAYS(E1134,Lister!$E$20,Lister!$D$7:$D$16)-Q1134)*O1134/NETWORKDAYS(Lister!$D$20,Lister!$E$20,Lister!$D$7:$D$16),IF(AND(E1134&lt;DATE(2022,1,1),MONTH(F1134)=1),(NETWORKDAYS(Lister!$D$20,F1134,Lister!$D$7:$D$16)-Q1134)*O1134/NETWORKDAYS(Lister!$D$20,Lister!$E$20,Lister!$D$7:$D$16),IF(AND(E1134&lt;DATE(2022,1,1),F1134&gt;DATE(2022,1,31)),(NETWORKDAYS(Lister!$D$20,Lister!$E$20,Lister!$D$7:$D$16)-Q1134)*O1134/NETWORKDAYS(Lister!$D$20,Lister!$E$20,Lister!$D$7:$D$16),IF(OR(AND(E1134&lt;DATE(2022,1,1),F1134&lt;DATE(2022,1,1)),E1134&gt;DATE(2022,1,31)),0)))))),0),"")</f>
        <v/>
      </c>
      <c r="U1134" s="22" t="str">
        <f>IFERROR(MAX(IF(OR(P1134="",Q1134="",R1134=""),"",IF(AND(MONTH(E1134)=2,MONTH(F1134)=2),(NETWORKDAYS(E1134,F1134,Lister!$D$7:$D$16)-R1134)*O1134/NETWORKDAYS(Lister!$D$21,Lister!$E$21,Lister!$D$7:$D$16),IF(AND(MONTH(E1134)=2,F1134&gt;DATE(2022,2,28)),(NETWORKDAYS(E1134,Lister!$E$21,Lister!$D$7:$D$16)-R1134)*O1134/NETWORKDAYS(Lister!$D$21,Lister!$E$21,Lister!$D$7:$D$16),IF(AND(E1134&lt;DATE(2022,2,1),MONTH(F1134)=2),(NETWORKDAYS(Lister!$D$21,F1134,Lister!$D$7:$D$16)-R1134)*O1134/NETWORKDAYS(Lister!$D$21,Lister!$E$21,Lister!$D$7:$D$16),IF(AND(E1134&lt;DATE(2022,2,1),F1134&gt;DATE(2022,2,28)),(NETWORKDAYS(Lister!$D$21,Lister!$E$21,Lister!$D$7:$D$16)-R1134)*O1134/NETWORKDAYS(Lister!$D$21,Lister!$E$21,Lister!$D$7:$D$16),IF(OR(AND(E1134&lt;DATE(2022,2,1),F1134&lt;DATE(2022,2,1)),E1134&gt;DATE(2022,2,28)),0)))))),0),"")</f>
        <v/>
      </c>
      <c r="V1134" s="23" t="str">
        <f t="shared" si="122"/>
        <v/>
      </c>
      <c r="W1134" s="23" t="str">
        <f t="shared" si="123"/>
        <v/>
      </c>
      <c r="X1134" s="24" t="str">
        <f t="shared" si="124"/>
        <v/>
      </c>
    </row>
    <row r="1135" spans="1:24" x14ac:dyDescent="0.3">
      <c r="A1135" s="4" t="str">
        <f t="shared" si="125"/>
        <v/>
      </c>
      <c r="B1135" s="41"/>
      <c r="C1135" s="42"/>
      <c r="D1135" s="43"/>
      <c r="E1135" s="44"/>
      <c r="F1135" s="44"/>
      <c r="G1135" s="17" t="str">
        <f>IF(OR(E1135="",F1135=""),"",NETWORKDAYS(E1135,F1135,Lister!$D$7:$D$16))</f>
        <v/>
      </c>
      <c r="I1135" s="45" t="str">
        <f t="shared" si="119"/>
        <v/>
      </c>
      <c r="J1135" s="46"/>
      <c r="K1135" s="47">
        <f>IF(ISNUMBER('Opsparede løndele'!I1120),J1135+'Opsparede løndele'!I1120,J1135)</f>
        <v>0</v>
      </c>
      <c r="L1135" s="48"/>
      <c r="M1135" s="49"/>
      <c r="N1135" s="23" t="str">
        <f t="shared" si="120"/>
        <v/>
      </c>
      <c r="O1135" s="21" t="str">
        <f t="shared" si="121"/>
        <v/>
      </c>
      <c r="P1135" s="49"/>
      <c r="Q1135" s="49"/>
      <c r="R1135" s="49"/>
      <c r="S1135" s="22" t="str">
        <f>IFERROR(MAX(IF(OR(P1135="",Q1135="",R1135=""),"",IF(AND(MONTH(E1135)=12,MONTH(F1135)=12),(NETWORKDAYS(E1135,F1135,Lister!$D$7:$D$16)-P1135)*O1135/NETWORKDAYS(Lister!$D$19,Lister!$E$19,Lister!$D$7:$D$16),IF(AND(MONTH(E1135)=12,F1135&gt;DATE(2021,12,31)),(NETWORKDAYS(E1135,Lister!$E$19,Lister!$D$7:$D$16)-P1135)*O1135/NETWORKDAYS(Lister!$D$19,Lister!$E$19,Lister!$D$7:$D$16),IF(E1135&gt;DATE(2021,12,31),0)))),0),"")</f>
        <v/>
      </c>
      <c r="T1135" s="22" t="str">
        <f>IFERROR(MAX(IF(OR(P1135="",Q1135="",R1135=""),"",IF(AND(MONTH(E1135)=1,MONTH(F1135)=1),(NETWORKDAYS(E1135,F1135,Lister!$D$7:$D$16)-Q1135)*O1135/NETWORKDAYS(Lister!$D$20,Lister!$E$20,Lister!$D$7:$D$16),IF(AND(MONTH(E1135)=1,F1135&gt;DATE(2022,1,31)),(NETWORKDAYS(E1135,Lister!$E$20,Lister!$D$7:$D$16)-Q1135)*O1135/NETWORKDAYS(Lister!$D$20,Lister!$E$20,Lister!$D$7:$D$16),IF(AND(E1135&lt;DATE(2022,1,1),MONTH(F1135)=1),(NETWORKDAYS(Lister!$D$20,F1135,Lister!$D$7:$D$16)-Q1135)*O1135/NETWORKDAYS(Lister!$D$20,Lister!$E$20,Lister!$D$7:$D$16),IF(AND(E1135&lt;DATE(2022,1,1),F1135&gt;DATE(2022,1,31)),(NETWORKDAYS(Lister!$D$20,Lister!$E$20,Lister!$D$7:$D$16)-Q1135)*O1135/NETWORKDAYS(Lister!$D$20,Lister!$E$20,Lister!$D$7:$D$16),IF(OR(AND(E1135&lt;DATE(2022,1,1),F1135&lt;DATE(2022,1,1)),E1135&gt;DATE(2022,1,31)),0)))))),0),"")</f>
        <v/>
      </c>
      <c r="U1135" s="22" t="str">
        <f>IFERROR(MAX(IF(OR(P1135="",Q1135="",R1135=""),"",IF(AND(MONTH(E1135)=2,MONTH(F1135)=2),(NETWORKDAYS(E1135,F1135,Lister!$D$7:$D$16)-R1135)*O1135/NETWORKDAYS(Lister!$D$21,Lister!$E$21,Lister!$D$7:$D$16),IF(AND(MONTH(E1135)=2,F1135&gt;DATE(2022,2,28)),(NETWORKDAYS(E1135,Lister!$E$21,Lister!$D$7:$D$16)-R1135)*O1135/NETWORKDAYS(Lister!$D$21,Lister!$E$21,Lister!$D$7:$D$16),IF(AND(E1135&lt;DATE(2022,2,1),MONTH(F1135)=2),(NETWORKDAYS(Lister!$D$21,F1135,Lister!$D$7:$D$16)-R1135)*O1135/NETWORKDAYS(Lister!$D$21,Lister!$E$21,Lister!$D$7:$D$16),IF(AND(E1135&lt;DATE(2022,2,1),F1135&gt;DATE(2022,2,28)),(NETWORKDAYS(Lister!$D$21,Lister!$E$21,Lister!$D$7:$D$16)-R1135)*O1135/NETWORKDAYS(Lister!$D$21,Lister!$E$21,Lister!$D$7:$D$16),IF(OR(AND(E1135&lt;DATE(2022,2,1),F1135&lt;DATE(2022,2,1)),E1135&gt;DATE(2022,2,28)),0)))))),0),"")</f>
        <v/>
      </c>
      <c r="V1135" s="23" t="str">
        <f t="shared" si="122"/>
        <v/>
      </c>
      <c r="W1135" s="23" t="str">
        <f t="shared" si="123"/>
        <v/>
      </c>
      <c r="X1135" s="24" t="str">
        <f t="shared" si="124"/>
        <v/>
      </c>
    </row>
    <row r="1136" spans="1:24" x14ac:dyDescent="0.3">
      <c r="A1136" s="4" t="str">
        <f t="shared" si="125"/>
        <v/>
      </c>
      <c r="B1136" s="41"/>
      <c r="C1136" s="42"/>
      <c r="D1136" s="43"/>
      <c r="E1136" s="44"/>
      <c r="F1136" s="44"/>
      <c r="G1136" s="17" t="str">
        <f>IF(OR(E1136="",F1136=""),"",NETWORKDAYS(E1136,F1136,Lister!$D$7:$D$16))</f>
        <v/>
      </c>
      <c r="I1136" s="45" t="str">
        <f t="shared" si="119"/>
        <v/>
      </c>
      <c r="J1136" s="46"/>
      <c r="K1136" s="47">
        <f>IF(ISNUMBER('Opsparede løndele'!I1121),J1136+'Opsparede løndele'!I1121,J1136)</f>
        <v>0</v>
      </c>
      <c r="L1136" s="48"/>
      <c r="M1136" s="49"/>
      <c r="N1136" s="23" t="str">
        <f t="shared" si="120"/>
        <v/>
      </c>
      <c r="O1136" s="21" t="str">
        <f t="shared" si="121"/>
        <v/>
      </c>
      <c r="P1136" s="49"/>
      <c r="Q1136" s="49"/>
      <c r="R1136" s="49"/>
      <c r="S1136" s="22" t="str">
        <f>IFERROR(MAX(IF(OR(P1136="",Q1136="",R1136=""),"",IF(AND(MONTH(E1136)=12,MONTH(F1136)=12),(NETWORKDAYS(E1136,F1136,Lister!$D$7:$D$16)-P1136)*O1136/NETWORKDAYS(Lister!$D$19,Lister!$E$19,Lister!$D$7:$D$16),IF(AND(MONTH(E1136)=12,F1136&gt;DATE(2021,12,31)),(NETWORKDAYS(E1136,Lister!$E$19,Lister!$D$7:$D$16)-P1136)*O1136/NETWORKDAYS(Lister!$D$19,Lister!$E$19,Lister!$D$7:$D$16),IF(E1136&gt;DATE(2021,12,31),0)))),0),"")</f>
        <v/>
      </c>
      <c r="T1136" s="22" t="str">
        <f>IFERROR(MAX(IF(OR(P1136="",Q1136="",R1136=""),"",IF(AND(MONTH(E1136)=1,MONTH(F1136)=1),(NETWORKDAYS(E1136,F1136,Lister!$D$7:$D$16)-Q1136)*O1136/NETWORKDAYS(Lister!$D$20,Lister!$E$20,Lister!$D$7:$D$16),IF(AND(MONTH(E1136)=1,F1136&gt;DATE(2022,1,31)),(NETWORKDAYS(E1136,Lister!$E$20,Lister!$D$7:$D$16)-Q1136)*O1136/NETWORKDAYS(Lister!$D$20,Lister!$E$20,Lister!$D$7:$D$16),IF(AND(E1136&lt;DATE(2022,1,1),MONTH(F1136)=1),(NETWORKDAYS(Lister!$D$20,F1136,Lister!$D$7:$D$16)-Q1136)*O1136/NETWORKDAYS(Lister!$D$20,Lister!$E$20,Lister!$D$7:$D$16),IF(AND(E1136&lt;DATE(2022,1,1),F1136&gt;DATE(2022,1,31)),(NETWORKDAYS(Lister!$D$20,Lister!$E$20,Lister!$D$7:$D$16)-Q1136)*O1136/NETWORKDAYS(Lister!$D$20,Lister!$E$20,Lister!$D$7:$D$16),IF(OR(AND(E1136&lt;DATE(2022,1,1),F1136&lt;DATE(2022,1,1)),E1136&gt;DATE(2022,1,31)),0)))))),0),"")</f>
        <v/>
      </c>
      <c r="U1136" s="22" t="str">
        <f>IFERROR(MAX(IF(OR(P1136="",Q1136="",R1136=""),"",IF(AND(MONTH(E1136)=2,MONTH(F1136)=2),(NETWORKDAYS(E1136,F1136,Lister!$D$7:$D$16)-R1136)*O1136/NETWORKDAYS(Lister!$D$21,Lister!$E$21,Lister!$D$7:$D$16),IF(AND(MONTH(E1136)=2,F1136&gt;DATE(2022,2,28)),(NETWORKDAYS(E1136,Lister!$E$21,Lister!$D$7:$D$16)-R1136)*O1136/NETWORKDAYS(Lister!$D$21,Lister!$E$21,Lister!$D$7:$D$16),IF(AND(E1136&lt;DATE(2022,2,1),MONTH(F1136)=2),(NETWORKDAYS(Lister!$D$21,F1136,Lister!$D$7:$D$16)-R1136)*O1136/NETWORKDAYS(Lister!$D$21,Lister!$E$21,Lister!$D$7:$D$16),IF(AND(E1136&lt;DATE(2022,2,1),F1136&gt;DATE(2022,2,28)),(NETWORKDAYS(Lister!$D$21,Lister!$E$21,Lister!$D$7:$D$16)-R1136)*O1136/NETWORKDAYS(Lister!$D$21,Lister!$E$21,Lister!$D$7:$D$16),IF(OR(AND(E1136&lt;DATE(2022,2,1),F1136&lt;DATE(2022,2,1)),E1136&gt;DATE(2022,2,28)),0)))))),0),"")</f>
        <v/>
      </c>
      <c r="V1136" s="23" t="str">
        <f t="shared" si="122"/>
        <v/>
      </c>
      <c r="W1136" s="23" t="str">
        <f t="shared" si="123"/>
        <v/>
      </c>
      <c r="X1136" s="24" t="str">
        <f t="shared" si="124"/>
        <v/>
      </c>
    </row>
    <row r="1137" spans="1:24" x14ac:dyDescent="0.3">
      <c r="A1137" s="4" t="str">
        <f t="shared" si="125"/>
        <v/>
      </c>
      <c r="B1137" s="41"/>
      <c r="C1137" s="42"/>
      <c r="D1137" s="43"/>
      <c r="E1137" s="44"/>
      <c r="F1137" s="44"/>
      <c r="G1137" s="17" t="str">
        <f>IF(OR(E1137="",F1137=""),"",NETWORKDAYS(E1137,F1137,Lister!$D$7:$D$16))</f>
        <v/>
      </c>
      <c r="I1137" s="45" t="str">
        <f t="shared" si="119"/>
        <v/>
      </c>
      <c r="J1137" s="46"/>
      <c r="K1137" s="47">
        <f>IF(ISNUMBER('Opsparede løndele'!I1122),J1137+'Opsparede løndele'!I1122,J1137)</f>
        <v>0</v>
      </c>
      <c r="L1137" s="48"/>
      <c r="M1137" s="49"/>
      <c r="N1137" s="23" t="str">
        <f t="shared" si="120"/>
        <v/>
      </c>
      <c r="O1137" s="21" t="str">
        <f t="shared" si="121"/>
        <v/>
      </c>
      <c r="P1137" s="49"/>
      <c r="Q1137" s="49"/>
      <c r="R1137" s="49"/>
      <c r="S1137" s="22" t="str">
        <f>IFERROR(MAX(IF(OR(P1137="",Q1137="",R1137=""),"",IF(AND(MONTH(E1137)=12,MONTH(F1137)=12),(NETWORKDAYS(E1137,F1137,Lister!$D$7:$D$16)-P1137)*O1137/NETWORKDAYS(Lister!$D$19,Lister!$E$19,Lister!$D$7:$D$16),IF(AND(MONTH(E1137)=12,F1137&gt;DATE(2021,12,31)),(NETWORKDAYS(E1137,Lister!$E$19,Lister!$D$7:$D$16)-P1137)*O1137/NETWORKDAYS(Lister!$D$19,Lister!$E$19,Lister!$D$7:$D$16),IF(E1137&gt;DATE(2021,12,31),0)))),0),"")</f>
        <v/>
      </c>
      <c r="T1137" s="22" t="str">
        <f>IFERROR(MAX(IF(OR(P1137="",Q1137="",R1137=""),"",IF(AND(MONTH(E1137)=1,MONTH(F1137)=1),(NETWORKDAYS(E1137,F1137,Lister!$D$7:$D$16)-Q1137)*O1137/NETWORKDAYS(Lister!$D$20,Lister!$E$20,Lister!$D$7:$D$16),IF(AND(MONTH(E1137)=1,F1137&gt;DATE(2022,1,31)),(NETWORKDAYS(E1137,Lister!$E$20,Lister!$D$7:$D$16)-Q1137)*O1137/NETWORKDAYS(Lister!$D$20,Lister!$E$20,Lister!$D$7:$D$16),IF(AND(E1137&lt;DATE(2022,1,1),MONTH(F1137)=1),(NETWORKDAYS(Lister!$D$20,F1137,Lister!$D$7:$D$16)-Q1137)*O1137/NETWORKDAYS(Lister!$D$20,Lister!$E$20,Lister!$D$7:$D$16),IF(AND(E1137&lt;DATE(2022,1,1),F1137&gt;DATE(2022,1,31)),(NETWORKDAYS(Lister!$D$20,Lister!$E$20,Lister!$D$7:$D$16)-Q1137)*O1137/NETWORKDAYS(Lister!$D$20,Lister!$E$20,Lister!$D$7:$D$16),IF(OR(AND(E1137&lt;DATE(2022,1,1),F1137&lt;DATE(2022,1,1)),E1137&gt;DATE(2022,1,31)),0)))))),0),"")</f>
        <v/>
      </c>
      <c r="U1137" s="22" t="str">
        <f>IFERROR(MAX(IF(OR(P1137="",Q1137="",R1137=""),"",IF(AND(MONTH(E1137)=2,MONTH(F1137)=2),(NETWORKDAYS(E1137,F1137,Lister!$D$7:$D$16)-R1137)*O1137/NETWORKDAYS(Lister!$D$21,Lister!$E$21,Lister!$D$7:$D$16),IF(AND(MONTH(E1137)=2,F1137&gt;DATE(2022,2,28)),(NETWORKDAYS(E1137,Lister!$E$21,Lister!$D$7:$D$16)-R1137)*O1137/NETWORKDAYS(Lister!$D$21,Lister!$E$21,Lister!$D$7:$D$16),IF(AND(E1137&lt;DATE(2022,2,1),MONTH(F1137)=2),(NETWORKDAYS(Lister!$D$21,F1137,Lister!$D$7:$D$16)-R1137)*O1137/NETWORKDAYS(Lister!$D$21,Lister!$E$21,Lister!$D$7:$D$16),IF(AND(E1137&lt;DATE(2022,2,1),F1137&gt;DATE(2022,2,28)),(NETWORKDAYS(Lister!$D$21,Lister!$E$21,Lister!$D$7:$D$16)-R1137)*O1137/NETWORKDAYS(Lister!$D$21,Lister!$E$21,Lister!$D$7:$D$16),IF(OR(AND(E1137&lt;DATE(2022,2,1),F1137&lt;DATE(2022,2,1)),E1137&gt;DATE(2022,2,28)),0)))))),0),"")</f>
        <v/>
      </c>
      <c r="V1137" s="23" t="str">
        <f t="shared" si="122"/>
        <v/>
      </c>
      <c r="W1137" s="23" t="str">
        <f t="shared" si="123"/>
        <v/>
      </c>
      <c r="X1137" s="24" t="str">
        <f t="shared" si="124"/>
        <v/>
      </c>
    </row>
    <row r="1138" spans="1:24" x14ac:dyDescent="0.3">
      <c r="A1138" s="4" t="str">
        <f t="shared" si="125"/>
        <v/>
      </c>
      <c r="B1138" s="41"/>
      <c r="C1138" s="42"/>
      <c r="D1138" s="43"/>
      <c r="E1138" s="44"/>
      <c r="F1138" s="44"/>
      <c r="G1138" s="17" t="str">
        <f>IF(OR(E1138="",F1138=""),"",NETWORKDAYS(E1138,F1138,Lister!$D$7:$D$16))</f>
        <v/>
      </c>
      <c r="I1138" s="45" t="str">
        <f t="shared" si="119"/>
        <v/>
      </c>
      <c r="J1138" s="46"/>
      <c r="K1138" s="47">
        <f>IF(ISNUMBER('Opsparede løndele'!I1123),J1138+'Opsparede løndele'!I1123,J1138)</f>
        <v>0</v>
      </c>
      <c r="L1138" s="48"/>
      <c r="M1138" s="49"/>
      <c r="N1138" s="23" t="str">
        <f t="shared" si="120"/>
        <v/>
      </c>
      <c r="O1138" s="21" t="str">
        <f t="shared" si="121"/>
        <v/>
      </c>
      <c r="P1138" s="49"/>
      <c r="Q1138" s="49"/>
      <c r="R1138" s="49"/>
      <c r="S1138" s="22" t="str">
        <f>IFERROR(MAX(IF(OR(P1138="",Q1138="",R1138=""),"",IF(AND(MONTH(E1138)=12,MONTH(F1138)=12),(NETWORKDAYS(E1138,F1138,Lister!$D$7:$D$16)-P1138)*O1138/NETWORKDAYS(Lister!$D$19,Lister!$E$19,Lister!$D$7:$D$16),IF(AND(MONTH(E1138)=12,F1138&gt;DATE(2021,12,31)),(NETWORKDAYS(E1138,Lister!$E$19,Lister!$D$7:$D$16)-P1138)*O1138/NETWORKDAYS(Lister!$D$19,Lister!$E$19,Lister!$D$7:$D$16),IF(E1138&gt;DATE(2021,12,31),0)))),0),"")</f>
        <v/>
      </c>
      <c r="T1138" s="22" t="str">
        <f>IFERROR(MAX(IF(OR(P1138="",Q1138="",R1138=""),"",IF(AND(MONTH(E1138)=1,MONTH(F1138)=1),(NETWORKDAYS(E1138,F1138,Lister!$D$7:$D$16)-Q1138)*O1138/NETWORKDAYS(Lister!$D$20,Lister!$E$20,Lister!$D$7:$D$16),IF(AND(MONTH(E1138)=1,F1138&gt;DATE(2022,1,31)),(NETWORKDAYS(E1138,Lister!$E$20,Lister!$D$7:$D$16)-Q1138)*O1138/NETWORKDAYS(Lister!$D$20,Lister!$E$20,Lister!$D$7:$D$16),IF(AND(E1138&lt;DATE(2022,1,1),MONTH(F1138)=1),(NETWORKDAYS(Lister!$D$20,F1138,Lister!$D$7:$D$16)-Q1138)*O1138/NETWORKDAYS(Lister!$D$20,Lister!$E$20,Lister!$D$7:$D$16),IF(AND(E1138&lt;DATE(2022,1,1),F1138&gt;DATE(2022,1,31)),(NETWORKDAYS(Lister!$D$20,Lister!$E$20,Lister!$D$7:$D$16)-Q1138)*O1138/NETWORKDAYS(Lister!$D$20,Lister!$E$20,Lister!$D$7:$D$16),IF(OR(AND(E1138&lt;DATE(2022,1,1),F1138&lt;DATE(2022,1,1)),E1138&gt;DATE(2022,1,31)),0)))))),0),"")</f>
        <v/>
      </c>
      <c r="U1138" s="22" t="str">
        <f>IFERROR(MAX(IF(OR(P1138="",Q1138="",R1138=""),"",IF(AND(MONTH(E1138)=2,MONTH(F1138)=2),(NETWORKDAYS(E1138,F1138,Lister!$D$7:$D$16)-R1138)*O1138/NETWORKDAYS(Lister!$D$21,Lister!$E$21,Lister!$D$7:$D$16),IF(AND(MONTH(E1138)=2,F1138&gt;DATE(2022,2,28)),(NETWORKDAYS(E1138,Lister!$E$21,Lister!$D$7:$D$16)-R1138)*O1138/NETWORKDAYS(Lister!$D$21,Lister!$E$21,Lister!$D$7:$D$16),IF(AND(E1138&lt;DATE(2022,2,1),MONTH(F1138)=2),(NETWORKDAYS(Lister!$D$21,F1138,Lister!$D$7:$D$16)-R1138)*O1138/NETWORKDAYS(Lister!$D$21,Lister!$E$21,Lister!$D$7:$D$16),IF(AND(E1138&lt;DATE(2022,2,1),F1138&gt;DATE(2022,2,28)),(NETWORKDAYS(Lister!$D$21,Lister!$E$21,Lister!$D$7:$D$16)-R1138)*O1138/NETWORKDAYS(Lister!$D$21,Lister!$E$21,Lister!$D$7:$D$16),IF(OR(AND(E1138&lt;DATE(2022,2,1),F1138&lt;DATE(2022,2,1)),E1138&gt;DATE(2022,2,28)),0)))))),0),"")</f>
        <v/>
      </c>
      <c r="V1138" s="23" t="str">
        <f t="shared" si="122"/>
        <v/>
      </c>
      <c r="W1138" s="23" t="str">
        <f t="shared" si="123"/>
        <v/>
      </c>
      <c r="X1138" s="24" t="str">
        <f t="shared" si="124"/>
        <v/>
      </c>
    </row>
    <row r="1139" spans="1:24" x14ac:dyDescent="0.3">
      <c r="A1139" s="4" t="str">
        <f t="shared" si="125"/>
        <v/>
      </c>
      <c r="B1139" s="41"/>
      <c r="C1139" s="42"/>
      <c r="D1139" s="43"/>
      <c r="E1139" s="44"/>
      <c r="F1139" s="44"/>
      <c r="G1139" s="17" t="str">
        <f>IF(OR(E1139="",F1139=""),"",NETWORKDAYS(E1139,F1139,Lister!$D$7:$D$16))</f>
        <v/>
      </c>
      <c r="I1139" s="45" t="str">
        <f t="shared" si="119"/>
        <v/>
      </c>
      <c r="J1139" s="46"/>
      <c r="K1139" s="47">
        <f>IF(ISNUMBER('Opsparede løndele'!I1124),J1139+'Opsparede løndele'!I1124,J1139)</f>
        <v>0</v>
      </c>
      <c r="L1139" s="48"/>
      <c r="M1139" s="49"/>
      <c r="N1139" s="23" t="str">
        <f t="shared" si="120"/>
        <v/>
      </c>
      <c r="O1139" s="21" t="str">
        <f t="shared" si="121"/>
        <v/>
      </c>
      <c r="P1139" s="49"/>
      <c r="Q1139" s="49"/>
      <c r="R1139" s="49"/>
      <c r="S1139" s="22" t="str">
        <f>IFERROR(MAX(IF(OR(P1139="",Q1139="",R1139=""),"",IF(AND(MONTH(E1139)=12,MONTH(F1139)=12),(NETWORKDAYS(E1139,F1139,Lister!$D$7:$D$16)-P1139)*O1139/NETWORKDAYS(Lister!$D$19,Lister!$E$19,Lister!$D$7:$D$16),IF(AND(MONTH(E1139)=12,F1139&gt;DATE(2021,12,31)),(NETWORKDAYS(E1139,Lister!$E$19,Lister!$D$7:$D$16)-P1139)*O1139/NETWORKDAYS(Lister!$D$19,Lister!$E$19,Lister!$D$7:$D$16),IF(E1139&gt;DATE(2021,12,31),0)))),0),"")</f>
        <v/>
      </c>
      <c r="T1139" s="22" t="str">
        <f>IFERROR(MAX(IF(OR(P1139="",Q1139="",R1139=""),"",IF(AND(MONTH(E1139)=1,MONTH(F1139)=1),(NETWORKDAYS(E1139,F1139,Lister!$D$7:$D$16)-Q1139)*O1139/NETWORKDAYS(Lister!$D$20,Lister!$E$20,Lister!$D$7:$D$16),IF(AND(MONTH(E1139)=1,F1139&gt;DATE(2022,1,31)),(NETWORKDAYS(E1139,Lister!$E$20,Lister!$D$7:$D$16)-Q1139)*O1139/NETWORKDAYS(Lister!$D$20,Lister!$E$20,Lister!$D$7:$D$16),IF(AND(E1139&lt;DATE(2022,1,1),MONTH(F1139)=1),(NETWORKDAYS(Lister!$D$20,F1139,Lister!$D$7:$D$16)-Q1139)*O1139/NETWORKDAYS(Lister!$D$20,Lister!$E$20,Lister!$D$7:$D$16),IF(AND(E1139&lt;DATE(2022,1,1),F1139&gt;DATE(2022,1,31)),(NETWORKDAYS(Lister!$D$20,Lister!$E$20,Lister!$D$7:$D$16)-Q1139)*O1139/NETWORKDAYS(Lister!$D$20,Lister!$E$20,Lister!$D$7:$D$16),IF(OR(AND(E1139&lt;DATE(2022,1,1),F1139&lt;DATE(2022,1,1)),E1139&gt;DATE(2022,1,31)),0)))))),0),"")</f>
        <v/>
      </c>
      <c r="U1139" s="22" t="str">
        <f>IFERROR(MAX(IF(OR(P1139="",Q1139="",R1139=""),"",IF(AND(MONTH(E1139)=2,MONTH(F1139)=2),(NETWORKDAYS(E1139,F1139,Lister!$D$7:$D$16)-R1139)*O1139/NETWORKDAYS(Lister!$D$21,Lister!$E$21,Lister!$D$7:$D$16),IF(AND(MONTH(E1139)=2,F1139&gt;DATE(2022,2,28)),(NETWORKDAYS(E1139,Lister!$E$21,Lister!$D$7:$D$16)-R1139)*O1139/NETWORKDAYS(Lister!$D$21,Lister!$E$21,Lister!$D$7:$D$16),IF(AND(E1139&lt;DATE(2022,2,1),MONTH(F1139)=2),(NETWORKDAYS(Lister!$D$21,F1139,Lister!$D$7:$D$16)-R1139)*O1139/NETWORKDAYS(Lister!$D$21,Lister!$E$21,Lister!$D$7:$D$16),IF(AND(E1139&lt;DATE(2022,2,1),F1139&gt;DATE(2022,2,28)),(NETWORKDAYS(Lister!$D$21,Lister!$E$21,Lister!$D$7:$D$16)-R1139)*O1139/NETWORKDAYS(Lister!$D$21,Lister!$E$21,Lister!$D$7:$D$16),IF(OR(AND(E1139&lt;DATE(2022,2,1),F1139&lt;DATE(2022,2,1)),E1139&gt;DATE(2022,2,28)),0)))))),0),"")</f>
        <v/>
      </c>
      <c r="V1139" s="23" t="str">
        <f t="shared" si="122"/>
        <v/>
      </c>
      <c r="W1139" s="23" t="str">
        <f t="shared" si="123"/>
        <v/>
      </c>
      <c r="X1139" s="24" t="str">
        <f t="shared" si="124"/>
        <v/>
      </c>
    </row>
    <row r="1140" spans="1:24" x14ac:dyDescent="0.3">
      <c r="A1140" s="4" t="str">
        <f t="shared" si="125"/>
        <v/>
      </c>
      <c r="B1140" s="41"/>
      <c r="C1140" s="42"/>
      <c r="D1140" s="43"/>
      <c r="E1140" s="44"/>
      <c r="F1140" s="44"/>
      <c r="G1140" s="17" t="str">
        <f>IF(OR(E1140="",F1140=""),"",NETWORKDAYS(E1140,F1140,Lister!$D$7:$D$16))</f>
        <v/>
      </c>
      <c r="I1140" s="45" t="str">
        <f t="shared" si="119"/>
        <v/>
      </c>
      <c r="J1140" s="46"/>
      <c r="K1140" s="47">
        <f>IF(ISNUMBER('Opsparede løndele'!I1125),J1140+'Opsparede løndele'!I1125,J1140)</f>
        <v>0</v>
      </c>
      <c r="L1140" s="48"/>
      <c r="M1140" s="49"/>
      <c r="N1140" s="23" t="str">
        <f t="shared" si="120"/>
        <v/>
      </c>
      <c r="O1140" s="21" t="str">
        <f t="shared" si="121"/>
        <v/>
      </c>
      <c r="P1140" s="49"/>
      <c r="Q1140" s="49"/>
      <c r="R1140" s="49"/>
      <c r="S1140" s="22" t="str">
        <f>IFERROR(MAX(IF(OR(P1140="",Q1140="",R1140=""),"",IF(AND(MONTH(E1140)=12,MONTH(F1140)=12),(NETWORKDAYS(E1140,F1140,Lister!$D$7:$D$16)-P1140)*O1140/NETWORKDAYS(Lister!$D$19,Lister!$E$19,Lister!$D$7:$D$16),IF(AND(MONTH(E1140)=12,F1140&gt;DATE(2021,12,31)),(NETWORKDAYS(E1140,Lister!$E$19,Lister!$D$7:$D$16)-P1140)*O1140/NETWORKDAYS(Lister!$D$19,Lister!$E$19,Lister!$D$7:$D$16),IF(E1140&gt;DATE(2021,12,31),0)))),0),"")</f>
        <v/>
      </c>
      <c r="T1140" s="22" t="str">
        <f>IFERROR(MAX(IF(OR(P1140="",Q1140="",R1140=""),"",IF(AND(MONTH(E1140)=1,MONTH(F1140)=1),(NETWORKDAYS(E1140,F1140,Lister!$D$7:$D$16)-Q1140)*O1140/NETWORKDAYS(Lister!$D$20,Lister!$E$20,Lister!$D$7:$D$16),IF(AND(MONTH(E1140)=1,F1140&gt;DATE(2022,1,31)),(NETWORKDAYS(E1140,Lister!$E$20,Lister!$D$7:$D$16)-Q1140)*O1140/NETWORKDAYS(Lister!$D$20,Lister!$E$20,Lister!$D$7:$D$16),IF(AND(E1140&lt;DATE(2022,1,1),MONTH(F1140)=1),(NETWORKDAYS(Lister!$D$20,F1140,Lister!$D$7:$D$16)-Q1140)*O1140/NETWORKDAYS(Lister!$D$20,Lister!$E$20,Lister!$D$7:$D$16),IF(AND(E1140&lt;DATE(2022,1,1),F1140&gt;DATE(2022,1,31)),(NETWORKDAYS(Lister!$D$20,Lister!$E$20,Lister!$D$7:$D$16)-Q1140)*O1140/NETWORKDAYS(Lister!$D$20,Lister!$E$20,Lister!$D$7:$D$16),IF(OR(AND(E1140&lt;DATE(2022,1,1),F1140&lt;DATE(2022,1,1)),E1140&gt;DATE(2022,1,31)),0)))))),0),"")</f>
        <v/>
      </c>
      <c r="U1140" s="22" t="str">
        <f>IFERROR(MAX(IF(OR(P1140="",Q1140="",R1140=""),"",IF(AND(MONTH(E1140)=2,MONTH(F1140)=2),(NETWORKDAYS(E1140,F1140,Lister!$D$7:$D$16)-R1140)*O1140/NETWORKDAYS(Lister!$D$21,Lister!$E$21,Lister!$D$7:$D$16),IF(AND(MONTH(E1140)=2,F1140&gt;DATE(2022,2,28)),(NETWORKDAYS(E1140,Lister!$E$21,Lister!$D$7:$D$16)-R1140)*O1140/NETWORKDAYS(Lister!$D$21,Lister!$E$21,Lister!$D$7:$D$16),IF(AND(E1140&lt;DATE(2022,2,1),MONTH(F1140)=2),(NETWORKDAYS(Lister!$D$21,F1140,Lister!$D$7:$D$16)-R1140)*O1140/NETWORKDAYS(Lister!$D$21,Lister!$E$21,Lister!$D$7:$D$16),IF(AND(E1140&lt;DATE(2022,2,1),F1140&gt;DATE(2022,2,28)),(NETWORKDAYS(Lister!$D$21,Lister!$E$21,Lister!$D$7:$D$16)-R1140)*O1140/NETWORKDAYS(Lister!$D$21,Lister!$E$21,Lister!$D$7:$D$16),IF(OR(AND(E1140&lt;DATE(2022,2,1),F1140&lt;DATE(2022,2,1)),E1140&gt;DATE(2022,2,28)),0)))))),0),"")</f>
        <v/>
      </c>
      <c r="V1140" s="23" t="str">
        <f t="shared" si="122"/>
        <v/>
      </c>
      <c r="W1140" s="23" t="str">
        <f t="shared" si="123"/>
        <v/>
      </c>
      <c r="X1140" s="24" t="str">
        <f t="shared" si="124"/>
        <v/>
      </c>
    </row>
    <row r="1141" spans="1:24" x14ac:dyDescent="0.3">
      <c r="A1141" s="4" t="str">
        <f t="shared" si="125"/>
        <v/>
      </c>
      <c r="B1141" s="41"/>
      <c r="C1141" s="42"/>
      <c r="D1141" s="43"/>
      <c r="E1141" s="44"/>
      <c r="F1141" s="44"/>
      <c r="G1141" s="17" t="str">
        <f>IF(OR(E1141="",F1141=""),"",NETWORKDAYS(E1141,F1141,Lister!$D$7:$D$16))</f>
        <v/>
      </c>
      <c r="I1141" s="45" t="str">
        <f t="shared" si="119"/>
        <v/>
      </c>
      <c r="J1141" s="46"/>
      <c r="K1141" s="47">
        <f>IF(ISNUMBER('Opsparede løndele'!I1126),J1141+'Opsparede løndele'!I1126,J1141)</f>
        <v>0</v>
      </c>
      <c r="L1141" s="48"/>
      <c r="M1141" s="49"/>
      <c r="N1141" s="23" t="str">
        <f t="shared" si="120"/>
        <v/>
      </c>
      <c r="O1141" s="21" t="str">
        <f t="shared" si="121"/>
        <v/>
      </c>
      <c r="P1141" s="49"/>
      <c r="Q1141" s="49"/>
      <c r="R1141" s="49"/>
      <c r="S1141" s="22" t="str">
        <f>IFERROR(MAX(IF(OR(P1141="",Q1141="",R1141=""),"",IF(AND(MONTH(E1141)=12,MONTH(F1141)=12),(NETWORKDAYS(E1141,F1141,Lister!$D$7:$D$16)-P1141)*O1141/NETWORKDAYS(Lister!$D$19,Lister!$E$19,Lister!$D$7:$D$16),IF(AND(MONTH(E1141)=12,F1141&gt;DATE(2021,12,31)),(NETWORKDAYS(E1141,Lister!$E$19,Lister!$D$7:$D$16)-P1141)*O1141/NETWORKDAYS(Lister!$D$19,Lister!$E$19,Lister!$D$7:$D$16),IF(E1141&gt;DATE(2021,12,31),0)))),0),"")</f>
        <v/>
      </c>
      <c r="T1141" s="22" t="str">
        <f>IFERROR(MAX(IF(OR(P1141="",Q1141="",R1141=""),"",IF(AND(MONTH(E1141)=1,MONTH(F1141)=1),(NETWORKDAYS(E1141,F1141,Lister!$D$7:$D$16)-Q1141)*O1141/NETWORKDAYS(Lister!$D$20,Lister!$E$20,Lister!$D$7:$D$16),IF(AND(MONTH(E1141)=1,F1141&gt;DATE(2022,1,31)),(NETWORKDAYS(E1141,Lister!$E$20,Lister!$D$7:$D$16)-Q1141)*O1141/NETWORKDAYS(Lister!$D$20,Lister!$E$20,Lister!$D$7:$D$16),IF(AND(E1141&lt;DATE(2022,1,1),MONTH(F1141)=1),(NETWORKDAYS(Lister!$D$20,F1141,Lister!$D$7:$D$16)-Q1141)*O1141/NETWORKDAYS(Lister!$D$20,Lister!$E$20,Lister!$D$7:$D$16),IF(AND(E1141&lt;DATE(2022,1,1),F1141&gt;DATE(2022,1,31)),(NETWORKDAYS(Lister!$D$20,Lister!$E$20,Lister!$D$7:$D$16)-Q1141)*O1141/NETWORKDAYS(Lister!$D$20,Lister!$E$20,Lister!$D$7:$D$16),IF(OR(AND(E1141&lt;DATE(2022,1,1),F1141&lt;DATE(2022,1,1)),E1141&gt;DATE(2022,1,31)),0)))))),0),"")</f>
        <v/>
      </c>
      <c r="U1141" s="22" t="str">
        <f>IFERROR(MAX(IF(OR(P1141="",Q1141="",R1141=""),"",IF(AND(MONTH(E1141)=2,MONTH(F1141)=2),(NETWORKDAYS(E1141,F1141,Lister!$D$7:$D$16)-R1141)*O1141/NETWORKDAYS(Lister!$D$21,Lister!$E$21,Lister!$D$7:$D$16),IF(AND(MONTH(E1141)=2,F1141&gt;DATE(2022,2,28)),(NETWORKDAYS(E1141,Lister!$E$21,Lister!$D$7:$D$16)-R1141)*O1141/NETWORKDAYS(Lister!$D$21,Lister!$E$21,Lister!$D$7:$D$16),IF(AND(E1141&lt;DATE(2022,2,1),MONTH(F1141)=2),(NETWORKDAYS(Lister!$D$21,F1141,Lister!$D$7:$D$16)-R1141)*O1141/NETWORKDAYS(Lister!$D$21,Lister!$E$21,Lister!$D$7:$D$16),IF(AND(E1141&lt;DATE(2022,2,1),F1141&gt;DATE(2022,2,28)),(NETWORKDAYS(Lister!$D$21,Lister!$E$21,Lister!$D$7:$D$16)-R1141)*O1141/NETWORKDAYS(Lister!$D$21,Lister!$E$21,Lister!$D$7:$D$16),IF(OR(AND(E1141&lt;DATE(2022,2,1),F1141&lt;DATE(2022,2,1)),E1141&gt;DATE(2022,2,28)),0)))))),0),"")</f>
        <v/>
      </c>
      <c r="V1141" s="23" t="str">
        <f t="shared" si="122"/>
        <v/>
      </c>
      <c r="W1141" s="23" t="str">
        <f t="shared" si="123"/>
        <v/>
      </c>
      <c r="X1141" s="24" t="str">
        <f t="shared" si="124"/>
        <v/>
      </c>
    </row>
    <row r="1142" spans="1:24" x14ac:dyDescent="0.3">
      <c r="A1142" s="4" t="str">
        <f t="shared" si="125"/>
        <v/>
      </c>
      <c r="B1142" s="41"/>
      <c r="C1142" s="42"/>
      <c r="D1142" s="43"/>
      <c r="E1142" s="44"/>
      <c r="F1142" s="44"/>
      <c r="G1142" s="17" t="str">
        <f>IF(OR(E1142="",F1142=""),"",NETWORKDAYS(E1142,F1142,Lister!$D$7:$D$16))</f>
        <v/>
      </c>
      <c r="I1142" s="45" t="str">
        <f t="shared" si="119"/>
        <v/>
      </c>
      <c r="J1142" s="46"/>
      <c r="K1142" s="47">
        <f>IF(ISNUMBER('Opsparede løndele'!I1127),J1142+'Opsparede løndele'!I1127,J1142)</f>
        <v>0</v>
      </c>
      <c r="L1142" s="48"/>
      <c r="M1142" s="49"/>
      <c r="N1142" s="23" t="str">
        <f t="shared" si="120"/>
        <v/>
      </c>
      <c r="O1142" s="21" t="str">
        <f t="shared" si="121"/>
        <v/>
      </c>
      <c r="P1142" s="49"/>
      <c r="Q1142" s="49"/>
      <c r="R1142" s="49"/>
      <c r="S1142" s="22" t="str">
        <f>IFERROR(MAX(IF(OR(P1142="",Q1142="",R1142=""),"",IF(AND(MONTH(E1142)=12,MONTH(F1142)=12),(NETWORKDAYS(E1142,F1142,Lister!$D$7:$D$16)-P1142)*O1142/NETWORKDAYS(Lister!$D$19,Lister!$E$19,Lister!$D$7:$D$16),IF(AND(MONTH(E1142)=12,F1142&gt;DATE(2021,12,31)),(NETWORKDAYS(E1142,Lister!$E$19,Lister!$D$7:$D$16)-P1142)*O1142/NETWORKDAYS(Lister!$D$19,Lister!$E$19,Lister!$D$7:$D$16),IF(E1142&gt;DATE(2021,12,31),0)))),0),"")</f>
        <v/>
      </c>
      <c r="T1142" s="22" t="str">
        <f>IFERROR(MAX(IF(OR(P1142="",Q1142="",R1142=""),"",IF(AND(MONTH(E1142)=1,MONTH(F1142)=1),(NETWORKDAYS(E1142,F1142,Lister!$D$7:$D$16)-Q1142)*O1142/NETWORKDAYS(Lister!$D$20,Lister!$E$20,Lister!$D$7:$D$16),IF(AND(MONTH(E1142)=1,F1142&gt;DATE(2022,1,31)),(NETWORKDAYS(E1142,Lister!$E$20,Lister!$D$7:$D$16)-Q1142)*O1142/NETWORKDAYS(Lister!$D$20,Lister!$E$20,Lister!$D$7:$D$16),IF(AND(E1142&lt;DATE(2022,1,1),MONTH(F1142)=1),(NETWORKDAYS(Lister!$D$20,F1142,Lister!$D$7:$D$16)-Q1142)*O1142/NETWORKDAYS(Lister!$D$20,Lister!$E$20,Lister!$D$7:$D$16),IF(AND(E1142&lt;DATE(2022,1,1),F1142&gt;DATE(2022,1,31)),(NETWORKDAYS(Lister!$D$20,Lister!$E$20,Lister!$D$7:$D$16)-Q1142)*O1142/NETWORKDAYS(Lister!$D$20,Lister!$E$20,Lister!$D$7:$D$16),IF(OR(AND(E1142&lt;DATE(2022,1,1),F1142&lt;DATE(2022,1,1)),E1142&gt;DATE(2022,1,31)),0)))))),0),"")</f>
        <v/>
      </c>
      <c r="U1142" s="22" t="str">
        <f>IFERROR(MAX(IF(OR(P1142="",Q1142="",R1142=""),"",IF(AND(MONTH(E1142)=2,MONTH(F1142)=2),(NETWORKDAYS(E1142,F1142,Lister!$D$7:$D$16)-R1142)*O1142/NETWORKDAYS(Lister!$D$21,Lister!$E$21,Lister!$D$7:$D$16),IF(AND(MONTH(E1142)=2,F1142&gt;DATE(2022,2,28)),(NETWORKDAYS(E1142,Lister!$E$21,Lister!$D$7:$D$16)-R1142)*O1142/NETWORKDAYS(Lister!$D$21,Lister!$E$21,Lister!$D$7:$D$16),IF(AND(E1142&lt;DATE(2022,2,1),MONTH(F1142)=2),(NETWORKDAYS(Lister!$D$21,F1142,Lister!$D$7:$D$16)-R1142)*O1142/NETWORKDAYS(Lister!$D$21,Lister!$E$21,Lister!$D$7:$D$16),IF(AND(E1142&lt;DATE(2022,2,1),F1142&gt;DATE(2022,2,28)),(NETWORKDAYS(Lister!$D$21,Lister!$E$21,Lister!$D$7:$D$16)-R1142)*O1142/NETWORKDAYS(Lister!$D$21,Lister!$E$21,Lister!$D$7:$D$16),IF(OR(AND(E1142&lt;DATE(2022,2,1),F1142&lt;DATE(2022,2,1)),E1142&gt;DATE(2022,2,28)),0)))))),0),"")</f>
        <v/>
      </c>
      <c r="V1142" s="23" t="str">
        <f t="shared" si="122"/>
        <v/>
      </c>
      <c r="W1142" s="23" t="str">
        <f t="shared" si="123"/>
        <v/>
      </c>
      <c r="X1142" s="24" t="str">
        <f t="shared" si="124"/>
        <v/>
      </c>
    </row>
    <row r="1143" spans="1:24" x14ac:dyDescent="0.3">
      <c r="A1143" s="4" t="str">
        <f t="shared" si="125"/>
        <v/>
      </c>
      <c r="B1143" s="41"/>
      <c r="C1143" s="42"/>
      <c r="D1143" s="43"/>
      <c r="E1143" s="44"/>
      <c r="F1143" s="44"/>
      <c r="G1143" s="17" t="str">
        <f>IF(OR(E1143="",F1143=""),"",NETWORKDAYS(E1143,F1143,Lister!$D$7:$D$16))</f>
        <v/>
      </c>
      <c r="I1143" s="45" t="str">
        <f t="shared" si="119"/>
        <v/>
      </c>
      <c r="J1143" s="46"/>
      <c r="K1143" s="47">
        <f>IF(ISNUMBER('Opsparede løndele'!I1128),J1143+'Opsparede løndele'!I1128,J1143)</f>
        <v>0</v>
      </c>
      <c r="L1143" s="48"/>
      <c r="M1143" s="49"/>
      <c r="N1143" s="23" t="str">
        <f t="shared" si="120"/>
        <v/>
      </c>
      <c r="O1143" s="21" t="str">
        <f t="shared" si="121"/>
        <v/>
      </c>
      <c r="P1143" s="49"/>
      <c r="Q1143" s="49"/>
      <c r="R1143" s="49"/>
      <c r="S1143" s="22" t="str">
        <f>IFERROR(MAX(IF(OR(P1143="",Q1143="",R1143=""),"",IF(AND(MONTH(E1143)=12,MONTH(F1143)=12),(NETWORKDAYS(E1143,F1143,Lister!$D$7:$D$16)-P1143)*O1143/NETWORKDAYS(Lister!$D$19,Lister!$E$19,Lister!$D$7:$D$16),IF(AND(MONTH(E1143)=12,F1143&gt;DATE(2021,12,31)),(NETWORKDAYS(E1143,Lister!$E$19,Lister!$D$7:$D$16)-P1143)*O1143/NETWORKDAYS(Lister!$D$19,Lister!$E$19,Lister!$D$7:$D$16),IF(E1143&gt;DATE(2021,12,31),0)))),0),"")</f>
        <v/>
      </c>
      <c r="T1143" s="22" t="str">
        <f>IFERROR(MAX(IF(OR(P1143="",Q1143="",R1143=""),"",IF(AND(MONTH(E1143)=1,MONTH(F1143)=1),(NETWORKDAYS(E1143,F1143,Lister!$D$7:$D$16)-Q1143)*O1143/NETWORKDAYS(Lister!$D$20,Lister!$E$20,Lister!$D$7:$D$16),IF(AND(MONTH(E1143)=1,F1143&gt;DATE(2022,1,31)),(NETWORKDAYS(E1143,Lister!$E$20,Lister!$D$7:$D$16)-Q1143)*O1143/NETWORKDAYS(Lister!$D$20,Lister!$E$20,Lister!$D$7:$D$16),IF(AND(E1143&lt;DATE(2022,1,1),MONTH(F1143)=1),(NETWORKDAYS(Lister!$D$20,F1143,Lister!$D$7:$D$16)-Q1143)*O1143/NETWORKDAYS(Lister!$D$20,Lister!$E$20,Lister!$D$7:$D$16),IF(AND(E1143&lt;DATE(2022,1,1),F1143&gt;DATE(2022,1,31)),(NETWORKDAYS(Lister!$D$20,Lister!$E$20,Lister!$D$7:$D$16)-Q1143)*O1143/NETWORKDAYS(Lister!$D$20,Lister!$E$20,Lister!$D$7:$D$16),IF(OR(AND(E1143&lt;DATE(2022,1,1),F1143&lt;DATE(2022,1,1)),E1143&gt;DATE(2022,1,31)),0)))))),0),"")</f>
        <v/>
      </c>
      <c r="U1143" s="22" t="str">
        <f>IFERROR(MAX(IF(OR(P1143="",Q1143="",R1143=""),"",IF(AND(MONTH(E1143)=2,MONTH(F1143)=2),(NETWORKDAYS(E1143,F1143,Lister!$D$7:$D$16)-R1143)*O1143/NETWORKDAYS(Lister!$D$21,Lister!$E$21,Lister!$D$7:$D$16),IF(AND(MONTH(E1143)=2,F1143&gt;DATE(2022,2,28)),(NETWORKDAYS(E1143,Lister!$E$21,Lister!$D$7:$D$16)-R1143)*O1143/NETWORKDAYS(Lister!$D$21,Lister!$E$21,Lister!$D$7:$D$16),IF(AND(E1143&lt;DATE(2022,2,1),MONTH(F1143)=2),(NETWORKDAYS(Lister!$D$21,F1143,Lister!$D$7:$D$16)-R1143)*O1143/NETWORKDAYS(Lister!$D$21,Lister!$E$21,Lister!$D$7:$D$16),IF(AND(E1143&lt;DATE(2022,2,1),F1143&gt;DATE(2022,2,28)),(NETWORKDAYS(Lister!$D$21,Lister!$E$21,Lister!$D$7:$D$16)-R1143)*O1143/NETWORKDAYS(Lister!$D$21,Lister!$E$21,Lister!$D$7:$D$16),IF(OR(AND(E1143&lt;DATE(2022,2,1),F1143&lt;DATE(2022,2,1)),E1143&gt;DATE(2022,2,28)),0)))))),0),"")</f>
        <v/>
      </c>
      <c r="V1143" s="23" t="str">
        <f t="shared" si="122"/>
        <v/>
      </c>
      <c r="W1143" s="23" t="str">
        <f t="shared" si="123"/>
        <v/>
      </c>
      <c r="X1143" s="24" t="str">
        <f t="shared" si="124"/>
        <v/>
      </c>
    </row>
    <row r="1144" spans="1:24" x14ac:dyDescent="0.3">
      <c r="A1144" s="4" t="str">
        <f t="shared" si="125"/>
        <v/>
      </c>
      <c r="B1144" s="41"/>
      <c r="C1144" s="42"/>
      <c r="D1144" s="43"/>
      <c r="E1144" s="44"/>
      <c r="F1144" s="44"/>
      <c r="G1144" s="17" t="str">
        <f>IF(OR(E1144="",F1144=""),"",NETWORKDAYS(E1144,F1144,Lister!$D$7:$D$16))</f>
        <v/>
      </c>
      <c r="I1144" s="45" t="str">
        <f t="shared" si="119"/>
        <v/>
      </c>
      <c r="J1144" s="46"/>
      <c r="K1144" s="47">
        <f>IF(ISNUMBER('Opsparede løndele'!I1129),J1144+'Opsparede løndele'!I1129,J1144)</f>
        <v>0</v>
      </c>
      <c r="L1144" s="48"/>
      <c r="M1144" s="49"/>
      <c r="N1144" s="23" t="str">
        <f t="shared" si="120"/>
        <v/>
      </c>
      <c r="O1144" s="21" t="str">
        <f t="shared" si="121"/>
        <v/>
      </c>
      <c r="P1144" s="49"/>
      <c r="Q1144" s="49"/>
      <c r="R1144" s="49"/>
      <c r="S1144" s="22" t="str">
        <f>IFERROR(MAX(IF(OR(P1144="",Q1144="",R1144=""),"",IF(AND(MONTH(E1144)=12,MONTH(F1144)=12),(NETWORKDAYS(E1144,F1144,Lister!$D$7:$D$16)-P1144)*O1144/NETWORKDAYS(Lister!$D$19,Lister!$E$19,Lister!$D$7:$D$16),IF(AND(MONTH(E1144)=12,F1144&gt;DATE(2021,12,31)),(NETWORKDAYS(E1144,Lister!$E$19,Lister!$D$7:$D$16)-P1144)*O1144/NETWORKDAYS(Lister!$D$19,Lister!$E$19,Lister!$D$7:$D$16),IF(E1144&gt;DATE(2021,12,31),0)))),0),"")</f>
        <v/>
      </c>
      <c r="T1144" s="22" t="str">
        <f>IFERROR(MAX(IF(OR(P1144="",Q1144="",R1144=""),"",IF(AND(MONTH(E1144)=1,MONTH(F1144)=1),(NETWORKDAYS(E1144,F1144,Lister!$D$7:$D$16)-Q1144)*O1144/NETWORKDAYS(Lister!$D$20,Lister!$E$20,Lister!$D$7:$D$16),IF(AND(MONTH(E1144)=1,F1144&gt;DATE(2022,1,31)),(NETWORKDAYS(E1144,Lister!$E$20,Lister!$D$7:$D$16)-Q1144)*O1144/NETWORKDAYS(Lister!$D$20,Lister!$E$20,Lister!$D$7:$D$16),IF(AND(E1144&lt;DATE(2022,1,1),MONTH(F1144)=1),(NETWORKDAYS(Lister!$D$20,F1144,Lister!$D$7:$D$16)-Q1144)*O1144/NETWORKDAYS(Lister!$D$20,Lister!$E$20,Lister!$D$7:$D$16),IF(AND(E1144&lt;DATE(2022,1,1),F1144&gt;DATE(2022,1,31)),(NETWORKDAYS(Lister!$D$20,Lister!$E$20,Lister!$D$7:$D$16)-Q1144)*O1144/NETWORKDAYS(Lister!$D$20,Lister!$E$20,Lister!$D$7:$D$16),IF(OR(AND(E1144&lt;DATE(2022,1,1),F1144&lt;DATE(2022,1,1)),E1144&gt;DATE(2022,1,31)),0)))))),0),"")</f>
        <v/>
      </c>
      <c r="U1144" s="22" t="str">
        <f>IFERROR(MAX(IF(OR(P1144="",Q1144="",R1144=""),"",IF(AND(MONTH(E1144)=2,MONTH(F1144)=2),(NETWORKDAYS(E1144,F1144,Lister!$D$7:$D$16)-R1144)*O1144/NETWORKDAYS(Lister!$D$21,Lister!$E$21,Lister!$D$7:$D$16),IF(AND(MONTH(E1144)=2,F1144&gt;DATE(2022,2,28)),(NETWORKDAYS(E1144,Lister!$E$21,Lister!$D$7:$D$16)-R1144)*O1144/NETWORKDAYS(Lister!$D$21,Lister!$E$21,Lister!$D$7:$D$16),IF(AND(E1144&lt;DATE(2022,2,1),MONTH(F1144)=2),(NETWORKDAYS(Lister!$D$21,F1144,Lister!$D$7:$D$16)-R1144)*O1144/NETWORKDAYS(Lister!$D$21,Lister!$E$21,Lister!$D$7:$D$16),IF(AND(E1144&lt;DATE(2022,2,1),F1144&gt;DATE(2022,2,28)),(NETWORKDAYS(Lister!$D$21,Lister!$E$21,Lister!$D$7:$D$16)-R1144)*O1144/NETWORKDAYS(Lister!$D$21,Lister!$E$21,Lister!$D$7:$D$16),IF(OR(AND(E1144&lt;DATE(2022,2,1),F1144&lt;DATE(2022,2,1)),E1144&gt;DATE(2022,2,28)),0)))))),0),"")</f>
        <v/>
      </c>
      <c r="V1144" s="23" t="str">
        <f t="shared" si="122"/>
        <v/>
      </c>
      <c r="W1144" s="23" t="str">
        <f t="shared" si="123"/>
        <v/>
      </c>
      <c r="X1144" s="24" t="str">
        <f t="shared" si="124"/>
        <v/>
      </c>
    </row>
    <row r="1145" spans="1:24" x14ac:dyDescent="0.3">
      <c r="A1145" s="4" t="str">
        <f t="shared" si="125"/>
        <v/>
      </c>
      <c r="B1145" s="41"/>
      <c r="C1145" s="42"/>
      <c r="D1145" s="43"/>
      <c r="E1145" s="44"/>
      <c r="F1145" s="44"/>
      <c r="G1145" s="17" t="str">
        <f>IF(OR(E1145="",F1145=""),"",NETWORKDAYS(E1145,F1145,Lister!$D$7:$D$16))</f>
        <v/>
      </c>
      <c r="I1145" s="45" t="str">
        <f t="shared" si="119"/>
        <v/>
      </c>
      <c r="J1145" s="46"/>
      <c r="K1145" s="47">
        <f>IF(ISNUMBER('Opsparede løndele'!I1130),J1145+'Opsparede løndele'!I1130,J1145)</f>
        <v>0</v>
      </c>
      <c r="L1145" s="48"/>
      <c r="M1145" s="49"/>
      <c r="N1145" s="23" t="str">
        <f t="shared" si="120"/>
        <v/>
      </c>
      <c r="O1145" s="21" t="str">
        <f t="shared" si="121"/>
        <v/>
      </c>
      <c r="P1145" s="49"/>
      <c r="Q1145" s="49"/>
      <c r="R1145" s="49"/>
      <c r="S1145" s="22" t="str">
        <f>IFERROR(MAX(IF(OR(P1145="",Q1145="",R1145=""),"",IF(AND(MONTH(E1145)=12,MONTH(F1145)=12),(NETWORKDAYS(E1145,F1145,Lister!$D$7:$D$16)-P1145)*O1145/NETWORKDAYS(Lister!$D$19,Lister!$E$19,Lister!$D$7:$D$16),IF(AND(MONTH(E1145)=12,F1145&gt;DATE(2021,12,31)),(NETWORKDAYS(E1145,Lister!$E$19,Lister!$D$7:$D$16)-P1145)*O1145/NETWORKDAYS(Lister!$D$19,Lister!$E$19,Lister!$D$7:$D$16),IF(E1145&gt;DATE(2021,12,31),0)))),0),"")</f>
        <v/>
      </c>
      <c r="T1145" s="22" t="str">
        <f>IFERROR(MAX(IF(OR(P1145="",Q1145="",R1145=""),"",IF(AND(MONTH(E1145)=1,MONTH(F1145)=1),(NETWORKDAYS(E1145,F1145,Lister!$D$7:$D$16)-Q1145)*O1145/NETWORKDAYS(Lister!$D$20,Lister!$E$20,Lister!$D$7:$D$16),IF(AND(MONTH(E1145)=1,F1145&gt;DATE(2022,1,31)),(NETWORKDAYS(E1145,Lister!$E$20,Lister!$D$7:$D$16)-Q1145)*O1145/NETWORKDAYS(Lister!$D$20,Lister!$E$20,Lister!$D$7:$D$16),IF(AND(E1145&lt;DATE(2022,1,1),MONTH(F1145)=1),(NETWORKDAYS(Lister!$D$20,F1145,Lister!$D$7:$D$16)-Q1145)*O1145/NETWORKDAYS(Lister!$D$20,Lister!$E$20,Lister!$D$7:$D$16),IF(AND(E1145&lt;DATE(2022,1,1),F1145&gt;DATE(2022,1,31)),(NETWORKDAYS(Lister!$D$20,Lister!$E$20,Lister!$D$7:$D$16)-Q1145)*O1145/NETWORKDAYS(Lister!$D$20,Lister!$E$20,Lister!$D$7:$D$16),IF(OR(AND(E1145&lt;DATE(2022,1,1),F1145&lt;DATE(2022,1,1)),E1145&gt;DATE(2022,1,31)),0)))))),0),"")</f>
        <v/>
      </c>
      <c r="U1145" s="22" t="str">
        <f>IFERROR(MAX(IF(OR(P1145="",Q1145="",R1145=""),"",IF(AND(MONTH(E1145)=2,MONTH(F1145)=2),(NETWORKDAYS(E1145,F1145,Lister!$D$7:$D$16)-R1145)*O1145/NETWORKDAYS(Lister!$D$21,Lister!$E$21,Lister!$D$7:$D$16),IF(AND(MONTH(E1145)=2,F1145&gt;DATE(2022,2,28)),(NETWORKDAYS(E1145,Lister!$E$21,Lister!$D$7:$D$16)-R1145)*O1145/NETWORKDAYS(Lister!$D$21,Lister!$E$21,Lister!$D$7:$D$16),IF(AND(E1145&lt;DATE(2022,2,1),MONTH(F1145)=2),(NETWORKDAYS(Lister!$D$21,F1145,Lister!$D$7:$D$16)-R1145)*O1145/NETWORKDAYS(Lister!$D$21,Lister!$E$21,Lister!$D$7:$D$16),IF(AND(E1145&lt;DATE(2022,2,1),F1145&gt;DATE(2022,2,28)),(NETWORKDAYS(Lister!$D$21,Lister!$E$21,Lister!$D$7:$D$16)-R1145)*O1145/NETWORKDAYS(Lister!$D$21,Lister!$E$21,Lister!$D$7:$D$16),IF(OR(AND(E1145&lt;DATE(2022,2,1),F1145&lt;DATE(2022,2,1)),E1145&gt;DATE(2022,2,28)),0)))))),0),"")</f>
        <v/>
      </c>
      <c r="V1145" s="23" t="str">
        <f t="shared" si="122"/>
        <v/>
      </c>
      <c r="W1145" s="23" t="str">
        <f t="shared" si="123"/>
        <v/>
      </c>
      <c r="X1145" s="24" t="str">
        <f t="shared" si="124"/>
        <v/>
      </c>
    </row>
    <row r="1146" spans="1:24" x14ac:dyDescent="0.3">
      <c r="A1146" s="4" t="str">
        <f t="shared" si="125"/>
        <v/>
      </c>
      <c r="B1146" s="41"/>
      <c r="C1146" s="42"/>
      <c r="D1146" s="43"/>
      <c r="E1146" s="44"/>
      <c r="F1146" s="44"/>
      <c r="G1146" s="17" t="str">
        <f>IF(OR(E1146="",F1146=""),"",NETWORKDAYS(E1146,F1146,Lister!$D$7:$D$16))</f>
        <v/>
      </c>
      <c r="I1146" s="45" t="str">
        <f t="shared" si="119"/>
        <v/>
      </c>
      <c r="J1146" s="46"/>
      <c r="K1146" s="47">
        <f>IF(ISNUMBER('Opsparede løndele'!I1131),J1146+'Opsparede løndele'!I1131,J1146)</f>
        <v>0</v>
      </c>
      <c r="L1146" s="48"/>
      <c r="M1146" s="49"/>
      <c r="N1146" s="23" t="str">
        <f t="shared" si="120"/>
        <v/>
      </c>
      <c r="O1146" s="21" t="str">
        <f t="shared" si="121"/>
        <v/>
      </c>
      <c r="P1146" s="49"/>
      <c r="Q1146" s="49"/>
      <c r="R1146" s="49"/>
      <c r="S1146" s="22" t="str">
        <f>IFERROR(MAX(IF(OR(P1146="",Q1146="",R1146=""),"",IF(AND(MONTH(E1146)=12,MONTH(F1146)=12),(NETWORKDAYS(E1146,F1146,Lister!$D$7:$D$16)-P1146)*O1146/NETWORKDAYS(Lister!$D$19,Lister!$E$19,Lister!$D$7:$D$16),IF(AND(MONTH(E1146)=12,F1146&gt;DATE(2021,12,31)),(NETWORKDAYS(E1146,Lister!$E$19,Lister!$D$7:$D$16)-P1146)*O1146/NETWORKDAYS(Lister!$D$19,Lister!$E$19,Lister!$D$7:$D$16),IF(E1146&gt;DATE(2021,12,31),0)))),0),"")</f>
        <v/>
      </c>
      <c r="T1146" s="22" t="str">
        <f>IFERROR(MAX(IF(OR(P1146="",Q1146="",R1146=""),"",IF(AND(MONTH(E1146)=1,MONTH(F1146)=1),(NETWORKDAYS(E1146,F1146,Lister!$D$7:$D$16)-Q1146)*O1146/NETWORKDAYS(Lister!$D$20,Lister!$E$20,Lister!$D$7:$D$16),IF(AND(MONTH(E1146)=1,F1146&gt;DATE(2022,1,31)),(NETWORKDAYS(E1146,Lister!$E$20,Lister!$D$7:$D$16)-Q1146)*O1146/NETWORKDAYS(Lister!$D$20,Lister!$E$20,Lister!$D$7:$D$16),IF(AND(E1146&lt;DATE(2022,1,1),MONTH(F1146)=1),(NETWORKDAYS(Lister!$D$20,F1146,Lister!$D$7:$D$16)-Q1146)*O1146/NETWORKDAYS(Lister!$D$20,Lister!$E$20,Lister!$D$7:$D$16),IF(AND(E1146&lt;DATE(2022,1,1),F1146&gt;DATE(2022,1,31)),(NETWORKDAYS(Lister!$D$20,Lister!$E$20,Lister!$D$7:$D$16)-Q1146)*O1146/NETWORKDAYS(Lister!$D$20,Lister!$E$20,Lister!$D$7:$D$16),IF(OR(AND(E1146&lt;DATE(2022,1,1),F1146&lt;DATE(2022,1,1)),E1146&gt;DATE(2022,1,31)),0)))))),0),"")</f>
        <v/>
      </c>
      <c r="U1146" s="22" t="str">
        <f>IFERROR(MAX(IF(OR(P1146="",Q1146="",R1146=""),"",IF(AND(MONTH(E1146)=2,MONTH(F1146)=2),(NETWORKDAYS(E1146,F1146,Lister!$D$7:$D$16)-R1146)*O1146/NETWORKDAYS(Lister!$D$21,Lister!$E$21,Lister!$D$7:$D$16),IF(AND(MONTH(E1146)=2,F1146&gt;DATE(2022,2,28)),(NETWORKDAYS(E1146,Lister!$E$21,Lister!$D$7:$D$16)-R1146)*O1146/NETWORKDAYS(Lister!$D$21,Lister!$E$21,Lister!$D$7:$D$16),IF(AND(E1146&lt;DATE(2022,2,1),MONTH(F1146)=2),(NETWORKDAYS(Lister!$D$21,F1146,Lister!$D$7:$D$16)-R1146)*O1146/NETWORKDAYS(Lister!$D$21,Lister!$E$21,Lister!$D$7:$D$16),IF(AND(E1146&lt;DATE(2022,2,1),F1146&gt;DATE(2022,2,28)),(NETWORKDAYS(Lister!$D$21,Lister!$E$21,Lister!$D$7:$D$16)-R1146)*O1146/NETWORKDAYS(Lister!$D$21,Lister!$E$21,Lister!$D$7:$D$16),IF(OR(AND(E1146&lt;DATE(2022,2,1),F1146&lt;DATE(2022,2,1)),E1146&gt;DATE(2022,2,28)),0)))))),0),"")</f>
        <v/>
      </c>
      <c r="V1146" s="23" t="str">
        <f t="shared" si="122"/>
        <v/>
      </c>
      <c r="W1146" s="23" t="str">
        <f t="shared" si="123"/>
        <v/>
      </c>
      <c r="X1146" s="24" t="str">
        <f t="shared" si="124"/>
        <v/>
      </c>
    </row>
    <row r="1147" spans="1:24" x14ac:dyDescent="0.3">
      <c r="A1147" s="4" t="str">
        <f t="shared" si="125"/>
        <v/>
      </c>
      <c r="B1147" s="41"/>
      <c r="C1147" s="42"/>
      <c r="D1147" s="43"/>
      <c r="E1147" s="44"/>
      <c r="F1147" s="44"/>
      <c r="G1147" s="17" t="str">
        <f>IF(OR(E1147="",F1147=""),"",NETWORKDAYS(E1147,F1147,Lister!$D$7:$D$16))</f>
        <v/>
      </c>
      <c r="I1147" s="45" t="str">
        <f t="shared" si="119"/>
        <v/>
      </c>
      <c r="J1147" s="46"/>
      <c r="K1147" s="47">
        <f>IF(ISNUMBER('Opsparede løndele'!I1132),J1147+'Opsparede løndele'!I1132,J1147)</f>
        <v>0</v>
      </c>
      <c r="L1147" s="48"/>
      <c r="M1147" s="49"/>
      <c r="N1147" s="23" t="str">
        <f t="shared" si="120"/>
        <v/>
      </c>
      <c r="O1147" s="21" t="str">
        <f t="shared" si="121"/>
        <v/>
      </c>
      <c r="P1147" s="49"/>
      <c r="Q1147" s="49"/>
      <c r="R1147" s="49"/>
      <c r="S1147" s="22" t="str">
        <f>IFERROR(MAX(IF(OR(P1147="",Q1147="",R1147=""),"",IF(AND(MONTH(E1147)=12,MONTH(F1147)=12),(NETWORKDAYS(E1147,F1147,Lister!$D$7:$D$16)-P1147)*O1147/NETWORKDAYS(Lister!$D$19,Lister!$E$19,Lister!$D$7:$D$16),IF(AND(MONTH(E1147)=12,F1147&gt;DATE(2021,12,31)),(NETWORKDAYS(E1147,Lister!$E$19,Lister!$D$7:$D$16)-P1147)*O1147/NETWORKDAYS(Lister!$D$19,Lister!$E$19,Lister!$D$7:$D$16),IF(E1147&gt;DATE(2021,12,31),0)))),0),"")</f>
        <v/>
      </c>
      <c r="T1147" s="22" t="str">
        <f>IFERROR(MAX(IF(OR(P1147="",Q1147="",R1147=""),"",IF(AND(MONTH(E1147)=1,MONTH(F1147)=1),(NETWORKDAYS(E1147,F1147,Lister!$D$7:$D$16)-Q1147)*O1147/NETWORKDAYS(Lister!$D$20,Lister!$E$20,Lister!$D$7:$D$16),IF(AND(MONTH(E1147)=1,F1147&gt;DATE(2022,1,31)),(NETWORKDAYS(E1147,Lister!$E$20,Lister!$D$7:$D$16)-Q1147)*O1147/NETWORKDAYS(Lister!$D$20,Lister!$E$20,Lister!$D$7:$D$16),IF(AND(E1147&lt;DATE(2022,1,1),MONTH(F1147)=1),(NETWORKDAYS(Lister!$D$20,F1147,Lister!$D$7:$D$16)-Q1147)*O1147/NETWORKDAYS(Lister!$D$20,Lister!$E$20,Lister!$D$7:$D$16),IF(AND(E1147&lt;DATE(2022,1,1),F1147&gt;DATE(2022,1,31)),(NETWORKDAYS(Lister!$D$20,Lister!$E$20,Lister!$D$7:$D$16)-Q1147)*O1147/NETWORKDAYS(Lister!$D$20,Lister!$E$20,Lister!$D$7:$D$16),IF(OR(AND(E1147&lt;DATE(2022,1,1),F1147&lt;DATE(2022,1,1)),E1147&gt;DATE(2022,1,31)),0)))))),0),"")</f>
        <v/>
      </c>
      <c r="U1147" s="22" t="str">
        <f>IFERROR(MAX(IF(OR(P1147="",Q1147="",R1147=""),"",IF(AND(MONTH(E1147)=2,MONTH(F1147)=2),(NETWORKDAYS(E1147,F1147,Lister!$D$7:$D$16)-R1147)*O1147/NETWORKDAYS(Lister!$D$21,Lister!$E$21,Lister!$D$7:$D$16),IF(AND(MONTH(E1147)=2,F1147&gt;DATE(2022,2,28)),(NETWORKDAYS(E1147,Lister!$E$21,Lister!$D$7:$D$16)-R1147)*O1147/NETWORKDAYS(Lister!$D$21,Lister!$E$21,Lister!$D$7:$D$16),IF(AND(E1147&lt;DATE(2022,2,1),MONTH(F1147)=2),(NETWORKDAYS(Lister!$D$21,F1147,Lister!$D$7:$D$16)-R1147)*O1147/NETWORKDAYS(Lister!$D$21,Lister!$E$21,Lister!$D$7:$D$16),IF(AND(E1147&lt;DATE(2022,2,1),F1147&gt;DATE(2022,2,28)),(NETWORKDAYS(Lister!$D$21,Lister!$E$21,Lister!$D$7:$D$16)-R1147)*O1147/NETWORKDAYS(Lister!$D$21,Lister!$E$21,Lister!$D$7:$D$16),IF(OR(AND(E1147&lt;DATE(2022,2,1),F1147&lt;DATE(2022,2,1)),E1147&gt;DATE(2022,2,28)),0)))))),0),"")</f>
        <v/>
      </c>
      <c r="V1147" s="23" t="str">
        <f t="shared" si="122"/>
        <v/>
      </c>
      <c r="W1147" s="23" t="str">
        <f t="shared" si="123"/>
        <v/>
      </c>
      <c r="X1147" s="24" t="str">
        <f t="shared" si="124"/>
        <v/>
      </c>
    </row>
    <row r="1148" spans="1:24" x14ac:dyDescent="0.3">
      <c r="A1148" s="4" t="str">
        <f t="shared" si="125"/>
        <v/>
      </c>
      <c r="B1148" s="41"/>
      <c r="C1148" s="42"/>
      <c r="D1148" s="43"/>
      <c r="E1148" s="44"/>
      <c r="F1148" s="44"/>
      <c r="G1148" s="17" t="str">
        <f>IF(OR(E1148="",F1148=""),"",NETWORKDAYS(E1148,F1148,Lister!$D$7:$D$16))</f>
        <v/>
      </c>
      <c r="I1148" s="45" t="str">
        <f t="shared" si="119"/>
        <v/>
      </c>
      <c r="J1148" s="46"/>
      <c r="K1148" s="47">
        <f>IF(ISNUMBER('Opsparede løndele'!I1133),J1148+'Opsparede løndele'!I1133,J1148)</f>
        <v>0</v>
      </c>
      <c r="L1148" s="48"/>
      <c r="M1148" s="49"/>
      <c r="N1148" s="23" t="str">
        <f t="shared" si="120"/>
        <v/>
      </c>
      <c r="O1148" s="21" t="str">
        <f t="shared" si="121"/>
        <v/>
      </c>
      <c r="P1148" s="49"/>
      <c r="Q1148" s="49"/>
      <c r="R1148" s="49"/>
      <c r="S1148" s="22" t="str">
        <f>IFERROR(MAX(IF(OR(P1148="",Q1148="",R1148=""),"",IF(AND(MONTH(E1148)=12,MONTH(F1148)=12),(NETWORKDAYS(E1148,F1148,Lister!$D$7:$D$16)-P1148)*O1148/NETWORKDAYS(Lister!$D$19,Lister!$E$19,Lister!$D$7:$D$16),IF(AND(MONTH(E1148)=12,F1148&gt;DATE(2021,12,31)),(NETWORKDAYS(E1148,Lister!$E$19,Lister!$D$7:$D$16)-P1148)*O1148/NETWORKDAYS(Lister!$D$19,Lister!$E$19,Lister!$D$7:$D$16),IF(E1148&gt;DATE(2021,12,31),0)))),0),"")</f>
        <v/>
      </c>
      <c r="T1148" s="22" t="str">
        <f>IFERROR(MAX(IF(OR(P1148="",Q1148="",R1148=""),"",IF(AND(MONTH(E1148)=1,MONTH(F1148)=1),(NETWORKDAYS(E1148,F1148,Lister!$D$7:$D$16)-Q1148)*O1148/NETWORKDAYS(Lister!$D$20,Lister!$E$20,Lister!$D$7:$D$16),IF(AND(MONTH(E1148)=1,F1148&gt;DATE(2022,1,31)),(NETWORKDAYS(E1148,Lister!$E$20,Lister!$D$7:$D$16)-Q1148)*O1148/NETWORKDAYS(Lister!$D$20,Lister!$E$20,Lister!$D$7:$D$16),IF(AND(E1148&lt;DATE(2022,1,1),MONTH(F1148)=1),(NETWORKDAYS(Lister!$D$20,F1148,Lister!$D$7:$D$16)-Q1148)*O1148/NETWORKDAYS(Lister!$D$20,Lister!$E$20,Lister!$D$7:$D$16),IF(AND(E1148&lt;DATE(2022,1,1),F1148&gt;DATE(2022,1,31)),(NETWORKDAYS(Lister!$D$20,Lister!$E$20,Lister!$D$7:$D$16)-Q1148)*O1148/NETWORKDAYS(Lister!$D$20,Lister!$E$20,Lister!$D$7:$D$16),IF(OR(AND(E1148&lt;DATE(2022,1,1),F1148&lt;DATE(2022,1,1)),E1148&gt;DATE(2022,1,31)),0)))))),0),"")</f>
        <v/>
      </c>
      <c r="U1148" s="22" t="str">
        <f>IFERROR(MAX(IF(OR(P1148="",Q1148="",R1148=""),"",IF(AND(MONTH(E1148)=2,MONTH(F1148)=2),(NETWORKDAYS(E1148,F1148,Lister!$D$7:$D$16)-R1148)*O1148/NETWORKDAYS(Lister!$D$21,Lister!$E$21,Lister!$D$7:$D$16),IF(AND(MONTH(E1148)=2,F1148&gt;DATE(2022,2,28)),(NETWORKDAYS(E1148,Lister!$E$21,Lister!$D$7:$D$16)-R1148)*O1148/NETWORKDAYS(Lister!$D$21,Lister!$E$21,Lister!$D$7:$D$16),IF(AND(E1148&lt;DATE(2022,2,1),MONTH(F1148)=2),(NETWORKDAYS(Lister!$D$21,F1148,Lister!$D$7:$D$16)-R1148)*O1148/NETWORKDAYS(Lister!$D$21,Lister!$E$21,Lister!$D$7:$D$16),IF(AND(E1148&lt;DATE(2022,2,1),F1148&gt;DATE(2022,2,28)),(NETWORKDAYS(Lister!$D$21,Lister!$E$21,Lister!$D$7:$D$16)-R1148)*O1148/NETWORKDAYS(Lister!$D$21,Lister!$E$21,Lister!$D$7:$D$16),IF(OR(AND(E1148&lt;DATE(2022,2,1),F1148&lt;DATE(2022,2,1)),E1148&gt;DATE(2022,2,28)),0)))))),0),"")</f>
        <v/>
      </c>
      <c r="V1148" s="23" t="str">
        <f t="shared" si="122"/>
        <v/>
      </c>
      <c r="W1148" s="23" t="str">
        <f t="shared" si="123"/>
        <v/>
      </c>
      <c r="X1148" s="24" t="str">
        <f t="shared" si="124"/>
        <v/>
      </c>
    </row>
    <row r="1149" spans="1:24" x14ac:dyDescent="0.3">
      <c r="A1149" s="4" t="str">
        <f t="shared" si="125"/>
        <v/>
      </c>
      <c r="B1149" s="41"/>
      <c r="C1149" s="42"/>
      <c r="D1149" s="43"/>
      <c r="E1149" s="44"/>
      <c r="F1149" s="44"/>
      <c r="G1149" s="17" t="str">
        <f>IF(OR(E1149="",F1149=""),"",NETWORKDAYS(E1149,F1149,Lister!$D$7:$D$16))</f>
        <v/>
      </c>
      <c r="I1149" s="45" t="str">
        <f t="shared" si="119"/>
        <v/>
      </c>
      <c r="J1149" s="46"/>
      <c r="K1149" s="47">
        <f>IF(ISNUMBER('Opsparede løndele'!I1134),J1149+'Opsparede løndele'!I1134,J1149)</f>
        <v>0</v>
      </c>
      <c r="L1149" s="48"/>
      <c r="M1149" s="49"/>
      <c r="N1149" s="23" t="str">
        <f t="shared" si="120"/>
        <v/>
      </c>
      <c r="O1149" s="21" t="str">
        <f t="shared" si="121"/>
        <v/>
      </c>
      <c r="P1149" s="49"/>
      <c r="Q1149" s="49"/>
      <c r="R1149" s="49"/>
      <c r="S1149" s="22" t="str">
        <f>IFERROR(MAX(IF(OR(P1149="",Q1149="",R1149=""),"",IF(AND(MONTH(E1149)=12,MONTH(F1149)=12),(NETWORKDAYS(E1149,F1149,Lister!$D$7:$D$16)-P1149)*O1149/NETWORKDAYS(Lister!$D$19,Lister!$E$19,Lister!$D$7:$D$16),IF(AND(MONTH(E1149)=12,F1149&gt;DATE(2021,12,31)),(NETWORKDAYS(E1149,Lister!$E$19,Lister!$D$7:$D$16)-P1149)*O1149/NETWORKDAYS(Lister!$D$19,Lister!$E$19,Lister!$D$7:$D$16),IF(E1149&gt;DATE(2021,12,31),0)))),0),"")</f>
        <v/>
      </c>
      <c r="T1149" s="22" t="str">
        <f>IFERROR(MAX(IF(OR(P1149="",Q1149="",R1149=""),"",IF(AND(MONTH(E1149)=1,MONTH(F1149)=1),(NETWORKDAYS(E1149,F1149,Lister!$D$7:$D$16)-Q1149)*O1149/NETWORKDAYS(Lister!$D$20,Lister!$E$20,Lister!$D$7:$D$16),IF(AND(MONTH(E1149)=1,F1149&gt;DATE(2022,1,31)),(NETWORKDAYS(E1149,Lister!$E$20,Lister!$D$7:$D$16)-Q1149)*O1149/NETWORKDAYS(Lister!$D$20,Lister!$E$20,Lister!$D$7:$D$16),IF(AND(E1149&lt;DATE(2022,1,1),MONTH(F1149)=1),(NETWORKDAYS(Lister!$D$20,F1149,Lister!$D$7:$D$16)-Q1149)*O1149/NETWORKDAYS(Lister!$D$20,Lister!$E$20,Lister!$D$7:$D$16),IF(AND(E1149&lt;DATE(2022,1,1),F1149&gt;DATE(2022,1,31)),(NETWORKDAYS(Lister!$D$20,Lister!$E$20,Lister!$D$7:$D$16)-Q1149)*O1149/NETWORKDAYS(Lister!$D$20,Lister!$E$20,Lister!$D$7:$D$16),IF(OR(AND(E1149&lt;DATE(2022,1,1),F1149&lt;DATE(2022,1,1)),E1149&gt;DATE(2022,1,31)),0)))))),0),"")</f>
        <v/>
      </c>
      <c r="U1149" s="22" t="str">
        <f>IFERROR(MAX(IF(OR(P1149="",Q1149="",R1149=""),"",IF(AND(MONTH(E1149)=2,MONTH(F1149)=2),(NETWORKDAYS(E1149,F1149,Lister!$D$7:$D$16)-R1149)*O1149/NETWORKDAYS(Lister!$D$21,Lister!$E$21,Lister!$D$7:$D$16),IF(AND(MONTH(E1149)=2,F1149&gt;DATE(2022,2,28)),(NETWORKDAYS(E1149,Lister!$E$21,Lister!$D$7:$D$16)-R1149)*O1149/NETWORKDAYS(Lister!$D$21,Lister!$E$21,Lister!$D$7:$D$16),IF(AND(E1149&lt;DATE(2022,2,1),MONTH(F1149)=2),(NETWORKDAYS(Lister!$D$21,F1149,Lister!$D$7:$D$16)-R1149)*O1149/NETWORKDAYS(Lister!$D$21,Lister!$E$21,Lister!$D$7:$D$16),IF(AND(E1149&lt;DATE(2022,2,1),F1149&gt;DATE(2022,2,28)),(NETWORKDAYS(Lister!$D$21,Lister!$E$21,Lister!$D$7:$D$16)-R1149)*O1149/NETWORKDAYS(Lister!$D$21,Lister!$E$21,Lister!$D$7:$D$16),IF(OR(AND(E1149&lt;DATE(2022,2,1),F1149&lt;DATE(2022,2,1)),E1149&gt;DATE(2022,2,28)),0)))))),0),"")</f>
        <v/>
      </c>
      <c r="V1149" s="23" t="str">
        <f t="shared" si="122"/>
        <v/>
      </c>
      <c r="W1149" s="23" t="str">
        <f t="shared" si="123"/>
        <v/>
      </c>
      <c r="X1149" s="24" t="str">
        <f t="shared" si="124"/>
        <v/>
      </c>
    </row>
    <row r="1150" spans="1:24" x14ac:dyDescent="0.3">
      <c r="A1150" s="4" t="str">
        <f t="shared" si="125"/>
        <v/>
      </c>
      <c r="B1150" s="41"/>
      <c r="C1150" s="42"/>
      <c r="D1150" s="43"/>
      <c r="E1150" s="44"/>
      <c r="F1150" s="44"/>
      <c r="G1150" s="17" t="str">
        <f>IF(OR(E1150="",F1150=""),"",NETWORKDAYS(E1150,F1150,Lister!$D$7:$D$16))</f>
        <v/>
      </c>
      <c r="I1150" s="45" t="str">
        <f t="shared" si="119"/>
        <v/>
      </c>
      <c r="J1150" s="46"/>
      <c r="K1150" s="47">
        <f>IF(ISNUMBER('Opsparede løndele'!I1135),J1150+'Opsparede løndele'!I1135,J1150)</f>
        <v>0</v>
      </c>
      <c r="L1150" s="48"/>
      <c r="M1150" s="49"/>
      <c r="N1150" s="23" t="str">
        <f t="shared" si="120"/>
        <v/>
      </c>
      <c r="O1150" s="21" t="str">
        <f t="shared" si="121"/>
        <v/>
      </c>
      <c r="P1150" s="49"/>
      <c r="Q1150" s="49"/>
      <c r="R1150" s="49"/>
      <c r="S1150" s="22" t="str">
        <f>IFERROR(MAX(IF(OR(P1150="",Q1150="",R1150=""),"",IF(AND(MONTH(E1150)=12,MONTH(F1150)=12),(NETWORKDAYS(E1150,F1150,Lister!$D$7:$D$16)-P1150)*O1150/NETWORKDAYS(Lister!$D$19,Lister!$E$19,Lister!$D$7:$D$16),IF(AND(MONTH(E1150)=12,F1150&gt;DATE(2021,12,31)),(NETWORKDAYS(E1150,Lister!$E$19,Lister!$D$7:$D$16)-P1150)*O1150/NETWORKDAYS(Lister!$D$19,Lister!$E$19,Lister!$D$7:$D$16),IF(E1150&gt;DATE(2021,12,31),0)))),0),"")</f>
        <v/>
      </c>
      <c r="T1150" s="22" t="str">
        <f>IFERROR(MAX(IF(OR(P1150="",Q1150="",R1150=""),"",IF(AND(MONTH(E1150)=1,MONTH(F1150)=1),(NETWORKDAYS(E1150,F1150,Lister!$D$7:$D$16)-Q1150)*O1150/NETWORKDAYS(Lister!$D$20,Lister!$E$20,Lister!$D$7:$D$16),IF(AND(MONTH(E1150)=1,F1150&gt;DATE(2022,1,31)),(NETWORKDAYS(E1150,Lister!$E$20,Lister!$D$7:$D$16)-Q1150)*O1150/NETWORKDAYS(Lister!$D$20,Lister!$E$20,Lister!$D$7:$D$16),IF(AND(E1150&lt;DATE(2022,1,1),MONTH(F1150)=1),(NETWORKDAYS(Lister!$D$20,F1150,Lister!$D$7:$D$16)-Q1150)*O1150/NETWORKDAYS(Lister!$D$20,Lister!$E$20,Lister!$D$7:$D$16),IF(AND(E1150&lt;DATE(2022,1,1),F1150&gt;DATE(2022,1,31)),(NETWORKDAYS(Lister!$D$20,Lister!$E$20,Lister!$D$7:$D$16)-Q1150)*O1150/NETWORKDAYS(Lister!$D$20,Lister!$E$20,Lister!$D$7:$D$16),IF(OR(AND(E1150&lt;DATE(2022,1,1),F1150&lt;DATE(2022,1,1)),E1150&gt;DATE(2022,1,31)),0)))))),0),"")</f>
        <v/>
      </c>
      <c r="U1150" s="22" t="str">
        <f>IFERROR(MAX(IF(OR(P1150="",Q1150="",R1150=""),"",IF(AND(MONTH(E1150)=2,MONTH(F1150)=2),(NETWORKDAYS(E1150,F1150,Lister!$D$7:$D$16)-R1150)*O1150/NETWORKDAYS(Lister!$D$21,Lister!$E$21,Lister!$D$7:$D$16),IF(AND(MONTH(E1150)=2,F1150&gt;DATE(2022,2,28)),(NETWORKDAYS(E1150,Lister!$E$21,Lister!$D$7:$D$16)-R1150)*O1150/NETWORKDAYS(Lister!$D$21,Lister!$E$21,Lister!$D$7:$D$16),IF(AND(E1150&lt;DATE(2022,2,1),MONTH(F1150)=2),(NETWORKDAYS(Lister!$D$21,F1150,Lister!$D$7:$D$16)-R1150)*O1150/NETWORKDAYS(Lister!$D$21,Lister!$E$21,Lister!$D$7:$D$16),IF(AND(E1150&lt;DATE(2022,2,1),F1150&gt;DATE(2022,2,28)),(NETWORKDAYS(Lister!$D$21,Lister!$E$21,Lister!$D$7:$D$16)-R1150)*O1150/NETWORKDAYS(Lister!$D$21,Lister!$E$21,Lister!$D$7:$D$16),IF(OR(AND(E1150&lt;DATE(2022,2,1),F1150&lt;DATE(2022,2,1)),E1150&gt;DATE(2022,2,28)),0)))))),0),"")</f>
        <v/>
      </c>
      <c r="V1150" s="23" t="str">
        <f t="shared" si="122"/>
        <v/>
      </c>
      <c r="W1150" s="23" t="str">
        <f t="shared" si="123"/>
        <v/>
      </c>
      <c r="X1150" s="24" t="str">
        <f t="shared" si="124"/>
        <v/>
      </c>
    </row>
    <row r="1151" spans="1:24" x14ac:dyDescent="0.3">
      <c r="A1151" s="4" t="str">
        <f t="shared" si="125"/>
        <v/>
      </c>
      <c r="B1151" s="41"/>
      <c r="C1151" s="42"/>
      <c r="D1151" s="43"/>
      <c r="E1151" s="44"/>
      <c r="F1151" s="44"/>
      <c r="G1151" s="17" t="str">
        <f>IF(OR(E1151="",F1151=""),"",NETWORKDAYS(E1151,F1151,Lister!$D$7:$D$16))</f>
        <v/>
      </c>
      <c r="I1151" s="45" t="str">
        <f t="shared" si="119"/>
        <v/>
      </c>
      <c r="J1151" s="46"/>
      <c r="K1151" s="47">
        <f>IF(ISNUMBER('Opsparede løndele'!I1136),J1151+'Opsparede løndele'!I1136,J1151)</f>
        <v>0</v>
      </c>
      <c r="L1151" s="48"/>
      <c r="M1151" s="49"/>
      <c r="N1151" s="23" t="str">
        <f t="shared" si="120"/>
        <v/>
      </c>
      <c r="O1151" s="21" t="str">
        <f t="shared" si="121"/>
        <v/>
      </c>
      <c r="P1151" s="49"/>
      <c r="Q1151" s="49"/>
      <c r="R1151" s="49"/>
      <c r="S1151" s="22" t="str">
        <f>IFERROR(MAX(IF(OR(P1151="",Q1151="",R1151=""),"",IF(AND(MONTH(E1151)=12,MONTH(F1151)=12),(NETWORKDAYS(E1151,F1151,Lister!$D$7:$D$16)-P1151)*O1151/NETWORKDAYS(Lister!$D$19,Lister!$E$19,Lister!$D$7:$D$16),IF(AND(MONTH(E1151)=12,F1151&gt;DATE(2021,12,31)),(NETWORKDAYS(E1151,Lister!$E$19,Lister!$D$7:$D$16)-P1151)*O1151/NETWORKDAYS(Lister!$D$19,Lister!$E$19,Lister!$D$7:$D$16),IF(E1151&gt;DATE(2021,12,31),0)))),0),"")</f>
        <v/>
      </c>
      <c r="T1151" s="22" t="str">
        <f>IFERROR(MAX(IF(OR(P1151="",Q1151="",R1151=""),"",IF(AND(MONTH(E1151)=1,MONTH(F1151)=1),(NETWORKDAYS(E1151,F1151,Lister!$D$7:$D$16)-Q1151)*O1151/NETWORKDAYS(Lister!$D$20,Lister!$E$20,Lister!$D$7:$D$16),IF(AND(MONTH(E1151)=1,F1151&gt;DATE(2022,1,31)),(NETWORKDAYS(E1151,Lister!$E$20,Lister!$D$7:$D$16)-Q1151)*O1151/NETWORKDAYS(Lister!$D$20,Lister!$E$20,Lister!$D$7:$D$16),IF(AND(E1151&lt;DATE(2022,1,1),MONTH(F1151)=1),(NETWORKDAYS(Lister!$D$20,F1151,Lister!$D$7:$D$16)-Q1151)*O1151/NETWORKDAYS(Lister!$D$20,Lister!$E$20,Lister!$D$7:$D$16),IF(AND(E1151&lt;DATE(2022,1,1),F1151&gt;DATE(2022,1,31)),(NETWORKDAYS(Lister!$D$20,Lister!$E$20,Lister!$D$7:$D$16)-Q1151)*O1151/NETWORKDAYS(Lister!$D$20,Lister!$E$20,Lister!$D$7:$D$16),IF(OR(AND(E1151&lt;DATE(2022,1,1),F1151&lt;DATE(2022,1,1)),E1151&gt;DATE(2022,1,31)),0)))))),0),"")</f>
        <v/>
      </c>
      <c r="U1151" s="22" t="str">
        <f>IFERROR(MAX(IF(OR(P1151="",Q1151="",R1151=""),"",IF(AND(MONTH(E1151)=2,MONTH(F1151)=2),(NETWORKDAYS(E1151,F1151,Lister!$D$7:$D$16)-R1151)*O1151/NETWORKDAYS(Lister!$D$21,Lister!$E$21,Lister!$D$7:$D$16),IF(AND(MONTH(E1151)=2,F1151&gt;DATE(2022,2,28)),(NETWORKDAYS(E1151,Lister!$E$21,Lister!$D$7:$D$16)-R1151)*O1151/NETWORKDAYS(Lister!$D$21,Lister!$E$21,Lister!$D$7:$D$16),IF(AND(E1151&lt;DATE(2022,2,1),MONTH(F1151)=2),(NETWORKDAYS(Lister!$D$21,F1151,Lister!$D$7:$D$16)-R1151)*O1151/NETWORKDAYS(Lister!$D$21,Lister!$E$21,Lister!$D$7:$D$16),IF(AND(E1151&lt;DATE(2022,2,1),F1151&gt;DATE(2022,2,28)),(NETWORKDAYS(Lister!$D$21,Lister!$E$21,Lister!$D$7:$D$16)-R1151)*O1151/NETWORKDAYS(Lister!$D$21,Lister!$E$21,Lister!$D$7:$D$16),IF(OR(AND(E1151&lt;DATE(2022,2,1),F1151&lt;DATE(2022,2,1)),E1151&gt;DATE(2022,2,28)),0)))))),0),"")</f>
        <v/>
      </c>
      <c r="V1151" s="23" t="str">
        <f t="shared" si="122"/>
        <v/>
      </c>
      <c r="W1151" s="23" t="str">
        <f t="shared" si="123"/>
        <v/>
      </c>
      <c r="X1151" s="24" t="str">
        <f t="shared" si="124"/>
        <v/>
      </c>
    </row>
    <row r="1152" spans="1:24" x14ac:dyDescent="0.3">
      <c r="A1152" s="4" t="str">
        <f t="shared" si="125"/>
        <v/>
      </c>
      <c r="B1152" s="41"/>
      <c r="C1152" s="42"/>
      <c r="D1152" s="43"/>
      <c r="E1152" s="44"/>
      <c r="F1152" s="44"/>
      <c r="G1152" s="17" t="str">
        <f>IF(OR(E1152="",F1152=""),"",NETWORKDAYS(E1152,F1152,Lister!$D$7:$D$16))</f>
        <v/>
      </c>
      <c r="I1152" s="45" t="str">
        <f t="shared" si="119"/>
        <v/>
      </c>
      <c r="J1152" s="46"/>
      <c r="K1152" s="47">
        <f>IF(ISNUMBER('Opsparede løndele'!I1137),J1152+'Opsparede løndele'!I1137,J1152)</f>
        <v>0</v>
      </c>
      <c r="L1152" s="48"/>
      <c r="M1152" s="49"/>
      <c r="N1152" s="23" t="str">
        <f t="shared" si="120"/>
        <v/>
      </c>
      <c r="O1152" s="21" t="str">
        <f t="shared" si="121"/>
        <v/>
      </c>
      <c r="P1152" s="49"/>
      <c r="Q1152" s="49"/>
      <c r="R1152" s="49"/>
      <c r="S1152" s="22" t="str">
        <f>IFERROR(MAX(IF(OR(P1152="",Q1152="",R1152=""),"",IF(AND(MONTH(E1152)=12,MONTH(F1152)=12),(NETWORKDAYS(E1152,F1152,Lister!$D$7:$D$16)-P1152)*O1152/NETWORKDAYS(Lister!$D$19,Lister!$E$19,Lister!$D$7:$D$16),IF(AND(MONTH(E1152)=12,F1152&gt;DATE(2021,12,31)),(NETWORKDAYS(E1152,Lister!$E$19,Lister!$D$7:$D$16)-P1152)*O1152/NETWORKDAYS(Lister!$D$19,Lister!$E$19,Lister!$D$7:$D$16),IF(E1152&gt;DATE(2021,12,31),0)))),0),"")</f>
        <v/>
      </c>
      <c r="T1152" s="22" t="str">
        <f>IFERROR(MAX(IF(OR(P1152="",Q1152="",R1152=""),"",IF(AND(MONTH(E1152)=1,MONTH(F1152)=1),(NETWORKDAYS(E1152,F1152,Lister!$D$7:$D$16)-Q1152)*O1152/NETWORKDAYS(Lister!$D$20,Lister!$E$20,Lister!$D$7:$D$16),IF(AND(MONTH(E1152)=1,F1152&gt;DATE(2022,1,31)),(NETWORKDAYS(E1152,Lister!$E$20,Lister!$D$7:$D$16)-Q1152)*O1152/NETWORKDAYS(Lister!$D$20,Lister!$E$20,Lister!$D$7:$D$16),IF(AND(E1152&lt;DATE(2022,1,1),MONTH(F1152)=1),(NETWORKDAYS(Lister!$D$20,F1152,Lister!$D$7:$D$16)-Q1152)*O1152/NETWORKDAYS(Lister!$D$20,Lister!$E$20,Lister!$D$7:$D$16),IF(AND(E1152&lt;DATE(2022,1,1),F1152&gt;DATE(2022,1,31)),(NETWORKDAYS(Lister!$D$20,Lister!$E$20,Lister!$D$7:$D$16)-Q1152)*O1152/NETWORKDAYS(Lister!$D$20,Lister!$E$20,Lister!$D$7:$D$16),IF(OR(AND(E1152&lt;DATE(2022,1,1),F1152&lt;DATE(2022,1,1)),E1152&gt;DATE(2022,1,31)),0)))))),0),"")</f>
        <v/>
      </c>
      <c r="U1152" s="22" t="str">
        <f>IFERROR(MAX(IF(OR(P1152="",Q1152="",R1152=""),"",IF(AND(MONTH(E1152)=2,MONTH(F1152)=2),(NETWORKDAYS(E1152,F1152,Lister!$D$7:$D$16)-R1152)*O1152/NETWORKDAYS(Lister!$D$21,Lister!$E$21,Lister!$D$7:$D$16),IF(AND(MONTH(E1152)=2,F1152&gt;DATE(2022,2,28)),(NETWORKDAYS(E1152,Lister!$E$21,Lister!$D$7:$D$16)-R1152)*O1152/NETWORKDAYS(Lister!$D$21,Lister!$E$21,Lister!$D$7:$D$16),IF(AND(E1152&lt;DATE(2022,2,1),MONTH(F1152)=2),(NETWORKDAYS(Lister!$D$21,F1152,Lister!$D$7:$D$16)-R1152)*O1152/NETWORKDAYS(Lister!$D$21,Lister!$E$21,Lister!$D$7:$D$16),IF(AND(E1152&lt;DATE(2022,2,1),F1152&gt;DATE(2022,2,28)),(NETWORKDAYS(Lister!$D$21,Lister!$E$21,Lister!$D$7:$D$16)-R1152)*O1152/NETWORKDAYS(Lister!$D$21,Lister!$E$21,Lister!$D$7:$D$16),IF(OR(AND(E1152&lt;DATE(2022,2,1),F1152&lt;DATE(2022,2,1)),E1152&gt;DATE(2022,2,28)),0)))))),0),"")</f>
        <v/>
      </c>
      <c r="V1152" s="23" t="str">
        <f t="shared" si="122"/>
        <v/>
      </c>
      <c r="W1152" s="23" t="str">
        <f t="shared" si="123"/>
        <v/>
      </c>
      <c r="X1152" s="24" t="str">
        <f t="shared" si="124"/>
        <v/>
      </c>
    </row>
    <row r="1153" spans="1:24" x14ac:dyDescent="0.3">
      <c r="A1153" s="4" t="str">
        <f t="shared" si="125"/>
        <v/>
      </c>
      <c r="B1153" s="41"/>
      <c r="C1153" s="42"/>
      <c r="D1153" s="43"/>
      <c r="E1153" s="44"/>
      <c r="F1153" s="44"/>
      <c r="G1153" s="17" t="str">
        <f>IF(OR(E1153="",F1153=""),"",NETWORKDAYS(E1153,F1153,Lister!$D$7:$D$16))</f>
        <v/>
      </c>
      <c r="I1153" s="45" t="str">
        <f t="shared" si="119"/>
        <v/>
      </c>
      <c r="J1153" s="46"/>
      <c r="K1153" s="47">
        <f>IF(ISNUMBER('Opsparede løndele'!I1138),J1153+'Opsparede løndele'!I1138,J1153)</f>
        <v>0</v>
      </c>
      <c r="L1153" s="48"/>
      <c r="M1153" s="49"/>
      <c r="N1153" s="23" t="str">
        <f t="shared" si="120"/>
        <v/>
      </c>
      <c r="O1153" s="21" t="str">
        <f t="shared" si="121"/>
        <v/>
      </c>
      <c r="P1153" s="49"/>
      <c r="Q1153" s="49"/>
      <c r="R1153" s="49"/>
      <c r="S1153" s="22" t="str">
        <f>IFERROR(MAX(IF(OR(P1153="",Q1153="",R1153=""),"",IF(AND(MONTH(E1153)=12,MONTH(F1153)=12),(NETWORKDAYS(E1153,F1153,Lister!$D$7:$D$16)-P1153)*O1153/NETWORKDAYS(Lister!$D$19,Lister!$E$19,Lister!$D$7:$D$16),IF(AND(MONTH(E1153)=12,F1153&gt;DATE(2021,12,31)),(NETWORKDAYS(E1153,Lister!$E$19,Lister!$D$7:$D$16)-P1153)*O1153/NETWORKDAYS(Lister!$D$19,Lister!$E$19,Lister!$D$7:$D$16),IF(E1153&gt;DATE(2021,12,31),0)))),0),"")</f>
        <v/>
      </c>
      <c r="T1153" s="22" t="str">
        <f>IFERROR(MAX(IF(OR(P1153="",Q1153="",R1153=""),"",IF(AND(MONTH(E1153)=1,MONTH(F1153)=1),(NETWORKDAYS(E1153,F1153,Lister!$D$7:$D$16)-Q1153)*O1153/NETWORKDAYS(Lister!$D$20,Lister!$E$20,Lister!$D$7:$D$16),IF(AND(MONTH(E1153)=1,F1153&gt;DATE(2022,1,31)),(NETWORKDAYS(E1153,Lister!$E$20,Lister!$D$7:$D$16)-Q1153)*O1153/NETWORKDAYS(Lister!$D$20,Lister!$E$20,Lister!$D$7:$D$16),IF(AND(E1153&lt;DATE(2022,1,1),MONTH(F1153)=1),(NETWORKDAYS(Lister!$D$20,F1153,Lister!$D$7:$D$16)-Q1153)*O1153/NETWORKDAYS(Lister!$D$20,Lister!$E$20,Lister!$D$7:$D$16),IF(AND(E1153&lt;DATE(2022,1,1),F1153&gt;DATE(2022,1,31)),(NETWORKDAYS(Lister!$D$20,Lister!$E$20,Lister!$D$7:$D$16)-Q1153)*O1153/NETWORKDAYS(Lister!$D$20,Lister!$E$20,Lister!$D$7:$D$16),IF(OR(AND(E1153&lt;DATE(2022,1,1),F1153&lt;DATE(2022,1,1)),E1153&gt;DATE(2022,1,31)),0)))))),0),"")</f>
        <v/>
      </c>
      <c r="U1153" s="22" t="str">
        <f>IFERROR(MAX(IF(OR(P1153="",Q1153="",R1153=""),"",IF(AND(MONTH(E1153)=2,MONTH(F1153)=2),(NETWORKDAYS(E1153,F1153,Lister!$D$7:$D$16)-R1153)*O1153/NETWORKDAYS(Lister!$D$21,Lister!$E$21,Lister!$D$7:$D$16),IF(AND(MONTH(E1153)=2,F1153&gt;DATE(2022,2,28)),(NETWORKDAYS(E1153,Lister!$E$21,Lister!$D$7:$D$16)-R1153)*O1153/NETWORKDAYS(Lister!$D$21,Lister!$E$21,Lister!$D$7:$D$16),IF(AND(E1153&lt;DATE(2022,2,1),MONTH(F1153)=2),(NETWORKDAYS(Lister!$D$21,F1153,Lister!$D$7:$D$16)-R1153)*O1153/NETWORKDAYS(Lister!$D$21,Lister!$E$21,Lister!$D$7:$D$16),IF(AND(E1153&lt;DATE(2022,2,1),F1153&gt;DATE(2022,2,28)),(NETWORKDAYS(Lister!$D$21,Lister!$E$21,Lister!$D$7:$D$16)-R1153)*O1153/NETWORKDAYS(Lister!$D$21,Lister!$E$21,Lister!$D$7:$D$16),IF(OR(AND(E1153&lt;DATE(2022,2,1),F1153&lt;DATE(2022,2,1)),E1153&gt;DATE(2022,2,28)),0)))))),0),"")</f>
        <v/>
      </c>
      <c r="V1153" s="23" t="str">
        <f t="shared" si="122"/>
        <v/>
      </c>
      <c r="W1153" s="23" t="str">
        <f t="shared" si="123"/>
        <v/>
      </c>
      <c r="X1153" s="24" t="str">
        <f t="shared" si="124"/>
        <v/>
      </c>
    </row>
    <row r="1154" spans="1:24" x14ac:dyDescent="0.3">
      <c r="A1154" s="4" t="str">
        <f t="shared" si="125"/>
        <v/>
      </c>
      <c r="B1154" s="41"/>
      <c r="C1154" s="42"/>
      <c r="D1154" s="43"/>
      <c r="E1154" s="44"/>
      <c r="F1154" s="44"/>
      <c r="G1154" s="17" t="str">
        <f>IF(OR(E1154="",F1154=""),"",NETWORKDAYS(E1154,F1154,Lister!$D$7:$D$16))</f>
        <v/>
      </c>
      <c r="I1154" s="45" t="str">
        <f t="shared" si="119"/>
        <v/>
      </c>
      <c r="J1154" s="46"/>
      <c r="K1154" s="47">
        <f>IF(ISNUMBER('Opsparede løndele'!I1139),J1154+'Opsparede løndele'!I1139,J1154)</f>
        <v>0</v>
      </c>
      <c r="L1154" s="48"/>
      <c r="M1154" s="49"/>
      <c r="N1154" s="23" t="str">
        <f t="shared" si="120"/>
        <v/>
      </c>
      <c r="O1154" s="21" t="str">
        <f t="shared" si="121"/>
        <v/>
      </c>
      <c r="P1154" s="49"/>
      <c r="Q1154" s="49"/>
      <c r="R1154" s="49"/>
      <c r="S1154" s="22" t="str">
        <f>IFERROR(MAX(IF(OR(P1154="",Q1154="",R1154=""),"",IF(AND(MONTH(E1154)=12,MONTH(F1154)=12),(NETWORKDAYS(E1154,F1154,Lister!$D$7:$D$16)-P1154)*O1154/NETWORKDAYS(Lister!$D$19,Lister!$E$19,Lister!$D$7:$D$16),IF(AND(MONTH(E1154)=12,F1154&gt;DATE(2021,12,31)),(NETWORKDAYS(E1154,Lister!$E$19,Lister!$D$7:$D$16)-P1154)*O1154/NETWORKDAYS(Lister!$D$19,Lister!$E$19,Lister!$D$7:$D$16),IF(E1154&gt;DATE(2021,12,31),0)))),0),"")</f>
        <v/>
      </c>
      <c r="T1154" s="22" t="str">
        <f>IFERROR(MAX(IF(OR(P1154="",Q1154="",R1154=""),"",IF(AND(MONTH(E1154)=1,MONTH(F1154)=1),(NETWORKDAYS(E1154,F1154,Lister!$D$7:$D$16)-Q1154)*O1154/NETWORKDAYS(Lister!$D$20,Lister!$E$20,Lister!$D$7:$D$16),IF(AND(MONTH(E1154)=1,F1154&gt;DATE(2022,1,31)),(NETWORKDAYS(E1154,Lister!$E$20,Lister!$D$7:$D$16)-Q1154)*O1154/NETWORKDAYS(Lister!$D$20,Lister!$E$20,Lister!$D$7:$D$16),IF(AND(E1154&lt;DATE(2022,1,1),MONTH(F1154)=1),(NETWORKDAYS(Lister!$D$20,F1154,Lister!$D$7:$D$16)-Q1154)*O1154/NETWORKDAYS(Lister!$D$20,Lister!$E$20,Lister!$D$7:$D$16),IF(AND(E1154&lt;DATE(2022,1,1),F1154&gt;DATE(2022,1,31)),(NETWORKDAYS(Lister!$D$20,Lister!$E$20,Lister!$D$7:$D$16)-Q1154)*O1154/NETWORKDAYS(Lister!$D$20,Lister!$E$20,Lister!$D$7:$D$16),IF(OR(AND(E1154&lt;DATE(2022,1,1),F1154&lt;DATE(2022,1,1)),E1154&gt;DATE(2022,1,31)),0)))))),0),"")</f>
        <v/>
      </c>
      <c r="U1154" s="22" t="str">
        <f>IFERROR(MAX(IF(OR(P1154="",Q1154="",R1154=""),"",IF(AND(MONTH(E1154)=2,MONTH(F1154)=2),(NETWORKDAYS(E1154,F1154,Lister!$D$7:$D$16)-R1154)*O1154/NETWORKDAYS(Lister!$D$21,Lister!$E$21,Lister!$D$7:$D$16),IF(AND(MONTH(E1154)=2,F1154&gt;DATE(2022,2,28)),(NETWORKDAYS(E1154,Lister!$E$21,Lister!$D$7:$D$16)-R1154)*O1154/NETWORKDAYS(Lister!$D$21,Lister!$E$21,Lister!$D$7:$D$16),IF(AND(E1154&lt;DATE(2022,2,1),MONTH(F1154)=2),(NETWORKDAYS(Lister!$D$21,F1154,Lister!$D$7:$D$16)-R1154)*O1154/NETWORKDAYS(Lister!$D$21,Lister!$E$21,Lister!$D$7:$D$16),IF(AND(E1154&lt;DATE(2022,2,1),F1154&gt;DATE(2022,2,28)),(NETWORKDAYS(Lister!$D$21,Lister!$E$21,Lister!$D$7:$D$16)-R1154)*O1154/NETWORKDAYS(Lister!$D$21,Lister!$E$21,Lister!$D$7:$D$16),IF(OR(AND(E1154&lt;DATE(2022,2,1),F1154&lt;DATE(2022,2,1)),E1154&gt;DATE(2022,2,28)),0)))))),0),"")</f>
        <v/>
      </c>
      <c r="V1154" s="23" t="str">
        <f t="shared" si="122"/>
        <v/>
      </c>
      <c r="W1154" s="23" t="str">
        <f t="shared" si="123"/>
        <v/>
      </c>
      <c r="X1154" s="24" t="str">
        <f t="shared" si="124"/>
        <v/>
      </c>
    </row>
    <row r="1155" spans="1:24" x14ac:dyDescent="0.3">
      <c r="A1155" s="4" t="str">
        <f t="shared" si="125"/>
        <v/>
      </c>
      <c r="B1155" s="41"/>
      <c r="C1155" s="42"/>
      <c r="D1155" s="43"/>
      <c r="E1155" s="44"/>
      <c r="F1155" s="44"/>
      <c r="G1155" s="17" t="str">
        <f>IF(OR(E1155="",F1155=""),"",NETWORKDAYS(E1155,F1155,Lister!$D$7:$D$16))</f>
        <v/>
      </c>
      <c r="I1155" s="45" t="str">
        <f t="shared" si="119"/>
        <v/>
      </c>
      <c r="J1155" s="46"/>
      <c r="K1155" s="47">
        <f>IF(ISNUMBER('Opsparede løndele'!I1140),J1155+'Opsparede løndele'!I1140,J1155)</f>
        <v>0</v>
      </c>
      <c r="L1155" s="48"/>
      <c r="M1155" s="49"/>
      <c r="N1155" s="23" t="str">
        <f t="shared" si="120"/>
        <v/>
      </c>
      <c r="O1155" s="21" t="str">
        <f t="shared" si="121"/>
        <v/>
      </c>
      <c r="P1155" s="49"/>
      <c r="Q1155" s="49"/>
      <c r="R1155" s="49"/>
      <c r="S1155" s="22" t="str">
        <f>IFERROR(MAX(IF(OR(P1155="",Q1155="",R1155=""),"",IF(AND(MONTH(E1155)=12,MONTH(F1155)=12),(NETWORKDAYS(E1155,F1155,Lister!$D$7:$D$16)-P1155)*O1155/NETWORKDAYS(Lister!$D$19,Lister!$E$19,Lister!$D$7:$D$16),IF(AND(MONTH(E1155)=12,F1155&gt;DATE(2021,12,31)),(NETWORKDAYS(E1155,Lister!$E$19,Lister!$D$7:$D$16)-P1155)*O1155/NETWORKDAYS(Lister!$D$19,Lister!$E$19,Lister!$D$7:$D$16),IF(E1155&gt;DATE(2021,12,31),0)))),0),"")</f>
        <v/>
      </c>
      <c r="T1155" s="22" t="str">
        <f>IFERROR(MAX(IF(OR(P1155="",Q1155="",R1155=""),"",IF(AND(MONTH(E1155)=1,MONTH(F1155)=1),(NETWORKDAYS(E1155,F1155,Lister!$D$7:$D$16)-Q1155)*O1155/NETWORKDAYS(Lister!$D$20,Lister!$E$20,Lister!$D$7:$D$16),IF(AND(MONTH(E1155)=1,F1155&gt;DATE(2022,1,31)),(NETWORKDAYS(E1155,Lister!$E$20,Lister!$D$7:$D$16)-Q1155)*O1155/NETWORKDAYS(Lister!$D$20,Lister!$E$20,Lister!$D$7:$D$16),IF(AND(E1155&lt;DATE(2022,1,1),MONTH(F1155)=1),(NETWORKDAYS(Lister!$D$20,F1155,Lister!$D$7:$D$16)-Q1155)*O1155/NETWORKDAYS(Lister!$D$20,Lister!$E$20,Lister!$D$7:$D$16),IF(AND(E1155&lt;DATE(2022,1,1),F1155&gt;DATE(2022,1,31)),(NETWORKDAYS(Lister!$D$20,Lister!$E$20,Lister!$D$7:$D$16)-Q1155)*O1155/NETWORKDAYS(Lister!$D$20,Lister!$E$20,Lister!$D$7:$D$16),IF(OR(AND(E1155&lt;DATE(2022,1,1),F1155&lt;DATE(2022,1,1)),E1155&gt;DATE(2022,1,31)),0)))))),0),"")</f>
        <v/>
      </c>
      <c r="U1155" s="22" t="str">
        <f>IFERROR(MAX(IF(OR(P1155="",Q1155="",R1155=""),"",IF(AND(MONTH(E1155)=2,MONTH(F1155)=2),(NETWORKDAYS(E1155,F1155,Lister!$D$7:$D$16)-R1155)*O1155/NETWORKDAYS(Lister!$D$21,Lister!$E$21,Lister!$D$7:$D$16),IF(AND(MONTH(E1155)=2,F1155&gt;DATE(2022,2,28)),(NETWORKDAYS(E1155,Lister!$E$21,Lister!$D$7:$D$16)-R1155)*O1155/NETWORKDAYS(Lister!$D$21,Lister!$E$21,Lister!$D$7:$D$16),IF(AND(E1155&lt;DATE(2022,2,1),MONTH(F1155)=2),(NETWORKDAYS(Lister!$D$21,F1155,Lister!$D$7:$D$16)-R1155)*O1155/NETWORKDAYS(Lister!$D$21,Lister!$E$21,Lister!$D$7:$D$16),IF(AND(E1155&lt;DATE(2022,2,1),F1155&gt;DATE(2022,2,28)),(NETWORKDAYS(Lister!$D$21,Lister!$E$21,Lister!$D$7:$D$16)-R1155)*O1155/NETWORKDAYS(Lister!$D$21,Lister!$E$21,Lister!$D$7:$D$16),IF(OR(AND(E1155&lt;DATE(2022,2,1),F1155&lt;DATE(2022,2,1)),E1155&gt;DATE(2022,2,28)),0)))))),0),"")</f>
        <v/>
      </c>
      <c r="V1155" s="23" t="str">
        <f t="shared" si="122"/>
        <v/>
      </c>
      <c r="W1155" s="23" t="str">
        <f t="shared" si="123"/>
        <v/>
      </c>
      <c r="X1155" s="24" t="str">
        <f t="shared" si="124"/>
        <v/>
      </c>
    </row>
    <row r="1156" spans="1:24" x14ac:dyDescent="0.3">
      <c r="A1156" s="4" t="str">
        <f t="shared" si="125"/>
        <v/>
      </c>
      <c r="B1156" s="41"/>
      <c r="C1156" s="42"/>
      <c r="D1156" s="43"/>
      <c r="E1156" s="44"/>
      <c r="F1156" s="44"/>
      <c r="G1156" s="17" t="str">
        <f>IF(OR(E1156="",F1156=""),"",NETWORKDAYS(E1156,F1156,Lister!$D$7:$D$16))</f>
        <v/>
      </c>
      <c r="I1156" s="45" t="str">
        <f t="shared" si="119"/>
        <v/>
      </c>
      <c r="J1156" s="46"/>
      <c r="K1156" s="47">
        <f>IF(ISNUMBER('Opsparede løndele'!I1141),J1156+'Opsparede løndele'!I1141,J1156)</f>
        <v>0</v>
      </c>
      <c r="L1156" s="48"/>
      <c r="M1156" s="49"/>
      <c r="N1156" s="23" t="str">
        <f t="shared" si="120"/>
        <v/>
      </c>
      <c r="O1156" s="21" t="str">
        <f t="shared" si="121"/>
        <v/>
      </c>
      <c r="P1156" s="49"/>
      <c r="Q1156" s="49"/>
      <c r="R1156" s="49"/>
      <c r="S1156" s="22" t="str">
        <f>IFERROR(MAX(IF(OR(P1156="",Q1156="",R1156=""),"",IF(AND(MONTH(E1156)=12,MONTH(F1156)=12),(NETWORKDAYS(E1156,F1156,Lister!$D$7:$D$16)-P1156)*O1156/NETWORKDAYS(Lister!$D$19,Lister!$E$19,Lister!$D$7:$D$16),IF(AND(MONTH(E1156)=12,F1156&gt;DATE(2021,12,31)),(NETWORKDAYS(E1156,Lister!$E$19,Lister!$D$7:$D$16)-P1156)*O1156/NETWORKDAYS(Lister!$D$19,Lister!$E$19,Lister!$D$7:$D$16),IF(E1156&gt;DATE(2021,12,31),0)))),0),"")</f>
        <v/>
      </c>
      <c r="T1156" s="22" t="str">
        <f>IFERROR(MAX(IF(OR(P1156="",Q1156="",R1156=""),"",IF(AND(MONTH(E1156)=1,MONTH(F1156)=1),(NETWORKDAYS(E1156,F1156,Lister!$D$7:$D$16)-Q1156)*O1156/NETWORKDAYS(Lister!$D$20,Lister!$E$20,Lister!$D$7:$D$16),IF(AND(MONTH(E1156)=1,F1156&gt;DATE(2022,1,31)),(NETWORKDAYS(E1156,Lister!$E$20,Lister!$D$7:$D$16)-Q1156)*O1156/NETWORKDAYS(Lister!$D$20,Lister!$E$20,Lister!$D$7:$D$16),IF(AND(E1156&lt;DATE(2022,1,1),MONTH(F1156)=1),(NETWORKDAYS(Lister!$D$20,F1156,Lister!$D$7:$D$16)-Q1156)*O1156/NETWORKDAYS(Lister!$D$20,Lister!$E$20,Lister!$D$7:$D$16),IF(AND(E1156&lt;DATE(2022,1,1),F1156&gt;DATE(2022,1,31)),(NETWORKDAYS(Lister!$D$20,Lister!$E$20,Lister!$D$7:$D$16)-Q1156)*O1156/NETWORKDAYS(Lister!$D$20,Lister!$E$20,Lister!$D$7:$D$16),IF(OR(AND(E1156&lt;DATE(2022,1,1),F1156&lt;DATE(2022,1,1)),E1156&gt;DATE(2022,1,31)),0)))))),0),"")</f>
        <v/>
      </c>
      <c r="U1156" s="22" t="str">
        <f>IFERROR(MAX(IF(OR(P1156="",Q1156="",R1156=""),"",IF(AND(MONTH(E1156)=2,MONTH(F1156)=2),(NETWORKDAYS(E1156,F1156,Lister!$D$7:$D$16)-R1156)*O1156/NETWORKDAYS(Lister!$D$21,Lister!$E$21,Lister!$D$7:$D$16),IF(AND(MONTH(E1156)=2,F1156&gt;DATE(2022,2,28)),(NETWORKDAYS(E1156,Lister!$E$21,Lister!$D$7:$D$16)-R1156)*O1156/NETWORKDAYS(Lister!$D$21,Lister!$E$21,Lister!$D$7:$D$16),IF(AND(E1156&lt;DATE(2022,2,1),MONTH(F1156)=2),(NETWORKDAYS(Lister!$D$21,F1156,Lister!$D$7:$D$16)-R1156)*O1156/NETWORKDAYS(Lister!$D$21,Lister!$E$21,Lister!$D$7:$D$16),IF(AND(E1156&lt;DATE(2022,2,1),F1156&gt;DATE(2022,2,28)),(NETWORKDAYS(Lister!$D$21,Lister!$E$21,Lister!$D$7:$D$16)-R1156)*O1156/NETWORKDAYS(Lister!$D$21,Lister!$E$21,Lister!$D$7:$D$16),IF(OR(AND(E1156&lt;DATE(2022,2,1),F1156&lt;DATE(2022,2,1)),E1156&gt;DATE(2022,2,28)),0)))))),0),"")</f>
        <v/>
      </c>
      <c r="V1156" s="23" t="str">
        <f t="shared" si="122"/>
        <v/>
      </c>
      <c r="W1156" s="23" t="str">
        <f t="shared" si="123"/>
        <v/>
      </c>
      <c r="X1156" s="24" t="str">
        <f t="shared" si="124"/>
        <v/>
      </c>
    </row>
    <row r="1157" spans="1:24" x14ac:dyDescent="0.3">
      <c r="A1157" s="4" t="str">
        <f t="shared" si="125"/>
        <v/>
      </c>
      <c r="B1157" s="41"/>
      <c r="C1157" s="42"/>
      <c r="D1157" s="43"/>
      <c r="E1157" s="44"/>
      <c r="F1157" s="44"/>
      <c r="G1157" s="17" t="str">
        <f>IF(OR(E1157="",F1157=""),"",NETWORKDAYS(E1157,F1157,Lister!$D$7:$D$16))</f>
        <v/>
      </c>
      <c r="I1157" s="45" t="str">
        <f t="shared" si="119"/>
        <v/>
      </c>
      <c r="J1157" s="46"/>
      <c r="K1157" s="47">
        <f>IF(ISNUMBER('Opsparede løndele'!I1142),J1157+'Opsparede løndele'!I1142,J1157)</f>
        <v>0</v>
      </c>
      <c r="L1157" s="48"/>
      <c r="M1157" s="49"/>
      <c r="N1157" s="23" t="str">
        <f t="shared" si="120"/>
        <v/>
      </c>
      <c r="O1157" s="21" t="str">
        <f t="shared" si="121"/>
        <v/>
      </c>
      <c r="P1157" s="49"/>
      <c r="Q1157" s="49"/>
      <c r="R1157" s="49"/>
      <c r="S1157" s="22" t="str">
        <f>IFERROR(MAX(IF(OR(P1157="",Q1157="",R1157=""),"",IF(AND(MONTH(E1157)=12,MONTH(F1157)=12),(NETWORKDAYS(E1157,F1157,Lister!$D$7:$D$16)-P1157)*O1157/NETWORKDAYS(Lister!$D$19,Lister!$E$19,Lister!$D$7:$D$16),IF(AND(MONTH(E1157)=12,F1157&gt;DATE(2021,12,31)),(NETWORKDAYS(E1157,Lister!$E$19,Lister!$D$7:$D$16)-P1157)*O1157/NETWORKDAYS(Lister!$D$19,Lister!$E$19,Lister!$D$7:$D$16),IF(E1157&gt;DATE(2021,12,31),0)))),0),"")</f>
        <v/>
      </c>
      <c r="T1157" s="22" t="str">
        <f>IFERROR(MAX(IF(OR(P1157="",Q1157="",R1157=""),"",IF(AND(MONTH(E1157)=1,MONTH(F1157)=1),(NETWORKDAYS(E1157,F1157,Lister!$D$7:$D$16)-Q1157)*O1157/NETWORKDAYS(Lister!$D$20,Lister!$E$20,Lister!$D$7:$D$16),IF(AND(MONTH(E1157)=1,F1157&gt;DATE(2022,1,31)),(NETWORKDAYS(E1157,Lister!$E$20,Lister!$D$7:$D$16)-Q1157)*O1157/NETWORKDAYS(Lister!$D$20,Lister!$E$20,Lister!$D$7:$D$16),IF(AND(E1157&lt;DATE(2022,1,1),MONTH(F1157)=1),(NETWORKDAYS(Lister!$D$20,F1157,Lister!$D$7:$D$16)-Q1157)*O1157/NETWORKDAYS(Lister!$D$20,Lister!$E$20,Lister!$D$7:$D$16),IF(AND(E1157&lt;DATE(2022,1,1),F1157&gt;DATE(2022,1,31)),(NETWORKDAYS(Lister!$D$20,Lister!$E$20,Lister!$D$7:$D$16)-Q1157)*O1157/NETWORKDAYS(Lister!$D$20,Lister!$E$20,Lister!$D$7:$D$16),IF(OR(AND(E1157&lt;DATE(2022,1,1),F1157&lt;DATE(2022,1,1)),E1157&gt;DATE(2022,1,31)),0)))))),0),"")</f>
        <v/>
      </c>
      <c r="U1157" s="22" t="str">
        <f>IFERROR(MAX(IF(OR(P1157="",Q1157="",R1157=""),"",IF(AND(MONTH(E1157)=2,MONTH(F1157)=2),(NETWORKDAYS(E1157,F1157,Lister!$D$7:$D$16)-R1157)*O1157/NETWORKDAYS(Lister!$D$21,Lister!$E$21,Lister!$D$7:$D$16),IF(AND(MONTH(E1157)=2,F1157&gt;DATE(2022,2,28)),(NETWORKDAYS(E1157,Lister!$E$21,Lister!$D$7:$D$16)-R1157)*O1157/NETWORKDAYS(Lister!$D$21,Lister!$E$21,Lister!$D$7:$D$16),IF(AND(E1157&lt;DATE(2022,2,1),MONTH(F1157)=2),(NETWORKDAYS(Lister!$D$21,F1157,Lister!$D$7:$D$16)-R1157)*O1157/NETWORKDAYS(Lister!$D$21,Lister!$E$21,Lister!$D$7:$D$16),IF(AND(E1157&lt;DATE(2022,2,1),F1157&gt;DATE(2022,2,28)),(NETWORKDAYS(Lister!$D$21,Lister!$E$21,Lister!$D$7:$D$16)-R1157)*O1157/NETWORKDAYS(Lister!$D$21,Lister!$E$21,Lister!$D$7:$D$16),IF(OR(AND(E1157&lt;DATE(2022,2,1),F1157&lt;DATE(2022,2,1)),E1157&gt;DATE(2022,2,28)),0)))))),0),"")</f>
        <v/>
      </c>
      <c r="V1157" s="23" t="str">
        <f t="shared" si="122"/>
        <v/>
      </c>
      <c r="W1157" s="23" t="str">
        <f t="shared" si="123"/>
        <v/>
      </c>
      <c r="X1157" s="24" t="str">
        <f t="shared" si="124"/>
        <v/>
      </c>
    </row>
    <row r="1158" spans="1:24" x14ac:dyDescent="0.3">
      <c r="A1158" s="4" t="str">
        <f t="shared" si="125"/>
        <v/>
      </c>
      <c r="B1158" s="41"/>
      <c r="C1158" s="42"/>
      <c r="D1158" s="43"/>
      <c r="E1158" s="44"/>
      <c r="F1158" s="44"/>
      <c r="G1158" s="17" t="str">
        <f>IF(OR(E1158="",F1158=""),"",NETWORKDAYS(E1158,F1158,Lister!$D$7:$D$16))</f>
        <v/>
      </c>
      <c r="I1158" s="45" t="str">
        <f t="shared" si="119"/>
        <v/>
      </c>
      <c r="J1158" s="46"/>
      <c r="K1158" s="47">
        <f>IF(ISNUMBER('Opsparede løndele'!I1143),J1158+'Opsparede løndele'!I1143,J1158)</f>
        <v>0</v>
      </c>
      <c r="L1158" s="48"/>
      <c r="M1158" s="49"/>
      <c r="N1158" s="23" t="str">
        <f t="shared" si="120"/>
        <v/>
      </c>
      <c r="O1158" s="21" t="str">
        <f t="shared" si="121"/>
        <v/>
      </c>
      <c r="P1158" s="49"/>
      <c r="Q1158" s="49"/>
      <c r="R1158" s="49"/>
      <c r="S1158" s="22" t="str">
        <f>IFERROR(MAX(IF(OR(P1158="",Q1158="",R1158=""),"",IF(AND(MONTH(E1158)=12,MONTH(F1158)=12),(NETWORKDAYS(E1158,F1158,Lister!$D$7:$D$16)-P1158)*O1158/NETWORKDAYS(Lister!$D$19,Lister!$E$19,Lister!$D$7:$D$16),IF(AND(MONTH(E1158)=12,F1158&gt;DATE(2021,12,31)),(NETWORKDAYS(E1158,Lister!$E$19,Lister!$D$7:$D$16)-P1158)*O1158/NETWORKDAYS(Lister!$D$19,Lister!$E$19,Lister!$D$7:$D$16),IF(E1158&gt;DATE(2021,12,31),0)))),0),"")</f>
        <v/>
      </c>
      <c r="T1158" s="22" t="str">
        <f>IFERROR(MAX(IF(OR(P1158="",Q1158="",R1158=""),"",IF(AND(MONTH(E1158)=1,MONTH(F1158)=1),(NETWORKDAYS(E1158,F1158,Lister!$D$7:$D$16)-Q1158)*O1158/NETWORKDAYS(Lister!$D$20,Lister!$E$20,Lister!$D$7:$D$16),IF(AND(MONTH(E1158)=1,F1158&gt;DATE(2022,1,31)),(NETWORKDAYS(E1158,Lister!$E$20,Lister!$D$7:$D$16)-Q1158)*O1158/NETWORKDAYS(Lister!$D$20,Lister!$E$20,Lister!$D$7:$D$16),IF(AND(E1158&lt;DATE(2022,1,1),MONTH(F1158)=1),(NETWORKDAYS(Lister!$D$20,F1158,Lister!$D$7:$D$16)-Q1158)*O1158/NETWORKDAYS(Lister!$D$20,Lister!$E$20,Lister!$D$7:$D$16),IF(AND(E1158&lt;DATE(2022,1,1),F1158&gt;DATE(2022,1,31)),(NETWORKDAYS(Lister!$D$20,Lister!$E$20,Lister!$D$7:$D$16)-Q1158)*O1158/NETWORKDAYS(Lister!$D$20,Lister!$E$20,Lister!$D$7:$D$16),IF(OR(AND(E1158&lt;DATE(2022,1,1),F1158&lt;DATE(2022,1,1)),E1158&gt;DATE(2022,1,31)),0)))))),0),"")</f>
        <v/>
      </c>
      <c r="U1158" s="22" t="str">
        <f>IFERROR(MAX(IF(OR(P1158="",Q1158="",R1158=""),"",IF(AND(MONTH(E1158)=2,MONTH(F1158)=2),(NETWORKDAYS(E1158,F1158,Lister!$D$7:$D$16)-R1158)*O1158/NETWORKDAYS(Lister!$D$21,Lister!$E$21,Lister!$D$7:$D$16),IF(AND(MONTH(E1158)=2,F1158&gt;DATE(2022,2,28)),(NETWORKDAYS(E1158,Lister!$E$21,Lister!$D$7:$D$16)-R1158)*O1158/NETWORKDAYS(Lister!$D$21,Lister!$E$21,Lister!$D$7:$D$16),IF(AND(E1158&lt;DATE(2022,2,1),MONTH(F1158)=2),(NETWORKDAYS(Lister!$D$21,F1158,Lister!$D$7:$D$16)-R1158)*O1158/NETWORKDAYS(Lister!$D$21,Lister!$E$21,Lister!$D$7:$D$16),IF(AND(E1158&lt;DATE(2022,2,1),F1158&gt;DATE(2022,2,28)),(NETWORKDAYS(Lister!$D$21,Lister!$E$21,Lister!$D$7:$D$16)-R1158)*O1158/NETWORKDAYS(Lister!$D$21,Lister!$E$21,Lister!$D$7:$D$16),IF(OR(AND(E1158&lt;DATE(2022,2,1),F1158&lt;DATE(2022,2,1)),E1158&gt;DATE(2022,2,28)),0)))))),0),"")</f>
        <v/>
      </c>
      <c r="V1158" s="23" t="str">
        <f t="shared" si="122"/>
        <v/>
      </c>
      <c r="W1158" s="23" t="str">
        <f t="shared" si="123"/>
        <v/>
      </c>
      <c r="X1158" s="24" t="str">
        <f t="shared" si="124"/>
        <v/>
      </c>
    </row>
    <row r="1159" spans="1:24" x14ac:dyDescent="0.3">
      <c r="A1159" s="4" t="str">
        <f t="shared" si="125"/>
        <v/>
      </c>
      <c r="B1159" s="41"/>
      <c r="C1159" s="42"/>
      <c r="D1159" s="43"/>
      <c r="E1159" s="44"/>
      <c r="F1159" s="44"/>
      <c r="G1159" s="17" t="str">
        <f>IF(OR(E1159="",F1159=""),"",NETWORKDAYS(E1159,F1159,Lister!$D$7:$D$16))</f>
        <v/>
      </c>
      <c r="I1159" s="45" t="str">
        <f t="shared" si="119"/>
        <v/>
      </c>
      <c r="J1159" s="46"/>
      <c r="K1159" s="47">
        <f>IF(ISNUMBER('Opsparede løndele'!I1144),J1159+'Opsparede løndele'!I1144,J1159)</f>
        <v>0</v>
      </c>
      <c r="L1159" s="48"/>
      <c r="M1159" s="49"/>
      <c r="N1159" s="23" t="str">
        <f t="shared" si="120"/>
        <v/>
      </c>
      <c r="O1159" s="21" t="str">
        <f t="shared" si="121"/>
        <v/>
      </c>
      <c r="P1159" s="49"/>
      <c r="Q1159" s="49"/>
      <c r="R1159" s="49"/>
      <c r="S1159" s="22" t="str">
        <f>IFERROR(MAX(IF(OR(P1159="",Q1159="",R1159=""),"",IF(AND(MONTH(E1159)=12,MONTH(F1159)=12),(NETWORKDAYS(E1159,F1159,Lister!$D$7:$D$16)-P1159)*O1159/NETWORKDAYS(Lister!$D$19,Lister!$E$19,Lister!$D$7:$D$16),IF(AND(MONTH(E1159)=12,F1159&gt;DATE(2021,12,31)),(NETWORKDAYS(E1159,Lister!$E$19,Lister!$D$7:$D$16)-P1159)*O1159/NETWORKDAYS(Lister!$D$19,Lister!$E$19,Lister!$D$7:$D$16),IF(E1159&gt;DATE(2021,12,31),0)))),0),"")</f>
        <v/>
      </c>
      <c r="T1159" s="22" t="str">
        <f>IFERROR(MAX(IF(OR(P1159="",Q1159="",R1159=""),"",IF(AND(MONTH(E1159)=1,MONTH(F1159)=1),(NETWORKDAYS(E1159,F1159,Lister!$D$7:$D$16)-Q1159)*O1159/NETWORKDAYS(Lister!$D$20,Lister!$E$20,Lister!$D$7:$D$16),IF(AND(MONTH(E1159)=1,F1159&gt;DATE(2022,1,31)),(NETWORKDAYS(E1159,Lister!$E$20,Lister!$D$7:$D$16)-Q1159)*O1159/NETWORKDAYS(Lister!$D$20,Lister!$E$20,Lister!$D$7:$D$16),IF(AND(E1159&lt;DATE(2022,1,1),MONTH(F1159)=1),(NETWORKDAYS(Lister!$D$20,F1159,Lister!$D$7:$D$16)-Q1159)*O1159/NETWORKDAYS(Lister!$D$20,Lister!$E$20,Lister!$D$7:$D$16),IF(AND(E1159&lt;DATE(2022,1,1),F1159&gt;DATE(2022,1,31)),(NETWORKDAYS(Lister!$D$20,Lister!$E$20,Lister!$D$7:$D$16)-Q1159)*O1159/NETWORKDAYS(Lister!$D$20,Lister!$E$20,Lister!$D$7:$D$16),IF(OR(AND(E1159&lt;DATE(2022,1,1),F1159&lt;DATE(2022,1,1)),E1159&gt;DATE(2022,1,31)),0)))))),0),"")</f>
        <v/>
      </c>
      <c r="U1159" s="22" t="str">
        <f>IFERROR(MAX(IF(OR(P1159="",Q1159="",R1159=""),"",IF(AND(MONTH(E1159)=2,MONTH(F1159)=2),(NETWORKDAYS(E1159,F1159,Lister!$D$7:$D$16)-R1159)*O1159/NETWORKDAYS(Lister!$D$21,Lister!$E$21,Lister!$D$7:$D$16),IF(AND(MONTH(E1159)=2,F1159&gt;DATE(2022,2,28)),(NETWORKDAYS(E1159,Lister!$E$21,Lister!$D$7:$D$16)-R1159)*O1159/NETWORKDAYS(Lister!$D$21,Lister!$E$21,Lister!$D$7:$D$16),IF(AND(E1159&lt;DATE(2022,2,1),MONTH(F1159)=2),(NETWORKDAYS(Lister!$D$21,F1159,Lister!$D$7:$D$16)-R1159)*O1159/NETWORKDAYS(Lister!$D$21,Lister!$E$21,Lister!$D$7:$D$16),IF(AND(E1159&lt;DATE(2022,2,1),F1159&gt;DATE(2022,2,28)),(NETWORKDAYS(Lister!$D$21,Lister!$E$21,Lister!$D$7:$D$16)-R1159)*O1159/NETWORKDAYS(Lister!$D$21,Lister!$E$21,Lister!$D$7:$D$16),IF(OR(AND(E1159&lt;DATE(2022,2,1),F1159&lt;DATE(2022,2,1)),E1159&gt;DATE(2022,2,28)),0)))))),0),"")</f>
        <v/>
      </c>
      <c r="V1159" s="23" t="str">
        <f t="shared" si="122"/>
        <v/>
      </c>
      <c r="W1159" s="23" t="str">
        <f t="shared" si="123"/>
        <v/>
      </c>
      <c r="X1159" s="24" t="str">
        <f t="shared" si="124"/>
        <v/>
      </c>
    </row>
    <row r="1160" spans="1:24" x14ac:dyDescent="0.3">
      <c r="A1160" s="4" t="str">
        <f t="shared" si="125"/>
        <v/>
      </c>
      <c r="B1160" s="41"/>
      <c r="C1160" s="42"/>
      <c r="D1160" s="43"/>
      <c r="E1160" s="44"/>
      <c r="F1160" s="44"/>
      <c r="G1160" s="17" t="str">
        <f>IF(OR(E1160="",F1160=""),"",NETWORKDAYS(E1160,F1160,Lister!$D$7:$D$16))</f>
        <v/>
      </c>
      <c r="I1160" s="45" t="str">
        <f t="shared" si="119"/>
        <v/>
      </c>
      <c r="J1160" s="46"/>
      <c r="K1160" s="47">
        <f>IF(ISNUMBER('Opsparede løndele'!I1145),J1160+'Opsparede løndele'!I1145,J1160)</f>
        <v>0</v>
      </c>
      <c r="L1160" s="48"/>
      <c r="M1160" s="49"/>
      <c r="N1160" s="23" t="str">
        <f t="shared" si="120"/>
        <v/>
      </c>
      <c r="O1160" s="21" t="str">
        <f t="shared" si="121"/>
        <v/>
      </c>
      <c r="P1160" s="49"/>
      <c r="Q1160" s="49"/>
      <c r="R1160" s="49"/>
      <c r="S1160" s="22" t="str">
        <f>IFERROR(MAX(IF(OR(P1160="",Q1160="",R1160=""),"",IF(AND(MONTH(E1160)=12,MONTH(F1160)=12),(NETWORKDAYS(E1160,F1160,Lister!$D$7:$D$16)-P1160)*O1160/NETWORKDAYS(Lister!$D$19,Lister!$E$19,Lister!$D$7:$D$16),IF(AND(MONTH(E1160)=12,F1160&gt;DATE(2021,12,31)),(NETWORKDAYS(E1160,Lister!$E$19,Lister!$D$7:$D$16)-P1160)*O1160/NETWORKDAYS(Lister!$D$19,Lister!$E$19,Lister!$D$7:$D$16),IF(E1160&gt;DATE(2021,12,31),0)))),0),"")</f>
        <v/>
      </c>
      <c r="T1160" s="22" t="str">
        <f>IFERROR(MAX(IF(OR(P1160="",Q1160="",R1160=""),"",IF(AND(MONTH(E1160)=1,MONTH(F1160)=1),(NETWORKDAYS(E1160,F1160,Lister!$D$7:$D$16)-Q1160)*O1160/NETWORKDAYS(Lister!$D$20,Lister!$E$20,Lister!$D$7:$D$16),IF(AND(MONTH(E1160)=1,F1160&gt;DATE(2022,1,31)),(NETWORKDAYS(E1160,Lister!$E$20,Lister!$D$7:$D$16)-Q1160)*O1160/NETWORKDAYS(Lister!$D$20,Lister!$E$20,Lister!$D$7:$D$16),IF(AND(E1160&lt;DATE(2022,1,1),MONTH(F1160)=1),(NETWORKDAYS(Lister!$D$20,F1160,Lister!$D$7:$D$16)-Q1160)*O1160/NETWORKDAYS(Lister!$D$20,Lister!$E$20,Lister!$D$7:$D$16),IF(AND(E1160&lt;DATE(2022,1,1),F1160&gt;DATE(2022,1,31)),(NETWORKDAYS(Lister!$D$20,Lister!$E$20,Lister!$D$7:$D$16)-Q1160)*O1160/NETWORKDAYS(Lister!$D$20,Lister!$E$20,Lister!$D$7:$D$16),IF(OR(AND(E1160&lt;DATE(2022,1,1),F1160&lt;DATE(2022,1,1)),E1160&gt;DATE(2022,1,31)),0)))))),0),"")</f>
        <v/>
      </c>
      <c r="U1160" s="22" t="str">
        <f>IFERROR(MAX(IF(OR(P1160="",Q1160="",R1160=""),"",IF(AND(MONTH(E1160)=2,MONTH(F1160)=2),(NETWORKDAYS(E1160,F1160,Lister!$D$7:$D$16)-R1160)*O1160/NETWORKDAYS(Lister!$D$21,Lister!$E$21,Lister!$D$7:$D$16),IF(AND(MONTH(E1160)=2,F1160&gt;DATE(2022,2,28)),(NETWORKDAYS(E1160,Lister!$E$21,Lister!$D$7:$D$16)-R1160)*O1160/NETWORKDAYS(Lister!$D$21,Lister!$E$21,Lister!$D$7:$D$16),IF(AND(E1160&lt;DATE(2022,2,1),MONTH(F1160)=2),(NETWORKDAYS(Lister!$D$21,F1160,Lister!$D$7:$D$16)-R1160)*O1160/NETWORKDAYS(Lister!$D$21,Lister!$E$21,Lister!$D$7:$D$16),IF(AND(E1160&lt;DATE(2022,2,1),F1160&gt;DATE(2022,2,28)),(NETWORKDAYS(Lister!$D$21,Lister!$E$21,Lister!$D$7:$D$16)-R1160)*O1160/NETWORKDAYS(Lister!$D$21,Lister!$E$21,Lister!$D$7:$D$16),IF(OR(AND(E1160&lt;DATE(2022,2,1),F1160&lt;DATE(2022,2,1)),E1160&gt;DATE(2022,2,28)),0)))))),0),"")</f>
        <v/>
      </c>
      <c r="V1160" s="23" t="str">
        <f t="shared" si="122"/>
        <v/>
      </c>
      <c r="W1160" s="23" t="str">
        <f t="shared" si="123"/>
        <v/>
      </c>
      <c r="X1160" s="24" t="str">
        <f t="shared" si="124"/>
        <v/>
      </c>
    </row>
    <row r="1161" spans="1:24" x14ac:dyDescent="0.3">
      <c r="A1161" s="4" t="str">
        <f t="shared" si="125"/>
        <v/>
      </c>
      <c r="B1161" s="41"/>
      <c r="C1161" s="42"/>
      <c r="D1161" s="43"/>
      <c r="E1161" s="44"/>
      <c r="F1161" s="44"/>
      <c r="G1161" s="17" t="str">
        <f>IF(OR(E1161="",F1161=""),"",NETWORKDAYS(E1161,F1161,Lister!$D$7:$D$16))</f>
        <v/>
      </c>
      <c r="I1161" s="45" t="str">
        <f t="shared" si="119"/>
        <v/>
      </c>
      <c r="J1161" s="46"/>
      <c r="K1161" s="47">
        <f>IF(ISNUMBER('Opsparede løndele'!I1146),J1161+'Opsparede løndele'!I1146,J1161)</f>
        <v>0</v>
      </c>
      <c r="L1161" s="48"/>
      <c r="M1161" s="49"/>
      <c r="N1161" s="23" t="str">
        <f t="shared" si="120"/>
        <v/>
      </c>
      <c r="O1161" s="21" t="str">
        <f t="shared" si="121"/>
        <v/>
      </c>
      <c r="P1161" s="49"/>
      <c r="Q1161" s="49"/>
      <c r="R1161" s="49"/>
      <c r="S1161" s="22" t="str">
        <f>IFERROR(MAX(IF(OR(P1161="",Q1161="",R1161=""),"",IF(AND(MONTH(E1161)=12,MONTH(F1161)=12),(NETWORKDAYS(E1161,F1161,Lister!$D$7:$D$16)-P1161)*O1161/NETWORKDAYS(Lister!$D$19,Lister!$E$19,Lister!$D$7:$D$16),IF(AND(MONTH(E1161)=12,F1161&gt;DATE(2021,12,31)),(NETWORKDAYS(E1161,Lister!$E$19,Lister!$D$7:$D$16)-P1161)*O1161/NETWORKDAYS(Lister!$D$19,Lister!$E$19,Lister!$D$7:$D$16),IF(E1161&gt;DATE(2021,12,31),0)))),0),"")</f>
        <v/>
      </c>
      <c r="T1161" s="22" t="str">
        <f>IFERROR(MAX(IF(OR(P1161="",Q1161="",R1161=""),"",IF(AND(MONTH(E1161)=1,MONTH(F1161)=1),(NETWORKDAYS(E1161,F1161,Lister!$D$7:$D$16)-Q1161)*O1161/NETWORKDAYS(Lister!$D$20,Lister!$E$20,Lister!$D$7:$D$16),IF(AND(MONTH(E1161)=1,F1161&gt;DATE(2022,1,31)),(NETWORKDAYS(E1161,Lister!$E$20,Lister!$D$7:$D$16)-Q1161)*O1161/NETWORKDAYS(Lister!$D$20,Lister!$E$20,Lister!$D$7:$D$16),IF(AND(E1161&lt;DATE(2022,1,1),MONTH(F1161)=1),(NETWORKDAYS(Lister!$D$20,F1161,Lister!$D$7:$D$16)-Q1161)*O1161/NETWORKDAYS(Lister!$D$20,Lister!$E$20,Lister!$D$7:$D$16),IF(AND(E1161&lt;DATE(2022,1,1),F1161&gt;DATE(2022,1,31)),(NETWORKDAYS(Lister!$D$20,Lister!$E$20,Lister!$D$7:$D$16)-Q1161)*O1161/NETWORKDAYS(Lister!$D$20,Lister!$E$20,Lister!$D$7:$D$16),IF(OR(AND(E1161&lt;DATE(2022,1,1),F1161&lt;DATE(2022,1,1)),E1161&gt;DATE(2022,1,31)),0)))))),0),"")</f>
        <v/>
      </c>
      <c r="U1161" s="22" t="str">
        <f>IFERROR(MAX(IF(OR(P1161="",Q1161="",R1161=""),"",IF(AND(MONTH(E1161)=2,MONTH(F1161)=2),(NETWORKDAYS(E1161,F1161,Lister!$D$7:$D$16)-R1161)*O1161/NETWORKDAYS(Lister!$D$21,Lister!$E$21,Lister!$D$7:$D$16),IF(AND(MONTH(E1161)=2,F1161&gt;DATE(2022,2,28)),(NETWORKDAYS(E1161,Lister!$E$21,Lister!$D$7:$D$16)-R1161)*O1161/NETWORKDAYS(Lister!$D$21,Lister!$E$21,Lister!$D$7:$D$16),IF(AND(E1161&lt;DATE(2022,2,1),MONTH(F1161)=2),(NETWORKDAYS(Lister!$D$21,F1161,Lister!$D$7:$D$16)-R1161)*O1161/NETWORKDAYS(Lister!$D$21,Lister!$E$21,Lister!$D$7:$D$16),IF(AND(E1161&lt;DATE(2022,2,1),F1161&gt;DATE(2022,2,28)),(NETWORKDAYS(Lister!$D$21,Lister!$E$21,Lister!$D$7:$D$16)-R1161)*O1161/NETWORKDAYS(Lister!$D$21,Lister!$E$21,Lister!$D$7:$D$16),IF(OR(AND(E1161&lt;DATE(2022,2,1),F1161&lt;DATE(2022,2,1)),E1161&gt;DATE(2022,2,28)),0)))))),0),"")</f>
        <v/>
      </c>
      <c r="V1161" s="23" t="str">
        <f t="shared" si="122"/>
        <v/>
      </c>
      <c r="W1161" s="23" t="str">
        <f t="shared" si="123"/>
        <v/>
      </c>
      <c r="X1161" s="24" t="str">
        <f t="shared" si="124"/>
        <v/>
      </c>
    </row>
    <row r="1162" spans="1:24" x14ac:dyDescent="0.3">
      <c r="A1162" s="4" t="str">
        <f t="shared" si="125"/>
        <v/>
      </c>
      <c r="B1162" s="41"/>
      <c r="C1162" s="42"/>
      <c r="D1162" s="43"/>
      <c r="E1162" s="44"/>
      <c r="F1162" s="44"/>
      <c r="G1162" s="17" t="str">
        <f>IF(OR(E1162="",F1162=""),"",NETWORKDAYS(E1162,F1162,Lister!$D$7:$D$16))</f>
        <v/>
      </c>
      <c r="I1162" s="45" t="str">
        <f t="shared" si="119"/>
        <v/>
      </c>
      <c r="J1162" s="46"/>
      <c r="K1162" s="47">
        <f>IF(ISNUMBER('Opsparede løndele'!I1147),J1162+'Opsparede løndele'!I1147,J1162)</f>
        <v>0</v>
      </c>
      <c r="L1162" s="48"/>
      <c r="M1162" s="49"/>
      <c r="N1162" s="23" t="str">
        <f t="shared" si="120"/>
        <v/>
      </c>
      <c r="O1162" s="21" t="str">
        <f t="shared" si="121"/>
        <v/>
      </c>
      <c r="P1162" s="49"/>
      <c r="Q1162" s="49"/>
      <c r="R1162" s="49"/>
      <c r="S1162" s="22" t="str">
        <f>IFERROR(MAX(IF(OR(P1162="",Q1162="",R1162=""),"",IF(AND(MONTH(E1162)=12,MONTH(F1162)=12),(NETWORKDAYS(E1162,F1162,Lister!$D$7:$D$16)-P1162)*O1162/NETWORKDAYS(Lister!$D$19,Lister!$E$19,Lister!$D$7:$D$16),IF(AND(MONTH(E1162)=12,F1162&gt;DATE(2021,12,31)),(NETWORKDAYS(E1162,Lister!$E$19,Lister!$D$7:$D$16)-P1162)*O1162/NETWORKDAYS(Lister!$D$19,Lister!$E$19,Lister!$D$7:$D$16),IF(E1162&gt;DATE(2021,12,31),0)))),0),"")</f>
        <v/>
      </c>
      <c r="T1162" s="22" t="str">
        <f>IFERROR(MAX(IF(OR(P1162="",Q1162="",R1162=""),"",IF(AND(MONTH(E1162)=1,MONTH(F1162)=1),(NETWORKDAYS(E1162,F1162,Lister!$D$7:$D$16)-Q1162)*O1162/NETWORKDAYS(Lister!$D$20,Lister!$E$20,Lister!$D$7:$D$16),IF(AND(MONTH(E1162)=1,F1162&gt;DATE(2022,1,31)),(NETWORKDAYS(E1162,Lister!$E$20,Lister!$D$7:$D$16)-Q1162)*O1162/NETWORKDAYS(Lister!$D$20,Lister!$E$20,Lister!$D$7:$D$16),IF(AND(E1162&lt;DATE(2022,1,1),MONTH(F1162)=1),(NETWORKDAYS(Lister!$D$20,F1162,Lister!$D$7:$D$16)-Q1162)*O1162/NETWORKDAYS(Lister!$D$20,Lister!$E$20,Lister!$D$7:$D$16),IF(AND(E1162&lt;DATE(2022,1,1),F1162&gt;DATE(2022,1,31)),(NETWORKDAYS(Lister!$D$20,Lister!$E$20,Lister!$D$7:$D$16)-Q1162)*O1162/NETWORKDAYS(Lister!$D$20,Lister!$E$20,Lister!$D$7:$D$16),IF(OR(AND(E1162&lt;DATE(2022,1,1),F1162&lt;DATE(2022,1,1)),E1162&gt;DATE(2022,1,31)),0)))))),0),"")</f>
        <v/>
      </c>
      <c r="U1162" s="22" t="str">
        <f>IFERROR(MAX(IF(OR(P1162="",Q1162="",R1162=""),"",IF(AND(MONTH(E1162)=2,MONTH(F1162)=2),(NETWORKDAYS(E1162,F1162,Lister!$D$7:$D$16)-R1162)*O1162/NETWORKDAYS(Lister!$D$21,Lister!$E$21,Lister!$D$7:$D$16),IF(AND(MONTH(E1162)=2,F1162&gt;DATE(2022,2,28)),(NETWORKDAYS(E1162,Lister!$E$21,Lister!$D$7:$D$16)-R1162)*O1162/NETWORKDAYS(Lister!$D$21,Lister!$E$21,Lister!$D$7:$D$16),IF(AND(E1162&lt;DATE(2022,2,1),MONTH(F1162)=2),(NETWORKDAYS(Lister!$D$21,F1162,Lister!$D$7:$D$16)-R1162)*O1162/NETWORKDAYS(Lister!$D$21,Lister!$E$21,Lister!$D$7:$D$16),IF(AND(E1162&lt;DATE(2022,2,1),F1162&gt;DATE(2022,2,28)),(NETWORKDAYS(Lister!$D$21,Lister!$E$21,Lister!$D$7:$D$16)-R1162)*O1162/NETWORKDAYS(Lister!$D$21,Lister!$E$21,Lister!$D$7:$D$16),IF(OR(AND(E1162&lt;DATE(2022,2,1),F1162&lt;DATE(2022,2,1)),E1162&gt;DATE(2022,2,28)),0)))))),0),"")</f>
        <v/>
      </c>
      <c r="V1162" s="23" t="str">
        <f t="shared" si="122"/>
        <v/>
      </c>
      <c r="W1162" s="23" t="str">
        <f t="shared" si="123"/>
        <v/>
      </c>
      <c r="X1162" s="24" t="str">
        <f t="shared" si="124"/>
        <v/>
      </c>
    </row>
    <row r="1163" spans="1:24" x14ac:dyDescent="0.3">
      <c r="A1163" s="4" t="str">
        <f t="shared" si="125"/>
        <v/>
      </c>
      <c r="B1163" s="41"/>
      <c r="C1163" s="42"/>
      <c r="D1163" s="43"/>
      <c r="E1163" s="44"/>
      <c r="F1163" s="44"/>
      <c r="G1163" s="17" t="str">
        <f>IF(OR(E1163="",F1163=""),"",NETWORKDAYS(E1163,F1163,Lister!$D$7:$D$16))</f>
        <v/>
      </c>
      <c r="I1163" s="45" t="str">
        <f t="shared" si="119"/>
        <v/>
      </c>
      <c r="J1163" s="46"/>
      <c r="K1163" s="47">
        <f>IF(ISNUMBER('Opsparede løndele'!I1148),J1163+'Opsparede løndele'!I1148,J1163)</f>
        <v>0</v>
      </c>
      <c r="L1163" s="48"/>
      <c r="M1163" s="49"/>
      <c r="N1163" s="23" t="str">
        <f t="shared" si="120"/>
        <v/>
      </c>
      <c r="O1163" s="21" t="str">
        <f t="shared" si="121"/>
        <v/>
      </c>
      <c r="P1163" s="49"/>
      <c r="Q1163" s="49"/>
      <c r="R1163" s="49"/>
      <c r="S1163" s="22" t="str">
        <f>IFERROR(MAX(IF(OR(P1163="",Q1163="",R1163=""),"",IF(AND(MONTH(E1163)=12,MONTH(F1163)=12),(NETWORKDAYS(E1163,F1163,Lister!$D$7:$D$16)-P1163)*O1163/NETWORKDAYS(Lister!$D$19,Lister!$E$19,Lister!$D$7:$D$16),IF(AND(MONTH(E1163)=12,F1163&gt;DATE(2021,12,31)),(NETWORKDAYS(E1163,Lister!$E$19,Lister!$D$7:$D$16)-P1163)*O1163/NETWORKDAYS(Lister!$D$19,Lister!$E$19,Lister!$D$7:$D$16),IF(E1163&gt;DATE(2021,12,31),0)))),0),"")</f>
        <v/>
      </c>
      <c r="T1163" s="22" t="str">
        <f>IFERROR(MAX(IF(OR(P1163="",Q1163="",R1163=""),"",IF(AND(MONTH(E1163)=1,MONTH(F1163)=1),(NETWORKDAYS(E1163,F1163,Lister!$D$7:$D$16)-Q1163)*O1163/NETWORKDAYS(Lister!$D$20,Lister!$E$20,Lister!$D$7:$D$16),IF(AND(MONTH(E1163)=1,F1163&gt;DATE(2022,1,31)),(NETWORKDAYS(E1163,Lister!$E$20,Lister!$D$7:$D$16)-Q1163)*O1163/NETWORKDAYS(Lister!$D$20,Lister!$E$20,Lister!$D$7:$D$16),IF(AND(E1163&lt;DATE(2022,1,1),MONTH(F1163)=1),(NETWORKDAYS(Lister!$D$20,F1163,Lister!$D$7:$D$16)-Q1163)*O1163/NETWORKDAYS(Lister!$D$20,Lister!$E$20,Lister!$D$7:$D$16),IF(AND(E1163&lt;DATE(2022,1,1),F1163&gt;DATE(2022,1,31)),(NETWORKDAYS(Lister!$D$20,Lister!$E$20,Lister!$D$7:$D$16)-Q1163)*O1163/NETWORKDAYS(Lister!$D$20,Lister!$E$20,Lister!$D$7:$D$16),IF(OR(AND(E1163&lt;DATE(2022,1,1),F1163&lt;DATE(2022,1,1)),E1163&gt;DATE(2022,1,31)),0)))))),0),"")</f>
        <v/>
      </c>
      <c r="U1163" s="22" t="str">
        <f>IFERROR(MAX(IF(OR(P1163="",Q1163="",R1163=""),"",IF(AND(MONTH(E1163)=2,MONTH(F1163)=2),(NETWORKDAYS(E1163,F1163,Lister!$D$7:$D$16)-R1163)*O1163/NETWORKDAYS(Lister!$D$21,Lister!$E$21,Lister!$D$7:$D$16),IF(AND(MONTH(E1163)=2,F1163&gt;DATE(2022,2,28)),(NETWORKDAYS(E1163,Lister!$E$21,Lister!$D$7:$D$16)-R1163)*O1163/NETWORKDAYS(Lister!$D$21,Lister!$E$21,Lister!$D$7:$D$16),IF(AND(E1163&lt;DATE(2022,2,1),MONTH(F1163)=2),(NETWORKDAYS(Lister!$D$21,F1163,Lister!$D$7:$D$16)-R1163)*O1163/NETWORKDAYS(Lister!$D$21,Lister!$E$21,Lister!$D$7:$D$16),IF(AND(E1163&lt;DATE(2022,2,1),F1163&gt;DATE(2022,2,28)),(NETWORKDAYS(Lister!$D$21,Lister!$E$21,Lister!$D$7:$D$16)-R1163)*O1163/NETWORKDAYS(Lister!$D$21,Lister!$E$21,Lister!$D$7:$D$16),IF(OR(AND(E1163&lt;DATE(2022,2,1),F1163&lt;DATE(2022,2,1)),E1163&gt;DATE(2022,2,28)),0)))))),0),"")</f>
        <v/>
      </c>
      <c r="V1163" s="23" t="str">
        <f t="shared" si="122"/>
        <v/>
      </c>
      <c r="W1163" s="23" t="str">
        <f t="shared" si="123"/>
        <v/>
      </c>
      <c r="X1163" s="24" t="str">
        <f t="shared" si="124"/>
        <v/>
      </c>
    </row>
    <row r="1164" spans="1:24" x14ac:dyDescent="0.3">
      <c r="A1164" s="4" t="str">
        <f t="shared" si="125"/>
        <v/>
      </c>
      <c r="B1164" s="41"/>
      <c r="C1164" s="42"/>
      <c r="D1164" s="43"/>
      <c r="E1164" s="44"/>
      <c r="F1164" s="44"/>
      <c r="G1164" s="17" t="str">
        <f>IF(OR(E1164="",F1164=""),"",NETWORKDAYS(E1164,F1164,Lister!$D$7:$D$16))</f>
        <v/>
      </c>
      <c r="I1164" s="45" t="str">
        <f t="shared" si="119"/>
        <v/>
      </c>
      <c r="J1164" s="46"/>
      <c r="K1164" s="47">
        <f>IF(ISNUMBER('Opsparede løndele'!I1149),J1164+'Opsparede løndele'!I1149,J1164)</f>
        <v>0</v>
      </c>
      <c r="L1164" s="48"/>
      <c r="M1164" s="49"/>
      <c r="N1164" s="23" t="str">
        <f t="shared" si="120"/>
        <v/>
      </c>
      <c r="O1164" s="21" t="str">
        <f t="shared" si="121"/>
        <v/>
      </c>
      <c r="P1164" s="49"/>
      <c r="Q1164" s="49"/>
      <c r="R1164" s="49"/>
      <c r="S1164" s="22" t="str">
        <f>IFERROR(MAX(IF(OR(P1164="",Q1164="",R1164=""),"",IF(AND(MONTH(E1164)=12,MONTH(F1164)=12),(NETWORKDAYS(E1164,F1164,Lister!$D$7:$D$16)-P1164)*O1164/NETWORKDAYS(Lister!$D$19,Lister!$E$19,Lister!$D$7:$D$16),IF(AND(MONTH(E1164)=12,F1164&gt;DATE(2021,12,31)),(NETWORKDAYS(E1164,Lister!$E$19,Lister!$D$7:$D$16)-P1164)*O1164/NETWORKDAYS(Lister!$D$19,Lister!$E$19,Lister!$D$7:$D$16),IF(E1164&gt;DATE(2021,12,31),0)))),0),"")</f>
        <v/>
      </c>
      <c r="T1164" s="22" t="str">
        <f>IFERROR(MAX(IF(OR(P1164="",Q1164="",R1164=""),"",IF(AND(MONTH(E1164)=1,MONTH(F1164)=1),(NETWORKDAYS(E1164,F1164,Lister!$D$7:$D$16)-Q1164)*O1164/NETWORKDAYS(Lister!$D$20,Lister!$E$20,Lister!$D$7:$D$16),IF(AND(MONTH(E1164)=1,F1164&gt;DATE(2022,1,31)),(NETWORKDAYS(E1164,Lister!$E$20,Lister!$D$7:$D$16)-Q1164)*O1164/NETWORKDAYS(Lister!$D$20,Lister!$E$20,Lister!$D$7:$D$16),IF(AND(E1164&lt;DATE(2022,1,1),MONTH(F1164)=1),(NETWORKDAYS(Lister!$D$20,F1164,Lister!$D$7:$D$16)-Q1164)*O1164/NETWORKDAYS(Lister!$D$20,Lister!$E$20,Lister!$D$7:$D$16),IF(AND(E1164&lt;DATE(2022,1,1),F1164&gt;DATE(2022,1,31)),(NETWORKDAYS(Lister!$D$20,Lister!$E$20,Lister!$D$7:$D$16)-Q1164)*O1164/NETWORKDAYS(Lister!$D$20,Lister!$E$20,Lister!$D$7:$D$16),IF(OR(AND(E1164&lt;DATE(2022,1,1),F1164&lt;DATE(2022,1,1)),E1164&gt;DATE(2022,1,31)),0)))))),0),"")</f>
        <v/>
      </c>
      <c r="U1164" s="22" t="str">
        <f>IFERROR(MAX(IF(OR(P1164="",Q1164="",R1164=""),"",IF(AND(MONTH(E1164)=2,MONTH(F1164)=2),(NETWORKDAYS(E1164,F1164,Lister!$D$7:$D$16)-R1164)*O1164/NETWORKDAYS(Lister!$D$21,Lister!$E$21,Lister!$D$7:$D$16),IF(AND(MONTH(E1164)=2,F1164&gt;DATE(2022,2,28)),(NETWORKDAYS(E1164,Lister!$E$21,Lister!$D$7:$D$16)-R1164)*O1164/NETWORKDAYS(Lister!$D$21,Lister!$E$21,Lister!$D$7:$D$16),IF(AND(E1164&lt;DATE(2022,2,1),MONTH(F1164)=2),(NETWORKDAYS(Lister!$D$21,F1164,Lister!$D$7:$D$16)-R1164)*O1164/NETWORKDAYS(Lister!$D$21,Lister!$E$21,Lister!$D$7:$D$16),IF(AND(E1164&lt;DATE(2022,2,1),F1164&gt;DATE(2022,2,28)),(NETWORKDAYS(Lister!$D$21,Lister!$E$21,Lister!$D$7:$D$16)-R1164)*O1164/NETWORKDAYS(Lister!$D$21,Lister!$E$21,Lister!$D$7:$D$16),IF(OR(AND(E1164&lt;DATE(2022,2,1),F1164&lt;DATE(2022,2,1)),E1164&gt;DATE(2022,2,28)),0)))))),0),"")</f>
        <v/>
      </c>
      <c r="V1164" s="23" t="str">
        <f t="shared" si="122"/>
        <v/>
      </c>
      <c r="W1164" s="23" t="str">
        <f t="shared" si="123"/>
        <v/>
      </c>
      <c r="X1164" s="24" t="str">
        <f t="shared" si="124"/>
        <v/>
      </c>
    </row>
    <row r="1165" spans="1:24" x14ac:dyDescent="0.3">
      <c r="A1165" s="4" t="str">
        <f t="shared" si="125"/>
        <v/>
      </c>
      <c r="B1165" s="41"/>
      <c r="C1165" s="42"/>
      <c r="D1165" s="43"/>
      <c r="E1165" s="44"/>
      <c r="F1165" s="44"/>
      <c r="G1165" s="17" t="str">
        <f>IF(OR(E1165="",F1165=""),"",NETWORKDAYS(E1165,F1165,Lister!$D$7:$D$16))</f>
        <v/>
      </c>
      <c r="I1165" s="45" t="str">
        <f t="shared" si="119"/>
        <v/>
      </c>
      <c r="J1165" s="46"/>
      <c r="K1165" s="47">
        <f>IF(ISNUMBER('Opsparede løndele'!I1150),J1165+'Opsparede løndele'!I1150,J1165)</f>
        <v>0</v>
      </c>
      <c r="L1165" s="48"/>
      <c r="M1165" s="49"/>
      <c r="N1165" s="23" t="str">
        <f t="shared" si="120"/>
        <v/>
      </c>
      <c r="O1165" s="21" t="str">
        <f t="shared" si="121"/>
        <v/>
      </c>
      <c r="P1165" s="49"/>
      <c r="Q1165" s="49"/>
      <c r="R1165" s="49"/>
      <c r="S1165" s="22" t="str">
        <f>IFERROR(MAX(IF(OR(P1165="",Q1165="",R1165=""),"",IF(AND(MONTH(E1165)=12,MONTH(F1165)=12),(NETWORKDAYS(E1165,F1165,Lister!$D$7:$D$16)-P1165)*O1165/NETWORKDAYS(Lister!$D$19,Lister!$E$19,Lister!$D$7:$D$16),IF(AND(MONTH(E1165)=12,F1165&gt;DATE(2021,12,31)),(NETWORKDAYS(E1165,Lister!$E$19,Lister!$D$7:$D$16)-P1165)*O1165/NETWORKDAYS(Lister!$D$19,Lister!$E$19,Lister!$D$7:$D$16),IF(E1165&gt;DATE(2021,12,31),0)))),0),"")</f>
        <v/>
      </c>
      <c r="T1165" s="22" t="str">
        <f>IFERROR(MAX(IF(OR(P1165="",Q1165="",R1165=""),"",IF(AND(MONTH(E1165)=1,MONTH(F1165)=1),(NETWORKDAYS(E1165,F1165,Lister!$D$7:$D$16)-Q1165)*O1165/NETWORKDAYS(Lister!$D$20,Lister!$E$20,Lister!$D$7:$D$16),IF(AND(MONTH(E1165)=1,F1165&gt;DATE(2022,1,31)),(NETWORKDAYS(E1165,Lister!$E$20,Lister!$D$7:$D$16)-Q1165)*O1165/NETWORKDAYS(Lister!$D$20,Lister!$E$20,Lister!$D$7:$D$16),IF(AND(E1165&lt;DATE(2022,1,1),MONTH(F1165)=1),(NETWORKDAYS(Lister!$D$20,F1165,Lister!$D$7:$D$16)-Q1165)*O1165/NETWORKDAYS(Lister!$D$20,Lister!$E$20,Lister!$D$7:$D$16),IF(AND(E1165&lt;DATE(2022,1,1),F1165&gt;DATE(2022,1,31)),(NETWORKDAYS(Lister!$D$20,Lister!$E$20,Lister!$D$7:$D$16)-Q1165)*O1165/NETWORKDAYS(Lister!$D$20,Lister!$E$20,Lister!$D$7:$D$16),IF(OR(AND(E1165&lt;DATE(2022,1,1),F1165&lt;DATE(2022,1,1)),E1165&gt;DATE(2022,1,31)),0)))))),0),"")</f>
        <v/>
      </c>
      <c r="U1165" s="22" t="str">
        <f>IFERROR(MAX(IF(OR(P1165="",Q1165="",R1165=""),"",IF(AND(MONTH(E1165)=2,MONTH(F1165)=2),(NETWORKDAYS(E1165,F1165,Lister!$D$7:$D$16)-R1165)*O1165/NETWORKDAYS(Lister!$D$21,Lister!$E$21,Lister!$D$7:$D$16),IF(AND(MONTH(E1165)=2,F1165&gt;DATE(2022,2,28)),(NETWORKDAYS(E1165,Lister!$E$21,Lister!$D$7:$D$16)-R1165)*O1165/NETWORKDAYS(Lister!$D$21,Lister!$E$21,Lister!$D$7:$D$16),IF(AND(E1165&lt;DATE(2022,2,1),MONTH(F1165)=2),(NETWORKDAYS(Lister!$D$21,F1165,Lister!$D$7:$D$16)-R1165)*O1165/NETWORKDAYS(Lister!$D$21,Lister!$E$21,Lister!$D$7:$D$16),IF(AND(E1165&lt;DATE(2022,2,1),F1165&gt;DATE(2022,2,28)),(NETWORKDAYS(Lister!$D$21,Lister!$E$21,Lister!$D$7:$D$16)-R1165)*O1165/NETWORKDAYS(Lister!$D$21,Lister!$E$21,Lister!$D$7:$D$16),IF(OR(AND(E1165&lt;DATE(2022,2,1),F1165&lt;DATE(2022,2,1)),E1165&gt;DATE(2022,2,28)),0)))))),0),"")</f>
        <v/>
      </c>
      <c r="V1165" s="23" t="str">
        <f t="shared" si="122"/>
        <v/>
      </c>
      <c r="W1165" s="23" t="str">
        <f t="shared" si="123"/>
        <v/>
      </c>
      <c r="X1165" s="24" t="str">
        <f t="shared" si="124"/>
        <v/>
      </c>
    </row>
    <row r="1166" spans="1:24" x14ac:dyDescent="0.3">
      <c r="A1166" s="4" t="str">
        <f t="shared" si="125"/>
        <v/>
      </c>
      <c r="B1166" s="41"/>
      <c r="C1166" s="42"/>
      <c r="D1166" s="43"/>
      <c r="E1166" s="44"/>
      <c r="F1166" s="44"/>
      <c r="G1166" s="17" t="str">
        <f>IF(OR(E1166="",F1166=""),"",NETWORKDAYS(E1166,F1166,Lister!$D$7:$D$16))</f>
        <v/>
      </c>
      <c r="I1166" s="45" t="str">
        <f t="shared" si="119"/>
        <v/>
      </c>
      <c r="J1166" s="46"/>
      <c r="K1166" s="47">
        <f>IF(ISNUMBER('Opsparede løndele'!I1151),J1166+'Opsparede løndele'!I1151,J1166)</f>
        <v>0</v>
      </c>
      <c r="L1166" s="48"/>
      <c r="M1166" s="49"/>
      <c r="N1166" s="23" t="str">
        <f t="shared" si="120"/>
        <v/>
      </c>
      <c r="O1166" s="21" t="str">
        <f t="shared" si="121"/>
        <v/>
      </c>
      <c r="P1166" s="49"/>
      <c r="Q1166" s="49"/>
      <c r="R1166" s="49"/>
      <c r="S1166" s="22" t="str">
        <f>IFERROR(MAX(IF(OR(P1166="",Q1166="",R1166=""),"",IF(AND(MONTH(E1166)=12,MONTH(F1166)=12),(NETWORKDAYS(E1166,F1166,Lister!$D$7:$D$16)-P1166)*O1166/NETWORKDAYS(Lister!$D$19,Lister!$E$19,Lister!$D$7:$D$16),IF(AND(MONTH(E1166)=12,F1166&gt;DATE(2021,12,31)),(NETWORKDAYS(E1166,Lister!$E$19,Lister!$D$7:$D$16)-P1166)*O1166/NETWORKDAYS(Lister!$D$19,Lister!$E$19,Lister!$D$7:$D$16),IF(E1166&gt;DATE(2021,12,31),0)))),0),"")</f>
        <v/>
      </c>
      <c r="T1166" s="22" t="str">
        <f>IFERROR(MAX(IF(OR(P1166="",Q1166="",R1166=""),"",IF(AND(MONTH(E1166)=1,MONTH(F1166)=1),(NETWORKDAYS(E1166,F1166,Lister!$D$7:$D$16)-Q1166)*O1166/NETWORKDAYS(Lister!$D$20,Lister!$E$20,Lister!$D$7:$D$16),IF(AND(MONTH(E1166)=1,F1166&gt;DATE(2022,1,31)),(NETWORKDAYS(E1166,Lister!$E$20,Lister!$D$7:$D$16)-Q1166)*O1166/NETWORKDAYS(Lister!$D$20,Lister!$E$20,Lister!$D$7:$D$16),IF(AND(E1166&lt;DATE(2022,1,1),MONTH(F1166)=1),(NETWORKDAYS(Lister!$D$20,F1166,Lister!$D$7:$D$16)-Q1166)*O1166/NETWORKDAYS(Lister!$D$20,Lister!$E$20,Lister!$D$7:$D$16),IF(AND(E1166&lt;DATE(2022,1,1),F1166&gt;DATE(2022,1,31)),(NETWORKDAYS(Lister!$D$20,Lister!$E$20,Lister!$D$7:$D$16)-Q1166)*O1166/NETWORKDAYS(Lister!$D$20,Lister!$E$20,Lister!$D$7:$D$16),IF(OR(AND(E1166&lt;DATE(2022,1,1),F1166&lt;DATE(2022,1,1)),E1166&gt;DATE(2022,1,31)),0)))))),0),"")</f>
        <v/>
      </c>
      <c r="U1166" s="22" t="str">
        <f>IFERROR(MAX(IF(OR(P1166="",Q1166="",R1166=""),"",IF(AND(MONTH(E1166)=2,MONTH(F1166)=2),(NETWORKDAYS(E1166,F1166,Lister!$D$7:$D$16)-R1166)*O1166/NETWORKDAYS(Lister!$D$21,Lister!$E$21,Lister!$D$7:$D$16),IF(AND(MONTH(E1166)=2,F1166&gt;DATE(2022,2,28)),(NETWORKDAYS(E1166,Lister!$E$21,Lister!$D$7:$D$16)-R1166)*O1166/NETWORKDAYS(Lister!$D$21,Lister!$E$21,Lister!$D$7:$D$16),IF(AND(E1166&lt;DATE(2022,2,1),MONTH(F1166)=2),(NETWORKDAYS(Lister!$D$21,F1166,Lister!$D$7:$D$16)-R1166)*O1166/NETWORKDAYS(Lister!$D$21,Lister!$E$21,Lister!$D$7:$D$16),IF(AND(E1166&lt;DATE(2022,2,1),F1166&gt;DATE(2022,2,28)),(NETWORKDAYS(Lister!$D$21,Lister!$E$21,Lister!$D$7:$D$16)-R1166)*O1166/NETWORKDAYS(Lister!$D$21,Lister!$E$21,Lister!$D$7:$D$16),IF(OR(AND(E1166&lt;DATE(2022,2,1),F1166&lt;DATE(2022,2,1)),E1166&gt;DATE(2022,2,28)),0)))))),0),"")</f>
        <v/>
      </c>
      <c r="V1166" s="23" t="str">
        <f t="shared" si="122"/>
        <v/>
      </c>
      <c r="W1166" s="23" t="str">
        <f t="shared" si="123"/>
        <v/>
      </c>
      <c r="X1166" s="24" t="str">
        <f t="shared" si="124"/>
        <v/>
      </c>
    </row>
    <row r="1167" spans="1:24" x14ac:dyDescent="0.3">
      <c r="A1167" s="4" t="str">
        <f t="shared" si="125"/>
        <v/>
      </c>
      <c r="B1167" s="41"/>
      <c r="C1167" s="42"/>
      <c r="D1167" s="43"/>
      <c r="E1167" s="44"/>
      <c r="F1167" s="44"/>
      <c r="G1167" s="17" t="str">
        <f>IF(OR(E1167="",F1167=""),"",NETWORKDAYS(E1167,F1167,Lister!$D$7:$D$16))</f>
        <v/>
      </c>
      <c r="I1167" s="45" t="str">
        <f t="shared" si="119"/>
        <v/>
      </c>
      <c r="J1167" s="46"/>
      <c r="K1167" s="47">
        <f>IF(ISNUMBER('Opsparede løndele'!I1152),J1167+'Opsparede løndele'!I1152,J1167)</f>
        <v>0</v>
      </c>
      <c r="L1167" s="48"/>
      <c r="M1167" s="49"/>
      <c r="N1167" s="23" t="str">
        <f t="shared" si="120"/>
        <v/>
      </c>
      <c r="O1167" s="21" t="str">
        <f t="shared" si="121"/>
        <v/>
      </c>
      <c r="P1167" s="49"/>
      <c r="Q1167" s="49"/>
      <c r="R1167" s="49"/>
      <c r="S1167" s="22" t="str">
        <f>IFERROR(MAX(IF(OR(P1167="",Q1167="",R1167=""),"",IF(AND(MONTH(E1167)=12,MONTH(F1167)=12),(NETWORKDAYS(E1167,F1167,Lister!$D$7:$D$16)-P1167)*O1167/NETWORKDAYS(Lister!$D$19,Lister!$E$19,Lister!$D$7:$D$16),IF(AND(MONTH(E1167)=12,F1167&gt;DATE(2021,12,31)),(NETWORKDAYS(E1167,Lister!$E$19,Lister!$D$7:$D$16)-P1167)*O1167/NETWORKDAYS(Lister!$D$19,Lister!$E$19,Lister!$D$7:$D$16),IF(E1167&gt;DATE(2021,12,31),0)))),0),"")</f>
        <v/>
      </c>
      <c r="T1167" s="22" t="str">
        <f>IFERROR(MAX(IF(OR(P1167="",Q1167="",R1167=""),"",IF(AND(MONTH(E1167)=1,MONTH(F1167)=1),(NETWORKDAYS(E1167,F1167,Lister!$D$7:$D$16)-Q1167)*O1167/NETWORKDAYS(Lister!$D$20,Lister!$E$20,Lister!$D$7:$D$16),IF(AND(MONTH(E1167)=1,F1167&gt;DATE(2022,1,31)),(NETWORKDAYS(E1167,Lister!$E$20,Lister!$D$7:$D$16)-Q1167)*O1167/NETWORKDAYS(Lister!$D$20,Lister!$E$20,Lister!$D$7:$D$16),IF(AND(E1167&lt;DATE(2022,1,1),MONTH(F1167)=1),(NETWORKDAYS(Lister!$D$20,F1167,Lister!$D$7:$D$16)-Q1167)*O1167/NETWORKDAYS(Lister!$D$20,Lister!$E$20,Lister!$D$7:$D$16),IF(AND(E1167&lt;DATE(2022,1,1),F1167&gt;DATE(2022,1,31)),(NETWORKDAYS(Lister!$D$20,Lister!$E$20,Lister!$D$7:$D$16)-Q1167)*O1167/NETWORKDAYS(Lister!$D$20,Lister!$E$20,Lister!$D$7:$D$16),IF(OR(AND(E1167&lt;DATE(2022,1,1),F1167&lt;DATE(2022,1,1)),E1167&gt;DATE(2022,1,31)),0)))))),0),"")</f>
        <v/>
      </c>
      <c r="U1167" s="22" t="str">
        <f>IFERROR(MAX(IF(OR(P1167="",Q1167="",R1167=""),"",IF(AND(MONTH(E1167)=2,MONTH(F1167)=2),(NETWORKDAYS(E1167,F1167,Lister!$D$7:$D$16)-R1167)*O1167/NETWORKDAYS(Lister!$D$21,Lister!$E$21,Lister!$D$7:$D$16),IF(AND(MONTH(E1167)=2,F1167&gt;DATE(2022,2,28)),(NETWORKDAYS(E1167,Lister!$E$21,Lister!$D$7:$D$16)-R1167)*O1167/NETWORKDAYS(Lister!$D$21,Lister!$E$21,Lister!$D$7:$D$16),IF(AND(E1167&lt;DATE(2022,2,1),MONTH(F1167)=2),(NETWORKDAYS(Lister!$D$21,F1167,Lister!$D$7:$D$16)-R1167)*O1167/NETWORKDAYS(Lister!$D$21,Lister!$E$21,Lister!$D$7:$D$16),IF(AND(E1167&lt;DATE(2022,2,1),F1167&gt;DATE(2022,2,28)),(NETWORKDAYS(Lister!$D$21,Lister!$E$21,Lister!$D$7:$D$16)-R1167)*O1167/NETWORKDAYS(Lister!$D$21,Lister!$E$21,Lister!$D$7:$D$16),IF(OR(AND(E1167&lt;DATE(2022,2,1),F1167&lt;DATE(2022,2,1)),E1167&gt;DATE(2022,2,28)),0)))))),0),"")</f>
        <v/>
      </c>
      <c r="V1167" s="23" t="str">
        <f t="shared" si="122"/>
        <v/>
      </c>
      <c r="W1167" s="23" t="str">
        <f t="shared" si="123"/>
        <v/>
      </c>
      <c r="X1167" s="24" t="str">
        <f t="shared" si="124"/>
        <v/>
      </c>
    </row>
    <row r="1168" spans="1:24" x14ac:dyDescent="0.3">
      <c r="A1168" s="4" t="str">
        <f t="shared" si="125"/>
        <v/>
      </c>
      <c r="B1168" s="41"/>
      <c r="C1168" s="42"/>
      <c r="D1168" s="43"/>
      <c r="E1168" s="44"/>
      <c r="F1168" s="44"/>
      <c r="G1168" s="17" t="str">
        <f>IF(OR(E1168="",F1168=""),"",NETWORKDAYS(E1168,F1168,Lister!$D$7:$D$16))</f>
        <v/>
      </c>
      <c r="I1168" s="45" t="str">
        <f t="shared" si="119"/>
        <v/>
      </c>
      <c r="J1168" s="46"/>
      <c r="K1168" s="47">
        <f>IF(ISNUMBER('Opsparede løndele'!I1153),J1168+'Opsparede løndele'!I1153,J1168)</f>
        <v>0</v>
      </c>
      <c r="L1168" s="48"/>
      <c r="M1168" s="49"/>
      <c r="N1168" s="23" t="str">
        <f t="shared" si="120"/>
        <v/>
      </c>
      <c r="O1168" s="21" t="str">
        <f t="shared" si="121"/>
        <v/>
      </c>
      <c r="P1168" s="49"/>
      <c r="Q1168" s="49"/>
      <c r="R1168" s="49"/>
      <c r="S1168" s="22" t="str">
        <f>IFERROR(MAX(IF(OR(P1168="",Q1168="",R1168=""),"",IF(AND(MONTH(E1168)=12,MONTH(F1168)=12),(NETWORKDAYS(E1168,F1168,Lister!$D$7:$D$16)-P1168)*O1168/NETWORKDAYS(Lister!$D$19,Lister!$E$19,Lister!$D$7:$D$16),IF(AND(MONTH(E1168)=12,F1168&gt;DATE(2021,12,31)),(NETWORKDAYS(E1168,Lister!$E$19,Lister!$D$7:$D$16)-P1168)*O1168/NETWORKDAYS(Lister!$D$19,Lister!$E$19,Lister!$D$7:$D$16),IF(E1168&gt;DATE(2021,12,31),0)))),0),"")</f>
        <v/>
      </c>
      <c r="T1168" s="22" t="str">
        <f>IFERROR(MAX(IF(OR(P1168="",Q1168="",R1168=""),"",IF(AND(MONTH(E1168)=1,MONTH(F1168)=1),(NETWORKDAYS(E1168,F1168,Lister!$D$7:$D$16)-Q1168)*O1168/NETWORKDAYS(Lister!$D$20,Lister!$E$20,Lister!$D$7:$D$16),IF(AND(MONTH(E1168)=1,F1168&gt;DATE(2022,1,31)),(NETWORKDAYS(E1168,Lister!$E$20,Lister!$D$7:$D$16)-Q1168)*O1168/NETWORKDAYS(Lister!$D$20,Lister!$E$20,Lister!$D$7:$D$16),IF(AND(E1168&lt;DATE(2022,1,1),MONTH(F1168)=1),(NETWORKDAYS(Lister!$D$20,F1168,Lister!$D$7:$D$16)-Q1168)*O1168/NETWORKDAYS(Lister!$D$20,Lister!$E$20,Lister!$D$7:$D$16),IF(AND(E1168&lt;DATE(2022,1,1),F1168&gt;DATE(2022,1,31)),(NETWORKDAYS(Lister!$D$20,Lister!$E$20,Lister!$D$7:$D$16)-Q1168)*O1168/NETWORKDAYS(Lister!$D$20,Lister!$E$20,Lister!$D$7:$D$16),IF(OR(AND(E1168&lt;DATE(2022,1,1),F1168&lt;DATE(2022,1,1)),E1168&gt;DATE(2022,1,31)),0)))))),0),"")</f>
        <v/>
      </c>
      <c r="U1168" s="22" t="str">
        <f>IFERROR(MAX(IF(OR(P1168="",Q1168="",R1168=""),"",IF(AND(MONTH(E1168)=2,MONTH(F1168)=2),(NETWORKDAYS(E1168,F1168,Lister!$D$7:$D$16)-R1168)*O1168/NETWORKDAYS(Lister!$D$21,Lister!$E$21,Lister!$D$7:$D$16),IF(AND(MONTH(E1168)=2,F1168&gt;DATE(2022,2,28)),(NETWORKDAYS(E1168,Lister!$E$21,Lister!$D$7:$D$16)-R1168)*O1168/NETWORKDAYS(Lister!$D$21,Lister!$E$21,Lister!$D$7:$D$16),IF(AND(E1168&lt;DATE(2022,2,1),MONTH(F1168)=2),(NETWORKDAYS(Lister!$D$21,F1168,Lister!$D$7:$D$16)-R1168)*O1168/NETWORKDAYS(Lister!$D$21,Lister!$E$21,Lister!$D$7:$D$16),IF(AND(E1168&lt;DATE(2022,2,1),F1168&gt;DATE(2022,2,28)),(NETWORKDAYS(Lister!$D$21,Lister!$E$21,Lister!$D$7:$D$16)-R1168)*O1168/NETWORKDAYS(Lister!$D$21,Lister!$E$21,Lister!$D$7:$D$16),IF(OR(AND(E1168&lt;DATE(2022,2,1),F1168&lt;DATE(2022,2,1)),E1168&gt;DATE(2022,2,28)),0)))))),0),"")</f>
        <v/>
      </c>
      <c r="V1168" s="23" t="str">
        <f t="shared" si="122"/>
        <v/>
      </c>
      <c r="W1168" s="23" t="str">
        <f t="shared" si="123"/>
        <v/>
      </c>
      <c r="X1168" s="24" t="str">
        <f t="shared" si="124"/>
        <v/>
      </c>
    </row>
    <row r="1169" spans="1:24" x14ac:dyDescent="0.3">
      <c r="A1169" s="4" t="str">
        <f t="shared" si="125"/>
        <v/>
      </c>
      <c r="B1169" s="41"/>
      <c r="C1169" s="42"/>
      <c r="D1169" s="43"/>
      <c r="E1169" s="44"/>
      <c r="F1169" s="44"/>
      <c r="G1169" s="17" t="str">
        <f>IF(OR(E1169="",F1169=""),"",NETWORKDAYS(E1169,F1169,Lister!$D$7:$D$16))</f>
        <v/>
      </c>
      <c r="I1169" s="45" t="str">
        <f t="shared" si="119"/>
        <v/>
      </c>
      <c r="J1169" s="46"/>
      <c r="K1169" s="47">
        <f>IF(ISNUMBER('Opsparede løndele'!I1154),J1169+'Opsparede løndele'!I1154,J1169)</f>
        <v>0</v>
      </c>
      <c r="L1169" s="48"/>
      <c r="M1169" s="49"/>
      <c r="N1169" s="23" t="str">
        <f t="shared" si="120"/>
        <v/>
      </c>
      <c r="O1169" s="21" t="str">
        <f t="shared" si="121"/>
        <v/>
      </c>
      <c r="P1169" s="49"/>
      <c r="Q1169" s="49"/>
      <c r="R1169" s="49"/>
      <c r="S1169" s="22" t="str">
        <f>IFERROR(MAX(IF(OR(P1169="",Q1169="",R1169=""),"",IF(AND(MONTH(E1169)=12,MONTH(F1169)=12),(NETWORKDAYS(E1169,F1169,Lister!$D$7:$D$16)-P1169)*O1169/NETWORKDAYS(Lister!$D$19,Lister!$E$19,Lister!$D$7:$D$16),IF(AND(MONTH(E1169)=12,F1169&gt;DATE(2021,12,31)),(NETWORKDAYS(E1169,Lister!$E$19,Lister!$D$7:$D$16)-P1169)*O1169/NETWORKDAYS(Lister!$D$19,Lister!$E$19,Lister!$D$7:$D$16),IF(E1169&gt;DATE(2021,12,31),0)))),0),"")</f>
        <v/>
      </c>
      <c r="T1169" s="22" t="str">
        <f>IFERROR(MAX(IF(OR(P1169="",Q1169="",R1169=""),"",IF(AND(MONTH(E1169)=1,MONTH(F1169)=1),(NETWORKDAYS(E1169,F1169,Lister!$D$7:$D$16)-Q1169)*O1169/NETWORKDAYS(Lister!$D$20,Lister!$E$20,Lister!$D$7:$D$16),IF(AND(MONTH(E1169)=1,F1169&gt;DATE(2022,1,31)),(NETWORKDAYS(E1169,Lister!$E$20,Lister!$D$7:$D$16)-Q1169)*O1169/NETWORKDAYS(Lister!$D$20,Lister!$E$20,Lister!$D$7:$D$16),IF(AND(E1169&lt;DATE(2022,1,1),MONTH(F1169)=1),(NETWORKDAYS(Lister!$D$20,F1169,Lister!$D$7:$D$16)-Q1169)*O1169/NETWORKDAYS(Lister!$D$20,Lister!$E$20,Lister!$D$7:$D$16),IF(AND(E1169&lt;DATE(2022,1,1),F1169&gt;DATE(2022,1,31)),(NETWORKDAYS(Lister!$D$20,Lister!$E$20,Lister!$D$7:$D$16)-Q1169)*O1169/NETWORKDAYS(Lister!$D$20,Lister!$E$20,Lister!$D$7:$D$16),IF(OR(AND(E1169&lt;DATE(2022,1,1),F1169&lt;DATE(2022,1,1)),E1169&gt;DATE(2022,1,31)),0)))))),0),"")</f>
        <v/>
      </c>
      <c r="U1169" s="22" t="str">
        <f>IFERROR(MAX(IF(OR(P1169="",Q1169="",R1169=""),"",IF(AND(MONTH(E1169)=2,MONTH(F1169)=2),(NETWORKDAYS(E1169,F1169,Lister!$D$7:$D$16)-R1169)*O1169/NETWORKDAYS(Lister!$D$21,Lister!$E$21,Lister!$D$7:$D$16),IF(AND(MONTH(E1169)=2,F1169&gt;DATE(2022,2,28)),(NETWORKDAYS(E1169,Lister!$E$21,Lister!$D$7:$D$16)-R1169)*O1169/NETWORKDAYS(Lister!$D$21,Lister!$E$21,Lister!$D$7:$D$16),IF(AND(E1169&lt;DATE(2022,2,1),MONTH(F1169)=2),(NETWORKDAYS(Lister!$D$21,F1169,Lister!$D$7:$D$16)-R1169)*O1169/NETWORKDAYS(Lister!$D$21,Lister!$E$21,Lister!$D$7:$D$16),IF(AND(E1169&lt;DATE(2022,2,1),F1169&gt;DATE(2022,2,28)),(NETWORKDAYS(Lister!$D$21,Lister!$E$21,Lister!$D$7:$D$16)-R1169)*O1169/NETWORKDAYS(Lister!$D$21,Lister!$E$21,Lister!$D$7:$D$16),IF(OR(AND(E1169&lt;DATE(2022,2,1),F1169&lt;DATE(2022,2,1)),E1169&gt;DATE(2022,2,28)),0)))))),0),"")</f>
        <v/>
      </c>
      <c r="V1169" s="23" t="str">
        <f t="shared" si="122"/>
        <v/>
      </c>
      <c r="W1169" s="23" t="str">
        <f t="shared" si="123"/>
        <v/>
      </c>
      <c r="X1169" s="24" t="str">
        <f t="shared" si="124"/>
        <v/>
      </c>
    </row>
    <row r="1170" spans="1:24" x14ac:dyDescent="0.3">
      <c r="A1170" s="4" t="str">
        <f t="shared" si="125"/>
        <v/>
      </c>
      <c r="B1170" s="41"/>
      <c r="C1170" s="42"/>
      <c r="D1170" s="43"/>
      <c r="E1170" s="44"/>
      <c r="F1170" s="44"/>
      <c r="G1170" s="17" t="str">
        <f>IF(OR(E1170="",F1170=""),"",NETWORKDAYS(E1170,F1170,Lister!$D$7:$D$16))</f>
        <v/>
      </c>
      <c r="I1170" s="45" t="str">
        <f t="shared" si="119"/>
        <v/>
      </c>
      <c r="J1170" s="46"/>
      <c r="K1170" s="47">
        <f>IF(ISNUMBER('Opsparede løndele'!I1155),J1170+'Opsparede løndele'!I1155,J1170)</f>
        <v>0</v>
      </c>
      <c r="L1170" s="48"/>
      <c r="M1170" s="49"/>
      <c r="N1170" s="23" t="str">
        <f t="shared" si="120"/>
        <v/>
      </c>
      <c r="O1170" s="21" t="str">
        <f t="shared" si="121"/>
        <v/>
      </c>
      <c r="P1170" s="49"/>
      <c r="Q1170" s="49"/>
      <c r="R1170" s="49"/>
      <c r="S1170" s="22" t="str">
        <f>IFERROR(MAX(IF(OR(P1170="",Q1170="",R1170=""),"",IF(AND(MONTH(E1170)=12,MONTH(F1170)=12),(NETWORKDAYS(E1170,F1170,Lister!$D$7:$D$16)-P1170)*O1170/NETWORKDAYS(Lister!$D$19,Lister!$E$19,Lister!$D$7:$D$16),IF(AND(MONTH(E1170)=12,F1170&gt;DATE(2021,12,31)),(NETWORKDAYS(E1170,Lister!$E$19,Lister!$D$7:$D$16)-P1170)*O1170/NETWORKDAYS(Lister!$D$19,Lister!$E$19,Lister!$D$7:$D$16),IF(E1170&gt;DATE(2021,12,31),0)))),0),"")</f>
        <v/>
      </c>
      <c r="T1170" s="22" t="str">
        <f>IFERROR(MAX(IF(OR(P1170="",Q1170="",R1170=""),"",IF(AND(MONTH(E1170)=1,MONTH(F1170)=1),(NETWORKDAYS(E1170,F1170,Lister!$D$7:$D$16)-Q1170)*O1170/NETWORKDAYS(Lister!$D$20,Lister!$E$20,Lister!$D$7:$D$16),IF(AND(MONTH(E1170)=1,F1170&gt;DATE(2022,1,31)),(NETWORKDAYS(E1170,Lister!$E$20,Lister!$D$7:$D$16)-Q1170)*O1170/NETWORKDAYS(Lister!$D$20,Lister!$E$20,Lister!$D$7:$D$16),IF(AND(E1170&lt;DATE(2022,1,1),MONTH(F1170)=1),(NETWORKDAYS(Lister!$D$20,F1170,Lister!$D$7:$D$16)-Q1170)*O1170/NETWORKDAYS(Lister!$D$20,Lister!$E$20,Lister!$D$7:$D$16),IF(AND(E1170&lt;DATE(2022,1,1),F1170&gt;DATE(2022,1,31)),(NETWORKDAYS(Lister!$D$20,Lister!$E$20,Lister!$D$7:$D$16)-Q1170)*O1170/NETWORKDAYS(Lister!$D$20,Lister!$E$20,Lister!$D$7:$D$16),IF(OR(AND(E1170&lt;DATE(2022,1,1),F1170&lt;DATE(2022,1,1)),E1170&gt;DATE(2022,1,31)),0)))))),0),"")</f>
        <v/>
      </c>
      <c r="U1170" s="22" t="str">
        <f>IFERROR(MAX(IF(OR(P1170="",Q1170="",R1170=""),"",IF(AND(MONTH(E1170)=2,MONTH(F1170)=2),(NETWORKDAYS(E1170,F1170,Lister!$D$7:$D$16)-R1170)*O1170/NETWORKDAYS(Lister!$D$21,Lister!$E$21,Lister!$D$7:$D$16),IF(AND(MONTH(E1170)=2,F1170&gt;DATE(2022,2,28)),(NETWORKDAYS(E1170,Lister!$E$21,Lister!$D$7:$D$16)-R1170)*O1170/NETWORKDAYS(Lister!$D$21,Lister!$E$21,Lister!$D$7:$D$16),IF(AND(E1170&lt;DATE(2022,2,1),MONTH(F1170)=2),(NETWORKDAYS(Lister!$D$21,F1170,Lister!$D$7:$D$16)-R1170)*O1170/NETWORKDAYS(Lister!$D$21,Lister!$E$21,Lister!$D$7:$D$16),IF(AND(E1170&lt;DATE(2022,2,1),F1170&gt;DATE(2022,2,28)),(NETWORKDAYS(Lister!$D$21,Lister!$E$21,Lister!$D$7:$D$16)-R1170)*O1170/NETWORKDAYS(Lister!$D$21,Lister!$E$21,Lister!$D$7:$D$16),IF(OR(AND(E1170&lt;DATE(2022,2,1),F1170&lt;DATE(2022,2,1)),E1170&gt;DATE(2022,2,28)),0)))))),0),"")</f>
        <v/>
      </c>
      <c r="V1170" s="23" t="str">
        <f t="shared" si="122"/>
        <v/>
      </c>
      <c r="W1170" s="23" t="str">
        <f t="shared" si="123"/>
        <v/>
      </c>
      <c r="X1170" s="24" t="str">
        <f t="shared" si="124"/>
        <v/>
      </c>
    </row>
    <row r="1171" spans="1:24" x14ac:dyDescent="0.3">
      <c r="A1171" s="4" t="str">
        <f t="shared" si="125"/>
        <v/>
      </c>
      <c r="B1171" s="41"/>
      <c r="C1171" s="42"/>
      <c r="D1171" s="43"/>
      <c r="E1171" s="44"/>
      <c r="F1171" s="44"/>
      <c r="G1171" s="17" t="str">
        <f>IF(OR(E1171="",F1171=""),"",NETWORKDAYS(E1171,F1171,Lister!$D$7:$D$16))</f>
        <v/>
      </c>
      <c r="I1171" s="45" t="str">
        <f t="shared" si="119"/>
        <v/>
      </c>
      <c r="J1171" s="46"/>
      <c r="K1171" s="47">
        <f>IF(ISNUMBER('Opsparede løndele'!I1156),J1171+'Opsparede løndele'!I1156,J1171)</f>
        <v>0</v>
      </c>
      <c r="L1171" s="48"/>
      <c r="M1171" s="49"/>
      <c r="N1171" s="23" t="str">
        <f t="shared" si="120"/>
        <v/>
      </c>
      <c r="O1171" s="21" t="str">
        <f t="shared" si="121"/>
        <v/>
      </c>
      <c r="P1171" s="49"/>
      <c r="Q1171" s="49"/>
      <c r="R1171" s="49"/>
      <c r="S1171" s="22" t="str">
        <f>IFERROR(MAX(IF(OR(P1171="",Q1171="",R1171=""),"",IF(AND(MONTH(E1171)=12,MONTH(F1171)=12),(NETWORKDAYS(E1171,F1171,Lister!$D$7:$D$16)-P1171)*O1171/NETWORKDAYS(Lister!$D$19,Lister!$E$19,Lister!$D$7:$D$16),IF(AND(MONTH(E1171)=12,F1171&gt;DATE(2021,12,31)),(NETWORKDAYS(E1171,Lister!$E$19,Lister!$D$7:$D$16)-P1171)*O1171/NETWORKDAYS(Lister!$D$19,Lister!$E$19,Lister!$D$7:$D$16),IF(E1171&gt;DATE(2021,12,31),0)))),0),"")</f>
        <v/>
      </c>
      <c r="T1171" s="22" t="str">
        <f>IFERROR(MAX(IF(OR(P1171="",Q1171="",R1171=""),"",IF(AND(MONTH(E1171)=1,MONTH(F1171)=1),(NETWORKDAYS(E1171,F1171,Lister!$D$7:$D$16)-Q1171)*O1171/NETWORKDAYS(Lister!$D$20,Lister!$E$20,Lister!$D$7:$D$16),IF(AND(MONTH(E1171)=1,F1171&gt;DATE(2022,1,31)),(NETWORKDAYS(E1171,Lister!$E$20,Lister!$D$7:$D$16)-Q1171)*O1171/NETWORKDAYS(Lister!$D$20,Lister!$E$20,Lister!$D$7:$D$16),IF(AND(E1171&lt;DATE(2022,1,1),MONTH(F1171)=1),(NETWORKDAYS(Lister!$D$20,F1171,Lister!$D$7:$D$16)-Q1171)*O1171/NETWORKDAYS(Lister!$D$20,Lister!$E$20,Lister!$D$7:$D$16),IF(AND(E1171&lt;DATE(2022,1,1),F1171&gt;DATE(2022,1,31)),(NETWORKDAYS(Lister!$D$20,Lister!$E$20,Lister!$D$7:$D$16)-Q1171)*O1171/NETWORKDAYS(Lister!$D$20,Lister!$E$20,Lister!$D$7:$D$16),IF(OR(AND(E1171&lt;DATE(2022,1,1),F1171&lt;DATE(2022,1,1)),E1171&gt;DATE(2022,1,31)),0)))))),0),"")</f>
        <v/>
      </c>
      <c r="U1171" s="22" t="str">
        <f>IFERROR(MAX(IF(OR(P1171="",Q1171="",R1171=""),"",IF(AND(MONTH(E1171)=2,MONTH(F1171)=2),(NETWORKDAYS(E1171,F1171,Lister!$D$7:$D$16)-R1171)*O1171/NETWORKDAYS(Lister!$D$21,Lister!$E$21,Lister!$D$7:$D$16),IF(AND(MONTH(E1171)=2,F1171&gt;DATE(2022,2,28)),(NETWORKDAYS(E1171,Lister!$E$21,Lister!$D$7:$D$16)-R1171)*O1171/NETWORKDAYS(Lister!$D$21,Lister!$E$21,Lister!$D$7:$D$16),IF(AND(E1171&lt;DATE(2022,2,1),MONTH(F1171)=2),(NETWORKDAYS(Lister!$D$21,F1171,Lister!$D$7:$D$16)-R1171)*O1171/NETWORKDAYS(Lister!$D$21,Lister!$E$21,Lister!$D$7:$D$16),IF(AND(E1171&lt;DATE(2022,2,1),F1171&gt;DATE(2022,2,28)),(NETWORKDAYS(Lister!$D$21,Lister!$E$21,Lister!$D$7:$D$16)-R1171)*O1171/NETWORKDAYS(Lister!$D$21,Lister!$E$21,Lister!$D$7:$D$16),IF(OR(AND(E1171&lt;DATE(2022,2,1),F1171&lt;DATE(2022,2,1)),E1171&gt;DATE(2022,2,28)),0)))))),0),"")</f>
        <v/>
      </c>
      <c r="V1171" s="23" t="str">
        <f t="shared" si="122"/>
        <v/>
      </c>
      <c r="W1171" s="23" t="str">
        <f t="shared" si="123"/>
        <v/>
      </c>
      <c r="X1171" s="24" t="str">
        <f t="shared" si="124"/>
        <v/>
      </c>
    </row>
    <row r="1172" spans="1:24" x14ac:dyDescent="0.3">
      <c r="A1172" s="4" t="str">
        <f t="shared" si="125"/>
        <v/>
      </c>
      <c r="B1172" s="41"/>
      <c r="C1172" s="42"/>
      <c r="D1172" s="43"/>
      <c r="E1172" s="44"/>
      <c r="F1172" s="44"/>
      <c r="G1172" s="17" t="str">
        <f>IF(OR(E1172="",F1172=""),"",NETWORKDAYS(E1172,F1172,Lister!$D$7:$D$16))</f>
        <v/>
      </c>
      <c r="I1172" s="45" t="str">
        <f t="shared" si="119"/>
        <v/>
      </c>
      <c r="J1172" s="46"/>
      <c r="K1172" s="47">
        <f>IF(ISNUMBER('Opsparede løndele'!I1157),J1172+'Opsparede løndele'!I1157,J1172)</f>
        <v>0</v>
      </c>
      <c r="L1172" s="48"/>
      <c r="M1172" s="49"/>
      <c r="N1172" s="23" t="str">
        <f t="shared" si="120"/>
        <v/>
      </c>
      <c r="O1172" s="21" t="str">
        <f t="shared" si="121"/>
        <v/>
      </c>
      <c r="P1172" s="49"/>
      <c r="Q1172" s="49"/>
      <c r="R1172" s="49"/>
      <c r="S1172" s="22" t="str">
        <f>IFERROR(MAX(IF(OR(P1172="",Q1172="",R1172=""),"",IF(AND(MONTH(E1172)=12,MONTH(F1172)=12),(NETWORKDAYS(E1172,F1172,Lister!$D$7:$D$16)-P1172)*O1172/NETWORKDAYS(Lister!$D$19,Lister!$E$19,Lister!$D$7:$D$16),IF(AND(MONTH(E1172)=12,F1172&gt;DATE(2021,12,31)),(NETWORKDAYS(E1172,Lister!$E$19,Lister!$D$7:$D$16)-P1172)*O1172/NETWORKDAYS(Lister!$D$19,Lister!$E$19,Lister!$D$7:$D$16),IF(E1172&gt;DATE(2021,12,31),0)))),0),"")</f>
        <v/>
      </c>
      <c r="T1172" s="22" t="str">
        <f>IFERROR(MAX(IF(OR(P1172="",Q1172="",R1172=""),"",IF(AND(MONTH(E1172)=1,MONTH(F1172)=1),(NETWORKDAYS(E1172,F1172,Lister!$D$7:$D$16)-Q1172)*O1172/NETWORKDAYS(Lister!$D$20,Lister!$E$20,Lister!$D$7:$D$16),IF(AND(MONTH(E1172)=1,F1172&gt;DATE(2022,1,31)),(NETWORKDAYS(E1172,Lister!$E$20,Lister!$D$7:$D$16)-Q1172)*O1172/NETWORKDAYS(Lister!$D$20,Lister!$E$20,Lister!$D$7:$D$16),IF(AND(E1172&lt;DATE(2022,1,1),MONTH(F1172)=1),(NETWORKDAYS(Lister!$D$20,F1172,Lister!$D$7:$D$16)-Q1172)*O1172/NETWORKDAYS(Lister!$D$20,Lister!$E$20,Lister!$D$7:$D$16),IF(AND(E1172&lt;DATE(2022,1,1),F1172&gt;DATE(2022,1,31)),(NETWORKDAYS(Lister!$D$20,Lister!$E$20,Lister!$D$7:$D$16)-Q1172)*O1172/NETWORKDAYS(Lister!$D$20,Lister!$E$20,Lister!$D$7:$D$16),IF(OR(AND(E1172&lt;DATE(2022,1,1),F1172&lt;DATE(2022,1,1)),E1172&gt;DATE(2022,1,31)),0)))))),0),"")</f>
        <v/>
      </c>
      <c r="U1172" s="22" t="str">
        <f>IFERROR(MAX(IF(OR(P1172="",Q1172="",R1172=""),"",IF(AND(MONTH(E1172)=2,MONTH(F1172)=2),(NETWORKDAYS(E1172,F1172,Lister!$D$7:$D$16)-R1172)*O1172/NETWORKDAYS(Lister!$D$21,Lister!$E$21,Lister!$D$7:$D$16),IF(AND(MONTH(E1172)=2,F1172&gt;DATE(2022,2,28)),(NETWORKDAYS(E1172,Lister!$E$21,Lister!$D$7:$D$16)-R1172)*O1172/NETWORKDAYS(Lister!$D$21,Lister!$E$21,Lister!$D$7:$D$16),IF(AND(E1172&lt;DATE(2022,2,1),MONTH(F1172)=2),(NETWORKDAYS(Lister!$D$21,F1172,Lister!$D$7:$D$16)-R1172)*O1172/NETWORKDAYS(Lister!$D$21,Lister!$E$21,Lister!$D$7:$D$16),IF(AND(E1172&lt;DATE(2022,2,1),F1172&gt;DATE(2022,2,28)),(NETWORKDAYS(Lister!$D$21,Lister!$E$21,Lister!$D$7:$D$16)-R1172)*O1172/NETWORKDAYS(Lister!$D$21,Lister!$E$21,Lister!$D$7:$D$16),IF(OR(AND(E1172&lt;DATE(2022,2,1),F1172&lt;DATE(2022,2,1)),E1172&gt;DATE(2022,2,28)),0)))))),0),"")</f>
        <v/>
      </c>
      <c r="V1172" s="23" t="str">
        <f t="shared" si="122"/>
        <v/>
      </c>
      <c r="W1172" s="23" t="str">
        <f t="shared" si="123"/>
        <v/>
      </c>
      <c r="X1172" s="24" t="str">
        <f t="shared" si="124"/>
        <v/>
      </c>
    </row>
    <row r="1173" spans="1:24" x14ac:dyDescent="0.3">
      <c r="A1173" s="4" t="str">
        <f t="shared" si="125"/>
        <v/>
      </c>
      <c r="B1173" s="41"/>
      <c r="C1173" s="42"/>
      <c r="D1173" s="43"/>
      <c r="E1173" s="44"/>
      <c r="F1173" s="44"/>
      <c r="G1173" s="17" t="str">
        <f>IF(OR(E1173="",F1173=""),"",NETWORKDAYS(E1173,F1173,Lister!$D$7:$D$16))</f>
        <v/>
      </c>
      <c r="I1173" s="45" t="str">
        <f t="shared" si="119"/>
        <v/>
      </c>
      <c r="J1173" s="46"/>
      <c r="K1173" s="47">
        <f>IF(ISNUMBER('Opsparede løndele'!I1158),J1173+'Opsparede løndele'!I1158,J1173)</f>
        <v>0</v>
      </c>
      <c r="L1173" s="48"/>
      <c r="M1173" s="49"/>
      <c r="N1173" s="23" t="str">
        <f t="shared" si="120"/>
        <v/>
      </c>
      <c r="O1173" s="21" t="str">
        <f t="shared" si="121"/>
        <v/>
      </c>
      <c r="P1173" s="49"/>
      <c r="Q1173" s="49"/>
      <c r="R1173" s="49"/>
      <c r="S1173" s="22" t="str">
        <f>IFERROR(MAX(IF(OR(P1173="",Q1173="",R1173=""),"",IF(AND(MONTH(E1173)=12,MONTH(F1173)=12),(NETWORKDAYS(E1173,F1173,Lister!$D$7:$D$16)-P1173)*O1173/NETWORKDAYS(Lister!$D$19,Lister!$E$19,Lister!$D$7:$D$16),IF(AND(MONTH(E1173)=12,F1173&gt;DATE(2021,12,31)),(NETWORKDAYS(E1173,Lister!$E$19,Lister!$D$7:$D$16)-P1173)*O1173/NETWORKDAYS(Lister!$D$19,Lister!$E$19,Lister!$D$7:$D$16),IF(E1173&gt;DATE(2021,12,31),0)))),0),"")</f>
        <v/>
      </c>
      <c r="T1173" s="22" t="str">
        <f>IFERROR(MAX(IF(OR(P1173="",Q1173="",R1173=""),"",IF(AND(MONTH(E1173)=1,MONTH(F1173)=1),(NETWORKDAYS(E1173,F1173,Lister!$D$7:$D$16)-Q1173)*O1173/NETWORKDAYS(Lister!$D$20,Lister!$E$20,Lister!$D$7:$D$16),IF(AND(MONTH(E1173)=1,F1173&gt;DATE(2022,1,31)),(NETWORKDAYS(E1173,Lister!$E$20,Lister!$D$7:$D$16)-Q1173)*O1173/NETWORKDAYS(Lister!$D$20,Lister!$E$20,Lister!$D$7:$D$16),IF(AND(E1173&lt;DATE(2022,1,1),MONTH(F1173)=1),(NETWORKDAYS(Lister!$D$20,F1173,Lister!$D$7:$D$16)-Q1173)*O1173/NETWORKDAYS(Lister!$D$20,Lister!$E$20,Lister!$D$7:$D$16),IF(AND(E1173&lt;DATE(2022,1,1),F1173&gt;DATE(2022,1,31)),(NETWORKDAYS(Lister!$D$20,Lister!$E$20,Lister!$D$7:$D$16)-Q1173)*O1173/NETWORKDAYS(Lister!$D$20,Lister!$E$20,Lister!$D$7:$D$16),IF(OR(AND(E1173&lt;DATE(2022,1,1),F1173&lt;DATE(2022,1,1)),E1173&gt;DATE(2022,1,31)),0)))))),0),"")</f>
        <v/>
      </c>
      <c r="U1173" s="22" t="str">
        <f>IFERROR(MAX(IF(OR(P1173="",Q1173="",R1173=""),"",IF(AND(MONTH(E1173)=2,MONTH(F1173)=2),(NETWORKDAYS(E1173,F1173,Lister!$D$7:$D$16)-R1173)*O1173/NETWORKDAYS(Lister!$D$21,Lister!$E$21,Lister!$D$7:$D$16),IF(AND(MONTH(E1173)=2,F1173&gt;DATE(2022,2,28)),(NETWORKDAYS(E1173,Lister!$E$21,Lister!$D$7:$D$16)-R1173)*O1173/NETWORKDAYS(Lister!$D$21,Lister!$E$21,Lister!$D$7:$D$16),IF(AND(E1173&lt;DATE(2022,2,1),MONTH(F1173)=2),(NETWORKDAYS(Lister!$D$21,F1173,Lister!$D$7:$D$16)-R1173)*O1173/NETWORKDAYS(Lister!$D$21,Lister!$E$21,Lister!$D$7:$D$16),IF(AND(E1173&lt;DATE(2022,2,1),F1173&gt;DATE(2022,2,28)),(NETWORKDAYS(Lister!$D$21,Lister!$E$21,Lister!$D$7:$D$16)-R1173)*O1173/NETWORKDAYS(Lister!$D$21,Lister!$E$21,Lister!$D$7:$D$16),IF(OR(AND(E1173&lt;DATE(2022,2,1),F1173&lt;DATE(2022,2,1)),E1173&gt;DATE(2022,2,28)),0)))))),0),"")</f>
        <v/>
      </c>
      <c r="V1173" s="23" t="str">
        <f t="shared" si="122"/>
        <v/>
      </c>
      <c r="W1173" s="23" t="str">
        <f t="shared" si="123"/>
        <v/>
      </c>
      <c r="X1173" s="24" t="str">
        <f t="shared" si="124"/>
        <v/>
      </c>
    </row>
    <row r="1174" spans="1:24" x14ac:dyDescent="0.3">
      <c r="A1174" s="4" t="str">
        <f t="shared" si="125"/>
        <v/>
      </c>
      <c r="B1174" s="41"/>
      <c r="C1174" s="42"/>
      <c r="D1174" s="43"/>
      <c r="E1174" s="44"/>
      <c r="F1174" s="44"/>
      <c r="G1174" s="17" t="str">
        <f>IF(OR(E1174="",F1174=""),"",NETWORKDAYS(E1174,F1174,Lister!$D$7:$D$16))</f>
        <v/>
      </c>
      <c r="I1174" s="45" t="str">
        <f t="shared" ref="I1174:I1237" si="126">IF(H1174="","",IF(H1174="Funktionær",0.75,IF(H1174="Ikke-funktionær",0.9,IF(H1174="Elev/lærling",0.9))))</f>
        <v/>
      </c>
      <c r="J1174" s="46"/>
      <c r="K1174" s="47">
        <f>IF(ISNUMBER('Opsparede løndele'!I1159),J1174+'Opsparede løndele'!I1159,J1174)</f>
        <v>0</v>
      </c>
      <c r="L1174" s="48"/>
      <c r="M1174" s="49"/>
      <c r="N1174" s="23" t="str">
        <f t="shared" ref="N1174:N1237" si="127">IF(B1174="","",IF(K1174*I1174&gt;30000*IF(M1174&gt;37,37,M1174)/37,30000*IF(M1174&gt;37,37,M1174)/37,K1174*I1174))</f>
        <v/>
      </c>
      <c r="O1174" s="21" t="str">
        <f t="shared" ref="O1174:O1237" si="128">IF(N1174="","",IF(N1174&lt;=K1174-L1174,N1174,K1174-L1174))</f>
        <v/>
      </c>
      <c r="P1174" s="49"/>
      <c r="Q1174" s="49"/>
      <c r="R1174" s="49"/>
      <c r="S1174" s="22" t="str">
        <f>IFERROR(MAX(IF(OR(P1174="",Q1174="",R1174=""),"",IF(AND(MONTH(E1174)=12,MONTH(F1174)=12),(NETWORKDAYS(E1174,F1174,Lister!$D$7:$D$16)-P1174)*O1174/NETWORKDAYS(Lister!$D$19,Lister!$E$19,Lister!$D$7:$D$16),IF(AND(MONTH(E1174)=12,F1174&gt;DATE(2021,12,31)),(NETWORKDAYS(E1174,Lister!$E$19,Lister!$D$7:$D$16)-P1174)*O1174/NETWORKDAYS(Lister!$D$19,Lister!$E$19,Lister!$D$7:$D$16),IF(E1174&gt;DATE(2021,12,31),0)))),0),"")</f>
        <v/>
      </c>
      <c r="T1174" s="22" t="str">
        <f>IFERROR(MAX(IF(OR(P1174="",Q1174="",R1174=""),"",IF(AND(MONTH(E1174)=1,MONTH(F1174)=1),(NETWORKDAYS(E1174,F1174,Lister!$D$7:$D$16)-Q1174)*O1174/NETWORKDAYS(Lister!$D$20,Lister!$E$20,Lister!$D$7:$D$16),IF(AND(MONTH(E1174)=1,F1174&gt;DATE(2022,1,31)),(NETWORKDAYS(E1174,Lister!$E$20,Lister!$D$7:$D$16)-Q1174)*O1174/NETWORKDAYS(Lister!$D$20,Lister!$E$20,Lister!$D$7:$D$16),IF(AND(E1174&lt;DATE(2022,1,1),MONTH(F1174)=1),(NETWORKDAYS(Lister!$D$20,F1174,Lister!$D$7:$D$16)-Q1174)*O1174/NETWORKDAYS(Lister!$D$20,Lister!$E$20,Lister!$D$7:$D$16),IF(AND(E1174&lt;DATE(2022,1,1),F1174&gt;DATE(2022,1,31)),(NETWORKDAYS(Lister!$D$20,Lister!$E$20,Lister!$D$7:$D$16)-Q1174)*O1174/NETWORKDAYS(Lister!$D$20,Lister!$E$20,Lister!$D$7:$D$16),IF(OR(AND(E1174&lt;DATE(2022,1,1),F1174&lt;DATE(2022,1,1)),E1174&gt;DATE(2022,1,31)),0)))))),0),"")</f>
        <v/>
      </c>
      <c r="U1174" s="22" t="str">
        <f>IFERROR(MAX(IF(OR(P1174="",Q1174="",R1174=""),"",IF(AND(MONTH(E1174)=2,MONTH(F1174)=2),(NETWORKDAYS(E1174,F1174,Lister!$D$7:$D$16)-R1174)*O1174/NETWORKDAYS(Lister!$D$21,Lister!$E$21,Lister!$D$7:$D$16),IF(AND(MONTH(E1174)=2,F1174&gt;DATE(2022,2,28)),(NETWORKDAYS(E1174,Lister!$E$21,Lister!$D$7:$D$16)-R1174)*O1174/NETWORKDAYS(Lister!$D$21,Lister!$E$21,Lister!$D$7:$D$16),IF(AND(E1174&lt;DATE(2022,2,1),MONTH(F1174)=2),(NETWORKDAYS(Lister!$D$21,F1174,Lister!$D$7:$D$16)-R1174)*O1174/NETWORKDAYS(Lister!$D$21,Lister!$E$21,Lister!$D$7:$D$16),IF(AND(E1174&lt;DATE(2022,2,1),F1174&gt;DATE(2022,2,28)),(NETWORKDAYS(Lister!$D$21,Lister!$E$21,Lister!$D$7:$D$16)-R1174)*O1174/NETWORKDAYS(Lister!$D$21,Lister!$E$21,Lister!$D$7:$D$16),IF(OR(AND(E1174&lt;DATE(2022,2,1),F1174&lt;DATE(2022,2,1)),E1174&gt;DATE(2022,2,28)),0)))))),0),"")</f>
        <v/>
      </c>
      <c r="V1174" s="23" t="str">
        <f t="shared" ref="V1174:V1237" si="129">IF(AND(ISNUMBER(S1174),ISNUMBER(T1174),ISNUMBER(U1174)),S1174+T1174+U1174,"")</f>
        <v/>
      </c>
      <c r="W1174" s="23" t="str">
        <f t="shared" ref="W1174:W1237" si="130">IFERROR(IF(E1174&gt;=DATE(2021,12,10),3,0)/31*O1174,"")</f>
        <v/>
      </c>
      <c r="X1174" s="24" t="str">
        <f t="shared" ref="X1174:X1237" si="131">IFERROR(MAX(IF(AND(ISNUMBER(S1174),ISNUMBER(T1174),ISNUMBER(U1174)),V1174-W1174,""),0),"")</f>
        <v/>
      </c>
    </row>
    <row r="1175" spans="1:24" x14ac:dyDescent="0.3">
      <c r="A1175" s="4" t="str">
        <f t="shared" ref="A1175:A1238" si="132">IF(B1175="","",A1174+1)</f>
        <v/>
      </c>
      <c r="B1175" s="41"/>
      <c r="C1175" s="42"/>
      <c r="D1175" s="43"/>
      <c r="E1175" s="44"/>
      <c r="F1175" s="44"/>
      <c r="G1175" s="17" t="str">
        <f>IF(OR(E1175="",F1175=""),"",NETWORKDAYS(E1175,F1175,Lister!$D$7:$D$16))</f>
        <v/>
      </c>
      <c r="I1175" s="45" t="str">
        <f t="shared" si="126"/>
        <v/>
      </c>
      <c r="J1175" s="46"/>
      <c r="K1175" s="47">
        <f>IF(ISNUMBER('Opsparede løndele'!I1160),J1175+'Opsparede løndele'!I1160,J1175)</f>
        <v>0</v>
      </c>
      <c r="L1175" s="48"/>
      <c r="M1175" s="49"/>
      <c r="N1175" s="23" t="str">
        <f t="shared" si="127"/>
        <v/>
      </c>
      <c r="O1175" s="21" t="str">
        <f t="shared" si="128"/>
        <v/>
      </c>
      <c r="P1175" s="49"/>
      <c r="Q1175" s="49"/>
      <c r="R1175" s="49"/>
      <c r="S1175" s="22" t="str">
        <f>IFERROR(MAX(IF(OR(P1175="",Q1175="",R1175=""),"",IF(AND(MONTH(E1175)=12,MONTH(F1175)=12),(NETWORKDAYS(E1175,F1175,Lister!$D$7:$D$16)-P1175)*O1175/NETWORKDAYS(Lister!$D$19,Lister!$E$19,Lister!$D$7:$D$16),IF(AND(MONTH(E1175)=12,F1175&gt;DATE(2021,12,31)),(NETWORKDAYS(E1175,Lister!$E$19,Lister!$D$7:$D$16)-P1175)*O1175/NETWORKDAYS(Lister!$D$19,Lister!$E$19,Lister!$D$7:$D$16),IF(E1175&gt;DATE(2021,12,31),0)))),0),"")</f>
        <v/>
      </c>
      <c r="T1175" s="22" t="str">
        <f>IFERROR(MAX(IF(OR(P1175="",Q1175="",R1175=""),"",IF(AND(MONTH(E1175)=1,MONTH(F1175)=1),(NETWORKDAYS(E1175,F1175,Lister!$D$7:$D$16)-Q1175)*O1175/NETWORKDAYS(Lister!$D$20,Lister!$E$20,Lister!$D$7:$D$16),IF(AND(MONTH(E1175)=1,F1175&gt;DATE(2022,1,31)),(NETWORKDAYS(E1175,Lister!$E$20,Lister!$D$7:$D$16)-Q1175)*O1175/NETWORKDAYS(Lister!$D$20,Lister!$E$20,Lister!$D$7:$D$16),IF(AND(E1175&lt;DATE(2022,1,1),MONTH(F1175)=1),(NETWORKDAYS(Lister!$D$20,F1175,Lister!$D$7:$D$16)-Q1175)*O1175/NETWORKDAYS(Lister!$D$20,Lister!$E$20,Lister!$D$7:$D$16),IF(AND(E1175&lt;DATE(2022,1,1),F1175&gt;DATE(2022,1,31)),(NETWORKDAYS(Lister!$D$20,Lister!$E$20,Lister!$D$7:$D$16)-Q1175)*O1175/NETWORKDAYS(Lister!$D$20,Lister!$E$20,Lister!$D$7:$D$16),IF(OR(AND(E1175&lt;DATE(2022,1,1),F1175&lt;DATE(2022,1,1)),E1175&gt;DATE(2022,1,31)),0)))))),0),"")</f>
        <v/>
      </c>
      <c r="U1175" s="22" t="str">
        <f>IFERROR(MAX(IF(OR(P1175="",Q1175="",R1175=""),"",IF(AND(MONTH(E1175)=2,MONTH(F1175)=2),(NETWORKDAYS(E1175,F1175,Lister!$D$7:$D$16)-R1175)*O1175/NETWORKDAYS(Lister!$D$21,Lister!$E$21,Lister!$D$7:$D$16),IF(AND(MONTH(E1175)=2,F1175&gt;DATE(2022,2,28)),(NETWORKDAYS(E1175,Lister!$E$21,Lister!$D$7:$D$16)-R1175)*O1175/NETWORKDAYS(Lister!$D$21,Lister!$E$21,Lister!$D$7:$D$16),IF(AND(E1175&lt;DATE(2022,2,1),MONTH(F1175)=2),(NETWORKDAYS(Lister!$D$21,F1175,Lister!$D$7:$D$16)-R1175)*O1175/NETWORKDAYS(Lister!$D$21,Lister!$E$21,Lister!$D$7:$D$16),IF(AND(E1175&lt;DATE(2022,2,1),F1175&gt;DATE(2022,2,28)),(NETWORKDAYS(Lister!$D$21,Lister!$E$21,Lister!$D$7:$D$16)-R1175)*O1175/NETWORKDAYS(Lister!$D$21,Lister!$E$21,Lister!$D$7:$D$16),IF(OR(AND(E1175&lt;DATE(2022,2,1),F1175&lt;DATE(2022,2,1)),E1175&gt;DATE(2022,2,28)),0)))))),0),"")</f>
        <v/>
      </c>
      <c r="V1175" s="23" t="str">
        <f t="shared" si="129"/>
        <v/>
      </c>
      <c r="W1175" s="23" t="str">
        <f t="shared" si="130"/>
        <v/>
      </c>
      <c r="X1175" s="24" t="str">
        <f t="shared" si="131"/>
        <v/>
      </c>
    </row>
    <row r="1176" spans="1:24" x14ac:dyDescent="0.3">
      <c r="A1176" s="4" t="str">
        <f t="shared" si="132"/>
        <v/>
      </c>
      <c r="B1176" s="41"/>
      <c r="C1176" s="42"/>
      <c r="D1176" s="43"/>
      <c r="E1176" s="44"/>
      <c r="F1176" s="44"/>
      <c r="G1176" s="17" t="str">
        <f>IF(OR(E1176="",F1176=""),"",NETWORKDAYS(E1176,F1176,Lister!$D$7:$D$16))</f>
        <v/>
      </c>
      <c r="I1176" s="45" t="str">
        <f t="shared" si="126"/>
        <v/>
      </c>
      <c r="J1176" s="46"/>
      <c r="K1176" s="47">
        <f>IF(ISNUMBER('Opsparede løndele'!I1161),J1176+'Opsparede løndele'!I1161,J1176)</f>
        <v>0</v>
      </c>
      <c r="L1176" s="48"/>
      <c r="M1176" s="49"/>
      <c r="N1176" s="23" t="str">
        <f t="shared" si="127"/>
        <v/>
      </c>
      <c r="O1176" s="21" t="str">
        <f t="shared" si="128"/>
        <v/>
      </c>
      <c r="P1176" s="49"/>
      <c r="Q1176" s="49"/>
      <c r="R1176" s="49"/>
      <c r="S1176" s="22" t="str">
        <f>IFERROR(MAX(IF(OR(P1176="",Q1176="",R1176=""),"",IF(AND(MONTH(E1176)=12,MONTH(F1176)=12),(NETWORKDAYS(E1176,F1176,Lister!$D$7:$D$16)-P1176)*O1176/NETWORKDAYS(Lister!$D$19,Lister!$E$19,Lister!$D$7:$D$16),IF(AND(MONTH(E1176)=12,F1176&gt;DATE(2021,12,31)),(NETWORKDAYS(E1176,Lister!$E$19,Lister!$D$7:$D$16)-P1176)*O1176/NETWORKDAYS(Lister!$D$19,Lister!$E$19,Lister!$D$7:$D$16),IF(E1176&gt;DATE(2021,12,31),0)))),0),"")</f>
        <v/>
      </c>
      <c r="T1176" s="22" t="str">
        <f>IFERROR(MAX(IF(OR(P1176="",Q1176="",R1176=""),"",IF(AND(MONTH(E1176)=1,MONTH(F1176)=1),(NETWORKDAYS(E1176,F1176,Lister!$D$7:$D$16)-Q1176)*O1176/NETWORKDAYS(Lister!$D$20,Lister!$E$20,Lister!$D$7:$D$16),IF(AND(MONTH(E1176)=1,F1176&gt;DATE(2022,1,31)),(NETWORKDAYS(E1176,Lister!$E$20,Lister!$D$7:$D$16)-Q1176)*O1176/NETWORKDAYS(Lister!$D$20,Lister!$E$20,Lister!$D$7:$D$16),IF(AND(E1176&lt;DATE(2022,1,1),MONTH(F1176)=1),(NETWORKDAYS(Lister!$D$20,F1176,Lister!$D$7:$D$16)-Q1176)*O1176/NETWORKDAYS(Lister!$D$20,Lister!$E$20,Lister!$D$7:$D$16),IF(AND(E1176&lt;DATE(2022,1,1),F1176&gt;DATE(2022,1,31)),(NETWORKDAYS(Lister!$D$20,Lister!$E$20,Lister!$D$7:$D$16)-Q1176)*O1176/NETWORKDAYS(Lister!$D$20,Lister!$E$20,Lister!$D$7:$D$16),IF(OR(AND(E1176&lt;DATE(2022,1,1),F1176&lt;DATE(2022,1,1)),E1176&gt;DATE(2022,1,31)),0)))))),0),"")</f>
        <v/>
      </c>
      <c r="U1176" s="22" t="str">
        <f>IFERROR(MAX(IF(OR(P1176="",Q1176="",R1176=""),"",IF(AND(MONTH(E1176)=2,MONTH(F1176)=2),(NETWORKDAYS(E1176,F1176,Lister!$D$7:$D$16)-R1176)*O1176/NETWORKDAYS(Lister!$D$21,Lister!$E$21,Lister!$D$7:$D$16),IF(AND(MONTH(E1176)=2,F1176&gt;DATE(2022,2,28)),(NETWORKDAYS(E1176,Lister!$E$21,Lister!$D$7:$D$16)-R1176)*O1176/NETWORKDAYS(Lister!$D$21,Lister!$E$21,Lister!$D$7:$D$16),IF(AND(E1176&lt;DATE(2022,2,1),MONTH(F1176)=2),(NETWORKDAYS(Lister!$D$21,F1176,Lister!$D$7:$D$16)-R1176)*O1176/NETWORKDAYS(Lister!$D$21,Lister!$E$21,Lister!$D$7:$D$16),IF(AND(E1176&lt;DATE(2022,2,1),F1176&gt;DATE(2022,2,28)),(NETWORKDAYS(Lister!$D$21,Lister!$E$21,Lister!$D$7:$D$16)-R1176)*O1176/NETWORKDAYS(Lister!$D$21,Lister!$E$21,Lister!$D$7:$D$16),IF(OR(AND(E1176&lt;DATE(2022,2,1),F1176&lt;DATE(2022,2,1)),E1176&gt;DATE(2022,2,28)),0)))))),0),"")</f>
        <v/>
      </c>
      <c r="V1176" s="23" t="str">
        <f t="shared" si="129"/>
        <v/>
      </c>
      <c r="W1176" s="23" t="str">
        <f t="shared" si="130"/>
        <v/>
      </c>
      <c r="X1176" s="24" t="str">
        <f t="shared" si="131"/>
        <v/>
      </c>
    </row>
    <row r="1177" spans="1:24" x14ac:dyDescent="0.3">
      <c r="A1177" s="4" t="str">
        <f t="shared" si="132"/>
        <v/>
      </c>
      <c r="B1177" s="41"/>
      <c r="C1177" s="42"/>
      <c r="D1177" s="43"/>
      <c r="E1177" s="44"/>
      <c r="F1177" s="44"/>
      <c r="G1177" s="17" t="str">
        <f>IF(OR(E1177="",F1177=""),"",NETWORKDAYS(E1177,F1177,Lister!$D$7:$D$16))</f>
        <v/>
      </c>
      <c r="I1177" s="45" t="str">
        <f t="shared" si="126"/>
        <v/>
      </c>
      <c r="J1177" s="46"/>
      <c r="K1177" s="47">
        <f>IF(ISNUMBER('Opsparede løndele'!I1162),J1177+'Opsparede løndele'!I1162,J1177)</f>
        <v>0</v>
      </c>
      <c r="L1177" s="48"/>
      <c r="M1177" s="49"/>
      <c r="N1177" s="23" t="str">
        <f t="shared" si="127"/>
        <v/>
      </c>
      <c r="O1177" s="21" t="str">
        <f t="shared" si="128"/>
        <v/>
      </c>
      <c r="P1177" s="49"/>
      <c r="Q1177" s="49"/>
      <c r="R1177" s="49"/>
      <c r="S1177" s="22" t="str">
        <f>IFERROR(MAX(IF(OR(P1177="",Q1177="",R1177=""),"",IF(AND(MONTH(E1177)=12,MONTH(F1177)=12),(NETWORKDAYS(E1177,F1177,Lister!$D$7:$D$16)-P1177)*O1177/NETWORKDAYS(Lister!$D$19,Lister!$E$19,Lister!$D$7:$D$16),IF(AND(MONTH(E1177)=12,F1177&gt;DATE(2021,12,31)),(NETWORKDAYS(E1177,Lister!$E$19,Lister!$D$7:$D$16)-P1177)*O1177/NETWORKDAYS(Lister!$D$19,Lister!$E$19,Lister!$D$7:$D$16),IF(E1177&gt;DATE(2021,12,31),0)))),0),"")</f>
        <v/>
      </c>
      <c r="T1177" s="22" t="str">
        <f>IFERROR(MAX(IF(OR(P1177="",Q1177="",R1177=""),"",IF(AND(MONTH(E1177)=1,MONTH(F1177)=1),(NETWORKDAYS(E1177,F1177,Lister!$D$7:$D$16)-Q1177)*O1177/NETWORKDAYS(Lister!$D$20,Lister!$E$20,Lister!$D$7:$D$16),IF(AND(MONTH(E1177)=1,F1177&gt;DATE(2022,1,31)),(NETWORKDAYS(E1177,Lister!$E$20,Lister!$D$7:$D$16)-Q1177)*O1177/NETWORKDAYS(Lister!$D$20,Lister!$E$20,Lister!$D$7:$D$16),IF(AND(E1177&lt;DATE(2022,1,1),MONTH(F1177)=1),(NETWORKDAYS(Lister!$D$20,F1177,Lister!$D$7:$D$16)-Q1177)*O1177/NETWORKDAYS(Lister!$D$20,Lister!$E$20,Lister!$D$7:$D$16),IF(AND(E1177&lt;DATE(2022,1,1),F1177&gt;DATE(2022,1,31)),(NETWORKDAYS(Lister!$D$20,Lister!$E$20,Lister!$D$7:$D$16)-Q1177)*O1177/NETWORKDAYS(Lister!$D$20,Lister!$E$20,Lister!$D$7:$D$16),IF(OR(AND(E1177&lt;DATE(2022,1,1),F1177&lt;DATE(2022,1,1)),E1177&gt;DATE(2022,1,31)),0)))))),0),"")</f>
        <v/>
      </c>
      <c r="U1177" s="22" t="str">
        <f>IFERROR(MAX(IF(OR(P1177="",Q1177="",R1177=""),"",IF(AND(MONTH(E1177)=2,MONTH(F1177)=2),(NETWORKDAYS(E1177,F1177,Lister!$D$7:$D$16)-R1177)*O1177/NETWORKDAYS(Lister!$D$21,Lister!$E$21,Lister!$D$7:$D$16),IF(AND(MONTH(E1177)=2,F1177&gt;DATE(2022,2,28)),(NETWORKDAYS(E1177,Lister!$E$21,Lister!$D$7:$D$16)-R1177)*O1177/NETWORKDAYS(Lister!$D$21,Lister!$E$21,Lister!$D$7:$D$16),IF(AND(E1177&lt;DATE(2022,2,1),MONTH(F1177)=2),(NETWORKDAYS(Lister!$D$21,F1177,Lister!$D$7:$D$16)-R1177)*O1177/NETWORKDAYS(Lister!$D$21,Lister!$E$21,Lister!$D$7:$D$16),IF(AND(E1177&lt;DATE(2022,2,1),F1177&gt;DATE(2022,2,28)),(NETWORKDAYS(Lister!$D$21,Lister!$E$21,Lister!$D$7:$D$16)-R1177)*O1177/NETWORKDAYS(Lister!$D$21,Lister!$E$21,Lister!$D$7:$D$16),IF(OR(AND(E1177&lt;DATE(2022,2,1),F1177&lt;DATE(2022,2,1)),E1177&gt;DATE(2022,2,28)),0)))))),0),"")</f>
        <v/>
      </c>
      <c r="V1177" s="23" t="str">
        <f t="shared" si="129"/>
        <v/>
      </c>
      <c r="W1177" s="23" t="str">
        <f t="shared" si="130"/>
        <v/>
      </c>
      <c r="X1177" s="24" t="str">
        <f t="shared" si="131"/>
        <v/>
      </c>
    </row>
    <row r="1178" spans="1:24" x14ac:dyDescent="0.3">
      <c r="A1178" s="4" t="str">
        <f t="shared" si="132"/>
        <v/>
      </c>
      <c r="B1178" s="41"/>
      <c r="C1178" s="42"/>
      <c r="D1178" s="43"/>
      <c r="E1178" s="44"/>
      <c r="F1178" s="44"/>
      <c r="G1178" s="17" t="str">
        <f>IF(OR(E1178="",F1178=""),"",NETWORKDAYS(E1178,F1178,Lister!$D$7:$D$16))</f>
        <v/>
      </c>
      <c r="I1178" s="45" t="str">
        <f t="shared" si="126"/>
        <v/>
      </c>
      <c r="J1178" s="46"/>
      <c r="K1178" s="47">
        <f>IF(ISNUMBER('Opsparede løndele'!I1163),J1178+'Opsparede løndele'!I1163,J1178)</f>
        <v>0</v>
      </c>
      <c r="L1178" s="48"/>
      <c r="M1178" s="49"/>
      <c r="N1178" s="23" t="str">
        <f t="shared" si="127"/>
        <v/>
      </c>
      <c r="O1178" s="21" t="str">
        <f t="shared" si="128"/>
        <v/>
      </c>
      <c r="P1178" s="49"/>
      <c r="Q1178" s="49"/>
      <c r="R1178" s="49"/>
      <c r="S1178" s="22" t="str">
        <f>IFERROR(MAX(IF(OR(P1178="",Q1178="",R1178=""),"",IF(AND(MONTH(E1178)=12,MONTH(F1178)=12),(NETWORKDAYS(E1178,F1178,Lister!$D$7:$D$16)-P1178)*O1178/NETWORKDAYS(Lister!$D$19,Lister!$E$19,Lister!$D$7:$D$16),IF(AND(MONTH(E1178)=12,F1178&gt;DATE(2021,12,31)),(NETWORKDAYS(E1178,Lister!$E$19,Lister!$D$7:$D$16)-P1178)*O1178/NETWORKDAYS(Lister!$D$19,Lister!$E$19,Lister!$D$7:$D$16),IF(E1178&gt;DATE(2021,12,31),0)))),0),"")</f>
        <v/>
      </c>
      <c r="T1178" s="22" t="str">
        <f>IFERROR(MAX(IF(OR(P1178="",Q1178="",R1178=""),"",IF(AND(MONTH(E1178)=1,MONTH(F1178)=1),(NETWORKDAYS(E1178,F1178,Lister!$D$7:$D$16)-Q1178)*O1178/NETWORKDAYS(Lister!$D$20,Lister!$E$20,Lister!$D$7:$D$16),IF(AND(MONTH(E1178)=1,F1178&gt;DATE(2022,1,31)),(NETWORKDAYS(E1178,Lister!$E$20,Lister!$D$7:$D$16)-Q1178)*O1178/NETWORKDAYS(Lister!$D$20,Lister!$E$20,Lister!$D$7:$D$16),IF(AND(E1178&lt;DATE(2022,1,1),MONTH(F1178)=1),(NETWORKDAYS(Lister!$D$20,F1178,Lister!$D$7:$D$16)-Q1178)*O1178/NETWORKDAYS(Lister!$D$20,Lister!$E$20,Lister!$D$7:$D$16),IF(AND(E1178&lt;DATE(2022,1,1),F1178&gt;DATE(2022,1,31)),(NETWORKDAYS(Lister!$D$20,Lister!$E$20,Lister!$D$7:$D$16)-Q1178)*O1178/NETWORKDAYS(Lister!$D$20,Lister!$E$20,Lister!$D$7:$D$16),IF(OR(AND(E1178&lt;DATE(2022,1,1),F1178&lt;DATE(2022,1,1)),E1178&gt;DATE(2022,1,31)),0)))))),0),"")</f>
        <v/>
      </c>
      <c r="U1178" s="22" t="str">
        <f>IFERROR(MAX(IF(OR(P1178="",Q1178="",R1178=""),"",IF(AND(MONTH(E1178)=2,MONTH(F1178)=2),(NETWORKDAYS(E1178,F1178,Lister!$D$7:$D$16)-R1178)*O1178/NETWORKDAYS(Lister!$D$21,Lister!$E$21,Lister!$D$7:$D$16),IF(AND(MONTH(E1178)=2,F1178&gt;DATE(2022,2,28)),(NETWORKDAYS(E1178,Lister!$E$21,Lister!$D$7:$D$16)-R1178)*O1178/NETWORKDAYS(Lister!$D$21,Lister!$E$21,Lister!$D$7:$D$16),IF(AND(E1178&lt;DATE(2022,2,1),MONTH(F1178)=2),(NETWORKDAYS(Lister!$D$21,F1178,Lister!$D$7:$D$16)-R1178)*O1178/NETWORKDAYS(Lister!$D$21,Lister!$E$21,Lister!$D$7:$D$16),IF(AND(E1178&lt;DATE(2022,2,1),F1178&gt;DATE(2022,2,28)),(NETWORKDAYS(Lister!$D$21,Lister!$E$21,Lister!$D$7:$D$16)-R1178)*O1178/NETWORKDAYS(Lister!$D$21,Lister!$E$21,Lister!$D$7:$D$16),IF(OR(AND(E1178&lt;DATE(2022,2,1),F1178&lt;DATE(2022,2,1)),E1178&gt;DATE(2022,2,28)),0)))))),0),"")</f>
        <v/>
      </c>
      <c r="V1178" s="23" t="str">
        <f t="shared" si="129"/>
        <v/>
      </c>
      <c r="W1178" s="23" t="str">
        <f t="shared" si="130"/>
        <v/>
      </c>
      <c r="X1178" s="24" t="str">
        <f t="shared" si="131"/>
        <v/>
      </c>
    </row>
    <row r="1179" spans="1:24" x14ac:dyDescent="0.3">
      <c r="A1179" s="4" t="str">
        <f t="shared" si="132"/>
        <v/>
      </c>
      <c r="B1179" s="41"/>
      <c r="C1179" s="42"/>
      <c r="D1179" s="43"/>
      <c r="E1179" s="44"/>
      <c r="F1179" s="44"/>
      <c r="G1179" s="17" t="str">
        <f>IF(OR(E1179="",F1179=""),"",NETWORKDAYS(E1179,F1179,Lister!$D$7:$D$16))</f>
        <v/>
      </c>
      <c r="I1179" s="45" t="str">
        <f t="shared" si="126"/>
        <v/>
      </c>
      <c r="J1179" s="46"/>
      <c r="K1179" s="47">
        <f>IF(ISNUMBER('Opsparede løndele'!I1164),J1179+'Opsparede løndele'!I1164,J1179)</f>
        <v>0</v>
      </c>
      <c r="L1179" s="48"/>
      <c r="M1179" s="49"/>
      <c r="N1179" s="23" t="str">
        <f t="shared" si="127"/>
        <v/>
      </c>
      <c r="O1179" s="21" t="str">
        <f t="shared" si="128"/>
        <v/>
      </c>
      <c r="P1179" s="49"/>
      <c r="Q1179" s="49"/>
      <c r="R1179" s="49"/>
      <c r="S1179" s="22" t="str">
        <f>IFERROR(MAX(IF(OR(P1179="",Q1179="",R1179=""),"",IF(AND(MONTH(E1179)=12,MONTH(F1179)=12),(NETWORKDAYS(E1179,F1179,Lister!$D$7:$D$16)-P1179)*O1179/NETWORKDAYS(Lister!$D$19,Lister!$E$19,Lister!$D$7:$D$16),IF(AND(MONTH(E1179)=12,F1179&gt;DATE(2021,12,31)),(NETWORKDAYS(E1179,Lister!$E$19,Lister!$D$7:$D$16)-P1179)*O1179/NETWORKDAYS(Lister!$D$19,Lister!$E$19,Lister!$D$7:$D$16),IF(E1179&gt;DATE(2021,12,31),0)))),0),"")</f>
        <v/>
      </c>
      <c r="T1179" s="22" t="str">
        <f>IFERROR(MAX(IF(OR(P1179="",Q1179="",R1179=""),"",IF(AND(MONTH(E1179)=1,MONTH(F1179)=1),(NETWORKDAYS(E1179,F1179,Lister!$D$7:$D$16)-Q1179)*O1179/NETWORKDAYS(Lister!$D$20,Lister!$E$20,Lister!$D$7:$D$16),IF(AND(MONTH(E1179)=1,F1179&gt;DATE(2022,1,31)),(NETWORKDAYS(E1179,Lister!$E$20,Lister!$D$7:$D$16)-Q1179)*O1179/NETWORKDAYS(Lister!$D$20,Lister!$E$20,Lister!$D$7:$D$16),IF(AND(E1179&lt;DATE(2022,1,1),MONTH(F1179)=1),(NETWORKDAYS(Lister!$D$20,F1179,Lister!$D$7:$D$16)-Q1179)*O1179/NETWORKDAYS(Lister!$D$20,Lister!$E$20,Lister!$D$7:$D$16),IF(AND(E1179&lt;DATE(2022,1,1),F1179&gt;DATE(2022,1,31)),(NETWORKDAYS(Lister!$D$20,Lister!$E$20,Lister!$D$7:$D$16)-Q1179)*O1179/NETWORKDAYS(Lister!$D$20,Lister!$E$20,Lister!$D$7:$D$16),IF(OR(AND(E1179&lt;DATE(2022,1,1),F1179&lt;DATE(2022,1,1)),E1179&gt;DATE(2022,1,31)),0)))))),0),"")</f>
        <v/>
      </c>
      <c r="U1179" s="22" t="str">
        <f>IFERROR(MAX(IF(OR(P1179="",Q1179="",R1179=""),"",IF(AND(MONTH(E1179)=2,MONTH(F1179)=2),(NETWORKDAYS(E1179,F1179,Lister!$D$7:$D$16)-R1179)*O1179/NETWORKDAYS(Lister!$D$21,Lister!$E$21,Lister!$D$7:$D$16),IF(AND(MONTH(E1179)=2,F1179&gt;DATE(2022,2,28)),(NETWORKDAYS(E1179,Lister!$E$21,Lister!$D$7:$D$16)-R1179)*O1179/NETWORKDAYS(Lister!$D$21,Lister!$E$21,Lister!$D$7:$D$16),IF(AND(E1179&lt;DATE(2022,2,1),MONTH(F1179)=2),(NETWORKDAYS(Lister!$D$21,F1179,Lister!$D$7:$D$16)-R1179)*O1179/NETWORKDAYS(Lister!$D$21,Lister!$E$21,Lister!$D$7:$D$16),IF(AND(E1179&lt;DATE(2022,2,1),F1179&gt;DATE(2022,2,28)),(NETWORKDAYS(Lister!$D$21,Lister!$E$21,Lister!$D$7:$D$16)-R1179)*O1179/NETWORKDAYS(Lister!$D$21,Lister!$E$21,Lister!$D$7:$D$16),IF(OR(AND(E1179&lt;DATE(2022,2,1),F1179&lt;DATE(2022,2,1)),E1179&gt;DATE(2022,2,28)),0)))))),0),"")</f>
        <v/>
      </c>
      <c r="V1179" s="23" t="str">
        <f t="shared" si="129"/>
        <v/>
      </c>
      <c r="W1179" s="23" t="str">
        <f t="shared" si="130"/>
        <v/>
      </c>
      <c r="X1179" s="24" t="str">
        <f t="shared" si="131"/>
        <v/>
      </c>
    </row>
    <row r="1180" spans="1:24" x14ac:dyDescent="0.3">
      <c r="A1180" s="4" t="str">
        <f t="shared" si="132"/>
        <v/>
      </c>
      <c r="B1180" s="41"/>
      <c r="C1180" s="42"/>
      <c r="D1180" s="43"/>
      <c r="E1180" s="44"/>
      <c r="F1180" s="44"/>
      <c r="G1180" s="17" t="str">
        <f>IF(OR(E1180="",F1180=""),"",NETWORKDAYS(E1180,F1180,Lister!$D$7:$D$16))</f>
        <v/>
      </c>
      <c r="I1180" s="45" t="str">
        <f t="shared" si="126"/>
        <v/>
      </c>
      <c r="J1180" s="46"/>
      <c r="K1180" s="47">
        <f>IF(ISNUMBER('Opsparede løndele'!I1165),J1180+'Opsparede løndele'!I1165,J1180)</f>
        <v>0</v>
      </c>
      <c r="L1180" s="48"/>
      <c r="M1180" s="49"/>
      <c r="N1180" s="23" t="str">
        <f t="shared" si="127"/>
        <v/>
      </c>
      <c r="O1180" s="21" t="str">
        <f t="shared" si="128"/>
        <v/>
      </c>
      <c r="P1180" s="49"/>
      <c r="Q1180" s="49"/>
      <c r="R1180" s="49"/>
      <c r="S1180" s="22" t="str">
        <f>IFERROR(MAX(IF(OR(P1180="",Q1180="",R1180=""),"",IF(AND(MONTH(E1180)=12,MONTH(F1180)=12),(NETWORKDAYS(E1180,F1180,Lister!$D$7:$D$16)-P1180)*O1180/NETWORKDAYS(Lister!$D$19,Lister!$E$19,Lister!$D$7:$D$16),IF(AND(MONTH(E1180)=12,F1180&gt;DATE(2021,12,31)),(NETWORKDAYS(E1180,Lister!$E$19,Lister!$D$7:$D$16)-P1180)*O1180/NETWORKDAYS(Lister!$D$19,Lister!$E$19,Lister!$D$7:$D$16),IF(E1180&gt;DATE(2021,12,31),0)))),0),"")</f>
        <v/>
      </c>
      <c r="T1180" s="22" t="str">
        <f>IFERROR(MAX(IF(OR(P1180="",Q1180="",R1180=""),"",IF(AND(MONTH(E1180)=1,MONTH(F1180)=1),(NETWORKDAYS(E1180,F1180,Lister!$D$7:$D$16)-Q1180)*O1180/NETWORKDAYS(Lister!$D$20,Lister!$E$20,Lister!$D$7:$D$16),IF(AND(MONTH(E1180)=1,F1180&gt;DATE(2022,1,31)),(NETWORKDAYS(E1180,Lister!$E$20,Lister!$D$7:$D$16)-Q1180)*O1180/NETWORKDAYS(Lister!$D$20,Lister!$E$20,Lister!$D$7:$D$16),IF(AND(E1180&lt;DATE(2022,1,1),MONTH(F1180)=1),(NETWORKDAYS(Lister!$D$20,F1180,Lister!$D$7:$D$16)-Q1180)*O1180/NETWORKDAYS(Lister!$D$20,Lister!$E$20,Lister!$D$7:$D$16),IF(AND(E1180&lt;DATE(2022,1,1),F1180&gt;DATE(2022,1,31)),(NETWORKDAYS(Lister!$D$20,Lister!$E$20,Lister!$D$7:$D$16)-Q1180)*O1180/NETWORKDAYS(Lister!$D$20,Lister!$E$20,Lister!$D$7:$D$16),IF(OR(AND(E1180&lt;DATE(2022,1,1),F1180&lt;DATE(2022,1,1)),E1180&gt;DATE(2022,1,31)),0)))))),0),"")</f>
        <v/>
      </c>
      <c r="U1180" s="22" t="str">
        <f>IFERROR(MAX(IF(OR(P1180="",Q1180="",R1180=""),"",IF(AND(MONTH(E1180)=2,MONTH(F1180)=2),(NETWORKDAYS(E1180,F1180,Lister!$D$7:$D$16)-R1180)*O1180/NETWORKDAYS(Lister!$D$21,Lister!$E$21,Lister!$D$7:$D$16),IF(AND(MONTH(E1180)=2,F1180&gt;DATE(2022,2,28)),(NETWORKDAYS(E1180,Lister!$E$21,Lister!$D$7:$D$16)-R1180)*O1180/NETWORKDAYS(Lister!$D$21,Lister!$E$21,Lister!$D$7:$D$16),IF(AND(E1180&lt;DATE(2022,2,1),MONTH(F1180)=2),(NETWORKDAYS(Lister!$D$21,F1180,Lister!$D$7:$D$16)-R1180)*O1180/NETWORKDAYS(Lister!$D$21,Lister!$E$21,Lister!$D$7:$D$16),IF(AND(E1180&lt;DATE(2022,2,1),F1180&gt;DATE(2022,2,28)),(NETWORKDAYS(Lister!$D$21,Lister!$E$21,Lister!$D$7:$D$16)-R1180)*O1180/NETWORKDAYS(Lister!$D$21,Lister!$E$21,Lister!$D$7:$D$16),IF(OR(AND(E1180&lt;DATE(2022,2,1),F1180&lt;DATE(2022,2,1)),E1180&gt;DATE(2022,2,28)),0)))))),0),"")</f>
        <v/>
      </c>
      <c r="V1180" s="23" t="str">
        <f t="shared" si="129"/>
        <v/>
      </c>
      <c r="W1180" s="23" t="str">
        <f t="shared" si="130"/>
        <v/>
      </c>
      <c r="X1180" s="24" t="str">
        <f t="shared" si="131"/>
        <v/>
      </c>
    </row>
    <row r="1181" spans="1:24" x14ac:dyDescent="0.3">
      <c r="A1181" s="4" t="str">
        <f t="shared" si="132"/>
        <v/>
      </c>
      <c r="B1181" s="41"/>
      <c r="C1181" s="42"/>
      <c r="D1181" s="43"/>
      <c r="E1181" s="44"/>
      <c r="F1181" s="44"/>
      <c r="G1181" s="17" t="str">
        <f>IF(OR(E1181="",F1181=""),"",NETWORKDAYS(E1181,F1181,Lister!$D$7:$D$16))</f>
        <v/>
      </c>
      <c r="I1181" s="45" t="str">
        <f t="shared" si="126"/>
        <v/>
      </c>
      <c r="J1181" s="46"/>
      <c r="K1181" s="47">
        <f>IF(ISNUMBER('Opsparede løndele'!I1166),J1181+'Opsparede løndele'!I1166,J1181)</f>
        <v>0</v>
      </c>
      <c r="L1181" s="48"/>
      <c r="M1181" s="49"/>
      <c r="N1181" s="23" t="str">
        <f t="shared" si="127"/>
        <v/>
      </c>
      <c r="O1181" s="21" t="str">
        <f t="shared" si="128"/>
        <v/>
      </c>
      <c r="P1181" s="49"/>
      <c r="Q1181" s="49"/>
      <c r="R1181" s="49"/>
      <c r="S1181" s="22" t="str">
        <f>IFERROR(MAX(IF(OR(P1181="",Q1181="",R1181=""),"",IF(AND(MONTH(E1181)=12,MONTH(F1181)=12),(NETWORKDAYS(E1181,F1181,Lister!$D$7:$D$16)-P1181)*O1181/NETWORKDAYS(Lister!$D$19,Lister!$E$19,Lister!$D$7:$D$16),IF(AND(MONTH(E1181)=12,F1181&gt;DATE(2021,12,31)),(NETWORKDAYS(E1181,Lister!$E$19,Lister!$D$7:$D$16)-P1181)*O1181/NETWORKDAYS(Lister!$D$19,Lister!$E$19,Lister!$D$7:$D$16),IF(E1181&gt;DATE(2021,12,31),0)))),0),"")</f>
        <v/>
      </c>
      <c r="T1181" s="22" t="str">
        <f>IFERROR(MAX(IF(OR(P1181="",Q1181="",R1181=""),"",IF(AND(MONTH(E1181)=1,MONTH(F1181)=1),(NETWORKDAYS(E1181,F1181,Lister!$D$7:$D$16)-Q1181)*O1181/NETWORKDAYS(Lister!$D$20,Lister!$E$20,Lister!$D$7:$D$16),IF(AND(MONTH(E1181)=1,F1181&gt;DATE(2022,1,31)),(NETWORKDAYS(E1181,Lister!$E$20,Lister!$D$7:$D$16)-Q1181)*O1181/NETWORKDAYS(Lister!$D$20,Lister!$E$20,Lister!$D$7:$D$16),IF(AND(E1181&lt;DATE(2022,1,1),MONTH(F1181)=1),(NETWORKDAYS(Lister!$D$20,F1181,Lister!$D$7:$D$16)-Q1181)*O1181/NETWORKDAYS(Lister!$D$20,Lister!$E$20,Lister!$D$7:$D$16),IF(AND(E1181&lt;DATE(2022,1,1),F1181&gt;DATE(2022,1,31)),(NETWORKDAYS(Lister!$D$20,Lister!$E$20,Lister!$D$7:$D$16)-Q1181)*O1181/NETWORKDAYS(Lister!$D$20,Lister!$E$20,Lister!$D$7:$D$16),IF(OR(AND(E1181&lt;DATE(2022,1,1),F1181&lt;DATE(2022,1,1)),E1181&gt;DATE(2022,1,31)),0)))))),0),"")</f>
        <v/>
      </c>
      <c r="U1181" s="22" t="str">
        <f>IFERROR(MAX(IF(OR(P1181="",Q1181="",R1181=""),"",IF(AND(MONTH(E1181)=2,MONTH(F1181)=2),(NETWORKDAYS(E1181,F1181,Lister!$D$7:$D$16)-R1181)*O1181/NETWORKDAYS(Lister!$D$21,Lister!$E$21,Lister!$D$7:$D$16),IF(AND(MONTH(E1181)=2,F1181&gt;DATE(2022,2,28)),(NETWORKDAYS(E1181,Lister!$E$21,Lister!$D$7:$D$16)-R1181)*O1181/NETWORKDAYS(Lister!$D$21,Lister!$E$21,Lister!$D$7:$D$16),IF(AND(E1181&lt;DATE(2022,2,1),MONTH(F1181)=2),(NETWORKDAYS(Lister!$D$21,F1181,Lister!$D$7:$D$16)-R1181)*O1181/NETWORKDAYS(Lister!$D$21,Lister!$E$21,Lister!$D$7:$D$16),IF(AND(E1181&lt;DATE(2022,2,1),F1181&gt;DATE(2022,2,28)),(NETWORKDAYS(Lister!$D$21,Lister!$E$21,Lister!$D$7:$D$16)-R1181)*O1181/NETWORKDAYS(Lister!$D$21,Lister!$E$21,Lister!$D$7:$D$16),IF(OR(AND(E1181&lt;DATE(2022,2,1),F1181&lt;DATE(2022,2,1)),E1181&gt;DATE(2022,2,28)),0)))))),0),"")</f>
        <v/>
      </c>
      <c r="V1181" s="23" t="str">
        <f t="shared" si="129"/>
        <v/>
      </c>
      <c r="W1181" s="23" t="str">
        <f t="shared" si="130"/>
        <v/>
      </c>
      <c r="X1181" s="24" t="str">
        <f t="shared" si="131"/>
        <v/>
      </c>
    </row>
    <row r="1182" spans="1:24" x14ac:dyDescent="0.3">
      <c r="A1182" s="4" t="str">
        <f t="shared" si="132"/>
        <v/>
      </c>
      <c r="B1182" s="41"/>
      <c r="C1182" s="42"/>
      <c r="D1182" s="43"/>
      <c r="E1182" s="44"/>
      <c r="F1182" s="44"/>
      <c r="G1182" s="17" t="str">
        <f>IF(OR(E1182="",F1182=""),"",NETWORKDAYS(E1182,F1182,Lister!$D$7:$D$16))</f>
        <v/>
      </c>
      <c r="I1182" s="45" t="str">
        <f t="shared" si="126"/>
        <v/>
      </c>
      <c r="J1182" s="46"/>
      <c r="K1182" s="47">
        <f>IF(ISNUMBER('Opsparede løndele'!I1167),J1182+'Opsparede løndele'!I1167,J1182)</f>
        <v>0</v>
      </c>
      <c r="L1182" s="48"/>
      <c r="M1182" s="49"/>
      <c r="N1182" s="23" t="str">
        <f t="shared" si="127"/>
        <v/>
      </c>
      <c r="O1182" s="21" t="str">
        <f t="shared" si="128"/>
        <v/>
      </c>
      <c r="P1182" s="49"/>
      <c r="Q1182" s="49"/>
      <c r="R1182" s="49"/>
      <c r="S1182" s="22" t="str">
        <f>IFERROR(MAX(IF(OR(P1182="",Q1182="",R1182=""),"",IF(AND(MONTH(E1182)=12,MONTH(F1182)=12),(NETWORKDAYS(E1182,F1182,Lister!$D$7:$D$16)-P1182)*O1182/NETWORKDAYS(Lister!$D$19,Lister!$E$19,Lister!$D$7:$D$16),IF(AND(MONTH(E1182)=12,F1182&gt;DATE(2021,12,31)),(NETWORKDAYS(E1182,Lister!$E$19,Lister!$D$7:$D$16)-P1182)*O1182/NETWORKDAYS(Lister!$D$19,Lister!$E$19,Lister!$D$7:$D$16),IF(E1182&gt;DATE(2021,12,31),0)))),0),"")</f>
        <v/>
      </c>
      <c r="T1182" s="22" t="str">
        <f>IFERROR(MAX(IF(OR(P1182="",Q1182="",R1182=""),"",IF(AND(MONTH(E1182)=1,MONTH(F1182)=1),(NETWORKDAYS(E1182,F1182,Lister!$D$7:$D$16)-Q1182)*O1182/NETWORKDAYS(Lister!$D$20,Lister!$E$20,Lister!$D$7:$D$16),IF(AND(MONTH(E1182)=1,F1182&gt;DATE(2022,1,31)),(NETWORKDAYS(E1182,Lister!$E$20,Lister!$D$7:$D$16)-Q1182)*O1182/NETWORKDAYS(Lister!$D$20,Lister!$E$20,Lister!$D$7:$D$16),IF(AND(E1182&lt;DATE(2022,1,1),MONTH(F1182)=1),(NETWORKDAYS(Lister!$D$20,F1182,Lister!$D$7:$D$16)-Q1182)*O1182/NETWORKDAYS(Lister!$D$20,Lister!$E$20,Lister!$D$7:$D$16),IF(AND(E1182&lt;DATE(2022,1,1),F1182&gt;DATE(2022,1,31)),(NETWORKDAYS(Lister!$D$20,Lister!$E$20,Lister!$D$7:$D$16)-Q1182)*O1182/NETWORKDAYS(Lister!$D$20,Lister!$E$20,Lister!$D$7:$D$16),IF(OR(AND(E1182&lt;DATE(2022,1,1),F1182&lt;DATE(2022,1,1)),E1182&gt;DATE(2022,1,31)),0)))))),0),"")</f>
        <v/>
      </c>
      <c r="U1182" s="22" t="str">
        <f>IFERROR(MAX(IF(OR(P1182="",Q1182="",R1182=""),"",IF(AND(MONTH(E1182)=2,MONTH(F1182)=2),(NETWORKDAYS(E1182,F1182,Lister!$D$7:$D$16)-R1182)*O1182/NETWORKDAYS(Lister!$D$21,Lister!$E$21,Lister!$D$7:$D$16),IF(AND(MONTH(E1182)=2,F1182&gt;DATE(2022,2,28)),(NETWORKDAYS(E1182,Lister!$E$21,Lister!$D$7:$D$16)-R1182)*O1182/NETWORKDAYS(Lister!$D$21,Lister!$E$21,Lister!$D$7:$D$16),IF(AND(E1182&lt;DATE(2022,2,1),MONTH(F1182)=2),(NETWORKDAYS(Lister!$D$21,F1182,Lister!$D$7:$D$16)-R1182)*O1182/NETWORKDAYS(Lister!$D$21,Lister!$E$21,Lister!$D$7:$D$16),IF(AND(E1182&lt;DATE(2022,2,1),F1182&gt;DATE(2022,2,28)),(NETWORKDAYS(Lister!$D$21,Lister!$E$21,Lister!$D$7:$D$16)-R1182)*O1182/NETWORKDAYS(Lister!$D$21,Lister!$E$21,Lister!$D$7:$D$16),IF(OR(AND(E1182&lt;DATE(2022,2,1),F1182&lt;DATE(2022,2,1)),E1182&gt;DATE(2022,2,28)),0)))))),0),"")</f>
        <v/>
      </c>
      <c r="V1182" s="23" t="str">
        <f t="shared" si="129"/>
        <v/>
      </c>
      <c r="W1182" s="23" t="str">
        <f t="shared" si="130"/>
        <v/>
      </c>
      <c r="X1182" s="24" t="str">
        <f t="shared" si="131"/>
        <v/>
      </c>
    </row>
    <row r="1183" spans="1:24" x14ac:dyDescent="0.3">
      <c r="A1183" s="4" t="str">
        <f t="shared" si="132"/>
        <v/>
      </c>
      <c r="B1183" s="41"/>
      <c r="C1183" s="42"/>
      <c r="D1183" s="43"/>
      <c r="E1183" s="44"/>
      <c r="F1183" s="44"/>
      <c r="G1183" s="17" t="str">
        <f>IF(OR(E1183="",F1183=""),"",NETWORKDAYS(E1183,F1183,Lister!$D$7:$D$16))</f>
        <v/>
      </c>
      <c r="I1183" s="45" t="str">
        <f t="shared" si="126"/>
        <v/>
      </c>
      <c r="J1183" s="46"/>
      <c r="K1183" s="47">
        <f>IF(ISNUMBER('Opsparede løndele'!I1168),J1183+'Opsparede løndele'!I1168,J1183)</f>
        <v>0</v>
      </c>
      <c r="L1183" s="48"/>
      <c r="M1183" s="49"/>
      <c r="N1183" s="23" t="str">
        <f t="shared" si="127"/>
        <v/>
      </c>
      <c r="O1183" s="21" t="str">
        <f t="shared" si="128"/>
        <v/>
      </c>
      <c r="P1183" s="49"/>
      <c r="Q1183" s="49"/>
      <c r="R1183" s="49"/>
      <c r="S1183" s="22" t="str">
        <f>IFERROR(MAX(IF(OR(P1183="",Q1183="",R1183=""),"",IF(AND(MONTH(E1183)=12,MONTH(F1183)=12),(NETWORKDAYS(E1183,F1183,Lister!$D$7:$D$16)-P1183)*O1183/NETWORKDAYS(Lister!$D$19,Lister!$E$19,Lister!$D$7:$D$16),IF(AND(MONTH(E1183)=12,F1183&gt;DATE(2021,12,31)),(NETWORKDAYS(E1183,Lister!$E$19,Lister!$D$7:$D$16)-P1183)*O1183/NETWORKDAYS(Lister!$D$19,Lister!$E$19,Lister!$D$7:$D$16),IF(E1183&gt;DATE(2021,12,31),0)))),0),"")</f>
        <v/>
      </c>
      <c r="T1183" s="22" t="str">
        <f>IFERROR(MAX(IF(OR(P1183="",Q1183="",R1183=""),"",IF(AND(MONTH(E1183)=1,MONTH(F1183)=1),(NETWORKDAYS(E1183,F1183,Lister!$D$7:$D$16)-Q1183)*O1183/NETWORKDAYS(Lister!$D$20,Lister!$E$20,Lister!$D$7:$D$16),IF(AND(MONTH(E1183)=1,F1183&gt;DATE(2022,1,31)),(NETWORKDAYS(E1183,Lister!$E$20,Lister!$D$7:$D$16)-Q1183)*O1183/NETWORKDAYS(Lister!$D$20,Lister!$E$20,Lister!$D$7:$D$16),IF(AND(E1183&lt;DATE(2022,1,1),MONTH(F1183)=1),(NETWORKDAYS(Lister!$D$20,F1183,Lister!$D$7:$D$16)-Q1183)*O1183/NETWORKDAYS(Lister!$D$20,Lister!$E$20,Lister!$D$7:$D$16),IF(AND(E1183&lt;DATE(2022,1,1),F1183&gt;DATE(2022,1,31)),(NETWORKDAYS(Lister!$D$20,Lister!$E$20,Lister!$D$7:$D$16)-Q1183)*O1183/NETWORKDAYS(Lister!$D$20,Lister!$E$20,Lister!$D$7:$D$16),IF(OR(AND(E1183&lt;DATE(2022,1,1),F1183&lt;DATE(2022,1,1)),E1183&gt;DATE(2022,1,31)),0)))))),0),"")</f>
        <v/>
      </c>
      <c r="U1183" s="22" t="str">
        <f>IFERROR(MAX(IF(OR(P1183="",Q1183="",R1183=""),"",IF(AND(MONTH(E1183)=2,MONTH(F1183)=2),(NETWORKDAYS(E1183,F1183,Lister!$D$7:$D$16)-R1183)*O1183/NETWORKDAYS(Lister!$D$21,Lister!$E$21,Lister!$D$7:$D$16),IF(AND(MONTH(E1183)=2,F1183&gt;DATE(2022,2,28)),(NETWORKDAYS(E1183,Lister!$E$21,Lister!$D$7:$D$16)-R1183)*O1183/NETWORKDAYS(Lister!$D$21,Lister!$E$21,Lister!$D$7:$D$16),IF(AND(E1183&lt;DATE(2022,2,1),MONTH(F1183)=2),(NETWORKDAYS(Lister!$D$21,F1183,Lister!$D$7:$D$16)-R1183)*O1183/NETWORKDAYS(Lister!$D$21,Lister!$E$21,Lister!$D$7:$D$16),IF(AND(E1183&lt;DATE(2022,2,1),F1183&gt;DATE(2022,2,28)),(NETWORKDAYS(Lister!$D$21,Lister!$E$21,Lister!$D$7:$D$16)-R1183)*O1183/NETWORKDAYS(Lister!$D$21,Lister!$E$21,Lister!$D$7:$D$16),IF(OR(AND(E1183&lt;DATE(2022,2,1),F1183&lt;DATE(2022,2,1)),E1183&gt;DATE(2022,2,28)),0)))))),0),"")</f>
        <v/>
      </c>
      <c r="V1183" s="23" t="str">
        <f t="shared" si="129"/>
        <v/>
      </c>
      <c r="W1183" s="23" t="str">
        <f t="shared" si="130"/>
        <v/>
      </c>
      <c r="X1183" s="24" t="str">
        <f t="shared" si="131"/>
        <v/>
      </c>
    </row>
    <row r="1184" spans="1:24" x14ac:dyDescent="0.3">
      <c r="A1184" s="4" t="str">
        <f t="shared" si="132"/>
        <v/>
      </c>
      <c r="B1184" s="41"/>
      <c r="C1184" s="42"/>
      <c r="D1184" s="43"/>
      <c r="E1184" s="44"/>
      <c r="F1184" s="44"/>
      <c r="G1184" s="17" t="str">
        <f>IF(OR(E1184="",F1184=""),"",NETWORKDAYS(E1184,F1184,Lister!$D$7:$D$16))</f>
        <v/>
      </c>
      <c r="I1184" s="45" t="str">
        <f t="shared" si="126"/>
        <v/>
      </c>
      <c r="J1184" s="46"/>
      <c r="K1184" s="47">
        <f>IF(ISNUMBER('Opsparede løndele'!I1169),J1184+'Opsparede løndele'!I1169,J1184)</f>
        <v>0</v>
      </c>
      <c r="L1184" s="48"/>
      <c r="M1184" s="49"/>
      <c r="N1184" s="23" t="str">
        <f t="shared" si="127"/>
        <v/>
      </c>
      <c r="O1184" s="21" t="str">
        <f t="shared" si="128"/>
        <v/>
      </c>
      <c r="P1184" s="49"/>
      <c r="Q1184" s="49"/>
      <c r="R1184" s="49"/>
      <c r="S1184" s="22" t="str">
        <f>IFERROR(MAX(IF(OR(P1184="",Q1184="",R1184=""),"",IF(AND(MONTH(E1184)=12,MONTH(F1184)=12),(NETWORKDAYS(E1184,F1184,Lister!$D$7:$D$16)-P1184)*O1184/NETWORKDAYS(Lister!$D$19,Lister!$E$19,Lister!$D$7:$D$16),IF(AND(MONTH(E1184)=12,F1184&gt;DATE(2021,12,31)),(NETWORKDAYS(E1184,Lister!$E$19,Lister!$D$7:$D$16)-P1184)*O1184/NETWORKDAYS(Lister!$D$19,Lister!$E$19,Lister!$D$7:$D$16),IF(E1184&gt;DATE(2021,12,31),0)))),0),"")</f>
        <v/>
      </c>
      <c r="T1184" s="22" t="str">
        <f>IFERROR(MAX(IF(OR(P1184="",Q1184="",R1184=""),"",IF(AND(MONTH(E1184)=1,MONTH(F1184)=1),(NETWORKDAYS(E1184,F1184,Lister!$D$7:$D$16)-Q1184)*O1184/NETWORKDAYS(Lister!$D$20,Lister!$E$20,Lister!$D$7:$D$16),IF(AND(MONTH(E1184)=1,F1184&gt;DATE(2022,1,31)),(NETWORKDAYS(E1184,Lister!$E$20,Lister!$D$7:$D$16)-Q1184)*O1184/NETWORKDAYS(Lister!$D$20,Lister!$E$20,Lister!$D$7:$D$16),IF(AND(E1184&lt;DATE(2022,1,1),MONTH(F1184)=1),(NETWORKDAYS(Lister!$D$20,F1184,Lister!$D$7:$D$16)-Q1184)*O1184/NETWORKDAYS(Lister!$D$20,Lister!$E$20,Lister!$D$7:$D$16),IF(AND(E1184&lt;DATE(2022,1,1),F1184&gt;DATE(2022,1,31)),(NETWORKDAYS(Lister!$D$20,Lister!$E$20,Lister!$D$7:$D$16)-Q1184)*O1184/NETWORKDAYS(Lister!$D$20,Lister!$E$20,Lister!$D$7:$D$16),IF(OR(AND(E1184&lt;DATE(2022,1,1),F1184&lt;DATE(2022,1,1)),E1184&gt;DATE(2022,1,31)),0)))))),0),"")</f>
        <v/>
      </c>
      <c r="U1184" s="22" t="str">
        <f>IFERROR(MAX(IF(OR(P1184="",Q1184="",R1184=""),"",IF(AND(MONTH(E1184)=2,MONTH(F1184)=2),(NETWORKDAYS(E1184,F1184,Lister!$D$7:$D$16)-R1184)*O1184/NETWORKDAYS(Lister!$D$21,Lister!$E$21,Lister!$D$7:$D$16),IF(AND(MONTH(E1184)=2,F1184&gt;DATE(2022,2,28)),(NETWORKDAYS(E1184,Lister!$E$21,Lister!$D$7:$D$16)-R1184)*O1184/NETWORKDAYS(Lister!$D$21,Lister!$E$21,Lister!$D$7:$D$16),IF(AND(E1184&lt;DATE(2022,2,1),MONTH(F1184)=2),(NETWORKDAYS(Lister!$D$21,F1184,Lister!$D$7:$D$16)-R1184)*O1184/NETWORKDAYS(Lister!$D$21,Lister!$E$21,Lister!$D$7:$D$16),IF(AND(E1184&lt;DATE(2022,2,1),F1184&gt;DATE(2022,2,28)),(NETWORKDAYS(Lister!$D$21,Lister!$E$21,Lister!$D$7:$D$16)-R1184)*O1184/NETWORKDAYS(Lister!$D$21,Lister!$E$21,Lister!$D$7:$D$16),IF(OR(AND(E1184&lt;DATE(2022,2,1),F1184&lt;DATE(2022,2,1)),E1184&gt;DATE(2022,2,28)),0)))))),0),"")</f>
        <v/>
      </c>
      <c r="V1184" s="23" t="str">
        <f t="shared" si="129"/>
        <v/>
      </c>
      <c r="W1184" s="23" t="str">
        <f t="shared" si="130"/>
        <v/>
      </c>
      <c r="X1184" s="24" t="str">
        <f t="shared" si="131"/>
        <v/>
      </c>
    </row>
    <row r="1185" spans="1:24" x14ac:dyDescent="0.3">
      <c r="A1185" s="4" t="str">
        <f t="shared" si="132"/>
        <v/>
      </c>
      <c r="B1185" s="41"/>
      <c r="C1185" s="42"/>
      <c r="D1185" s="43"/>
      <c r="E1185" s="44"/>
      <c r="F1185" s="44"/>
      <c r="G1185" s="17" t="str">
        <f>IF(OR(E1185="",F1185=""),"",NETWORKDAYS(E1185,F1185,Lister!$D$7:$D$16))</f>
        <v/>
      </c>
      <c r="I1185" s="45" t="str">
        <f t="shared" si="126"/>
        <v/>
      </c>
      <c r="J1185" s="46"/>
      <c r="K1185" s="47">
        <f>IF(ISNUMBER('Opsparede løndele'!I1170),J1185+'Opsparede løndele'!I1170,J1185)</f>
        <v>0</v>
      </c>
      <c r="L1185" s="48"/>
      <c r="M1185" s="49"/>
      <c r="N1185" s="23" t="str">
        <f t="shared" si="127"/>
        <v/>
      </c>
      <c r="O1185" s="21" t="str">
        <f t="shared" si="128"/>
        <v/>
      </c>
      <c r="P1185" s="49"/>
      <c r="Q1185" s="49"/>
      <c r="R1185" s="49"/>
      <c r="S1185" s="22" t="str">
        <f>IFERROR(MAX(IF(OR(P1185="",Q1185="",R1185=""),"",IF(AND(MONTH(E1185)=12,MONTH(F1185)=12),(NETWORKDAYS(E1185,F1185,Lister!$D$7:$D$16)-P1185)*O1185/NETWORKDAYS(Lister!$D$19,Lister!$E$19,Lister!$D$7:$D$16),IF(AND(MONTH(E1185)=12,F1185&gt;DATE(2021,12,31)),(NETWORKDAYS(E1185,Lister!$E$19,Lister!$D$7:$D$16)-P1185)*O1185/NETWORKDAYS(Lister!$D$19,Lister!$E$19,Lister!$D$7:$D$16),IF(E1185&gt;DATE(2021,12,31),0)))),0),"")</f>
        <v/>
      </c>
      <c r="T1185" s="22" t="str">
        <f>IFERROR(MAX(IF(OR(P1185="",Q1185="",R1185=""),"",IF(AND(MONTH(E1185)=1,MONTH(F1185)=1),(NETWORKDAYS(E1185,F1185,Lister!$D$7:$D$16)-Q1185)*O1185/NETWORKDAYS(Lister!$D$20,Lister!$E$20,Lister!$D$7:$D$16),IF(AND(MONTH(E1185)=1,F1185&gt;DATE(2022,1,31)),(NETWORKDAYS(E1185,Lister!$E$20,Lister!$D$7:$D$16)-Q1185)*O1185/NETWORKDAYS(Lister!$D$20,Lister!$E$20,Lister!$D$7:$D$16),IF(AND(E1185&lt;DATE(2022,1,1),MONTH(F1185)=1),(NETWORKDAYS(Lister!$D$20,F1185,Lister!$D$7:$D$16)-Q1185)*O1185/NETWORKDAYS(Lister!$D$20,Lister!$E$20,Lister!$D$7:$D$16),IF(AND(E1185&lt;DATE(2022,1,1),F1185&gt;DATE(2022,1,31)),(NETWORKDAYS(Lister!$D$20,Lister!$E$20,Lister!$D$7:$D$16)-Q1185)*O1185/NETWORKDAYS(Lister!$D$20,Lister!$E$20,Lister!$D$7:$D$16),IF(OR(AND(E1185&lt;DATE(2022,1,1),F1185&lt;DATE(2022,1,1)),E1185&gt;DATE(2022,1,31)),0)))))),0),"")</f>
        <v/>
      </c>
      <c r="U1185" s="22" t="str">
        <f>IFERROR(MAX(IF(OR(P1185="",Q1185="",R1185=""),"",IF(AND(MONTH(E1185)=2,MONTH(F1185)=2),(NETWORKDAYS(E1185,F1185,Lister!$D$7:$D$16)-R1185)*O1185/NETWORKDAYS(Lister!$D$21,Lister!$E$21,Lister!$D$7:$D$16),IF(AND(MONTH(E1185)=2,F1185&gt;DATE(2022,2,28)),(NETWORKDAYS(E1185,Lister!$E$21,Lister!$D$7:$D$16)-R1185)*O1185/NETWORKDAYS(Lister!$D$21,Lister!$E$21,Lister!$D$7:$D$16),IF(AND(E1185&lt;DATE(2022,2,1),MONTH(F1185)=2),(NETWORKDAYS(Lister!$D$21,F1185,Lister!$D$7:$D$16)-R1185)*O1185/NETWORKDAYS(Lister!$D$21,Lister!$E$21,Lister!$D$7:$D$16),IF(AND(E1185&lt;DATE(2022,2,1),F1185&gt;DATE(2022,2,28)),(NETWORKDAYS(Lister!$D$21,Lister!$E$21,Lister!$D$7:$D$16)-R1185)*O1185/NETWORKDAYS(Lister!$D$21,Lister!$E$21,Lister!$D$7:$D$16),IF(OR(AND(E1185&lt;DATE(2022,2,1),F1185&lt;DATE(2022,2,1)),E1185&gt;DATE(2022,2,28)),0)))))),0),"")</f>
        <v/>
      </c>
      <c r="V1185" s="23" t="str">
        <f t="shared" si="129"/>
        <v/>
      </c>
      <c r="W1185" s="23" t="str">
        <f t="shared" si="130"/>
        <v/>
      </c>
      <c r="X1185" s="24" t="str">
        <f t="shared" si="131"/>
        <v/>
      </c>
    </row>
    <row r="1186" spans="1:24" x14ac:dyDescent="0.3">
      <c r="A1186" s="4" t="str">
        <f t="shared" si="132"/>
        <v/>
      </c>
      <c r="B1186" s="41"/>
      <c r="C1186" s="42"/>
      <c r="D1186" s="43"/>
      <c r="E1186" s="44"/>
      <c r="F1186" s="44"/>
      <c r="G1186" s="17" t="str">
        <f>IF(OR(E1186="",F1186=""),"",NETWORKDAYS(E1186,F1186,Lister!$D$7:$D$16))</f>
        <v/>
      </c>
      <c r="I1186" s="45" t="str">
        <f t="shared" si="126"/>
        <v/>
      </c>
      <c r="J1186" s="46"/>
      <c r="K1186" s="47">
        <f>IF(ISNUMBER('Opsparede løndele'!I1171),J1186+'Opsparede løndele'!I1171,J1186)</f>
        <v>0</v>
      </c>
      <c r="L1186" s="48"/>
      <c r="M1186" s="49"/>
      <c r="N1186" s="23" t="str">
        <f t="shared" si="127"/>
        <v/>
      </c>
      <c r="O1186" s="21" t="str">
        <f t="shared" si="128"/>
        <v/>
      </c>
      <c r="P1186" s="49"/>
      <c r="Q1186" s="49"/>
      <c r="R1186" s="49"/>
      <c r="S1186" s="22" t="str">
        <f>IFERROR(MAX(IF(OR(P1186="",Q1186="",R1186=""),"",IF(AND(MONTH(E1186)=12,MONTH(F1186)=12),(NETWORKDAYS(E1186,F1186,Lister!$D$7:$D$16)-P1186)*O1186/NETWORKDAYS(Lister!$D$19,Lister!$E$19,Lister!$D$7:$D$16),IF(AND(MONTH(E1186)=12,F1186&gt;DATE(2021,12,31)),(NETWORKDAYS(E1186,Lister!$E$19,Lister!$D$7:$D$16)-P1186)*O1186/NETWORKDAYS(Lister!$D$19,Lister!$E$19,Lister!$D$7:$D$16),IF(E1186&gt;DATE(2021,12,31),0)))),0),"")</f>
        <v/>
      </c>
      <c r="T1186" s="22" t="str">
        <f>IFERROR(MAX(IF(OR(P1186="",Q1186="",R1186=""),"",IF(AND(MONTH(E1186)=1,MONTH(F1186)=1),(NETWORKDAYS(E1186,F1186,Lister!$D$7:$D$16)-Q1186)*O1186/NETWORKDAYS(Lister!$D$20,Lister!$E$20,Lister!$D$7:$D$16),IF(AND(MONTH(E1186)=1,F1186&gt;DATE(2022,1,31)),(NETWORKDAYS(E1186,Lister!$E$20,Lister!$D$7:$D$16)-Q1186)*O1186/NETWORKDAYS(Lister!$D$20,Lister!$E$20,Lister!$D$7:$D$16),IF(AND(E1186&lt;DATE(2022,1,1),MONTH(F1186)=1),(NETWORKDAYS(Lister!$D$20,F1186,Lister!$D$7:$D$16)-Q1186)*O1186/NETWORKDAYS(Lister!$D$20,Lister!$E$20,Lister!$D$7:$D$16),IF(AND(E1186&lt;DATE(2022,1,1),F1186&gt;DATE(2022,1,31)),(NETWORKDAYS(Lister!$D$20,Lister!$E$20,Lister!$D$7:$D$16)-Q1186)*O1186/NETWORKDAYS(Lister!$D$20,Lister!$E$20,Lister!$D$7:$D$16),IF(OR(AND(E1186&lt;DATE(2022,1,1),F1186&lt;DATE(2022,1,1)),E1186&gt;DATE(2022,1,31)),0)))))),0),"")</f>
        <v/>
      </c>
      <c r="U1186" s="22" t="str">
        <f>IFERROR(MAX(IF(OR(P1186="",Q1186="",R1186=""),"",IF(AND(MONTH(E1186)=2,MONTH(F1186)=2),(NETWORKDAYS(E1186,F1186,Lister!$D$7:$D$16)-R1186)*O1186/NETWORKDAYS(Lister!$D$21,Lister!$E$21,Lister!$D$7:$D$16),IF(AND(MONTH(E1186)=2,F1186&gt;DATE(2022,2,28)),(NETWORKDAYS(E1186,Lister!$E$21,Lister!$D$7:$D$16)-R1186)*O1186/NETWORKDAYS(Lister!$D$21,Lister!$E$21,Lister!$D$7:$D$16),IF(AND(E1186&lt;DATE(2022,2,1),MONTH(F1186)=2),(NETWORKDAYS(Lister!$D$21,F1186,Lister!$D$7:$D$16)-R1186)*O1186/NETWORKDAYS(Lister!$D$21,Lister!$E$21,Lister!$D$7:$D$16),IF(AND(E1186&lt;DATE(2022,2,1),F1186&gt;DATE(2022,2,28)),(NETWORKDAYS(Lister!$D$21,Lister!$E$21,Lister!$D$7:$D$16)-R1186)*O1186/NETWORKDAYS(Lister!$D$21,Lister!$E$21,Lister!$D$7:$D$16),IF(OR(AND(E1186&lt;DATE(2022,2,1),F1186&lt;DATE(2022,2,1)),E1186&gt;DATE(2022,2,28)),0)))))),0),"")</f>
        <v/>
      </c>
      <c r="V1186" s="23" t="str">
        <f t="shared" si="129"/>
        <v/>
      </c>
      <c r="W1186" s="23" t="str">
        <f t="shared" si="130"/>
        <v/>
      </c>
      <c r="X1186" s="24" t="str">
        <f t="shared" si="131"/>
        <v/>
      </c>
    </row>
    <row r="1187" spans="1:24" x14ac:dyDescent="0.3">
      <c r="A1187" s="4" t="str">
        <f t="shared" si="132"/>
        <v/>
      </c>
      <c r="B1187" s="41"/>
      <c r="C1187" s="42"/>
      <c r="D1187" s="43"/>
      <c r="E1187" s="44"/>
      <c r="F1187" s="44"/>
      <c r="G1187" s="17" t="str">
        <f>IF(OR(E1187="",F1187=""),"",NETWORKDAYS(E1187,F1187,Lister!$D$7:$D$16))</f>
        <v/>
      </c>
      <c r="I1187" s="45" t="str">
        <f t="shared" si="126"/>
        <v/>
      </c>
      <c r="J1187" s="46"/>
      <c r="K1187" s="47">
        <f>IF(ISNUMBER('Opsparede løndele'!I1172),J1187+'Opsparede løndele'!I1172,J1187)</f>
        <v>0</v>
      </c>
      <c r="L1187" s="48"/>
      <c r="M1187" s="49"/>
      <c r="N1187" s="23" t="str">
        <f t="shared" si="127"/>
        <v/>
      </c>
      <c r="O1187" s="21" t="str">
        <f t="shared" si="128"/>
        <v/>
      </c>
      <c r="P1187" s="49"/>
      <c r="Q1187" s="49"/>
      <c r="R1187" s="49"/>
      <c r="S1187" s="22" t="str">
        <f>IFERROR(MAX(IF(OR(P1187="",Q1187="",R1187=""),"",IF(AND(MONTH(E1187)=12,MONTH(F1187)=12),(NETWORKDAYS(E1187,F1187,Lister!$D$7:$D$16)-P1187)*O1187/NETWORKDAYS(Lister!$D$19,Lister!$E$19,Lister!$D$7:$D$16),IF(AND(MONTH(E1187)=12,F1187&gt;DATE(2021,12,31)),(NETWORKDAYS(E1187,Lister!$E$19,Lister!$D$7:$D$16)-P1187)*O1187/NETWORKDAYS(Lister!$D$19,Lister!$E$19,Lister!$D$7:$D$16),IF(E1187&gt;DATE(2021,12,31),0)))),0),"")</f>
        <v/>
      </c>
      <c r="T1187" s="22" t="str">
        <f>IFERROR(MAX(IF(OR(P1187="",Q1187="",R1187=""),"",IF(AND(MONTH(E1187)=1,MONTH(F1187)=1),(NETWORKDAYS(E1187,F1187,Lister!$D$7:$D$16)-Q1187)*O1187/NETWORKDAYS(Lister!$D$20,Lister!$E$20,Lister!$D$7:$D$16),IF(AND(MONTH(E1187)=1,F1187&gt;DATE(2022,1,31)),(NETWORKDAYS(E1187,Lister!$E$20,Lister!$D$7:$D$16)-Q1187)*O1187/NETWORKDAYS(Lister!$D$20,Lister!$E$20,Lister!$D$7:$D$16),IF(AND(E1187&lt;DATE(2022,1,1),MONTH(F1187)=1),(NETWORKDAYS(Lister!$D$20,F1187,Lister!$D$7:$D$16)-Q1187)*O1187/NETWORKDAYS(Lister!$D$20,Lister!$E$20,Lister!$D$7:$D$16),IF(AND(E1187&lt;DATE(2022,1,1),F1187&gt;DATE(2022,1,31)),(NETWORKDAYS(Lister!$D$20,Lister!$E$20,Lister!$D$7:$D$16)-Q1187)*O1187/NETWORKDAYS(Lister!$D$20,Lister!$E$20,Lister!$D$7:$D$16),IF(OR(AND(E1187&lt;DATE(2022,1,1),F1187&lt;DATE(2022,1,1)),E1187&gt;DATE(2022,1,31)),0)))))),0),"")</f>
        <v/>
      </c>
      <c r="U1187" s="22" t="str">
        <f>IFERROR(MAX(IF(OR(P1187="",Q1187="",R1187=""),"",IF(AND(MONTH(E1187)=2,MONTH(F1187)=2),(NETWORKDAYS(E1187,F1187,Lister!$D$7:$D$16)-R1187)*O1187/NETWORKDAYS(Lister!$D$21,Lister!$E$21,Lister!$D$7:$D$16),IF(AND(MONTH(E1187)=2,F1187&gt;DATE(2022,2,28)),(NETWORKDAYS(E1187,Lister!$E$21,Lister!$D$7:$D$16)-R1187)*O1187/NETWORKDAYS(Lister!$D$21,Lister!$E$21,Lister!$D$7:$D$16),IF(AND(E1187&lt;DATE(2022,2,1),MONTH(F1187)=2),(NETWORKDAYS(Lister!$D$21,F1187,Lister!$D$7:$D$16)-R1187)*O1187/NETWORKDAYS(Lister!$D$21,Lister!$E$21,Lister!$D$7:$D$16),IF(AND(E1187&lt;DATE(2022,2,1),F1187&gt;DATE(2022,2,28)),(NETWORKDAYS(Lister!$D$21,Lister!$E$21,Lister!$D$7:$D$16)-R1187)*O1187/NETWORKDAYS(Lister!$D$21,Lister!$E$21,Lister!$D$7:$D$16),IF(OR(AND(E1187&lt;DATE(2022,2,1),F1187&lt;DATE(2022,2,1)),E1187&gt;DATE(2022,2,28)),0)))))),0),"")</f>
        <v/>
      </c>
      <c r="V1187" s="23" t="str">
        <f t="shared" si="129"/>
        <v/>
      </c>
      <c r="W1187" s="23" t="str">
        <f t="shared" si="130"/>
        <v/>
      </c>
      <c r="X1187" s="24" t="str">
        <f t="shared" si="131"/>
        <v/>
      </c>
    </row>
    <row r="1188" spans="1:24" x14ac:dyDescent="0.3">
      <c r="A1188" s="4" t="str">
        <f t="shared" si="132"/>
        <v/>
      </c>
      <c r="B1188" s="41"/>
      <c r="C1188" s="42"/>
      <c r="D1188" s="43"/>
      <c r="E1188" s="44"/>
      <c r="F1188" s="44"/>
      <c r="G1188" s="17" t="str">
        <f>IF(OR(E1188="",F1188=""),"",NETWORKDAYS(E1188,F1188,Lister!$D$7:$D$16))</f>
        <v/>
      </c>
      <c r="I1188" s="45" t="str">
        <f t="shared" si="126"/>
        <v/>
      </c>
      <c r="J1188" s="46"/>
      <c r="K1188" s="47">
        <f>IF(ISNUMBER('Opsparede løndele'!I1173),J1188+'Opsparede løndele'!I1173,J1188)</f>
        <v>0</v>
      </c>
      <c r="L1188" s="48"/>
      <c r="M1188" s="49"/>
      <c r="N1188" s="23" t="str">
        <f t="shared" si="127"/>
        <v/>
      </c>
      <c r="O1188" s="21" t="str">
        <f t="shared" si="128"/>
        <v/>
      </c>
      <c r="P1188" s="49"/>
      <c r="Q1188" s="49"/>
      <c r="R1188" s="49"/>
      <c r="S1188" s="22" t="str">
        <f>IFERROR(MAX(IF(OR(P1188="",Q1188="",R1188=""),"",IF(AND(MONTH(E1188)=12,MONTH(F1188)=12),(NETWORKDAYS(E1188,F1188,Lister!$D$7:$D$16)-P1188)*O1188/NETWORKDAYS(Lister!$D$19,Lister!$E$19,Lister!$D$7:$D$16),IF(AND(MONTH(E1188)=12,F1188&gt;DATE(2021,12,31)),(NETWORKDAYS(E1188,Lister!$E$19,Lister!$D$7:$D$16)-P1188)*O1188/NETWORKDAYS(Lister!$D$19,Lister!$E$19,Lister!$D$7:$D$16),IF(E1188&gt;DATE(2021,12,31),0)))),0),"")</f>
        <v/>
      </c>
      <c r="T1188" s="22" t="str">
        <f>IFERROR(MAX(IF(OR(P1188="",Q1188="",R1188=""),"",IF(AND(MONTH(E1188)=1,MONTH(F1188)=1),(NETWORKDAYS(E1188,F1188,Lister!$D$7:$D$16)-Q1188)*O1188/NETWORKDAYS(Lister!$D$20,Lister!$E$20,Lister!$D$7:$D$16),IF(AND(MONTH(E1188)=1,F1188&gt;DATE(2022,1,31)),(NETWORKDAYS(E1188,Lister!$E$20,Lister!$D$7:$D$16)-Q1188)*O1188/NETWORKDAYS(Lister!$D$20,Lister!$E$20,Lister!$D$7:$D$16),IF(AND(E1188&lt;DATE(2022,1,1),MONTH(F1188)=1),(NETWORKDAYS(Lister!$D$20,F1188,Lister!$D$7:$D$16)-Q1188)*O1188/NETWORKDAYS(Lister!$D$20,Lister!$E$20,Lister!$D$7:$D$16),IF(AND(E1188&lt;DATE(2022,1,1),F1188&gt;DATE(2022,1,31)),(NETWORKDAYS(Lister!$D$20,Lister!$E$20,Lister!$D$7:$D$16)-Q1188)*O1188/NETWORKDAYS(Lister!$D$20,Lister!$E$20,Lister!$D$7:$D$16),IF(OR(AND(E1188&lt;DATE(2022,1,1),F1188&lt;DATE(2022,1,1)),E1188&gt;DATE(2022,1,31)),0)))))),0),"")</f>
        <v/>
      </c>
      <c r="U1188" s="22" t="str">
        <f>IFERROR(MAX(IF(OR(P1188="",Q1188="",R1188=""),"",IF(AND(MONTH(E1188)=2,MONTH(F1188)=2),(NETWORKDAYS(E1188,F1188,Lister!$D$7:$D$16)-R1188)*O1188/NETWORKDAYS(Lister!$D$21,Lister!$E$21,Lister!$D$7:$D$16),IF(AND(MONTH(E1188)=2,F1188&gt;DATE(2022,2,28)),(NETWORKDAYS(E1188,Lister!$E$21,Lister!$D$7:$D$16)-R1188)*O1188/NETWORKDAYS(Lister!$D$21,Lister!$E$21,Lister!$D$7:$D$16),IF(AND(E1188&lt;DATE(2022,2,1),MONTH(F1188)=2),(NETWORKDAYS(Lister!$D$21,F1188,Lister!$D$7:$D$16)-R1188)*O1188/NETWORKDAYS(Lister!$D$21,Lister!$E$21,Lister!$D$7:$D$16),IF(AND(E1188&lt;DATE(2022,2,1),F1188&gt;DATE(2022,2,28)),(NETWORKDAYS(Lister!$D$21,Lister!$E$21,Lister!$D$7:$D$16)-R1188)*O1188/NETWORKDAYS(Lister!$D$21,Lister!$E$21,Lister!$D$7:$D$16),IF(OR(AND(E1188&lt;DATE(2022,2,1),F1188&lt;DATE(2022,2,1)),E1188&gt;DATE(2022,2,28)),0)))))),0),"")</f>
        <v/>
      </c>
      <c r="V1188" s="23" t="str">
        <f t="shared" si="129"/>
        <v/>
      </c>
      <c r="W1188" s="23" t="str">
        <f t="shared" si="130"/>
        <v/>
      </c>
      <c r="X1188" s="24" t="str">
        <f t="shared" si="131"/>
        <v/>
      </c>
    </row>
    <row r="1189" spans="1:24" x14ac:dyDescent="0.3">
      <c r="A1189" s="4" t="str">
        <f t="shared" si="132"/>
        <v/>
      </c>
      <c r="B1189" s="41"/>
      <c r="C1189" s="42"/>
      <c r="D1189" s="43"/>
      <c r="E1189" s="44"/>
      <c r="F1189" s="44"/>
      <c r="G1189" s="17" t="str">
        <f>IF(OR(E1189="",F1189=""),"",NETWORKDAYS(E1189,F1189,Lister!$D$7:$D$16))</f>
        <v/>
      </c>
      <c r="I1189" s="45" t="str">
        <f t="shared" si="126"/>
        <v/>
      </c>
      <c r="J1189" s="46"/>
      <c r="K1189" s="47">
        <f>IF(ISNUMBER('Opsparede løndele'!I1174),J1189+'Opsparede løndele'!I1174,J1189)</f>
        <v>0</v>
      </c>
      <c r="L1189" s="48"/>
      <c r="M1189" s="49"/>
      <c r="N1189" s="23" t="str">
        <f t="shared" si="127"/>
        <v/>
      </c>
      <c r="O1189" s="21" t="str">
        <f t="shared" si="128"/>
        <v/>
      </c>
      <c r="P1189" s="49"/>
      <c r="Q1189" s="49"/>
      <c r="R1189" s="49"/>
      <c r="S1189" s="22" t="str">
        <f>IFERROR(MAX(IF(OR(P1189="",Q1189="",R1189=""),"",IF(AND(MONTH(E1189)=12,MONTH(F1189)=12),(NETWORKDAYS(E1189,F1189,Lister!$D$7:$D$16)-P1189)*O1189/NETWORKDAYS(Lister!$D$19,Lister!$E$19,Lister!$D$7:$D$16),IF(AND(MONTH(E1189)=12,F1189&gt;DATE(2021,12,31)),(NETWORKDAYS(E1189,Lister!$E$19,Lister!$D$7:$D$16)-P1189)*O1189/NETWORKDAYS(Lister!$D$19,Lister!$E$19,Lister!$D$7:$D$16),IF(E1189&gt;DATE(2021,12,31),0)))),0),"")</f>
        <v/>
      </c>
      <c r="T1189" s="22" t="str">
        <f>IFERROR(MAX(IF(OR(P1189="",Q1189="",R1189=""),"",IF(AND(MONTH(E1189)=1,MONTH(F1189)=1),(NETWORKDAYS(E1189,F1189,Lister!$D$7:$D$16)-Q1189)*O1189/NETWORKDAYS(Lister!$D$20,Lister!$E$20,Lister!$D$7:$D$16),IF(AND(MONTH(E1189)=1,F1189&gt;DATE(2022,1,31)),(NETWORKDAYS(E1189,Lister!$E$20,Lister!$D$7:$D$16)-Q1189)*O1189/NETWORKDAYS(Lister!$D$20,Lister!$E$20,Lister!$D$7:$D$16),IF(AND(E1189&lt;DATE(2022,1,1),MONTH(F1189)=1),(NETWORKDAYS(Lister!$D$20,F1189,Lister!$D$7:$D$16)-Q1189)*O1189/NETWORKDAYS(Lister!$D$20,Lister!$E$20,Lister!$D$7:$D$16),IF(AND(E1189&lt;DATE(2022,1,1),F1189&gt;DATE(2022,1,31)),(NETWORKDAYS(Lister!$D$20,Lister!$E$20,Lister!$D$7:$D$16)-Q1189)*O1189/NETWORKDAYS(Lister!$D$20,Lister!$E$20,Lister!$D$7:$D$16),IF(OR(AND(E1189&lt;DATE(2022,1,1),F1189&lt;DATE(2022,1,1)),E1189&gt;DATE(2022,1,31)),0)))))),0),"")</f>
        <v/>
      </c>
      <c r="U1189" s="22" t="str">
        <f>IFERROR(MAX(IF(OR(P1189="",Q1189="",R1189=""),"",IF(AND(MONTH(E1189)=2,MONTH(F1189)=2),(NETWORKDAYS(E1189,F1189,Lister!$D$7:$D$16)-R1189)*O1189/NETWORKDAYS(Lister!$D$21,Lister!$E$21,Lister!$D$7:$D$16),IF(AND(MONTH(E1189)=2,F1189&gt;DATE(2022,2,28)),(NETWORKDAYS(E1189,Lister!$E$21,Lister!$D$7:$D$16)-R1189)*O1189/NETWORKDAYS(Lister!$D$21,Lister!$E$21,Lister!$D$7:$D$16),IF(AND(E1189&lt;DATE(2022,2,1),MONTH(F1189)=2),(NETWORKDAYS(Lister!$D$21,F1189,Lister!$D$7:$D$16)-R1189)*O1189/NETWORKDAYS(Lister!$D$21,Lister!$E$21,Lister!$D$7:$D$16),IF(AND(E1189&lt;DATE(2022,2,1),F1189&gt;DATE(2022,2,28)),(NETWORKDAYS(Lister!$D$21,Lister!$E$21,Lister!$D$7:$D$16)-R1189)*O1189/NETWORKDAYS(Lister!$D$21,Lister!$E$21,Lister!$D$7:$D$16),IF(OR(AND(E1189&lt;DATE(2022,2,1),F1189&lt;DATE(2022,2,1)),E1189&gt;DATE(2022,2,28)),0)))))),0),"")</f>
        <v/>
      </c>
      <c r="V1189" s="23" t="str">
        <f t="shared" si="129"/>
        <v/>
      </c>
      <c r="W1189" s="23" t="str">
        <f t="shared" si="130"/>
        <v/>
      </c>
      <c r="X1189" s="24" t="str">
        <f t="shared" si="131"/>
        <v/>
      </c>
    </row>
    <row r="1190" spans="1:24" x14ac:dyDescent="0.3">
      <c r="A1190" s="4" t="str">
        <f t="shared" si="132"/>
        <v/>
      </c>
      <c r="B1190" s="41"/>
      <c r="C1190" s="42"/>
      <c r="D1190" s="43"/>
      <c r="E1190" s="44"/>
      <c r="F1190" s="44"/>
      <c r="G1190" s="17" t="str">
        <f>IF(OR(E1190="",F1190=""),"",NETWORKDAYS(E1190,F1190,Lister!$D$7:$D$16))</f>
        <v/>
      </c>
      <c r="I1190" s="45" t="str">
        <f t="shared" si="126"/>
        <v/>
      </c>
      <c r="J1190" s="46"/>
      <c r="K1190" s="47">
        <f>IF(ISNUMBER('Opsparede løndele'!I1175),J1190+'Opsparede løndele'!I1175,J1190)</f>
        <v>0</v>
      </c>
      <c r="L1190" s="48"/>
      <c r="M1190" s="49"/>
      <c r="N1190" s="23" t="str">
        <f t="shared" si="127"/>
        <v/>
      </c>
      <c r="O1190" s="21" t="str">
        <f t="shared" si="128"/>
        <v/>
      </c>
      <c r="P1190" s="49"/>
      <c r="Q1190" s="49"/>
      <c r="R1190" s="49"/>
      <c r="S1190" s="22" t="str">
        <f>IFERROR(MAX(IF(OR(P1190="",Q1190="",R1190=""),"",IF(AND(MONTH(E1190)=12,MONTH(F1190)=12),(NETWORKDAYS(E1190,F1190,Lister!$D$7:$D$16)-P1190)*O1190/NETWORKDAYS(Lister!$D$19,Lister!$E$19,Lister!$D$7:$D$16),IF(AND(MONTH(E1190)=12,F1190&gt;DATE(2021,12,31)),(NETWORKDAYS(E1190,Lister!$E$19,Lister!$D$7:$D$16)-P1190)*O1190/NETWORKDAYS(Lister!$D$19,Lister!$E$19,Lister!$D$7:$D$16),IF(E1190&gt;DATE(2021,12,31),0)))),0),"")</f>
        <v/>
      </c>
      <c r="T1190" s="22" t="str">
        <f>IFERROR(MAX(IF(OR(P1190="",Q1190="",R1190=""),"",IF(AND(MONTH(E1190)=1,MONTH(F1190)=1),(NETWORKDAYS(E1190,F1190,Lister!$D$7:$D$16)-Q1190)*O1190/NETWORKDAYS(Lister!$D$20,Lister!$E$20,Lister!$D$7:$D$16),IF(AND(MONTH(E1190)=1,F1190&gt;DATE(2022,1,31)),(NETWORKDAYS(E1190,Lister!$E$20,Lister!$D$7:$D$16)-Q1190)*O1190/NETWORKDAYS(Lister!$D$20,Lister!$E$20,Lister!$D$7:$D$16),IF(AND(E1190&lt;DATE(2022,1,1),MONTH(F1190)=1),(NETWORKDAYS(Lister!$D$20,F1190,Lister!$D$7:$D$16)-Q1190)*O1190/NETWORKDAYS(Lister!$D$20,Lister!$E$20,Lister!$D$7:$D$16),IF(AND(E1190&lt;DATE(2022,1,1),F1190&gt;DATE(2022,1,31)),(NETWORKDAYS(Lister!$D$20,Lister!$E$20,Lister!$D$7:$D$16)-Q1190)*O1190/NETWORKDAYS(Lister!$D$20,Lister!$E$20,Lister!$D$7:$D$16),IF(OR(AND(E1190&lt;DATE(2022,1,1),F1190&lt;DATE(2022,1,1)),E1190&gt;DATE(2022,1,31)),0)))))),0),"")</f>
        <v/>
      </c>
      <c r="U1190" s="22" t="str">
        <f>IFERROR(MAX(IF(OR(P1190="",Q1190="",R1190=""),"",IF(AND(MONTH(E1190)=2,MONTH(F1190)=2),(NETWORKDAYS(E1190,F1190,Lister!$D$7:$D$16)-R1190)*O1190/NETWORKDAYS(Lister!$D$21,Lister!$E$21,Lister!$D$7:$D$16),IF(AND(MONTH(E1190)=2,F1190&gt;DATE(2022,2,28)),(NETWORKDAYS(E1190,Lister!$E$21,Lister!$D$7:$D$16)-R1190)*O1190/NETWORKDAYS(Lister!$D$21,Lister!$E$21,Lister!$D$7:$D$16),IF(AND(E1190&lt;DATE(2022,2,1),MONTH(F1190)=2),(NETWORKDAYS(Lister!$D$21,F1190,Lister!$D$7:$D$16)-R1190)*O1190/NETWORKDAYS(Lister!$D$21,Lister!$E$21,Lister!$D$7:$D$16),IF(AND(E1190&lt;DATE(2022,2,1),F1190&gt;DATE(2022,2,28)),(NETWORKDAYS(Lister!$D$21,Lister!$E$21,Lister!$D$7:$D$16)-R1190)*O1190/NETWORKDAYS(Lister!$D$21,Lister!$E$21,Lister!$D$7:$D$16),IF(OR(AND(E1190&lt;DATE(2022,2,1),F1190&lt;DATE(2022,2,1)),E1190&gt;DATE(2022,2,28)),0)))))),0),"")</f>
        <v/>
      </c>
      <c r="V1190" s="23" t="str">
        <f t="shared" si="129"/>
        <v/>
      </c>
      <c r="W1190" s="23" t="str">
        <f t="shared" si="130"/>
        <v/>
      </c>
      <c r="X1190" s="24" t="str">
        <f t="shared" si="131"/>
        <v/>
      </c>
    </row>
    <row r="1191" spans="1:24" x14ac:dyDescent="0.3">
      <c r="A1191" s="4" t="str">
        <f t="shared" si="132"/>
        <v/>
      </c>
      <c r="B1191" s="41"/>
      <c r="C1191" s="42"/>
      <c r="D1191" s="43"/>
      <c r="E1191" s="44"/>
      <c r="F1191" s="44"/>
      <c r="G1191" s="17" t="str">
        <f>IF(OR(E1191="",F1191=""),"",NETWORKDAYS(E1191,F1191,Lister!$D$7:$D$16))</f>
        <v/>
      </c>
      <c r="I1191" s="45" t="str">
        <f t="shared" si="126"/>
        <v/>
      </c>
      <c r="J1191" s="46"/>
      <c r="K1191" s="47">
        <f>IF(ISNUMBER('Opsparede løndele'!I1176),J1191+'Opsparede løndele'!I1176,J1191)</f>
        <v>0</v>
      </c>
      <c r="L1191" s="48"/>
      <c r="M1191" s="49"/>
      <c r="N1191" s="23" t="str">
        <f t="shared" si="127"/>
        <v/>
      </c>
      <c r="O1191" s="21" t="str">
        <f t="shared" si="128"/>
        <v/>
      </c>
      <c r="P1191" s="49"/>
      <c r="Q1191" s="49"/>
      <c r="R1191" s="49"/>
      <c r="S1191" s="22" t="str">
        <f>IFERROR(MAX(IF(OR(P1191="",Q1191="",R1191=""),"",IF(AND(MONTH(E1191)=12,MONTH(F1191)=12),(NETWORKDAYS(E1191,F1191,Lister!$D$7:$D$16)-P1191)*O1191/NETWORKDAYS(Lister!$D$19,Lister!$E$19,Lister!$D$7:$D$16),IF(AND(MONTH(E1191)=12,F1191&gt;DATE(2021,12,31)),(NETWORKDAYS(E1191,Lister!$E$19,Lister!$D$7:$D$16)-P1191)*O1191/NETWORKDAYS(Lister!$D$19,Lister!$E$19,Lister!$D$7:$D$16),IF(E1191&gt;DATE(2021,12,31),0)))),0),"")</f>
        <v/>
      </c>
      <c r="T1191" s="22" t="str">
        <f>IFERROR(MAX(IF(OR(P1191="",Q1191="",R1191=""),"",IF(AND(MONTH(E1191)=1,MONTH(F1191)=1),(NETWORKDAYS(E1191,F1191,Lister!$D$7:$D$16)-Q1191)*O1191/NETWORKDAYS(Lister!$D$20,Lister!$E$20,Lister!$D$7:$D$16),IF(AND(MONTH(E1191)=1,F1191&gt;DATE(2022,1,31)),(NETWORKDAYS(E1191,Lister!$E$20,Lister!$D$7:$D$16)-Q1191)*O1191/NETWORKDAYS(Lister!$D$20,Lister!$E$20,Lister!$D$7:$D$16),IF(AND(E1191&lt;DATE(2022,1,1),MONTH(F1191)=1),(NETWORKDAYS(Lister!$D$20,F1191,Lister!$D$7:$D$16)-Q1191)*O1191/NETWORKDAYS(Lister!$D$20,Lister!$E$20,Lister!$D$7:$D$16),IF(AND(E1191&lt;DATE(2022,1,1),F1191&gt;DATE(2022,1,31)),(NETWORKDAYS(Lister!$D$20,Lister!$E$20,Lister!$D$7:$D$16)-Q1191)*O1191/NETWORKDAYS(Lister!$D$20,Lister!$E$20,Lister!$D$7:$D$16),IF(OR(AND(E1191&lt;DATE(2022,1,1),F1191&lt;DATE(2022,1,1)),E1191&gt;DATE(2022,1,31)),0)))))),0),"")</f>
        <v/>
      </c>
      <c r="U1191" s="22" t="str">
        <f>IFERROR(MAX(IF(OR(P1191="",Q1191="",R1191=""),"",IF(AND(MONTH(E1191)=2,MONTH(F1191)=2),(NETWORKDAYS(E1191,F1191,Lister!$D$7:$D$16)-R1191)*O1191/NETWORKDAYS(Lister!$D$21,Lister!$E$21,Lister!$D$7:$D$16),IF(AND(MONTH(E1191)=2,F1191&gt;DATE(2022,2,28)),(NETWORKDAYS(E1191,Lister!$E$21,Lister!$D$7:$D$16)-R1191)*O1191/NETWORKDAYS(Lister!$D$21,Lister!$E$21,Lister!$D$7:$D$16),IF(AND(E1191&lt;DATE(2022,2,1),MONTH(F1191)=2),(NETWORKDAYS(Lister!$D$21,F1191,Lister!$D$7:$D$16)-R1191)*O1191/NETWORKDAYS(Lister!$D$21,Lister!$E$21,Lister!$D$7:$D$16),IF(AND(E1191&lt;DATE(2022,2,1),F1191&gt;DATE(2022,2,28)),(NETWORKDAYS(Lister!$D$21,Lister!$E$21,Lister!$D$7:$D$16)-R1191)*O1191/NETWORKDAYS(Lister!$D$21,Lister!$E$21,Lister!$D$7:$D$16),IF(OR(AND(E1191&lt;DATE(2022,2,1),F1191&lt;DATE(2022,2,1)),E1191&gt;DATE(2022,2,28)),0)))))),0),"")</f>
        <v/>
      </c>
      <c r="V1191" s="23" t="str">
        <f t="shared" si="129"/>
        <v/>
      </c>
      <c r="W1191" s="23" t="str">
        <f t="shared" si="130"/>
        <v/>
      </c>
      <c r="X1191" s="24" t="str">
        <f t="shared" si="131"/>
        <v/>
      </c>
    </row>
    <row r="1192" spans="1:24" x14ac:dyDescent="0.3">
      <c r="A1192" s="4" t="str">
        <f t="shared" si="132"/>
        <v/>
      </c>
      <c r="B1192" s="41"/>
      <c r="C1192" s="42"/>
      <c r="D1192" s="43"/>
      <c r="E1192" s="44"/>
      <c r="F1192" s="44"/>
      <c r="G1192" s="17" t="str">
        <f>IF(OR(E1192="",F1192=""),"",NETWORKDAYS(E1192,F1192,Lister!$D$7:$D$16))</f>
        <v/>
      </c>
      <c r="I1192" s="45" t="str">
        <f t="shared" si="126"/>
        <v/>
      </c>
      <c r="J1192" s="46"/>
      <c r="K1192" s="47">
        <f>IF(ISNUMBER('Opsparede løndele'!I1177),J1192+'Opsparede løndele'!I1177,J1192)</f>
        <v>0</v>
      </c>
      <c r="L1192" s="48"/>
      <c r="M1192" s="49"/>
      <c r="N1192" s="23" t="str">
        <f t="shared" si="127"/>
        <v/>
      </c>
      <c r="O1192" s="21" t="str">
        <f t="shared" si="128"/>
        <v/>
      </c>
      <c r="P1192" s="49"/>
      <c r="Q1192" s="49"/>
      <c r="R1192" s="49"/>
      <c r="S1192" s="22" t="str">
        <f>IFERROR(MAX(IF(OR(P1192="",Q1192="",R1192=""),"",IF(AND(MONTH(E1192)=12,MONTH(F1192)=12),(NETWORKDAYS(E1192,F1192,Lister!$D$7:$D$16)-P1192)*O1192/NETWORKDAYS(Lister!$D$19,Lister!$E$19,Lister!$D$7:$D$16),IF(AND(MONTH(E1192)=12,F1192&gt;DATE(2021,12,31)),(NETWORKDAYS(E1192,Lister!$E$19,Lister!$D$7:$D$16)-P1192)*O1192/NETWORKDAYS(Lister!$D$19,Lister!$E$19,Lister!$D$7:$D$16),IF(E1192&gt;DATE(2021,12,31),0)))),0),"")</f>
        <v/>
      </c>
      <c r="T1192" s="22" t="str">
        <f>IFERROR(MAX(IF(OR(P1192="",Q1192="",R1192=""),"",IF(AND(MONTH(E1192)=1,MONTH(F1192)=1),(NETWORKDAYS(E1192,F1192,Lister!$D$7:$D$16)-Q1192)*O1192/NETWORKDAYS(Lister!$D$20,Lister!$E$20,Lister!$D$7:$D$16),IF(AND(MONTH(E1192)=1,F1192&gt;DATE(2022,1,31)),(NETWORKDAYS(E1192,Lister!$E$20,Lister!$D$7:$D$16)-Q1192)*O1192/NETWORKDAYS(Lister!$D$20,Lister!$E$20,Lister!$D$7:$D$16),IF(AND(E1192&lt;DATE(2022,1,1),MONTH(F1192)=1),(NETWORKDAYS(Lister!$D$20,F1192,Lister!$D$7:$D$16)-Q1192)*O1192/NETWORKDAYS(Lister!$D$20,Lister!$E$20,Lister!$D$7:$D$16),IF(AND(E1192&lt;DATE(2022,1,1),F1192&gt;DATE(2022,1,31)),(NETWORKDAYS(Lister!$D$20,Lister!$E$20,Lister!$D$7:$D$16)-Q1192)*O1192/NETWORKDAYS(Lister!$D$20,Lister!$E$20,Lister!$D$7:$D$16),IF(OR(AND(E1192&lt;DATE(2022,1,1),F1192&lt;DATE(2022,1,1)),E1192&gt;DATE(2022,1,31)),0)))))),0),"")</f>
        <v/>
      </c>
      <c r="U1192" s="22" t="str">
        <f>IFERROR(MAX(IF(OR(P1192="",Q1192="",R1192=""),"",IF(AND(MONTH(E1192)=2,MONTH(F1192)=2),(NETWORKDAYS(E1192,F1192,Lister!$D$7:$D$16)-R1192)*O1192/NETWORKDAYS(Lister!$D$21,Lister!$E$21,Lister!$D$7:$D$16),IF(AND(MONTH(E1192)=2,F1192&gt;DATE(2022,2,28)),(NETWORKDAYS(E1192,Lister!$E$21,Lister!$D$7:$D$16)-R1192)*O1192/NETWORKDAYS(Lister!$D$21,Lister!$E$21,Lister!$D$7:$D$16),IF(AND(E1192&lt;DATE(2022,2,1),MONTH(F1192)=2),(NETWORKDAYS(Lister!$D$21,F1192,Lister!$D$7:$D$16)-R1192)*O1192/NETWORKDAYS(Lister!$D$21,Lister!$E$21,Lister!$D$7:$D$16),IF(AND(E1192&lt;DATE(2022,2,1),F1192&gt;DATE(2022,2,28)),(NETWORKDAYS(Lister!$D$21,Lister!$E$21,Lister!$D$7:$D$16)-R1192)*O1192/NETWORKDAYS(Lister!$D$21,Lister!$E$21,Lister!$D$7:$D$16),IF(OR(AND(E1192&lt;DATE(2022,2,1),F1192&lt;DATE(2022,2,1)),E1192&gt;DATE(2022,2,28)),0)))))),0),"")</f>
        <v/>
      </c>
      <c r="V1192" s="23" t="str">
        <f t="shared" si="129"/>
        <v/>
      </c>
      <c r="W1192" s="23" t="str">
        <f t="shared" si="130"/>
        <v/>
      </c>
      <c r="X1192" s="24" t="str">
        <f t="shared" si="131"/>
        <v/>
      </c>
    </row>
    <row r="1193" spans="1:24" x14ac:dyDescent="0.3">
      <c r="A1193" s="4" t="str">
        <f t="shared" si="132"/>
        <v/>
      </c>
      <c r="B1193" s="41"/>
      <c r="C1193" s="42"/>
      <c r="D1193" s="43"/>
      <c r="E1193" s="44"/>
      <c r="F1193" s="44"/>
      <c r="G1193" s="17" t="str">
        <f>IF(OR(E1193="",F1193=""),"",NETWORKDAYS(E1193,F1193,Lister!$D$7:$D$16))</f>
        <v/>
      </c>
      <c r="I1193" s="45" t="str">
        <f t="shared" si="126"/>
        <v/>
      </c>
      <c r="J1193" s="46"/>
      <c r="K1193" s="47">
        <f>IF(ISNUMBER('Opsparede løndele'!I1178),J1193+'Opsparede løndele'!I1178,J1193)</f>
        <v>0</v>
      </c>
      <c r="L1193" s="48"/>
      <c r="M1193" s="49"/>
      <c r="N1193" s="23" t="str">
        <f t="shared" si="127"/>
        <v/>
      </c>
      <c r="O1193" s="21" t="str">
        <f t="shared" si="128"/>
        <v/>
      </c>
      <c r="P1193" s="49"/>
      <c r="Q1193" s="49"/>
      <c r="R1193" s="49"/>
      <c r="S1193" s="22" t="str">
        <f>IFERROR(MAX(IF(OR(P1193="",Q1193="",R1193=""),"",IF(AND(MONTH(E1193)=12,MONTH(F1193)=12),(NETWORKDAYS(E1193,F1193,Lister!$D$7:$D$16)-P1193)*O1193/NETWORKDAYS(Lister!$D$19,Lister!$E$19,Lister!$D$7:$D$16),IF(AND(MONTH(E1193)=12,F1193&gt;DATE(2021,12,31)),(NETWORKDAYS(E1193,Lister!$E$19,Lister!$D$7:$D$16)-P1193)*O1193/NETWORKDAYS(Lister!$D$19,Lister!$E$19,Lister!$D$7:$D$16),IF(E1193&gt;DATE(2021,12,31),0)))),0),"")</f>
        <v/>
      </c>
      <c r="T1193" s="22" t="str">
        <f>IFERROR(MAX(IF(OR(P1193="",Q1193="",R1193=""),"",IF(AND(MONTH(E1193)=1,MONTH(F1193)=1),(NETWORKDAYS(E1193,F1193,Lister!$D$7:$D$16)-Q1193)*O1193/NETWORKDAYS(Lister!$D$20,Lister!$E$20,Lister!$D$7:$D$16),IF(AND(MONTH(E1193)=1,F1193&gt;DATE(2022,1,31)),(NETWORKDAYS(E1193,Lister!$E$20,Lister!$D$7:$D$16)-Q1193)*O1193/NETWORKDAYS(Lister!$D$20,Lister!$E$20,Lister!$D$7:$D$16),IF(AND(E1193&lt;DATE(2022,1,1),MONTH(F1193)=1),(NETWORKDAYS(Lister!$D$20,F1193,Lister!$D$7:$D$16)-Q1193)*O1193/NETWORKDAYS(Lister!$D$20,Lister!$E$20,Lister!$D$7:$D$16),IF(AND(E1193&lt;DATE(2022,1,1),F1193&gt;DATE(2022,1,31)),(NETWORKDAYS(Lister!$D$20,Lister!$E$20,Lister!$D$7:$D$16)-Q1193)*O1193/NETWORKDAYS(Lister!$D$20,Lister!$E$20,Lister!$D$7:$D$16),IF(OR(AND(E1193&lt;DATE(2022,1,1),F1193&lt;DATE(2022,1,1)),E1193&gt;DATE(2022,1,31)),0)))))),0),"")</f>
        <v/>
      </c>
      <c r="U1193" s="22" t="str">
        <f>IFERROR(MAX(IF(OR(P1193="",Q1193="",R1193=""),"",IF(AND(MONTH(E1193)=2,MONTH(F1193)=2),(NETWORKDAYS(E1193,F1193,Lister!$D$7:$D$16)-R1193)*O1193/NETWORKDAYS(Lister!$D$21,Lister!$E$21,Lister!$D$7:$D$16),IF(AND(MONTH(E1193)=2,F1193&gt;DATE(2022,2,28)),(NETWORKDAYS(E1193,Lister!$E$21,Lister!$D$7:$D$16)-R1193)*O1193/NETWORKDAYS(Lister!$D$21,Lister!$E$21,Lister!$D$7:$D$16),IF(AND(E1193&lt;DATE(2022,2,1),MONTH(F1193)=2),(NETWORKDAYS(Lister!$D$21,F1193,Lister!$D$7:$D$16)-R1193)*O1193/NETWORKDAYS(Lister!$D$21,Lister!$E$21,Lister!$D$7:$D$16),IF(AND(E1193&lt;DATE(2022,2,1),F1193&gt;DATE(2022,2,28)),(NETWORKDAYS(Lister!$D$21,Lister!$E$21,Lister!$D$7:$D$16)-R1193)*O1193/NETWORKDAYS(Lister!$D$21,Lister!$E$21,Lister!$D$7:$D$16),IF(OR(AND(E1193&lt;DATE(2022,2,1),F1193&lt;DATE(2022,2,1)),E1193&gt;DATE(2022,2,28)),0)))))),0),"")</f>
        <v/>
      </c>
      <c r="V1193" s="23" t="str">
        <f t="shared" si="129"/>
        <v/>
      </c>
      <c r="W1193" s="23" t="str">
        <f t="shared" si="130"/>
        <v/>
      </c>
      <c r="X1193" s="24" t="str">
        <f t="shared" si="131"/>
        <v/>
      </c>
    </row>
    <row r="1194" spans="1:24" x14ac:dyDescent="0.3">
      <c r="A1194" s="4" t="str">
        <f t="shared" si="132"/>
        <v/>
      </c>
      <c r="B1194" s="41"/>
      <c r="C1194" s="42"/>
      <c r="D1194" s="43"/>
      <c r="E1194" s="44"/>
      <c r="F1194" s="44"/>
      <c r="G1194" s="17" t="str">
        <f>IF(OR(E1194="",F1194=""),"",NETWORKDAYS(E1194,F1194,Lister!$D$7:$D$16))</f>
        <v/>
      </c>
      <c r="I1194" s="45" t="str">
        <f t="shared" si="126"/>
        <v/>
      </c>
      <c r="J1194" s="46"/>
      <c r="K1194" s="47">
        <f>IF(ISNUMBER('Opsparede løndele'!I1179),J1194+'Opsparede løndele'!I1179,J1194)</f>
        <v>0</v>
      </c>
      <c r="L1194" s="48"/>
      <c r="M1194" s="49"/>
      <c r="N1194" s="23" t="str">
        <f t="shared" si="127"/>
        <v/>
      </c>
      <c r="O1194" s="21" t="str">
        <f t="shared" si="128"/>
        <v/>
      </c>
      <c r="P1194" s="49"/>
      <c r="Q1194" s="49"/>
      <c r="R1194" s="49"/>
      <c r="S1194" s="22" t="str">
        <f>IFERROR(MAX(IF(OR(P1194="",Q1194="",R1194=""),"",IF(AND(MONTH(E1194)=12,MONTH(F1194)=12),(NETWORKDAYS(E1194,F1194,Lister!$D$7:$D$16)-P1194)*O1194/NETWORKDAYS(Lister!$D$19,Lister!$E$19,Lister!$D$7:$D$16),IF(AND(MONTH(E1194)=12,F1194&gt;DATE(2021,12,31)),(NETWORKDAYS(E1194,Lister!$E$19,Lister!$D$7:$D$16)-P1194)*O1194/NETWORKDAYS(Lister!$D$19,Lister!$E$19,Lister!$D$7:$D$16),IF(E1194&gt;DATE(2021,12,31),0)))),0),"")</f>
        <v/>
      </c>
      <c r="T1194" s="22" t="str">
        <f>IFERROR(MAX(IF(OR(P1194="",Q1194="",R1194=""),"",IF(AND(MONTH(E1194)=1,MONTH(F1194)=1),(NETWORKDAYS(E1194,F1194,Lister!$D$7:$D$16)-Q1194)*O1194/NETWORKDAYS(Lister!$D$20,Lister!$E$20,Lister!$D$7:$D$16),IF(AND(MONTH(E1194)=1,F1194&gt;DATE(2022,1,31)),(NETWORKDAYS(E1194,Lister!$E$20,Lister!$D$7:$D$16)-Q1194)*O1194/NETWORKDAYS(Lister!$D$20,Lister!$E$20,Lister!$D$7:$D$16),IF(AND(E1194&lt;DATE(2022,1,1),MONTH(F1194)=1),(NETWORKDAYS(Lister!$D$20,F1194,Lister!$D$7:$D$16)-Q1194)*O1194/NETWORKDAYS(Lister!$D$20,Lister!$E$20,Lister!$D$7:$D$16),IF(AND(E1194&lt;DATE(2022,1,1),F1194&gt;DATE(2022,1,31)),(NETWORKDAYS(Lister!$D$20,Lister!$E$20,Lister!$D$7:$D$16)-Q1194)*O1194/NETWORKDAYS(Lister!$D$20,Lister!$E$20,Lister!$D$7:$D$16),IF(OR(AND(E1194&lt;DATE(2022,1,1),F1194&lt;DATE(2022,1,1)),E1194&gt;DATE(2022,1,31)),0)))))),0),"")</f>
        <v/>
      </c>
      <c r="U1194" s="22" t="str">
        <f>IFERROR(MAX(IF(OR(P1194="",Q1194="",R1194=""),"",IF(AND(MONTH(E1194)=2,MONTH(F1194)=2),(NETWORKDAYS(E1194,F1194,Lister!$D$7:$D$16)-R1194)*O1194/NETWORKDAYS(Lister!$D$21,Lister!$E$21,Lister!$D$7:$D$16),IF(AND(MONTH(E1194)=2,F1194&gt;DATE(2022,2,28)),(NETWORKDAYS(E1194,Lister!$E$21,Lister!$D$7:$D$16)-R1194)*O1194/NETWORKDAYS(Lister!$D$21,Lister!$E$21,Lister!$D$7:$D$16),IF(AND(E1194&lt;DATE(2022,2,1),MONTH(F1194)=2),(NETWORKDAYS(Lister!$D$21,F1194,Lister!$D$7:$D$16)-R1194)*O1194/NETWORKDAYS(Lister!$D$21,Lister!$E$21,Lister!$D$7:$D$16),IF(AND(E1194&lt;DATE(2022,2,1),F1194&gt;DATE(2022,2,28)),(NETWORKDAYS(Lister!$D$21,Lister!$E$21,Lister!$D$7:$D$16)-R1194)*O1194/NETWORKDAYS(Lister!$D$21,Lister!$E$21,Lister!$D$7:$D$16),IF(OR(AND(E1194&lt;DATE(2022,2,1),F1194&lt;DATE(2022,2,1)),E1194&gt;DATE(2022,2,28)),0)))))),0),"")</f>
        <v/>
      </c>
      <c r="V1194" s="23" t="str">
        <f t="shared" si="129"/>
        <v/>
      </c>
      <c r="W1194" s="23" t="str">
        <f t="shared" si="130"/>
        <v/>
      </c>
      <c r="X1194" s="24" t="str">
        <f t="shared" si="131"/>
        <v/>
      </c>
    </row>
    <row r="1195" spans="1:24" x14ac:dyDescent="0.3">
      <c r="A1195" s="4" t="str">
        <f t="shared" si="132"/>
        <v/>
      </c>
      <c r="B1195" s="41"/>
      <c r="C1195" s="42"/>
      <c r="D1195" s="43"/>
      <c r="E1195" s="44"/>
      <c r="F1195" s="44"/>
      <c r="G1195" s="17" t="str">
        <f>IF(OR(E1195="",F1195=""),"",NETWORKDAYS(E1195,F1195,Lister!$D$7:$D$16))</f>
        <v/>
      </c>
      <c r="I1195" s="45" t="str">
        <f t="shared" si="126"/>
        <v/>
      </c>
      <c r="J1195" s="46"/>
      <c r="K1195" s="47">
        <f>IF(ISNUMBER('Opsparede løndele'!I1180),J1195+'Opsparede løndele'!I1180,J1195)</f>
        <v>0</v>
      </c>
      <c r="L1195" s="48"/>
      <c r="M1195" s="49"/>
      <c r="N1195" s="23" t="str">
        <f t="shared" si="127"/>
        <v/>
      </c>
      <c r="O1195" s="21" t="str">
        <f t="shared" si="128"/>
        <v/>
      </c>
      <c r="P1195" s="49"/>
      <c r="Q1195" s="49"/>
      <c r="R1195" s="49"/>
      <c r="S1195" s="22" t="str">
        <f>IFERROR(MAX(IF(OR(P1195="",Q1195="",R1195=""),"",IF(AND(MONTH(E1195)=12,MONTH(F1195)=12),(NETWORKDAYS(E1195,F1195,Lister!$D$7:$D$16)-P1195)*O1195/NETWORKDAYS(Lister!$D$19,Lister!$E$19,Lister!$D$7:$D$16),IF(AND(MONTH(E1195)=12,F1195&gt;DATE(2021,12,31)),(NETWORKDAYS(E1195,Lister!$E$19,Lister!$D$7:$D$16)-P1195)*O1195/NETWORKDAYS(Lister!$D$19,Lister!$E$19,Lister!$D$7:$D$16),IF(E1195&gt;DATE(2021,12,31),0)))),0),"")</f>
        <v/>
      </c>
      <c r="T1195" s="22" t="str">
        <f>IFERROR(MAX(IF(OR(P1195="",Q1195="",R1195=""),"",IF(AND(MONTH(E1195)=1,MONTH(F1195)=1),(NETWORKDAYS(E1195,F1195,Lister!$D$7:$D$16)-Q1195)*O1195/NETWORKDAYS(Lister!$D$20,Lister!$E$20,Lister!$D$7:$D$16),IF(AND(MONTH(E1195)=1,F1195&gt;DATE(2022,1,31)),(NETWORKDAYS(E1195,Lister!$E$20,Lister!$D$7:$D$16)-Q1195)*O1195/NETWORKDAYS(Lister!$D$20,Lister!$E$20,Lister!$D$7:$D$16),IF(AND(E1195&lt;DATE(2022,1,1),MONTH(F1195)=1),(NETWORKDAYS(Lister!$D$20,F1195,Lister!$D$7:$D$16)-Q1195)*O1195/NETWORKDAYS(Lister!$D$20,Lister!$E$20,Lister!$D$7:$D$16),IF(AND(E1195&lt;DATE(2022,1,1),F1195&gt;DATE(2022,1,31)),(NETWORKDAYS(Lister!$D$20,Lister!$E$20,Lister!$D$7:$D$16)-Q1195)*O1195/NETWORKDAYS(Lister!$D$20,Lister!$E$20,Lister!$D$7:$D$16),IF(OR(AND(E1195&lt;DATE(2022,1,1),F1195&lt;DATE(2022,1,1)),E1195&gt;DATE(2022,1,31)),0)))))),0),"")</f>
        <v/>
      </c>
      <c r="U1195" s="22" t="str">
        <f>IFERROR(MAX(IF(OR(P1195="",Q1195="",R1195=""),"",IF(AND(MONTH(E1195)=2,MONTH(F1195)=2),(NETWORKDAYS(E1195,F1195,Lister!$D$7:$D$16)-R1195)*O1195/NETWORKDAYS(Lister!$D$21,Lister!$E$21,Lister!$D$7:$D$16),IF(AND(MONTH(E1195)=2,F1195&gt;DATE(2022,2,28)),(NETWORKDAYS(E1195,Lister!$E$21,Lister!$D$7:$D$16)-R1195)*O1195/NETWORKDAYS(Lister!$D$21,Lister!$E$21,Lister!$D$7:$D$16),IF(AND(E1195&lt;DATE(2022,2,1),MONTH(F1195)=2),(NETWORKDAYS(Lister!$D$21,F1195,Lister!$D$7:$D$16)-R1195)*O1195/NETWORKDAYS(Lister!$D$21,Lister!$E$21,Lister!$D$7:$D$16),IF(AND(E1195&lt;DATE(2022,2,1),F1195&gt;DATE(2022,2,28)),(NETWORKDAYS(Lister!$D$21,Lister!$E$21,Lister!$D$7:$D$16)-R1195)*O1195/NETWORKDAYS(Lister!$D$21,Lister!$E$21,Lister!$D$7:$D$16),IF(OR(AND(E1195&lt;DATE(2022,2,1),F1195&lt;DATE(2022,2,1)),E1195&gt;DATE(2022,2,28)),0)))))),0),"")</f>
        <v/>
      </c>
      <c r="V1195" s="23" t="str">
        <f t="shared" si="129"/>
        <v/>
      </c>
      <c r="W1195" s="23" t="str">
        <f t="shared" si="130"/>
        <v/>
      </c>
      <c r="X1195" s="24" t="str">
        <f t="shared" si="131"/>
        <v/>
      </c>
    </row>
    <row r="1196" spans="1:24" x14ac:dyDescent="0.3">
      <c r="A1196" s="4" t="str">
        <f t="shared" si="132"/>
        <v/>
      </c>
      <c r="B1196" s="41"/>
      <c r="C1196" s="42"/>
      <c r="D1196" s="43"/>
      <c r="E1196" s="44"/>
      <c r="F1196" s="44"/>
      <c r="G1196" s="17" t="str">
        <f>IF(OR(E1196="",F1196=""),"",NETWORKDAYS(E1196,F1196,Lister!$D$7:$D$16))</f>
        <v/>
      </c>
      <c r="I1196" s="45" t="str">
        <f t="shared" si="126"/>
        <v/>
      </c>
      <c r="J1196" s="46"/>
      <c r="K1196" s="47">
        <f>IF(ISNUMBER('Opsparede løndele'!I1181),J1196+'Opsparede løndele'!I1181,J1196)</f>
        <v>0</v>
      </c>
      <c r="L1196" s="48"/>
      <c r="M1196" s="49"/>
      <c r="N1196" s="23" t="str">
        <f t="shared" si="127"/>
        <v/>
      </c>
      <c r="O1196" s="21" t="str">
        <f t="shared" si="128"/>
        <v/>
      </c>
      <c r="P1196" s="49"/>
      <c r="Q1196" s="49"/>
      <c r="R1196" s="49"/>
      <c r="S1196" s="22" t="str">
        <f>IFERROR(MAX(IF(OR(P1196="",Q1196="",R1196=""),"",IF(AND(MONTH(E1196)=12,MONTH(F1196)=12),(NETWORKDAYS(E1196,F1196,Lister!$D$7:$D$16)-P1196)*O1196/NETWORKDAYS(Lister!$D$19,Lister!$E$19,Lister!$D$7:$D$16),IF(AND(MONTH(E1196)=12,F1196&gt;DATE(2021,12,31)),(NETWORKDAYS(E1196,Lister!$E$19,Lister!$D$7:$D$16)-P1196)*O1196/NETWORKDAYS(Lister!$D$19,Lister!$E$19,Lister!$D$7:$D$16),IF(E1196&gt;DATE(2021,12,31),0)))),0),"")</f>
        <v/>
      </c>
      <c r="T1196" s="22" t="str">
        <f>IFERROR(MAX(IF(OR(P1196="",Q1196="",R1196=""),"",IF(AND(MONTH(E1196)=1,MONTH(F1196)=1),(NETWORKDAYS(E1196,F1196,Lister!$D$7:$D$16)-Q1196)*O1196/NETWORKDAYS(Lister!$D$20,Lister!$E$20,Lister!$D$7:$D$16),IF(AND(MONTH(E1196)=1,F1196&gt;DATE(2022,1,31)),(NETWORKDAYS(E1196,Lister!$E$20,Lister!$D$7:$D$16)-Q1196)*O1196/NETWORKDAYS(Lister!$D$20,Lister!$E$20,Lister!$D$7:$D$16),IF(AND(E1196&lt;DATE(2022,1,1),MONTH(F1196)=1),(NETWORKDAYS(Lister!$D$20,F1196,Lister!$D$7:$D$16)-Q1196)*O1196/NETWORKDAYS(Lister!$D$20,Lister!$E$20,Lister!$D$7:$D$16),IF(AND(E1196&lt;DATE(2022,1,1),F1196&gt;DATE(2022,1,31)),(NETWORKDAYS(Lister!$D$20,Lister!$E$20,Lister!$D$7:$D$16)-Q1196)*O1196/NETWORKDAYS(Lister!$D$20,Lister!$E$20,Lister!$D$7:$D$16),IF(OR(AND(E1196&lt;DATE(2022,1,1),F1196&lt;DATE(2022,1,1)),E1196&gt;DATE(2022,1,31)),0)))))),0),"")</f>
        <v/>
      </c>
      <c r="U1196" s="22" t="str">
        <f>IFERROR(MAX(IF(OR(P1196="",Q1196="",R1196=""),"",IF(AND(MONTH(E1196)=2,MONTH(F1196)=2),(NETWORKDAYS(E1196,F1196,Lister!$D$7:$D$16)-R1196)*O1196/NETWORKDAYS(Lister!$D$21,Lister!$E$21,Lister!$D$7:$D$16),IF(AND(MONTH(E1196)=2,F1196&gt;DATE(2022,2,28)),(NETWORKDAYS(E1196,Lister!$E$21,Lister!$D$7:$D$16)-R1196)*O1196/NETWORKDAYS(Lister!$D$21,Lister!$E$21,Lister!$D$7:$D$16),IF(AND(E1196&lt;DATE(2022,2,1),MONTH(F1196)=2),(NETWORKDAYS(Lister!$D$21,F1196,Lister!$D$7:$D$16)-R1196)*O1196/NETWORKDAYS(Lister!$D$21,Lister!$E$21,Lister!$D$7:$D$16),IF(AND(E1196&lt;DATE(2022,2,1),F1196&gt;DATE(2022,2,28)),(NETWORKDAYS(Lister!$D$21,Lister!$E$21,Lister!$D$7:$D$16)-R1196)*O1196/NETWORKDAYS(Lister!$D$21,Lister!$E$21,Lister!$D$7:$D$16),IF(OR(AND(E1196&lt;DATE(2022,2,1),F1196&lt;DATE(2022,2,1)),E1196&gt;DATE(2022,2,28)),0)))))),0),"")</f>
        <v/>
      </c>
      <c r="V1196" s="23" t="str">
        <f t="shared" si="129"/>
        <v/>
      </c>
      <c r="W1196" s="23" t="str">
        <f t="shared" si="130"/>
        <v/>
      </c>
      <c r="X1196" s="24" t="str">
        <f t="shared" si="131"/>
        <v/>
      </c>
    </row>
    <row r="1197" spans="1:24" x14ac:dyDescent="0.3">
      <c r="A1197" s="4" t="str">
        <f t="shared" si="132"/>
        <v/>
      </c>
      <c r="B1197" s="41"/>
      <c r="C1197" s="42"/>
      <c r="D1197" s="43"/>
      <c r="E1197" s="44"/>
      <c r="F1197" s="44"/>
      <c r="G1197" s="17" t="str">
        <f>IF(OR(E1197="",F1197=""),"",NETWORKDAYS(E1197,F1197,Lister!$D$7:$D$16))</f>
        <v/>
      </c>
      <c r="I1197" s="45" t="str">
        <f t="shared" si="126"/>
        <v/>
      </c>
      <c r="J1197" s="46"/>
      <c r="K1197" s="47">
        <f>IF(ISNUMBER('Opsparede løndele'!I1182),J1197+'Opsparede løndele'!I1182,J1197)</f>
        <v>0</v>
      </c>
      <c r="L1197" s="48"/>
      <c r="M1197" s="49"/>
      <c r="N1197" s="23" t="str">
        <f t="shared" si="127"/>
        <v/>
      </c>
      <c r="O1197" s="21" t="str">
        <f t="shared" si="128"/>
        <v/>
      </c>
      <c r="P1197" s="49"/>
      <c r="Q1197" s="49"/>
      <c r="R1197" s="49"/>
      <c r="S1197" s="22" t="str">
        <f>IFERROR(MAX(IF(OR(P1197="",Q1197="",R1197=""),"",IF(AND(MONTH(E1197)=12,MONTH(F1197)=12),(NETWORKDAYS(E1197,F1197,Lister!$D$7:$D$16)-P1197)*O1197/NETWORKDAYS(Lister!$D$19,Lister!$E$19,Lister!$D$7:$D$16),IF(AND(MONTH(E1197)=12,F1197&gt;DATE(2021,12,31)),(NETWORKDAYS(E1197,Lister!$E$19,Lister!$D$7:$D$16)-P1197)*O1197/NETWORKDAYS(Lister!$D$19,Lister!$E$19,Lister!$D$7:$D$16),IF(E1197&gt;DATE(2021,12,31),0)))),0),"")</f>
        <v/>
      </c>
      <c r="T1197" s="22" t="str">
        <f>IFERROR(MAX(IF(OR(P1197="",Q1197="",R1197=""),"",IF(AND(MONTH(E1197)=1,MONTH(F1197)=1),(NETWORKDAYS(E1197,F1197,Lister!$D$7:$D$16)-Q1197)*O1197/NETWORKDAYS(Lister!$D$20,Lister!$E$20,Lister!$D$7:$D$16),IF(AND(MONTH(E1197)=1,F1197&gt;DATE(2022,1,31)),(NETWORKDAYS(E1197,Lister!$E$20,Lister!$D$7:$D$16)-Q1197)*O1197/NETWORKDAYS(Lister!$D$20,Lister!$E$20,Lister!$D$7:$D$16),IF(AND(E1197&lt;DATE(2022,1,1),MONTH(F1197)=1),(NETWORKDAYS(Lister!$D$20,F1197,Lister!$D$7:$D$16)-Q1197)*O1197/NETWORKDAYS(Lister!$D$20,Lister!$E$20,Lister!$D$7:$D$16),IF(AND(E1197&lt;DATE(2022,1,1),F1197&gt;DATE(2022,1,31)),(NETWORKDAYS(Lister!$D$20,Lister!$E$20,Lister!$D$7:$D$16)-Q1197)*O1197/NETWORKDAYS(Lister!$D$20,Lister!$E$20,Lister!$D$7:$D$16),IF(OR(AND(E1197&lt;DATE(2022,1,1),F1197&lt;DATE(2022,1,1)),E1197&gt;DATE(2022,1,31)),0)))))),0),"")</f>
        <v/>
      </c>
      <c r="U1197" s="22" t="str">
        <f>IFERROR(MAX(IF(OR(P1197="",Q1197="",R1197=""),"",IF(AND(MONTH(E1197)=2,MONTH(F1197)=2),(NETWORKDAYS(E1197,F1197,Lister!$D$7:$D$16)-R1197)*O1197/NETWORKDAYS(Lister!$D$21,Lister!$E$21,Lister!$D$7:$D$16),IF(AND(MONTH(E1197)=2,F1197&gt;DATE(2022,2,28)),(NETWORKDAYS(E1197,Lister!$E$21,Lister!$D$7:$D$16)-R1197)*O1197/NETWORKDAYS(Lister!$D$21,Lister!$E$21,Lister!$D$7:$D$16),IF(AND(E1197&lt;DATE(2022,2,1),MONTH(F1197)=2),(NETWORKDAYS(Lister!$D$21,F1197,Lister!$D$7:$D$16)-R1197)*O1197/NETWORKDAYS(Lister!$D$21,Lister!$E$21,Lister!$D$7:$D$16),IF(AND(E1197&lt;DATE(2022,2,1),F1197&gt;DATE(2022,2,28)),(NETWORKDAYS(Lister!$D$21,Lister!$E$21,Lister!$D$7:$D$16)-R1197)*O1197/NETWORKDAYS(Lister!$D$21,Lister!$E$21,Lister!$D$7:$D$16),IF(OR(AND(E1197&lt;DATE(2022,2,1),F1197&lt;DATE(2022,2,1)),E1197&gt;DATE(2022,2,28)),0)))))),0),"")</f>
        <v/>
      </c>
      <c r="V1197" s="23" t="str">
        <f t="shared" si="129"/>
        <v/>
      </c>
      <c r="W1197" s="23" t="str">
        <f t="shared" si="130"/>
        <v/>
      </c>
      <c r="X1197" s="24" t="str">
        <f t="shared" si="131"/>
        <v/>
      </c>
    </row>
    <row r="1198" spans="1:24" x14ac:dyDescent="0.3">
      <c r="A1198" s="4" t="str">
        <f t="shared" si="132"/>
        <v/>
      </c>
      <c r="B1198" s="41"/>
      <c r="C1198" s="42"/>
      <c r="D1198" s="43"/>
      <c r="E1198" s="44"/>
      <c r="F1198" s="44"/>
      <c r="G1198" s="17" t="str">
        <f>IF(OR(E1198="",F1198=""),"",NETWORKDAYS(E1198,F1198,Lister!$D$7:$D$16))</f>
        <v/>
      </c>
      <c r="I1198" s="45" t="str">
        <f t="shared" si="126"/>
        <v/>
      </c>
      <c r="J1198" s="46"/>
      <c r="K1198" s="47">
        <f>IF(ISNUMBER('Opsparede løndele'!I1183),J1198+'Opsparede løndele'!I1183,J1198)</f>
        <v>0</v>
      </c>
      <c r="L1198" s="48"/>
      <c r="M1198" s="49"/>
      <c r="N1198" s="23" t="str">
        <f t="shared" si="127"/>
        <v/>
      </c>
      <c r="O1198" s="21" t="str">
        <f t="shared" si="128"/>
        <v/>
      </c>
      <c r="P1198" s="49"/>
      <c r="Q1198" s="49"/>
      <c r="R1198" s="49"/>
      <c r="S1198" s="22" t="str">
        <f>IFERROR(MAX(IF(OR(P1198="",Q1198="",R1198=""),"",IF(AND(MONTH(E1198)=12,MONTH(F1198)=12),(NETWORKDAYS(E1198,F1198,Lister!$D$7:$D$16)-P1198)*O1198/NETWORKDAYS(Lister!$D$19,Lister!$E$19,Lister!$D$7:$D$16),IF(AND(MONTH(E1198)=12,F1198&gt;DATE(2021,12,31)),(NETWORKDAYS(E1198,Lister!$E$19,Lister!$D$7:$D$16)-P1198)*O1198/NETWORKDAYS(Lister!$D$19,Lister!$E$19,Lister!$D$7:$D$16),IF(E1198&gt;DATE(2021,12,31),0)))),0),"")</f>
        <v/>
      </c>
      <c r="T1198" s="22" t="str">
        <f>IFERROR(MAX(IF(OR(P1198="",Q1198="",R1198=""),"",IF(AND(MONTH(E1198)=1,MONTH(F1198)=1),(NETWORKDAYS(E1198,F1198,Lister!$D$7:$D$16)-Q1198)*O1198/NETWORKDAYS(Lister!$D$20,Lister!$E$20,Lister!$D$7:$D$16),IF(AND(MONTH(E1198)=1,F1198&gt;DATE(2022,1,31)),(NETWORKDAYS(E1198,Lister!$E$20,Lister!$D$7:$D$16)-Q1198)*O1198/NETWORKDAYS(Lister!$D$20,Lister!$E$20,Lister!$D$7:$D$16),IF(AND(E1198&lt;DATE(2022,1,1),MONTH(F1198)=1),(NETWORKDAYS(Lister!$D$20,F1198,Lister!$D$7:$D$16)-Q1198)*O1198/NETWORKDAYS(Lister!$D$20,Lister!$E$20,Lister!$D$7:$D$16),IF(AND(E1198&lt;DATE(2022,1,1),F1198&gt;DATE(2022,1,31)),(NETWORKDAYS(Lister!$D$20,Lister!$E$20,Lister!$D$7:$D$16)-Q1198)*O1198/NETWORKDAYS(Lister!$D$20,Lister!$E$20,Lister!$D$7:$D$16),IF(OR(AND(E1198&lt;DATE(2022,1,1),F1198&lt;DATE(2022,1,1)),E1198&gt;DATE(2022,1,31)),0)))))),0),"")</f>
        <v/>
      </c>
      <c r="U1198" s="22" t="str">
        <f>IFERROR(MAX(IF(OR(P1198="",Q1198="",R1198=""),"",IF(AND(MONTH(E1198)=2,MONTH(F1198)=2),(NETWORKDAYS(E1198,F1198,Lister!$D$7:$D$16)-R1198)*O1198/NETWORKDAYS(Lister!$D$21,Lister!$E$21,Lister!$D$7:$D$16),IF(AND(MONTH(E1198)=2,F1198&gt;DATE(2022,2,28)),(NETWORKDAYS(E1198,Lister!$E$21,Lister!$D$7:$D$16)-R1198)*O1198/NETWORKDAYS(Lister!$D$21,Lister!$E$21,Lister!$D$7:$D$16),IF(AND(E1198&lt;DATE(2022,2,1),MONTH(F1198)=2),(NETWORKDAYS(Lister!$D$21,F1198,Lister!$D$7:$D$16)-R1198)*O1198/NETWORKDAYS(Lister!$D$21,Lister!$E$21,Lister!$D$7:$D$16),IF(AND(E1198&lt;DATE(2022,2,1),F1198&gt;DATE(2022,2,28)),(NETWORKDAYS(Lister!$D$21,Lister!$E$21,Lister!$D$7:$D$16)-R1198)*O1198/NETWORKDAYS(Lister!$D$21,Lister!$E$21,Lister!$D$7:$D$16),IF(OR(AND(E1198&lt;DATE(2022,2,1),F1198&lt;DATE(2022,2,1)),E1198&gt;DATE(2022,2,28)),0)))))),0),"")</f>
        <v/>
      </c>
      <c r="V1198" s="23" t="str">
        <f t="shared" si="129"/>
        <v/>
      </c>
      <c r="W1198" s="23" t="str">
        <f t="shared" si="130"/>
        <v/>
      </c>
      <c r="X1198" s="24" t="str">
        <f t="shared" si="131"/>
        <v/>
      </c>
    </row>
    <row r="1199" spans="1:24" x14ac:dyDescent="0.3">
      <c r="A1199" s="4" t="str">
        <f t="shared" si="132"/>
        <v/>
      </c>
      <c r="B1199" s="41"/>
      <c r="C1199" s="42"/>
      <c r="D1199" s="43"/>
      <c r="E1199" s="44"/>
      <c r="F1199" s="44"/>
      <c r="G1199" s="17" t="str">
        <f>IF(OR(E1199="",F1199=""),"",NETWORKDAYS(E1199,F1199,Lister!$D$7:$D$16))</f>
        <v/>
      </c>
      <c r="I1199" s="45" t="str">
        <f t="shared" si="126"/>
        <v/>
      </c>
      <c r="J1199" s="46"/>
      <c r="K1199" s="47">
        <f>IF(ISNUMBER('Opsparede løndele'!I1184),J1199+'Opsparede løndele'!I1184,J1199)</f>
        <v>0</v>
      </c>
      <c r="L1199" s="48"/>
      <c r="M1199" s="49"/>
      <c r="N1199" s="23" t="str">
        <f t="shared" si="127"/>
        <v/>
      </c>
      <c r="O1199" s="21" t="str">
        <f t="shared" si="128"/>
        <v/>
      </c>
      <c r="P1199" s="49"/>
      <c r="Q1199" s="49"/>
      <c r="R1199" s="49"/>
      <c r="S1199" s="22" t="str">
        <f>IFERROR(MAX(IF(OR(P1199="",Q1199="",R1199=""),"",IF(AND(MONTH(E1199)=12,MONTH(F1199)=12),(NETWORKDAYS(E1199,F1199,Lister!$D$7:$D$16)-P1199)*O1199/NETWORKDAYS(Lister!$D$19,Lister!$E$19,Lister!$D$7:$D$16),IF(AND(MONTH(E1199)=12,F1199&gt;DATE(2021,12,31)),(NETWORKDAYS(E1199,Lister!$E$19,Lister!$D$7:$D$16)-P1199)*O1199/NETWORKDAYS(Lister!$D$19,Lister!$E$19,Lister!$D$7:$D$16),IF(E1199&gt;DATE(2021,12,31),0)))),0),"")</f>
        <v/>
      </c>
      <c r="T1199" s="22" t="str">
        <f>IFERROR(MAX(IF(OR(P1199="",Q1199="",R1199=""),"",IF(AND(MONTH(E1199)=1,MONTH(F1199)=1),(NETWORKDAYS(E1199,F1199,Lister!$D$7:$D$16)-Q1199)*O1199/NETWORKDAYS(Lister!$D$20,Lister!$E$20,Lister!$D$7:$D$16),IF(AND(MONTH(E1199)=1,F1199&gt;DATE(2022,1,31)),(NETWORKDAYS(E1199,Lister!$E$20,Lister!$D$7:$D$16)-Q1199)*O1199/NETWORKDAYS(Lister!$D$20,Lister!$E$20,Lister!$D$7:$D$16),IF(AND(E1199&lt;DATE(2022,1,1),MONTH(F1199)=1),(NETWORKDAYS(Lister!$D$20,F1199,Lister!$D$7:$D$16)-Q1199)*O1199/NETWORKDAYS(Lister!$D$20,Lister!$E$20,Lister!$D$7:$D$16),IF(AND(E1199&lt;DATE(2022,1,1),F1199&gt;DATE(2022,1,31)),(NETWORKDAYS(Lister!$D$20,Lister!$E$20,Lister!$D$7:$D$16)-Q1199)*O1199/NETWORKDAYS(Lister!$D$20,Lister!$E$20,Lister!$D$7:$D$16),IF(OR(AND(E1199&lt;DATE(2022,1,1),F1199&lt;DATE(2022,1,1)),E1199&gt;DATE(2022,1,31)),0)))))),0),"")</f>
        <v/>
      </c>
      <c r="U1199" s="22" t="str">
        <f>IFERROR(MAX(IF(OR(P1199="",Q1199="",R1199=""),"",IF(AND(MONTH(E1199)=2,MONTH(F1199)=2),(NETWORKDAYS(E1199,F1199,Lister!$D$7:$D$16)-R1199)*O1199/NETWORKDAYS(Lister!$D$21,Lister!$E$21,Lister!$D$7:$D$16),IF(AND(MONTH(E1199)=2,F1199&gt;DATE(2022,2,28)),(NETWORKDAYS(E1199,Lister!$E$21,Lister!$D$7:$D$16)-R1199)*O1199/NETWORKDAYS(Lister!$D$21,Lister!$E$21,Lister!$D$7:$D$16),IF(AND(E1199&lt;DATE(2022,2,1),MONTH(F1199)=2),(NETWORKDAYS(Lister!$D$21,F1199,Lister!$D$7:$D$16)-R1199)*O1199/NETWORKDAYS(Lister!$D$21,Lister!$E$21,Lister!$D$7:$D$16),IF(AND(E1199&lt;DATE(2022,2,1),F1199&gt;DATE(2022,2,28)),(NETWORKDAYS(Lister!$D$21,Lister!$E$21,Lister!$D$7:$D$16)-R1199)*O1199/NETWORKDAYS(Lister!$D$21,Lister!$E$21,Lister!$D$7:$D$16),IF(OR(AND(E1199&lt;DATE(2022,2,1),F1199&lt;DATE(2022,2,1)),E1199&gt;DATE(2022,2,28)),0)))))),0),"")</f>
        <v/>
      </c>
      <c r="V1199" s="23" t="str">
        <f t="shared" si="129"/>
        <v/>
      </c>
      <c r="W1199" s="23" t="str">
        <f t="shared" si="130"/>
        <v/>
      </c>
      <c r="X1199" s="24" t="str">
        <f t="shared" si="131"/>
        <v/>
      </c>
    </row>
    <row r="1200" spans="1:24" x14ac:dyDescent="0.3">
      <c r="A1200" s="4" t="str">
        <f t="shared" si="132"/>
        <v/>
      </c>
      <c r="B1200" s="41"/>
      <c r="C1200" s="42"/>
      <c r="D1200" s="43"/>
      <c r="E1200" s="44"/>
      <c r="F1200" s="44"/>
      <c r="G1200" s="17" t="str">
        <f>IF(OR(E1200="",F1200=""),"",NETWORKDAYS(E1200,F1200,Lister!$D$7:$D$16))</f>
        <v/>
      </c>
      <c r="I1200" s="45" t="str">
        <f t="shared" si="126"/>
        <v/>
      </c>
      <c r="J1200" s="46"/>
      <c r="K1200" s="47">
        <f>IF(ISNUMBER('Opsparede løndele'!I1185),J1200+'Opsparede løndele'!I1185,J1200)</f>
        <v>0</v>
      </c>
      <c r="L1200" s="48"/>
      <c r="M1200" s="49"/>
      <c r="N1200" s="23" t="str">
        <f t="shared" si="127"/>
        <v/>
      </c>
      <c r="O1200" s="21" t="str">
        <f t="shared" si="128"/>
        <v/>
      </c>
      <c r="P1200" s="49"/>
      <c r="Q1200" s="49"/>
      <c r="R1200" s="49"/>
      <c r="S1200" s="22" t="str">
        <f>IFERROR(MAX(IF(OR(P1200="",Q1200="",R1200=""),"",IF(AND(MONTH(E1200)=12,MONTH(F1200)=12),(NETWORKDAYS(E1200,F1200,Lister!$D$7:$D$16)-P1200)*O1200/NETWORKDAYS(Lister!$D$19,Lister!$E$19,Lister!$D$7:$D$16),IF(AND(MONTH(E1200)=12,F1200&gt;DATE(2021,12,31)),(NETWORKDAYS(E1200,Lister!$E$19,Lister!$D$7:$D$16)-P1200)*O1200/NETWORKDAYS(Lister!$D$19,Lister!$E$19,Lister!$D$7:$D$16),IF(E1200&gt;DATE(2021,12,31),0)))),0),"")</f>
        <v/>
      </c>
      <c r="T1200" s="22" t="str">
        <f>IFERROR(MAX(IF(OR(P1200="",Q1200="",R1200=""),"",IF(AND(MONTH(E1200)=1,MONTH(F1200)=1),(NETWORKDAYS(E1200,F1200,Lister!$D$7:$D$16)-Q1200)*O1200/NETWORKDAYS(Lister!$D$20,Lister!$E$20,Lister!$D$7:$D$16),IF(AND(MONTH(E1200)=1,F1200&gt;DATE(2022,1,31)),(NETWORKDAYS(E1200,Lister!$E$20,Lister!$D$7:$D$16)-Q1200)*O1200/NETWORKDAYS(Lister!$D$20,Lister!$E$20,Lister!$D$7:$D$16),IF(AND(E1200&lt;DATE(2022,1,1),MONTH(F1200)=1),(NETWORKDAYS(Lister!$D$20,F1200,Lister!$D$7:$D$16)-Q1200)*O1200/NETWORKDAYS(Lister!$D$20,Lister!$E$20,Lister!$D$7:$D$16),IF(AND(E1200&lt;DATE(2022,1,1),F1200&gt;DATE(2022,1,31)),(NETWORKDAYS(Lister!$D$20,Lister!$E$20,Lister!$D$7:$D$16)-Q1200)*O1200/NETWORKDAYS(Lister!$D$20,Lister!$E$20,Lister!$D$7:$D$16),IF(OR(AND(E1200&lt;DATE(2022,1,1),F1200&lt;DATE(2022,1,1)),E1200&gt;DATE(2022,1,31)),0)))))),0),"")</f>
        <v/>
      </c>
      <c r="U1200" s="22" t="str">
        <f>IFERROR(MAX(IF(OR(P1200="",Q1200="",R1200=""),"",IF(AND(MONTH(E1200)=2,MONTH(F1200)=2),(NETWORKDAYS(E1200,F1200,Lister!$D$7:$D$16)-R1200)*O1200/NETWORKDAYS(Lister!$D$21,Lister!$E$21,Lister!$D$7:$D$16),IF(AND(MONTH(E1200)=2,F1200&gt;DATE(2022,2,28)),(NETWORKDAYS(E1200,Lister!$E$21,Lister!$D$7:$D$16)-R1200)*O1200/NETWORKDAYS(Lister!$D$21,Lister!$E$21,Lister!$D$7:$D$16),IF(AND(E1200&lt;DATE(2022,2,1),MONTH(F1200)=2),(NETWORKDAYS(Lister!$D$21,F1200,Lister!$D$7:$D$16)-R1200)*O1200/NETWORKDAYS(Lister!$D$21,Lister!$E$21,Lister!$D$7:$D$16),IF(AND(E1200&lt;DATE(2022,2,1),F1200&gt;DATE(2022,2,28)),(NETWORKDAYS(Lister!$D$21,Lister!$E$21,Lister!$D$7:$D$16)-R1200)*O1200/NETWORKDAYS(Lister!$D$21,Lister!$E$21,Lister!$D$7:$D$16),IF(OR(AND(E1200&lt;DATE(2022,2,1),F1200&lt;DATE(2022,2,1)),E1200&gt;DATE(2022,2,28)),0)))))),0),"")</f>
        <v/>
      </c>
      <c r="V1200" s="23" t="str">
        <f t="shared" si="129"/>
        <v/>
      </c>
      <c r="W1200" s="23" t="str">
        <f t="shared" si="130"/>
        <v/>
      </c>
      <c r="X1200" s="24" t="str">
        <f t="shared" si="131"/>
        <v/>
      </c>
    </row>
    <row r="1201" spans="1:24" x14ac:dyDescent="0.3">
      <c r="A1201" s="4" t="str">
        <f t="shared" si="132"/>
        <v/>
      </c>
      <c r="B1201" s="41"/>
      <c r="C1201" s="42"/>
      <c r="D1201" s="43"/>
      <c r="E1201" s="44"/>
      <c r="F1201" s="44"/>
      <c r="G1201" s="17" t="str">
        <f>IF(OR(E1201="",F1201=""),"",NETWORKDAYS(E1201,F1201,Lister!$D$7:$D$16))</f>
        <v/>
      </c>
      <c r="I1201" s="45" t="str">
        <f t="shared" si="126"/>
        <v/>
      </c>
      <c r="J1201" s="46"/>
      <c r="K1201" s="47">
        <f>IF(ISNUMBER('Opsparede løndele'!I1186),J1201+'Opsparede løndele'!I1186,J1201)</f>
        <v>0</v>
      </c>
      <c r="L1201" s="48"/>
      <c r="M1201" s="49"/>
      <c r="N1201" s="23" t="str">
        <f t="shared" si="127"/>
        <v/>
      </c>
      <c r="O1201" s="21" t="str">
        <f t="shared" si="128"/>
        <v/>
      </c>
      <c r="P1201" s="49"/>
      <c r="Q1201" s="49"/>
      <c r="R1201" s="49"/>
      <c r="S1201" s="22" t="str">
        <f>IFERROR(MAX(IF(OR(P1201="",Q1201="",R1201=""),"",IF(AND(MONTH(E1201)=12,MONTH(F1201)=12),(NETWORKDAYS(E1201,F1201,Lister!$D$7:$D$16)-P1201)*O1201/NETWORKDAYS(Lister!$D$19,Lister!$E$19,Lister!$D$7:$D$16),IF(AND(MONTH(E1201)=12,F1201&gt;DATE(2021,12,31)),(NETWORKDAYS(E1201,Lister!$E$19,Lister!$D$7:$D$16)-P1201)*O1201/NETWORKDAYS(Lister!$D$19,Lister!$E$19,Lister!$D$7:$D$16),IF(E1201&gt;DATE(2021,12,31),0)))),0),"")</f>
        <v/>
      </c>
      <c r="T1201" s="22" t="str">
        <f>IFERROR(MAX(IF(OR(P1201="",Q1201="",R1201=""),"",IF(AND(MONTH(E1201)=1,MONTH(F1201)=1),(NETWORKDAYS(E1201,F1201,Lister!$D$7:$D$16)-Q1201)*O1201/NETWORKDAYS(Lister!$D$20,Lister!$E$20,Lister!$D$7:$D$16),IF(AND(MONTH(E1201)=1,F1201&gt;DATE(2022,1,31)),(NETWORKDAYS(E1201,Lister!$E$20,Lister!$D$7:$D$16)-Q1201)*O1201/NETWORKDAYS(Lister!$D$20,Lister!$E$20,Lister!$D$7:$D$16),IF(AND(E1201&lt;DATE(2022,1,1),MONTH(F1201)=1),(NETWORKDAYS(Lister!$D$20,F1201,Lister!$D$7:$D$16)-Q1201)*O1201/NETWORKDAYS(Lister!$D$20,Lister!$E$20,Lister!$D$7:$D$16),IF(AND(E1201&lt;DATE(2022,1,1),F1201&gt;DATE(2022,1,31)),(NETWORKDAYS(Lister!$D$20,Lister!$E$20,Lister!$D$7:$D$16)-Q1201)*O1201/NETWORKDAYS(Lister!$D$20,Lister!$E$20,Lister!$D$7:$D$16),IF(OR(AND(E1201&lt;DATE(2022,1,1),F1201&lt;DATE(2022,1,1)),E1201&gt;DATE(2022,1,31)),0)))))),0),"")</f>
        <v/>
      </c>
      <c r="U1201" s="22" t="str">
        <f>IFERROR(MAX(IF(OR(P1201="",Q1201="",R1201=""),"",IF(AND(MONTH(E1201)=2,MONTH(F1201)=2),(NETWORKDAYS(E1201,F1201,Lister!$D$7:$D$16)-R1201)*O1201/NETWORKDAYS(Lister!$D$21,Lister!$E$21,Lister!$D$7:$D$16),IF(AND(MONTH(E1201)=2,F1201&gt;DATE(2022,2,28)),(NETWORKDAYS(E1201,Lister!$E$21,Lister!$D$7:$D$16)-R1201)*O1201/NETWORKDAYS(Lister!$D$21,Lister!$E$21,Lister!$D$7:$D$16),IF(AND(E1201&lt;DATE(2022,2,1),MONTH(F1201)=2),(NETWORKDAYS(Lister!$D$21,F1201,Lister!$D$7:$D$16)-R1201)*O1201/NETWORKDAYS(Lister!$D$21,Lister!$E$21,Lister!$D$7:$D$16),IF(AND(E1201&lt;DATE(2022,2,1),F1201&gt;DATE(2022,2,28)),(NETWORKDAYS(Lister!$D$21,Lister!$E$21,Lister!$D$7:$D$16)-R1201)*O1201/NETWORKDAYS(Lister!$D$21,Lister!$E$21,Lister!$D$7:$D$16),IF(OR(AND(E1201&lt;DATE(2022,2,1),F1201&lt;DATE(2022,2,1)),E1201&gt;DATE(2022,2,28)),0)))))),0),"")</f>
        <v/>
      </c>
      <c r="V1201" s="23" t="str">
        <f t="shared" si="129"/>
        <v/>
      </c>
      <c r="W1201" s="23" t="str">
        <f t="shared" si="130"/>
        <v/>
      </c>
      <c r="X1201" s="24" t="str">
        <f t="shared" si="131"/>
        <v/>
      </c>
    </row>
    <row r="1202" spans="1:24" x14ac:dyDescent="0.3">
      <c r="A1202" s="4" t="str">
        <f t="shared" si="132"/>
        <v/>
      </c>
      <c r="B1202" s="41"/>
      <c r="C1202" s="42"/>
      <c r="D1202" s="43"/>
      <c r="E1202" s="44"/>
      <c r="F1202" s="44"/>
      <c r="G1202" s="17" t="str">
        <f>IF(OR(E1202="",F1202=""),"",NETWORKDAYS(E1202,F1202,Lister!$D$7:$D$16))</f>
        <v/>
      </c>
      <c r="I1202" s="45" t="str">
        <f t="shared" si="126"/>
        <v/>
      </c>
      <c r="J1202" s="46"/>
      <c r="K1202" s="47">
        <f>IF(ISNUMBER('Opsparede løndele'!I1187),J1202+'Opsparede løndele'!I1187,J1202)</f>
        <v>0</v>
      </c>
      <c r="L1202" s="48"/>
      <c r="M1202" s="49"/>
      <c r="N1202" s="23" t="str">
        <f t="shared" si="127"/>
        <v/>
      </c>
      <c r="O1202" s="21" t="str">
        <f t="shared" si="128"/>
        <v/>
      </c>
      <c r="P1202" s="49"/>
      <c r="Q1202" s="49"/>
      <c r="R1202" s="49"/>
      <c r="S1202" s="22" t="str">
        <f>IFERROR(MAX(IF(OR(P1202="",Q1202="",R1202=""),"",IF(AND(MONTH(E1202)=12,MONTH(F1202)=12),(NETWORKDAYS(E1202,F1202,Lister!$D$7:$D$16)-P1202)*O1202/NETWORKDAYS(Lister!$D$19,Lister!$E$19,Lister!$D$7:$D$16),IF(AND(MONTH(E1202)=12,F1202&gt;DATE(2021,12,31)),(NETWORKDAYS(E1202,Lister!$E$19,Lister!$D$7:$D$16)-P1202)*O1202/NETWORKDAYS(Lister!$D$19,Lister!$E$19,Lister!$D$7:$D$16),IF(E1202&gt;DATE(2021,12,31),0)))),0),"")</f>
        <v/>
      </c>
      <c r="T1202" s="22" t="str">
        <f>IFERROR(MAX(IF(OR(P1202="",Q1202="",R1202=""),"",IF(AND(MONTH(E1202)=1,MONTH(F1202)=1),(NETWORKDAYS(E1202,F1202,Lister!$D$7:$D$16)-Q1202)*O1202/NETWORKDAYS(Lister!$D$20,Lister!$E$20,Lister!$D$7:$D$16),IF(AND(MONTH(E1202)=1,F1202&gt;DATE(2022,1,31)),(NETWORKDAYS(E1202,Lister!$E$20,Lister!$D$7:$D$16)-Q1202)*O1202/NETWORKDAYS(Lister!$D$20,Lister!$E$20,Lister!$D$7:$D$16),IF(AND(E1202&lt;DATE(2022,1,1),MONTH(F1202)=1),(NETWORKDAYS(Lister!$D$20,F1202,Lister!$D$7:$D$16)-Q1202)*O1202/NETWORKDAYS(Lister!$D$20,Lister!$E$20,Lister!$D$7:$D$16),IF(AND(E1202&lt;DATE(2022,1,1),F1202&gt;DATE(2022,1,31)),(NETWORKDAYS(Lister!$D$20,Lister!$E$20,Lister!$D$7:$D$16)-Q1202)*O1202/NETWORKDAYS(Lister!$D$20,Lister!$E$20,Lister!$D$7:$D$16),IF(OR(AND(E1202&lt;DATE(2022,1,1),F1202&lt;DATE(2022,1,1)),E1202&gt;DATE(2022,1,31)),0)))))),0),"")</f>
        <v/>
      </c>
      <c r="U1202" s="22" t="str">
        <f>IFERROR(MAX(IF(OR(P1202="",Q1202="",R1202=""),"",IF(AND(MONTH(E1202)=2,MONTH(F1202)=2),(NETWORKDAYS(E1202,F1202,Lister!$D$7:$D$16)-R1202)*O1202/NETWORKDAYS(Lister!$D$21,Lister!$E$21,Lister!$D$7:$D$16),IF(AND(MONTH(E1202)=2,F1202&gt;DATE(2022,2,28)),(NETWORKDAYS(E1202,Lister!$E$21,Lister!$D$7:$D$16)-R1202)*O1202/NETWORKDAYS(Lister!$D$21,Lister!$E$21,Lister!$D$7:$D$16),IF(AND(E1202&lt;DATE(2022,2,1),MONTH(F1202)=2),(NETWORKDAYS(Lister!$D$21,F1202,Lister!$D$7:$D$16)-R1202)*O1202/NETWORKDAYS(Lister!$D$21,Lister!$E$21,Lister!$D$7:$D$16),IF(AND(E1202&lt;DATE(2022,2,1),F1202&gt;DATE(2022,2,28)),(NETWORKDAYS(Lister!$D$21,Lister!$E$21,Lister!$D$7:$D$16)-R1202)*O1202/NETWORKDAYS(Lister!$D$21,Lister!$E$21,Lister!$D$7:$D$16),IF(OR(AND(E1202&lt;DATE(2022,2,1),F1202&lt;DATE(2022,2,1)),E1202&gt;DATE(2022,2,28)),0)))))),0),"")</f>
        <v/>
      </c>
      <c r="V1202" s="23" t="str">
        <f t="shared" si="129"/>
        <v/>
      </c>
      <c r="W1202" s="23" t="str">
        <f t="shared" si="130"/>
        <v/>
      </c>
      <c r="X1202" s="24" t="str">
        <f t="shared" si="131"/>
        <v/>
      </c>
    </row>
    <row r="1203" spans="1:24" x14ac:dyDescent="0.3">
      <c r="A1203" s="4" t="str">
        <f t="shared" si="132"/>
        <v/>
      </c>
      <c r="B1203" s="41"/>
      <c r="C1203" s="42"/>
      <c r="D1203" s="43"/>
      <c r="E1203" s="44"/>
      <c r="F1203" s="44"/>
      <c r="G1203" s="17" t="str">
        <f>IF(OR(E1203="",F1203=""),"",NETWORKDAYS(E1203,F1203,Lister!$D$7:$D$16))</f>
        <v/>
      </c>
      <c r="I1203" s="45" t="str">
        <f t="shared" si="126"/>
        <v/>
      </c>
      <c r="J1203" s="46"/>
      <c r="K1203" s="47">
        <f>IF(ISNUMBER('Opsparede løndele'!I1188),J1203+'Opsparede løndele'!I1188,J1203)</f>
        <v>0</v>
      </c>
      <c r="L1203" s="48"/>
      <c r="M1203" s="49"/>
      <c r="N1203" s="23" t="str">
        <f t="shared" si="127"/>
        <v/>
      </c>
      <c r="O1203" s="21" t="str">
        <f t="shared" si="128"/>
        <v/>
      </c>
      <c r="P1203" s="49"/>
      <c r="Q1203" s="49"/>
      <c r="R1203" s="49"/>
      <c r="S1203" s="22" t="str">
        <f>IFERROR(MAX(IF(OR(P1203="",Q1203="",R1203=""),"",IF(AND(MONTH(E1203)=12,MONTH(F1203)=12),(NETWORKDAYS(E1203,F1203,Lister!$D$7:$D$16)-P1203)*O1203/NETWORKDAYS(Lister!$D$19,Lister!$E$19,Lister!$D$7:$D$16),IF(AND(MONTH(E1203)=12,F1203&gt;DATE(2021,12,31)),(NETWORKDAYS(E1203,Lister!$E$19,Lister!$D$7:$D$16)-P1203)*O1203/NETWORKDAYS(Lister!$D$19,Lister!$E$19,Lister!$D$7:$D$16),IF(E1203&gt;DATE(2021,12,31),0)))),0),"")</f>
        <v/>
      </c>
      <c r="T1203" s="22" t="str">
        <f>IFERROR(MAX(IF(OR(P1203="",Q1203="",R1203=""),"",IF(AND(MONTH(E1203)=1,MONTH(F1203)=1),(NETWORKDAYS(E1203,F1203,Lister!$D$7:$D$16)-Q1203)*O1203/NETWORKDAYS(Lister!$D$20,Lister!$E$20,Lister!$D$7:$D$16),IF(AND(MONTH(E1203)=1,F1203&gt;DATE(2022,1,31)),(NETWORKDAYS(E1203,Lister!$E$20,Lister!$D$7:$D$16)-Q1203)*O1203/NETWORKDAYS(Lister!$D$20,Lister!$E$20,Lister!$D$7:$D$16),IF(AND(E1203&lt;DATE(2022,1,1),MONTH(F1203)=1),(NETWORKDAYS(Lister!$D$20,F1203,Lister!$D$7:$D$16)-Q1203)*O1203/NETWORKDAYS(Lister!$D$20,Lister!$E$20,Lister!$D$7:$D$16),IF(AND(E1203&lt;DATE(2022,1,1),F1203&gt;DATE(2022,1,31)),(NETWORKDAYS(Lister!$D$20,Lister!$E$20,Lister!$D$7:$D$16)-Q1203)*O1203/NETWORKDAYS(Lister!$D$20,Lister!$E$20,Lister!$D$7:$D$16),IF(OR(AND(E1203&lt;DATE(2022,1,1),F1203&lt;DATE(2022,1,1)),E1203&gt;DATE(2022,1,31)),0)))))),0),"")</f>
        <v/>
      </c>
      <c r="U1203" s="22" t="str">
        <f>IFERROR(MAX(IF(OR(P1203="",Q1203="",R1203=""),"",IF(AND(MONTH(E1203)=2,MONTH(F1203)=2),(NETWORKDAYS(E1203,F1203,Lister!$D$7:$D$16)-R1203)*O1203/NETWORKDAYS(Lister!$D$21,Lister!$E$21,Lister!$D$7:$D$16),IF(AND(MONTH(E1203)=2,F1203&gt;DATE(2022,2,28)),(NETWORKDAYS(E1203,Lister!$E$21,Lister!$D$7:$D$16)-R1203)*O1203/NETWORKDAYS(Lister!$D$21,Lister!$E$21,Lister!$D$7:$D$16),IF(AND(E1203&lt;DATE(2022,2,1),MONTH(F1203)=2),(NETWORKDAYS(Lister!$D$21,F1203,Lister!$D$7:$D$16)-R1203)*O1203/NETWORKDAYS(Lister!$D$21,Lister!$E$21,Lister!$D$7:$D$16),IF(AND(E1203&lt;DATE(2022,2,1),F1203&gt;DATE(2022,2,28)),(NETWORKDAYS(Lister!$D$21,Lister!$E$21,Lister!$D$7:$D$16)-R1203)*O1203/NETWORKDAYS(Lister!$D$21,Lister!$E$21,Lister!$D$7:$D$16),IF(OR(AND(E1203&lt;DATE(2022,2,1),F1203&lt;DATE(2022,2,1)),E1203&gt;DATE(2022,2,28)),0)))))),0),"")</f>
        <v/>
      </c>
      <c r="V1203" s="23" t="str">
        <f t="shared" si="129"/>
        <v/>
      </c>
      <c r="W1203" s="23" t="str">
        <f t="shared" si="130"/>
        <v/>
      </c>
      <c r="X1203" s="24" t="str">
        <f t="shared" si="131"/>
        <v/>
      </c>
    </row>
    <row r="1204" spans="1:24" x14ac:dyDescent="0.3">
      <c r="A1204" s="4" t="str">
        <f t="shared" si="132"/>
        <v/>
      </c>
      <c r="B1204" s="41"/>
      <c r="C1204" s="42"/>
      <c r="D1204" s="43"/>
      <c r="E1204" s="44"/>
      <c r="F1204" s="44"/>
      <c r="G1204" s="17" t="str">
        <f>IF(OR(E1204="",F1204=""),"",NETWORKDAYS(E1204,F1204,Lister!$D$7:$D$16))</f>
        <v/>
      </c>
      <c r="I1204" s="45" t="str">
        <f t="shared" si="126"/>
        <v/>
      </c>
      <c r="J1204" s="46"/>
      <c r="K1204" s="47">
        <f>IF(ISNUMBER('Opsparede løndele'!I1189),J1204+'Opsparede løndele'!I1189,J1204)</f>
        <v>0</v>
      </c>
      <c r="L1204" s="48"/>
      <c r="M1204" s="49"/>
      <c r="N1204" s="23" t="str">
        <f t="shared" si="127"/>
        <v/>
      </c>
      <c r="O1204" s="21" t="str">
        <f t="shared" si="128"/>
        <v/>
      </c>
      <c r="P1204" s="49"/>
      <c r="Q1204" s="49"/>
      <c r="R1204" s="49"/>
      <c r="S1204" s="22" t="str">
        <f>IFERROR(MAX(IF(OR(P1204="",Q1204="",R1204=""),"",IF(AND(MONTH(E1204)=12,MONTH(F1204)=12),(NETWORKDAYS(E1204,F1204,Lister!$D$7:$D$16)-P1204)*O1204/NETWORKDAYS(Lister!$D$19,Lister!$E$19,Lister!$D$7:$D$16),IF(AND(MONTH(E1204)=12,F1204&gt;DATE(2021,12,31)),(NETWORKDAYS(E1204,Lister!$E$19,Lister!$D$7:$D$16)-P1204)*O1204/NETWORKDAYS(Lister!$D$19,Lister!$E$19,Lister!$D$7:$D$16),IF(E1204&gt;DATE(2021,12,31),0)))),0),"")</f>
        <v/>
      </c>
      <c r="T1204" s="22" t="str">
        <f>IFERROR(MAX(IF(OR(P1204="",Q1204="",R1204=""),"",IF(AND(MONTH(E1204)=1,MONTH(F1204)=1),(NETWORKDAYS(E1204,F1204,Lister!$D$7:$D$16)-Q1204)*O1204/NETWORKDAYS(Lister!$D$20,Lister!$E$20,Lister!$D$7:$D$16),IF(AND(MONTH(E1204)=1,F1204&gt;DATE(2022,1,31)),(NETWORKDAYS(E1204,Lister!$E$20,Lister!$D$7:$D$16)-Q1204)*O1204/NETWORKDAYS(Lister!$D$20,Lister!$E$20,Lister!$D$7:$D$16),IF(AND(E1204&lt;DATE(2022,1,1),MONTH(F1204)=1),(NETWORKDAYS(Lister!$D$20,F1204,Lister!$D$7:$D$16)-Q1204)*O1204/NETWORKDAYS(Lister!$D$20,Lister!$E$20,Lister!$D$7:$D$16),IF(AND(E1204&lt;DATE(2022,1,1),F1204&gt;DATE(2022,1,31)),(NETWORKDAYS(Lister!$D$20,Lister!$E$20,Lister!$D$7:$D$16)-Q1204)*O1204/NETWORKDAYS(Lister!$D$20,Lister!$E$20,Lister!$D$7:$D$16),IF(OR(AND(E1204&lt;DATE(2022,1,1),F1204&lt;DATE(2022,1,1)),E1204&gt;DATE(2022,1,31)),0)))))),0),"")</f>
        <v/>
      </c>
      <c r="U1204" s="22" t="str">
        <f>IFERROR(MAX(IF(OR(P1204="",Q1204="",R1204=""),"",IF(AND(MONTH(E1204)=2,MONTH(F1204)=2),(NETWORKDAYS(E1204,F1204,Lister!$D$7:$D$16)-R1204)*O1204/NETWORKDAYS(Lister!$D$21,Lister!$E$21,Lister!$D$7:$D$16),IF(AND(MONTH(E1204)=2,F1204&gt;DATE(2022,2,28)),(NETWORKDAYS(E1204,Lister!$E$21,Lister!$D$7:$D$16)-R1204)*O1204/NETWORKDAYS(Lister!$D$21,Lister!$E$21,Lister!$D$7:$D$16),IF(AND(E1204&lt;DATE(2022,2,1),MONTH(F1204)=2),(NETWORKDAYS(Lister!$D$21,F1204,Lister!$D$7:$D$16)-R1204)*O1204/NETWORKDAYS(Lister!$D$21,Lister!$E$21,Lister!$D$7:$D$16),IF(AND(E1204&lt;DATE(2022,2,1),F1204&gt;DATE(2022,2,28)),(NETWORKDAYS(Lister!$D$21,Lister!$E$21,Lister!$D$7:$D$16)-R1204)*O1204/NETWORKDAYS(Lister!$D$21,Lister!$E$21,Lister!$D$7:$D$16),IF(OR(AND(E1204&lt;DATE(2022,2,1),F1204&lt;DATE(2022,2,1)),E1204&gt;DATE(2022,2,28)),0)))))),0),"")</f>
        <v/>
      </c>
      <c r="V1204" s="23" t="str">
        <f t="shared" si="129"/>
        <v/>
      </c>
      <c r="W1204" s="23" t="str">
        <f t="shared" si="130"/>
        <v/>
      </c>
      <c r="X1204" s="24" t="str">
        <f t="shared" si="131"/>
        <v/>
      </c>
    </row>
    <row r="1205" spans="1:24" x14ac:dyDescent="0.3">
      <c r="A1205" s="4" t="str">
        <f t="shared" si="132"/>
        <v/>
      </c>
      <c r="B1205" s="41"/>
      <c r="C1205" s="42"/>
      <c r="D1205" s="43"/>
      <c r="E1205" s="44"/>
      <c r="F1205" s="44"/>
      <c r="G1205" s="17" t="str">
        <f>IF(OR(E1205="",F1205=""),"",NETWORKDAYS(E1205,F1205,Lister!$D$7:$D$16))</f>
        <v/>
      </c>
      <c r="I1205" s="45" t="str">
        <f t="shared" si="126"/>
        <v/>
      </c>
      <c r="J1205" s="46"/>
      <c r="K1205" s="47">
        <f>IF(ISNUMBER('Opsparede løndele'!I1190),J1205+'Opsparede løndele'!I1190,J1205)</f>
        <v>0</v>
      </c>
      <c r="L1205" s="48"/>
      <c r="M1205" s="49"/>
      <c r="N1205" s="23" t="str">
        <f t="shared" si="127"/>
        <v/>
      </c>
      <c r="O1205" s="21" t="str">
        <f t="shared" si="128"/>
        <v/>
      </c>
      <c r="P1205" s="49"/>
      <c r="Q1205" s="49"/>
      <c r="R1205" s="49"/>
      <c r="S1205" s="22" t="str">
        <f>IFERROR(MAX(IF(OR(P1205="",Q1205="",R1205=""),"",IF(AND(MONTH(E1205)=12,MONTH(F1205)=12),(NETWORKDAYS(E1205,F1205,Lister!$D$7:$D$16)-P1205)*O1205/NETWORKDAYS(Lister!$D$19,Lister!$E$19,Lister!$D$7:$D$16),IF(AND(MONTH(E1205)=12,F1205&gt;DATE(2021,12,31)),(NETWORKDAYS(E1205,Lister!$E$19,Lister!$D$7:$D$16)-P1205)*O1205/NETWORKDAYS(Lister!$D$19,Lister!$E$19,Lister!$D$7:$D$16),IF(E1205&gt;DATE(2021,12,31),0)))),0),"")</f>
        <v/>
      </c>
      <c r="T1205" s="22" t="str">
        <f>IFERROR(MAX(IF(OR(P1205="",Q1205="",R1205=""),"",IF(AND(MONTH(E1205)=1,MONTH(F1205)=1),(NETWORKDAYS(E1205,F1205,Lister!$D$7:$D$16)-Q1205)*O1205/NETWORKDAYS(Lister!$D$20,Lister!$E$20,Lister!$D$7:$D$16),IF(AND(MONTH(E1205)=1,F1205&gt;DATE(2022,1,31)),(NETWORKDAYS(E1205,Lister!$E$20,Lister!$D$7:$D$16)-Q1205)*O1205/NETWORKDAYS(Lister!$D$20,Lister!$E$20,Lister!$D$7:$D$16),IF(AND(E1205&lt;DATE(2022,1,1),MONTH(F1205)=1),(NETWORKDAYS(Lister!$D$20,F1205,Lister!$D$7:$D$16)-Q1205)*O1205/NETWORKDAYS(Lister!$D$20,Lister!$E$20,Lister!$D$7:$D$16),IF(AND(E1205&lt;DATE(2022,1,1),F1205&gt;DATE(2022,1,31)),(NETWORKDAYS(Lister!$D$20,Lister!$E$20,Lister!$D$7:$D$16)-Q1205)*O1205/NETWORKDAYS(Lister!$D$20,Lister!$E$20,Lister!$D$7:$D$16),IF(OR(AND(E1205&lt;DATE(2022,1,1),F1205&lt;DATE(2022,1,1)),E1205&gt;DATE(2022,1,31)),0)))))),0),"")</f>
        <v/>
      </c>
      <c r="U1205" s="22" t="str">
        <f>IFERROR(MAX(IF(OR(P1205="",Q1205="",R1205=""),"",IF(AND(MONTH(E1205)=2,MONTH(F1205)=2),(NETWORKDAYS(E1205,F1205,Lister!$D$7:$D$16)-R1205)*O1205/NETWORKDAYS(Lister!$D$21,Lister!$E$21,Lister!$D$7:$D$16),IF(AND(MONTH(E1205)=2,F1205&gt;DATE(2022,2,28)),(NETWORKDAYS(E1205,Lister!$E$21,Lister!$D$7:$D$16)-R1205)*O1205/NETWORKDAYS(Lister!$D$21,Lister!$E$21,Lister!$D$7:$D$16),IF(AND(E1205&lt;DATE(2022,2,1),MONTH(F1205)=2),(NETWORKDAYS(Lister!$D$21,F1205,Lister!$D$7:$D$16)-R1205)*O1205/NETWORKDAYS(Lister!$D$21,Lister!$E$21,Lister!$D$7:$D$16),IF(AND(E1205&lt;DATE(2022,2,1),F1205&gt;DATE(2022,2,28)),(NETWORKDAYS(Lister!$D$21,Lister!$E$21,Lister!$D$7:$D$16)-R1205)*O1205/NETWORKDAYS(Lister!$D$21,Lister!$E$21,Lister!$D$7:$D$16),IF(OR(AND(E1205&lt;DATE(2022,2,1),F1205&lt;DATE(2022,2,1)),E1205&gt;DATE(2022,2,28)),0)))))),0),"")</f>
        <v/>
      </c>
      <c r="V1205" s="23" t="str">
        <f t="shared" si="129"/>
        <v/>
      </c>
      <c r="W1205" s="23" t="str">
        <f t="shared" si="130"/>
        <v/>
      </c>
      <c r="X1205" s="24" t="str">
        <f t="shared" si="131"/>
        <v/>
      </c>
    </row>
    <row r="1206" spans="1:24" x14ac:dyDescent="0.3">
      <c r="A1206" s="4" t="str">
        <f t="shared" si="132"/>
        <v/>
      </c>
      <c r="B1206" s="41"/>
      <c r="C1206" s="42"/>
      <c r="D1206" s="43"/>
      <c r="E1206" s="44"/>
      <c r="F1206" s="44"/>
      <c r="G1206" s="17" t="str">
        <f>IF(OR(E1206="",F1206=""),"",NETWORKDAYS(E1206,F1206,Lister!$D$7:$D$16))</f>
        <v/>
      </c>
      <c r="I1206" s="45" t="str">
        <f t="shared" si="126"/>
        <v/>
      </c>
      <c r="J1206" s="46"/>
      <c r="K1206" s="47">
        <f>IF(ISNUMBER('Opsparede løndele'!I1191),J1206+'Opsparede løndele'!I1191,J1206)</f>
        <v>0</v>
      </c>
      <c r="L1206" s="48"/>
      <c r="M1206" s="49"/>
      <c r="N1206" s="23" t="str">
        <f t="shared" si="127"/>
        <v/>
      </c>
      <c r="O1206" s="21" t="str">
        <f t="shared" si="128"/>
        <v/>
      </c>
      <c r="P1206" s="49"/>
      <c r="Q1206" s="49"/>
      <c r="R1206" s="49"/>
      <c r="S1206" s="22" t="str">
        <f>IFERROR(MAX(IF(OR(P1206="",Q1206="",R1206=""),"",IF(AND(MONTH(E1206)=12,MONTH(F1206)=12),(NETWORKDAYS(E1206,F1206,Lister!$D$7:$D$16)-P1206)*O1206/NETWORKDAYS(Lister!$D$19,Lister!$E$19,Lister!$D$7:$D$16),IF(AND(MONTH(E1206)=12,F1206&gt;DATE(2021,12,31)),(NETWORKDAYS(E1206,Lister!$E$19,Lister!$D$7:$D$16)-P1206)*O1206/NETWORKDAYS(Lister!$D$19,Lister!$E$19,Lister!$D$7:$D$16),IF(E1206&gt;DATE(2021,12,31),0)))),0),"")</f>
        <v/>
      </c>
      <c r="T1206" s="22" t="str">
        <f>IFERROR(MAX(IF(OR(P1206="",Q1206="",R1206=""),"",IF(AND(MONTH(E1206)=1,MONTH(F1206)=1),(NETWORKDAYS(E1206,F1206,Lister!$D$7:$D$16)-Q1206)*O1206/NETWORKDAYS(Lister!$D$20,Lister!$E$20,Lister!$D$7:$D$16),IF(AND(MONTH(E1206)=1,F1206&gt;DATE(2022,1,31)),(NETWORKDAYS(E1206,Lister!$E$20,Lister!$D$7:$D$16)-Q1206)*O1206/NETWORKDAYS(Lister!$D$20,Lister!$E$20,Lister!$D$7:$D$16),IF(AND(E1206&lt;DATE(2022,1,1),MONTH(F1206)=1),(NETWORKDAYS(Lister!$D$20,F1206,Lister!$D$7:$D$16)-Q1206)*O1206/NETWORKDAYS(Lister!$D$20,Lister!$E$20,Lister!$D$7:$D$16),IF(AND(E1206&lt;DATE(2022,1,1),F1206&gt;DATE(2022,1,31)),(NETWORKDAYS(Lister!$D$20,Lister!$E$20,Lister!$D$7:$D$16)-Q1206)*O1206/NETWORKDAYS(Lister!$D$20,Lister!$E$20,Lister!$D$7:$D$16),IF(OR(AND(E1206&lt;DATE(2022,1,1),F1206&lt;DATE(2022,1,1)),E1206&gt;DATE(2022,1,31)),0)))))),0),"")</f>
        <v/>
      </c>
      <c r="U1206" s="22" t="str">
        <f>IFERROR(MAX(IF(OR(P1206="",Q1206="",R1206=""),"",IF(AND(MONTH(E1206)=2,MONTH(F1206)=2),(NETWORKDAYS(E1206,F1206,Lister!$D$7:$D$16)-R1206)*O1206/NETWORKDAYS(Lister!$D$21,Lister!$E$21,Lister!$D$7:$D$16),IF(AND(MONTH(E1206)=2,F1206&gt;DATE(2022,2,28)),(NETWORKDAYS(E1206,Lister!$E$21,Lister!$D$7:$D$16)-R1206)*O1206/NETWORKDAYS(Lister!$D$21,Lister!$E$21,Lister!$D$7:$D$16),IF(AND(E1206&lt;DATE(2022,2,1),MONTH(F1206)=2),(NETWORKDAYS(Lister!$D$21,F1206,Lister!$D$7:$D$16)-R1206)*O1206/NETWORKDAYS(Lister!$D$21,Lister!$E$21,Lister!$D$7:$D$16),IF(AND(E1206&lt;DATE(2022,2,1),F1206&gt;DATE(2022,2,28)),(NETWORKDAYS(Lister!$D$21,Lister!$E$21,Lister!$D$7:$D$16)-R1206)*O1206/NETWORKDAYS(Lister!$D$21,Lister!$E$21,Lister!$D$7:$D$16),IF(OR(AND(E1206&lt;DATE(2022,2,1),F1206&lt;DATE(2022,2,1)),E1206&gt;DATE(2022,2,28)),0)))))),0),"")</f>
        <v/>
      </c>
      <c r="V1206" s="23" t="str">
        <f t="shared" si="129"/>
        <v/>
      </c>
      <c r="W1206" s="23" t="str">
        <f t="shared" si="130"/>
        <v/>
      </c>
      <c r="X1206" s="24" t="str">
        <f t="shared" si="131"/>
        <v/>
      </c>
    </row>
    <row r="1207" spans="1:24" x14ac:dyDescent="0.3">
      <c r="A1207" s="4" t="str">
        <f t="shared" si="132"/>
        <v/>
      </c>
      <c r="B1207" s="41"/>
      <c r="C1207" s="42"/>
      <c r="D1207" s="43"/>
      <c r="E1207" s="44"/>
      <c r="F1207" s="44"/>
      <c r="G1207" s="17" t="str">
        <f>IF(OR(E1207="",F1207=""),"",NETWORKDAYS(E1207,F1207,Lister!$D$7:$D$16))</f>
        <v/>
      </c>
      <c r="I1207" s="45" t="str">
        <f t="shared" si="126"/>
        <v/>
      </c>
      <c r="J1207" s="46"/>
      <c r="K1207" s="47">
        <f>IF(ISNUMBER('Opsparede løndele'!I1192),J1207+'Opsparede løndele'!I1192,J1207)</f>
        <v>0</v>
      </c>
      <c r="L1207" s="48"/>
      <c r="M1207" s="49"/>
      <c r="N1207" s="23" t="str">
        <f t="shared" si="127"/>
        <v/>
      </c>
      <c r="O1207" s="21" t="str">
        <f t="shared" si="128"/>
        <v/>
      </c>
      <c r="P1207" s="49"/>
      <c r="Q1207" s="49"/>
      <c r="R1207" s="49"/>
      <c r="S1207" s="22" t="str">
        <f>IFERROR(MAX(IF(OR(P1207="",Q1207="",R1207=""),"",IF(AND(MONTH(E1207)=12,MONTH(F1207)=12),(NETWORKDAYS(E1207,F1207,Lister!$D$7:$D$16)-P1207)*O1207/NETWORKDAYS(Lister!$D$19,Lister!$E$19,Lister!$D$7:$D$16),IF(AND(MONTH(E1207)=12,F1207&gt;DATE(2021,12,31)),(NETWORKDAYS(E1207,Lister!$E$19,Lister!$D$7:$D$16)-P1207)*O1207/NETWORKDAYS(Lister!$D$19,Lister!$E$19,Lister!$D$7:$D$16),IF(E1207&gt;DATE(2021,12,31),0)))),0),"")</f>
        <v/>
      </c>
      <c r="T1207" s="22" t="str">
        <f>IFERROR(MAX(IF(OR(P1207="",Q1207="",R1207=""),"",IF(AND(MONTH(E1207)=1,MONTH(F1207)=1),(NETWORKDAYS(E1207,F1207,Lister!$D$7:$D$16)-Q1207)*O1207/NETWORKDAYS(Lister!$D$20,Lister!$E$20,Lister!$D$7:$D$16),IF(AND(MONTH(E1207)=1,F1207&gt;DATE(2022,1,31)),(NETWORKDAYS(E1207,Lister!$E$20,Lister!$D$7:$D$16)-Q1207)*O1207/NETWORKDAYS(Lister!$D$20,Lister!$E$20,Lister!$D$7:$D$16),IF(AND(E1207&lt;DATE(2022,1,1),MONTH(F1207)=1),(NETWORKDAYS(Lister!$D$20,F1207,Lister!$D$7:$D$16)-Q1207)*O1207/NETWORKDAYS(Lister!$D$20,Lister!$E$20,Lister!$D$7:$D$16),IF(AND(E1207&lt;DATE(2022,1,1),F1207&gt;DATE(2022,1,31)),(NETWORKDAYS(Lister!$D$20,Lister!$E$20,Lister!$D$7:$D$16)-Q1207)*O1207/NETWORKDAYS(Lister!$D$20,Lister!$E$20,Lister!$D$7:$D$16),IF(OR(AND(E1207&lt;DATE(2022,1,1),F1207&lt;DATE(2022,1,1)),E1207&gt;DATE(2022,1,31)),0)))))),0),"")</f>
        <v/>
      </c>
      <c r="U1207" s="22" t="str">
        <f>IFERROR(MAX(IF(OR(P1207="",Q1207="",R1207=""),"",IF(AND(MONTH(E1207)=2,MONTH(F1207)=2),(NETWORKDAYS(E1207,F1207,Lister!$D$7:$D$16)-R1207)*O1207/NETWORKDAYS(Lister!$D$21,Lister!$E$21,Lister!$D$7:$D$16),IF(AND(MONTH(E1207)=2,F1207&gt;DATE(2022,2,28)),(NETWORKDAYS(E1207,Lister!$E$21,Lister!$D$7:$D$16)-R1207)*O1207/NETWORKDAYS(Lister!$D$21,Lister!$E$21,Lister!$D$7:$D$16),IF(AND(E1207&lt;DATE(2022,2,1),MONTH(F1207)=2),(NETWORKDAYS(Lister!$D$21,F1207,Lister!$D$7:$D$16)-R1207)*O1207/NETWORKDAYS(Lister!$D$21,Lister!$E$21,Lister!$D$7:$D$16),IF(AND(E1207&lt;DATE(2022,2,1),F1207&gt;DATE(2022,2,28)),(NETWORKDAYS(Lister!$D$21,Lister!$E$21,Lister!$D$7:$D$16)-R1207)*O1207/NETWORKDAYS(Lister!$D$21,Lister!$E$21,Lister!$D$7:$D$16),IF(OR(AND(E1207&lt;DATE(2022,2,1),F1207&lt;DATE(2022,2,1)),E1207&gt;DATE(2022,2,28)),0)))))),0),"")</f>
        <v/>
      </c>
      <c r="V1207" s="23" t="str">
        <f t="shared" si="129"/>
        <v/>
      </c>
      <c r="W1207" s="23" t="str">
        <f t="shared" si="130"/>
        <v/>
      </c>
      <c r="X1207" s="24" t="str">
        <f t="shared" si="131"/>
        <v/>
      </c>
    </row>
    <row r="1208" spans="1:24" x14ac:dyDescent="0.3">
      <c r="A1208" s="4" t="str">
        <f t="shared" si="132"/>
        <v/>
      </c>
      <c r="B1208" s="41"/>
      <c r="C1208" s="42"/>
      <c r="D1208" s="43"/>
      <c r="E1208" s="44"/>
      <c r="F1208" s="44"/>
      <c r="G1208" s="17" t="str">
        <f>IF(OR(E1208="",F1208=""),"",NETWORKDAYS(E1208,F1208,Lister!$D$7:$D$16))</f>
        <v/>
      </c>
      <c r="I1208" s="45" t="str">
        <f t="shared" si="126"/>
        <v/>
      </c>
      <c r="J1208" s="46"/>
      <c r="K1208" s="47">
        <f>IF(ISNUMBER('Opsparede løndele'!I1193),J1208+'Opsparede løndele'!I1193,J1208)</f>
        <v>0</v>
      </c>
      <c r="L1208" s="48"/>
      <c r="M1208" s="49"/>
      <c r="N1208" s="23" t="str">
        <f t="shared" si="127"/>
        <v/>
      </c>
      <c r="O1208" s="21" t="str">
        <f t="shared" si="128"/>
        <v/>
      </c>
      <c r="P1208" s="49"/>
      <c r="Q1208" s="49"/>
      <c r="R1208" s="49"/>
      <c r="S1208" s="22" t="str">
        <f>IFERROR(MAX(IF(OR(P1208="",Q1208="",R1208=""),"",IF(AND(MONTH(E1208)=12,MONTH(F1208)=12),(NETWORKDAYS(E1208,F1208,Lister!$D$7:$D$16)-P1208)*O1208/NETWORKDAYS(Lister!$D$19,Lister!$E$19,Lister!$D$7:$D$16),IF(AND(MONTH(E1208)=12,F1208&gt;DATE(2021,12,31)),(NETWORKDAYS(E1208,Lister!$E$19,Lister!$D$7:$D$16)-P1208)*O1208/NETWORKDAYS(Lister!$D$19,Lister!$E$19,Lister!$D$7:$D$16),IF(E1208&gt;DATE(2021,12,31),0)))),0),"")</f>
        <v/>
      </c>
      <c r="T1208" s="22" t="str">
        <f>IFERROR(MAX(IF(OR(P1208="",Q1208="",R1208=""),"",IF(AND(MONTH(E1208)=1,MONTH(F1208)=1),(NETWORKDAYS(E1208,F1208,Lister!$D$7:$D$16)-Q1208)*O1208/NETWORKDAYS(Lister!$D$20,Lister!$E$20,Lister!$D$7:$D$16),IF(AND(MONTH(E1208)=1,F1208&gt;DATE(2022,1,31)),(NETWORKDAYS(E1208,Lister!$E$20,Lister!$D$7:$D$16)-Q1208)*O1208/NETWORKDAYS(Lister!$D$20,Lister!$E$20,Lister!$D$7:$D$16),IF(AND(E1208&lt;DATE(2022,1,1),MONTH(F1208)=1),(NETWORKDAYS(Lister!$D$20,F1208,Lister!$D$7:$D$16)-Q1208)*O1208/NETWORKDAYS(Lister!$D$20,Lister!$E$20,Lister!$D$7:$D$16),IF(AND(E1208&lt;DATE(2022,1,1),F1208&gt;DATE(2022,1,31)),(NETWORKDAYS(Lister!$D$20,Lister!$E$20,Lister!$D$7:$D$16)-Q1208)*O1208/NETWORKDAYS(Lister!$D$20,Lister!$E$20,Lister!$D$7:$D$16),IF(OR(AND(E1208&lt;DATE(2022,1,1),F1208&lt;DATE(2022,1,1)),E1208&gt;DATE(2022,1,31)),0)))))),0),"")</f>
        <v/>
      </c>
      <c r="U1208" s="22" t="str">
        <f>IFERROR(MAX(IF(OR(P1208="",Q1208="",R1208=""),"",IF(AND(MONTH(E1208)=2,MONTH(F1208)=2),(NETWORKDAYS(E1208,F1208,Lister!$D$7:$D$16)-R1208)*O1208/NETWORKDAYS(Lister!$D$21,Lister!$E$21,Lister!$D$7:$D$16),IF(AND(MONTH(E1208)=2,F1208&gt;DATE(2022,2,28)),(NETWORKDAYS(E1208,Lister!$E$21,Lister!$D$7:$D$16)-R1208)*O1208/NETWORKDAYS(Lister!$D$21,Lister!$E$21,Lister!$D$7:$D$16),IF(AND(E1208&lt;DATE(2022,2,1),MONTH(F1208)=2),(NETWORKDAYS(Lister!$D$21,F1208,Lister!$D$7:$D$16)-R1208)*O1208/NETWORKDAYS(Lister!$D$21,Lister!$E$21,Lister!$D$7:$D$16),IF(AND(E1208&lt;DATE(2022,2,1),F1208&gt;DATE(2022,2,28)),(NETWORKDAYS(Lister!$D$21,Lister!$E$21,Lister!$D$7:$D$16)-R1208)*O1208/NETWORKDAYS(Lister!$D$21,Lister!$E$21,Lister!$D$7:$D$16),IF(OR(AND(E1208&lt;DATE(2022,2,1),F1208&lt;DATE(2022,2,1)),E1208&gt;DATE(2022,2,28)),0)))))),0),"")</f>
        <v/>
      </c>
      <c r="V1208" s="23" t="str">
        <f t="shared" si="129"/>
        <v/>
      </c>
      <c r="W1208" s="23" t="str">
        <f t="shared" si="130"/>
        <v/>
      </c>
      <c r="X1208" s="24" t="str">
        <f t="shared" si="131"/>
        <v/>
      </c>
    </row>
    <row r="1209" spans="1:24" x14ac:dyDescent="0.3">
      <c r="A1209" s="4" t="str">
        <f t="shared" si="132"/>
        <v/>
      </c>
      <c r="B1209" s="41"/>
      <c r="C1209" s="42"/>
      <c r="D1209" s="43"/>
      <c r="E1209" s="44"/>
      <c r="F1209" s="44"/>
      <c r="G1209" s="17" t="str">
        <f>IF(OR(E1209="",F1209=""),"",NETWORKDAYS(E1209,F1209,Lister!$D$7:$D$16))</f>
        <v/>
      </c>
      <c r="I1209" s="45" t="str">
        <f t="shared" si="126"/>
        <v/>
      </c>
      <c r="J1209" s="46"/>
      <c r="K1209" s="47">
        <f>IF(ISNUMBER('Opsparede løndele'!I1194),J1209+'Opsparede løndele'!I1194,J1209)</f>
        <v>0</v>
      </c>
      <c r="L1209" s="48"/>
      <c r="M1209" s="49"/>
      <c r="N1209" s="23" t="str">
        <f t="shared" si="127"/>
        <v/>
      </c>
      <c r="O1209" s="21" t="str">
        <f t="shared" si="128"/>
        <v/>
      </c>
      <c r="P1209" s="49"/>
      <c r="Q1209" s="49"/>
      <c r="R1209" s="49"/>
      <c r="S1209" s="22" t="str">
        <f>IFERROR(MAX(IF(OR(P1209="",Q1209="",R1209=""),"",IF(AND(MONTH(E1209)=12,MONTH(F1209)=12),(NETWORKDAYS(E1209,F1209,Lister!$D$7:$D$16)-P1209)*O1209/NETWORKDAYS(Lister!$D$19,Lister!$E$19,Lister!$D$7:$D$16),IF(AND(MONTH(E1209)=12,F1209&gt;DATE(2021,12,31)),(NETWORKDAYS(E1209,Lister!$E$19,Lister!$D$7:$D$16)-P1209)*O1209/NETWORKDAYS(Lister!$D$19,Lister!$E$19,Lister!$D$7:$D$16),IF(E1209&gt;DATE(2021,12,31),0)))),0),"")</f>
        <v/>
      </c>
      <c r="T1209" s="22" t="str">
        <f>IFERROR(MAX(IF(OR(P1209="",Q1209="",R1209=""),"",IF(AND(MONTH(E1209)=1,MONTH(F1209)=1),(NETWORKDAYS(E1209,F1209,Lister!$D$7:$D$16)-Q1209)*O1209/NETWORKDAYS(Lister!$D$20,Lister!$E$20,Lister!$D$7:$D$16),IF(AND(MONTH(E1209)=1,F1209&gt;DATE(2022,1,31)),(NETWORKDAYS(E1209,Lister!$E$20,Lister!$D$7:$D$16)-Q1209)*O1209/NETWORKDAYS(Lister!$D$20,Lister!$E$20,Lister!$D$7:$D$16),IF(AND(E1209&lt;DATE(2022,1,1),MONTH(F1209)=1),(NETWORKDAYS(Lister!$D$20,F1209,Lister!$D$7:$D$16)-Q1209)*O1209/NETWORKDAYS(Lister!$D$20,Lister!$E$20,Lister!$D$7:$D$16),IF(AND(E1209&lt;DATE(2022,1,1),F1209&gt;DATE(2022,1,31)),(NETWORKDAYS(Lister!$D$20,Lister!$E$20,Lister!$D$7:$D$16)-Q1209)*O1209/NETWORKDAYS(Lister!$D$20,Lister!$E$20,Lister!$D$7:$D$16),IF(OR(AND(E1209&lt;DATE(2022,1,1),F1209&lt;DATE(2022,1,1)),E1209&gt;DATE(2022,1,31)),0)))))),0),"")</f>
        <v/>
      </c>
      <c r="U1209" s="22" t="str">
        <f>IFERROR(MAX(IF(OR(P1209="",Q1209="",R1209=""),"",IF(AND(MONTH(E1209)=2,MONTH(F1209)=2),(NETWORKDAYS(E1209,F1209,Lister!$D$7:$D$16)-R1209)*O1209/NETWORKDAYS(Lister!$D$21,Lister!$E$21,Lister!$D$7:$D$16),IF(AND(MONTH(E1209)=2,F1209&gt;DATE(2022,2,28)),(NETWORKDAYS(E1209,Lister!$E$21,Lister!$D$7:$D$16)-R1209)*O1209/NETWORKDAYS(Lister!$D$21,Lister!$E$21,Lister!$D$7:$D$16),IF(AND(E1209&lt;DATE(2022,2,1),MONTH(F1209)=2),(NETWORKDAYS(Lister!$D$21,F1209,Lister!$D$7:$D$16)-R1209)*O1209/NETWORKDAYS(Lister!$D$21,Lister!$E$21,Lister!$D$7:$D$16),IF(AND(E1209&lt;DATE(2022,2,1),F1209&gt;DATE(2022,2,28)),(NETWORKDAYS(Lister!$D$21,Lister!$E$21,Lister!$D$7:$D$16)-R1209)*O1209/NETWORKDAYS(Lister!$D$21,Lister!$E$21,Lister!$D$7:$D$16),IF(OR(AND(E1209&lt;DATE(2022,2,1),F1209&lt;DATE(2022,2,1)),E1209&gt;DATE(2022,2,28)),0)))))),0),"")</f>
        <v/>
      </c>
      <c r="V1209" s="23" t="str">
        <f t="shared" si="129"/>
        <v/>
      </c>
      <c r="W1209" s="23" t="str">
        <f t="shared" si="130"/>
        <v/>
      </c>
      <c r="X1209" s="24" t="str">
        <f t="shared" si="131"/>
        <v/>
      </c>
    </row>
    <row r="1210" spans="1:24" x14ac:dyDescent="0.3">
      <c r="A1210" s="4" t="str">
        <f t="shared" si="132"/>
        <v/>
      </c>
      <c r="B1210" s="41"/>
      <c r="C1210" s="42"/>
      <c r="D1210" s="43"/>
      <c r="E1210" s="44"/>
      <c r="F1210" s="44"/>
      <c r="G1210" s="17" t="str">
        <f>IF(OR(E1210="",F1210=""),"",NETWORKDAYS(E1210,F1210,Lister!$D$7:$D$16))</f>
        <v/>
      </c>
      <c r="I1210" s="45" t="str">
        <f t="shared" si="126"/>
        <v/>
      </c>
      <c r="J1210" s="46"/>
      <c r="K1210" s="47">
        <f>IF(ISNUMBER('Opsparede løndele'!I1195),J1210+'Opsparede løndele'!I1195,J1210)</f>
        <v>0</v>
      </c>
      <c r="L1210" s="48"/>
      <c r="M1210" s="49"/>
      <c r="N1210" s="23" t="str">
        <f t="shared" si="127"/>
        <v/>
      </c>
      <c r="O1210" s="21" t="str">
        <f t="shared" si="128"/>
        <v/>
      </c>
      <c r="P1210" s="49"/>
      <c r="Q1210" s="49"/>
      <c r="R1210" s="49"/>
      <c r="S1210" s="22" t="str">
        <f>IFERROR(MAX(IF(OR(P1210="",Q1210="",R1210=""),"",IF(AND(MONTH(E1210)=12,MONTH(F1210)=12),(NETWORKDAYS(E1210,F1210,Lister!$D$7:$D$16)-P1210)*O1210/NETWORKDAYS(Lister!$D$19,Lister!$E$19,Lister!$D$7:$D$16),IF(AND(MONTH(E1210)=12,F1210&gt;DATE(2021,12,31)),(NETWORKDAYS(E1210,Lister!$E$19,Lister!$D$7:$D$16)-P1210)*O1210/NETWORKDAYS(Lister!$D$19,Lister!$E$19,Lister!$D$7:$D$16),IF(E1210&gt;DATE(2021,12,31),0)))),0),"")</f>
        <v/>
      </c>
      <c r="T1210" s="22" t="str">
        <f>IFERROR(MAX(IF(OR(P1210="",Q1210="",R1210=""),"",IF(AND(MONTH(E1210)=1,MONTH(F1210)=1),(NETWORKDAYS(E1210,F1210,Lister!$D$7:$D$16)-Q1210)*O1210/NETWORKDAYS(Lister!$D$20,Lister!$E$20,Lister!$D$7:$D$16),IF(AND(MONTH(E1210)=1,F1210&gt;DATE(2022,1,31)),(NETWORKDAYS(E1210,Lister!$E$20,Lister!$D$7:$D$16)-Q1210)*O1210/NETWORKDAYS(Lister!$D$20,Lister!$E$20,Lister!$D$7:$D$16),IF(AND(E1210&lt;DATE(2022,1,1),MONTH(F1210)=1),(NETWORKDAYS(Lister!$D$20,F1210,Lister!$D$7:$D$16)-Q1210)*O1210/NETWORKDAYS(Lister!$D$20,Lister!$E$20,Lister!$D$7:$D$16),IF(AND(E1210&lt;DATE(2022,1,1),F1210&gt;DATE(2022,1,31)),(NETWORKDAYS(Lister!$D$20,Lister!$E$20,Lister!$D$7:$D$16)-Q1210)*O1210/NETWORKDAYS(Lister!$D$20,Lister!$E$20,Lister!$D$7:$D$16),IF(OR(AND(E1210&lt;DATE(2022,1,1),F1210&lt;DATE(2022,1,1)),E1210&gt;DATE(2022,1,31)),0)))))),0),"")</f>
        <v/>
      </c>
      <c r="U1210" s="22" t="str">
        <f>IFERROR(MAX(IF(OR(P1210="",Q1210="",R1210=""),"",IF(AND(MONTH(E1210)=2,MONTH(F1210)=2),(NETWORKDAYS(E1210,F1210,Lister!$D$7:$D$16)-R1210)*O1210/NETWORKDAYS(Lister!$D$21,Lister!$E$21,Lister!$D$7:$D$16),IF(AND(MONTH(E1210)=2,F1210&gt;DATE(2022,2,28)),(NETWORKDAYS(E1210,Lister!$E$21,Lister!$D$7:$D$16)-R1210)*O1210/NETWORKDAYS(Lister!$D$21,Lister!$E$21,Lister!$D$7:$D$16),IF(AND(E1210&lt;DATE(2022,2,1),MONTH(F1210)=2),(NETWORKDAYS(Lister!$D$21,F1210,Lister!$D$7:$D$16)-R1210)*O1210/NETWORKDAYS(Lister!$D$21,Lister!$E$21,Lister!$D$7:$D$16),IF(AND(E1210&lt;DATE(2022,2,1),F1210&gt;DATE(2022,2,28)),(NETWORKDAYS(Lister!$D$21,Lister!$E$21,Lister!$D$7:$D$16)-R1210)*O1210/NETWORKDAYS(Lister!$D$21,Lister!$E$21,Lister!$D$7:$D$16),IF(OR(AND(E1210&lt;DATE(2022,2,1),F1210&lt;DATE(2022,2,1)),E1210&gt;DATE(2022,2,28)),0)))))),0),"")</f>
        <v/>
      </c>
      <c r="V1210" s="23" t="str">
        <f t="shared" si="129"/>
        <v/>
      </c>
      <c r="W1210" s="23" t="str">
        <f t="shared" si="130"/>
        <v/>
      </c>
      <c r="X1210" s="24" t="str">
        <f t="shared" si="131"/>
        <v/>
      </c>
    </row>
    <row r="1211" spans="1:24" x14ac:dyDescent="0.3">
      <c r="A1211" s="4" t="str">
        <f t="shared" si="132"/>
        <v/>
      </c>
      <c r="B1211" s="41"/>
      <c r="C1211" s="42"/>
      <c r="D1211" s="43"/>
      <c r="E1211" s="44"/>
      <c r="F1211" s="44"/>
      <c r="G1211" s="17" t="str">
        <f>IF(OR(E1211="",F1211=""),"",NETWORKDAYS(E1211,F1211,Lister!$D$7:$D$16))</f>
        <v/>
      </c>
      <c r="I1211" s="45" t="str">
        <f t="shared" si="126"/>
        <v/>
      </c>
      <c r="J1211" s="46"/>
      <c r="K1211" s="47">
        <f>IF(ISNUMBER('Opsparede løndele'!I1196),J1211+'Opsparede løndele'!I1196,J1211)</f>
        <v>0</v>
      </c>
      <c r="L1211" s="48"/>
      <c r="M1211" s="49"/>
      <c r="N1211" s="23" t="str">
        <f t="shared" si="127"/>
        <v/>
      </c>
      <c r="O1211" s="21" t="str">
        <f t="shared" si="128"/>
        <v/>
      </c>
      <c r="P1211" s="49"/>
      <c r="Q1211" s="49"/>
      <c r="R1211" s="49"/>
      <c r="S1211" s="22" t="str">
        <f>IFERROR(MAX(IF(OR(P1211="",Q1211="",R1211=""),"",IF(AND(MONTH(E1211)=12,MONTH(F1211)=12),(NETWORKDAYS(E1211,F1211,Lister!$D$7:$D$16)-P1211)*O1211/NETWORKDAYS(Lister!$D$19,Lister!$E$19,Lister!$D$7:$D$16),IF(AND(MONTH(E1211)=12,F1211&gt;DATE(2021,12,31)),(NETWORKDAYS(E1211,Lister!$E$19,Lister!$D$7:$D$16)-P1211)*O1211/NETWORKDAYS(Lister!$D$19,Lister!$E$19,Lister!$D$7:$D$16),IF(E1211&gt;DATE(2021,12,31),0)))),0),"")</f>
        <v/>
      </c>
      <c r="T1211" s="22" t="str">
        <f>IFERROR(MAX(IF(OR(P1211="",Q1211="",R1211=""),"",IF(AND(MONTH(E1211)=1,MONTH(F1211)=1),(NETWORKDAYS(E1211,F1211,Lister!$D$7:$D$16)-Q1211)*O1211/NETWORKDAYS(Lister!$D$20,Lister!$E$20,Lister!$D$7:$D$16),IF(AND(MONTH(E1211)=1,F1211&gt;DATE(2022,1,31)),(NETWORKDAYS(E1211,Lister!$E$20,Lister!$D$7:$D$16)-Q1211)*O1211/NETWORKDAYS(Lister!$D$20,Lister!$E$20,Lister!$D$7:$D$16),IF(AND(E1211&lt;DATE(2022,1,1),MONTH(F1211)=1),(NETWORKDAYS(Lister!$D$20,F1211,Lister!$D$7:$D$16)-Q1211)*O1211/NETWORKDAYS(Lister!$D$20,Lister!$E$20,Lister!$D$7:$D$16),IF(AND(E1211&lt;DATE(2022,1,1),F1211&gt;DATE(2022,1,31)),(NETWORKDAYS(Lister!$D$20,Lister!$E$20,Lister!$D$7:$D$16)-Q1211)*O1211/NETWORKDAYS(Lister!$D$20,Lister!$E$20,Lister!$D$7:$D$16),IF(OR(AND(E1211&lt;DATE(2022,1,1),F1211&lt;DATE(2022,1,1)),E1211&gt;DATE(2022,1,31)),0)))))),0),"")</f>
        <v/>
      </c>
      <c r="U1211" s="22" t="str">
        <f>IFERROR(MAX(IF(OR(P1211="",Q1211="",R1211=""),"",IF(AND(MONTH(E1211)=2,MONTH(F1211)=2),(NETWORKDAYS(E1211,F1211,Lister!$D$7:$D$16)-R1211)*O1211/NETWORKDAYS(Lister!$D$21,Lister!$E$21,Lister!$D$7:$D$16),IF(AND(MONTH(E1211)=2,F1211&gt;DATE(2022,2,28)),(NETWORKDAYS(E1211,Lister!$E$21,Lister!$D$7:$D$16)-R1211)*O1211/NETWORKDAYS(Lister!$D$21,Lister!$E$21,Lister!$D$7:$D$16),IF(AND(E1211&lt;DATE(2022,2,1),MONTH(F1211)=2),(NETWORKDAYS(Lister!$D$21,F1211,Lister!$D$7:$D$16)-R1211)*O1211/NETWORKDAYS(Lister!$D$21,Lister!$E$21,Lister!$D$7:$D$16),IF(AND(E1211&lt;DATE(2022,2,1),F1211&gt;DATE(2022,2,28)),(NETWORKDAYS(Lister!$D$21,Lister!$E$21,Lister!$D$7:$D$16)-R1211)*O1211/NETWORKDAYS(Lister!$D$21,Lister!$E$21,Lister!$D$7:$D$16),IF(OR(AND(E1211&lt;DATE(2022,2,1),F1211&lt;DATE(2022,2,1)),E1211&gt;DATE(2022,2,28)),0)))))),0),"")</f>
        <v/>
      </c>
      <c r="V1211" s="23" t="str">
        <f t="shared" si="129"/>
        <v/>
      </c>
      <c r="W1211" s="23" t="str">
        <f t="shared" si="130"/>
        <v/>
      </c>
      <c r="X1211" s="24" t="str">
        <f t="shared" si="131"/>
        <v/>
      </c>
    </row>
    <row r="1212" spans="1:24" x14ac:dyDescent="0.3">
      <c r="A1212" s="4" t="str">
        <f t="shared" si="132"/>
        <v/>
      </c>
      <c r="B1212" s="41"/>
      <c r="C1212" s="42"/>
      <c r="D1212" s="43"/>
      <c r="E1212" s="44"/>
      <c r="F1212" s="44"/>
      <c r="G1212" s="17" t="str">
        <f>IF(OR(E1212="",F1212=""),"",NETWORKDAYS(E1212,F1212,Lister!$D$7:$D$16))</f>
        <v/>
      </c>
      <c r="I1212" s="45" t="str">
        <f t="shared" si="126"/>
        <v/>
      </c>
      <c r="J1212" s="46"/>
      <c r="K1212" s="47">
        <f>IF(ISNUMBER('Opsparede løndele'!I1197),J1212+'Opsparede løndele'!I1197,J1212)</f>
        <v>0</v>
      </c>
      <c r="L1212" s="48"/>
      <c r="M1212" s="49"/>
      <c r="N1212" s="23" t="str">
        <f t="shared" si="127"/>
        <v/>
      </c>
      <c r="O1212" s="21" t="str">
        <f t="shared" si="128"/>
        <v/>
      </c>
      <c r="P1212" s="49"/>
      <c r="Q1212" s="49"/>
      <c r="R1212" s="49"/>
      <c r="S1212" s="22" t="str">
        <f>IFERROR(MAX(IF(OR(P1212="",Q1212="",R1212=""),"",IF(AND(MONTH(E1212)=12,MONTH(F1212)=12),(NETWORKDAYS(E1212,F1212,Lister!$D$7:$D$16)-P1212)*O1212/NETWORKDAYS(Lister!$D$19,Lister!$E$19,Lister!$D$7:$D$16),IF(AND(MONTH(E1212)=12,F1212&gt;DATE(2021,12,31)),(NETWORKDAYS(E1212,Lister!$E$19,Lister!$D$7:$D$16)-P1212)*O1212/NETWORKDAYS(Lister!$D$19,Lister!$E$19,Lister!$D$7:$D$16),IF(E1212&gt;DATE(2021,12,31),0)))),0),"")</f>
        <v/>
      </c>
      <c r="T1212" s="22" t="str">
        <f>IFERROR(MAX(IF(OR(P1212="",Q1212="",R1212=""),"",IF(AND(MONTH(E1212)=1,MONTH(F1212)=1),(NETWORKDAYS(E1212,F1212,Lister!$D$7:$D$16)-Q1212)*O1212/NETWORKDAYS(Lister!$D$20,Lister!$E$20,Lister!$D$7:$D$16),IF(AND(MONTH(E1212)=1,F1212&gt;DATE(2022,1,31)),(NETWORKDAYS(E1212,Lister!$E$20,Lister!$D$7:$D$16)-Q1212)*O1212/NETWORKDAYS(Lister!$D$20,Lister!$E$20,Lister!$D$7:$D$16),IF(AND(E1212&lt;DATE(2022,1,1),MONTH(F1212)=1),(NETWORKDAYS(Lister!$D$20,F1212,Lister!$D$7:$D$16)-Q1212)*O1212/NETWORKDAYS(Lister!$D$20,Lister!$E$20,Lister!$D$7:$D$16),IF(AND(E1212&lt;DATE(2022,1,1),F1212&gt;DATE(2022,1,31)),(NETWORKDAYS(Lister!$D$20,Lister!$E$20,Lister!$D$7:$D$16)-Q1212)*O1212/NETWORKDAYS(Lister!$D$20,Lister!$E$20,Lister!$D$7:$D$16),IF(OR(AND(E1212&lt;DATE(2022,1,1),F1212&lt;DATE(2022,1,1)),E1212&gt;DATE(2022,1,31)),0)))))),0),"")</f>
        <v/>
      </c>
      <c r="U1212" s="22" t="str">
        <f>IFERROR(MAX(IF(OR(P1212="",Q1212="",R1212=""),"",IF(AND(MONTH(E1212)=2,MONTH(F1212)=2),(NETWORKDAYS(E1212,F1212,Lister!$D$7:$D$16)-R1212)*O1212/NETWORKDAYS(Lister!$D$21,Lister!$E$21,Lister!$D$7:$D$16),IF(AND(MONTH(E1212)=2,F1212&gt;DATE(2022,2,28)),(NETWORKDAYS(E1212,Lister!$E$21,Lister!$D$7:$D$16)-R1212)*O1212/NETWORKDAYS(Lister!$D$21,Lister!$E$21,Lister!$D$7:$D$16),IF(AND(E1212&lt;DATE(2022,2,1),MONTH(F1212)=2),(NETWORKDAYS(Lister!$D$21,F1212,Lister!$D$7:$D$16)-R1212)*O1212/NETWORKDAYS(Lister!$D$21,Lister!$E$21,Lister!$D$7:$D$16),IF(AND(E1212&lt;DATE(2022,2,1),F1212&gt;DATE(2022,2,28)),(NETWORKDAYS(Lister!$D$21,Lister!$E$21,Lister!$D$7:$D$16)-R1212)*O1212/NETWORKDAYS(Lister!$D$21,Lister!$E$21,Lister!$D$7:$D$16),IF(OR(AND(E1212&lt;DATE(2022,2,1),F1212&lt;DATE(2022,2,1)),E1212&gt;DATE(2022,2,28)),0)))))),0),"")</f>
        <v/>
      </c>
      <c r="V1212" s="23" t="str">
        <f t="shared" si="129"/>
        <v/>
      </c>
      <c r="W1212" s="23" t="str">
        <f t="shared" si="130"/>
        <v/>
      </c>
      <c r="X1212" s="24" t="str">
        <f t="shared" si="131"/>
        <v/>
      </c>
    </row>
    <row r="1213" spans="1:24" x14ac:dyDescent="0.3">
      <c r="A1213" s="4" t="str">
        <f t="shared" si="132"/>
        <v/>
      </c>
      <c r="B1213" s="41"/>
      <c r="C1213" s="42"/>
      <c r="D1213" s="43"/>
      <c r="E1213" s="44"/>
      <c r="F1213" s="44"/>
      <c r="G1213" s="17" t="str">
        <f>IF(OR(E1213="",F1213=""),"",NETWORKDAYS(E1213,F1213,Lister!$D$7:$D$16))</f>
        <v/>
      </c>
      <c r="I1213" s="45" t="str">
        <f t="shared" si="126"/>
        <v/>
      </c>
      <c r="J1213" s="46"/>
      <c r="K1213" s="47">
        <f>IF(ISNUMBER('Opsparede løndele'!I1198),J1213+'Opsparede løndele'!I1198,J1213)</f>
        <v>0</v>
      </c>
      <c r="L1213" s="48"/>
      <c r="M1213" s="49"/>
      <c r="N1213" s="23" t="str">
        <f t="shared" si="127"/>
        <v/>
      </c>
      <c r="O1213" s="21" t="str">
        <f t="shared" si="128"/>
        <v/>
      </c>
      <c r="P1213" s="49"/>
      <c r="Q1213" s="49"/>
      <c r="R1213" s="49"/>
      <c r="S1213" s="22" t="str">
        <f>IFERROR(MAX(IF(OR(P1213="",Q1213="",R1213=""),"",IF(AND(MONTH(E1213)=12,MONTH(F1213)=12),(NETWORKDAYS(E1213,F1213,Lister!$D$7:$D$16)-P1213)*O1213/NETWORKDAYS(Lister!$D$19,Lister!$E$19,Lister!$D$7:$D$16),IF(AND(MONTH(E1213)=12,F1213&gt;DATE(2021,12,31)),(NETWORKDAYS(E1213,Lister!$E$19,Lister!$D$7:$D$16)-P1213)*O1213/NETWORKDAYS(Lister!$D$19,Lister!$E$19,Lister!$D$7:$D$16),IF(E1213&gt;DATE(2021,12,31),0)))),0),"")</f>
        <v/>
      </c>
      <c r="T1213" s="22" t="str">
        <f>IFERROR(MAX(IF(OR(P1213="",Q1213="",R1213=""),"",IF(AND(MONTH(E1213)=1,MONTH(F1213)=1),(NETWORKDAYS(E1213,F1213,Lister!$D$7:$D$16)-Q1213)*O1213/NETWORKDAYS(Lister!$D$20,Lister!$E$20,Lister!$D$7:$D$16),IF(AND(MONTH(E1213)=1,F1213&gt;DATE(2022,1,31)),(NETWORKDAYS(E1213,Lister!$E$20,Lister!$D$7:$D$16)-Q1213)*O1213/NETWORKDAYS(Lister!$D$20,Lister!$E$20,Lister!$D$7:$D$16),IF(AND(E1213&lt;DATE(2022,1,1),MONTH(F1213)=1),(NETWORKDAYS(Lister!$D$20,F1213,Lister!$D$7:$D$16)-Q1213)*O1213/NETWORKDAYS(Lister!$D$20,Lister!$E$20,Lister!$D$7:$D$16),IF(AND(E1213&lt;DATE(2022,1,1),F1213&gt;DATE(2022,1,31)),(NETWORKDAYS(Lister!$D$20,Lister!$E$20,Lister!$D$7:$D$16)-Q1213)*O1213/NETWORKDAYS(Lister!$D$20,Lister!$E$20,Lister!$D$7:$D$16),IF(OR(AND(E1213&lt;DATE(2022,1,1),F1213&lt;DATE(2022,1,1)),E1213&gt;DATE(2022,1,31)),0)))))),0),"")</f>
        <v/>
      </c>
      <c r="U1213" s="22" t="str">
        <f>IFERROR(MAX(IF(OR(P1213="",Q1213="",R1213=""),"",IF(AND(MONTH(E1213)=2,MONTH(F1213)=2),(NETWORKDAYS(E1213,F1213,Lister!$D$7:$D$16)-R1213)*O1213/NETWORKDAYS(Lister!$D$21,Lister!$E$21,Lister!$D$7:$D$16),IF(AND(MONTH(E1213)=2,F1213&gt;DATE(2022,2,28)),(NETWORKDAYS(E1213,Lister!$E$21,Lister!$D$7:$D$16)-R1213)*O1213/NETWORKDAYS(Lister!$D$21,Lister!$E$21,Lister!$D$7:$D$16),IF(AND(E1213&lt;DATE(2022,2,1),MONTH(F1213)=2),(NETWORKDAYS(Lister!$D$21,F1213,Lister!$D$7:$D$16)-R1213)*O1213/NETWORKDAYS(Lister!$D$21,Lister!$E$21,Lister!$D$7:$D$16),IF(AND(E1213&lt;DATE(2022,2,1),F1213&gt;DATE(2022,2,28)),(NETWORKDAYS(Lister!$D$21,Lister!$E$21,Lister!$D$7:$D$16)-R1213)*O1213/NETWORKDAYS(Lister!$D$21,Lister!$E$21,Lister!$D$7:$D$16),IF(OR(AND(E1213&lt;DATE(2022,2,1),F1213&lt;DATE(2022,2,1)),E1213&gt;DATE(2022,2,28)),0)))))),0),"")</f>
        <v/>
      </c>
      <c r="V1213" s="23" t="str">
        <f t="shared" si="129"/>
        <v/>
      </c>
      <c r="W1213" s="23" t="str">
        <f t="shared" si="130"/>
        <v/>
      </c>
      <c r="X1213" s="24" t="str">
        <f t="shared" si="131"/>
        <v/>
      </c>
    </row>
    <row r="1214" spans="1:24" x14ac:dyDescent="0.3">
      <c r="A1214" s="4" t="str">
        <f t="shared" si="132"/>
        <v/>
      </c>
      <c r="B1214" s="41"/>
      <c r="C1214" s="42"/>
      <c r="D1214" s="43"/>
      <c r="E1214" s="44"/>
      <c r="F1214" s="44"/>
      <c r="G1214" s="17" t="str">
        <f>IF(OR(E1214="",F1214=""),"",NETWORKDAYS(E1214,F1214,Lister!$D$7:$D$16))</f>
        <v/>
      </c>
      <c r="I1214" s="45" t="str">
        <f t="shared" si="126"/>
        <v/>
      </c>
      <c r="J1214" s="46"/>
      <c r="K1214" s="47">
        <f>IF(ISNUMBER('Opsparede løndele'!I1199),J1214+'Opsparede løndele'!I1199,J1214)</f>
        <v>0</v>
      </c>
      <c r="L1214" s="48"/>
      <c r="M1214" s="49"/>
      <c r="N1214" s="23" t="str">
        <f t="shared" si="127"/>
        <v/>
      </c>
      <c r="O1214" s="21" t="str">
        <f t="shared" si="128"/>
        <v/>
      </c>
      <c r="P1214" s="49"/>
      <c r="Q1214" s="49"/>
      <c r="R1214" s="49"/>
      <c r="S1214" s="22" t="str">
        <f>IFERROR(MAX(IF(OR(P1214="",Q1214="",R1214=""),"",IF(AND(MONTH(E1214)=12,MONTH(F1214)=12),(NETWORKDAYS(E1214,F1214,Lister!$D$7:$D$16)-P1214)*O1214/NETWORKDAYS(Lister!$D$19,Lister!$E$19,Lister!$D$7:$D$16),IF(AND(MONTH(E1214)=12,F1214&gt;DATE(2021,12,31)),(NETWORKDAYS(E1214,Lister!$E$19,Lister!$D$7:$D$16)-P1214)*O1214/NETWORKDAYS(Lister!$D$19,Lister!$E$19,Lister!$D$7:$D$16),IF(E1214&gt;DATE(2021,12,31),0)))),0),"")</f>
        <v/>
      </c>
      <c r="T1214" s="22" t="str">
        <f>IFERROR(MAX(IF(OR(P1214="",Q1214="",R1214=""),"",IF(AND(MONTH(E1214)=1,MONTH(F1214)=1),(NETWORKDAYS(E1214,F1214,Lister!$D$7:$D$16)-Q1214)*O1214/NETWORKDAYS(Lister!$D$20,Lister!$E$20,Lister!$D$7:$D$16),IF(AND(MONTH(E1214)=1,F1214&gt;DATE(2022,1,31)),(NETWORKDAYS(E1214,Lister!$E$20,Lister!$D$7:$D$16)-Q1214)*O1214/NETWORKDAYS(Lister!$D$20,Lister!$E$20,Lister!$D$7:$D$16),IF(AND(E1214&lt;DATE(2022,1,1),MONTH(F1214)=1),(NETWORKDAYS(Lister!$D$20,F1214,Lister!$D$7:$D$16)-Q1214)*O1214/NETWORKDAYS(Lister!$D$20,Lister!$E$20,Lister!$D$7:$D$16),IF(AND(E1214&lt;DATE(2022,1,1),F1214&gt;DATE(2022,1,31)),(NETWORKDAYS(Lister!$D$20,Lister!$E$20,Lister!$D$7:$D$16)-Q1214)*O1214/NETWORKDAYS(Lister!$D$20,Lister!$E$20,Lister!$D$7:$D$16),IF(OR(AND(E1214&lt;DATE(2022,1,1),F1214&lt;DATE(2022,1,1)),E1214&gt;DATE(2022,1,31)),0)))))),0),"")</f>
        <v/>
      </c>
      <c r="U1214" s="22" t="str">
        <f>IFERROR(MAX(IF(OR(P1214="",Q1214="",R1214=""),"",IF(AND(MONTH(E1214)=2,MONTH(F1214)=2),(NETWORKDAYS(E1214,F1214,Lister!$D$7:$D$16)-R1214)*O1214/NETWORKDAYS(Lister!$D$21,Lister!$E$21,Lister!$D$7:$D$16),IF(AND(MONTH(E1214)=2,F1214&gt;DATE(2022,2,28)),(NETWORKDAYS(E1214,Lister!$E$21,Lister!$D$7:$D$16)-R1214)*O1214/NETWORKDAYS(Lister!$D$21,Lister!$E$21,Lister!$D$7:$D$16),IF(AND(E1214&lt;DATE(2022,2,1),MONTH(F1214)=2),(NETWORKDAYS(Lister!$D$21,F1214,Lister!$D$7:$D$16)-R1214)*O1214/NETWORKDAYS(Lister!$D$21,Lister!$E$21,Lister!$D$7:$D$16),IF(AND(E1214&lt;DATE(2022,2,1),F1214&gt;DATE(2022,2,28)),(NETWORKDAYS(Lister!$D$21,Lister!$E$21,Lister!$D$7:$D$16)-R1214)*O1214/NETWORKDAYS(Lister!$D$21,Lister!$E$21,Lister!$D$7:$D$16),IF(OR(AND(E1214&lt;DATE(2022,2,1),F1214&lt;DATE(2022,2,1)),E1214&gt;DATE(2022,2,28)),0)))))),0),"")</f>
        <v/>
      </c>
      <c r="V1214" s="23" t="str">
        <f t="shared" si="129"/>
        <v/>
      </c>
      <c r="W1214" s="23" t="str">
        <f t="shared" si="130"/>
        <v/>
      </c>
      <c r="X1214" s="24" t="str">
        <f t="shared" si="131"/>
        <v/>
      </c>
    </row>
    <row r="1215" spans="1:24" x14ac:dyDescent="0.3">
      <c r="A1215" s="4" t="str">
        <f t="shared" si="132"/>
        <v/>
      </c>
      <c r="B1215" s="41"/>
      <c r="C1215" s="42"/>
      <c r="D1215" s="43"/>
      <c r="E1215" s="44"/>
      <c r="F1215" s="44"/>
      <c r="G1215" s="17" t="str">
        <f>IF(OR(E1215="",F1215=""),"",NETWORKDAYS(E1215,F1215,Lister!$D$7:$D$16))</f>
        <v/>
      </c>
      <c r="I1215" s="45" t="str">
        <f t="shared" si="126"/>
        <v/>
      </c>
      <c r="J1215" s="46"/>
      <c r="K1215" s="47">
        <f>IF(ISNUMBER('Opsparede løndele'!I1200),J1215+'Opsparede løndele'!I1200,J1215)</f>
        <v>0</v>
      </c>
      <c r="L1215" s="48"/>
      <c r="M1215" s="49"/>
      <c r="N1215" s="23" t="str">
        <f t="shared" si="127"/>
        <v/>
      </c>
      <c r="O1215" s="21" t="str">
        <f t="shared" si="128"/>
        <v/>
      </c>
      <c r="P1215" s="49"/>
      <c r="Q1215" s="49"/>
      <c r="R1215" s="49"/>
      <c r="S1215" s="22" t="str">
        <f>IFERROR(MAX(IF(OR(P1215="",Q1215="",R1215=""),"",IF(AND(MONTH(E1215)=12,MONTH(F1215)=12),(NETWORKDAYS(E1215,F1215,Lister!$D$7:$D$16)-P1215)*O1215/NETWORKDAYS(Lister!$D$19,Lister!$E$19,Lister!$D$7:$D$16),IF(AND(MONTH(E1215)=12,F1215&gt;DATE(2021,12,31)),(NETWORKDAYS(E1215,Lister!$E$19,Lister!$D$7:$D$16)-P1215)*O1215/NETWORKDAYS(Lister!$D$19,Lister!$E$19,Lister!$D$7:$D$16),IF(E1215&gt;DATE(2021,12,31),0)))),0),"")</f>
        <v/>
      </c>
      <c r="T1215" s="22" t="str">
        <f>IFERROR(MAX(IF(OR(P1215="",Q1215="",R1215=""),"",IF(AND(MONTH(E1215)=1,MONTH(F1215)=1),(NETWORKDAYS(E1215,F1215,Lister!$D$7:$D$16)-Q1215)*O1215/NETWORKDAYS(Lister!$D$20,Lister!$E$20,Lister!$D$7:$D$16),IF(AND(MONTH(E1215)=1,F1215&gt;DATE(2022,1,31)),(NETWORKDAYS(E1215,Lister!$E$20,Lister!$D$7:$D$16)-Q1215)*O1215/NETWORKDAYS(Lister!$D$20,Lister!$E$20,Lister!$D$7:$D$16),IF(AND(E1215&lt;DATE(2022,1,1),MONTH(F1215)=1),(NETWORKDAYS(Lister!$D$20,F1215,Lister!$D$7:$D$16)-Q1215)*O1215/NETWORKDAYS(Lister!$D$20,Lister!$E$20,Lister!$D$7:$D$16),IF(AND(E1215&lt;DATE(2022,1,1),F1215&gt;DATE(2022,1,31)),(NETWORKDAYS(Lister!$D$20,Lister!$E$20,Lister!$D$7:$D$16)-Q1215)*O1215/NETWORKDAYS(Lister!$D$20,Lister!$E$20,Lister!$D$7:$D$16),IF(OR(AND(E1215&lt;DATE(2022,1,1),F1215&lt;DATE(2022,1,1)),E1215&gt;DATE(2022,1,31)),0)))))),0),"")</f>
        <v/>
      </c>
      <c r="U1215" s="22" t="str">
        <f>IFERROR(MAX(IF(OR(P1215="",Q1215="",R1215=""),"",IF(AND(MONTH(E1215)=2,MONTH(F1215)=2),(NETWORKDAYS(E1215,F1215,Lister!$D$7:$D$16)-R1215)*O1215/NETWORKDAYS(Lister!$D$21,Lister!$E$21,Lister!$D$7:$D$16),IF(AND(MONTH(E1215)=2,F1215&gt;DATE(2022,2,28)),(NETWORKDAYS(E1215,Lister!$E$21,Lister!$D$7:$D$16)-R1215)*O1215/NETWORKDAYS(Lister!$D$21,Lister!$E$21,Lister!$D$7:$D$16),IF(AND(E1215&lt;DATE(2022,2,1),MONTH(F1215)=2),(NETWORKDAYS(Lister!$D$21,F1215,Lister!$D$7:$D$16)-R1215)*O1215/NETWORKDAYS(Lister!$D$21,Lister!$E$21,Lister!$D$7:$D$16),IF(AND(E1215&lt;DATE(2022,2,1),F1215&gt;DATE(2022,2,28)),(NETWORKDAYS(Lister!$D$21,Lister!$E$21,Lister!$D$7:$D$16)-R1215)*O1215/NETWORKDAYS(Lister!$D$21,Lister!$E$21,Lister!$D$7:$D$16),IF(OR(AND(E1215&lt;DATE(2022,2,1),F1215&lt;DATE(2022,2,1)),E1215&gt;DATE(2022,2,28)),0)))))),0),"")</f>
        <v/>
      </c>
      <c r="V1215" s="23" t="str">
        <f t="shared" si="129"/>
        <v/>
      </c>
      <c r="W1215" s="23" t="str">
        <f t="shared" si="130"/>
        <v/>
      </c>
      <c r="X1215" s="24" t="str">
        <f t="shared" si="131"/>
        <v/>
      </c>
    </row>
    <row r="1216" spans="1:24" x14ac:dyDescent="0.3">
      <c r="A1216" s="4" t="str">
        <f t="shared" si="132"/>
        <v/>
      </c>
      <c r="B1216" s="41"/>
      <c r="C1216" s="42"/>
      <c r="D1216" s="43"/>
      <c r="E1216" s="44"/>
      <c r="F1216" s="44"/>
      <c r="G1216" s="17" t="str">
        <f>IF(OR(E1216="",F1216=""),"",NETWORKDAYS(E1216,F1216,Lister!$D$7:$D$16))</f>
        <v/>
      </c>
      <c r="I1216" s="45" t="str">
        <f t="shared" si="126"/>
        <v/>
      </c>
      <c r="J1216" s="46"/>
      <c r="K1216" s="47">
        <f>IF(ISNUMBER('Opsparede løndele'!I1201),J1216+'Opsparede løndele'!I1201,J1216)</f>
        <v>0</v>
      </c>
      <c r="L1216" s="48"/>
      <c r="M1216" s="49"/>
      <c r="N1216" s="23" t="str">
        <f t="shared" si="127"/>
        <v/>
      </c>
      <c r="O1216" s="21" t="str">
        <f t="shared" si="128"/>
        <v/>
      </c>
      <c r="P1216" s="49"/>
      <c r="Q1216" s="49"/>
      <c r="R1216" s="49"/>
      <c r="S1216" s="22" t="str">
        <f>IFERROR(MAX(IF(OR(P1216="",Q1216="",R1216=""),"",IF(AND(MONTH(E1216)=12,MONTH(F1216)=12),(NETWORKDAYS(E1216,F1216,Lister!$D$7:$D$16)-P1216)*O1216/NETWORKDAYS(Lister!$D$19,Lister!$E$19,Lister!$D$7:$D$16),IF(AND(MONTH(E1216)=12,F1216&gt;DATE(2021,12,31)),(NETWORKDAYS(E1216,Lister!$E$19,Lister!$D$7:$D$16)-P1216)*O1216/NETWORKDAYS(Lister!$D$19,Lister!$E$19,Lister!$D$7:$D$16),IF(E1216&gt;DATE(2021,12,31),0)))),0),"")</f>
        <v/>
      </c>
      <c r="T1216" s="22" t="str">
        <f>IFERROR(MAX(IF(OR(P1216="",Q1216="",R1216=""),"",IF(AND(MONTH(E1216)=1,MONTH(F1216)=1),(NETWORKDAYS(E1216,F1216,Lister!$D$7:$D$16)-Q1216)*O1216/NETWORKDAYS(Lister!$D$20,Lister!$E$20,Lister!$D$7:$D$16),IF(AND(MONTH(E1216)=1,F1216&gt;DATE(2022,1,31)),(NETWORKDAYS(E1216,Lister!$E$20,Lister!$D$7:$D$16)-Q1216)*O1216/NETWORKDAYS(Lister!$D$20,Lister!$E$20,Lister!$D$7:$D$16),IF(AND(E1216&lt;DATE(2022,1,1),MONTH(F1216)=1),(NETWORKDAYS(Lister!$D$20,F1216,Lister!$D$7:$D$16)-Q1216)*O1216/NETWORKDAYS(Lister!$D$20,Lister!$E$20,Lister!$D$7:$D$16),IF(AND(E1216&lt;DATE(2022,1,1),F1216&gt;DATE(2022,1,31)),(NETWORKDAYS(Lister!$D$20,Lister!$E$20,Lister!$D$7:$D$16)-Q1216)*O1216/NETWORKDAYS(Lister!$D$20,Lister!$E$20,Lister!$D$7:$D$16),IF(OR(AND(E1216&lt;DATE(2022,1,1),F1216&lt;DATE(2022,1,1)),E1216&gt;DATE(2022,1,31)),0)))))),0),"")</f>
        <v/>
      </c>
      <c r="U1216" s="22" t="str">
        <f>IFERROR(MAX(IF(OR(P1216="",Q1216="",R1216=""),"",IF(AND(MONTH(E1216)=2,MONTH(F1216)=2),(NETWORKDAYS(E1216,F1216,Lister!$D$7:$D$16)-R1216)*O1216/NETWORKDAYS(Lister!$D$21,Lister!$E$21,Lister!$D$7:$D$16),IF(AND(MONTH(E1216)=2,F1216&gt;DATE(2022,2,28)),(NETWORKDAYS(E1216,Lister!$E$21,Lister!$D$7:$D$16)-R1216)*O1216/NETWORKDAYS(Lister!$D$21,Lister!$E$21,Lister!$D$7:$D$16),IF(AND(E1216&lt;DATE(2022,2,1),MONTH(F1216)=2),(NETWORKDAYS(Lister!$D$21,F1216,Lister!$D$7:$D$16)-R1216)*O1216/NETWORKDAYS(Lister!$D$21,Lister!$E$21,Lister!$D$7:$D$16),IF(AND(E1216&lt;DATE(2022,2,1),F1216&gt;DATE(2022,2,28)),(NETWORKDAYS(Lister!$D$21,Lister!$E$21,Lister!$D$7:$D$16)-R1216)*O1216/NETWORKDAYS(Lister!$D$21,Lister!$E$21,Lister!$D$7:$D$16),IF(OR(AND(E1216&lt;DATE(2022,2,1),F1216&lt;DATE(2022,2,1)),E1216&gt;DATE(2022,2,28)),0)))))),0),"")</f>
        <v/>
      </c>
      <c r="V1216" s="23" t="str">
        <f t="shared" si="129"/>
        <v/>
      </c>
      <c r="W1216" s="23" t="str">
        <f t="shared" si="130"/>
        <v/>
      </c>
      <c r="X1216" s="24" t="str">
        <f t="shared" si="131"/>
        <v/>
      </c>
    </row>
    <row r="1217" spans="1:24" x14ac:dyDescent="0.3">
      <c r="A1217" s="4" t="str">
        <f t="shared" si="132"/>
        <v/>
      </c>
      <c r="B1217" s="41"/>
      <c r="C1217" s="42"/>
      <c r="D1217" s="43"/>
      <c r="E1217" s="44"/>
      <c r="F1217" s="44"/>
      <c r="G1217" s="17" t="str">
        <f>IF(OR(E1217="",F1217=""),"",NETWORKDAYS(E1217,F1217,Lister!$D$7:$D$16))</f>
        <v/>
      </c>
      <c r="I1217" s="45" t="str">
        <f t="shared" si="126"/>
        <v/>
      </c>
      <c r="J1217" s="46"/>
      <c r="K1217" s="47">
        <f>IF(ISNUMBER('Opsparede løndele'!I1202),J1217+'Opsparede løndele'!I1202,J1217)</f>
        <v>0</v>
      </c>
      <c r="L1217" s="48"/>
      <c r="M1217" s="49"/>
      <c r="N1217" s="23" t="str">
        <f t="shared" si="127"/>
        <v/>
      </c>
      <c r="O1217" s="21" t="str">
        <f t="shared" si="128"/>
        <v/>
      </c>
      <c r="P1217" s="49"/>
      <c r="Q1217" s="49"/>
      <c r="R1217" s="49"/>
      <c r="S1217" s="22" t="str">
        <f>IFERROR(MAX(IF(OR(P1217="",Q1217="",R1217=""),"",IF(AND(MONTH(E1217)=12,MONTH(F1217)=12),(NETWORKDAYS(E1217,F1217,Lister!$D$7:$D$16)-P1217)*O1217/NETWORKDAYS(Lister!$D$19,Lister!$E$19,Lister!$D$7:$D$16),IF(AND(MONTH(E1217)=12,F1217&gt;DATE(2021,12,31)),(NETWORKDAYS(E1217,Lister!$E$19,Lister!$D$7:$D$16)-P1217)*O1217/NETWORKDAYS(Lister!$D$19,Lister!$E$19,Lister!$D$7:$D$16),IF(E1217&gt;DATE(2021,12,31),0)))),0),"")</f>
        <v/>
      </c>
      <c r="T1217" s="22" t="str">
        <f>IFERROR(MAX(IF(OR(P1217="",Q1217="",R1217=""),"",IF(AND(MONTH(E1217)=1,MONTH(F1217)=1),(NETWORKDAYS(E1217,F1217,Lister!$D$7:$D$16)-Q1217)*O1217/NETWORKDAYS(Lister!$D$20,Lister!$E$20,Lister!$D$7:$D$16),IF(AND(MONTH(E1217)=1,F1217&gt;DATE(2022,1,31)),(NETWORKDAYS(E1217,Lister!$E$20,Lister!$D$7:$D$16)-Q1217)*O1217/NETWORKDAYS(Lister!$D$20,Lister!$E$20,Lister!$D$7:$D$16),IF(AND(E1217&lt;DATE(2022,1,1),MONTH(F1217)=1),(NETWORKDAYS(Lister!$D$20,F1217,Lister!$D$7:$D$16)-Q1217)*O1217/NETWORKDAYS(Lister!$D$20,Lister!$E$20,Lister!$D$7:$D$16),IF(AND(E1217&lt;DATE(2022,1,1),F1217&gt;DATE(2022,1,31)),(NETWORKDAYS(Lister!$D$20,Lister!$E$20,Lister!$D$7:$D$16)-Q1217)*O1217/NETWORKDAYS(Lister!$D$20,Lister!$E$20,Lister!$D$7:$D$16),IF(OR(AND(E1217&lt;DATE(2022,1,1),F1217&lt;DATE(2022,1,1)),E1217&gt;DATE(2022,1,31)),0)))))),0),"")</f>
        <v/>
      </c>
      <c r="U1217" s="22" t="str">
        <f>IFERROR(MAX(IF(OR(P1217="",Q1217="",R1217=""),"",IF(AND(MONTH(E1217)=2,MONTH(F1217)=2),(NETWORKDAYS(E1217,F1217,Lister!$D$7:$D$16)-R1217)*O1217/NETWORKDAYS(Lister!$D$21,Lister!$E$21,Lister!$D$7:$D$16),IF(AND(MONTH(E1217)=2,F1217&gt;DATE(2022,2,28)),(NETWORKDAYS(E1217,Lister!$E$21,Lister!$D$7:$D$16)-R1217)*O1217/NETWORKDAYS(Lister!$D$21,Lister!$E$21,Lister!$D$7:$D$16),IF(AND(E1217&lt;DATE(2022,2,1),MONTH(F1217)=2),(NETWORKDAYS(Lister!$D$21,F1217,Lister!$D$7:$D$16)-R1217)*O1217/NETWORKDAYS(Lister!$D$21,Lister!$E$21,Lister!$D$7:$D$16),IF(AND(E1217&lt;DATE(2022,2,1),F1217&gt;DATE(2022,2,28)),(NETWORKDAYS(Lister!$D$21,Lister!$E$21,Lister!$D$7:$D$16)-R1217)*O1217/NETWORKDAYS(Lister!$D$21,Lister!$E$21,Lister!$D$7:$D$16),IF(OR(AND(E1217&lt;DATE(2022,2,1),F1217&lt;DATE(2022,2,1)),E1217&gt;DATE(2022,2,28)),0)))))),0),"")</f>
        <v/>
      </c>
      <c r="V1217" s="23" t="str">
        <f t="shared" si="129"/>
        <v/>
      </c>
      <c r="W1217" s="23" t="str">
        <f t="shared" si="130"/>
        <v/>
      </c>
      <c r="X1217" s="24" t="str">
        <f t="shared" si="131"/>
        <v/>
      </c>
    </row>
    <row r="1218" spans="1:24" x14ac:dyDescent="0.3">
      <c r="A1218" s="4" t="str">
        <f t="shared" si="132"/>
        <v/>
      </c>
      <c r="B1218" s="41"/>
      <c r="C1218" s="42"/>
      <c r="D1218" s="43"/>
      <c r="E1218" s="44"/>
      <c r="F1218" s="44"/>
      <c r="G1218" s="17" t="str">
        <f>IF(OR(E1218="",F1218=""),"",NETWORKDAYS(E1218,F1218,Lister!$D$7:$D$16))</f>
        <v/>
      </c>
      <c r="I1218" s="45" t="str">
        <f t="shared" si="126"/>
        <v/>
      </c>
      <c r="J1218" s="46"/>
      <c r="K1218" s="47">
        <f>IF(ISNUMBER('Opsparede løndele'!I1203),J1218+'Opsparede løndele'!I1203,J1218)</f>
        <v>0</v>
      </c>
      <c r="L1218" s="48"/>
      <c r="M1218" s="49"/>
      <c r="N1218" s="23" t="str">
        <f t="shared" si="127"/>
        <v/>
      </c>
      <c r="O1218" s="21" t="str">
        <f t="shared" si="128"/>
        <v/>
      </c>
      <c r="P1218" s="49"/>
      <c r="Q1218" s="49"/>
      <c r="R1218" s="49"/>
      <c r="S1218" s="22" t="str">
        <f>IFERROR(MAX(IF(OR(P1218="",Q1218="",R1218=""),"",IF(AND(MONTH(E1218)=12,MONTH(F1218)=12),(NETWORKDAYS(E1218,F1218,Lister!$D$7:$D$16)-P1218)*O1218/NETWORKDAYS(Lister!$D$19,Lister!$E$19,Lister!$D$7:$D$16),IF(AND(MONTH(E1218)=12,F1218&gt;DATE(2021,12,31)),(NETWORKDAYS(E1218,Lister!$E$19,Lister!$D$7:$D$16)-P1218)*O1218/NETWORKDAYS(Lister!$D$19,Lister!$E$19,Lister!$D$7:$D$16),IF(E1218&gt;DATE(2021,12,31),0)))),0),"")</f>
        <v/>
      </c>
      <c r="T1218" s="22" t="str">
        <f>IFERROR(MAX(IF(OR(P1218="",Q1218="",R1218=""),"",IF(AND(MONTH(E1218)=1,MONTH(F1218)=1),(NETWORKDAYS(E1218,F1218,Lister!$D$7:$D$16)-Q1218)*O1218/NETWORKDAYS(Lister!$D$20,Lister!$E$20,Lister!$D$7:$D$16),IF(AND(MONTH(E1218)=1,F1218&gt;DATE(2022,1,31)),(NETWORKDAYS(E1218,Lister!$E$20,Lister!$D$7:$D$16)-Q1218)*O1218/NETWORKDAYS(Lister!$D$20,Lister!$E$20,Lister!$D$7:$D$16),IF(AND(E1218&lt;DATE(2022,1,1),MONTH(F1218)=1),(NETWORKDAYS(Lister!$D$20,F1218,Lister!$D$7:$D$16)-Q1218)*O1218/NETWORKDAYS(Lister!$D$20,Lister!$E$20,Lister!$D$7:$D$16),IF(AND(E1218&lt;DATE(2022,1,1),F1218&gt;DATE(2022,1,31)),(NETWORKDAYS(Lister!$D$20,Lister!$E$20,Lister!$D$7:$D$16)-Q1218)*O1218/NETWORKDAYS(Lister!$D$20,Lister!$E$20,Lister!$D$7:$D$16),IF(OR(AND(E1218&lt;DATE(2022,1,1),F1218&lt;DATE(2022,1,1)),E1218&gt;DATE(2022,1,31)),0)))))),0),"")</f>
        <v/>
      </c>
      <c r="U1218" s="22" t="str">
        <f>IFERROR(MAX(IF(OR(P1218="",Q1218="",R1218=""),"",IF(AND(MONTH(E1218)=2,MONTH(F1218)=2),(NETWORKDAYS(E1218,F1218,Lister!$D$7:$D$16)-R1218)*O1218/NETWORKDAYS(Lister!$D$21,Lister!$E$21,Lister!$D$7:$D$16),IF(AND(MONTH(E1218)=2,F1218&gt;DATE(2022,2,28)),(NETWORKDAYS(E1218,Lister!$E$21,Lister!$D$7:$D$16)-R1218)*O1218/NETWORKDAYS(Lister!$D$21,Lister!$E$21,Lister!$D$7:$D$16),IF(AND(E1218&lt;DATE(2022,2,1),MONTH(F1218)=2),(NETWORKDAYS(Lister!$D$21,F1218,Lister!$D$7:$D$16)-R1218)*O1218/NETWORKDAYS(Lister!$D$21,Lister!$E$21,Lister!$D$7:$D$16),IF(AND(E1218&lt;DATE(2022,2,1),F1218&gt;DATE(2022,2,28)),(NETWORKDAYS(Lister!$D$21,Lister!$E$21,Lister!$D$7:$D$16)-R1218)*O1218/NETWORKDAYS(Lister!$D$21,Lister!$E$21,Lister!$D$7:$D$16),IF(OR(AND(E1218&lt;DATE(2022,2,1),F1218&lt;DATE(2022,2,1)),E1218&gt;DATE(2022,2,28)),0)))))),0),"")</f>
        <v/>
      </c>
      <c r="V1218" s="23" t="str">
        <f t="shared" si="129"/>
        <v/>
      </c>
      <c r="W1218" s="23" t="str">
        <f t="shared" si="130"/>
        <v/>
      </c>
      <c r="X1218" s="24" t="str">
        <f t="shared" si="131"/>
        <v/>
      </c>
    </row>
    <row r="1219" spans="1:24" x14ac:dyDescent="0.3">
      <c r="A1219" s="4" t="str">
        <f t="shared" si="132"/>
        <v/>
      </c>
      <c r="B1219" s="41"/>
      <c r="C1219" s="42"/>
      <c r="D1219" s="43"/>
      <c r="E1219" s="44"/>
      <c r="F1219" s="44"/>
      <c r="G1219" s="17" t="str">
        <f>IF(OR(E1219="",F1219=""),"",NETWORKDAYS(E1219,F1219,Lister!$D$7:$D$16))</f>
        <v/>
      </c>
      <c r="I1219" s="45" t="str">
        <f t="shared" si="126"/>
        <v/>
      </c>
      <c r="J1219" s="46"/>
      <c r="K1219" s="47">
        <f>IF(ISNUMBER('Opsparede løndele'!I1204),J1219+'Opsparede løndele'!I1204,J1219)</f>
        <v>0</v>
      </c>
      <c r="L1219" s="48"/>
      <c r="M1219" s="49"/>
      <c r="N1219" s="23" t="str">
        <f t="shared" si="127"/>
        <v/>
      </c>
      <c r="O1219" s="21" t="str">
        <f t="shared" si="128"/>
        <v/>
      </c>
      <c r="P1219" s="49"/>
      <c r="Q1219" s="49"/>
      <c r="R1219" s="49"/>
      <c r="S1219" s="22" t="str">
        <f>IFERROR(MAX(IF(OR(P1219="",Q1219="",R1219=""),"",IF(AND(MONTH(E1219)=12,MONTH(F1219)=12),(NETWORKDAYS(E1219,F1219,Lister!$D$7:$D$16)-P1219)*O1219/NETWORKDAYS(Lister!$D$19,Lister!$E$19,Lister!$D$7:$D$16),IF(AND(MONTH(E1219)=12,F1219&gt;DATE(2021,12,31)),(NETWORKDAYS(E1219,Lister!$E$19,Lister!$D$7:$D$16)-P1219)*O1219/NETWORKDAYS(Lister!$D$19,Lister!$E$19,Lister!$D$7:$D$16),IF(E1219&gt;DATE(2021,12,31),0)))),0),"")</f>
        <v/>
      </c>
      <c r="T1219" s="22" t="str">
        <f>IFERROR(MAX(IF(OR(P1219="",Q1219="",R1219=""),"",IF(AND(MONTH(E1219)=1,MONTH(F1219)=1),(NETWORKDAYS(E1219,F1219,Lister!$D$7:$D$16)-Q1219)*O1219/NETWORKDAYS(Lister!$D$20,Lister!$E$20,Lister!$D$7:$D$16),IF(AND(MONTH(E1219)=1,F1219&gt;DATE(2022,1,31)),(NETWORKDAYS(E1219,Lister!$E$20,Lister!$D$7:$D$16)-Q1219)*O1219/NETWORKDAYS(Lister!$D$20,Lister!$E$20,Lister!$D$7:$D$16),IF(AND(E1219&lt;DATE(2022,1,1),MONTH(F1219)=1),(NETWORKDAYS(Lister!$D$20,F1219,Lister!$D$7:$D$16)-Q1219)*O1219/NETWORKDAYS(Lister!$D$20,Lister!$E$20,Lister!$D$7:$D$16),IF(AND(E1219&lt;DATE(2022,1,1),F1219&gt;DATE(2022,1,31)),(NETWORKDAYS(Lister!$D$20,Lister!$E$20,Lister!$D$7:$D$16)-Q1219)*O1219/NETWORKDAYS(Lister!$D$20,Lister!$E$20,Lister!$D$7:$D$16),IF(OR(AND(E1219&lt;DATE(2022,1,1),F1219&lt;DATE(2022,1,1)),E1219&gt;DATE(2022,1,31)),0)))))),0),"")</f>
        <v/>
      </c>
      <c r="U1219" s="22" t="str">
        <f>IFERROR(MAX(IF(OR(P1219="",Q1219="",R1219=""),"",IF(AND(MONTH(E1219)=2,MONTH(F1219)=2),(NETWORKDAYS(E1219,F1219,Lister!$D$7:$D$16)-R1219)*O1219/NETWORKDAYS(Lister!$D$21,Lister!$E$21,Lister!$D$7:$D$16),IF(AND(MONTH(E1219)=2,F1219&gt;DATE(2022,2,28)),(NETWORKDAYS(E1219,Lister!$E$21,Lister!$D$7:$D$16)-R1219)*O1219/NETWORKDAYS(Lister!$D$21,Lister!$E$21,Lister!$D$7:$D$16),IF(AND(E1219&lt;DATE(2022,2,1),MONTH(F1219)=2),(NETWORKDAYS(Lister!$D$21,F1219,Lister!$D$7:$D$16)-R1219)*O1219/NETWORKDAYS(Lister!$D$21,Lister!$E$21,Lister!$D$7:$D$16),IF(AND(E1219&lt;DATE(2022,2,1),F1219&gt;DATE(2022,2,28)),(NETWORKDAYS(Lister!$D$21,Lister!$E$21,Lister!$D$7:$D$16)-R1219)*O1219/NETWORKDAYS(Lister!$D$21,Lister!$E$21,Lister!$D$7:$D$16),IF(OR(AND(E1219&lt;DATE(2022,2,1),F1219&lt;DATE(2022,2,1)),E1219&gt;DATE(2022,2,28)),0)))))),0),"")</f>
        <v/>
      </c>
      <c r="V1219" s="23" t="str">
        <f t="shared" si="129"/>
        <v/>
      </c>
      <c r="W1219" s="23" t="str">
        <f t="shared" si="130"/>
        <v/>
      </c>
      <c r="X1219" s="24" t="str">
        <f t="shared" si="131"/>
        <v/>
      </c>
    </row>
    <row r="1220" spans="1:24" x14ac:dyDescent="0.3">
      <c r="A1220" s="4" t="str">
        <f t="shared" si="132"/>
        <v/>
      </c>
      <c r="B1220" s="41"/>
      <c r="C1220" s="42"/>
      <c r="D1220" s="43"/>
      <c r="E1220" s="44"/>
      <c r="F1220" s="44"/>
      <c r="G1220" s="17" t="str">
        <f>IF(OR(E1220="",F1220=""),"",NETWORKDAYS(E1220,F1220,Lister!$D$7:$D$16))</f>
        <v/>
      </c>
      <c r="I1220" s="45" t="str">
        <f t="shared" si="126"/>
        <v/>
      </c>
      <c r="J1220" s="46"/>
      <c r="K1220" s="47">
        <f>IF(ISNUMBER('Opsparede løndele'!I1205),J1220+'Opsparede løndele'!I1205,J1220)</f>
        <v>0</v>
      </c>
      <c r="L1220" s="48"/>
      <c r="M1220" s="49"/>
      <c r="N1220" s="23" t="str">
        <f t="shared" si="127"/>
        <v/>
      </c>
      <c r="O1220" s="21" t="str">
        <f t="shared" si="128"/>
        <v/>
      </c>
      <c r="P1220" s="49"/>
      <c r="Q1220" s="49"/>
      <c r="R1220" s="49"/>
      <c r="S1220" s="22" t="str">
        <f>IFERROR(MAX(IF(OR(P1220="",Q1220="",R1220=""),"",IF(AND(MONTH(E1220)=12,MONTH(F1220)=12),(NETWORKDAYS(E1220,F1220,Lister!$D$7:$D$16)-P1220)*O1220/NETWORKDAYS(Lister!$D$19,Lister!$E$19,Lister!$D$7:$D$16),IF(AND(MONTH(E1220)=12,F1220&gt;DATE(2021,12,31)),(NETWORKDAYS(E1220,Lister!$E$19,Lister!$D$7:$D$16)-P1220)*O1220/NETWORKDAYS(Lister!$D$19,Lister!$E$19,Lister!$D$7:$D$16),IF(E1220&gt;DATE(2021,12,31),0)))),0),"")</f>
        <v/>
      </c>
      <c r="T1220" s="22" t="str">
        <f>IFERROR(MAX(IF(OR(P1220="",Q1220="",R1220=""),"",IF(AND(MONTH(E1220)=1,MONTH(F1220)=1),(NETWORKDAYS(E1220,F1220,Lister!$D$7:$D$16)-Q1220)*O1220/NETWORKDAYS(Lister!$D$20,Lister!$E$20,Lister!$D$7:$D$16),IF(AND(MONTH(E1220)=1,F1220&gt;DATE(2022,1,31)),(NETWORKDAYS(E1220,Lister!$E$20,Lister!$D$7:$D$16)-Q1220)*O1220/NETWORKDAYS(Lister!$D$20,Lister!$E$20,Lister!$D$7:$D$16),IF(AND(E1220&lt;DATE(2022,1,1),MONTH(F1220)=1),(NETWORKDAYS(Lister!$D$20,F1220,Lister!$D$7:$D$16)-Q1220)*O1220/NETWORKDAYS(Lister!$D$20,Lister!$E$20,Lister!$D$7:$D$16),IF(AND(E1220&lt;DATE(2022,1,1),F1220&gt;DATE(2022,1,31)),(NETWORKDAYS(Lister!$D$20,Lister!$E$20,Lister!$D$7:$D$16)-Q1220)*O1220/NETWORKDAYS(Lister!$D$20,Lister!$E$20,Lister!$D$7:$D$16),IF(OR(AND(E1220&lt;DATE(2022,1,1),F1220&lt;DATE(2022,1,1)),E1220&gt;DATE(2022,1,31)),0)))))),0),"")</f>
        <v/>
      </c>
      <c r="U1220" s="22" t="str">
        <f>IFERROR(MAX(IF(OR(P1220="",Q1220="",R1220=""),"",IF(AND(MONTH(E1220)=2,MONTH(F1220)=2),(NETWORKDAYS(E1220,F1220,Lister!$D$7:$D$16)-R1220)*O1220/NETWORKDAYS(Lister!$D$21,Lister!$E$21,Lister!$D$7:$D$16),IF(AND(MONTH(E1220)=2,F1220&gt;DATE(2022,2,28)),(NETWORKDAYS(E1220,Lister!$E$21,Lister!$D$7:$D$16)-R1220)*O1220/NETWORKDAYS(Lister!$D$21,Lister!$E$21,Lister!$D$7:$D$16),IF(AND(E1220&lt;DATE(2022,2,1),MONTH(F1220)=2),(NETWORKDAYS(Lister!$D$21,F1220,Lister!$D$7:$D$16)-R1220)*O1220/NETWORKDAYS(Lister!$D$21,Lister!$E$21,Lister!$D$7:$D$16),IF(AND(E1220&lt;DATE(2022,2,1),F1220&gt;DATE(2022,2,28)),(NETWORKDAYS(Lister!$D$21,Lister!$E$21,Lister!$D$7:$D$16)-R1220)*O1220/NETWORKDAYS(Lister!$D$21,Lister!$E$21,Lister!$D$7:$D$16),IF(OR(AND(E1220&lt;DATE(2022,2,1),F1220&lt;DATE(2022,2,1)),E1220&gt;DATE(2022,2,28)),0)))))),0),"")</f>
        <v/>
      </c>
      <c r="V1220" s="23" t="str">
        <f t="shared" si="129"/>
        <v/>
      </c>
      <c r="W1220" s="23" t="str">
        <f t="shared" si="130"/>
        <v/>
      </c>
      <c r="X1220" s="24" t="str">
        <f t="shared" si="131"/>
        <v/>
      </c>
    </row>
    <row r="1221" spans="1:24" x14ac:dyDescent="0.3">
      <c r="A1221" s="4" t="str">
        <f t="shared" si="132"/>
        <v/>
      </c>
      <c r="B1221" s="41"/>
      <c r="C1221" s="42"/>
      <c r="D1221" s="43"/>
      <c r="E1221" s="44"/>
      <c r="F1221" s="44"/>
      <c r="G1221" s="17" t="str">
        <f>IF(OR(E1221="",F1221=""),"",NETWORKDAYS(E1221,F1221,Lister!$D$7:$D$16))</f>
        <v/>
      </c>
      <c r="I1221" s="45" t="str">
        <f t="shared" si="126"/>
        <v/>
      </c>
      <c r="J1221" s="46"/>
      <c r="K1221" s="47">
        <f>IF(ISNUMBER('Opsparede løndele'!I1206),J1221+'Opsparede løndele'!I1206,J1221)</f>
        <v>0</v>
      </c>
      <c r="L1221" s="48"/>
      <c r="M1221" s="49"/>
      <c r="N1221" s="23" t="str">
        <f t="shared" si="127"/>
        <v/>
      </c>
      <c r="O1221" s="21" t="str">
        <f t="shared" si="128"/>
        <v/>
      </c>
      <c r="P1221" s="49"/>
      <c r="Q1221" s="49"/>
      <c r="R1221" s="49"/>
      <c r="S1221" s="22" t="str">
        <f>IFERROR(MAX(IF(OR(P1221="",Q1221="",R1221=""),"",IF(AND(MONTH(E1221)=12,MONTH(F1221)=12),(NETWORKDAYS(E1221,F1221,Lister!$D$7:$D$16)-P1221)*O1221/NETWORKDAYS(Lister!$D$19,Lister!$E$19,Lister!$D$7:$D$16),IF(AND(MONTH(E1221)=12,F1221&gt;DATE(2021,12,31)),(NETWORKDAYS(E1221,Lister!$E$19,Lister!$D$7:$D$16)-P1221)*O1221/NETWORKDAYS(Lister!$D$19,Lister!$E$19,Lister!$D$7:$D$16),IF(E1221&gt;DATE(2021,12,31),0)))),0),"")</f>
        <v/>
      </c>
      <c r="T1221" s="22" t="str">
        <f>IFERROR(MAX(IF(OR(P1221="",Q1221="",R1221=""),"",IF(AND(MONTH(E1221)=1,MONTH(F1221)=1),(NETWORKDAYS(E1221,F1221,Lister!$D$7:$D$16)-Q1221)*O1221/NETWORKDAYS(Lister!$D$20,Lister!$E$20,Lister!$D$7:$D$16),IF(AND(MONTH(E1221)=1,F1221&gt;DATE(2022,1,31)),(NETWORKDAYS(E1221,Lister!$E$20,Lister!$D$7:$D$16)-Q1221)*O1221/NETWORKDAYS(Lister!$D$20,Lister!$E$20,Lister!$D$7:$D$16),IF(AND(E1221&lt;DATE(2022,1,1),MONTH(F1221)=1),(NETWORKDAYS(Lister!$D$20,F1221,Lister!$D$7:$D$16)-Q1221)*O1221/NETWORKDAYS(Lister!$D$20,Lister!$E$20,Lister!$D$7:$D$16),IF(AND(E1221&lt;DATE(2022,1,1),F1221&gt;DATE(2022,1,31)),(NETWORKDAYS(Lister!$D$20,Lister!$E$20,Lister!$D$7:$D$16)-Q1221)*O1221/NETWORKDAYS(Lister!$D$20,Lister!$E$20,Lister!$D$7:$D$16),IF(OR(AND(E1221&lt;DATE(2022,1,1),F1221&lt;DATE(2022,1,1)),E1221&gt;DATE(2022,1,31)),0)))))),0),"")</f>
        <v/>
      </c>
      <c r="U1221" s="22" t="str">
        <f>IFERROR(MAX(IF(OR(P1221="",Q1221="",R1221=""),"",IF(AND(MONTH(E1221)=2,MONTH(F1221)=2),(NETWORKDAYS(E1221,F1221,Lister!$D$7:$D$16)-R1221)*O1221/NETWORKDAYS(Lister!$D$21,Lister!$E$21,Lister!$D$7:$D$16),IF(AND(MONTH(E1221)=2,F1221&gt;DATE(2022,2,28)),(NETWORKDAYS(E1221,Lister!$E$21,Lister!$D$7:$D$16)-R1221)*O1221/NETWORKDAYS(Lister!$D$21,Lister!$E$21,Lister!$D$7:$D$16),IF(AND(E1221&lt;DATE(2022,2,1),MONTH(F1221)=2),(NETWORKDAYS(Lister!$D$21,F1221,Lister!$D$7:$D$16)-R1221)*O1221/NETWORKDAYS(Lister!$D$21,Lister!$E$21,Lister!$D$7:$D$16),IF(AND(E1221&lt;DATE(2022,2,1),F1221&gt;DATE(2022,2,28)),(NETWORKDAYS(Lister!$D$21,Lister!$E$21,Lister!$D$7:$D$16)-R1221)*O1221/NETWORKDAYS(Lister!$D$21,Lister!$E$21,Lister!$D$7:$D$16),IF(OR(AND(E1221&lt;DATE(2022,2,1),F1221&lt;DATE(2022,2,1)),E1221&gt;DATE(2022,2,28)),0)))))),0),"")</f>
        <v/>
      </c>
      <c r="V1221" s="23" t="str">
        <f t="shared" si="129"/>
        <v/>
      </c>
      <c r="W1221" s="23" t="str">
        <f t="shared" si="130"/>
        <v/>
      </c>
      <c r="X1221" s="24" t="str">
        <f t="shared" si="131"/>
        <v/>
      </c>
    </row>
    <row r="1222" spans="1:24" x14ac:dyDescent="0.3">
      <c r="A1222" s="4" t="str">
        <f t="shared" si="132"/>
        <v/>
      </c>
      <c r="B1222" s="41"/>
      <c r="C1222" s="42"/>
      <c r="D1222" s="43"/>
      <c r="E1222" s="44"/>
      <c r="F1222" s="44"/>
      <c r="G1222" s="17" t="str">
        <f>IF(OR(E1222="",F1222=""),"",NETWORKDAYS(E1222,F1222,Lister!$D$7:$D$16))</f>
        <v/>
      </c>
      <c r="I1222" s="45" t="str">
        <f t="shared" si="126"/>
        <v/>
      </c>
      <c r="J1222" s="46"/>
      <c r="K1222" s="47">
        <f>IF(ISNUMBER('Opsparede løndele'!I1207),J1222+'Opsparede løndele'!I1207,J1222)</f>
        <v>0</v>
      </c>
      <c r="L1222" s="48"/>
      <c r="M1222" s="49"/>
      <c r="N1222" s="23" t="str">
        <f t="shared" si="127"/>
        <v/>
      </c>
      <c r="O1222" s="21" t="str">
        <f t="shared" si="128"/>
        <v/>
      </c>
      <c r="P1222" s="49"/>
      <c r="Q1222" s="49"/>
      <c r="R1222" s="49"/>
      <c r="S1222" s="22" t="str">
        <f>IFERROR(MAX(IF(OR(P1222="",Q1222="",R1222=""),"",IF(AND(MONTH(E1222)=12,MONTH(F1222)=12),(NETWORKDAYS(E1222,F1222,Lister!$D$7:$D$16)-P1222)*O1222/NETWORKDAYS(Lister!$D$19,Lister!$E$19,Lister!$D$7:$D$16),IF(AND(MONTH(E1222)=12,F1222&gt;DATE(2021,12,31)),(NETWORKDAYS(E1222,Lister!$E$19,Lister!$D$7:$D$16)-P1222)*O1222/NETWORKDAYS(Lister!$D$19,Lister!$E$19,Lister!$D$7:$D$16),IF(E1222&gt;DATE(2021,12,31),0)))),0),"")</f>
        <v/>
      </c>
      <c r="T1222" s="22" t="str">
        <f>IFERROR(MAX(IF(OR(P1222="",Q1222="",R1222=""),"",IF(AND(MONTH(E1222)=1,MONTH(F1222)=1),(NETWORKDAYS(E1222,F1222,Lister!$D$7:$D$16)-Q1222)*O1222/NETWORKDAYS(Lister!$D$20,Lister!$E$20,Lister!$D$7:$D$16),IF(AND(MONTH(E1222)=1,F1222&gt;DATE(2022,1,31)),(NETWORKDAYS(E1222,Lister!$E$20,Lister!$D$7:$D$16)-Q1222)*O1222/NETWORKDAYS(Lister!$D$20,Lister!$E$20,Lister!$D$7:$D$16),IF(AND(E1222&lt;DATE(2022,1,1),MONTH(F1222)=1),(NETWORKDAYS(Lister!$D$20,F1222,Lister!$D$7:$D$16)-Q1222)*O1222/NETWORKDAYS(Lister!$D$20,Lister!$E$20,Lister!$D$7:$D$16),IF(AND(E1222&lt;DATE(2022,1,1),F1222&gt;DATE(2022,1,31)),(NETWORKDAYS(Lister!$D$20,Lister!$E$20,Lister!$D$7:$D$16)-Q1222)*O1222/NETWORKDAYS(Lister!$D$20,Lister!$E$20,Lister!$D$7:$D$16),IF(OR(AND(E1222&lt;DATE(2022,1,1),F1222&lt;DATE(2022,1,1)),E1222&gt;DATE(2022,1,31)),0)))))),0),"")</f>
        <v/>
      </c>
      <c r="U1222" s="22" t="str">
        <f>IFERROR(MAX(IF(OR(P1222="",Q1222="",R1222=""),"",IF(AND(MONTH(E1222)=2,MONTH(F1222)=2),(NETWORKDAYS(E1222,F1222,Lister!$D$7:$D$16)-R1222)*O1222/NETWORKDAYS(Lister!$D$21,Lister!$E$21,Lister!$D$7:$D$16),IF(AND(MONTH(E1222)=2,F1222&gt;DATE(2022,2,28)),(NETWORKDAYS(E1222,Lister!$E$21,Lister!$D$7:$D$16)-R1222)*O1222/NETWORKDAYS(Lister!$D$21,Lister!$E$21,Lister!$D$7:$D$16),IF(AND(E1222&lt;DATE(2022,2,1),MONTH(F1222)=2),(NETWORKDAYS(Lister!$D$21,F1222,Lister!$D$7:$D$16)-R1222)*O1222/NETWORKDAYS(Lister!$D$21,Lister!$E$21,Lister!$D$7:$D$16),IF(AND(E1222&lt;DATE(2022,2,1),F1222&gt;DATE(2022,2,28)),(NETWORKDAYS(Lister!$D$21,Lister!$E$21,Lister!$D$7:$D$16)-R1222)*O1222/NETWORKDAYS(Lister!$D$21,Lister!$E$21,Lister!$D$7:$D$16),IF(OR(AND(E1222&lt;DATE(2022,2,1),F1222&lt;DATE(2022,2,1)),E1222&gt;DATE(2022,2,28)),0)))))),0),"")</f>
        <v/>
      </c>
      <c r="V1222" s="23" t="str">
        <f t="shared" si="129"/>
        <v/>
      </c>
      <c r="W1222" s="23" t="str">
        <f t="shared" si="130"/>
        <v/>
      </c>
      <c r="X1222" s="24" t="str">
        <f t="shared" si="131"/>
        <v/>
      </c>
    </row>
    <row r="1223" spans="1:24" x14ac:dyDescent="0.3">
      <c r="A1223" s="4" t="str">
        <f t="shared" si="132"/>
        <v/>
      </c>
      <c r="B1223" s="41"/>
      <c r="C1223" s="42"/>
      <c r="D1223" s="43"/>
      <c r="E1223" s="44"/>
      <c r="F1223" s="44"/>
      <c r="G1223" s="17" t="str">
        <f>IF(OR(E1223="",F1223=""),"",NETWORKDAYS(E1223,F1223,Lister!$D$7:$D$16))</f>
        <v/>
      </c>
      <c r="I1223" s="45" t="str">
        <f t="shared" si="126"/>
        <v/>
      </c>
      <c r="J1223" s="46"/>
      <c r="K1223" s="47">
        <f>IF(ISNUMBER('Opsparede løndele'!I1208),J1223+'Opsparede løndele'!I1208,J1223)</f>
        <v>0</v>
      </c>
      <c r="L1223" s="48"/>
      <c r="M1223" s="49"/>
      <c r="N1223" s="23" t="str">
        <f t="shared" si="127"/>
        <v/>
      </c>
      <c r="O1223" s="21" t="str">
        <f t="shared" si="128"/>
        <v/>
      </c>
      <c r="P1223" s="49"/>
      <c r="Q1223" s="49"/>
      <c r="R1223" s="49"/>
      <c r="S1223" s="22" t="str">
        <f>IFERROR(MAX(IF(OR(P1223="",Q1223="",R1223=""),"",IF(AND(MONTH(E1223)=12,MONTH(F1223)=12),(NETWORKDAYS(E1223,F1223,Lister!$D$7:$D$16)-P1223)*O1223/NETWORKDAYS(Lister!$D$19,Lister!$E$19,Lister!$D$7:$D$16),IF(AND(MONTH(E1223)=12,F1223&gt;DATE(2021,12,31)),(NETWORKDAYS(E1223,Lister!$E$19,Lister!$D$7:$D$16)-P1223)*O1223/NETWORKDAYS(Lister!$D$19,Lister!$E$19,Lister!$D$7:$D$16),IF(E1223&gt;DATE(2021,12,31),0)))),0),"")</f>
        <v/>
      </c>
      <c r="T1223" s="22" t="str">
        <f>IFERROR(MAX(IF(OR(P1223="",Q1223="",R1223=""),"",IF(AND(MONTH(E1223)=1,MONTH(F1223)=1),(NETWORKDAYS(E1223,F1223,Lister!$D$7:$D$16)-Q1223)*O1223/NETWORKDAYS(Lister!$D$20,Lister!$E$20,Lister!$D$7:$D$16),IF(AND(MONTH(E1223)=1,F1223&gt;DATE(2022,1,31)),(NETWORKDAYS(E1223,Lister!$E$20,Lister!$D$7:$D$16)-Q1223)*O1223/NETWORKDAYS(Lister!$D$20,Lister!$E$20,Lister!$D$7:$D$16),IF(AND(E1223&lt;DATE(2022,1,1),MONTH(F1223)=1),(NETWORKDAYS(Lister!$D$20,F1223,Lister!$D$7:$D$16)-Q1223)*O1223/NETWORKDAYS(Lister!$D$20,Lister!$E$20,Lister!$D$7:$D$16),IF(AND(E1223&lt;DATE(2022,1,1),F1223&gt;DATE(2022,1,31)),(NETWORKDAYS(Lister!$D$20,Lister!$E$20,Lister!$D$7:$D$16)-Q1223)*O1223/NETWORKDAYS(Lister!$D$20,Lister!$E$20,Lister!$D$7:$D$16),IF(OR(AND(E1223&lt;DATE(2022,1,1),F1223&lt;DATE(2022,1,1)),E1223&gt;DATE(2022,1,31)),0)))))),0),"")</f>
        <v/>
      </c>
      <c r="U1223" s="22" t="str">
        <f>IFERROR(MAX(IF(OR(P1223="",Q1223="",R1223=""),"",IF(AND(MONTH(E1223)=2,MONTH(F1223)=2),(NETWORKDAYS(E1223,F1223,Lister!$D$7:$D$16)-R1223)*O1223/NETWORKDAYS(Lister!$D$21,Lister!$E$21,Lister!$D$7:$D$16),IF(AND(MONTH(E1223)=2,F1223&gt;DATE(2022,2,28)),(NETWORKDAYS(E1223,Lister!$E$21,Lister!$D$7:$D$16)-R1223)*O1223/NETWORKDAYS(Lister!$D$21,Lister!$E$21,Lister!$D$7:$D$16),IF(AND(E1223&lt;DATE(2022,2,1),MONTH(F1223)=2),(NETWORKDAYS(Lister!$D$21,F1223,Lister!$D$7:$D$16)-R1223)*O1223/NETWORKDAYS(Lister!$D$21,Lister!$E$21,Lister!$D$7:$D$16),IF(AND(E1223&lt;DATE(2022,2,1),F1223&gt;DATE(2022,2,28)),(NETWORKDAYS(Lister!$D$21,Lister!$E$21,Lister!$D$7:$D$16)-R1223)*O1223/NETWORKDAYS(Lister!$D$21,Lister!$E$21,Lister!$D$7:$D$16),IF(OR(AND(E1223&lt;DATE(2022,2,1),F1223&lt;DATE(2022,2,1)),E1223&gt;DATE(2022,2,28)),0)))))),0),"")</f>
        <v/>
      </c>
      <c r="V1223" s="23" t="str">
        <f t="shared" si="129"/>
        <v/>
      </c>
      <c r="W1223" s="23" t="str">
        <f t="shared" si="130"/>
        <v/>
      </c>
      <c r="X1223" s="24" t="str">
        <f t="shared" si="131"/>
        <v/>
      </c>
    </row>
    <row r="1224" spans="1:24" x14ac:dyDescent="0.3">
      <c r="A1224" s="4" t="str">
        <f t="shared" si="132"/>
        <v/>
      </c>
      <c r="B1224" s="41"/>
      <c r="C1224" s="42"/>
      <c r="D1224" s="43"/>
      <c r="E1224" s="44"/>
      <c r="F1224" s="44"/>
      <c r="G1224" s="17" t="str">
        <f>IF(OR(E1224="",F1224=""),"",NETWORKDAYS(E1224,F1224,Lister!$D$7:$D$16))</f>
        <v/>
      </c>
      <c r="I1224" s="45" t="str">
        <f t="shared" si="126"/>
        <v/>
      </c>
      <c r="J1224" s="46"/>
      <c r="K1224" s="47">
        <f>IF(ISNUMBER('Opsparede løndele'!I1209),J1224+'Opsparede løndele'!I1209,J1224)</f>
        <v>0</v>
      </c>
      <c r="L1224" s="48"/>
      <c r="M1224" s="49"/>
      <c r="N1224" s="23" t="str">
        <f t="shared" si="127"/>
        <v/>
      </c>
      <c r="O1224" s="21" t="str">
        <f t="shared" si="128"/>
        <v/>
      </c>
      <c r="P1224" s="49"/>
      <c r="Q1224" s="49"/>
      <c r="R1224" s="49"/>
      <c r="S1224" s="22" t="str">
        <f>IFERROR(MAX(IF(OR(P1224="",Q1224="",R1224=""),"",IF(AND(MONTH(E1224)=12,MONTH(F1224)=12),(NETWORKDAYS(E1224,F1224,Lister!$D$7:$D$16)-P1224)*O1224/NETWORKDAYS(Lister!$D$19,Lister!$E$19,Lister!$D$7:$D$16),IF(AND(MONTH(E1224)=12,F1224&gt;DATE(2021,12,31)),(NETWORKDAYS(E1224,Lister!$E$19,Lister!$D$7:$D$16)-P1224)*O1224/NETWORKDAYS(Lister!$D$19,Lister!$E$19,Lister!$D$7:$D$16),IF(E1224&gt;DATE(2021,12,31),0)))),0),"")</f>
        <v/>
      </c>
      <c r="T1224" s="22" t="str">
        <f>IFERROR(MAX(IF(OR(P1224="",Q1224="",R1224=""),"",IF(AND(MONTH(E1224)=1,MONTH(F1224)=1),(NETWORKDAYS(E1224,F1224,Lister!$D$7:$D$16)-Q1224)*O1224/NETWORKDAYS(Lister!$D$20,Lister!$E$20,Lister!$D$7:$D$16),IF(AND(MONTH(E1224)=1,F1224&gt;DATE(2022,1,31)),(NETWORKDAYS(E1224,Lister!$E$20,Lister!$D$7:$D$16)-Q1224)*O1224/NETWORKDAYS(Lister!$D$20,Lister!$E$20,Lister!$D$7:$D$16),IF(AND(E1224&lt;DATE(2022,1,1),MONTH(F1224)=1),(NETWORKDAYS(Lister!$D$20,F1224,Lister!$D$7:$D$16)-Q1224)*O1224/NETWORKDAYS(Lister!$D$20,Lister!$E$20,Lister!$D$7:$D$16),IF(AND(E1224&lt;DATE(2022,1,1),F1224&gt;DATE(2022,1,31)),(NETWORKDAYS(Lister!$D$20,Lister!$E$20,Lister!$D$7:$D$16)-Q1224)*O1224/NETWORKDAYS(Lister!$D$20,Lister!$E$20,Lister!$D$7:$D$16),IF(OR(AND(E1224&lt;DATE(2022,1,1),F1224&lt;DATE(2022,1,1)),E1224&gt;DATE(2022,1,31)),0)))))),0),"")</f>
        <v/>
      </c>
      <c r="U1224" s="22" t="str">
        <f>IFERROR(MAX(IF(OR(P1224="",Q1224="",R1224=""),"",IF(AND(MONTH(E1224)=2,MONTH(F1224)=2),(NETWORKDAYS(E1224,F1224,Lister!$D$7:$D$16)-R1224)*O1224/NETWORKDAYS(Lister!$D$21,Lister!$E$21,Lister!$D$7:$D$16),IF(AND(MONTH(E1224)=2,F1224&gt;DATE(2022,2,28)),(NETWORKDAYS(E1224,Lister!$E$21,Lister!$D$7:$D$16)-R1224)*O1224/NETWORKDAYS(Lister!$D$21,Lister!$E$21,Lister!$D$7:$D$16),IF(AND(E1224&lt;DATE(2022,2,1),MONTH(F1224)=2),(NETWORKDAYS(Lister!$D$21,F1224,Lister!$D$7:$D$16)-R1224)*O1224/NETWORKDAYS(Lister!$D$21,Lister!$E$21,Lister!$D$7:$D$16),IF(AND(E1224&lt;DATE(2022,2,1),F1224&gt;DATE(2022,2,28)),(NETWORKDAYS(Lister!$D$21,Lister!$E$21,Lister!$D$7:$D$16)-R1224)*O1224/NETWORKDAYS(Lister!$D$21,Lister!$E$21,Lister!$D$7:$D$16),IF(OR(AND(E1224&lt;DATE(2022,2,1),F1224&lt;DATE(2022,2,1)),E1224&gt;DATE(2022,2,28)),0)))))),0),"")</f>
        <v/>
      </c>
      <c r="V1224" s="23" t="str">
        <f t="shared" si="129"/>
        <v/>
      </c>
      <c r="W1224" s="23" t="str">
        <f t="shared" si="130"/>
        <v/>
      </c>
      <c r="X1224" s="24" t="str">
        <f t="shared" si="131"/>
        <v/>
      </c>
    </row>
    <row r="1225" spans="1:24" x14ac:dyDescent="0.3">
      <c r="A1225" s="4" t="str">
        <f t="shared" si="132"/>
        <v/>
      </c>
      <c r="B1225" s="41"/>
      <c r="C1225" s="42"/>
      <c r="D1225" s="43"/>
      <c r="E1225" s="44"/>
      <c r="F1225" s="44"/>
      <c r="G1225" s="17" t="str">
        <f>IF(OR(E1225="",F1225=""),"",NETWORKDAYS(E1225,F1225,Lister!$D$7:$D$16))</f>
        <v/>
      </c>
      <c r="I1225" s="45" t="str">
        <f t="shared" si="126"/>
        <v/>
      </c>
      <c r="J1225" s="46"/>
      <c r="K1225" s="47">
        <f>IF(ISNUMBER('Opsparede løndele'!I1210),J1225+'Opsparede løndele'!I1210,J1225)</f>
        <v>0</v>
      </c>
      <c r="L1225" s="48"/>
      <c r="M1225" s="49"/>
      <c r="N1225" s="23" t="str">
        <f t="shared" si="127"/>
        <v/>
      </c>
      <c r="O1225" s="21" t="str">
        <f t="shared" si="128"/>
        <v/>
      </c>
      <c r="P1225" s="49"/>
      <c r="Q1225" s="49"/>
      <c r="R1225" s="49"/>
      <c r="S1225" s="22" t="str">
        <f>IFERROR(MAX(IF(OR(P1225="",Q1225="",R1225=""),"",IF(AND(MONTH(E1225)=12,MONTH(F1225)=12),(NETWORKDAYS(E1225,F1225,Lister!$D$7:$D$16)-P1225)*O1225/NETWORKDAYS(Lister!$D$19,Lister!$E$19,Lister!$D$7:$D$16),IF(AND(MONTH(E1225)=12,F1225&gt;DATE(2021,12,31)),(NETWORKDAYS(E1225,Lister!$E$19,Lister!$D$7:$D$16)-P1225)*O1225/NETWORKDAYS(Lister!$D$19,Lister!$E$19,Lister!$D$7:$D$16),IF(E1225&gt;DATE(2021,12,31),0)))),0),"")</f>
        <v/>
      </c>
      <c r="T1225" s="22" t="str">
        <f>IFERROR(MAX(IF(OR(P1225="",Q1225="",R1225=""),"",IF(AND(MONTH(E1225)=1,MONTH(F1225)=1),(NETWORKDAYS(E1225,F1225,Lister!$D$7:$D$16)-Q1225)*O1225/NETWORKDAYS(Lister!$D$20,Lister!$E$20,Lister!$D$7:$D$16),IF(AND(MONTH(E1225)=1,F1225&gt;DATE(2022,1,31)),(NETWORKDAYS(E1225,Lister!$E$20,Lister!$D$7:$D$16)-Q1225)*O1225/NETWORKDAYS(Lister!$D$20,Lister!$E$20,Lister!$D$7:$D$16),IF(AND(E1225&lt;DATE(2022,1,1),MONTH(F1225)=1),(NETWORKDAYS(Lister!$D$20,F1225,Lister!$D$7:$D$16)-Q1225)*O1225/NETWORKDAYS(Lister!$D$20,Lister!$E$20,Lister!$D$7:$D$16),IF(AND(E1225&lt;DATE(2022,1,1),F1225&gt;DATE(2022,1,31)),(NETWORKDAYS(Lister!$D$20,Lister!$E$20,Lister!$D$7:$D$16)-Q1225)*O1225/NETWORKDAYS(Lister!$D$20,Lister!$E$20,Lister!$D$7:$D$16),IF(OR(AND(E1225&lt;DATE(2022,1,1),F1225&lt;DATE(2022,1,1)),E1225&gt;DATE(2022,1,31)),0)))))),0),"")</f>
        <v/>
      </c>
      <c r="U1225" s="22" t="str">
        <f>IFERROR(MAX(IF(OR(P1225="",Q1225="",R1225=""),"",IF(AND(MONTH(E1225)=2,MONTH(F1225)=2),(NETWORKDAYS(E1225,F1225,Lister!$D$7:$D$16)-R1225)*O1225/NETWORKDAYS(Lister!$D$21,Lister!$E$21,Lister!$D$7:$D$16),IF(AND(MONTH(E1225)=2,F1225&gt;DATE(2022,2,28)),(NETWORKDAYS(E1225,Lister!$E$21,Lister!$D$7:$D$16)-R1225)*O1225/NETWORKDAYS(Lister!$D$21,Lister!$E$21,Lister!$D$7:$D$16),IF(AND(E1225&lt;DATE(2022,2,1),MONTH(F1225)=2),(NETWORKDAYS(Lister!$D$21,F1225,Lister!$D$7:$D$16)-R1225)*O1225/NETWORKDAYS(Lister!$D$21,Lister!$E$21,Lister!$D$7:$D$16),IF(AND(E1225&lt;DATE(2022,2,1),F1225&gt;DATE(2022,2,28)),(NETWORKDAYS(Lister!$D$21,Lister!$E$21,Lister!$D$7:$D$16)-R1225)*O1225/NETWORKDAYS(Lister!$D$21,Lister!$E$21,Lister!$D$7:$D$16),IF(OR(AND(E1225&lt;DATE(2022,2,1),F1225&lt;DATE(2022,2,1)),E1225&gt;DATE(2022,2,28)),0)))))),0),"")</f>
        <v/>
      </c>
      <c r="V1225" s="23" t="str">
        <f t="shared" si="129"/>
        <v/>
      </c>
      <c r="W1225" s="23" t="str">
        <f t="shared" si="130"/>
        <v/>
      </c>
      <c r="X1225" s="24" t="str">
        <f t="shared" si="131"/>
        <v/>
      </c>
    </row>
    <row r="1226" spans="1:24" x14ac:dyDescent="0.3">
      <c r="A1226" s="4" t="str">
        <f t="shared" si="132"/>
        <v/>
      </c>
      <c r="B1226" s="41"/>
      <c r="C1226" s="42"/>
      <c r="D1226" s="43"/>
      <c r="E1226" s="44"/>
      <c r="F1226" s="44"/>
      <c r="G1226" s="17" t="str">
        <f>IF(OR(E1226="",F1226=""),"",NETWORKDAYS(E1226,F1226,Lister!$D$7:$D$16))</f>
        <v/>
      </c>
      <c r="I1226" s="45" t="str">
        <f t="shared" si="126"/>
        <v/>
      </c>
      <c r="J1226" s="46"/>
      <c r="K1226" s="47">
        <f>IF(ISNUMBER('Opsparede løndele'!I1211),J1226+'Opsparede løndele'!I1211,J1226)</f>
        <v>0</v>
      </c>
      <c r="L1226" s="48"/>
      <c r="M1226" s="49"/>
      <c r="N1226" s="23" t="str">
        <f t="shared" si="127"/>
        <v/>
      </c>
      <c r="O1226" s="21" t="str">
        <f t="shared" si="128"/>
        <v/>
      </c>
      <c r="P1226" s="49"/>
      <c r="Q1226" s="49"/>
      <c r="R1226" s="49"/>
      <c r="S1226" s="22" t="str">
        <f>IFERROR(MAX(IF(OR(P1226="",Q1226="",R1226=""),"",IF(AND(MONTH(E1226)=12,MONTH(F1226)=12),(NETWORKDAYS(E1226,F1226,Lister!$D$7:$D$16)-P1226)*O1226/NETWORKDAYS(Lister!$D$19,Lister!$E$19,Lister!$D$7:$D$16),IF(AND(MONTH(E1226)=12,F1226&gt;DATE(2021,12,31)),(NETWORKDAYS(E1226,Lister!$E$19,Lister!$D$7:$D$16)-P1226)*O1226/NETWORKDAYS(Lister!$D$19,Lister!$E$19,Lister!$D$7:$D$16),IF(E1226&gt;DATE(2021,12,31),0)))),0),"")</f>
        <v/>
      </c>
      <c r="T1226" s="22" t="str">
        <f>IFERROR(MAX(IF(OR(P1226="",Q1226="",R1226=""),"",IF(AND(MONTH(E1226)=1,MONTH(F1226)=1),(NETWORKDAYS(E1226,F1226,Lister!$D$7:$D$16)-Q1226)*O1226/NETWORKDAYS(Lister!$D$20,Lister!$E$20,Lister!$D$7:$D$16),IF(AND(MONTH(E1226)=1,F1226&gt;DATE(2022,1,31)),(NETWORKDAYS(E1226,Lister!$E$20,Lister!$D$7:$D$16)-Q1226)*O1226/NETWORKDAYS(Lister!$D$20,Lister!$E$20,Lister!$D$7:$D$16),IF(AND(E1226&lt;DATE(2022,1,1),MONTH(F1226)=1),(NETWORKDAYS(Lister!$D$20,F1226,Lister!$D$7:$D$16)-Q1226)*O1226/NETWORKDAYS(Lister!$D$20,Lister!$E$20,Lister!$D$7:$D$16),IF(AND(E1226&lt;DATE(2022,1,1),F1226&gt;DATE(2022,1,31)),(NETWORKDAYS(Lister!$D$20,Lister!$E$20,Lister!$D$7:$D$16)-Q1226)*O1226/NETWORKDAYS(Lister!$D$20,Lister!$E$20,Lister!$D$7:$D$16),IF(OR(AND(E1226&lt;DATE(2022,1,1),F1226&lt;DATE(2022,1,1)),E1226&gt;DATE(2022,1,31)),0)))))),0),"")</f>
        <v/>
      </c>
      <c r="U1226" s="22" t="str">
        <f>IFERROR(MAX(IF(OR(P1226="",Q1226="",R1226=""),"",IF(AND(MONTH(E1226)=2,MONTH(F1226)=2),(NETWORKDAYS(E1226,F1226,Lister!$D$7:$D$16)-R1226)*O1226/NETWORKDAYS(Lister!$D$21,Lister!$E$21,Lister!$D$7:$D$16),IF(AND(MONTH(E1226)=2,F1226&gt;DATE(2022,2,28)),(NETWORKDAYS(E1226,Lister!$E$21,Lister!$D$7:$D$16)-R1226)*O1226/NETWORKDAYS(Lister!$D$21,Lister!$E$21,Lister!$D$7:$D$16),IF(AND(E1226&lt;DATE(2022,2,1),MONTH(F1226)=2),(NETWORKDAYS(Lister!$D$21,F1226,Lister!$D$7:$D$16)-R1226)*O1226/NETWORKDAYS(Lister!$D$21,Lister!$E$21,Lister!$D$7:$D$16),IF(AND(E1226&lt;DATE(2022,2,1),F1226&gt;DATE(2022,2,28)),(NETWORKDAYS(Lister!$D$21,Lister!$E$21,Lister!$D$7:$D$16)-R1226)*O1226/NETWORKDAYS(Lister!$D$21,Lister!$E$21,Lister!$D$7:$D$16),IF(OR(AND(E1226&lt;DATE(2022,2,1),F1226&lt;DATE(2022,2,1)),E1226&gt;DATE(2022,2,28)),0)))))),0),"")</f>
        <v/>
      </c>
      <c r="V1226" s="23" t="str">
        <f t="shared" si="129"/>
        <v/>
      </c>
      <c r="W1226" s="23" t="str">
        <f t="shared" si="130"/>
        <v/>
      </c>
      <c r="X1226" s="24" t="str">
        <f t="shared" si="131"/>
        <v/>
      </c>
    </row>
    <row r="1227" spans="1:24" x14ac:dyDescent="0.3">
      <c r="A1227" s="4" t="str">
        <f t="shared" si="132"/>
        <v/>
      </c>
      <c r="B1227" s="41"/>
      <c r="C1227" s="42"/>
      <c r="D1227" s="43"/>
      <c r="E1227" s="44"/>
      <c r="F1227" s="44"/>
      <c r="G1227" s="17" t="str">
        <f>IF(OR(E1227="",F1227=""),"",NETWORKDAYS(E1227,F1227,Lister!$D$7:$D$16))</f>
        <v/>
      </c>
      <c r="I1227" s="45" t="str">
        <f t="shared" si="126"/>
        <v/>
      </c>
      <c r="J1227" s="46"/>
      <c r="K1227" s="47">
        <f>IF(ISNUMBER('Opsparede løndele'!I1212),J1227+'Opsparede løndele'!I1212,J1227)</f>
        <v>0</v>
      </c>
      <c r="L1227" s="48"/>
      <c r="M1227" s="49"/>
      <c r="N1227" s="23" t="str">
        <f t="shared" si="127"/>
        <v/>
      </c>
      <c r="O1227" s="21" t="str">
        <f t="shared" si="128"/>
        <v/>
      </c>
      <c r="P1227" s="49"/>
      <c r="Q1227" s="49"/>
      <c r="R1227" s="49"/>
      <c r="S1227" s="22" t="str">
        <f>IFERROR(MAX(IF(OR(P1227="",Q1227="",R1227=""),"",IF(AND(MONTH(E1227)=12,MONTH(F1227)=12),(NETWORKDAYS(E1227,F1227,Lister!$D$7:$D$16)-P1227)*O1227/NETWORKDAYS(Lister!$D$19,Lister!$E$19,Lister!$D$7:$D$16),IF(AND(MONTH(E1227)=12,F1227&gt;DATE(2021,12,31)),(NETWORKDAYS(E1227,Lister!$E$19,Lister!$D$7:$D$16)-P1227)*O1227/NETWORKDAYS(Lister!$D$19,Lister!$E$19,Lister!$D$7:$D$16),IF(E1227&gt;DATE(2021,12,31),0)))),0),"")</f>
        <v/>
      </c>
      <c r="T1227" s="22" t="str">
        <f>IFERROR(MAX(IF(OR(P1227="",Q1227="",R1227=""),"",IF(AND(MONTH(E1227)=1,MONTH(F1227)=1),(NETWORKDAYS(E1227,F1227,Lister!$D$7:$D$16)-Q1227)*O1227/NETWORKDAYS(Lister!$D$20,Lister!$E$20,Lister!$D$7:$D$16),IF(AND(MONTH(E1227)=1,F1227&gt;DATE(2022,1,31)),(NETWORKDAYS(E1227,Lister!$E$20,Lister!$D$7:$D$16)-Q1227)*O1227/NETWORKDAYS(Lister!$D$20,Lister!$E$20,Lister!$D$7:$D$16),IF(AND(E1227&lt;DATE(2022,1,1),MONTH(F1227)=1),(NETWORKDAYS(Lister!$D$20,F1227,Lister!$D$7:$D$16)-Q1227)*O1227/NETWORKDAYS(Lister!$D$20,Lister!$E$20,Lister!$D$7:$D$16),IF(AND(E1227&lt;DATE(2022,1,1),F1227&gt;DATE(2022,1,31)),(NETWORKDAYS(Lister!$D$20,Lister!$E$20,Lister!$D$7:$D$16)-Q1227)*O1227/NETWORKDAYS(Lister!$D$20,Lister!$E$20,Lister!$D$7:$D$16),IF(OR(AND(E1227&lt;DATE(2022,1,1),F1227&lt;DATE(2022,1,1)),E1227&gt;DATE(2022,1,31)),0)))))),0),"")</f>
        <v/>
      </c>
      <c r="U1227" s="22" t="str">
        <f>IFERROR(MAX(IF(OR(P1227="",Q1227="",R1227=""),"",IF(AND(MONTH(E1227)=2,MONTH(F1227)=2),(NETWORKDAYS(E1227,F1227,Lister!$D$7:$D$16)-R1227)*O1227/NETWORKDAYS(Lister!$D$21,Lister!$E$21,Lister!$D$7:$D$16),IF(AND(MONTH(E1227)=2,F1227&gt;DATE(2022,2,28)),(NETWORKDAYS(E1227,Lister!$E$21,Lister!$D$7:$D$16)-R1227)*O1227/NETWORKDAYS(Lister!$D$21,Lister!$E$21,Lister!$D$7:$D$16),IF(AND(E1227&lt;DATE(2022,2,1),MONTH(F1227)=2),(NETWORKDAYS(Lister!$D$21,F1227,Lister!$D$7:$D$16)-R1227)*O1227/NETWORKDAYS(Lister!$D$21,Lister!$E$21,Lister!$D$7:$D$16),IF(AND(E1227&lt;DATE(2022,2,1),F1227&gt;DATE(2022,2,28)),(NETWORKDAYS(Lister!$D$21,Lister!$E$21,Lister!$D$7:$D$16)-R1227)*O1227/NETWORKDAYS(Lister!$D$21,Lister!$E$21,Lister!$D$7:$D$16),IF(OR(AND(E1227&lt;DATE(2022,2,1),F1227&lt;DATE(2022,2,1)),E1227&gt;DATE(2022,2,28)),0)))))),0),"")</f>
        <v/>
      </c>
      <c r="V1227" s="23" t="str">
        <f t="shared" si="129"/>
        <v/>
      </c>
      <c r="W1227" s="23" t="str">
        <f t="shared" si="130"/>
        <v/>
      </c>
      <c r="X1227" s="24" t="str">
        <f t="shared" si="131"/>
        <v/>
      </c>
    </row>
    <row r="1228" spans="1:24" x14ac:dyDescent="0.3">
      <c r="A1228" s="4" t="str">
        <f t="shared" si="132"/>
        <v/>
      </c>
      <c r="B1228" s="41"/>
      <c r="C1228" s="42"/>
      <c r="D1228" s="43"/>
      <c r="E1228" s="44"/>
      <c r="F1228" s="44"/>
      <c r="G1228" s="17" t="str">
        <f>IF(OR(E1228="",F1228=""),"",NETWORKDAYS(E1228,F1228,Lister!$D$7:$D$16))</f>
        <v/>
      </c>
      <c r="I1228" s="45" t="str">
        <f t="shared" si="126"/>
        <v/>
      </c>
      <c r="J1228" s="46"/>
      <c r="K1228" s="47">
        <f>IF(ISNUMBER('Opsparede løndele'!I1213),J1228+'Opsparede løndele'!I1213,J1228)</f>
        <v>0</v>
      </c>
      <c r="L1228" s="48"/>
      <c r="M1228" s="49"/>
      <c r="N1228" s="23" t="str">
        <f t="shared" si="127"/>
        <v/>
      </c>
      <c r="O1228" s="21" t="str">
        <f t="shared" si="128"/>
        <v/>
      </c>
      <c r="P1228" s="49"/>
      <c r="Q1228" s="49"/>
      <c r="R1228" s="49"/>
      <c r="S1228" s="22" t="str">
        <f>IFERROR(MAX(IF(OR(P1228="",Q1228="",R1228=""),"",IF(AND(MONTH(E1228)=12,MONTH(F1228)=12),(NETWORKDAYS(E1228,F1228,Lister!$D$7:$D$16)-P1228)*O1228/NETWORKDAYS(Lister!$D$19,Lister!$E$19,Lister!$D$7:$D$16),IF(AND(MONTH(E1228)=12,F1228&gt;DATE(2021,12,31)),(NETWORKDAYS(E1228,Lister!$E$19,Lister!$D$7:$D$16)-P1228)*O1228/NETWORKDAYS(Lister!$D$19,Lister!$E$19,Lister!$D$7:$D$16),IF(E1228&gt;DATE(2021,12,31),0)))),0),"")</f>
        <v/>
      </c>
      <c r="T1228" s="22" t="str">
        <f>IFERROR(MAX(IF(OR(P1228="",Q1228="",R1228=""),"",IF(AND(MONTH(E1228)=1,MONTH(F1228)=1),(NETWORKDAYS(E1228,F1228,Lister!$D$7:$D$16)-Q1228)*O1228/NETWORKDAYS(Lister!$D$20,Lister!$E$20,Lister!$D$7:$D$16),IF(AND(MONTH(E1228)=1,F1228&gt;DATE(2022,1,31)),(NETWORKDAYS(E1228,Lister!$E$20,Lister!$D$7:$D$16)-Q1228)*O1228/NETWORKDAYS(Lister!$D$20,Lister!$E$20,Lister!$D$7:$D$16),IF(AND(E1228&lt;DATE(2022,1,1),MONTH(F1228)=1),(NETWORKDAYS(Lister!$D$20,F1228,Lister!$D$7:$D$16)-Q1228)*O1228/NETWORKDAYS(Lister!$D$20,Lister!$E$20,Lister!$D$7:$D$16),IF(AND(E1228&lt;DATE(2022,1,1),F1228&gt;DATE(2022,1,31)),(NETWORKDAYS(Lister!$D$20,Lister!$E$20,Lister!$D$7:$D$16)-Q1228)*O1228/NETWORKDAYS(Lister!$D$20,Lister!$E$20,Lister!$D$7:$D$16),IF(OR(AND(E1228&lt;DATE(2022,1,1),F1228&lt;DATE(2022,1,1)),E1228&gt;DATE(2022,1,31)),0)))))),0),"")</f>
        <v/>
      </c>
      <c r="U1228" s="22" t="str">
        <f>IFERROR(MAX(IF(OR(P1228="",Q1228="",R1228=""),"",IF(AND(MONTH(E1228)=2,MONTH(F1228)=2),(NETWORKDAYS(E1228,F1228,Lister!$D$7:$D$16)-R1228)*O1228/NETWORKDAYS(Lister!$D$21,Lister!$E$21,Lister!$D$7:$D$16),IF(AND(MONTH(E1228)=2,F1228&gt;DATE(2022,2,28)),(NETWORKDAYS(E1228,Lister!$E$21,Lister!$D$7:$D$16)-R1228)*O1228/NETWORKDAYS(Lister!$D$21,Lister!$E$21,Lister!$D$7:$D$16),IF(AND(E1228&lt;DATE(2022,2,1),MONTH(F1228)=2),(NETWORKDAYS(Lister!$D$21,F1228,Lister!$D$7:$D$16)-R1228)*O1228/NETWORKDAYS(Lister!$D$21,Lister!$E$21,Lister!$D$7:$D$16),IF(AND(E1228&lt;DATE(2022,2,1),F1228&gt;DATE(2022,2,28)),(NETWORKDAYS(Lister!$D$21,Lister!$E$21,Lister!$D$7:$D$16)-R1228)*O1228/NETWORKDAYS(Lister!$D$21,Lister!$E$21,Lister!$D$7:$D$16),IF(OR(AND(E1228&lt;DATE(2022,2,1),F1228&lt;DATE(2022,2,1)),E1228&gt;DATE(2022,2,28)),0)))))),0),"")</f>
        <v/>
      </c>
      <c r="V1228" s="23" t="str">
        <f t="shared" si="129"/>
        <v/>
      </c>
      <c r="W1228" s="23" t="str">
        <f t="shared" si="130"/>
        <v/>
      </c>
      <c r="X1228" s="24" t="str">
        <f t="shared" si="131"/>
        <v/>
      </c>
    </row>
    <row r="1229" spans="1:24" x14ac:dyDescent="0.3">
      <c r="A1229" s="4" t="str">
        <f t="shared" si="132"/>
        <v/>
      </c>
      <c r="B1229" s="41"/>
      <c r="C1229" s="42"/>
      <c r="D1229" s="43"/>
      <c r="E1229" s="44"/>
      <c r="F1229" s="44"/>
      <c r="G1229" s="17" t="str">
        <f>IF(OR(E1229="",F1229=""),"",NETWORKDAYS(E1229,F1229,Lister!$D$7:$D$16))</f>
        <v/>
      </c>
      <c r="I1229" s="45" t="str">
        <f t="shared" si="126"/>
        <v/>
      </c>
      <c r="J1229" s="46"/>
      <c r="K1229" s="47">
        <f>IF(ISNUMBER('Opsparede løndele'!I1214),J1229+'Opsparede løndele'!I1214,J1229)</f>
        <v>0</v>
      </c>
      <c r="L1229" s="48"/>
      <c r="M1229" s="49"/>
      <c r="N1229" s="23" t="str">
        <f t="shared" si="127"/>
        <v/>
      </c>
      <c r="O1229" s="21" t="str">
        <f t="shared" si="128"/>
        <v/>
      </c>
      <c r="P1229" s="49"/>
      <c r="Q1229" s="49"/>
      <c r="R1229" s="49"/>
      <c r="S1229" s="22" t="str">
        <f>IFERROR(MAX(IF(OR(P1229="",Q1229="",R1229=""),"",IF(AND(MONTH(E1229)=12,MONTH(F1229)=12),(NETWORKDAYS(E1229,F1229,Lister!$D$7:$D$16)-P1229)*O1229/NETWORKDAYS(Lister!$D$19,Lister!$E$19,Lister!$D$7:$D$16),IF(AND(MONTH(E1229)=12,F1229&gt;DATE(2021,12,31)),(NETWORKDAYS(E1229,Lister!$E$19,Lister!$D$7:$D$16)-P1229)*O1229/NETWORKDAYS(Lister!$D$19,Lister!$E$19,Lister!$D$7:$D$16),IF(E1229&gt;DATE(2021,12,31),0)))),0),"")</f>
        <v/>
      </c>
      <c r="T1229" s="22" t="str">
        <f>IFERROR(MAX(IF(OR(P1229="",Q1229="",R1229=""),"",IF(AND(MONTH(E1229)=1,MONTH(F1229)=1),(NETWORKDAYS(E1229,F1229,Lister!$D$7:$D$16)-Q1229)*O1229/NETWORKDAYS(Lister!$D$20,Lister!$E$20,Lister!$D$7:$D$16),IF(AND(MONTH(E1229)=1,F1229&gt;DATE(2022,1,31)),(NETWORKDAYS(E1229,Lister!$E$20,Lister!$D$7:$D$16)-Q1229)*O1229/NETWORKDAYS(Lister!$D$20,Lister!$E$20,Lister!$D$7:$D$16),IF(AND(E1229&lt;DATE(2022,1,1),MONTH(F1229)=1),(NETWORKDAYS(Lister!$D$20,F1229,Lister!$D$7:$D$16)-Q1229)*O1229/NETWORKDAYS(Lister!$D$20,Lister!$E$20,Lister!$D$7:$D$16),IF(AND(E1229&lt;DATE(2022,1,1),F1229&gt;DATE(2022,1,31)),(NETWORKDAYS(Lister!$D$20,Lister!$E$20,Lister!$D$7:$D$16)-Q1229)*O1229/NETWORKDAYS(Lister!$D$20,Lister!$E$20,Lister!$D$7:$D$16),IF(OR(AND(E1229&lt;DATE(2022,1,1),F1229&lt;DATE(2022,1,1)),E1229&gt;DATE(2022,1,31)),0)))))),0),"")</f>
        <v/>
      </c>
      <c r="U1229" s="22" t="str">
        <f>IFERROR(MAX(IF(OR(P1229="",Q1229="",R1229=""),"",IF(AND(MONTH(E1229)=2,MONTH(F1229)=2),(NETWORKDAYS(E1229,F1229,Lister!$D$7:$D$16)-R1229)*O1229/NETWORKDAYS(Lister!$D$21,Lister!$E$21,Lister!$D$7:$D$16),IF(AND(MONTH(E1229)=2,F1229&gt;DATE(2022,2,28)),(NETWORKDAYS(E1229,Lister!$E$21,Lister!$D$7:$D$16)-R1229)*O1229/NETWORKDAYS(Lister!$D$21,Lister!$E$21,Lister!$D$7:$D$16),IF(AND(E1229&lt;DATE(2022,2,1),MONTH(F1229)=2),(NETWORKDAYS(Lister!$D$21,F1229,Lister!$D$7:$D$16)-R1229)*O1229/NETWORKDAYS(Lister!$D$21,Lister!$E$21,Lister!$D$7:$D$16),IF(AND(E1229&lt;DATE(2022,2,1),F1229&gt;DATE(2022,2,28)),(NETWORKDAYS(Lister!$D$21,Lister!$E$21,Lister!$D$7:$D$16)-R1229)*O1229/NETWORKDAYS(Lister!$D$21,Lister!$E$21,Lister!$D$7:$D$16),IF(OR(AND(E1229&lt;DATE(2022,2,1),F1229&lt;DATE(2022,2,1)),E1229&gt;DATE(2022,2,28)),0)))))),0),"")</f>
        <v/>
      </c>
      <c r="V1229" s="23" t="str">
        <f t="shared" si="129"/>
        <v/>
      </c>
      <c r="W1229" s="23" t="str">
        <f t="shared" si="130"/>
        <v/>
      </c>
      <c r="X1229" s="24" t="str">
        <f t="shared" si="131"/>
        <v/>
      </c>
    </row>
    <row r="1230" spans="1:24" x14ac:dyDescent="0.3">
      <c r="A1230" s="4" t="str">
        <f t="shared" si="132"/>
        <v/>
      </c>
      <c r="B1230" s="41"/>
      <c r="C1230" s="42"/>
      <c r="D1230" s="43"/>
      <c r="E1230" s="44"/>
      <c r="F1230" s="44"/>
      <c r="G1230" s="17" t="str">
        <f>IF(OR(E1230="",F1230=""),"",NETWORKDAYS(E1230,F1230,Lister!$D$7:$D$16))</f>
        <v/>
      </c>
      <c r="I1230" s="45" t="str">
        <f t="shared" si="126"/>
        <v/>
      </c>
      <c r="J1230" s="46"/>
      <c r="K1230" s="47">
        <f>IF(ISNUMBER('Opsparede løndele'!I1215),J1230+'Opsparede løndele'!I1215,J1230)</f>
        <v>0</v>
      </c>
      <c r="L1230" s="48"/>
      <c r="M1230" s="49"/>
      <c r="N1230" s="23" t="str">
        <f t="shared" si="127"/>
        <v/>
      </c>
      <c r="O1230" s="21" t="str">
        <f t="shared" si="128"/>
        <v/>
      </c>
      <c r="P1230" s="49"/>
      <c r="Q1230" s="49"/>
      <c r="R1230" s="49"/>
      <c r="S1230" s="22" t="str">
        <f>IFERROR(MAX(IF(OR(P1230="",Q1230="",R1230=""),"",IF(AND(MONTH(E1230)=12,MONTH(F1230)=12),(NETWORKDAYS(E1230,F1230,Lister!$D$7:$D$16)-P1230)*O1230/NETWORKDAYS(Lister!$D$19,Lister!$E$19,Lister!$D$7:$D$16),IF(AND(MONTH(E1230)=12,F1230&gt;DATE(2021,12,31)),(NETWORKDAYS(E1230,Lister!$E$19,Lister!$D$7:$D$16)-P1230)*O1230/NETWORKDAYS(Lister!$D$19,Lister!$E$19,Lister!$D$7:$D$16),IF(E1230&gt;DATE(2021,12,31),0)))),0),"")</f>
        <v/>
      </c>
      <c r="T1230" s="22" t="str">
        <f>IFERROR(MAX(IF(OR(P1230="",Q1230="",R1230=""),"",IF(AND(MONTH(E1230)=1,MONTH(F1230)=1),(NETWORKDAYS(E1230,F1230,Lister!$D$7:$D$16)-Q1230)*O1230/NETWORKDAYS(Lister!$D$20,Lister!$E$20,Lister!$D$7:$D$16),IF(AND(MONTH(E1230)=1,F1230&gt;DATE(2022,1,31)),(NETWORKDAYS(E1230,Lister!$E$20,Lister!$D$7:$D$16)-Q1230)*O1230/NETWORKDAYS(Lister!$D$20,Lister!$E$20,Lister!$D$7:$D$16),IF(AND(E1230&lt;DATE(2022,1,1),MONTH(F1230)=1),(NETWORKDAYS(Lister!$D$20,F1230,Lister!$D$7:$D$16)-Q1230)*O1230/NETWORKDAYS(Lister!$D$20,Lister!$E$20,Lister!$D$7:$D$16),IF(AND(E1230&lt;DATE(2022,1,1),F1230&gt;DATE(2022,1,31)),(NETWORKDAYS(Lister!$D$20,Lister!$E$20,Lister!$D$7:$D$16)-Q1230)*O1230/NETWORKDAYS(Lister!$D$20,Lister!$E$20,Lister!$D$7:$D$16),IF(OR(AND(E1230&lt;DATE(2022,1,1),F1230&lt;DATE(2022,1,1)),E1230&gt;DATE(2022,1,31)),0)))))),0),"")</f>
        <v/>
      </c>
      <c r="U1230" s="22" t="str">
        <f>IFERROR(MAX(IF(OR(P1230="",Q1230="",R1230=""),"",IF(AND(MONTH(E1230)=2,MONTH(F1230)=2),(NETWORKDAYS(E1230,F1230,Lister!$D$7:$D$16)-R1230)*O1230/NETWORKDAYS(Lister!$D$21,Lister!$E$21,Lister!$D$7:$D$16),IF(AND(MONTH(E1230)=2,F1230&gt;DATE(2022,2,28)),(NETWORKDAYS(E1230,Lister!$E$21,Lister!$D$7:$D$16)-R1230)*O1230/NETWORKDAYS(Lister!$D$21,Lister!$E$21,Lister!$D$7:$D$16),IF(AND(E1230&lt;DATE(2022,2,1),MONTH(F1230)=2),(NETWORKDAYS(Lister!$D$21,F1230,Lister!$D$7:$D$16)-R1230)*O1230/NETWORKDAYS(Lister!$D$21,Lister!$E$21,Lister!$D$7:$D$16),IF(AND(E1230&lt;DATE(2022,2,1),F1230&gt;DATE(2022,2,28)),(NETWORKDAYS(Lister!$D$21,Lister!$E$21,Lister!$D$7:$D$16)-R1230)*O1230/NETWORKDAYS(Lister!$D$21,Lister!$E$21,Lister!$D$7:$D$16),IF(OR(AND(E1230&lt;DATE(2022,2,1),F1230&lt;DATE(2022,2,1)),E1230&gt;DATE(2022,2,28)),0)))))),0),"")</f>
        <v/>
      </c>
      <c r="V1230" s="23" t="str">
        <f t="shared" si="129"/>
        <v/>
      </c>
      <c r="W1230" s="23" t="str">
        <f t="shared" si="130"/>
        <v/>
      </c>
      <c r="X1230" s="24" t="str">
        <f t="shared" si="131"/>
        <v/>
      </c>
    </row>
    <row r="1231" spans="1:24" x14ac:dyDescent="0.3">
      <c r="A1231" s="4" t="str">
        <f t="shared" si="132"/>
        <v/>
      </c>
      <c r="B1231" s="41"/>
      <c r="C1231" s="42"/>
      <c r="D1231" s="43"/>
      <c r="E1231" s="44"/>
      <c r="F1231" s="44"/>
      <c r="G1231" s="17" t="str">
        <f>IF(OR(E1231="",F1231=""),"",NETWORKDAYS(E1231,F1231,Lister!$D$7:$D$16))</f>
        <v/>
      </c>
      <c r="I1231" s="45" t="str">
        <f t="shared" si="126"/>
        <v/>
      </c>
      <c r="J1231" s="46"/>
      <c r="K1231" s="47">
        <f>IF(ISNUMBER('Opsparede løndele'!I1216),J1231+'Opsparede løndele'!I1216,J1231)</f>
        <v>0</v>
      </c>
      <c r="L1231" s="48"/>
      <c r="M1231" s="49"/>
      <c r="N1231" s="23" t="str">
        <f t="shared" si="127"/>
        <v/>
      </c>
      <c r="O1231" s="21" t="str">
        <f t="shared" si="128"/>
        <v/>
      </c>
      <c r="P1231" s="49"/>
      <c r="Q1231" s="49"/>
      <c r="R1231" s="49"/>
      <c r="S1231" s="22" t="str">
        <f>IFERROR(MAX(IF(OR(P1231="",Q1231="",R1231=""),"",IF(AND(MONTH(E1231)=12,MONTH(F1231)=12),(NETWORKDAYS(E1231,F1231,Lister!$D$7:$D$16)-P1231)*O1231/NETWORKDAYS(Lister!$D$19,Lister!$E$19,Lister!$D$7:$D$16),IF(AND(MONTH(E1231)=12,F1231&gt;DATE(2021,12,31)),(NETWORKDAYS(E1231,Lister!$E$19,Lister!$D$7:$D$16)-P1231)*O1231/NETWORKDAYS(Lister!$D$19,Lister!$E$19,Lister!$D$7:$D$16),IF(E1231&gt;DATE(2021,12,31),0)))),0),"")</f>
        <v/>
      </c>
      <c r="T1231" s="22" t="str">
        <f>IFERROR(MAX(IF(OR(P1231="",Q1231="",R1231=""),"",IF(AND(MONTH(E1231)=1,MONTH(F1231)=1),(NETWORKDAYS(E1231,F1231,Lister!$D$7:$D$16)-Q1231)*O1231/NETWORKDAYS(Lister!$D$20,Lister!$E$20,Lister!$D$7:$D$16),IF(AND(MONTH(E1231)=1,F1231&gt;DATE(2022,1,31)),(NETWORKDAYS(E1231,Lister!$E$20,Lister!$D$7:$D$16)-Q1231)*O1231/NETWORKDAYS(Lister!$D$20,Lister!$E$20,Lister!$D$7:$D$16),IF(AND(E1231&lt;DATE(2022,1,1),MONTH(F1231)=1),(NETWORKDAYS(Lister!$D$20,F1231,Lister!$D$7:$D$16)-Q1231)*O1231/NETWORKDAYS(Lister!$D$20,Lister!$E$20,Lister!$D$7:$D$16),IF(AND(E1231&lt;DATE(2022,1,1),F1231&gt;DATE(2022,1,31)),(NETWORKDAYS(Lister!$D$20,Lister!$E$20,Lister!$D$7:$D$16)-Q1231)*O1231/NETWORKDAYS(Lister!$D$20,Lister!$E$20,Lister!$D$7:$D$16),IF(OR(AND(E1231&lt;DATE(2022,1,1),F1231&lt;DATE(2022,1,1)),E1231&gt;DATE(2022,1,31)),0)))))),0),"")</f>
        <v/>
      </c>
      <c r="U1231" s="22" t="str">
        <f>IFERROR(MAX(IF(OR(P1231="",Q1231="",R1231=""),"",IF(AND(MONTH(E1231)=2,MONTH(F1231)=2),(NETWORKDAYS(E1231,F1231,Lister!$D$7:$D$16)-R1231)*O1231/NETWORKDAYS(Lister!$D$21,Lister!$E$21,Lister!$D$7:$D$16),IF(AND(MONTH(E1231)=2,F1231&gt;DATE(2022,2,28)),(NETWORKDAYS(E1231,Lister!$E$21,Lister!$D$7:$D$16)-R1231)*O1231/NETWORKDAYS(Lister!$D$21,Lister!$E$21,Lister!$D$7:$D$16),IF(AND(E1231&lt;DATE(2022,2,1),MONTH(F1231)=2),(NETWORKDAYS(Lister!$D$21,F1231,Lister!$D$7:$D$16)-R1231)*O1231/NETWORKDAYS(Lister!$D$21,Lister!$E$21,Lister!$D$7:$D$16),IF(AND(E1231&lt;DATE(2022,2,1),F1231&gt;DATE(2022,2,28)),(NETWORKDAYS(Lister!$D$21,Lister!$E$21,Lister!$D$7:$D$16)-R1231)*O1231/NETWORKDAYS(Lister!$D$21,Lister!$E$21,Lister!$D$7:$D$16),IF(OR(AND(E1231&lt;DATE(2022,2,1),F1231&lt;DATE(2022,2,1)),E1231&gt;DATE(2022,2,28)),0)))))),0),"")</f>
        <v/>
      </c>
      <c r="V1231" s="23" t="str">
        <f t="shared" si="129"/>
        <v/>
      </c>
      <c r="W1231" s="23" t="str">
        <f t="shared" si="130"/>
        <v/>
      </c>
      <c r="X1231" s="24" t="str">
        <f t="shared" si="131"/>
        <v/>
      </c>
    </row>
    <row r="1232" spans="1:24" x14ac:dyDescent="0.3">
      <c r="A1232" s="4" t="str">
        <f t="shared" si="132"/>
        <v/>
      </c>
      <c r="B1232" s="41"/>
      <c r="C1232" s="42"/>
      <c r="D1232" s="43"/>
      <c r="E1232" s="44"/>
      <c r="F1232" s="44"/>
      <c r="G1232" s="17" t="str">
        <f>IF(OR(E1232="",F1232=""),"",NETWORKDAYS(E1232,F1232,Lister!$D$7:$D$16))</f>
        <v/>
      </c>
      <c r="I1232" s="45" t="str">
        <f t="shared" si="126"/>
        <v/>
      </c>
      <c r="J1232" s="46"/>
      <c r="K1232" s="47">
        <f>IF(ISNUMBER('Opsparede løndele'!I1217),J1232+'Opsparede løndele'!I1217,J1232)</f>
        <v>0</v>
      </c>
      <c r="L1232" s="48"/>
      <c r="M1232" s="49"/>
      <c r="N1232" s="23" t="str">
        <f t="shared" si="127"/>
        <v/>
      </c>
      <c r="O1232" s="21" t="str">
        <f t="shared" si="128"/>
        <v/>
      </c>
      <c r="P1232" s="49"/>
      <c r="Q1232" s="49"/>
      <c r="R1232" s="49"/>
      <c r="S1232" s="22" t="str">
        <f>IFERROR(MAX(IF(OR(P1232="",Q1232="",R1232=""),"",IF(AND(MONTH(E1232)=12,MONTH(F1232)=12),(NETWORKDAYS(E1232,F1232,Lister!$D$7:$D$16)-P1232)*O1232/NETWORKDAYS(Lister!$D$19,Lister!$E$19,Lister!$D$7:$D$16),IF(AND(MONTH(E1232)=12,F1232&gt;DATE(2021,12,31)),(NETWORKDAYS(E1232,Lister!$E$19,Lister!$D$7:$D$16)-P1232)*O1232/NETWORKDAYS(Lister!$D$19,Lister!$E$19,Lister!$D$7:$D$16),IF(E1232&gt;DATE(2021,12,31),0)))),0),"")</f>
        <v/>
      </c>
      <c r="T1232" s="22" t="str">
        <f>IFERROR(MAX(IF(OR(P1232="",Q1232="",R1232=""),"",IF(AND(MONTH(E1232)=1,MONTH(F1232)=1),(NETWORKDAYS(E1232,F1232,Lister!$D$7:$D$16)-Q1232)*O1232/NETWORKDAYS(Lister!$D$20,Lister!$E$20,Lister!$D$7:$D$16),IF(AND(MONTH(E1232)=1,F1232&gt;DATE(2022,1,31)),(NETWORKDAYS(E1232,Lister!$E$20,Lister!$D$7:$D$16)-Q1232)*O1232/NETWORKDAYS(Lister!$D$20,Lister!$E$20,Lister!$D$7:$D$16),IF(AND(E1232&lt;DATE(2022,1,1),MONTH(F1232)=1),(NETWORKDAYS(Lister!$D$20,F1232,Lister!$D$7:$D$16)-Q1232)*O1232/NETWORKDAYS(Lister!$D$20,Lister!$E$20,Lister!$D$7:$D$16),IF(AND(E1232&lt;DATE(2022,1,1),F1232&gt;DATE(2022,1,31)),(NETWORKDAYS(Lister!$D$20,Lister!$E$20,Lister!$D$7:$D$16)-Q1232)*O1232/NETWORKDAYS(Lister!$D$20,Lister!$E$20,Lister!$D$7:$D$16),IF(OR(AND(E1232&lt;DATE(2022,1,1),F1232&lt;DATE(2022,1,1)),E1232&gt;DATE(2022,1,31)),0)))))),0),"")</f>
        <v/>
      </c>
      <c r="U1232" s="22" t="str">
        <f>IFERROR(MAX(IF(OR(P1232="",Q1232="",R1232=""),"",IF(AND(MONTH(E1232)=2,MONTH(F1232)=2),(NETWORKDAYS(E1232,F1232,Lister!$D$7:$D$16)-R1232)*O1232/NETWORKDAYS(Lister!$D$21,Lister!$E$21,Lister!$D$7:$D$16),IF(AND(MONTH(E1232)=2,F1232&gt;DATE(2022,2,28)),(NETWORKDAYS(E1232,Lister!$E$21,Lister!$D$7:$D$16)-R1232)*O1232/NETWORKDAYS(Lister!$D$21,Lister!$E$21,Lister!$D$7:$D$16),IF(AND(E1232&lt;DATE(2022,2,1),MONTH(F1232)=2),(NETWORKDAYS(Lister!$D$21,F1232,Lister!$D$7:$D$16)-R1232)*O1232/NETWORKDAYS(Lister!$D$21,Lister!$E$21,Lister!$D$7:$D$16),IF(AND(E1232&lt;DATE(2022,2,1),F1232&gt;DATE(2022,2,28)),(NETWORKDAYS(Lister!$D$21,Lister!$E$21,Lister!$D$7:$D$16)-R1232)*O1232/NETWORKDAYS(Lister!$D$21,Lister!$E$21,Lister!$D$7:$D$16),IF(OR(AND(E1232&lt;DATE(2022,2,1),F1232&lt;DATE(2022,2,1)),E1232&gt;DATE(2022,2,28)),0)))))),0),"")</f>
        <v/>
      </c>
      <c r="V1232" s="23" t="str">
        <f t="shared" si="129"/>
        <v/>
      </c>
      <c r="W1232" s="23" t="str">
        <f t="shared" si="130"/>
        <v/>
      </c>
      <c r="X1232" s="24" t="str">
        <f t="shared" si="131"/>
        <v/>
      </c>
    </row>
    <row r="1233" spans="1:24" x14ac:dyDescent="0.3">
      <c r="A1233" s="4" t="str">
        <f t="shared" si="132"/>
        <v/>
      </c>
      <c r="B1233" s="41"/>
      <c r="C1233" s="42"/>
      <c r="D1233" s="43"/>
      <c r="E1233" s="44"/>
      <c r="F1233" s="44"/>
      <c r="G1233" s="17" t="str">
        <f>IF(OR(E1233="",F1233=""),"",NETWORKDAYS(E1233,F1233,Lister!$D$7:$D$16))</f>
        <v/>
      </c>
      <c r="I1233" s="45" t="str">
        <f t="shared" si="126"/>
        <v/>
      </c>
      <c r="J1233" s="46"/>
      <c r="K1233" s="47">
        <f>IF(ISNUMBER('Opsparede løndele'!I1218),J1233+'Opsparede løndele'!I1218,J1233)</f>
        <v>0</v>
      </c>
      <c r="L1233" s="48"/>
      <c r="M1233" s="49"/>
      <c r="N1233" s="23" t="str">
        <f t="shared" si="127"/>
        <v/>
      </c>
      <c r="O1233" s="21" t="str">
        <f t="shared" si="128"/>
        <v/>
      </c>
      <c r="P1233" s="49"/>
      <c r="Q1233" s="49"/>
      <c r="R1233" s="49"/>
      <c r="S1233" s="22" t="str">
        <f>IFERROR(MAX(IF(OR(P1233="",Q1233="",R1233=""),"",IF(AND(MONTH(E1233)=12,MONTH(F1233)=12),(NETWORKDAYS(E1233,F1233,Lister!$D$7:$D$16)-P1233)*O1233/NETWORKDAYS(Lister!$D$19,Lister!$E$19,Lister!$D$7:$D$16),IF(AND(MONTH(E1233)=12,F1233&gt;DATE(2021,12,31)),(NETWORKDAYS(E1233,Lister!$E$19,Lister!$D$7:$D$16)-P1233)*O1233/NETWORKDAYS(Lister!$D$19,Lister!$E$19,Lister!$D$7:$D$16),IF(E1233&gt;DATE(2021,12,31),0)))),0),"")</f>
        <v/>
      </c>
      <c r="T1233" s="22" t="str">
        <f>IFERROR(MAX(IF(OR(P1233="",Q1233="",R1233=""),"",IF(AND(MONTH(E1233)=1,MONTH(F1233)=1),(NETWORKDAYS(E1233,F1233,Lister!$D$7:$D$16)-Q1233)*O1233/NETWORKDAYS(Lister!$D$20,Lister!$E$20,Lister!$D$7:$D$16),IF(AND(MONTH(E1233)=1,F1233&gt;DATE(2022,1,31)),(NETWORKDAYS(E1233,Lister!$E$20,Lister!$D$7:$D$16)-Q1233)*O1233/NETWORKDAYS(Lister!$D$20,Lister!$E$20,Lister!$D$7:$D$16),IF(AND(E1233&lt;DATE(2022,1,1),MONTH(F1233)=1),(NETWORKDAYS(Lister!$D$20,F1233,Lister!$D$7:$D$16)-Q1233)*O1233/NETWORKDAYS(Lister!$D$20,Lister!$E$20,Lister!$D$7:$D$16),IF(AND(E1233&lt;DATE(2022,1,1),F1233&gt;DATE(2022,1,31)),(NETWORKDAYS(Lister!$D$20,Lister!$E$20,Lister!$D$7:$D$16)-Q1233)*O1233/NETWORKDAYS(Lister!$D$20,Lister!$E$20,Lister!$D$7:$D$16),IF(OR(AND(E1233&lt;DATE(2022,1,1),F1233&lt;DATE(2022,1,1)),E1233&gt;DATE(2022,1,31)),0)))))),0),"")</f>
        <v/>
      </c>
      <c r="U1233" s="22" t="str">
        <f>IFERROR(MAX(IF(OR(P1233="",Q1233="",R1233=""),"",IF(AND(MONTH(E1233)=2,MONTH(F1233)=2),(NETWORKDAYS(E1233,F1233,Lister!$D$7:$D$16)-R1233)*O1233/NETWORKDAYS(Lister!$D$21,Lister!$E$21,Lister!$D$7:$D$16),IF(AND(MONTH(E1233)=2,F1233&gt;DATE(2022,2,28)),(NETWORKDAYS(E1233,Lister!$E$21,Lister!$D$7:$D$16)-R1233)*O1233/NETWORKDAYS(Lister!$D$21,Lister!$E$21,Lister!$D$7:$D$16),IF(AND(E1233&lt;DATE(2022,2,1),MONTH(F1233)=2),(NETWORKDAYS(Lister!$D$21,F1233,Lister!$D$7:$D$16)-R1233)*O1233/NETWORKDAYS(Lister!$D$21,Lister!$E$21,Lister!$D$7:$D$16),IF(AND(E1233&lt;DATE(2022,2,1),F1233&gt;DATE(2022,2,28)),(NETWORKDAYS(Lister!$D$21,Lister!$E$21,Lister!$D$7:$D$16)-R1233)*O1233/NETWORKDAYS(Lister!$D$21,Lister!$E$21,Lister!$D$7:$D$16),IF(OR(AND(E1233&lt;DATE(2022,2,1),F1233&lt;DATE(2022,2,1)),E1233&gt;DATE(2022,2,28)),0)))))),0),"")</f>
        <v/>
      </c>
      <c r="V1233" s="23" t="str">
        <f t="shared" si="129"/>
        <v/>
      </c>
      <c r="W1233" s="23" t="str">
        <f t="shared" si="130"/>
        <v/>
      </c>
      <c r="X1233" s="24" t="str">
        <f t="shared" si="131"/>
        <v/>
      </c>
    </row>
    <row r="1234" spans="1:24" x14ac:dyDescent="0.3">
      <c r="A1234" s="4" t="str">
        <f t="shared" si="132"/>
        <v/>
      </c>
      <c r="B1234" s="41"/>
      <c r="C1234" s="42"/>
      <c r="D1234" s="43"/>
      <c r="E1234" s="44"/>
      <c r="F1234" s="44"/>
      <c r="G1234" s="17" t="str">
        <f>IF(OR(E1234="",F1234=""),"",NETWORKDAYS(E1234,F1234,Lister!$D$7:$D$16))</f>
        <v/>
      </c>
      <c r="I1234" s="45" t="str">
        <f t="shared" si="126"/>
        <v/>
      </c>
      <c r="J1234" s="46"/>
      <c r="K1234" s="47">
        <f>IF(ISNUMBER('Opsparede løndele'!I1219),J1234+'Opsparede løndele'!I1219,J1234)</f>
        <v>0</v>
      </c>
      <c r="L1234" s="48"/>
      <c r="M1234" s="49"/>
      <c r="N1234" s="23" t="str">
        <f t="shared" si="127"/>
        <v/>
      </c>
      <c r="O1234" s="21" t="str">
        <f t="shared" si="128"/>
        <v/>
      </c>
      <c r="P1234" s="49"/>
      <c r="Q1234" s="49"/>
      <c r="R1234" s="49"/>
      <c r="S1234" s="22" t="str">
        <f>IFERROR(MAX(IF(OR(P1234="",Q1234="",R1234=""),"",IF(AND(MONTH(E1234)=12,MONTH(F1234)=12),(NETWORKDAYS(E1234,F1234,Lister!$D$7:$D$16)-P1234)*O1234/NETWORKDAYS(Lister!$D$19,Lister!$E$19,Lister!$D$7:$D$16),IF(AND(MONTH(E1234)=12,F1234&gt;DATE(2021,12,31)),(NETWORKDAYS(E1234,Lister!$E$19,Lister!$D$7:$D$16)-P1234)*O1234/NETWORKDAYS(Lister!$D$19,Lister!$E$19,Lister!$D$7:$D$16),IF(E1234&gt;DATE(2021,12,31),0)))),0),"")</f>
        <v/>
      </c>
      <c r="T1234" s="22" t="str">
        <f>IFERROR(MAX(IF(OR(P1234="",Q1234="",R1234=""),"",IF(AND(MONTH(E1234)=1,MONTH(F1234)=1),(NETWORKDAYS(E1234,F1234,Lister!$D$7:$D$16)-Q1234)*O1234/NETWORKDAYS(Lister!$D$20,Lister!$E$20,Lister!$D$7:$D$16),IF(AND(MONTH(E1234)=1,F1234&gt;DATE(2022,1,31)),(NETWORKDAYS(E1234,Lister!$E$20,Lister!$D$7:$D$16)-Q1234)*O1234/NETWORKDAYS(Lister!$D$20,Lister!$E$20,Lister!$D$7:$D$16),IF(AND(E1234&lt;DATE(2022,1,1),MONTH(F1234)=1),(NETWORKDAYS(Lister!$D$20,F1234,Lister!$D$7:$D$16)-Q1234)*O1234/NETWORKDAYS(Lister!$D$20,Lister!$E$20,Lister!$D$7:$D$16),IF(AND(E1234&lt;DATE(2022,1,1),F1234&gt;DATE(2022,1,31)),(NETWORKDAYS(Lister!$D$20,Lister!$E$20,Lister!$D$7:$D$16)-Q1234)*O1234/NETWORKDAYS(Lister!$D$20,Lister!$E$20,Lister!$D$7:$D$16),IF(OR(AND(E1234&lt;DATE(2022,1,1),F1234&lt;DATE(2022,1,1)),E1234&gt;DATE(2022,1,31)),0)))))),0),"")</f>
        <v/>
      </c>
      <c r="U1234" s="22" t="str">
        <f>IFERROR(MAX(IF(OR(P1234="",Q1234="",R1234=""),"",IF(AND(MONTH(E1234)=2,MONTH(F1234)=2),(NETWORKDAYS(E1234,F1234,Lister!$D$7:$D$16)-R1234)*O1234/NETWORKDAYS(Lister!$D$21,Lister!$E$21,Lister!$D$7:$D$16),IF(AND(MONTH(E1234)=2,F1234&gt;DATE(2022,2,28)),(NETWORKDAYS(E1234,Lister!$E$21,Lister!$D$7:$D$16)-R1234)*O1234/NETWORKDAYS(Lister!$D$21,Lister!$E$21,Lister!$D$7:$D$16),IF(AND(E1234&lt;DATE(2022,2,1),MONTH(F1234)=2),(NETWORKDAYS(Lister!$D$21,F1234,Lister!$D$7:$D$16)-R1234)*O1234/NETWORKDAYS(Lister!$D$21,Lister!$E$21,Lister!$D$7:$D$16),IF(AND(E1234&lt;DATE(2022,2,1),F1234&gt;DATE(2022,2,28)),(NETWORKDAYS(Lister!$D$21,Lister!$E$21,Lister!$D$7:$D$16)-R1234)*O1234/NETWORKDAYS(Lister!$D$21,Lister!$E$21,Lister!$D$7:$D$16),IF(OR(AND(E1234&lt;DATE(2022,2,1),F1234&lt;DATE(2022,2,1)),E1234&gt;DATE(2022,2,28)),0)))))),0),"")</f>
        <v/>
      </c>
      <c r="V1234" s="23" t="str">
        <f t="shared" si="129"/>
        <v/>
      </c>
      <c r="W1234" s="23" t="str">
        <f t="shared" si="130"/>
        <v/>
      </c>
      <c r="X1234" s="24" t="str">
        <f t="shared" si="131"/>
        <v/>
      </c>
    </row>
    <row r="1235" spans="1:24" x14ac:dyDescent="0.3">
      <c r="A1235" s="4" t="str">
        <f t="shared" si="132"/>
        <v/>
      </c>
      <c r="B1235" s="41"/>
      <c r="C1235" s="42"/>
      <c r="D1235" s="43"/>
      <c r="E1235" s="44"/>
      <c r="F1235" s="44"/>
      <c r="G1235" s="17" t="str">
        <f>IF(OR(E1235="",F1235=""),"",NETWORKDAYS(E1235,F1235,Lister!$D$7:$D$16))</f>
        <v/>
      </c>
      <c r="I1235" s="45" t="str">
        <f t="shared" si="126"/>
        <v/>
      </c>
      <c r="J1235" s="46"/>
      <c r="K1235" s="47">
        <f>IF(ISNUMBER('Opsparede løndele'!I1220),J1235+'Opsparede løndele'!I1220,J1235)</f>
        <v>0</v>
      </c>
      <c r="L1235" s="48"/>
      <c r="M1235" s="49"/>
      <c r="N1235" s="23" t="str">
        <f t="shared" si="127"/>
        <v/>
      </c>
      <c r="O1235" s="21" t="str">
        <f t="shared" si="128"/>
        <v/>
      </c>
      <c r="P1235" s="49"/>
      <c r="Q1235" s="49"/>
      <c r="R1235" s="49"/>
      <c r="S1235" s="22" t="str">
        <f>IFERROR(MAX(IF(OR(P1235="",Q1235="",R1235=""),"",IF(AND(MONTH(E1235)=12,MONTH(F1235)=12),(NETWORKDAYS(E1235,F1235,Lister!$D$7:$D$16)-P1235)*O1235/NETWORKDAYS(Lister!$D$19,Lister!$E$19,Lister!$D$7:$D$16),IF(AND(MONTH(E1235)=12,F1235&gt;DATE(2021,12,31)),(NETWORKDAYS(E1235,Lister!$E$19,Lister!$D$7:$D$16)-P1235)*O1235/NETWORKDAYS(Lister!$D$19,Lister!$E$19,Lister!$D$7:$D$16),IF(E1235&gt;DATE(2021,12,31),0)))),0),"")</f>
        <v/>
      </c>
      <c r="T1235" s="22" t="str">
        <f>IFERROR(MAX(IF(OR(P1235="",Q1235="",R1235=""),"",IF(AND(MONTH(E1235)=1,MONTH(F1235)=1),(NETWORKDAYS(E1235,F1235,Lister!$D$7:$D$16)-Q1235)*O1235/NETWORKDAYS(Lister!$D$20,Lister!$E$20,Lister!$D$7:$D$16),IF(AND(MONTH(E1235)=1,F1235&gt;DATE(2022,1,31)),(NETWORKDAYS(E1235,Lister!$E$20,Lister!$D$7:$D$16)-Q1235)*O1235/NETWORKDAYS(Lister!$D$20,Lister!$E$20,Lister!$D$7:$D$16),IF(AND(E1235&lt;DATE(2022,1,1),MONTH(F1235)=1),(NETWORKDAYS(Lister!$D$20,F1235,Lister!$D$7:$D$16)-Q1235)*O1235/NETWORKDAYS(Lister!$D$20,Lister!$E$20,Lister!$D$7:$D$16),IF(AND(E1235&lt;DATE(2022,1,1),F1235&gt;DATE(2022,1,31)),(NETWORKDAYS(Lister!$D$20,Lister!$E$20,Lister!$D$7:$D$16)-Q1235)*O1235/NETWORKDAYS(Lister!$D$20,Lister!$E$20,Lister!$D$7:$D$16),IF(OR(AND(E1235&lt;DATE(2022,1,1),F1235&lt;DATE(2022,1,1)),E1235&gt;DATE(2022,1,31)),0)))))),0),"")</f>
        <v/>
      </c>
      <c r="U1235" s="22" t="str">
        <f>IFERROR(MAX(IF(OR(P1235="",Q1235="",R1235=""),"",IF(AND(MONTH(E1235)=2,MONTH(F1235)=2),(NETWORKDAYS(E1235,F1235,Lister!$D$7:$D$16)-R1235)*O1235/NETWORKDAYS(Lister!$D$21,Lister!$E$21,Lister!$D$7:$D$16),IF(AND(MONTH(E1235)=2,F1235&gt;DATE(2022,2,28)),(NETWORKDAYS(E1235,Lister!$E$21,Lister!$D$7:$D$16)-R1235)*O1235/NETWORKDAYS(Lister!$D$21,Lister!$E$21,Lister!$D$7:$D$16),IF(AND(E1235&lt;DATE(2022,2,1),MONTH(F1235)=2),(NETWORKDAYS(Lister!$D$21,F1235,Lister!$D$7:$D$16)-R1235)*O1235/NETWORKDAYS(Lister!$D$21,Lister!$E$21,Lister!$D$7:$D$16),IF(AND(E1235&lt;DATE(2022,2,1),F1235&gt;DATE(2022,2,28)),(NETWORKDAYS(Lister!$D$21,Lister!$E$21,Lister!$D$7:$D$16)-R1235)*O1235/NETWORKDAYS(Lister!$D$21,Lister!$E$21,Lister!$D$7:$D$16),IF(OR(AND(E1235&lt;DATE(2022,2,1),F1235&lt;DATE(2022,2,1)),E1235&gt;DATE(2022,2,28)),0)))))),0),"")</f>
        <v/>
      </c>
      <c r="V1235" s="23" t="str">
        <f t="shared" si="129"/>
        <v/>
      </c>
      <c r="W1235" s="23" t="str">
        <f t="shared" si="130"/>
        <v/>
      </c>
      <c r="X1235" s="24" t="str">
        <f t="shared" si="131"/>
        <v/>
      </c>
    </row>
    <row r="1236" spans="1:24" x14ac:dyDescent="0.3">
      <c r="A1236" s="4" t="str">
        <f t="shared" si="132"/>
        <v/>
      </c>
      <c r="B1236" s="41"/>
      <c r="C1236" s="42"/>
      <c r="D1236" s="43"/>
      <c r="E1236" s="44"/>
      <c r="F1236" s="44"/>
      <c r="G1236" s="17" t="str">
        <f>IF(OR(E1236="",F1236=""),"",NETWORKDAYS(E1236,F1236,Lister!$D$7:$D$16))</f>
        <v/>
      </c>
      <c r="I1236" s="45" t="str">
        <f t="shared" si="126"/>
        <v/>
      </c>
      <c r="J1236" s="46"/>
      <c r="K1236" s="47">
        <f>IF(ISNUMBER('Opsparede løndele'!I1221),J1236+'Opsparede løndele'!I1221,J1236)</f>
        <v>0</v>
      </c>
      <c r="L1236" s="48"/>
      <c r="M1236" s="49"/>
      <c r="N1236" s="23" t="str">
        <f t="shared" si="127"/>
        <v/>
      </c>
      <c r="O1236" s="21" t="str">
        <f t="shared" si="128"/>
        <v/>
      </c>
      <c r="P1236" s="49"/>
      <c r="Q1236" s="49"/>
      <c r="R1236" s="49"/>
      <c r="S1236" s="22" t="str">
        <f>IFERROR(MAX(IF(OR(P1236="",Q1236="",R1236=""),"",IF(AND(MONTH(E1236)=12,MONTH(F1236)=12),(NETWORKDAYS(E1236,F1236,Lister!$D$7:$D$16)-P1236)*O1236/NETWORKDAYS(Lister!$D$19,Lister!$E$19,Lister!$D$7:$D$16),IF(AND(MONTH(E1236)=12,F1236&gt;DATE(2021,12,31)),(NETWORKDAYS(E1236,Lister!$E$19,Lister!$D$7:$D$16)-P1236)*O1236/NETWORKDAYS(Lister!$D$19,Lister!$E$19,Lister!$D$7:$D$16),IF(E1236&gt;DATE(2021,12,31),0)))),0),"")</f>
        <v/>
      </c>
      <c r="T1236" s="22" t="str">
        <f>IFERROR(MAX(IF(OR(P1236="",Q1236="",R1236=""),"",IF(AND(MONTH(E1236)=1,MONTH(F1236)=1),(NETWORKDAYS(E1236,F1236,Lister!$D$7:$D$16)-Q1236)*O1236/NETWORKDAYS(Lister!$D$20,Lister!$E$20,Lister!$D$7:$D$16),IF(AND(MONTH(E1236)=1,F1236&gt;DATE(2022,1,31)),(NETWORKDAYS(E1236,Lister!$E$20,Lister!$D$7:$D$16)-Q1236)*O1236/NETWORKDAYS(Lister!$D$20,Lister!$E$20,Lister!$D$7:$D$16),IF(AND(E1236&lt;DATE(2022,1,1),MONTH(F1236)=1),(NETWORKDAYS(Lister!$D$20,F1236,Lister!$D$7:$D$16)-Q1236)*O1236/NETWORKDAYS(Lister!$D$20,Lister!$E$20,Lister!$D$7:$D$16),IF(AND(E1236&lt;DATE(2022,1,1),F1236&gt;DATE(2022,1,31)),(NETWORKDAYS(Lister!$D$20,Lister!$E$20,Lister!$D$7:$D$16)-Q1236)*O1236/NETWORKDAYS(Lister!$D$20,Lister!$E$20,Lister!$D$7:$D$16),IF(OR(AND(E1236&lt;DATE(2022,1,1),F1236&lt;DATE(2022,1,1)),E1236&gt;DATE(2022,1,31)),0)))))),0),"")</f>
        <v/>
      </c>
      <c r="U1236" s="22" t="str">
        <f>IFERROR(MAX(IF(OR(P1236="",Q1236="",R1236=""),"",IF(AND(MONTH(E1236)=2,MONTH(F1236)=2),(NETWORKDAYS(E1236,F1236,Lister!$D$7:$D$16)-R1236)*O1236/NETWORKDAYS(Lister!$D$21,Lister!$E$21,Lister!$D$7:$D$16),IF(AND(MONTH(E1236)=2,F1236&gt;DATE(2022,2,28)),(NETWORKDAYS(E1236,Lister!$E$21,Lister!$D$7:$D$16)-R1236)*O1236/NETWORKDAYS(Lister!$D$21,Lister!$E$21,Lister!$D$7:$D$16),IF(AND(E1236&lt;DATE(2022,2,1),MONTH(F1236)=2),(NETWORKDAYS(Lister!$D$21,F1236,Lister!$D$7:$D$16)-R1236)*O1236/NETWORKDAYS(Lister!$D$21,Lister!$E$21,Lister!$D$7:$D$16),IF(AND(E1236&lt;DATE(2022,2,1),F1236&gt;DATE(2022,2,28)),(NETWORKDAYS(Lister!$D$21,Lister!$E$21,Lister!$D$7:$D$16)-R1236)*O1236/NETWORKDAYS(Lister!$D$21,Lister!$E$21,Lister!$D$7:$D$16),IF(OR(AND(E1236&lt;DATE(2022,2,1),F1236&lt;DATE(2022,2,1)),E1236&gt;DATE(2022,2,28)),0)))))),0),"")</f>
        <v/>
      </c>
      <c r="V1236" s="23" t="str">
        <f t="shared" si="129"/>
        <v/>
      </c>
      <c r="W1236" s="23" t="str">
        <f t="shared" si="130"/>
        <v/>
      </c>
      <c r="X1236" s="24" t="str">
        <f t="shared" si="131"/>
        <v/>
      </c>
    </row>
    <row r="1237" spans="1:24" x14ac:dyDescent="0.3">
      <c r="A1237" s="4" t="str">
        <f t="shared" si="132"/>
        <v/>
      </c>
      <c r="B1237" s="41"/>
      <c r="C1237" s="42"/>
      <c r="D1237" s="43"/>
      <c r="E1237" s="44"/>
      <c r="F1237" s="44"/>
      <c r="G1237" s="17" t="str">
        <f>IF(OR(E1237="",F1237=""),"",NETWORKDAYS(E1237,F1237,Lister!$D$7:$D$16))</f>
        <v/>
      </c>
      <c r="I1237" s="45" t="str">
        <f t="shared" si="126"/>
        <v/>
      </c>
      <c r="J1237" s="46"/>
      <c r="K1237" s="47">
        <f>IF(ISNUMBER('Opsparede løndele'!I1222),J1237+'Opsparede løndele'!I1222,J1237)</f>
        <v>0</v>
      </c>
      <c r="L1237" s="48"/>
      <c r="M1237" s="49"/>
      <c r="N1237" s="23" t="str">
        <f t="shared" si="127"/>
        <v/>
      </c>
      <c r="O1237" s="21" t="str">
        <f t="shared" si="128"/>
        <v/>
      </c>
      <c r="P1237" s="49"/>
      <c r="Q1237" s="49"/>
      <c r="R1237" s="49"/>
      <c r="S1237" s="22" t="str">
        <f>IFERROR(MAX(IF(OR(P1237="",Q1237="",R1237=""),"",IF(AND(MONTH(E1237)=12,MONTH(F1237)=12),(NETWORKDAYS(E1237,F1237,Lister!$D$7:$D$16)-P1237)*O1237/NETWORKDAYS(Lister!$D$19,Lister!$E$19,Lister!$D$7:$D$16),IF(AND(MONTH(E1237)=12,F1237&gt;DATE(2021,12,31)),(NETWORKDAYS(E1237,Lister!$E$19,Lister!$D$7:$D$16)-P1237)*O1237/NETWORKDAYS(Lister!$D$19,Lister!$E$19,Lister!$D$7:$D$16),IF(E1237&gt;DATE(2021,12,31),0)))),0),"")</f>
        <v/>
      </c>
      <c r="T1237" s="22" t="str">
        <f>IFERROR(MAX(IF(OR(P1237="",Q1237="",R1237=""),"",IF(AND(MONTH(E1237)=1,MONTH(F1237)=1),(NETWORKDAYS(E1237,F1237,Lister!$D$7:$D$16)-Q1237)*O1237/NETWORKDAYS(Lister!$D$20,Lister!$E$20,Lister!$D$7:$D$16),IF(AND(MONTH(E1237)=1,F1237&gt;DATE(2022,1,31)),(NETWORKDAYS(E1237,Lister!$E$20,Lister!$D$7:$D$16)-Q1237)*O1237/NETWORKDAYS(Lister!$D$20,Lister!$E$20,Lister!$D$7:$D$16),IF(AND(E1237&lt;DATE(2022,1,1),MONTH(F1237)=1),(NETWORKDAYS(Lister!$D$20,F1237,Lister!$D$7:$D$16)-Q1237)*O1237/NETWORKDAYS(Lister!$D$20,Lister!$E$20,Lister!$D$7:$D$16),IF(AND(E1237&lt;DATE(2022,1,1),F1237&gt;DATE(2022,1,31)),(NETWORKDAYS(Lister!$D$20,Lister!$E$20,Lister!$D$7:$D$16)-Q1237)*O1237/NETWORKDAYS(Lister!$D$20,Lister!$E$20,Lister!$D$7:$D$16),IF(OR(AND(E1237&lt;DATE(2022,1,1),F1237&lt;DATE(2022,1,1)),E1237&gt;DATE(2022,1,31)),0)))))),0),"")</f>
        <v/>
      </c>
      <c r="U1237" s="22" t="str">
        <f>IFERROR(MAX(IF(OR(P1237="",Q1237="",R1237=""),"",IF(AND(MONTH(E1237)=2,MONTH(F1237)=2),(NETWORKDAYS(E1237,F1237,Lister!$D$7:$D$16)-R1237)*O1237/NETWORKDAYS(Lister!$D$21,Lister!$E$21,Lister!$D$7:$D$16),IF(AND(MONTH(E1237)=2,F1237&gt;DATE(2022,2,28)),(NETWORKDAYS(E1237,Lister!$E$21,Lister!$D$7:$D$16)-R1237)*O1237/NETWORKDAYS(Lister!$D$21,Lister!$E$21,Lister!$D$7:$D$16),IF(AND(E1237&lt;DATE(2022,2,1),MONTH(F1237)=2),(NETWORKDAYS(Lister!$D$21,F1237,Lister!$D$7:$D$16)-R1237)*O1237/NETWORKDAYS(Lister!$D$21,Lister!$E$21,Lister!$D$7:$D$16),IF(AND(E1237&lt;DATE(2022,2,1),F1237&gt;DATE(2022,2,28)),(NETWORKDAYS(Lister!$D$21,Lister!$E$21,Lister!$D$7:$D$16)-R1237)*O1237/NETWORKDAYS(Lister!$D$21,Lister!$E$21,Lister!$D$7:$D$16),IF(OR(AND(E1237&lt;DATE(2022,2,1),F1237&lt;DATE(2022,2,1)),E1237&gt;DATE(2022,2,28)),0)))))),0),"")</f>
        <v/>
      </c>
      <c r="V1237" s="23" t="str">
        <f t="shared" si="129"/>
        <v/>
      </c>
      <c r="W1237" s="23" t="str">
        <f t="shared" si="130"/>
        <v/>
      </c>
      <c r="X1237" s="24" t="str">
        <f t="shared" si="131"/>
        <v/>
      </c>
    </row>
    <row r="1238" spans="1:24" x14ac:dyDescent="0.3">
      <c r="A1238" s="4" t="str">
        <f t="shared" si="132"/>
        <v/>
      </c>
      <c r="B1238" s="41"/>
      <c r="C1238" s="42"/>
      <c r="D1238" s="43"/>
      <c r="E1238" s="44"/>
      <c r="F1238" s="44"/>
      <c r="G1238" s="17" t="str">
        <f>IF(OR(E1238="",F1238=""),"",NETWORKDAYS(E1238,F1238,Lister!$D$7:$D$16))</f>
        <v/>
      </c>
      <c r="I1238" s="45" t="str">
        <f t="shared" ref="I1238:I1301" si="133">IF(H1238="","",IF(H1238="Funktionær",0.75,IF(H1238="Ikke-funktionær",0.9,IF(H1238="Elev/lærling",0.9))))</f>
        <v/>
      </c>
      <c r="J1238" s="46"/>
      <c r="K1238" s="47">
        <f>IF(ISNUMBER('Opsparede løndele'!I1223),J1238+'Opsparede løndele'!I1223,J1238)</f>
        <v>0</v>
      </c>
      <c r="L1238" s="48"/>
      <c r="M1238" s="49"/>
      <c r="N1238" s="23" t="str">
        <f t="shared" ref="N1238:N1301" si="134">IF(B1238="","",IF(K1238*I1238&gt;30000*IF(M1238&gt;37,37,M1238)/37,30000*IF(M1238&gt;37,37,M1238)/37,K1238*I1238))</f>
        <v/>
      </c>
      <c r="O1238" s="21" t="str">
        <f t="shared" ref="O1238:O1301" si="135">IF(N1238="","",IF(N1238&lt;=K1238-L1238,N1238,K1238-L1238))</f>
        <v/>
      </c>
      <c r="P1238" s="49"/>
      <c r="Q1238" s="49"/>
      <c r="R1238" s="49"/>
      <c r="S1238" s="22" t="str">
        <f>IFERROR(MAX(IF(OR(P1238="",Q1238="",R1238=""),"",IF(AND(MONTH(E1238)=12,MONTH(F1238)=12),(NETWORKDAYS(E1238,F1238,Lister!$D$7:$D$16)-P1238)*O1238/NETWORKDAYS(Lister!$D$19,Lister!$E$19,Lister!$D$7:$D$16),IF(AND(MONTH(E1238)=12,F1238&gt;DATE(2021,12,31)),(NETWORKDAYS(E1238,Lister!$E$19,Lister!$D$7:$D$16)-P1238)*O1238/NETWORKDAYS(Lister!$D$19,Lister!$E$19,Lister!$D$7:$D$16),IF(E1238&gt;DATE(2021,12,31),0)))),0),"")</f>
        <v/>
      </c>
      <c r="T1238" s="22" t="str">
        <f>IFERROR(MAX(IF(OR(P1238="",Q1238="",R1238=""),"",IF(AND(MONTH(E1238)=1,MONTH(F1238)=1),(NETWORKDAYS(E1238,F1238,Lister!$D$7:$D$16)-Q1238)*O1238/NETWORKDAYS(Lister!$D$20,Lister!$E$20,Lister!$D$7:$D$16),IF(AND(MONTH(E1238)=1,F1238&gt;DATE(2022,1,31)),(NETWORKDAYS(E1238,Lister!$E$20,Lister!$D$7:$D$16)-Q1238)*O1238/NETWORKDAYS(Lister!$D$20,Lister!$E$20,Lister!$D$7:$D$16),IF(AND(E1238&lt;DATE(2022,1,1),MONTH(F1238)=1),(NETWORKDAYS(Lister!$D$20,F1238,Lister!$D$7:$D$16)-Q1238)*O1238/NETWORKDAYS(Lister!$D$20,Lister!$E$20,Lister!$D$7:$D$16),IF(AND(E1238&lt;DATE(2022,1,1),F1238&gt;DATE(2022,1,31)),(NETWORKDAYS(Lister!$D$20,Lister!$E$20,Lister!$D$7:$D$16)-Q1238)*O1238/NETWORKDAYS(Lister!$D$20,Lister!$E$20,Lister!$D$7:$D$16),IF(OR(AND(E1238&lt;DATE(2022,1,1),F1238&lt;DATE(2022,1,1)),E1238&gt;DATE(2022,1,31)),0)))))),0),"")</f>
        <v/>
      </c>
      <c r="U1238" s="22" t="str">
        <f>IFERROR(MAX(IF(OR(P1238="",Q1238="",R1238=""),"",IF(AND(MONTH(E1238)=2,MONTH(F1238)=2),(NETWORKDAYS(E1238,F1238,Lister!$D$7:$D$16)-R1238)*O1238/NETWORKDAYS(Lister!$D$21,Lister!$E$21,Lister!$D$7:$D$16),IF(AND(MONTH(E1238)=2,F1238&gt;DATE(2022,2,28)),(NETWORKDAYS(E1238,Lister!$E$21,Lister!$D$7:$D$16)-R1238)*O1238/NETWORKDAYS(Lister!$D$21,Lister!$E$21,Lister!$D$7:$D$16),IF(AND(E1238&lt;DATE(2022,2,1),MONTH(F1238)=2),(NETWORKDAYS(Lister!$D$21,F1238,Lister!$D$7:$D$16)-R1238)*O1238/NETWORKDAYS(Lister!$D$21,Lister!$E$21,Lister!$D$7:$D$16),IF(AND(E1238&lt;DATE(2022,2,1),F1238&gt;DATE(2022,2,28)),(NETWORKDAYS(Lister!$D$21,Lister!$E$21,Lister!$D$7:$D$16)-R1238)*O1238/NETWORKDAYS(Lister!$D$21,Lister!$E$21,Lister!$D$7:$D$16),IF(OR(AND(E1238&lt;DATE(2022,2,1),F1238&lt;DATE(2022,2,1)),E1238&gt;DATE(2022,2,28)),0)))))),0),"")</f>
        <v/>
      </c>
      <c r="V1238" s="23" t="str">
        <f t="shared" ref="V1238:V1301" si="136">IF(AND(ISNUMBER(S1238),ISNUMBER(T1238),ISNUMBER(U1238)),S1238+T1238+U1238,"")</f>
        <v/>
      </c>
      <c r="W1238" s="23" t="str">
        <f t="shared" ref="W1238:W1301" si="137">IFERROR(IF(E1238&gt;=DATE(2021,12,10),3,0)/31*O1238,"")</f>
        <v/>
      </c>
      <c r="X1238" s="24" t="str">
        <f t="shared" ref="X1238:X1301" si="138">IFERROR(MAX(IF(AND(ISNUMBER(S1238),ISNUMBER(T1238),ISNUMBER(U1238)),V1238-W1238,""),0),"")</f>
        <v/>
      </c>
    </row>
    <row r="1239" spans="1:24" x14ac:dyDescent="0.3">
      <c r="A1239" s="4" t="str">
        <f t="shared" ref="A1239:A1302" si="139">IF(B1239="","",A1238+1)</f>
        <v/>
      </c>
      <c r="B1239" s="41"/>
      <c r="C1239" s="42"/>
      <c r="D1239" s="43"/>
      <c r="E1239" s="44"/>
      <c r="F1239" s="44"/>
      <c r="G1239" s="17" t="str">
        <f>IF(OR(E1239="",F1239=""),"",NETWORKDAYS(E1239,F1239,Lister!$D$7:$D$16))</f>
        <v/>
      </c>
      <c r="I1239" s="45" t="str">
        <f t="shared" si="133"/>
        <v/>
      </c>
      <c r="J1239" s="46"/>
      <c r="K1239" s="47">
        <f>IF(ISNUMBER('Opsparede løndele'!I1224),J1239+'Opsparede løndele'!I1224,J1239)</f>
        <v>0</v>
      </c>
      <c r="L1239" s="48"/>
      <c r="M1239" s="49"/>
      <c r="N1239" s="23" t="str">
        <f t="shared" si="134"/>
        <v/>
      </c>
      <c r="O1239" s="21" t="str">
        <f t="shared" si="135"/>
        <v/>
      </c>
      <c r="P1239" s="49"/>
      <c r="Q1239" s="49"/>
      <c r="R1239" s="49"/>
      <c r="S1239" s="22" t="str">
        <f>IFERROR(MAX(IF(OR(P1239="",Q1239="",R1239=""),"",IF(AND(MONTH(E1239)=12,MONTH(F1239)=12),(NETWORKDAYS(E1239,F1239,Lister!$D$7:$D$16)-P1239)*O1239/NETWORKDAYS(Lister!$D$19,Lister!$E$19,Lister!$D$7:$D$16),IF(AND(MONTH(E1239)=12,F1239&gt;DATE(2021,12,31)),(NETWORKDAYS(E1239,Lister!$E$19,Lister!$D$7:$D$16)-P1239)*O1239/NETWORKDAYS(Lister!$D$19,Lister!$E$19,Lister!$D$7:$D$16),IF(E1239&gt;DATE(2021,12,31),0)))),0),"")</f>
        <v/>
      </c>
      <c r="T1239" s="22" t="str">
        <f>IFERROR(MAX(IF(OR(P1239="",Q1239="",R1239=""),"",IF(AND(MONTH(E1239)=1,MONTH(F1239)=1),(NETWORKDAYS(E1239,F1239,Lister!$D$7:$D$16)-Q1239)*O1239/NETWORKDAYS(Lister!$D$20,Lister!$E$20,Lister!$D$7:$D$16),IF(AND(MONTH(E1239)=1,F1239&gt;DATE(2022,1,31)),(NETWORKDAYS(E1239,Lister!$E$20,Lister!$D$7:$D$16)-Q1239)*O1239/NETWORKDAYS(Lister!$D$20,Lister!$E$20,Lister!$D$7:$D$16),IF(AND(E1239&lt;DATE(2022,1,1),MONTH(F1239)=1),(NETWORKDAYS(Lister!$D$20,F1239,Lister!$D$7:$D$16)-Q1239)*O1239/NETWORKDAYS(Lister!$D$20,Lister!$E$20,Lister!$D$7:$D$16),IF(AND(E1239&lt;DATE(2022,1,1),F1239&gt;DATE(2022,1,31)),(NETWORKDAYS(Lister!$D$20,Lister!$E$20,Lister!$D$7:$D$16)-Q1239)*O1239/NETWORKDAYS(Lister!$D$20,Lister!$E$20,Lister!$D$7:$D$16),IF(OR(AND(E1239&lt;DATE(2022,1,1),F1239&lt;DATE(2022,1,1)),E1239&gt;DATE(2022,1,31)),0)))))),0),"")</f>
        <v/>
      </c>
      <c r="U1239" s="22" t="str">
        <f>IFERROR(MAX(IF(OR(P1239="",Q1239="",R1239=""),"",IF(AND(MONTH(E1239)=2,MONTH(F1239)=2),(NETWORKDAYS(E1239,F1239,Lister!$D$7:$D$16)-R1239)*O1239/NETWORKDAYS(Lister!$D$21,Lister!$E$21,Lister!$D$7:$D$16),IF(AND(MONTH(E1239)=2,F1239&gt;DATE(2022,2,28)),(NETWORKDAYS(E1239,Lister!$E$21,Lister!$D$7:$D$16)-R1239)*O1239/NETWORKDAYS(Lister!$D$21,Lister!$E$21,Lister!$D$7:$D$16),IF(AND(E1239&lt;DATE(2022,2,1),MONTH(F1239)=2),(NETWORKDAYS(Lister!$D$21,F1239,Lister!$D$7:$D$16)-R1239)*O1239/NETWORKDAYS(Lister!$D$21,Lister!$E$21,Lister!$D$7:$D$16),IF(AND(E1239&lt;DATE(2022,2,1),F1239&gt;DATE(2022,2,28)),(NETWORKDAYS(Lister!$D$21,Lister!$E$21,Lister!$D$7:$D$16)-R1239)*O1239/NETWORKDAYS(Lister!$D$21,Lister!$E$21,Lister!$D$7:$D$16),IF(OR(AND(E1239&lt;DATE(2022,2,1),F1239&lt;DATE(2022,2,1)),E1239&gt;DATE(2022,2,28)),0)))))),0),"")</f>
        <v/>
      </c>
      <c r="V1239" s="23" t="str">
        <f t="shared" si="136"/>
        <v/>
      </c>
      <c r="W1239" s="23" t="str">
        <f t="shared" si="137"/>
        <v/>
      </c>
      <c r="X1239" s="24" t="str">
        <f t="shared" si="138"/>
        <v/>
      </c>
    </row>
    <row r="1240" spans="1:24" x14ac:dyDescent="0.3">
      <c r="A1240" s="4" t="str">
        <f t="shared" si="139"/>
        <v/>
      </c>
      <c r="B1240" s="41"/>
      <c r="C1240" s="42"/>
      <c r="D1240" s="43"/>
      <c r="E1240" s="44"/>
      <c r="F1240" s="44"/>
      <c r="G1240" s="17" t="str">
        <f>IF(OR(E1240="",F1240=""),"",NETWORKDAYS(E1240,F1240,Lister!$D$7:$D$16))</f>
        <v/>
      </c>
      <c r="I1240" s="45" t="str">
        <f t="shared" si="133"/>
        <v/>
      </c>
      <c r="J1240" s="46"/>
      <c r="K1240" s="47">
        <f>IF(ISNUMBER('Opsparede løndele'!I1225),J1240+'Opsparede løndele'!I1225,J1240)</f>
        <v>0</v>
      </c>
      <c r="L1240" s="48"/>
      <c r="M1240" s="49"/>
      <c r="N1240" s="23" t="str">
        <f t="shared" si="134"/>
        <v/>
      </c>
      <c r="O1240" s="21" t="str">
        <f t="shared" si="135"/>
        <v/>
      </c>
      <c r="P1240" s="49"/>
      <c r="Q1240" s="49"/>
      <c r="R1240" s="49"/>
      <c r="S1240" s="22" t="str">
        <f>IFERROR(MAX(IF(OR(P1240="",Q1240="",R1240=""),"",IF(AND(MONTH(E1240)=12,MONTH(F1240)=12),(NETWORKDAYS(E1240,F1240,Lister!$D$7:$D$16)-P1240)*O1240/NETWORKDAYS(Lister!$D$19,Lister!$E$19,Lister!$D$7:$D$16),IF(AND(MONTH(E1240)=12,F1240&gt;DATE(2021,12,31)),(NETWORKDAYS(E1240,Lister!$E$19,Lister!$D$7:$D$16)-P1240)*O1240/NETWORKDAYS(Lister!$D$19,Lister!$E$19,Lister!$D$7:$D$16),IF(E1240&gt;DATE(2021,12,31),0)))),0),"")</f>
        <v/>
      </c>
      <c r="T1240" s="22" t="str">
        <f>IFERROR(MAX(IF(OR(P1240="",Q1240="",R1240=""),"",IF(AND(MONTH(E1240)=1,MONTH(F1240)=1),(NETWORKDAYS(E1240,F1240,Lister!$D$7:$D$16)-Q1240)*O1240/NETWORKDAYS(Lister!$D$20,Lister!$E$20,Lister!$D$7:$D$16),IF(AND(MONTH(E1240)=1,F1240&gt;DATE(2022,1,31)),(NETWORKDAYS(E1240,Lister!$E$20,Lister!$D$7:$D$16)-Q1240)*O1240/NETWORKDAYS(Lister!$D$20,Lister!$E$20,Lister!$D$7:$D$16),IF(AND(E1240&lt;DATE(2022,1,1),MONTH(F1240)=1),(NETWORKDAYS(Lister!$D$20,F1240,Lister!$D$7:$D$16)-Q1240)*O1240/NETWORKDAYS(Lister!$D$20,Lister!$E$20,Lister!$D$7:$D$16),IF(AND(E1240&lt;DATE(2022,1,1),F1240&gt;DATE(2022,1,31)),(NETWORKDAYS(Lister!$D$20,Lister!$E$20,Lister!$D$7:$D$16)-Q1240)*O1240/NETWORKDAYS(Lister!$D$20,Lister!$E$20,Lister!$D$7:$D$16),IF(OR(AND(E1240&lt;DATE(2022,1,1),F1240&lt;DATE(2022,1,1)),E1240&gt;DATE(2022,1,31)),0)))))),0),"")</f>
        <v/>
      </c>
      <c r="U1240" s="22" t="str">
        <f>IFERROR(MAX(IF(OR(P1240="",Q1240="",R1240=""),"",IF(AND(MONTH(E1240)=2,MONTH(F1240)=2),(NETWORKDAYS(E1240,F1240,Lister!$D$7:$D$16)-R1240)*O1240/NETWORKDAYS(Lister!$D$21,Lister!$E$21,Lister!$D$7:$D$16),IF(AND(MONTH(E1240)=2,F1240&gt;DATE(2022,2,28)),(NETWORKDAYS(E1240,Lister!$E$21,Lister!$D$7:$D$16)-R1240)*O1240/NETWORKDAYS(Lister!$D$21,Lister!$E$21,Lister!$D$7:$D$16),IF(AND(E1240&lt;DATE(2022,2,1),MONTH(F1240)=2),(NETWORKDAYS(Lister!$D$21,F1240,Lister!$D$7:$D$16)-R1240)*O1240/NETWORKDAYS(Lister!$D$21,Lister!$E$21,Lister!$D$7:$D$16),IF(AND(E1240&lt;DATE(2022,2,1),F1240&gt;DATE(2022,2,28)),(NETWORKDAYS(Lister!$D$21,Lister!$E$21,Lister!$D$7:$D$16)-R1240)*O1240/NETWORKDAYS(Lister!$D$21,Lister!$E$21,Lister!$D$7:$D$16),IF(OR(AND(E1240&lt;DATE(2022,2,1),F1240&lt;DATE(2022,2,1)),E1240&gt;DATE(2022,2,28)),0)))))),0),"")</f>
        <v/>
      </c>
      <c r="V1240" s="23" t="str">
        <f t="shared" si="136"/>
        <v/>
      </c>
      <c r="W1240" s="23" t="str">
        <f t="shared" si="137"/>
        <v/>
      </c>
      <c r="X1240" s="24" t="str">
        <f t="shared" si="138"/>
        <v/>
      </c>
    </row>
    <row r="1241" spans="1:24" x14ac:dyDescent="0.3">
      <c r="A1241" s="4" t="str">
        <f t="shared" si="139"/>
        <v/>
      </c>
      <c r="B1241" s="41"/>
      <c r="C1241" s="42"/>
      <c r="D1241" s="43"/>
      <c r="E1241" s="44"/>
      <c r="F1241" s="44"/>
      <c r="G1241" s="17" t="str">
        <f>IF(OR(E1241="",F1241=""),"",NETWORKDAYS(E1241,F1241,Lister!$D$7:$D$16))</f>
        <v/>
      </c>
      <c r="I1241" s="45" t="str">
        <f t="shared" si="133"/>
        <v/>
      </c>
      <c r="J1241" s="46"/>
      <c r="K1241" s="47">
        <f>IF(ISNUMBER('Opsparede løndele'!I1226),J1241+'Opsparede løndele'!I1226,J1241)</f>
        <v>0</v>
      </c>
      <c r="L1241" s="48"/>
      <c r="M1241" s="49"/>
      <c r="N1241" s="23" t="str">
        <f t="shared" si="134"/>
        <v/>
      </c>
      <c r="O1241" s="21" t="str">
        <f t="shared" si="135"/>
        <v/>
      </c>
      <c r="P1241" s="49"/>
      <c r="Q1241" s="49"/>
      <c r="R1241" s="49"/>
      <c r="S1241" s="22" t="str">
        <f>IFERROR(MAX(IF(OR(P1241="",Q1241="",R1241=""),"",IF(AND(MONTH(E1241)=12,MONTH(F1241)=12),(NETWORKDAYS(E1241,F1241,Lister!$D$7:$D$16)-P1241)*O1241/NETWORKDAYS(Lister!$D$19,Lister!$E$19,Lister!$D$7:$D$16),IF(AND(MONTH(E1241)=12,F1241&gt;DATE(2021,12,31)),(NETWORKDAYS(E1241,Lister!$E$19,Lister!$D$7:$D$16)-P1241)*O1241/NETWORKDAYS(Lister!$D$19,Lister!$E$19,Lister!$D$7:$D$16),IF(E1241&gt;DATE(2021,12,31),0)))),0),"")</f>
        <v/>
      </c>
      <c r="T1241" s="22" t="str">
        <f>IFERROR(MAX(IF(OR(P1241="",Q1241="",R1241=""),"",IF(AND(MONTH(E1241)=1,MONTH(F1241)=1),(NETWORKDAYS(E1241,F1241,Lister!$D$7:$D$16)-Q1241)*O1241/NETWORKDAYS(Lister!$D$20,Lister!$E$20,Lister!$D$7:$D$16),IF(AND(MONTH(E1241)=1,F1241&gt;DATE(2022,1,31)),(NETWORKDAYS(E1241,Lister!$E$20,Lister!$D$7:$D$16)-Q1241)*O1241/NETWORKDAYS(Lister!$D$20,Lister!$E$20,Lister!$D$7:$D$16),IF(AND(E1241&lt;DATE(2022,1,1),MONTH(F1241)=1),(NETWORKDAYS(Lister!$D$20,F1241,Lister!$D$7:$D$16)-Q1241)*O1241/NETWORKDAYS(Lister!$D$20,Lister!$E$20,Lister!$D$7:$D$16),IF(AND(E1241&lt;DATE(2022,1,1),F1241&gt;DATE(2022,1,31)),(NETWORKDAYS(Lister!$D$20,Lister!$E$20,Lister!$D$7:$D$16)-Q1241)*O1241/NETWORKDAYS(Lister!$D$20,Lister!$E$20,Lister!$D$7:$D$16),IF(OR(AND(E1241&lt;DATE(2022,1,1),F1241&lt;DATE(2022,1,1)),E1241&gt;DATE(2022,1,31)),0)))))),0),"")</f>
        <v/>
      </c>
      <c r="U1241" s="22" t="str">
        <f>IFERROR(MAX(IF(OR(P1241="",Q1241="",R1241=""),"",IF(AND(MONTH(E1241)=2,MONTH(F1241)=2),(NETWORKDAYS(E1241,F1241,Lister!$D$7:$D$16)-R1241)*O1241/NETWORKDAYS(Lister!$D$21,Lister!$E$21,Lister!$D$7:$D$16),IF(AND(MONTH(E1241)=2,F1241&gt;DATE(2022,2,28)),(NETWORKDAYS(E1241,Lister!$E$21,Lister!$D$7:$D$16)-R1241)*O1241/NETWORKDAYS(Lister!$D$21,Lister!$E$21,Lister!$D$7:$D$16),IF(AND(E1241&lt;DATE(2022,2,1),MONTH(F1241)=2),(NETWORKDAYS(Lister!$D$21,F1241,Lister!$D$7:$D$16)-R1241)*O1241/NETWORKDAYS(Lister!$D$21,Lister!$E$21,Lister!$D$7:$D$16),IF(AND(E1241&lt;DATE(2022,2,1),F1241&gt;DATE(2022,2,28)),(NETWORKDAYS(Lister!$D$21,Lister!$E$21,Lister!$D$7:$D$16)-R1241)*O1241/NETWORKDAYS(Lister!$D$21,Lister!$E$21,Lister!$D$7:$D$16),IF(OR(AND(E1241&lt;DATE(2022,2,1),F1241&lt;DATE(2022,2,1)),E1241&gt;DATE(2022,2,28)),0)))))),0),"")</f>
        <v/>
      </c>
      <c r="V1241" s="23" t="str">
        <f t="shared" si="136"/>
        <v/>
      </c>
      <c r="W1241" s="23" t="str">
        <f t="shared" si="137"/>
        <v/>
      </c>
      <c r="X1241" s="24" t="str">
        <f t="shared" si="138"/>
        <v/>
      </c>
    </row>
    <row r="1242" spans="1:24" x14ac:dyDescent="0.3">
      <c r="A1242" s="4" t="str">
        <f t="shared" si="139"/>
        <v/>
      </c>
      <c r="B1242" s="41"/>
      <c r="C1242" s="42"/>
      <c r="D1242" s="43"/>
      <c r="E1242" s="44"/>
      <c r="F1242" s="44"/>
      <c r="G1242" s="17" t="str">
        <f>IF(OR(E1242="",F1242=""),"",NETWORKDAYS(E1242,F1242,Lister!$D$7:$D$16))</f>
        <v/>
      </c>
      <c r="I1242" s="45" t="str">
        <f t="shared" si="133"/>
        <v/>
      </c>
      <c r="J1242" s="46"/>
      <c r="K1242" s="47">
        <f>IF(ISNUMBER('Opsparede løndele'!I1227),J1242+'Opsparede løndele'!I1227,J1242)</f>
        <v>0</v>
      </c>
      <c r="L1242" s="48"/>
      <c r="M1242" s="49"/>
      <c r="N1242" s="23" t="str">
        <f t="shared" si="134"/>
        <v/>
      </c>
      <c r="O1242" s="21" t="str">
        <f t="shared" si="135"/>
        <v/>
      </c>
      <c r="P1242" s="49"/>
      <c r="Q1242" s="49"/>
      <c r="R1242" s="49"/>
      <c r="S1242" s="22" t="str">
        <f>IFERROR(MAX(IF(OR(P1242="",Q1242="",R1242=""),"",IF(AND(MONTH(E1242)=12,MONTH(F1242)=12),(NETWORKDAYS(E1242,F1242,Lister!$D$7:$D$16)-P1242)*O1242/NETWORKDAYS(Lister!$D$19,Lister!$E$19,Lister!$D$7:$D$16),IF(AND(MONTH(E1242)=12,F1242&gt;DATE(2021,12,31)),(NETWORKDAYS(E1242,Lister!$E$19,Lister!$D$7:$D$16)-P1242)*O1242/NETWORKDAYS(Lister!$D$19,Lister!$E$19,Lister!$D$7:$D$16),IF(E1242&gt;DATE(2021,12,31),0)))),0),"")</f>
        <v/>
      </c>
      <c r="T1242" s="22" t="str">
        <f>IFERROR(MAX(IF(OR(P1242="",Q1242="",R1242=""),"",IF(AND(MONTH(E1242)=1,MONTH(F1242)=1),(NETWORKDAYS(E1242,F1242,Lister!$D$7:$D$16)-Q1242)*O1242/NETWORKDAYS(Lister!$D$20,Lister!$E$20,Lister!$D$7:$D$16),IF(AND(MONTH(E1242)=1,F1242&gt;DATE(2022,1,31)),(NETWORKDAYS(E1242,Lister!$E$20,Lister!$D$7:$D$16)-Q1242)*O1242/NETWORKDAYS(Lister!$D$20,Lister!$E$20,Lister!$D$7:$D$16),IF(AND(E1242&lt;DATE(2022,1,1),MONTH(F1242)=1),(NETWORKDAYS(Lister!$D$20,F1242,Lister!$D$7:$D$16)-Q1242)*O1242/NETWORKDAYS(Lister!$D$20,Lister!$E$20,Lister!$D$7:$D$16),IF(AND(E1242&lt;DATE(2022,1,1),F1242&gt;DATE(2022,1,31)),(NETWORKDAYS(Lister!$D$20,Lister!$E$20,Lister!$D$7:$D$16)-Q1242)*O1242/NETWORKDAYS(Lister!$D$20,Lister!$E$20,Lister!$D$7:$D$16),IF(OR(AND(E1242&lt;DATE(2022,1,1),F1242&lt;DATE(2022,1,1)),E1242&gt;DATE(2022,1,31)),0)))))),0),"")</f>
        <v/>
      </c>
      <c r="U1242" s="22" t="str">
        <f>IFERROR(MAX(IF(OR(P1242="",Q1242="",R1242=""),"",IF(AND(MONTH(E1242)=2,MONTH(F1242)=2),(NETWORKDAYS(E1242,F1242,Lister!$D$7:$D$16)-R1242)*O1242/NETWORKDAYS(Lister!$D$21,Lister!$E$21,Lister!$D$7:$D$16),IF(AND(MONTH(E1242)=2,F1242&gt;DATE(2022,2,28)),(NETWORKDAYS(E1242,Lister!$E$21,Lister!$D$7:$D$16)-R1242)*O1242/NETWORKDAYS(Lister!$D$21,Lister!$E$21,Lister!$D$7:$D$16),IF(AND(E1242&lt;DATE(2022,2,1),MONTH(F1242)=2),(NETWORKDAYS(Lister!$D$21,F1242,Lister!$D$7:$D$16)-R1242)*O1242/NETWORKDAYS(Lister!$D$21,Lister!$E$21,Lister!$D$7:$D$16),IF(AND(E1242&lt;DATE(2022,2,1),F1242&gt;DATE(2022,2,28)),(NETWORKDAYS(Lister!$D$21,Lister!$E$21,Lister!$D$7:$D$16)-R1242)*O1242/NETWORKDAYS(Lister!$D$21,Lister!$E$21,Lister!$D$7:$D$16),IF(OR(AND(E1242&lt;DATE(2022,2,1),F1242&lt;DATE(2022,2,1)),E1242&gt;DATE(2022,2,28)),0)))))),0),"")</f>
        <v/>
      </c>
      <c r="V1242" s="23" t="str">
        <f t="shared" si="136"/>
        <v/>
      </c>
      <c r="W1242" s="23" t="str">
        <f t="shared" si="137"/>
        <v/>
      </c>
      <c r="X1242" s="24" t="str">
        <f t="shared" si="138"/>
        <v/>
      </c>
    </row>
    <row r="1243" spans="1:24" x14ac:dyDescent="0.3">
      <c r="A1243" s="4" t="str">
        <f t="shared" si="139"/>
        <v/>
      </c>
      <c r="B1243" s="41"/>
      <c r="C1243" s="42"/>
      <c r="D1243" s="43"/>
      <c r="E1243" s="44"/>
      <c r="F1243" s="44"/>
      <c r="G1243" s="17" t="str">
        <f>IF(OR(E1243="",F1243=""),"",NETWORKDAYS(E1243,F1243,Lister!$D$7:$D$16))</f>
        <v/>
      </c>
      <c r="I1243" s="45" t="str">
        <f t="shared" si="133"/>
        <v/>
      </c>
      <c r="J1243" s="46"/>
      <c r="K1243" s="47">
        <f>IF(ISNUMBER('Opsparede løndele'!I1228),J1243+'Opsparede løndele'!I1228,J1243)</f>
        <v>0</v>
      </c>
      <c r="L1243" s="48"/>
      <c r="M1243" s="49"/>
      <c r="N1243" s="23" t="str">
        <f t="shared" si="134"/>
        <v/>
      </c>
      <c r="O1243" s="21" t="str">
        <f t="shared" si="135"/>
        <v/>
      </c>
      <c r="P1243" s="49"/>
      <c r="Q1243" s="49"/>
      <c r="R1243" s="49"/>
      <c r="S1243" s="22" t="str">
        <f>IFERROR(MAX(IF(OR(P1243="",Q1243="",R1243=""),"",IF(AND(MONTH(E1243)=12,MONTH(F1243)=12),(NETWORKDAYS(E1243,F1243,Lister!$D$7:$D$16)-P1243)*O1243/NETWORKDAYS(Lister!$D$19,Lister!$E$19,Lister!$D$7:$D$16),IF(AND(MONTH(E1243)=12,F1243&gt;DATE(2021,12,31)),(NETWORKDAYS(E1243,Lister!$E$19,Lister!$D$7:$D$16)-P1243)*O1243/NETWORKDAYS(Lister!$D$19,Lister!$E$19,Lister!$D$7:$D$16),IF(E1243&gt;DATE(2021,12,31),0)))),0),"")</f>
        <v/>
      </c>
      <c r="T1243" s="22" t="str">
        <f>IFERROR(MAX(IF(OR(P1243="",Q1243="",R1243=""),"",IF(AND(MONTH(E1243)=1,MONTH(F1243)=1),(NETWORKDAYS(E1243,F1243,Lister!$D$7:$D$16)-Q1243)*O1243/NETWORKDAYS(Lister!$D$20,Lister!$E$20,Lister!$D$7:$D$16),IF(AND(MONTH(E1243)=1,F1243&gt;DATE(2022,1,31)),(NETWORKDAYS(E1243,Lister!$E$20,Lister!$D$7:$D$16)-Q1243)*O1243/NETWORKDAYS(Lister!$D$20,Lister!$E$20,Lister!$D$7:$D$16),IF(AND(E1243&lt;DATE(2022,1,1),MONTH(F1243)=1),(NETWORKDAYS(Lister!$D$20,F1243,Lister!$D$7:$D$16)-Q1243)*O1243/NETWORKDAYS(Lister!$D$20,Lister!$E$20,Lister!$D$7:$D$16),IF(AND(E1243&lt;DATE(2022,1,1),F1243&gt;DATE(2022,1,31)),(NETWORKDAYS(Lister!$D$20,Lister!$E$20,Lister!$D$7:$D$16)-Q1243)*O1243/NETWORKDAYS(Lister!$D$20,Lister!$E$20,Lister!$D$7:$D$16),IF(OR(AND(E1243&lt;DATE(2022,1,1),F1243&lt;DATE(2022,1,1)),E1243&gt;DATE(2022,1,31)),0)))))),0),"")</f>
        <v/>
      </c>
      <c r="U1243" s="22" t="str">
        <f>IFERROR(MAX(IF(OR(P1243="",Q1243="",R1243=""),"",IF(AND(MONTH(E1243)=2,MONTH(F1243)=2),(NETWORKDAYS(E1243,F1243,Lister!$D$7:$D$16)-R1243)*O1243/NETWORKDAYS(Lister!$D$21,Lister!$E$21,Lister!$D$7:$D$16),IF(AND(MONTH(E1243)=2,F1243&gt;DATE(2022,2,28)),(NETWORKDAYS(E1243,Lister!$E$21,Lister!$D$7:$D$16)-R1243)*O1243/NETWORKDAYS(Lister!$D$21,Lister!$E$21,Lister!$D$7:$D$16),IF(AND(E1243&lt;DATE(2022,2,1),MONTH(F1243)=2),(NETWORKDAYS(Lister!$D$21,F1243,Lister!$D$7:$D$16)-R1243)*O1243/NETWORKDAYS(Lister!$D$21,Lister!$E$21,Lister!$D$7:$D$16),IF(AND(E1243&lt;DATE(2022,2,1),F1243&gt;DATE(2022,2,28)),(NETWORKDAYS(Lister!$D$21,Lister!$E$21,Lister!$D$7:$D$16)-R1243)*O1243/NETWORKDAYS(Lister!$D$21,Lister!$E$21,Lister!$D$7:$D$16),IF(OR(AND(E1243&lt;DATE(2022,2,1),F1243&lt;DATE(2022,2,1)),E1243&gt;DATE(2022,2,28)),0)))))),0),"")</f>
        <v/>
      </c>
      <c r="V1243" s="23" t="str">
        <f t="shared" si="136"/>
        <v/>
      </c>
      <c r="W1243" s="23" t="str">
        <f t="shared" si="137"/>
        <v/>
      </c>
      <c r="X1243" s="24" t="str">
        <f t="shared" si="138"/>
        <v/>
      </c>
    </row>
    <row r="1244" spans="1:24" x14ac:dyDescent="0.3">
      <c r="A1244" s="4" t="str">
        <f t="shared" si="139"/>
        <v/>
      </c>
      <c r="B1244" s="41"/>
      <c r="C1244" s="42"/>
      <c r="D1244" s="43"/>
      <c r="E1244" s="44"/>
      <c r="F1244" s="44"/>
      <c r="G1244" s="17" t="str">
        <f>IF(OR(E1244="",F1244=""),"",NETWORKDAYS(E1244,F1244,Lister!$D$7:$D$16))</f>
        <v/>
      </c>
      <c r="I1244" s="45" t="str">
        <f t="shared" si="133"/>
        <v/>
      </c>
      <c r="J1244" s="46"/>
      <c r="K1244" s="47">
        <f>IF(ISNUMBER('Opsparede løndele'!I1229),J1244+'Opsparede løndele'!I1229,J1244)</f>
        <v>0</v>
      </c>
      <c r="L1244" s="48"/>
      <c r="M1244" s="49"/>
      <c r="N1244" s="23" t="str">
        <f t="shared" si="134"/>
        <v/>
      </c>
      <c r="O1244" s="21" t="str">
        <f t="shared" si="135"/>
        <v/>
      </c>
      <c r="P1244" s="49"/>
      <c r="Q1244" s="49"/>
      <c r="R1244" s="49"/>
      <c r="S1244" s="22" t="str">
        <f>IFERROR(MAX(IF(OR(P1244="",Q1244="",R1244=""),"",IF(AND(MONTH(E1244)=12,MONTH(F1244)=12),(NETWORKDAYS(E1244,F1244,Lister!$D$7:$D$16)-P1244)*O1244/NETWORKDAYS(Lister!$D$19,Lister!$E$19,Lister!$D$7:$D$16),IF(AND(MONTH(E1244)=12,F1244&gt;DATE(2021,12,31)),(NETWORKDAYS(E1244,Lister!$E$19,Lister!$D$7:$D$16)-P1244)*O1244/NETWORKDAYS(Lister!$D$19,Lister!$E$19,Lister!$D$7:$D$16),IF(E1244&gt;DATE(2021,12,31),0)))),0),"")</f>
        <v/>
      </c>
      <c r="T1244" s="22" t="str">
        <f>IFERROR(MAX(IF(OR(P1244="",Q1244="",R1244=""),"",IF(AND(MONTH(E1244)=1,MONTH(F1244)=1),(NETWORKDAYS(E1244,F1244,Lister!$D$7:$D$16)-Q1244)*O1244/NETWORKDAYS(Lister!$D$20,Lister!$E$20,Lister!$D$7:$D$16),IF(AND(MONTH(E1244)=1,F1244&gt;DATE(2022,1,31)),(NETWORKDAYS(E1244,Lister!$E$20,Lister!$D$7:$D$16)-Q1244)*O1244/NETWORKDAYS(Lister!$D$20,Lister!$E$20,Lister!$D$7:$D$16),IF(AND(E1244&lt;DATE(2022,1,1),MONTH(F1244)=1),(NETWORKDAYS(Lister!$D$20,F1244,Lister!$D$7:$D$16)-Q1244)*O1244/NETWORKDAYS(Lister!$D$20,Lister!$E$20,Lister!$D$7:$D$16),IF(AND(E1244&lt;DATE(2022,1,1),F1244&gt;DATE(2022,1,31)),(NETWORKDAYS(Lister!$D$20,Lister!$E$20,Lister!$D$7:$D$16)-Q1244)*O1244/NETWORKDAYS(Lister!$D$20,Lister!$E$20,Lister!$D$7:$D$16),IF(OR(AND(E1244&lt;DATE(2022,1,1),F1244&lt;DATE(2022,1,1)),E1244&gt;DATE(2022,1,31)),0)))))),0),"")</f>
        <v/>
      </c>
      <c r="U1244" s="22" t="str">
        <f>IFERROR(MAX(IF(OR(P1244="",Q1244="",R1244=""),"",IF(AND(MONTH(E1244)=2,MONTH(F1244)=2),(NETWORKDAYS(E1244,F1244,Lister!$D$7:$D$16)-R1244)*O1244/NETWORKDAYS(Lister!$D$21,Lister!$E$21,Lister!$D$7:$D$16),IF(AND(MONTH(E1244)=2,F1244&gt;DATE(2022,2,28)),(NETWORKDAYS(E1244,Lister!$E$21,Lister!$D$7:$D$16)-R1244)*O1244/NETWORKDAYS(Lister!$D$21,Lister!$E$21,Lister!$D$7:$D$16),IF(AND(E1244&lt;DATE(2022,2,1),MONTH(F1244)=2),(NETWORKDAYS(Lister!$D$21,F1244,Lister!$D$7:$D$16)-R1244)*O1244/NETWORKDAYS(Lister!$D$21,Lister!$E$21,Lister!$D$7:$D$16),IF(AND(E1244&lt;DATE(2022,2,1),F1244&gt;DATE(2022,2,28)),(NETWORKDAYS(Lister!$D$21,Lister!$E$21,Lister!$D$7:$D$16)-R1244)*O1244/NETWORKDAYS(Lister!$D$21,Lister!$E$21,Lister!$D$7:$D$16),IF(OR(AND(E1244&lt;DATE(2022,2,1),F1244&lt;DATE(2022,2,1)),E1244&gt;DATE(2022,2,28)),0)))))),0),"")</f>
        <v/>
      </c>
      <c r="V1244" s="23" t="str">
        <f t="shared" si="136"/>
        <v/>
      </c>
      <c r="W1244" s="23" t="str">
        <f t="shared" si="137"/>
        <v/>
      </c>
      <c r="X1244" s="24" t="str">
        <f t="shared" si="138"/>
        <v/>
      </c>
    </row>
    <row r="1245" spans="1:24" x14ac:dyDescent="0.3">
      <c r="A1245" s="4" t="str">
        <f t="shared" si="139"/>
        <v/>
      </c>
      <c r="B1245" s="41"/>
      <c r="C1245" s="42"/>
      <c r="D1245" s="43"/>
      <c r="E1245" s="44"/>
      <c r="F1245" s="44"/>
      <c r="G1245" s="17" t="str">
        <f>IF(OR(E1245="",F1245=""),"",NETWORKDAYS(E1245,F1245,Lister!$D$7:$D$16))</f>
        <v/>
      </c>
      <c r="I1245" s="45" t="str">
        <f t="shared" si="133"/>
        <v/>
      </c>
      <c r="J1245" s="46"/>
      <c r="K1245" s="47">
        <f>IF(ISNUMBER('Opsparede løndele'!I1230),J1245+'Opsparede løndele'!I1230,J1245)</f>
        <v>0</v>
      </c>
      <c r="L1245" s="48"/>
      <c r="M1245" s="49"/>
      <c r="N1245" s="23" t="str">
        <f t="shared" si="134"/>
        <v/>
      </c>
      <c r="O1245" s="21" t="str">
        <f t="shared" si="135"/>
        <v/>
      </c>
      <c r="P1245" s="49"/>
      <c r="Q1245" s="49"/>
      <c r="R1245" s="49"/>
      <c r="S1245" s="22" t="str">
        <f>IFERROR(MAX(IF(OR(P1245="",Q1245="",R1245=""),"",IF(AND(MONTH(E1245)=12,MONTH(F1245)=12),(NETWORKDAYS(E1245,F1245,Lister!$D$7:$D$16)-P1245)*O1245/NETWORKDAYS(Lister!$D$19,Lister!$E$19,Lister!$D$7:$D$16),IF(AND(MONTH(E1245)=12,F1245&gt;DATE(2021,12,31)),(NETWORKDAYS(E1245,Lister!$E$19,Lister!$D$7:$D$16)-P1245)*O1245/NETWORKDAYS(Lister!$D$19,Lister!$E$19,Lister!$D$7:$D$16),IF(E1245&gt;DATE(2021,12,31),0)))),0),"")</f>
        <v/>
      </c>
      <c r="T1245" s="22" t="str">
        <f>IFERROR(MAX(IF(OR(P1245="",Q1245="",R1245=""),"",IF(AND(MONTH(E1245)=1,MONTH(F1245)=1),(NETWORKDAYS(E1245,F1245,Lister!$D$7:$D$16)-Q1245)*O1245/NETWORKDAYS(Lister!$D$20,Lister!$E$20,Lister!$D$7:$D$16),IF(AND(MONTH(E1245)=1,F1245&gt;DATE(2022,1,31)),(NETWORKDAYS(E1245,Lister!$E$20,Lister!$D$7:$D$16)-Q1245)*O1245/NETWORKDAYS(Lister!$D$20,Lister!$E$20,Lister!$D$7:$D$16),IF(AND(E1245&lt;DATE(2022,1,1),MONTH(F1245)=1),(NETWORKDAYS(Lister!$D$20,F1245,Lister!$D$7:$D$16)-Q1245)*O1245/NETWORKDAYS(Lister!$D$20,Lister!$E$20,Lister!$D$7:$D$16),IF(AND(E1245&lt;DATE(2022,1,1),F1245&gt;DATE(2022,1,31)),(NETWORKDAYS(Lister!$D$20,Lister!$E$20,Lister!$D$7:$D$16)-Q1245)*O1245/NETWORKDAYS(Lister!$D$20,Lister!$E$20,Lister!$D$7:$D$16),IF(OR(AND(E1245&lt;DATE(2022,1,1),F1245&lt;DATE(2022,1,1)),E1245&gt;DATE(2022,1,31)),0)))))),0),"")</f>
        <v/>
      </c>
      <c r="U1245" s="22" t="str">
        <f>IFERROR(MAX(IF(OR(P1245="",Q1245="",R1245=""),"",IF(AND(MONTH(E1245)=2,MONTH(F1245)=2),(NETWORKDAYS(E1245,F1245,Lister!$D$7:$D$16)-R1245)*O1245/NETWORKDAYS(Lister!$D$21,Lister!$E$21,Lister!$D$7:$D$16),IF(AND(MONTH(E1245)=2,F1245&gt;DATE(2022,2,28)),(NETWORKDAYS(E1245,Lister!$E$21,Lister!$D$7:$D$16)-R1245)*O1245/NETWORKDAYS(Lister!$D$21,Lister!$E$21,Lister!$D$7:$D$16),IF(AND(E1245&lt;DATE(2022,2,1),MONTH(F1245)=2),(NETWORKDAYS(Lister!$D$21,F1245,Lister!$D$7:$D$16)-R1245)*O1245/NETWORKDAYS(Lister!$D$21,Lister!$E$21,Lister!$D$7:$D$16),IF(AND(E1245&lt;DATE(2022,2,1),F1245&gt;DATE(2022,2,28)),(NETWORKDAYS(Lister!$D$21,Lister!$E$21,Lister!$D$7:$D$16)-R1245)*O1245/NETWORKDAYS(Lister!$D$21,Lister!$E$21,Lister!$D$7:$D$16),IF(OR(AND(E1245&lt;DATE(2022,2,1),F1245&lt;DATE(2022,2,1)),E1245&gt;DATE(2022,2,28)),0)))))),0),"")</f>
        <v/>
      </c>
      <c r="V1245" s="23" t="str">
        <f t="shared" si="136"/>
        <v/>
      </c>
      <c r="W1245" s="23" t="str">
        <f t="shared" si="137"/>
        <v/>
      </c>
      <c r="X1245" s="24" t="str">
        <f t="shared" si="138"/>
        <v/>
      </c>
    </row>
    <row r="1246" spans="1:24" x14ac:dyDescent="0.3">
      <c r="A1246" s="4" t="str">
        <f t="shared" si="139"/>
        <v/>
      </c>
      <c r="B1246" s="41"/>
      <c r="C1246" s="42"/>
      <c r="D1246" s="43"/>
      <c r="E1246" s="44"/>
      <c r="F1246" s="44"/>
      <c r="G1246" s="17" t="str">
        <f>IF(OR(E1246="",F1246=""),"",NETWORKDAYS(E1246,F1246,Lister!$D$7:$D$16))</f>
        <v/>
      </c>
      <c r="I1246" s="45" t="str">
        <f t="shared" si="133"/>
        <v/>
      </c>
      <c r="J1246" s="46"/>
      <c r="K1246" s="47">
        <f>IF(ISNUMBER('Opsparede løndele'!I1231),J1246+'Opsparede løndele'!I1231,J1246)</f>
        <v>0</v>
      </c>
      <c r="L1246" s="48"/>
      <c r="M1246" s="49"/>
      <c r="N1246" s="23" t="str">
        <f t="shared" si="134"/>
        <v/>
      </c>
      <c r="O1246" s="21" t="str">
        <f t="shared" si="135"/>
        <v/>
      </c>
      <c r="P1246" s="49"/>
      <c r="Q1246" s="49"/>
      <c r="R1246" s="49"/>
      <c r="S1246" s="22" t="str">
        <f>IFERROR(MAX(IF(OR(P1246="",Q1246="",R1246=""),"",IF(AND(MONTH(E1246)=12,MONTH(F1246)=12),(NETWORKDAYS(E1246,F1246,Lister!$D$7:$D$16)-P1246)*O1246/NETWORKDAYS(Lister!$D$19,Lister!$E$19,Lister!$D$7:$D$16),IF(AND(MONTH(E1246)=12,F1246&gt;DATE(2021,12,31)),(NETWORKDAYS(E1246,Lister!$E$19,Lister!$D$7:$D$16)-P1246)*O1246/NETWORKDAYS(Lister!$D$19,Lister!$E$19,Lister!$D$7:$D$16),IF(E1246&gt;DATE(2021,12,31),0)))),0),"")</f>
        <v/>
      </c>
      <c r="T1246" s="22" t="str">
        <f>IFERROR(MAX(IF(OR(P1246="",Q1246="",R1246=""),"",IF(AND(MONTH(E1246)=1,MONTH(F1246)=1),(NETWORKDAYS(E1246,F1246,Lister!$D$7:$D$16)-Q1246)*O1246/NETWORKDAYS(Lister!$D$20,Lister!$E$20,Lister!$D$7:$D$16),IF(AND(MONTH(E1246)=1,F1246&gt;DATE(2022,1,31)),(NETWORKDAYS(E1246,Lister!$E$20,Lister!$D$7:$D$16)-Q1246)*O1246/NETWORKDAYS(Lister!$D$20,Lister!$E$20,Lister!$D$7:$D$16),IF(AND(E1246&lt;DATE(2022,1,1),MONTH(F1246)=1),(NETWORKDAYS(Lister!$D$20,F1246,Lister!$D$7:$D$16)-Q1246)*O1246/NETWORKDAYS(Lister!$D$20,Lister!$E$20,Lister!$D$7:$D$16),IF(AND(E1246&lt;DATE(2022,1,1),F1246&gt;DATE(2022,1,31)),(NETWORKDAYS(Lister!$D$20,Lister!$E$20,Lister!$D$7:$D$16)-Q1246)*O1246/NETWORKDAYS(Lister!$D$20,Lister!$E$20,Lister!$D$7:$D$16),IF(OR(AND(E1246&lt;DATE(2022,1,1),F1246&lt;DATE(2022,1,1)),E1246&gt;DATE(2022,1,31)),0)))))),0),"")</f>
        <v/>
      </c>
      <c r="U1246" s="22" t="str">
        <f>IFERROR(MAX(IF(OR(P1246="",Q1246="",R1246=""),"",IF(AND(MONTH(E1246)=2,MONTH(F1246)=2),(NETWORKDAYS(E1246,F1246,Lister!$D$7:$D$16)-R1246)*O1246/NETWORKDAYS(Lister!$D$21,Lister!$E$21,Lister!$D$7:$D$16),IF(AND(MONTH(E1246)=2,F1246&gt;DATE(2022,2,28)),(NETWORKDAYS(E1246,Lister!$E$21,Lister!$D$7:$D$16)-R1246)*O1246/NETWORKDAYS(Lister!$D$21,Lister!$E$21,Lister!$D$7:$D$16),IF(AND(E1246&lt;DATE(2022,2,1),MONTH(F1246)=2),(NETWORKDAYS(Lister!$D$21,F1246,Lister!$D$7:$D$16)-R1246)*O1246/NETWORKDAYS(Lister!$D$21,Lister!$E$21,Lister!$D$7:$D$16),IF(AND(E1246&lt;DATE(2022,2,1),F1246&gt;DATE(2022,2,28)),(NETWORKDAYS(Lister!$D$21,Lister!$E$21,Lister!$D$7:$D$16)-R1246)*O1246/NETWORKDAYS(Lister!$D$21,Lister!$E$21,Lister!$D$7:$D$16),IF(OR(AND(E1246&lt;DATE(2022,2,1),F1246&lt;DATE(2022,2,1)),E1246&gt;DATE(2022,2,28)),0)))))),0),"")</f>
        <v/>
      </c>
      <c r="V1246" s="23" t="str">
        <f t="shared" si="136"/>
        <v/>
      </c>
      <c r="W1246" s="23" t="str">
        <f t="shared" si="137"/>
        <v/>
      </c>
      <c r="X1246" s="24" t="str">
        <f t="shared" si="138"/>
        <v/>
      </c>
    </row>
    <row r="1247" spans="1:24" x14ac:dyDescent="0.3">
      <c r="A1247" s="4" t="str">
        <f t="shared" si="139"/>
        <v/>
      </c>
      <c r="B1247" s="41"/>
      <c r="C1247" s="42"/>
      <c r="D1247" s="43"/>
      <c r="E1247" s="44"/>
      <c r="F1247" s="44"/>
      <c r="G1247" s="17" t="str">
        <f>IF(OR(E1247="",F1247=""),"",NETWORKDAYS(E1247,F1247,Lister!$D$7:$D$16))</f>
        <v/>
      </c>
      <c r="I1247" s="45" t="str">
        <f t="shared" si="133"/>
        <v/>
      </c>
      <c r="J1247" s="46"/>
      <c r="K1247" s="47">
        <f>IF(ISNUMBER('Opsparede løndele'!I1232),J1247+'Opsparede løndele'!I1232,J1247)</f>
        <v>0</v>
      </c>
      <c r="L1247" s="48"/>
      <c r="M1247" s="49"/>
      <c r="N1247" s="23" t="str">
        <f t="shared" si="134"/>
        <v/>
      </c>
      <c r="O1247" s="21" t="str">
        <f t="shared" si="135"/>
        <v/>
      </c>
      <c r="P1247" s="49"/>
      <c r="Q1247" s="49"/>
      <c r="R1247" s="49"/>
      <c r="S1247" s="22" t="str">
        <f>IFERROR(MAX(IF(OR(P1247="",Q1247="",R1247=""),"",IF(AND(MONTH(E1247)=12,MONTH(F1247)=12),(NETWORKDAYS(E1247,F1247,Lister!$D$7:$D$16)-P1247)*O1247/NETWORKDAYS(Lister!$D$19,Lister!$E$19,Lister!$D$7:$D$16),IF(AND(MONTH(E1247)=12,F1247&gt;DATE(2021,12,31)),(NETWORKDAYS(E1247,Lister!$E$19,Lister!$D$7:$D$16)-P1247)*O1247/NETWORKDAYS(Lister!$D$19,Lister!$E$19,Lister!$D$7:$D$16),IF(E1247&gt;DATE(2021,12,31),0)))),0),"")</f>
        <v/>
      </c>
      <c r="T1247" s="22" t="str">
        <f>IFERROR(MAX(IF(OR(P1247="",Q1247="",R1247=""),"",IF(AND(MONTH(E1247)=1,MONTH(F1247)=1),(NETWORKDAYS(E1247,F1247,Lister!$D$7:$D$16)-Q1247)*O1247/NETWORKDAYS(Lister!$D$20,Lister!$E$20,Lister!$D$7:$D$16),IF(AND(MONTH(E1247)=1,F1247&gt;DATE(2022,1,31)),(NETWORKDAYS(E1247,Lister!$E$20,Lister!$D$7:$D$16)-Q1247)*O1247/NETWORKDAYS(Lister!$D$20,Lister!$E$20,Lister!$D$7:$D$16),IF(AND(E1247&lt;DATE(2022,1,1),MONTH(F1247)=1),(NETWORKDAYS(Lister!$D$20,F1247,Lister!$D$7:$D$16)-Q1247)*O1247/NETWORKDAYS(Lister!$D$20,Lister!$E$20,Lister!$D$7:$D$16),IF(AND(E1247&lt;DATE(2022,1,1),F1247&gt;DATE(2022,1,31)),(NETWORKDAYS(Lister!$D$20,Lister!$E$20,Lister!$D$7:$D$16)-Q1247)*O1247/NETWORKDAYS(Lister!$D$20,Lister!$E$20,Lister!$D$7:$D$16),IF(OR(AND(E1247&lt;DATE(2022,1,1),F1247&lt;DATE(2022,1,1)),E1247&gt;DATE(2022,1,31)),0)))))),0),"")</f>
        <v/>
      </c>
      <c r="U1247" s="22" t="str">
        <f>IFERROR(MAX(IF(OR(P1247="",Q1247="",R1247=""),"",IF(AND(MONTH(E1247)=2,MONTH(F1247)=2),(NETWORKDAYS(E1247,F1247,Lister!$D$7:$D$16)-R1247)*O1247/NETWORKDAYS(Lister!$D$21,Lister!$E$21,Lister!$D$7:$D$16),IF(AND(MONTH(E1247)=2,F1247&gt;DATE(2022,2,28)),(NETWORKDAYS(E1247,Lister!$E$21,Lister!$D$7:$D$16)-R1247)*O1247/NETWORKDAYS(Lister!$D$21,Lister!$E$21,Lister!$D$7:$D$16),IF(AND(E1247&lt;DATE(2022,2,1),MONTH(F1247)=2),(NETWORKDAYS(Lister!$D$21,F1247,Lister!$D$7:$D$16)-R1247)*O1247/NETWORKDAYS(Lister!$D$21,Lister!$E$21,Lister!$D$7:$D$16),IF(AND(E1247&lt;DATE(2022,2,1),F1247&gt;DATE(2022,2,28)),(NETWORKDAYS(Lister!$D$21,Lister!$E$21,Lister!$D$7:$D$16)-R1247)*O1247/NETWORKDAYS(Lister!$D$21,Lister!$E$21,Lister!$D$7:$D$16),IF(OR(AND(E1247&lt;DATE(2022,2,1),F1247&lt;DATE(2022,2,1)),E1247&gt;DATE(2022,2,28)),0)))))),0),"")</f>
        <v/>
      </c>
      <c r="V1247" s="23" t="str">
        <f t="shared" si="136"/>
        <v/>
      </c>
      <c r="W1247" s="23" t="str">
        <f t="shared" si="137"/>
        <v/>
      </c>
      <c r="X1247" s="24" t="str">
        <f t="shared" si="138"/>
        <v/>
      </c>
    </row>
    <row r="1248" spans="1:24" x14ac:dyDescent="0.3">
      <c r="A1248" s="4" t="str">
        <f t="shared" si="139"/>
        <v/>
      </c>
      <c r="B1248" s="41"/>
      <c r="C1248" s="42"/>
      <c r="D1248" s="43"/>
      <c r="E1248" s="44"/>
      <c r="F1248" s="44"/>
      <c r="G1248" s="17" t="str">
        <f>IF(OR(E1248="",F1248=""),"",NETWORKDAYS(E1248,F1248,Lister!$D$7:$D$16))</f>
        <v/>
      </c>
      <c r="I1248" s="45" t="str">
        <f t="shared" si="133"/>
        <v/>
      </c>
      <c r="J1248" s="46"/>
      <c r="K1248" s="47">
        <f>IF(ISNUMBER('Opsparede løndele'!I1233),J1248+'Opsparede løndele'!I1233,J1248)</f>
        <v>0</v>
      </c>
      <c r="L1248" s="48"/>
      <c r="M1248" s="49"/>
      <c r="N1248" s="23" t="str">
        <f t="shared" si="134"/>
        <v/>
      </c>
      <c r="O1248" s="21" t="str">
        <f t="shared" si="135"/>
        <v/>
      </c>
      <c r="P1248" s="49"/>
      <c r="Q1248" s="49"/>
      <c r="R1248" s="49"/>
      <c r="S1248" s="22" t="str">
        <f>IFERROR(MAX(IF(OR(P1248="",Q1248="",R1248=""),"",IF(AND(MONTH(E1248)=12,MONTH(F1248)=12),(NETWORKDAYS(E1248,F1248,Lister!$D$7:$D$16)-P1248)*O1248/NETWORKDAYS(Lister!$D$19,Lister!$E$19,Lister!$D$7:$D$16),IF(AND(MONTH(E1248)=12,F1248&gt;DATE(2021,12,31)),(NETWORKDAYS(E1248,Lister!$E$19,Lister!$D$7:$D$16)-P1248)*O1248/NETWORKDAYS(Lister!$D$19,Lister!$E$19,Lister!$D$7:$D$16),IF(E1248&gt;DATE(2021,12,31),0)))),0),"")</f>
        <v/>
      </c>
      <c r="T1248" s="22" t="str">
        <f>IFERROR(MAX(IF(OR(P1248="",Q1248="",R1248=""),"",IF(AND(MONTH(E1248)=1,MONTH(F1248)=1),(NETWORKDAYS(E1248,F1248,Lister!$D$7:$D$16)-Q1248)*O1248/NETWORKDAYS(Lister!$D$20,Lister!$E$20,Lister!$D$7:$D$16),IF(AND(MONTH(E1248)=1,F1248&gt;DATE(2022,1,31)),(NETWORKDAYS(E1248,Lister!$E$20,Lister!$D$7:$D$16)-Q1248)*O1248/NETWORKDAYS(Lister!$D$20,Lister!$E$20,Lister!$D$7:$D$16),IF(AND(E1248&lt;DATE(2022,1,1),MONTH(F1248)=1),(NETWORKDAYS(Lister!$D$20,F1248,Lister!$D$7:$D$16)-Q1248)*O1248/NETWORKDAYS(Lister!$D$20,Lister!$E$20,Lister!$D$7:$D$16),IF(AND(E1248&lt;DATE(2022,1,1),F1248&gt;DATE(2022,1,31)),(NETWORKDAYS(Lister!$D$20,Lister!$E$20,Lister!$D$7:$D$16)-Q1248)*O1248/NETWORKDAYS(Lister!$D$20,Lister!$E$20,Lister!$D$7:$D$16),IF(OR(AND(E1248&lt;DATE(2022,1,1),F1248&lt;DATE(2022,1,1)),E1248&gt;DATE(2022,1,31)),0)))))),0),"")</f>
        <v/>
      </c>
      <c r="U1248" s="22" t="str">
        <f>IFERROR(MAX(IF(OR(P1248="",Q1248="",R1248=""),"",IF(AND(MONTH(E1248)=2,MONTH(F1248)=2),(NETWORKDAYS(E1248,F1248,Lister!$D$7:$D$16)-R1248)*O1248/NETWORKDAYS(Lister!$D$21,Lister!$E$21,Lister!$D$7:$D$16),IF(AND(MONTH(E1248)=2,F1248&gt;DATE(2022,2,28)),(NETWORKDAYS(E1248,Lister!$E$21,Lister!$D$7:$D$16)-R1248)*O1248/NETWORKDAYS(Lister!$D$21,Lister!$E$21,Lister!$D$7:$D$16),IF(AND(E1248&lt;DATE(2022,2,1),MONTH(F1248)=2),(NETWORKDAYS(Lister!$D$21,F1248,Lister!$D$7:$D$16)-R1248)*O1248/NETWORKDAYS(Lister!$D$21,Lister!$E$21,Lister!$D$7:$D$16),IF(AND(E1248&lt;DATE(2022,2,1),F1248&gt;DATE(2022,2,28)),(NETWORKDAYS(Lister!$D$21,Lister!$E$21,Lister!$D$7:$D$16)-R1248)*O1248/NETWORKDAYS(Lister!$D$21,Lister!$E$21,Lister!$D$7:$D$16),IF(OR(AND(E1248&lt;DATE(2022,2,1),F1248&lt;DATE(2022,2,1)),E1248&gt;DATE(2022,2,28)),0)))))),0),"")</f>
        <v/>
      </c>
      <c r="V1248" s="23" t="str">
        <f t="shared" si="136"/>
        <v/>
      </c>
      <c r="W1248" s="23" t="str">
        <f t="shared" si="137"/>
        <v/>
      </c>
      <c r="X1248" s="24" t="str">
        <f t="shared" si="138"/>
        <v/>
      </c>
    </row>
    <row r="1249" spans="1:24" x14ac:dyDescent="0.3">
      <c r="A1249" s="4" t="str">
        <f t="shared" si="139"/>
        <v/>
      </c>
      <c r="B1249" s="41"/>
      <c r="C1249" s="42"/>
      <c r="D1249" s="43"/>
      <c r="E1249" s="44"/>
      <c r="F1249" s="44"/>
      <c r="G1249" s="17" t="str">
        <f>IF(OR(E1249="",F1249=""),"",NETWORKDAYS(E1249,F1249,Lister!$D$7:$D$16))</f>
        <v/>
      </c>
      <c r="I1249" s="45" t="str">
        <f t="shared" si="133"/>
        <v/>
      </c>
      <c r="J1249" s="46"/>
      <c r="K1249" s="47">
        <f>IF(ISNUMBER('Opsparede løndele'!I1234),J1249+'Opsparede løndele'!I1234,J1249)</f>
        <v>0</v>
      </c>
      <c r="L1249" s="48"/>
      <c r="M1249" s="49"/>
      <c r="N1249" s="23" t="str">
        <f t="shared" si="134"/>
        <v/>
      </c>
      <c r="O1249" s="21" t="str">
        <f t="shared" si="135"/>
        <v/>
      </c>
      <c r="P1249" s="49"/>
      <c r="Q1249" s="49"/>
      <c r="R1249" s="49"/>
      <c r="S1249" s="22" t="str">
        <f>IFERROR(MAX(IF(OR(P1249="",Q1249="",R1249=""),"",IF(AND(MONTH(E1249)=12,MONTH(F1249)=12),(NETWORKDAYS(E1249,F1249,Lister!$D$7:$D$16)-P1249)*O1249/NETWORKDAYS(Lister!$D$19,Lister!$E$19,Lister!$D$7:$D$16),IF(AND(MONTH(E1249)=12,F1249&gt;DATE(2021,12,31)),(NETWORKDAYS(E1249,Lister!$E$19,Lister!$D$7:$D$16)-P1249)*O1249/NETWORKDAYS(Lister!$D$19,Lister!$E$19,Lister!$D$7:$D$16),IF(E1249&gt;DATE(2021,12,31),0)))),0),"")</f>
        <v/>
      </c>
      <c r="T1249" s="22" t="str">
        <f>IFERROR(MAX(IF(OR(P1249="",Q1249="",R1249=""),"",IF(AND(MONTH(E1249)=1,MONTH(F1249)=1),(NETWORKDAYS(E1249,F1249,Lister!$D$7:$D$16)-Q1249)*O1249/NETWORKDAYS(Lister!$D$20,Lister!$E$20,Lister!$D$7:$D$16),IF(AND(MONTH(E1249)=1,F1249&gt;DATE(2022,1,31)),(NETWORKDAYS(E1249,Lister!$E$20,Lister!$D$7:$D$16)-Q1249)*O1249/NETWORKDAYS(Lister!$D$20,Lister!$E$20,Lister!$D$7:$D$16),IF(AND(E1249&lt;DATE(2022,1,1),MONTH(F1249)=1),(NETWORKDAYS(Lister!$D$20,F1249,Lister!$D$7:$D$16)-Q1249)*O1249/NETWORKDAYS(Lister!$D$20,Lister!$E$20,Lister!$D$7:$D$16),IF(AND(E1249&lt;DATE(2022,1,1),F1249&gt;DATE(2022,1,31)),(NETWORKDAYS(Lister!$D$20,Lister!$E$20,Lister!$D$7:$D$16)-Q1249)*O1249/NETWORKDAYS(Lister!$D$20,Lister!$E$20,Lister!$D$7:$D$16),IF(OR(AND(E1249&lt;DATE(2022,1,1),F1249&lt;DATE(2022,1,1)),E1249&gt;DATE(2022,1,31)),0)))))),0),"")</f>
        <v/>
      </c>
      <c r="U1249" s="22" t="str">
        <f>IFERROR(MAX(IF(OR(P1249="",Q1249="",R1249=""),"",IF(AND(MONTH(E1249)=2,MONTH(F1249)=2),(NETWORKDAYS(E1249,F1249,Lister!$D$7:$D$16)-R1249)*O1249/NETWORKDAYS(Lister!$D$21,Lister!$E$21,Lister!$D$7:$D$16),IF(AND(MONTH(E1249)=2,F1249&gt;DATE(2022,2,28)),(NETWORKDAYS(E1249,Lister!$E$21,Lister!$D$7:$D$16)-R1249)*O1249/NETWORKDAYS(Lister!$D$21,Lister!$E$21,Lister!$D$7:$D$16),IF(AND(E1249&lt;DATE(2022,2,1),MONTH(F1249)=2),(NETWORKDAYS(Lister!$D$21,F1249,Lister!$D$7:$D$16)-R1249)*O1249/NETWORKDAYS(Lister!$D$21,Lister!$E$21,Lister!$D$7:$D$16),IF(AND(E1249&lt;DATE(2022,2,1),F1249&gt;DATE(2022,2,28)),(NETWORKDAYS(Lister!$D$21,Lister!$E$21,Lister!$D$7:$D$16)-R1249)*O1249/NETWORKDAYS(Lister!$D$21,Lister!$E$21,Lister!$D$7:$D$16),IF(OR(AND(E1249&lt;DATE(2022,2,1),F1249&lt;DATE(2022,2,1)),E1249&gt;DATE(2022,2,28)),0)))))),0),"")</f>
        <v/>
      </c>
      <c r="V1249" s="23" t="str">
        <f t="shared" si="136"/>
        <v/>
      </c>
      <c r="W1249" s="23" t="str">
        <f t="shared" si="137"/>
        <v/>
      </c>
      <c r="X1249" s="24" t="str">
        <f t="shared" si="138"/>
        <v/>
      </c>
    </row>
    <row r="1250" spans="1:24" x14ac:dyDescent="0.3">
      <c r="A1250" s="4" t="str">
        <f t="shared" si="139"/>
        <v/>
      </c>
      <c r="B1250" s="41"/>
      <c r="C1250" s="42"/>
      <c r="D1250" s="43"/>
      <c r="E1250" s="44"/>
      <c r="F1250" s="44"/>
      <c r="G1250" s="17" t="str">
        <f>IF(OR(E1250="",F1250=""),"",NETWORKDAYS(E1250,F1250,Lister!$D$7:$D$16))</f>
        <v/>
      </c>
      <c r="I1250" s="45" t="str">
        <f t="shared" si="133"/>
        <v/>
      </c>
      <c r="J1250" s="46"/>
      <c r="K1250" s="47">
        <f>IF(ISNUMBER('Opsparede løndele'!I1235),J1250+'Opsparede løndele'!I1235,J1250)</f>
        <v>0</v>
      </c>
      <c r="L1250" s="48"/>
      <c r="M1250" s="49"/>
      <c r="N1250" s="23" t="str">
        <f t="shared" si="134"/>
        <v/>
      </c>
      <c r="O1250" s="21" t="str">
        <f t="shared" si="135"/>
        <v/>
      </c>
      <c r="P1250" s="49"/>
      <c r="Q1250" s="49"/>
      <c r="R1250" s="49"/>
      <c r="S1250" s="22" t="str">
        <f>IFERROR(MAX(IF(OR(P1250="",Q1250="",R1250=""),"",IF(AND(MONTH(E1250)=12,MONTH(F1250)=12),(NETWORKDAYS(E1250,F1250,Lister!$D$7:$D$16)-P1250)*O1250/NETWORKDAYS(Lister!$D$19,Lister!$E$19,Lister!$D$7:$D$16),IF(AND(MONTH(E1250)=12,F1250&gt;DATE(2021,12,31)),(NETWORKDAYS(E1250,Lister!$E$19,Lister!$D$7:$D$16)-P1250)*O1250/NETWORKDAYS(Lister!$D$19,Lister!$E$19,Lister!$D$7:$D$16),IF(E1250&gt;DATE(2021,12,31),0)))),0),"")</f>
        <v/>
      </c>
      <c r="T1250" s="22" t="str">
        <f>IFERROR(MAX(IF(OR(P1250="",Q1250="",R1250=""),"",IF(AND(MONTH(E1250)=1,MONTH(F1250)=1),(NETWORKDAYS(E1250,F1250,Lister!$D$7:$D$16)-Q1250)*O1250/NETWORKDAYS(Lister!$D$20,Lister!$E$20,Lister!$D$7:$D$16),IF(AND(MONTH(E1250)=1,F1250&gt;DATE(2022,1,31)),(NETWORKDAYS(E1250,Lister!$E$20,Lister!$D$7:$D$16)-Q1250)*O1250/NETWORKDAYS(Lister!$D$20,Lister!$E$20,Lister!$D$7:$D$16),IF(AND(E1250&lt;DATE(2022,1,1),MONTH(F1250)=1),(NETWORKDAYS(Lister!$D$20,F1250,Lister!$D$7:$D$16)-Q1250)*O1250/NETWORKDAYS(Lister!$D$20,Lister!$E$20,Lister!$D$7:$D$16),IF(AND(E1250&lt;DATE(2022,1,1),F1250&gt;DATE(2022,1,31)),(NETWORKDAYS(Lister!$D$20,Lister!$E$20,Lister!$D$7:$D$16)-Q1250)*O1250/NETWORKDAYS(Lister!$D$20,Lister!$E$20,Lister!$D$7:$D$16),IF(OR(AND(E1250&lt;DATE(2022,1,1),F1250&lt;DATE(2022,1,1)),E1250&gt;DATE(2022,1,31)),0)))))),0),"")</f>
        <v/>
      </c>
      <c r="U1250" s="22" t="str">
        <f>IFERROR(MAX(IF(OR(P1250="",Q1250="",R1250=""),"",IF(AND(MONTH(E1250)=2,MONTH(F1250)=2),(NETWORKDAYS(E1250,F1250,Lister!$D$7:$D$16)-R1250)*O1250/NETWORKDAYS(Lister!$D$21,Lister!$E$21,Lister!$D$7:$D$16),IF(AND(MONTH(E1250)=2,F1250&gt;DATE(2022,2,28)),(NETWORKDAYS(E1250,Lister!$E$21,Lister!$D$7:$D$16)-R1250)*O1250/NETWORKDAYS(Lister!$D$21,Lister!$E$21,Lister!$D$7:$D$16),IF(AND(E1250&lt;DATE(2022,2,1),MONTH(F1250)=2),(NETWORKDAYS(Lister!$D$21,F1250,Lister!$D$7:$D$16)-R1250)*O1250/NETWORKDAYS(Lister!$D$21,Lister!$E$21,Lister!$D$7:$D$16),IF(AND(E1250&lt;DATE(2022,2,1),F1250&gt;DATE(2022,2,28)),(NETWORKDAYS(Lister!$D$21,Lister!$E$21,Lister!$D$7:$D$16)-R1250)*O1250/NETWORKDAYS(Lister!$D$21,Lister!$E$21,Lister!$D$7:$D$16),IF(OR(AND(E1250&lt;DATE(2022,2,1),F1250&lt;DATE(2022,2,1)),E1250&gt;DATE(2022,2,28)),0)))))),0),"")</f>
        <v/>
      </c>
      <c r="V1250" s="23" t="str">
        <f t="shared" si="136"/>
        <v/>
      </c>
      <c r="W1250" s="23" t="str">
        <f t="shared" si="137"/>
        <v/>
      </c>
      <c r="X1250" s="24" t="str">
        <f t="shared" si="138"/>
        <v/>
      </c>
    </row>
    <row r="1251" spans="1:24" x14ac:dyDescent="0.3">
      <c r="A1251" s="4" t="str">
        <f t="shared" si="139"/>
        <v/>
      </c>
      <c r="B1251" s="41"/>
      <c r="C1251" s="42"/>
      <c r="D1251" s="43"/>
      <c r="E1251" s="44"/>
      <c r="F1251" s="44"/>
      <c r="G1251" s="17" t="str">
        <f>IF(OR(E1251="",F1251=""),"",NETWORKDAYS(E1251,F1251,Lister!$D$7:$D$16))</f>
        <v/>
      </c>
      <c r="I1251" s="45" t="str">
        <f t="shared" si="133"/>
        <v/>
      </c>
      <c r="J1251" s="46"/>
      <c r="K1251" s="47">
        <f>IF(ISNUMBER('Opsparede løndele'!I1236),J1251+'Opsparede løndele'!I1236,J1251)</f>
        <v>0</v>
      </c>
      <c r="L1251" s="48"/>
      <c r="M1251" s="49"/>
      <c r="N1251" s="23" t="str">
        <f t="shared" si="134"/>
        <v/>
      </c>
      <c r="O1251" s="21" t="str">
        <f t="shared" si="135"/>
        <v/>
      </c>
      <c r="P1251" s="49"/>
      <c r="Q1251" s="49"/>
      <c r="R1251" s="49"/>
      <c r="S1251" s="22" t="str">
        <f>IFERROR(MAX(IF(OR(P1251="",Q1251="",R1251=""),"",IF(AND(MONTH(E1251)=12,MONTH(F1251)=12),(NETWORKDAYS(E1251,F1251,Lister!$D$7:$D$16)-P1251)*O1251/NETWORKDAYS(Lister!$D$19,Lister!$E$19,Lister!$D$7:$D$16),IF(AND(MONTH(E1251)=12,F1251&gt;DATE(2021,12,31)),(NETWORKDAYS(E1251,Lister!$E$19,Lister!$D$7:$D$16)-P1251)*O1251/NETWORKDAYS(Lister!$D$19,Lister!$E$19,Lister!$D$7:$D$16),IF(E1251&gt;DATE(2021,12,31),0)))),0),"")</f>
        <v/>
      </c>
      <c r="T1251" s="22" t="str">
        <f>IFERROR(MAX(IF(OR(P1251="",Q1251="",R1251=""),"",IF(AND(MONTH(E1251)=1,MONTH(F1251)=1),(NETWORKDAYS(E1251,F1251,Lister!$D$7:$D$16)-Q1251)*O1251/NETWORKDAYS(Lister!$D$20,Lister!$E$20,Lister!$D$7:$D$16),IF(AND(MONTH(E1251)=1,F1251&gt;DATE(2022,1,31)),(NETWORKDAYS(E1251,Lister!$E$20,Lister!$D$7:$D$16)-Q1251)*O1251/NETWORKDAYS(Lister!$D$20,Lister!$E$20,Lister!$D$7:$D$16),IF(AND(E1251&lt;DATE(2022,1,1),MONTH(F1251)=1),(NETWORKDAYS(Lister!$D$20,F1251,Lister!$D$7:$D$16)-Q1251)*O1251/NETWORKDAYS(Lister!$D$20,Lister!$E$20,Lister!$D$7:$D$16),IF(AND(E1251&lt;DATE(2022,1,1),F1251&gt;DATE(2022,1,31)),(NETWORKDAYS(Lister!$D$20,Lister!$E$20,Lister!$D$7:$D$16)-Q1251)*O1251/NETWORKDAYS(Lister!$D$20,Lister!$E$20,Lister!$D$7:$D$16),IF(OR(AND(E1251&lt;DATE(2022,1,1),F1251&lt;DATE(2022,1,1)),E1251&gt;DATE(2022,1,31)),0)))))),0),"")</f>
        <v/>
      </c>
      <c r="U1251" s="22" t="str">
        <f>IFERROR(MAX(IF(OR(P1251="",Q1251="",R1251=""),"",IF(AND(MONTH(E1251)=2,MONTH(F1251)=2),(NETWORKDAYS(E1251,F1251,Lister!$D$7:$D$16)-R1251)*O1251/NETWORKDAYS(Lister!$D$21,Lister!$E$21,Lister!$D$7:$D$16),IF(AND(MONTH(E1251)=2,F1251&gt;DATE(2022,2,28)),(NETWORKDAYS(E1251,Lister!$E$21,Lister!$D$7:$D$16)-R1251)*O1251/NETWORKDAYS(Lister!$D$21,Lister!$E$21,Lister!$D$7:$D$16),IF(AND(E1251&lt;DATE(2022,2,1),MONTH(F1251)=2),(NETWORKDAYS(Lister!$D$21,F1251,Lister!$D$7:$D$16)-R1251)*O1251/NETWORKDAYS(Lister!$D$21,Lister!$E$21,Lister!$D$7:$D$16),IF(AND(E1251&lt;DATE(2022,2,1),F1251&gt;DATE(2022,2,28)),(NETWORKDAYS(Lister!$D$21,Lister!$E$21,Lister!$D$7:$D$16)-R1251)*O1251/NETWORKDAYS(Lister!$D$21,Lister!$E$21,Lister!$D$7:$D$16),IF(OR(AND(E1251&lt;DATE(2022,2,1),F1251&lt;DATE(2022,2,1)),E1251&gt;DATE(2022,2,28)),0)))))),0),"")</f>
        <v/>
      </c>
      <c r="V1251" s="23" t="str">
        <f t="shared" si="136"/>
        <v/>
      </c>
      <c r="W1251" s="23" t="str">
        <f t="shared" si="137"/>
        <v/>
      </c>
      <c r="X1251" s="24" t="str">
        <f t="shared" si="138"/>
        <v/>
      </c>
    </row>
    <row r="1252" spans="1:24" x14ac:dyDescent="0.3">
      <c r="A1252" s="4" t="str">
        <f t="shared" si="139"/>
        <v/>
      </c>
      <c r="B1252" s="41"/>
      <c r="C1252" s="42"/>
      <c r="D1252" s="43"/>
      <c r="E1252" s="44"/>
      <c r="F1252" s="44"/>
      <c r="G1252" s="17" t="str">
        <f>IF(OR(E1252="",F1252=""),"",NETWORKDAYS(E1252,F1252,Lister!$D$7:$D$16))</f>
        <v/>
      </c>
      <c r="I1252" s="45" t="str">
        <f t="shared" si="133"/>
        <v/>
      </c>
      <c r="J1252" s="46"/>
      <c r="K1252" s="47">
        <f>IF(ISNUMBER('Opsparede løndele'!I1237),J1252+'Opsparede løndele'!I1237,J1252)</f>
        <v>0</v>
      </c>
      <c r="L1252" s="48"/>
      <c r="M1252" s="49"/>
      <c r="N1252" s="23" t="str">
        <f t="shared" si="134"/>
        <v/>
      </c>
      <c r="O1252" s="21" t="str">
        <f t="shared" si="135"/>
        <v/>
      </c>
      <c r="P1252" s="49"/>
      <c r="Q1252" s="49"/>
      <c r="R1252" s="49"/>
      <c r="S1252" s="22" t="str">
        <f>IFERROR(MAX(IF(OR(P1252="",Q1252="",R1252=""),"",IF(AND(MONTH(E1252)=12,MONTH(F1252)=12),(NETWORKDAYS(E1252,F1252,Lister!$D$7:$D$16)-P1252)*O1252/NETWORKDAYS(Lister!$D$19,Lister!$E$19,Lister!$D$7:$D$16),IF(AND(MONTH(E1252)=12,F1252&gt;DATE(2021,12,31)),(NETWORKDAYS(E1252,Lister!$E$19,Lister!$D$7:$D$16)-P1252)*O1252/NETWORKDAYS(Lister!$D$19,Lister!$E$19,Lister!$D$7:$D$16),IF(E1252&gt;DATE(2021,12,31),0)))),0),"")</f>
        <v/>
      </c>
      <c r="T1252" s="22" t="str">
        <f>IFERROR(MAX(IF(OR(P1252="",Q1252="",R1252=""),"",IF(AND(MONTH(E1252)=1,MONTH(F1252)=1),(NETWORKDAYS(E1252,F1252,Lister!$D$7:$D$16)-Q1252)*O1252/NETWORKDAYS(Lister!$D$20,Lister!$E$20,Lister!$D$7:$D$16),IF(AND(MONTH(E1252)=1,F1252&gt;DATE(2022,1,31)),(NETWORKDAYS(E1252,Lister!$E$20,Lister!$D$7:$D$16)-Q1252)*O1252/NETWORKDAYS(Lister!$D$20,Lister!$E$20,Lister!$D$7:$D$16),IF(AND(E1252&lt;DATE(2022,1,1),MONTH(F1252)=1),(NETWORKDAYS(Lister!$D$20,F1252,Lister!$D$7:$D$16)-Q1252)*O1252/NETWORKDAYS(Lister!$D$20,Lister!$E$20,Lister!$D$7:$D$16),IF(AND(E1252&lt;DATE(2022,1,1),F1252&gt;DATE(2022,1,31)),(NETWORKDAYS(Lister!$D$20,Lister!$E$20,Lister!$D$7:$D$16)-Q1252)*O1252/NETWORKDAYS(Lister!$D$20,Lister!$E$20,Lister!$D$7:$D$16),IF(OR(AND(E1252&lt;DATE(2022,1,1),F1252&lt;DATE(2022,1,1)),E1252&gt;DATE(2022,1,31)),0)))))),0),"")</f>
        <v/>
      </c>
      <c r="U1252" s="22" t="str">
        <f>IFERROR(MAX(IF(OR(P1252="",Q1252="",R1252=""),"",IF(AND(MONTH(E1252)=2,MONTH(F1252)=2),(NETWORKDAYS(E1252,F1252,Lister!$D$7:$D$16)-R1252)*O1252/NETWORKDAYS(Lister!$D$21,Lister!$E$21,Lister!$D$7:$D$16),IF(AND(MONTH(E1252)=2,F1252&gt;DATE(2022,2,28)),(NETWORKDAYS(E1252,Lister!$E$21,Lister!$D$7:$D$16)-R1252)*O1252/NETWORKDAYS(Lister!$D$21,Lister!$E$21,Lister!$D$7:$D$16),IF(AND(E1252&lt;DATE(2022,2,1),MONTH(F1252)=2),(NETWORKDAYS(Lister!$D$21,F1252,Lister!$D$7:$D$16)-R1252)*O1252/NETWORKDAYS(Lister!$D$21,Lister!$E$21,Lister!$D$7:$D$16),IF(AND(E1252&lt;DATE(2022,2,1),F1252&gt;DATE(2022,2,28)),(NETWORKDAYS(Lister!$D$21,Lister!$E$21,Lister!$D$7:$D$16)-R1252)*O1252/NETWORKDAYS(Lister!$D$21,Lister!$E$21,Lister!$D$7:$D$16),IF(OR(AND(E1252&lt;DATE(2022,2,1),F1252&lt;DATE(2022,2,1)),E1252&gt;DATE(2022,2,28)),0)))))),0),"")</f>
        <v/>
      </c>
      <c r="V1252" s="23" t="str">
        <f t="shared" si="136"/>
        <v/>
      </c>
      <c r="W1252" s="23" t="str">
        <f t="shared" si="137"/>
        <v/>
      </c>
      <c r="X1252" s="24" t="str">
        <f t="shared" si="138"/>
        <v/>
      </c>
    </row>
    <row r="1253" spans="1:24" x14ac:dyDescent="0.3">
      <c r="A1253" s="4" t="str">
        <f t="shared" si="139"/>
        <v/>
      </c>
      <c r="B1253" s="41"/>
      <c r="C1253" s="42"/>
      <c r="D1253" s="43"/>
      <c r="E1253" s="44"/>
      <c r="F1253" s="44"/>
      <c r="G1253" s="17" t="str">
        <f>IF(OR(E1253="",F1253=""),"",NETWORKDAYS(E1253,F1253,Lister!$D$7:$D$16))</f>
        <v/>
      </c>
      <c r="I1253" s="45" t="str">
        <f t="shared" si="133"/>
        <v/>
      </c>
      <c r="J1253" s="46"/>
      <c r="K1253" s="47">
        <f>IF(ISNUMBER('Opsparede løndele'!I1238),J1253+'Opsparede løndele'!I1238,J1253)</f>
        <v>0</v>
      </c>
      <c r="L1253" s="48"/>
      <c r="M1253" s="49"/>
      <c r="N1253" s="23" t="str">
        <f t="shared" si="134"/>
        <v/>
      </c>
      <c r="O1253" s="21" t="str">
        <f t="shared" si="135"/>
        <v/>
      </c>
      <c r="P1253" s="49"/>
      <c r="Q1253" s="49"/>
      <c r="R1253" s="49"/>
      <c r="S1253" s="22" t="str">
        <f>IFERROR(MAX(IF(OR(P1253="",Q1253="",R1253=""),"",IF(AND(MONTH(E1253)=12,MONTH(F1253)=12),(NETWORKDAYS(E1253,F1253,Lister!$D$7:$D$16)-P1253)*O1253/NETWORKDAYS(Lister!$D$19,Lister!$E$19,Lister!$D$7:$D$16),IF(AND(MONTH(E1253)=12,F1253&gt;DATE(2021,12,31)),(NETWORKDAYS(E1253,Lister!$E$19,Lister!$D$7:$D$16)-P1253)*O1253/NETWORKDAYS(Lister!$D$19,Lister!$E$19,Lister!$D$7:$D$16),IF(E1253&gt;DATE(2021,12,31),0)))),0),"")</f>
        <v/>
      </c>
      <c r="T1253" s="22" t="str">
        <f>IFERROR(MAX(IF(OR(P1253="",Q1253="",R1253=""),"",IF(AND(MONTH(E1253)=1,MONTH(F1253)=1),(NETWORKDAYS(E1253,F1253,Lister!$D$7:$D$16)-Q1253)*O1253/NETWORKDAYS(Lister!$D$20,Lister!$E$20,Lister!$D$7:$D$16),IF(AND(MONTH(E1253)=1,F1253&gt;DATE(2022,1,31)),(NETWORKDAYS(E1253,Lister!$E$20,Lister!$D$7:$D$16)-Q1253)*O1253/NETWORKDAYS(Lister!$D$20,Lister!$E$20,Lister!$D$7:$D$16),IF(AND(E1253&lt;DATE(2022,1,1),MONTH(F1253)=1),(NETWORKDAYS(Lister!$D$20,F1253,Lister!$D$7:$D$16)-Q1253)*O1253/NETWORKDAYS(Lister!$D$20,Lister!$E$20,Lister!$D$7:$D$16),IF(AND(E1253&lt;DATE(2022,1,1),F1253&gt;DATE(2022,1,31)),(NETWORKDAYS(Lister!$D$20,Lister!$E$20,Lister!$D$7:$D$16)-Q1253)*O1253/NETWORKDAYS(Lister!$D$20,Lister!$E$20,Lister!$D$7:$D$16),IF(OR(AND(E1253&lt;DATE(2022,1,1),F1253&lt;DATE(2022,1,1)),E1253&gt;DATE(2022,1,31)),0)))))),0),"")</f>
        <v/>
      </c>
      <c r="U1253" s="22" t="str">
        <f>IFERROR(MAX(IF(OR(P1253="",Q1253="",R1253=""),"",IF(AND(MONTH(E1253)=2,MONTH(F1253)=2),(NETWORKDAYS(E1253,F1253,Lister!$D$7:$D$16)-R1253)*O1253/NETWORKDAYS(Lister!$D$21,Lister!$E$21,Lister!$D$7:$D$16),IF(AND(MONTH(E1253)=2,F1253&gt;DATE(2022,2,28)),(NETWORKDAYS(E1253,Lister!$E$21,Lister!$D$7:$D$16)-R1253)*O1253/NETWORKDAYS(Lister!$D$21,Lister!$E$21,Lister!$D$7:$D$16),IF(AND(E1253&lt;DATE(2022,2,1),MONTH(F1253)=2),(NETWORKDAYS(Lister!$D$21,F1253,Lister!$D$7:$D$16)-R1253)*O1253/NETWORKDAYS(Lister!$D$21,Lister!$E$21,Lister!$D$7:$D$16),IF(AND(E1253&lt;DATE(2022,2,1),F1253&gt;DATE(2022,2,28)),(NETWORKDAYS(Lister!$D$21,Lister!$E$21,Lister!$D$7:$D$16)-R1253)*O1253/NETWORKDAYS(Lister!$D$21,Lister!$E$21,Lister!$D$7:$D$16),IF(OR(AND(E1253&lt;DATE(2022,2,1),F1253&lt;DATE(2022,2,1)),E1253&gt;DATE(2022,2,28)),0)))))),0),"")</f>
        <v/>
      </c>
      <c r="V1253" s="23" t="str">
        <f t="shared" si="136"/>
        <v/>
      </c>
      <c r="W1253" s="23" t="str">
        <f t="shared" si="137"/>
        <v/>
      </c>
      <c r="X1253" s="24" t="str">
        <f t="shared" si="138"/>
        <v/>
      </c>
    </row>
    <row r="1254" spans="1:24" x14ac:dyDescent="0.3">
      <c r="A1254" s="4" t="str">
        <f t="shared" si="139"/>
        <v/>
      </c>
      <c r="B1254" s="41"/>
      <c r="C1254" s="42"/>
      <c r="D1254" s="43"/>
      <c r="E1254" s="44"/>
      <c r="F1254" s="44"/>
      <c r="G1254" s="17" t="str">
        <f>IF(OR(E1254="",F1254=""),"",NETWORKDAYS(E1254,F1254,Lister!$D$7:$D$16))</f>
        <v/>
      </c>
      <c r="I1254" s="45" t="str">
        <f t="shared" si="133"/>
        <v/>
      </c>
      <c r="J1254" s="46"/>
      <c r="K1254" s="47">
        <f>IF(ISNUMBER('Opsparede løndele'!I1239),J1254+'Opsparede løndele'!I1239,J1254)</f>
        <v>0</v>
      </c>
      <c r="L1254" s="48"/>
      <c r="M1254" s="49"/>
      <c r="N1254" s="23" t="str">
        <f t="shared" si="134"/>
        <v/>
      </c>
      <c r="O1254" s="21" t="str">
        <f t="shared" si="135"/>
        <v/>
      </c>
      <c r="P1254" s="49"/>
      <c r="Q1254" s="49"/>
      <c r="R1254" s="49"/>
      <c r="S1254" s="22" t="str">
        <f>IFERROR(MAX(IF(OR(P1254="",Q1254="",R1254=""),"",IF(AND(MONTH(E1254)=12,MONTH(F1254)=12),(NETWORKDAYS(E1254,F1254,Lister!$D$7:$D$16)-P1254)*O1254/NETWORKDAYS(Lister!$D$19,Lister!$E$19,Lister!$D$7:$D$16),IF(AND(MONTH(E1254)=12,F1254&gt;DATE(2021,12,31)),(NETWORKDAYS(E1254,Lister!$E$19,Lister!$D$7:$D$16)-P1254)*O1254/NETWORKDAYS(Lister!$D$19,Lister!$E$19,Lister!$D$7:$D$16),IF(E1254&gt;DATE(2021,12,31),0)))),0),"")</f>
        <v/>
      </c>
      <c r="T1254" s="22" t="str">
        <f>IFERROR(MAX(IF(OR(P1254="",Q1254="",R1254=""),"",IF(AND(MONTH(E1254)=1,MONTH(F1254)=1),(NETWORKDAYS(E1254,F1254,Lister!$D$7:$D$16)-Q1254)*O1254/NETWORKDAYS(Lister!$D$20,Lister!$E$20,Lister!$D$7:$D$16),IF(AND(MONTH(E1254)=1,F1254&gt;DATE(2022,1,31)),(NETWORKDAYS(E1254,Lister!$E$20,Lister!$D$7:$D$16)-Q1254)*O1254/NETWORKDAYS(Lister!$D$20,Lister!$E$20,Lister!$D$7:$D$16),IF(AND(E1254&lt;DATE(2022,1,1),MONTH(F1254)=1),(NETWORKDAYS(Lister!$D$20,F1254,Lister!$D$7:$D$16)-Q1254)*O1254/NETWORKDAYS(Lister!$D$20,Lister!$E$20,Lister!$D$7:$D$16),IF(AND(E1254&lt;DATE(2022,1,1),F1254&gt;DATE(2022,1,31)),(NETWORKDAYS(Lister!$D$20,Lister!$E$20,Lister!$D$7:$D$16)-Q1254)*O1254/NETWORKDAYS(Lister!$D$20,Lister!$E$20,Lister!$D$7:$D$16),IF(OR(AND(E1254&lt;DATE(2022,1,1),F1254&lt;DATE(2022,1,1)),E1254&gt;DATE(2022,1,31)),0)))))),0),"")</f>
        <v/>
      </c>
      <c r="U1254" s="22" t="str">
        <f>IFERROR(MAX(IF(OR(P1254="",Q1254="",R1254=""),"",IF(AND(MONTH(E1254)=2,MONTH(F1254)=2),(NETWORKDAYS(E1254,F1254,Lister!$D$7:$D$16)-R1254)*O1254/NETWORKDAYS(Lister!$D$21,Lister!$E$21,Lister!$D$7:$D$16),IF(AND(MONTH(E1254)=2,F1254&gt;DATE(2022,2,28)),(NETWORKDAYS(E1254,Lister!$E$21,Lister!$D$7:$D$16)-R1254)*O1254/NETWORKDAYS(Lister!$D$21,Lister!$E$21,Lister!$D$7:$D$16),IF(AND(E1254&lt;DATE(2022,2,1),MONTH(F1254)=2),(NETWORKDAYS(Lister!$D$21,F1254,Lister!$D$7:$D$16)-R1254)*O1254/NETWORKDAYS(Lister!$D$21,Lister!$E$21,Lister!$D$7:$D$16),IF(AND(E1254&lt;DATE(2022,2,1),F1254&gt;DATE(2022,2,28)),(NETWORKDAYS(Lister!$D$21,Lister!$E$21,Lister!$D$7:$D$16)-R1254)*O1254/NETWORKDAYS(Lister!$D$21,Lister!$E$21,Lister!$D$7:$D$16),IF(OR(AND(E1254&lt;DATE(2022,2,1),F1254&lt;DATE(2022,2,1)),E1254&gt;DATE(2022,2,28)),0)))))),0),"")</f>
        <v/>
      </c>
      <c r="V1254" s="23" t="str">
        <f t="shared" si="136"/>
        <v/>
      </c>
      <c r="W1254" s="23" t="str">
        <f t="shared" si="137"/>
        <v/>
      </c>
      <c r="X1254" s="24" t="str">
        <f t="shared" si="138"/>
        <v/>
      </c>
    </row>
    <row r="1255" spans="1:24" x14ac:dyDescent="0.3">
      <c r="A1255" s="4" t="str">
        <f t="shared" si="139"/>
        <v/>
      </c>
      <c r="B1255" s="41"/>
      <c r="C1255" s="42"/>
      <c r="D1255" s="43"/>
      <c r="E1255" s="44"/>
      <c r="F1255" s="44"/>
      <c r="G1255" s="17" t="str">
        <f>IF(OR(E1255="",F1255=""),"",NETWORKDAYS(E1255,F1255,Lister!$D$7:$D$16))</f>
        <v/>
      </c>
      <c r="I1255" s="45" t="str">
        <f t="shared" si="133"/>
        <v/>
      </c>
      <c r="J1255" s="46"/>
      <c r="K1255" s="47">
        <f>IF(ISNUMBER('Opsparede løndele'!I1240),J1255+'Opsparede løndele'!I1240,J1255)</f>
        <v>0</v>
      </c>
      <c r="L1255" s="48"/>
      <c r="M1255" s="49"/>
      <c r="N1255" s="23" t="str">
        <f t="shared" si="134"/>
        <v/>
      </c>
      <c r="O1255" s="21" t="str">
        <f t="shared" si="135"/>
        <v/>
      </c>
      <c r="P1255" s="49"/>
      <c r="Q1255" s="49"/>
      <c r="R1255" s="49"/>
      <c r="S1255" s="22" t="str">
        <f>IFERROR(MAX(IF(OR(P1255="",Q1255="",R1255=""),"",IF(AND(MONTH(E1255)=12,MONTH(F1255)=12),(NETWORKDAYS(E1255,F1255,Lister!$D$7:$D$16)-P1255)*O1255/NETWORKDAYS(Lister!$D$19,Lister!$E$19,Lister!$D$7:$D$16),IF(AND(MONTH(E1255)=12,F1255&gt;DATE(2021,12,31)),(NETWORKDAYS(E1255,Lister!$E$19,Lister!$D$7:$D$16)-P1255)*O1255/NETWORKDAYS(Lister!$D$19,Lister!$E$19,Lister!$D$7:$D$16),IF(E1255&gt;DATE(2021,12,31),0)))),0),"")</f>
        <v/>
      </c>
      <c r="T1255" s="22" t="str">
        <f>IFERROR(MAX(IF(OR(P1255="",Q1255="",R1255=""),"",IF(AND(MONTH(E1255)=1,MONTH(F1255)=1),(NETWORKDAYS(E1255,F1255,Lister!$D$7:$D$16)-Q1255)*O1255/NETWORKDAYS(Lister!$D$20,Lister!$E$20,Lister!$D$7:$D$16),IF(AND(MONTH(E1255)=1,F1255&gt;DATE(2022,1,31)),(NETWORKDAYS(E1255,Lister!$E$20,Lister!$D$7:$D$16)-Q1255)*O1255/NETWORKDAYS(Lister!$D$20,Lister!$E$20,Lister!$D$7:$D$16),IF(AND(E1255&lt;DATE(2022,1,1),MONTH(F1255)=1),(NETWORKDAYS(Lister!$D$20,F1255,Lister!$D$7:$D$16)-Q1255)*O1255/NETWORKDAYS(Lister!$D$20,Lister!$E$20,Lister!$D$7:$D$16),IF(AND(E1255&lt;DATE(2022,1,1),F1255&gt;DATE(2022,1,31)),(NETWORKDAYS(Lister!$D$20,Lister!$E$20,Lister!$D$7:$D$16)-Q1255)*O1255/NETWORKDAYS(Lister!$D$20,Lister!$E$20,Lister!$D$7:$D$16),IF(OR(AND(E1255&lt;DATE(2022,1,1),F1255&lt;DATE(2022,1,1)),E1255&gt;DATE(2022,1,31)),0)))))),0),"")</f>
        <v/>
      </c>
      <c r="U1255" s="22" t="str">
        <f>IFERROR(MAX(IF(OR(P1255="",Q1255="",R1255=""),"",IF(AND(MONTH(E1255)=2,MONTH(F1255)=2),(NETWORKDAYS(E1255,F1255,Lister!$D$7:$D$16)-R1255)*O1255/NETWORKDAYS(Lister!$D$21,Lister!$E$21,Lister!$D$7:$D$16),IF(AND(MONTH(E1255)=2,F1255&gt;DATE(2022,2,28)),(NETWORKDAYS(E1255,Lister!$E$21,Lister!$D$7:$D$16)-R1255)*O1255/NETWORKDAYS(Lister!$D$21,Lister!$E$21,Lister!$D$7:$D$16),IF(AND(E1255&lt;DATE(2022,2,1),MONTH(F1255)=2),(NETWORKDAYS(Lister!$D$21,F1255,Lister!$D$7:$D$16)-R1255)*O1255/NETWORKDAYS(Lister!$D$21,Lister!$E$21,Lister!$D$7:$D$16),IF(AND(E1255&lt;DATE(2022,2,1),F1255&gt;DATE(2022,2,28)),(NETWORKDAYS(Lister!$D$21,Lister!$E$21,Lister!$D$7:$D$16)-R1255)*O1255/NETWORKDAYS(Lister!$D$21,Lister!$E$21,Lister!$D$7:$D$16),IF(OR(AND(E1255&lt;DATE(2022,2,1),F1255&lt;DATE(2022,2,1)),E1255&gt;DATE(2022,2,28)),0)))))),0),"")</f>
        <v/>
      </c>
      <c r="V1255" s="23" t="str">
        <f t="shared" si="136"/>
        <v/>
      </c>
      <c r="W1255" s="23" t="str">
        <f t="shared" si="137"/>
        <v/>
      </c>
      <c r="X1255" s="24" t="str">
        <f t="shared" si="138"/>
        <v/>
      </c>
    </row>
    <row r="1256" spans="1:24" x14ac:dyDescent="0.3">
      <c r="A1256" s="4" t="str">
        <f t="shared" si="139"/>
        <v/>
      </c>
      <c r="B1256" s="41"/>
      <c r="C1256" s="42"/>
      <c r="D1256" s="43"/>
      <c r="E1256" s="44"/>
      <c r="F1256" s="44"/>
      <c r="G1256" s="17" t="str">
        <f>IF(OR(E1256="",F1256=""),"",NETWORKDAYS(E1256,F1256,Lister!$D$7:$D$16))</f>
        <v/>
      </c>
      <c r="I1256" s="45" t="str">
        <f t="shared" si="133"/>
        <v/>
      </c>
      <c r="J1256" s="46"/>
      <c r="K1256" s="47">
        <f>IF(ISNUMBER('Opsparede løndele'!I1241),J1256+'Opsparede løndele'!I1241,J1256)</f>
        <v>0</v>
      </c>
      <c r="L1256" s="48"/>
      <c r="M1256" s="49"/>
      <c r="N1256" s="23" t="str">
        <f t="shared" si="134"/>
        <v/>
      </c>
      <c r="O1256" s="21" t="str">
        <f t="shared" si="135"/>
        <v/>
      </c>
      <c r="P1256" s="49"/>
      <c r="Q1256" s="49"/>
      <c r="R1256" s="49"/>
      <c r="S1256" s="22" t="str">
        <f>IFERROR(MAX(IF(OR(P1256="",Q1256="",R1256=""),"",IF(AND(MONTH(E1256)=12,MONTH(F1256)=12),(NETWORKDAYS(E1256,F1256,Lister!$D$7:$D$16)-P1256)*O1256/NETWORKDAYS(Lister!$D$19,Lister!$E$19,Lister!$D$7:$D$16),IF(AND(MONTH(E1256)=12,F1256&gt;DATE(2021,12,31)),(NETWORKDAYS(E1256,Lister!$E$19,Lister!$D$7:$D$16)-P1256)*O1256/NETWORKDAYS(Lister!$D$19,Lister!$E$19,Lister!$D$7:$D$16),IF(E1256&gt;DATE(2021,12,31),0)))),0),"")</f>
        <v/>
      </c>
      <c r="T1256" s="22" t="str">
        <f>IFERROR(MAX(IF(OR(P1256="",Q1256="",R1256=""),"",IF(AND(MONTH(E1256)=1,MONTH(F1256)=1),(NETWORKDAYS(E1256,F1256,Lister!$D$7:$D$16)-Q1256)*O1256/NETWORKDAYS(Lister!$D$20,Lister!$E$20,Lister!$D$7:$D$16),IF(AND(MONTH(E1256)=1,F1256&gt;DATE(2022,1,31)),(NETWORKDAYS(E1256,Lister!$E$20,Lister!$D$7:$D$16)-Q1256)*O1256/NETWORKDAYS(Lister!$D$20,Lister!$E$20,Lister!$D$7:$D$16),IF(AND(E1256&lt;DATE(2022,1,1),MONTH(F1256)=1),(NETWORKDAYS(Lister!$D$20,F1256,Lister!$D$7:$D$16)-Q1256)*O1256/NETWORKDAYS(Lister!$D$20,Lister!$E$20,Lister!$D$7:$D$16),IF(AND(E1256&lt;DATE(2022,1,1),F1256&gt;DATE(2022,1,31)),(NETWORKDAYS(Lister!$D$20,Lister!$E$20,Lister!$D$7:$D$16)-Q1256)*O1256/NETWORKDAYS(Lister!$D$20,Lister!$E$20,Lister!$D$7:$D$16),IF(OR(AND(E1256&lt;DATE(2022,1,1),F1256&lt;DATE(2022,1,1)),E1256&gt;DATE(2022,1,31)),0)))))),0),"")</f>
        <v/>
      </c>
      <c r="U1256" s="22" t="str">
        <f>IFERROR(MAX(IF(OR(P1256="",Q1256="",R1256=""),"",IF(AND(MONTH(E1256)=2,MONTH(F1256)=2),(NETWORKDAYS(E1256,F1256,Lister!$D$7:$D$16)-R1256)*O1256/NETWORKDAYS(Lister!$D$21,Lister!$E$21,Lister!$D$7:$D$16),IF(AND(MONTH(E1256)=2,F1256&gt;DATE(2022,2,28)),(NETWORKDAYS(E1256,Lister!$E$21,Lister!$D$7:$D$16)-R1256)*O1256/NETWORKDAYS(Lister!$D$21,Lister!$E$21,Lister!$D$7:$D$16),IF(AND(E1256&lt;DATE(2022,2,1),MONTH(F1256)=2),(NETWORKDAYS(Lister!$D$21,F1256,Lister!$D$7:$D$16)-R1256)*O1256/NETWORKDAYS(Lister!$D$21,Lister!$E$21,Lister!$D$7:$D$16),IF(AND(E1256&lt;DATE(2022,2,1),F1256&gt;DATE(2022,2,28)),(NETWORKDAYS(Lister!$D$21,Lister!$E$21,Lister!$D$7:$D$16)-R1256)*O1256/NETWORKDAYS(Lister!$D$21,Lister!$E$21,Lister!$D$7:$D$16),IF(OR(AND(E1256&lt;DATE(2022,2,1),F1256&lt;DATE(2022,2,1)),E1256&gt;DATE(2022,2,28)),0)))))),0),"")</f>
        <v/>
      </c>
      <c r="V1256" s="23" t="str">
        <f t="shared" si="136"/>
        <v/>
      </c>
      <c r="W1256" s="23" t="str">
        <f t="shared" si="137"/>
        <v/>
      </c>
      <c r="X1256" s="24" t="str">
        <f t="shared" si="138"/>
        <v/>
      </c>
    </row>
    <row r="1257" spans="1:24" x14ac:dyDescent="0.3">
      <c r="A1257" s="4" t="str">
        <f t="shared" si="139"/>
        <v/>
      </c>
      <c r="B1257" s="41"/>
      <c r="C1257" s="42"/>
      <c r="D1257" s="43"/>
      <c r="E1257" s="44"/>
      <c r="F1257" s="44"/>
      <c r="G1257" s="17" t="str">
        <f>IF(OR(E1257="",F1257=""),"",NETWORKDAYS(E1257,F1257,Lister!$D$7:$D$16))</f>
        <v/>
      </c>
      <c r="I1257" s="45" t="str">
        <f t="shared" si="133"/>
        <v/>
      </c>
      <c r="J1257" s="46"/>
      <c r="K1257" s="47">
        <f>IF(ISNUMBER('Opsparede løndele'!I1242),J1257+'Opsparede løndele'!I1242,J1257)</f>
        <v>0</v>
      </c>
      <c r="L1257" s="48"/>
      <c r="M1257" s="49"/>
      <c r="N1257" s="23" t="str">
        <f t="shared" si="134"/>
        <v/>
      </c>
      <c r="O1257" s="21" t="str">
        <f t="shared" si="135"/>
        <v/>
      </c>
      <c r="P1257" s="49"/>
      <c r="Q1257" s="49"/>
      <c r="R1257" s="49"/>
      <c r="S1257" s="22" t="str">
        <f>IFERROR(MAX(IF(OR(P1257="",Q1257="",R1257=""),"",IF(AND(MONTH(E1257)=12,MONTH(F1257)=12),(NETWORKDAYS(E1257,F1257,Lister!$D$7:$D$16)-P1257)*O1257/NETWORKDAYS(Lister!$D$19,Lister!$E$19,Lister!$D$7:$D$16),IF(AND(MONTH(E1257)=12,F1257&gt;DATE(2021,12,31)),(NETWORKDAYS(E1257,Lister!$E$19,Lister!$D$7:$D$16)-P1257)*O1257/NETWORKDAYS(Lister!$D$19,Lister!$E$19,Lister!$D$7:$D$16),IF(E1257&gt;DATE(2021,12,31),0)))),0),"")</f>
        <v/>
      </c>
      <c r="T1257" s="22" t="str">
        <f>IFERROR(MAX(IF(OR(P1257="",Q1257="",R1257=""),"",IF(AND(MONTH(E1257)=1,MONTH(F1257)=1),(NETWORKDAYS(E1257,F1257,Lister!$D$7:$D$16)-Q1257)*O1257/NETWORKDAYS(Lister!$D$20,Lister!$E$20,Lister!$D$7:$D$16),IF(AND(MONTH(E1257)=1,F1257&gt;DATE(2022,1,31)),(NETWORKDAYS(E1257,Lister!$E$20,Lister!$D$7:$D$16)-Q1257)*O1257/NETWORKDAYS(Lister!$D$20,Lister!$E$20,Lister!$D$7:$D$16),IF(AND(E1257&lt;DATE(2022,1,1),MONTH(F1257)=1),(NETWORKDAYS(Lister!$D$20,F1257,Lister!$D$7:$D$16)-Q1257)*O1257/NETWORKDAYS(Lister!$D$20,Lister!$E$20,Lister!$D$7:$D$16),IF(AND(E1257&lt;DATE(2022,1,1),F1257&gt;DATE(2022,1,31)),(NETWORKDAYS(Lister!$D$20,Lister!$E$20,Lister!$D$7:$D$16)-Q1257)*O1257/NETWORKDAYS(Lister!$D$20,Lister!$E$20,Lister!$D$7:$D$16),IF(OR(AND(E1257&lt;DATE(2022,1,1),F1257&lt;DATE(2022,1,1)),E1257&gt;DATE(2022,1,31)),0)))))),0),"")</f>
        <v/>
      </c>
      <c r="U1257" s="22" t="str">
        <f>IFERROR(MAX(IF(OR(P1257="",Q1257="",R1257=""),"",IF(AND(MONTH(E1257)=2,MONTH(F1257)=2),(NETWORKDAYS(E1257,F1257,Lister!$D$7:$D$16)-R1257)*O1257/NETWORKDAYS(Lister!$D$21,Lister!$E$21,Lister!$D$7:$D$16),IF(AND(MONTH(E1257)=2,F1257&gt;DATE(2022,2,28)),(NETWORKDAYS(E1257,Lister!$E$21,Lister!$D$7:$D$16)-R1257)*O1257/NETWORKDAYS(Lister!$D$21,Lister!$E$21,Lister!$D$7:$D$16),IF(AND(E1257&lt;DATE(2022,2,1),MONTH(F1257)=2),(NETWORKDAYS(Lister!$D$21,F1257,Lister!$D$7:$D$16)-R1257)*O1257/NETWORKDAYS(Lister!$D$21,Lister!$E$21,Lister!$D$7:$D$16),IF(AND(E1257&lt;DATE(2022,2,1),F1257&gt;DATE(2022,2,28)),(NETWORKDAYS(Lister!$D$21,Lister!$E$21,Lister!$D$7:$D$16)-R1257)*O1257/NETWORKDAYS(Lister!$D$21,Lister!$E$21,Lister!$D$7:$D$16),IF(OR(AND(E1257&lt;DATE(2022,2,1),F1257&lt;DATE(2022,2,1)),E1257&gt;DATE(2022,2,28)),0)))))),0),"")</f>
        <v/>
      </c>
      <c r="V1257" s="23" t="str">
        <f t="shared" si="136"/>
        <v/>
      </c>
      <c r="W1257" s="23" t="str">
        <f t="shared" si="137"/>
        <v/>
      </c>
      <c r="X1257" s="24" t="str">
        <f t="shared" si="138"/>
        <v/>
      </c>
    </row>
    <row r="1258" spans="1:24" x14ac:dyDescent="0.3">
      <c r="A1258" s="4" t="str">
        <f t="shared" si="139"/>
        <v/>
      </c>
      <c r="B1258" s="41"/>
      <c r="C1258" s="42"/>
      <c r="D1258" s="43"/>
      <c r="E1258" s="44"/>
      <c r="F1258" s="44"/>
      <c r="G1258" s="17" t="str">
        <f>IF(OR(E1258="",F1258=""),"",NETWORKDAYS(E1258,F1258,Lister!$D$7:$D$16))</f>
        <v/>
      </c>
      <c r="I1258" s="45" t="str">
        <f t="shared" si="133"/>
        <v/>
      </c>
      <c r="J1258" s="46"/>
      <c r="K1258" s="47">
        <f>IF(ISNUMBER('Opsparede løndele'!I1243),J1258+'Opsparede løndele'!I1243,J1258)</f>
        <v>0</v>
      </c>
      <c r="L1258" s="48"/>
      <c r="M1258" s="49"/>
      <c r="N1258" s="23" t="str">
        <f t="shared" si="134"/>
        <v/>
      </c>
      <c r="O1258" s="21" t="str">
        <f t="shared" si="135"/>
        <v/>
      </c>
      <c r="P1258" s="49"/>
      <c r="Q1258" s="49"/>
      <c r="R1258" s="49"/>
      <c r="S1258" s="22" t="str">
        <f>IFERROR(MAX(IF(OR(P1258="",Q1258="",R1258=""),"",IF(AND(MONTH(E1258)=12,MONTH(F1258)=12),(NETWORKDAYS(E1258,F1258,Lister!$D$7:$D$16)-P1258)*O1258/NETWORKDAYS(Lister!$D$19,Lister!$E$19,Lister!$D$7:$D$16),IF(AND(MONTH(E1258)=12,F1258&gt;DATE(2021,12,31)),(NETWORKDAYS(E1258,Lister!$E$19,Lister!$D$7:$D$16)-P1258)*O1258/NETWORKDAYS(Lister!$D$19,Lister!$E$19,Lister!$D$7:$D$16),IF(E1258&gt;DATE(2021,12,31),0)))),0),"")</f>
        <v/>
      </c>
      <c r="T1258" s="22" t="str">
        <f>IFERROR(MAX(IF(OR(P1258="",Q1258="",R1258=""),"",IF(AND(MONTH(E1258)=1,MONTH(F1258)=1),(NETWORKDAYS(E1258,F1258,Lister!$D$7:$D$16)-Q1258)*O1258/NETWORKDAYS(Lister!$D$20,Lister!$E$20,Lister!$D$7:$D$16),IF(AND(MONTH(E1258)=1,F1258&gt;DATE(2022,1,31)),(NETWORKDAYS(E1258,Lister!$E$20,Lister!$D$7:$D$16)-Q1258)*O1258/NETWORKDAYS(Lister!$D$20,Lister!$E$20,Lister!$D$7:$D$16),IF(AND(E1258&lt;DATE(2022,1,1),MONTH(F1258)=1),(NETWORKDAYS(Lister!$D$20,F1258,Lister!$D$7:$D$16)-Q1258)*O1258/NETWORKDAYS(Lister!$D$20,Lister!$E$20,Lister!$D$7:$D$16),IF(AND(E1258&lt;DATE(2022,1,1),F1258&gt;DATE(2022,1,31)),(NETWORKDAYS(Lister!$D$20,Lister!$E$20,Lister!$D$7:$D$16)-Q1258)*O1258/NETWORKDAYS(Lister!$D$20,Lister!$E$20,Lister!$D$7:$D$16),IF(OR(AND(E1258&lt;DATE(2022,1,1),F1258&lt;DATE(2022,1,1)),E1258&gt;DATE(2022,1,31)),0)))))),0),"")</f>
        <v/>
      </c>
      <c r="U1258" s="22" t="str">
        <f>IFERROR(MAX(IF(OR(P1258="",Q1258="",R1258=""),"",IF(AND(MONTH(E1258)=2,MONTH(F1258)=2),(NETWORKDAYS(E1258,F1258,Lister!$D$7:$D$16)-R1258)*O1258/NETWORKDAYS(Lister!$D$21,Lister!$E$21,Lister!$D$7:$D$16),IF(AND(MONTH(E1258)=2,F1258&gt;DATE(2022,2,28)),(NETWORKDAYS(E1258,Lister!$E$21,Lister!$D$7:$D$16)-R1258)*O1258/NETWORKDAYS(Lister!$D$21,Lister!$E$21,Lister!$D$7:$D$16),IF(AND(E1258&lt;DATE(2022,2,1),MONTH(F1258)=2),(NETWORKDAYS(Lister!$D$21,F1258,Lister!$D$7:$D$16)-R1258)*O1258/NETWORKDAYS(Lister!$D$21,Lister!$E$21,Lister!$D$7:$D$16),IF(AND(E1258&lt;DATE(2022,2,1),F1258&gt;DATE(2022,2,28)),(NETWORKDAYS(Lister!$D$21,Lister!$E$21,Lister!$D$7:$D$16)-R1258)*O1258/NETWORKDAYS(Lister!$D$21,Lister!$E$21,Lister!$D$7:$D$16),IF(OR(AND(E1258&lt;DATE(2022,2,1),F1258&lt;DATE(2022,2,1)),E1258&gt;DATE(2022,2,28)),0)))))),0),"")</f>
        <v/>
      </c>
      <c r="V1258" s="23" t="str">
        <f t="shared" si="136"/>
        <v/>
      </c>
      <c r="W1258" s="23" t="str">
        <f t="shared" si="137"/>
        <v/>
      </c>
      <c r="X1258" s="24" t="str">
        <f t="shared" si="138"/>
        <v/>
      </c>
    </row>
    <row r="1259" spans="1:24" x14ac:dyDescent="0.3">
      <c r="A1259" s="4" t="str">
        <f t="shared" si="139"/>
        <v/>
      </c>
      <c r="B1259" s="41"/>
      <c r="C1259" s="42"/>
      <c r="D1259" s="43"/>
      <c r="E1259" s="44"/>
      <c r="F1259" s="44"/>
      <c r="G1259" s="17" t="str">
        <f>IF(OR(E1259="",F1259=""),"",NETWORKDAYS(E1259,F1259,Lister!$D$7:$D$16))</f>
        <v/>
      </c>
      <c r="I1259" s="45" t="str">
        <f t="shared" si="133"/>
        <v/>
      </c>
      <c r="J1259" s="46"/>
      <c r="K1259" s="47">
        <f>IF(ISNUMBER('Opsparede løndele'!I1244),J1259+'Opsparede løndele'!I1244,J1259)</f>
        <v>0</v>
      </c>
      <c r="L1259" s="48"/>
      <c r="M1259" s="49"/>
      <c r="N1259" s="23" t="str">
        <f t="shared" si="134"/>
        <v/>
      </c>
      <c r="O1259" s="21" t="str">
        <f t="shared" si="135"/>
        <v/>
      </c>
      <c r="P1259" s="49"/>
      <c r="Q1259" s="49"/>
      <c r="R1259" s="49"/>
      <c r="S1259" s="22" t="str">
        <f>IFERROR(MAX(IF(OR(P1259="",Q1259="",R1259=""),"",IF(AND(MONTH(E1259)=12,MONTH(F1259)=12),(NETWORKDAYS(E1259,F1259,Lister!$D$7:$D$16)-P1259)*O1259/NETWORKDAYS(Lister!$D$19,Lister!$E$19,Lister!$D$7:$D$16),IF(AND(MONTH(E1259)=12,F1259&gt;DATE(2021,12,31)),(NETWORKDAYS(E1259,Lister!$E$19,Lister!$D$7:$D$16)-P1259)*O1259/NETWORKDAYS(Lister!$D$19,Lister!$E$19,Lister!$D$7:$D$16),IF(E1259&gt;DATE(2021,12,31),0)))),0),"")</f>
        <v/>
      </c>
      <c r="T1259" s="22" t="str">
        <f>IFERROR(MAX(IF(OR(P1259="",Q1259="",R1259=""),"",IF(AND(MONTH(E1259)=1,MONTH(F1259)=1),(NETWORKDAYS(E1259,F1259,Lister!$D$7:$D$16)-Q1259)*O1259/NETWORKDAYS(Lister!$D$20,Lister!$E$20,Lister!$D$7:$D$16),IF(AND(MONTH(E1259)=1,F1259&gt;DATE(2022,1,31)),(NETWORKDAYS(E1259,Lister!$E$20,Lister!$D$7:$D$16)-Q1259)*O1259/NETWORKDAYS(Lister!$D$20,Lister!$E$20,Lister!$D$7:$D$16),IF(AND(E1259&lt;DATE(2022,1,1),MONTH(F1259)=1),(NETWORKDAYS(Lister!$D$20,F1259,Lister!$D$7:$D$16)-Q1259)*O1259/NETWORKDAYS(Lister!$D$20,Lister!$E$20,Lister!$D$7:$D$16),IF(AND(E1259&lt;DATE(2022,1,1),F1259&gt;DATE(2022,1,31)),(NETWORKDAYS(Lister!$D$20,Lister!$E$20,Lister!$D$7:$D$16)-Q1259)*O1259/NETWORKDAYS(Lister!$D$20,Lister!$E$20,Lister!$D$7:$D$16),IF(OR(AND(E1259&lt;DATE(2022,1,1),F1259&lt;DATE(2022,1,1)),E1259&gt;DATE(2022,1,31)),0)))))),0),"")</f>
        <v/>
      </c>
      <c r="U1259" s="22" t="str">
        <f>IFERROR(MAX(IF(OR(P1259="",Q1259="",R1259=""),"",IF(AND(MONTH(E1259)=2,MONTH(F1259)=2),(NETWORKDAYS(E1259,F1259,Lister!$D$7:$D$16)-R1259)*O1259/NETWORKDAYS(Lister!$D$21,Lister!$E$21,Lister!$D$7:$D$16),IF(AND(MONTH(E1259)=2,F1259&gt;DATE(2022,2,28)),(NETWORKDAYS(E1259,Lister!$E$21,Lister!$D$7:$D$16)-R1259)*O1259/NETWORKDAYS(Lister!$D$21,Lister!$E$21,Lister!$D$7:$D$16),IF(AND(E1259&lt;DATE(2022,2,1),MONTH(F1259)=2),(NETWORKDAYS(Lister!$D$21,F1259,Lister!$D$7:$D$16)-R1259)*O1259/NETWORKDAYS(Lister!$D$21,Lister!$E$21,Lister!$D$7:$D$16),IF(AND(E1259&lt;DATE(2022,2,1),F1259&gt;DATE(2022,2,28)),(NETWORKDAYS(Lister!$D$21,Lister!$E$21,Lister!$D$7:$D$16)-R1259)*O1259/NETWORKDAYS(Lister!$D$21,Lister!$E$21,Lister!$D$7:$D$16),IF(OR(AND(E1259&lt;DATE(2022,2,1),F1259&lt;DATE(2022,2,1)),E1259&gt;DATE(2022,2,28)),0)))))),0),"")</f>
        <v/>
      </c>
      <c r="V1259" s="23" t="str">
        <f t="shared" si="136"/>
        <v/>
      </c>
      <c r="W1259" s="23" t="str">
        <f t="shared" si="137"/>
        <v/>
      </c>
      <c r="X1259" s="24" t="str">
        <f t="shared" si="138"/>
        <v/>
      </c>
    </row>
    <row r="1260" spans="1:24" x14ac:dyDescent="0.3">
      <c r="A1260" s="4" t="str">
        <f t="shared" si="139"/>
        <v/>
      </c>
      <c r="B1260" s="41"/>
      <c r="C1260" s="42"/>
      <c r="D1260" s="43"/>
      <c r="E1260" s="44"/>
      <c r="F1260" s="44"/>
      <c r="G1260" s="17" t="str">
        <f>IF(OR(E1260="",F1260=""),"",NETWORKDAYS(E1260,F1260,Lister!$D$7:$D$16))</f>
        <v/>
      </c>
      <c r="I1260" s="45" t="str">
        <f t="shared" si="133"/>
        <v/>
      </c>
      <c r="J1260" s="46"/>
      <c r="K1260" s="47">
        <f>IF(ISNUMBER('Opsparede løndele'!I1245),J1260+'Opsparede løndele'!I1245,J1260)</f>
        <v>0</v>
      </c>
      <c r="L1260" s="48"/>
      <c r="M1260" s="49"/>
      <c r="N1260" s="23" t="str">
        <f t="shared" si="134"/>
        <v/>
      </c>
      <c r="O1260" s="21" t="str">
        <f t="shared" si="135"/>
        <v/>
      </c>
      <c r="P1260" s="49"/>
      <c r="Q1260" s="49"/>
      <c r="R1260" s="49"/>
      <c r="S1260" s="22" t="str">
        <f>IFERROR(MAX(IF(OR(P1260="",Q1260="",R1260=""),"",IF(AND(MONTH(E1260)=12,MONTH(F1260)=12),(NETWORKDAYS(E1260,F1260,Lister!$D$7:$D$16)-P1260)*O1260/NETWORKDAYS(Lister!$D$19,Lister!$E$19,Lister!$D$7:$D$16),IF(AND(MONTH(E1260)=12,F1260&gt;DATE(2021,12,31)),(NETWORKDAYS(E1260,Lister!$E$19,Lister!$D$7:$D$16)-P1260)*O1260/NETWORKDAYS(Lister!$D$19,Lister!$E$19,Lister!$D$7:$D$16),IF(E1260&gt;DATE(2021,12,31),0)))),0),"")</f>
        <v/>
      </c>
      <c r="T1260" s="22" t="str">
        <f>IFERROR(MAX(IF(OR(P1260="",Q1260="",R1260=""),"",IF(AND(MONTH(E1260)=1,MONTH(F1260)=1),(NETWORKDAYS(E1260,F1260,Lister!$D$7:$D$16)-Q1260)*O1260/NETWORKDAYS(Lister!$D$20,Lister!$E$20,Lister!$D$7:$D$16),IF(AND(MONTH(E1260)=1,F1260&gt;DATE(2022,1,31)),(NETWORKDAYS(E1260,Lister!$E$20,Lister!$D$7:$D$16)-Q1260)*O1260/NETWORKDAYS(Lister!$D$20,Lister!$E$20,Lister!$D$7:$D$16),IF(AND(E1260&lt;DATE(2022,1,1),MONTH(F1260)=1),(NETWORKDAYS(Lister!$D$20,F1260,Lister!$D$7:$D$16)-Q1260)*O1260/NETWORKDAYS(Lister!$D$20,Lister!$E$20,Lister!$D$7:$D$16),IF(AND(E1260&lt;DATE(2022,1,1),F1260&gt;DATE(2022,1,31)),(NETWORKDAYS(Lister!$D$20,Lister!$E$20,Lister!$D$7:$D$16)-Q1260)*O1260/NETWORKDAYS(Lister!$D$20,Lister!$E$20,Lister!$D$7:$D$16),IF(OR(AND(E1260&lt;DATE(2022,1,1),F1260&lt;DATE(2022,1,1)),E1260&gt;DATE(2022,1,31)),0)))))),0),"")</f>
        <v/>
      </c>
      <c r="U1260" s="22" t="str">
        <f>IFERROR(MAX(IF(OR(P1260="",Q1260="",R1260=""),"",IF(AND(MONTH(E1260)=2,MONTH(F1260)=2),(NETWORKDAYS(E1260,F1260,Lister!$D$7:$D$16)-R1260)*O1260/NETWORKDAYS(Lister!$D$21,Lister!$E$21,Lister!$D$7:$D$16),IF(AND(MONTH(E1260)=2,F1260&gt;DATE(2022,2,28)),(NETWORKDAYS(E1260,Lister!$E$21,Lister!$D$7:$D$16)-R1260)*O1260/NETWORKDAYS(Lister!$D$21,Lister!$E$21,Lister!$D$7:$D$16),IF(AND(E1260&lt;DATE(2022,2,1),MONTH(F1260)=2),(NETWORKDAYS(Lister!$D$21,F1260,Lister!$D$7:$D$16)-R1260)*O1260/NETWORKDAYS(Lister!$D$21,Lister!$E$21,Lister!$D$7:$D$16),IF(AND(E1260&lt;DATE(2022,2,1),F1260&gt;DATE(2022,2,28)),(NETWORKDAYS(Lister!$D$21,Lister!$E$21,Lister!$D$7:$D$16)-R1260)*O1260/NETWORKDAYS(Lister!$D$21,Lister!$E$21,Lister!$D$7:$D$16),IF(OR(AND(E1260&lt;DATE(2022,2,1),F1260&lt;DATE(2022,2,1)),E1260&gt;DATE(2022,2,28)),0)))))),0),"")</f>
        <v/>
      </c>
      <c r="V1260" s="23" t="str">
        <f t="shared" si="136"/>
        <v/>
      </c>
      <c r="W1260" s="23" t="str">
        <f t="shared" si="137"/>
        <v/>
      </c>
      <c r="X1260" s="24" t="str">
        <f t="shared" si="138"/>
        <v/>
      </c>
    </row>
    <row r="1261" spans="1:24" x14ac:dyDescent="0.3">
      <c r="A1261" s="4" t="str">
        <f t="shared" si="139"/>
        <v/>
      </c>
      <c r="B1261" s="41"/>
      <c r="C1261" s="42"/>
      <c r="D1261" s="43"/>
      <c r="E1261" s="44"/>
      <c r="F1261" s="44"/>
      <c r="G1261" s="17" t="str">
        <f>IF(OR(E1261="",F1261=""),"",NETWORKDAYS(E1261,F1261,Lister!$D$7:$D$16))</f>
        <v/>
      </c>
      <c r="I1261" s="45" t="str">
        <f t="shared" si="133"/>
        <v/>
      </c>
      <c r="J1261" s="46"/>
      <c r="K1261" s="47">
        <f>IF(ISNUMBER('Opsparede løndele'!I1246),J1261+'Opsparede løndele'!I1246,J1261)</f>
        <v>0</v>
      </c>
      <c r="L1261" s="48"/>
      <c r="M1261" s="49"/>
      <c r="N1261" s="23" t="str">
        <f t="shared" si="134"/>
        <v/>
      </c>
      <c r="O1261" s="21" t="str">
        <f t="shared" si="135"/>
        <v/>
      </c>
      <c r="P1261" s="49"/>
      <c r="Q1261" s="49"/>
      <c r="R1261" s="49"/>
      <c r="S1261" s="22" t="str">
        <f>IFERROR(MAX(IF(OR(P1261="",Q1261="",R1261=""),"",IF(AND(MONTH(E1261)=12,MONTH(F1261)=12),(NETWORKDAYS(E1261,F1261,Lister!$D$7:$D$16)-P1261)*O1261/NETWORKDAYS(Lister!$D$19,Lister!$E$19,Lister!$D$7:$D$16),IF(AND(MONTH(E1261)=12,F1261&gt;DATE(2021,12,31)),(NETWORKDAYS(E1261,Lister!$E$19,Lister!$D$7:$D$16)-P1261)*O1261/NETWORKDAYS(Lister!$D$19,Lister!$E$19,Lister!$D$7:$D$16),IF(E1261&gt;DATE(2021,12,31),0)))),0),"")</f>
        <v/>
      </c>
      <c r="T1261" s="22" t="str">
        <f>IFERROR(MAX(IF(OR(P1261="",Q1261="",R1261=""),"",IF(AND(MONTH(E1261)=1,MONTH(F1261)=1),(NETWORKDAYS(E1261,F1261,Lister!$D$7:$D$16)-Q1261)*O1261/NETWORKDAYS(Lister!$D$20,Lister!$E$20,Lister!$D$7:$D$16),IF(AND(MONTH(E1261)=1,F1261&gt;DATE(2022,1,31)),(NETWORKDAYS(E1261,Lister!$E$20,Lister!$D$7:$D$16)-Q1261)*O1261/NETWORKDAYS(Lister!$D$20,Lister!$E$20,Lister!$D$7:$D$16),IF(AND(E1261&lt;DATE(2022,1,1),MONTH(F1261)=1),(NETWORKDAYS(Lister!$D$20,F1261,Lister!$D$7:$D$16)-Q1261)*O1261/NETWORKDAYS(Lister!$D$20,Lister!$E$20,Lister!$D$7:$D$16),IF(AND(E1261&lt;DATE(2022,1,1),F1261&gt;DATE(2022,1,31)),(NETWORKDAYS(Lister!$D$20,Lister!$E$20,Lister!$D$7:$D$16)-Q1261)*O1261/NETWORKDAYS(Lister!$D$20,Lister!$E$20,Lister!$D$7:$D$16),IF(OR(AND(E1261&lt;DATE(2022,1,1),F1261&lt;DATE(2022,1,1)),E1261&gt;DATE(2022,1,31)),0)))))),0),"")</f>
        <v/>
      </c>
      <c r="U1261" s="22" t="str">
        <f>IFERROR(MAX(IF(OR(P1261="",Q1261="",R1261=""),"",IF(AND(MONTH(E1261)=2,MONTH(F1261)=2),(NETWORKDAYS(E1261,F1261,Lister!$D$7:$D$16)-R1261)*O1261/NETWORKDAYS(Lister!$D$21,Lister!$E$21,Lister!$D$7:$D$16),IF(AND(MONTH(E1261)=2,F1261&gt;DATE(2022,2,28)),(NETWORKDAYS(E1261,Lister!$E$21,Lister!$D$7:$D$16)-R1261)*O1261/NETWORKDAYS(Lister!$D$21,Lister!$E$21,Lister!$D$7:$D$16),IF(AND(E1261&lt;DATE(2022,2,1),MONTH(F1261)=2),(NETWORKDAYS(Lister!$D$21,F1261,Lister!$D$7:$D$16)-R1261)*O1261/NETWORKDAYS(Lister!$D$21,Lister!$E$21,Lister!$D$7:$D$16),IF(AND(E1261&lt;DATE(2022,2,1),F1261&gt;DATE(2022,2,28)),(NETWORKDAYS(Lister!$D$21,Lister!$E$21,Lister!$D$7:$D$16)-R1261)*O1261/NETWORKDAYS(Lister!$D$21,Lister!$E$21,Lister!$D$7:$D$16),IF(OR(AND(E1261&lt;DATE(2022,2,1),F1261&lt;DATE(2022,2,1)),E1261&gt;DATE(2022,2,28)),0)))))),0),"")</f>
        <v/>
      </c>
      <c r="V1261" s="23" t="str">
        <f t="shared" si="136"/>
        <v/>
      </c>
      <c r="W1261" s="23" t="str">
        <f t="shared" si="137"/>
        <v/>
      </c>
      <c r="X1261" s="24" t="str">
        <f t="shared" si="138"/>
        <v/>
      </c>
    </row>
    <row r="1262" spans="1:24" x14ac:dyDescent="0.3">
      <c r="A1262" s="4" t="str">
        <f t="shared" si="139"/>
        <v/>
      </c>
      <c r="B1262" s="41"/>
      <c r="C1262" s="42"/>
      <c r="D1262" s="43"/>
      <c r="E1262" s="44"/>
      <c r="F1262" s="44"/>
      <c r="G1262" s="17" t="str">
        <f>IF(OR(E1262="",F1262=""),"",NETWORKDAYS(E1262,F1262,Lister!$D$7:$D$16))</f>
        <v/>
      </c>
      <c r="I1262" s="45" t="str">
        <f t="shared" si="133"/>
        <v/>
      </c>
      <c r="J1262" s="46"/>
      <c r="K1262" s="47">
        <f>IF(ISNUMBER('Opsparede løndele'!I1247),J1262+'Opsparede løndele'!I1247,J1262)</f>
        <v>0</v>
      </c>
      <c r="L1262" s="48"/>
      <c r="M1262" s="49"/>
      <c r="N1262" s="23" t="str">
        <f t="shared" si="134"/>
        <v/>
      </c>
      <c r="O1262" s="21" t="str">
        <f t="shared" si="135"/>
        <v/>
      </c>
      <c r="P1262" s="49"/>
      <c r="Q1262" s="49"/>
      <c r="R1262" s="49"/>
      <c r="S1262" s="22" t="str">
        <f>IFERROR(MAX(IF(OR(P1262="",Q1262="",R1262=""),"",IF(AND(MONTH(E1262)=12,MONTH(F1262)=12),(NETWORKDAYS(E1262,F1262,Lister!$D$7:$D$16)-P1262)*O1262/NETWORKDAYS(Lister!$D$19,Lister!$E$19,Lister!$D$7:$D$16),IF(AND(MONTH(E1262)=12,F1262&gt;DATE(2021,12,31)),(NETWORKDAYS(E1262,Lister!$E$19,Lister!$D$7:$D$16)-P1262)*O1262/NETWORKDAYS(Lister!$D$19,Lister!$E$19,Lister!$D$7:$D$16),IF(E1262&gt;DATE(2021,12,31),0)))),0),"")</f>
        <v/>
      </c>
      <c r="T1262" s="22" t="str">
        <f>IFERROR(MAX(IF(OR(P1262="",Q1262="",R1262=""),"",IF(AND(MONTH(E1262)=1,MONTH(F1262)=1),(NETWORKDAYS(E1262,F1262,Lister!$D$7:$D$16)-Q1262)*O1262/NETWORKDAYS(Lister!$D$20,Lister!$E$20,Lister!$D$7:$D$16),IF(AND(MONTH(E1262)=1,F1262&gt;DATE(2022,1,31)),(NETWORKDAYS(E1262,Lister!$E$20,Lister!$D$7:$D$16)-Q1262)*O1262/NETWORKDAYS(Lister!$D$20,Lister!$E$20,Lister!$D$7:$D$16),IF(AND(E1262&lt;DATE(2022,1,1),MONTH(F1262)=1),(NETWORKDAYS(Lister!$D$20,F1262,Lister!$D$7:$D$16)-Q1262)*O1262/NETWORKDAYS(Lister!$D$20,Lister!$E$20,Lister!$D$7:$D$16),IF(AND(E1262&lt;DATE(2022,1,1),F1262&gt;DATE(2022,1,31)),(NETWORKDAYS(Lister!$D$20,Lister!$E$20,Lister!$D$7:$D$16)-Q1262)*O1262/NETWORKDAYS(Lister!$D$20,Lister!$E$20,Lister!$D$7:$D$16),IF(OR(AND(E1262&lt;DATE(2022,1,1),F1262&lt;DATE(2022,1,1)),E1262&gt;DATE(2022,1,31)),0)))))),0),"")</f>
        <v/>
      </c>
      <c r="U1262" s="22" t="str">
        <f>IFERROR(MAX(IF(OR(P1262="",Q1262="",R1262=""),"",IF(AND(MONTH(E1262)=2,MONTH(F1262)=2),(NETWORKDAYS(E1262,F1262,Lister!$D$7:$D$16)-R1262)*O1262/NETWORKDAYS(Lister!$D$21,Lister!$E$21,Lister!$D$7:$D$16),IF(AND(MONTH(E1262)=2,F1262&gt;DATE(2022,2,28)),(NETWORKDAYS(E1262,Lister!$E$21,Lister!$D$7:$D$16)-R1262)*O1262/NETWORKDAYS(Lister!$D$21,Lister!$E$21,Lister!$D$7:$D$16),IF(AND(E1262&lt;DATE(2022,2,1),MONTH(F1262)=2),(NETWORKDAYS(Lister!$D$21,F1262,Lister!$D$7:$D$16)-R1262)*O1262/NETWORKDAYS(Lister!$D$21,Lister!$E$21,Lister!$D$7:$D$16),IF(AND(E1262&lt;DATE(2022,2,1),F1262&gt;DATE(2022,2,28)),(NETWORKDAYS(Lister!$D$21,Lister!$E$21,Lister!$D$7:$D$16)-R1262)*O1262/NETWORKDAYS(Lister!$D$21,Lister!$E$21,Lister!$D$7:$D$16),IF(OR(AND(E1262&lt;DATE(2022,2,1),F1262&lt;DATE(2022,2,1)),E1262&gt;DATE(2022,2,28)),0)))))),0),"")</f>
        <v/>
      </c>
      <c r="V1262" s="23" t="str">
        <f t="shared" si="136"/>
        <v/>
      </c>
      <c r="W1262" s="23" t="str">
        <f t="shared" si="137"/>
        <v/>
      </c>
      <c r="X1262" s="24" t="str">
        <f t="shared" si="138"/>
        <v/>
      </c>
    </row>
    <row r="1263" spans="1:24" x14ac:dyDescent="0.3">
      <c r="A1263" s="4" t="str">
        <f t="shared" si="139"/>
        <v/>
      </c>
      <c r="B1263" s="41"/>
      <c r="C1263" s="42"/>
      <c r="D1263" s="43"/>
      <c r="E1263" s="44"/>
      <c r="F1263" s="44"/>
      <c r="G1263" s="17" t="str">
        <f>IF(OR(E1263="",F1263=""),"",NETWORKDAYS(E1263,F1263,Lister!$D$7:$D$16))</f>
        <v/>
      </c>
      <c r="I1263" s="45" t="str">
        <f t="shared" si="133"/>
        <v/>
      </c>
      <c r="J1263" s="46"/>
      <c r="K1263" s="47">
        <f>IF(ISNUMBER('Opsparede løndele'!I1248),J1263+'Opsparede løndele'!I1248,J1263)</f>
        <v>0</v>
      </c>
      <c r="L1263" s="48"/>
      <c r="M1263" s="49"/>
      <c r="N1263" s="23" t="str">
        <f t="shared" si="134"/>
        <v/>
      </c>
      <c r="O1263" s="21" t="str">
        <f t="shared" si="135"/>
        <v/>
      </c>
      <c r="P1263" s="49"/>
      <c r="Q1263" s="49"/>
      <c r="R1263" s="49"/>
      <c r="S1263" s="22" t="str">
        <f>IFERROR(MAX(IF(OR(P1263="",Q1263="",R1263=""),"",IF(AND(MONTH(E1263)=12,MONTH(F1263)=12),(NETWORKDAYS(E1263,F1263,Lister!$D$7:$D$16)-P1263)*O1263/NETWORKDAYS(Lister!$D$19,Lister!$E$19,Lister!$D$7:$D$16),IF(AND(MONTH(E1263)=12,F1263&gt;DATE(2021,12,31)),(NETWORKDAYS(E1263,Lister!$E$19,Lister!$D$7:$D$16)-P1263)*O1263/NETWORKDAYS(Lister!$D$19,Lister!$E$19,Lister!$D$7:$D$16),IF(E1263&gt;DATE(2021,12,31),0)))),0),"")</f>
        <v/>
      </c>
      <c r="T1263" s="22" t="str">
        <f>IFERROR(MAX(IF(OR(P1263="",Q1263="",R1263=""),"",IF(AND(MONTH(E1263)=1,MONTH(F1263)=1),(NETWORKDAYS(E1263,F1263,Lister!$D$7:$D$16)-Q1263)*O1263/NETWORKDAYS(Lister!$D$20,Lister!$E$20,Lister!$D$7:$D$16),IF(AND(MONTH(E1263)=1,F1263&gt;DATE(2022,1,31)),(NETWORKDAYS(E1263,Lister!$E$20,Lister!$D$7:$D$16)-Q1263)*O1263/NETWORKDAYS(Lister!$D$20,Lister!$E$20,Lister!$D$7:$D$16),IF(AND(E1263&lt;DATE(2022,1,1),MONTH(F1263)=1),(NETWORKDAYS(Lister!$D$20,F1263,Lister!$D$7:$D$16)-Q1263)*O1263/NETWORKDAYS(Lister!$D$20,Lister!$E$20,Lister!$D$7:$D$16),IF(AND(E1263&lt;DATE(2022,1,1),F1263&gt;DATE(2022,1,31)),(NETWORKDAYS(Lister!$D$20,Lister!$E$20,Lister!$D$7:$D$16)-Q1263)*O1263/NETWORKDAYS(Lister!$D$20,Lister!$E$20,Lister!$D$7:$D$16),IF(OR(AND(E1263&lt;DATE(2022,1,1),F1263&lt;DATE(2022,1,1)),E1263&gt;DATE(2022,1,31)),0)))))),0),"")</f>
        <v/>
      </c>
      <c r="U1263" s="22" t="str">
        <f>IFERROR(MAX(IF(OR(P1263="",Q1263="",R1263=""),"",IF(AND(MONTH(E1263)=2,MONTH(F1263)=2),(NETWORKDAYS(E1263,F1263,Lister!$D$7:$D$16)-R1263)*O1263/NETWORKDAYS(Lister!$D$21,Lister!$E$21,Lister!$D$7:$D$16),IF(AND(MONTH(E1263)=2,F1263&gt;DATE(2022,2,28)),(NETWORKDAYS(E1263,Lister!$E$21,Lister!$D$7:$D$16)-R1263)*O1263/NETWORKDAYS(Lister!$D$21,Lister!$E$21,Lister!$D$7:$D$16),IF(AND(E1263&lt;DATE(2022,2,1),MONTH(F1263)=2),(NETWORKDAYS(Lister!$D$21,F1263,Lister!$D$7:$D$16)-R1263)*O1263/NETWORKDAYS(Lister!$D$21,Lister!$E$21,Lister!$D$7:$D$16),IF(AND(E1263&lt;DATE(2022,2,1),F1263&gt;DATE(2022,2,28)),(NETWORKDAYS(Lister!$D$21,Lister!$E$21,Lister!$D$7:$D$16)-R1263)*O1263/NETWORKDAYS(Lister!$D$21,Lister!$E$21,Lister!$D$7:$D$16),IF(OR(AND(E1263&lt;DATE(2022,2,1),F1263&lt;DATE(2022,2,1)),E1263&gt;DATE(2022,2,28)),0)))))),0),"")</f>
        <v/>
      </c>
      <c r="V1263" s="23" t="str">
        <f t="shared" si="136"/>
        <v/>
      </c>
      <c r="W1263" s="23" t="str">
        <f t="shared" si="137"/>
        <v/>
      </c>
      <c r="X1263" s="24" t="str">
        <f t="shared" si="138"/>
        <v/>
      </c>
    </row>
    <row r="1264" spans="1:24" x14ac:dyDescent="0.3">
      <c r="A1264" s="4" t="str">
        <f t="shared" si="139"/>
        <v/>
      </c>
      <c r="B1264" s="41"/>
      <c r="C1264" s="42"/>
      <c r="D1264" s="43"/>
      <c r="E1264" s="44"/>
      <c r="F1264" s="44"/>
      <c r="G1264" s="17" t="str">
        <f>IF(OR(E1264="",F1264=""),"",NETWORKDAYS(E1264,F1264,Lister!$D$7:$D$16))</f>
        <v/>
      </c>
      <c r="I1264" s="45" t="str">
        <f t="shared" si="133"/>
        <v/>
      </c>
      <c r="J1264" s="46"/>
      <c r="K1264" s="47">
        <f>IF(ISNUMBER('Opsparede løndele'!I1249),J1264+'Opsparede løndele'!I1249,J1264)</f>
        <v>0</v>
      </c>
      <c r="L1264" s="48"/>
      <c r="M1264" s="49"/>
      <c r="N1264" s="23" t="str">
        <f t="shared" si="134"/>
        <v/>
      </c>
      <c r="O1264" s="21" t="str">
        <f t="shared" si="135"/>
        <v/>
      </c>
      <c r="P1264" s="49"/>
      <c r="Q1264" s="49"/>
      <c r="R1264" s="49"/>
      <c r="S1264" s="22" t="str">
        <f>IFERROR(MAX(IF(OR(P1264="",Q1264="",R1264=""),"",IF(AND(MONTH(E1264)=12,MONTH(F1264)=12),(NETWORKDAYS(E1264,F1264,Lister!$D$7:$D$16)-P1264)*O1264/NETWORKDAYS(Lister!$D$19,Lister!$E$19,Lister!$D$7:$D$16),IF(AND(MONTH(E1264)=12,F1264&gt;DATE(2021,12,31)),(NETWORKDAYS(E1264,Lister!$E$19,Lister!$D$7:$D$16)-P1264)*O1264/NETWORKDAYS(Lister!$D$19,Lister!$E$19,Lister!$D$7:$D$16),IF(E1264&gt;DATE(2021,12,31),0)))),0),"")</f>
        <v/>
      </c>
      <c r="T1264" s="22" t="str">
        <f>IFERROR(MAX(IF(OR(P1264="",Q1264="",R1264=""),"",IF(AND(MONTH(E1264)=1,MONTH(F1264)=1),(NETWORKDAYS(E1264,F1264,Lister!$D$7:$D$16)-Q1264)*O1264/NETWORKDAYS(Lister!$D$20,Lister!$E$20,Lister!$D$7:$D$16),IF(AND(MONTH(E1264)=1,F1264&gt;DATE(2022,1,31)),(NETWORKDAYS(E1264,Lister!$E$20,Lister!$D$7:$D$16)-Q1264)*O1264/NETWORKDAYS(Lister!$D$20,Lister!$E$20,Lister!$D$7:$D$16),IF(AND(E1264&lt;DATE(2022,1,1),MONTH(F1264)=1),(NETWORKDAYS(Lister!$D$20,F1264,Lister!$D$7:$D$16)-Q1264)*O1264/NETWORKDAYS(Lister!$D$20,Lister!$E$20,Lister!$D$7:$D$16),IF(AND(E1264&lt;DATE(2022,1,1),F1264&gt;DATE(2022,1,31)),(NETWORKDAYS(Lister!$D$20,Lister!$E$20,Lister!$D$7:$D$16)-Q1264)*O1264/NETWORKDAYS(Lister!$D$20,Lister!$E$20,Lister!$D$7:$D$16),IF(OR(AND(E1264&lt;DATE(2022,1,1),F1264&lt;DATE(2022,1,1)),E1264&gt;DATE(2022,1,31)),0)))))),0),"")</f>
        <v/>
      </c>
      <c r="U1264" s="22" t="str">
        <f>IFERROR(MAX(IF(OR(P1264="",Q1264="",R1264=""),"",IF(AND(MONTH(E1264)=2,MONTH(F1264)=2),(NETWORKDAYS(E1264,F1264,Lister!$D$7:$D$16)-R1264)*O1264/NETWORKDAYS(Lister!$D$21,Lister!$E$21,Lister!$D$7:$D$16),IF(AND(MONTH(E1264)=2,F1264&gt;DATE(2022,2,28)),(NETWORKDAYS(E1264,Lister!$E$21,Lister!$D$7:$D$16)-R1264)*O1264/NETWORKDAYS(Lister!$D$21,Lister!$E$21,Lister!$D$7:$D$16),IF(AND(E1264&lt;DATE(2022,2,1),MONTH(F1264)=2),(NETWORKDAYS(Lister!$D$21,F1264,Lister!$D$7:$D$16)-R1264)*O1264/NETWORKDAYS(Lister!$D$21,Lister!$E$21,Lister!$D$7:$D$16),IF(AND(E1264&lt;DATE(2022,2,1),F1264&gt;DATE(2022,2,28)),(NETWORKDAYS(Lister!$D$21,Lister!$E$21,Lister!$D$7:$D$16)-R1264)*O1264/NETWORKDAYS(Lister!$D$21,Lister!$E$21,Lister!$D$7:$D$16),IF(OR(AND(E1264&lt;DATE(2022,2,1),F1264&lt;DATE(2022,2,1)),E1264&gt;DATE(2022,2,28)),0)))))),0),"")</f>
        <v/>
      </c>
      <c r="V1264" s="23" t="str">
        <f t="shared" si="136"/>
        <v/>
      </c>
      <c r="W1264" s="23" t="str">
        <f t="shared" si="137"/>
        <v/>
      </c>
      <c r="X1264" s="24" t="str">
        <f t="shared" si="138"/>
        <v/>
      </c>
    </row>
    <row r="1265" spans="1:24" x14ac:dyDescent="0.3">
      <c r="A1265" s="4" t="str">
        <f t="shared" si="139"/>
        <v/>
      </c>
      <c r="B1265" s="41"/>
      <c r="C1265" s="42"/>
      <c r="D1265" s="43"/>
      <c r="E1265" s="44"/>
      <c r="F1265" s="44"/>
      <c r="G1265" s="17" t="str">
        <f>IF(OR(E1265="",F1265=""),"",NETWORKDAYS(E1265,F1265,Lister!$D$7:$D$16))</f>
        <v/>
      </c>
      <c r="I1265" s="45" t="str">
        <f t="shared" si="133"/>
        <v/>
      </c>
      <c r="J1265" s="46"/>
      <c r="K1265" s="47">
        <f>IF(ISNUMBER('Opsparede løndele'!I1250),J1265+'Opsparede løndele'!I1250,J1265)</f>
        <v>0</v>
      </c>
      <c r="L1265" s="48"/>
      <c r="M1265" s="49"/>
      <c r="N1265" s="23" t="str">
        <f t="shared" si="134"/>
        <v/>
      </c>
      <c r="O1265" s="21" t="str">
        <f t="shared" si="135"/>
        <v/>
      </c>
      <c r="P1265" s="49"/>
      <c r="Q1265" s="49"/>
      <c r="R1265" s="49"/>
      <c r="S1265" s="22" t="str">
        <f>IFERROR(MAX(IF(OR(P1265="",Q1265="",R1265=""),"",IF(AND(MONTH(E1265)=12,MONTH(F1265)=12),(NETWORKDAYS(E1265,F1265,Lister!$D$7:$D$16)-P1265)*O1265/NETWORKDAYS(Lister!$D$19,Lister!$E$19,Lister!$D$7:$D$16),IF(AND(MONTH(E1265)=12,F1265&gt;DATE(2021,12,31)),(NETWORKDAYS(E1265,Lister!$E$19,Lister!$D$7:$D$16)-P1265)*O1265/NETWORKDAYS(Lister!$D$19,Lister!$E$19,Lister!$D$7:$D$16),IF(E1265&gt;DATE(2021,12,31),0)))),0),"")</f>
        <v/>
      </c>
      <c r="T1265" s="22" t="str">
        <f>IFERROR(MAX(IF(OR(P1265="",Q1265="",R1265=""),"",IF(AND(MONTH(E1265)=1,MONTH(F1265)=1),(NETWORKDAYS(E1265,F1265,Lister!$D$7:$D$16)-Q1265)*O1265/NETWORKDAYS(Lister!$D$20,Lister!$E$20,Lister!$D$7:$D$16),IF(AND(MONTH(E1265)=1,F1265&gt;DATE(2022,1,31)),(NETWORKDAYS(E1265,Lister!$E$20,Lister!$D$7:$D$16)-Q1265)*O1265/NETWORKDAYS(Lister!$D$20,Lister!$E$20,Lister!$D$7:$D$16),IF(AND(E1265&lt;DATE(2022,1,1),MONTH(F1265)=1),(NETWORKDAYS(Lister!$D$20,F1265,Lister!$D$7:$D$16)-Q1265)*O1265/NETWORKDAYS(Lister!$D$20,Lister!$E$20,Lister!$D$7:$D$16),IF(AND(E1265&lt;DATE(2022,1,1),F1265&gt;DATE(2022,1,31)),(NETWORKDAYS(Lister!$D$20,Lister!$E$20,Lister!$D$7:$D$16)-Q1265)*O1265/NETWORKDAYS(Lister!$D$20,Lister!$E$20,Lister!$D$7:$D$16),IF(OR(AND(E1265&lt;DATE(2022,1,1),F1265&lt;DATE(2022,1,1)),E1265&gt;DATE(2022,1,31)),0)))))),0),"")</f>
        <v/>
      </c>
      <c r="U1265" s="22" t="str">
        <f>IFERROR(MAX(IF(OR(P1265="",Q1265="",R1265=""),"",IF(AND(MONTH(E1265)=2,MONTH(F1265)=2),(NETWORKDAYS(E1265,F1265,Lister!$D$7:$D$16)-R1265)*O1265/NETWORKDAYS(Lister!$D$21,Lister!$E$21,Lister!$D$7:$D$16),IF(AND(MONTH(E1265)=2,F1265&gt;DATE(2022,2,28)),(NETWORKDAYS(E1265,Lister!$E$21,Lister!$D$7:$D$16)-R1265)*O1265/NETWORKDAYS(Lister!$D$21,Lister!$E$21,Lister!$D$7:$D$16),IF(AND(E1265&lt;DATE(2022,2,1),MONTH(F1265)=2),(NETWORKDAYS(Lister!$D$21,F1265,Lister!$D$7:$D$16)-R1265)*O1265/NETWORKDAYS(Lister!$D$21,Lister!$E$21,Lister!$D$7:$D$16),IF(AND(E1265&lt;DATE(2022,2,1),F1265&gt;DATE(2022,2,28)),(NETWORKDAYS(Lister!$D$21,Lister!$E$21,Lister!$D$7:$D$16)-R1265)*O1265/NETWORKDAYS(Lister!$D$21,Lister!$E$21,Lister!$D$7:$D$16),IF(OR(AND(E1265&lt;DATE(2022,2,1),F1265&lt;DATE(2022,2,1)),E1265&gt;DATE(2022,2,28)),0)))))),0),"")</f>
        <v/>
      </c>
      <c r="V1265" s="23" t="str">
        <f t="shared" si="136"/>
        <v/>
      </c>
      <c r="W1265" s="23" t="str">
        <f t="shared" si="137"/>
        <v/>
      </c>
      <c r="X1265" s="24" t="str">
        <f t="shared" si="138"/>
        <v/>
      </c>
    </row>
    <row r="1266" spans="1:24" x14ac:dyDescent="0.3">
      <c r="A1266" s="4" t="str">
        <f t="shared" si="139"/>
        <v/>
      </c>
      <c r="B1266" s="41"/>
      <c r="C1266" s="42"/>
      <c r="D1266" s="43"/>
      <c r="E1266" s="44"/>
      <c r="F1266" s="44"/>
      <c r="G1266" s="17" t="str">
        <f>IF(OR(E1266="",F1266=""),"",NETWORKDAYS(E1266,F1266,Lister!$D$7:$D$16))</f>
        <v/>
      </c>
      <c r="I1266" s="45" t="str">
        <f t="shared" si="133"/>
        <v/>
      </c>
      <c r="J1266" s="46"/>
      <c r="K1266" s="47">
        <f>IF(ISNUMBER('Opsparede løndele'!I1251),J1266+'Opsparede løndele'!I1251,J1266)</f>
        <v>0</v>
      </c>
      <c r="L1266" s="48"/>
      <c r="M1266" s="49"/>
      <c r="N1266" s="23" t="str">
        <f t="shared" si="134"/>
        <v/>
      </c>
      <c r="O1266" s="21" t="str">
        <f t="shared" si="135"/>
        <v/>
      </c>
      <c r="P1266" s="49"/>
      <c r="Q1266" s="49"/>
      <c r="R1266" s="49"/>
      <c r="S1266" s="22" t="str">
        <f>IFERROR(MAX(IF(OR(P1266="",Q1266="",R1266=""),"",IF(AND(MONTH(E1266)=12,MONTH(F1266)=12),(NETWORKDAYS(E1266,F1266,Lister!$D$7:$D$16)-P1266)*O1266/NETWORKDAYS(Lister!$D$19,Lister!$E$19,Lister!$D$7:$D$16),IF(AND(MONTH(E1266)=12,F1266&gt;DATE(2021,12,31)),(NETWORKDAYS(E1266,Lister!$E$19,Lister!$D$7:$D$16)-P1266)*O1266/NETWORKDAYS(Lister!$D$19,Lister!$E$19,Lister!$D$7:$D$16),IF(E1266&gt;DATE(2021,12,31),0)))),0),"")</f>
        <v/>
      </c>
      <c r="T1266" s="22" t="str">
        <f>IFERROR(MAX(IF(OR(P1266="",Q1266="",R1266=""),"",IF(AND(MONTH(E1266)=1,MONTH(F1266)=1),(NETWORKDAYS(E1266,F1266,Lister!$D$7:$D$16)-Q1266)*O1266/NETWORKDAYS(Lister!$D$20,Lister!$E$20,Lister!$D$7:$D$16),IF(AND(MONTH(E1266)=1,F1266&gt;DATE(2022,1,31)),(NETWORKDAYS(E1266,Lister!$E$20,Lister!$D$7:$D$16)-Q1266)*O1266/NETWORKDAYS(Lister!$D$20,Lister!$E$20,Lister!$D$7:$D$16),IF(AND(E1266&lt;DATE(2022,1,1),MONTH(F1266)=1),(NETWORKDAYS(Lister!$D$20,F1266,Lister!$D$7:$D$16)-Q1266)*O1266/NETWORKDAYS(Lister!$D$20,Lister!$E$20,Lister!$D$7:$D$16),IF(AND(E1266&lt;DATE(2022,1,1),F1266&gt;DATE(2022,1,31)),(NETWORKDAYS(Lister!$D$20,Lister!$E$20,Lister!$D$7:$D$16)-Q1266)*O1266/NETWORKDAYS(Lister!$D$20,Lister!$E$20,Lister!$D$7:$D$16),IF(OR(AND(E1266&lt;DATE(2022,1,1),F1266&lt;DATE(2022,1,1)),E1266&gt;DATE(2022,1,31)),0)))))),0),"")</f>
        <v/>
      </c>
      <c r="U1266" s="22" t="str">
        <f>IFERROR(MAX(IF(OR(P1266="",Q1266="",R1266=""),"",IF(AND(MONTH(E1266)=2,MONTH(F1266)=2),(NETWORKDAYS(E1266,F1266,Lister!$D$7:$D$16)-R1266)*O1266/NETWORKDAYS(Lister!$D$21,Lister!$E$21,Lister!$D$7:$D$16),IF(AND(MONTH(E1266)=2,F1266&gt;DATE(2022,2,28)),(NETWORKDAYS(E1266,Lister!$E$21,Lister!$D$7:$D$16)-R1266)*O1266/NETWORKDAYS(Lister!$D$21,Lister!$E$21,Lister!$D$7:$D$16),IF(AND(E1266&lt;DATE(2022,2,1),MONTH(F1266)=2),(NETWORKDAYS(Lister!$D$21,F1266,Lister!$D$7:$D$16)-R1266)*O1266/NETWORKDAYS(Lister!$D$21,Lister!$E$21,Lister!$D$7:$D$16),IF(AND(E1266&lt;DATE(2022,2,1),F1266&gt;DATE(2022,2,28)),(NETWORKDAYS(Lister!$D$21,Lister!$E$21,Lister!$D$7:$D$16)-R1266)*O1266/NETWORKDAYS(Lister!$D$21,Lister!$E$21,Lister!$D$7:$D$16),IF(OR(AND(E1266&lt;DATE(2022,2,1),F1266&lt;DATE(2022,2,1)),E1266&gt;DATE(2022,2,28)),0)))))),0),"")</f>
        <v/>
      </c>
      <c r="V1266" s="23" t="str">
        <f t="shared" si="136"/>
        <v/>
      </c>
      <c r="W1266" s="23" t="str">
        <f t="shared" si="137"/>
        <v/>
      </c>
      <c r="X1266" s="24" t="str">
        <f t="shared" si="138"/>
        <v/>
      </c>
    </row>
    <row r="1267" spans="1:24" x14ac:dyDescent="0.3">
      <c r="A1267" s="4" t="str">
        <f t="shared" si="139"/>
        <v/>
      </c>
      <c r="B1267" s="41"/>
      <c r="C1267" s="42"/>
      <c r="D1267" s="43"/>
      <c r="E1267" s="44"/>
      <c r="F1267" s="44"/>
      <c r="G1267" s="17" t="str">
        <f>IF(OR(E1267="",F1267=""),"",NETWORKDAYS(E1267,F1267,Lister!$D$7:$D$16))</f>
        <v/>
      </c>
      <c r="I1267" s="45" t="str">
        <f t="shared" si="133"/>
        <v/>
      </c>
      <c r="J1267" s="46"/>
      <c r="K1267" s="47">
        <f>IF(ISNUMBER('Opsparede løndele'!I1252),J1267+'Opsparede løndele'!I1252,J1267)</f>
        <v>0</v>
      </c>
      <c r="L1267" s="48"/>
      <c r="M1267" s="49"/>
      <c r="N1267" s="23" t="str">
        <f t="shared" si="134"/>
        <v/>
      </c>
      <c r="O1267" s="21" t="str">
        <f t="shared" si="135"/>
        <v/>
      </c>
      <c r="P1267" s="49"/>
      <c r="Q1267" s="49"/>
      <c r="R1267" s="49"/>
      <c r="S1267" s="22" t="str">
        <f>IFERROR(MAX(IF(OR(P1267="",Q1267="",R1267=""),"",IF(AND(MONTH(E1267)=12,MONTH(F1267)=12),(NETWORKDAYS(E1267,F1267,Lister!$D$7:$D$16)-P1267)*O1267/NETWORKDAYS(Lister!$D$19,Lister!$E$19,Lister!$D$7:$D$16),IF(AND(MONTH(E1267)=12,F1267&gt;DATE(2021,12,31)),(NETWORKDAYS(E1267,Lister!$E$19,Lister!$D$7:$D$16)-P1267)*O1267/NETWORKDAYS(Lister!$D$19,Lister!$E$19,Lister!$D$7:$D$16),IF(E1267&gt;DATE(2021,12,31),0)))),0),"")</f>
        <v/>
      </c>
      <c r="T1267" s="22" t="str">
        <f>IFERROR(MAX(IF(OR(P1267="",Q1267="",R1267=""),"",IF(AND(MONTH(E1267)=1,MONTH(F1267)=1),(NETWORKDAYS(E1267,F1267,Lister!$D$7:$D$16)-Q1267)*O1267/NETWORKDAYS(Lister!$D$20,Lister!$E$20,Lister!$D$7:$D$16),IF(AND(MONTH(E1267)=1,F1267&gt;DATE(2022,1,31)),(NETWORKDAYS(E1267,Lister!$E$20,Lister!$D$7:$D$16)-Q1267)*O1267/NETWORKDAYS(Lister!$D$20,Lister!$E$20,Lister!$D$7:$D$16),IF(AND(E1267&lt;DATE(2022,1,1),MONTH(F1267)=1),(NETWORKDAYS(Lister!$D$20,F1267,Lister!$D$7:$D$16)-Q1267)*O1267/NETWORKDAYS(Lister!$D$20,Lister!$E$20,Lister!$D$7:$D$16),IF(AND(E1267&lt;DATE(2022,1,1),F1267&gt;DATE(2022,1,31)),(NETWORKDAYS(Lister!$D$20,Lister!$E$20,Lister!$D$7:$D$16)-Q1267)*O1267/NETWORKDAYS(Lister!$D$20,Lister!$E$20,Lister!$D$7:$D$16),IF(OR(AND(E1267&lt;DATE(2022,1,1),F1267&lt;DATE(2022,1,1)),E1267&gt;DATE(2022,1,31)),0)))))),0),"")</f>
        <v/>
      </c>
      <c r="U1267" s="22" t="str">
        <f>IFERROR(MAX(IF(OR(P1267="",Q1267="",R1267=""),"",IF(AND(MONTH(E1267)=2,MONTH(F1267)=2),(NETWORKDAYS(E1267,F1267,Lister!$D$7:$D$16)-R1267)*O1267/NETWORKDAYS(Lister!$D$21,Lister!$E$21,Lister!$D$7:$D$16),IF(AND(MONTH(E1267)=2,F1267&gt;DATE(2022,2,28)),(NETWORKDAYS(E1267,Lister!$E$21,Lister!$D$7:$D$16)-R1267)*O1267/NETWORKDAYS(Lister!$D$21,Lister!$E$21,Lister!$D$7:$D$16),IF(AND(E1267&lt;DATE(2022,2,1),MONTH(F1267)=2),(NETWORKDAYS(Lister!$D$21,F1267,Lister!$D$7:$D$16)-R1267)*O1267/NETWORKDAYS(Lister!$D$21,Lister!$E$21,Lister!$D$7:$D$16),IF(AND(E1267&lt;DATE(2022,2,1),F1267&gt;DATE(2022,2,28)),(NETWORKDAYS(Lister!$D$21,Lister!$E$21,Lister!$D$7:$D$16)-R1267)*O1267/NETWORKDAYS(Lister!$D$21,Lister!$E$21,Lister!$D$7:$D$16),IF(OR(AND(E1267&lt;DATE(2022,2,1),F1267&lt;DATE(2022,2,1)),E1267&gt;DATE(2022,2,28)),0)))))),0),"")</f>
        <v/>
      </c>
      <c r="V1267" s="23" t="str">
        <f t="shared" si="136"/>
        <v/>
      </c>
      <c r="W1267" s="23" t="str">
        <f t="shared" si="137"/>
        <v/>
      </c>
      <c r="X1267" s="24" t="str">
        <f t="shared" si="138"/>
        <v/>
      </c>
    </row>
    <row r="1268" spans="1:24" x14ac:dyDescent="0.3">
      <c r="A1268" s="4" t="str">
        <f t="shared" si="139"/>
        <v/>
      </c>
      <c r="B1268" s="41"/>
      <c r="C1268" s="42"/>
      <c r="D1268" s="43"/>
      <c r="E1268" s="44"/>
      <c r="F1268" s="44"/>
      <c r="G1268" s="17" t="str">
        <f>IF(OR(E1268="",F1268=""),"",NETWORKDAYS(E1268,F1268,Lister!$D$7:$D$16))</f>
        <v/>
      </c>
      <c r="I1268" s="45" t="str">
        <f t="shared" si="133"/>
        <v/>
      </c>
      <c r="J1268" s="46"/>
      <c r="K1268" s="47">
        <f>IF(ISNUMBER('Opsparede løndele'!I1253),J1268+'Opsparede løndele'!I1253,J1268)</f>
        <v>0</v>
      </c>
      <c r="L1268" s="48"/>
      <c r="M1268" s="49"/>
      <c r="N1268" s="23" t="str">
        <f t="shared" si="134"/>
        <v/>
      </c>
      <c r="O1268" s="21" t="str">
        <f t="shared" si="135"/>
        <v/>
      </c>
      <c r="P1268" s="49"/>
      <c r="Q1268" s="49"/>
      <c r="R1268" s="49"/>
      <c r="S1268" s="22" t="str">
        <f>IFERROR(MAX(IF(OR(P1268="",Q1268="",R1268=""),"",IF(AND(MONTH(E1268)=12,MONTH(F1268)=12),(NETWORKDAYS(E1268,F1268,Lister!$D$7:$D$16)-P1268)*O1268/NETWORKDAYS(Lister!$D$19,Lister!$E$19,Lister!$D$7:$D$16),IF(AND(MONTH(E1268)=12,F1268&gt;DATE(2021,12,31)),(NETWORKDAYS(E1268,Lister!$E$19,Lister!$D$7:$D$16)-P1268)*O1268/NETWORKDAYS(Lister!$D$19,Lister!$E$19,Lister!$D$7:$D$16),IF(E1268&gt;DATE(2021,12,31),0)))),0),"")</f>
        <v/>
      </c>
      <c r="T1268" s="22" t="str">
        <f>IFERROR(MAX(IF(OR(P1268="",Q1268="",R1268=""),"",IF(AND(MONTH(E1268)=1,MONTH(F1268)=1),(NETWORKDAYS(E1268,F1268,Lister!$D$7:$D$16)-Q1268)*O1268/NETWORKDAYS(Lister!$D$20,Lister!$E$20,Lister!$D$7:$D$16),IF(AND(MONTH(E1268)=1,F1268&gt;DATE(2022,1,31)),(NETWORKDAYS(E1268,Lister!$E$20,Lister!$D$7:$D$16)-Q1268)*O1268/NETWORKDAYS(Lister!$D$20,Lister!$E$20,Lister!$D$7:$D$16),IF(AND(E1268&lt;DATE(2022,1,1),MONTH(F1268)=1),(NETWORKDAYS(Lister!$D$20,F1268,Lister!$D$7:$D$16)-Q1268)*O1268/NETWORKDAYS(Lister!$D$20,Lister!$E$20,Lister!$D$7:$D$16),IF(AND(E1268&lt;DATE(2022,1,1),F1268&gt;DATE(2022,1,31)),(NETWORKDAYS(Lister!$D$20,Lister!$E$20,Lister!$D$7:$D$16)-Q1268)*O1268/NETWORKDAYS(Lister!$D$20,Lister!$E$20,Lister!$D$7:$D$16),IF(OR(AND(E1268&lt;DATE(2022,1,1),F1268&lt;DATE(2022,1,1)),E1268&gt;DATE(2022,1,31)),0)))))),0),"")</f>
        <v/>
      </c>
      <c r="U1268" s="22" t="str">
        <f>IFERROR(MAX(IF(OR(P1268="",Q1268="",R1268=""),"",IF(AND(MONTH(E1268)=2,MONTH(F1268)=2),(NETWORKDAYS(E1268,F1268,Lister!$D$7:$D$16)-R1268)*O1268/NETWORKDAYS(Lister!$D$21,Lister!$E$21,Lister!$D$7:$D$16),IF(AND(MONTH(E1268)=2,F1268&gt;DATE(2022,2,28)),(NETWORKDAYS(E1268,Lister!$E$21,Lister!$D$7:$D$16)-R1268)*O1268/NETWORKDAYS(Lister!$D$21,Lister!$E$21,Lister!$D$7:$D$16),IF(AND(E1268&lt;DATE(2022,2,1),MONTH(F1268)=2),(NETWORKDAYS(Lister!$D$21,F1268,Lister!$D$7:$D$16)-R1268)*O1268/NETWORKDAYS(Lister!$D$21,Lister!$E$21,Lister!$D$7:$D$16),IF(AND(E1268&lt;DATE(2022,2,1),F1268&gt;DATE(2022,2,28)),(NETWORKDAYS(Lister!$D$21,Lister!$E$21,Lister!$D$7:$D$16)-R1268)*O1268/NETWORKDAYS(Lister!$D$21,Lister!$E$21,Lister!$D$7:$D$16),IF(OR(AND(E1268&lt;DATE(2022,2,1),F1268&lt;DATE(2022,2,1)),E1268&gt;DATE(2022,2,28)),0)))))),0),"")</f>
        <v/>
      </c>
      <c r="V1268" s="23" t="str">
        <f t="shared" si="136"/>
        <v/>
      </c>
      <c r="W1268" s="23" t="str">
        <f t="shared" si="137"/>
        <v/>
      </c>
      <c r="X1268" s="24" t="str">
        <f t="shared" si="138"/>
        <v/>
      </c>
    </row>
    <row r="1269" spans="1:24" x14ac:dyDescent="0.3">
      <c r="A1269" s="4" t="str">
        <f t="shared" si="139"/>
        <v/>
      </c>
      <c r="B1269" s="41"/>
      <c r="C1269" s="42"/>
      <c r="D1269" s="43"/>
      <c r="E1269" s="44"/>
      <c r="F1269" s="44"/>
      <c r="G1269" s="17" t="str">
        <f>IF(OR(E1269="",F1269=""),"",NETWORKDAYS(E1269,F1269,Lister!$D$7:$D$16))</f>
        <v/>
      </c>
      <c r="I1269" s="45" t="str">
        <f t="shared" si="133"/>
        <v/>
      </c>
      <c r="J1269" s="46"/>
      <c r="K1269" s="47">
        <f>IF(ISNUMBER('Opsparede løndele'!I1254),J1269+'Opsparede løndele'!I1254,J1269)</f>
        <v>0</v>
      </c>
      <c r="L1269" s="48"/>
      <c r="M1269" s="49"/>
      <c r="N1269" s="23" t="str">
        <f t="shared" si="134"/>
        <v/>
      </c>
      <c r="O1269" s="21" t="str">
        <f t="shared" si="135"/>
        <v/>
      </c>
      <c r="P1269" s="49"/>
      <c r="Q1269" s="49"/>
      <c r="R1269" s="49"/>
      <c r="S1269" s="22" t="str">
        <f>IFERROR(MAX(IF(OR(P1269="",Q1269="",R1269=""),"",IF(AND(MONTH(E1269)=12,MONTH(F1269)=12),(NETWORKDAYS(E1269,F1269,Lister!$D$7:$D$16)-P1269)*O1269/NETWORKDAYS(Lister!$D$19,Lister!$E$19,Lister!$D$7:$D$16),IF(AND(MONTH(E1269)=12,F1269&gt;DATE(2021,12,31)),(NETWORKDAYS(E1269,Lister!$E$19,Lister!$D$7:$D$16)-P1269)*O1269/NETWORKDAYS(Lister!$D$19,Lister!$E$19,Lister!$D$7:$D$16),IF(E1269&gt;DATE(2021,12,31),0)))),0),"")</f>
        <v/>
      </c>
      <c r="T1269" s="22" t="str">
        <f>IFERROR(MAX(IF(OR(P1269="",Q1269="",R1269=""),"",IF(AND(MONTH(E1269)=1,MONTH(F1269)=1),(NETWORKDAYS(E1269,F1269,Lister!$D$7:$D$16)-Q1269)*O1269/NETWORKDAYS(Lister!$D$20,Lister!$E$20,Lister!$D$7:$D$16),IF(AND(MONTH(E1269)=1,F1269&gt;DATE(2022,1,31)),(NETWORKDAYS(E1269,Lister!$E$20,Lister!$D$7:$D$16)-Q1269)*O1269/NETWORKDAYS(Lister!$D$20,Lister!$E$20,Lister!$D$7:$D$16),IF(AND(E1269&lt;DATE(2022,1,1),MONTH(F1269)=1),(NETWORKDAYS(Lister!$D$20,F1269,Lister!$D$7:$D$16)-Q1269)*O1269/NETWORKDAYS(Lister!$D$20,Lister!$E$20,Lister!$D$7:$D$16),IF(AND(E1269&lt;DATE(2022,1,1),F1269&gt;DATE(2022,1,31)),(NETWORKDAYS(Lister!$D$20,Lister!$E$20,Lister!$D$7:$D$16)-Q1269)*O1269/NETWORKDAYS(Lister!$D$20,Lister!$E$20,Lister!$D$7:$D$16),IF(OR(AND(E1269&lt;DATE(2022,1,1),F1269&lt;DATE(2022,1,1)),E1269&gt;DATE(2022,1,31)),0)))))),0),"")</f>
        <v/>
      </c>
      <c r="U1269" s="22" t="str">
        <f>IFERROR(MAX(IF(OR(P1269="",Q1269="",R1269=""),"",IF(AND(MONTH(E1269)=2,MONTH(F1269)=2),(NETWORKDAYS(E1269,F1269,Lister!$D$7:$D$16)-R1269)*O1269/NETWORKDAYS(Lister!$D$21,Lister!$E$21,Lister!$D$7:$D$16),IF(AND(MONTH(E1269)=2,F1269&gt;DATE(2022,2,28)),(NETWORKDAYS(E1269,Lister!$E$21,Lister!$D$7:$D$16)-R1269)*O1269/NETWORKDAYS(Lister!$D$21,Lister!$E$21,Lister!$D$7:$D$16),IF(AND(E1269&lt;DATE(2022,2,1),MONTH(F1269)=2),(NETWORKDAYS(Lister!$D$21,F1269,Lister!$D$7:$D$16)-R1269)*O1269/NETWORKDAYS(Lister!$D$21,Lister!$E$21,Lister!$D$7:$D$16),IF(AND(E1269&lt;DATE(2022,2,1),F1269&gt;DATE(2022,2,28)),(NETWORKDAYS(Lister!$D$21,Lister!$E$21,Lister!$D$7:$D$16)-R1269)*O1269/NETWORKDAYS(Lister!$D$21,Lister!$E$21,Lister!$D$7:$D$16),IF(OR(AND(E1269&lt;DATE(2022,2,1),F1269&lt;DATE(2022,2,1)),E1269&gt;DATE(2022,2,28)),0)))))),0),"")</f>
        <v/>
      </c>
      <c r="V1269" s="23" t="str">
        <f t="shared" si="136"/>
        <v/>
      </c>
      <c r="W1269" s="23" t="str">
        <f t="shared" si="137"/>
        <v/>
      </c>
      <c r="X1269" s="24" t="str">
        <f t="shared" si="138"/>
        <v/>
      </c>
    </row>
    <row r="1270" spans="1:24" x14ac:dyDescent="0.3">
      <c r="A1270" s="4" t="str">
        <f t="shared" si="139"/>
        <v/>
      </c>
      <c r="B1270" s="41"/>
      <c r="C1270" s="42"/>
      <c r="D1270" s="43"/>
      <c r="E1270" s="44"/>
      <c r="F1270" s="44"/>
      <c r="G1270" s="17" t="str">
        <f>IF(OR(E1270="",F1270=""),"",NETWORKDAYS(E1270,F1270,Lister!$D$7:$D$16))</f>
        <v/>
      </c>
      <c r="I1270" s="45" t="str">
        <f t="shared" si="133"/>
        <v/>
      </c>
      <c r="J1270" s="46"/>
      <c r="K1270" s="47">
        <f>IF(ISNUMBER('Opsparede løndele'!I1255),J1270+'Opsparede løndele'!I1255,J1270)</f>
        <v>0</v>
      </c>
      <c r="L1270" s="48"/>
      <c r="M1270" s="49"/>
      <c r="N1270" s="23" t="str">
        <f t="shared" si="134"/>
        <v/>
      </c>
      <c r="O1270" s="21" t="str">
        <f t="shared" si="135"/>
        <v/>
      </c>
      <c r="P1270" s="49"/>
      <c r="Q1270" s="49"/>
      <c r="R1270" s="49"/>
      <c r="S1270" s="22" t="str">
        <f>IFERROR(MAX(IF(OR(P1270="",Q1270="",R1270=""),"",IF(AND(MONTH(E1270)=12,MONTH(F1270)=12),(NETWORKDAYS(E1270,F1270,Lister!$D$7:$D$16)-P1270)*O1270/NETWORKDAYS(Lister!$D$19,Lister!$E$19,Lister!$D$7:$D$16),IF(AND(MONTH(E1270)=12,F1270&gt;DATE(2021,12,31)),(NETWORKDAYS(E1270,Lister!$E$19,Lister!$D$7:$D$16)-P1270)*O1270/NETWORKDAYS(Lister!$D$19,Lister!$E$19,Lister!$D$7:$D$16),IF(E1270&gt;DATE(2021,12,31),0)))),0),"")</f>
        <v/>
      </c>
      <c r="T1270" s="22" t="str">
        <f>IFERROR(MAX(IF(OR(P1270="",Q1270="",R1270=""),"",IF(AND(MONTH(E1270)=1,MONTH(F1270)=1),(NETWORKDAYS(E1270,F1270,Lister!$D$7:$D$16)-Q1270)*O1270/NETWORKDAYS(Lister!$D$20,Lister!$E$20,Lister!$D$7:$D$16),IF(AND(MONTH(E1270)=1,F1270&gt;DATE(2022,1,31)),(NETWORKDAYS(E1270,Lister!$E$20,Lister!$D$7:$D$16)-Q1270)*O1270/NETWORKDAYS(Lister!$D$20,Lister!$E$20,Lister!$D$7:$D$16),IF(AND(E1270&lt;DATE(2022,1,1),MONTH(F1270)=1),(NETWORKDAYS(Lister!$D$20,F1270,Lister!$D$7:$D$16)-Q1270)*O1270/NETWORKDAYS(Lister!$D$20,Lister!$E$20,Lister!$D$7:$D$16),IF(AND(E1270&lt;DATE(2022,1,1),F1270&gt;DATE(2022,1,31)),(NETWORKDAYS(Lister!$D$20,Lister!$E$20,Lister!$D$7:$D$16)-Q1270)*O1270/NETWORKDAYS(Lister!$D$20,Lister!$E$20,Lister!$D$7:$D$16),IF(OR(AND(E1270&lt;DATE(2022,1,1),F1270&lt;DATE(2022,1,1)),E1270&gt;DATE(2022,1,31)),0)))))),0),"")</f>
        <v/>
      </c>
      <c r="U1270" s="22" t="str">
        <f>IFERROR(MAX(IF(OR(P1270="",Q1270="",R1270=""),"",IF(AND(MONTH(E1270)=2,MONTH(F1270)=2),(NETWORKDAYS(E1270,F1270,Lister!$D$7:$D$16)-R1270)*O1270/NETWORKDAYS(Lister!$D$21,Lister!$E$21,Lister!$D$7:$D$16),IF(AND(MONTH(E1270)=2,F1270&gt;DATE(2022,2,28)),(NETWORKDAYS(E1270,Lister!$E$21,Lister!$D$7:$D$16)-R1270)*O1270/NETWORKDAYS(Lister!$D$21,Lister!$E$21,Lister!$D$7:$D$16),IF(AND(E1270&lt;DATE(2022,2,1),MONTH(F1270)=2),(NETWORKDAYS(Lister!$D$21,F1270,Lister!$D$7:$D$16)-R1270)*O1270/NETWORKDAYS(Lister!$D$21,Lister!$E$21,Lister!$D$7:$D$16),IF(AND(E1270&lt;DATE(2022,2,1),F1270&gt;DATE(2022,2,28)),(NETWORKDAYS(Lister!$D$21,Lister!$E$21,Lister!$D$7:$D$16)-R1270)*O1270/NETWORKDAYS(Lister!$D$21,Lister!$E$21,Lister!$D$7:$D$16),IF(OR(AND(E1270&lt;DATE(2022,2,1),F1270&lt;DATE(2022,2,1)),E1270&gt;DATE(2022,2,28)),0)))))),0),"")</f>
        <v/>
      </c>
      <c r="V1270" s="23" t="str">
        <f t="shared" si="136"/>
        <v/>
      </c>
      <c r="W1270" s="23" t="str">
        <f t="shared" si="137"/>
        <v/>
      </c>
      <c r="X1270" s="24" t="str">
        <f t="shared" si="138"/>
        <v/>
      </c>
    </row>
    <row r="1271" spans="1:24" x14ac:dyDescent="0.3">
      <c r="A1271" s="4" t="str">
        <f t="shared" si="139"/>
        <v/>
      </c>
      <c r="B1271" s="41"/>
      <c r="C1271" s="42"/>
      <c r="D1271" s="43"/>
      <c r="E1271" s="44"/>
      <c r="F1271" s="44"/>
      <c r="G1271" s="17" t="str">
        <f>IF(OR(E1271="",F1271=""),"",NETWORKDAYS(E1271,F1271,Lister!$D$7:$D$16))</f>
        <v/>
      </c>
      <c r="I1271" s="45" t="str">
        <f t="shared" si="133"/>
        <v/>
      </c>
      <c r="J1271" s="46"/>
      <c r="K1271" s="47">
        <f>IF(ISNUMBER('Opsparede løndele'!I1256),J1271+'Opsparede løndele'!I1256,J1271)</f>
        <v>0</v>
      </c>
      <c r="L1271" s="48"/>
      <c r="M1271" s="49"/>
      <c r="N1271" s="23" t="str">
        <f t="shared" si="134"/>
        <v/>
      </c>
      <c r="O1271" s="21" t="str">
        <f t="shared" si="135"/>
        <v/>
      </c>
      <c r="P1271" s="49"/>
      <c r="Q1271" s="49"/>
      <c r="R1271" s="49"/>
      <c r="S1271" s="22" t="str">
        <f>IFERROR(MAX(IF(OR(P1271="",Q1271="",R1271=""),"",IF(AND(MONTH(E1271)=12,MONTH(F1271)=12),(NETWORKDAYS(E1271,F1271,Lister!$D$7:$D$16)-P1271)*O1271/NETWORKDAYS(Lister!$D$19,Lister!$E$19,Lister!$D$7:$D$16),IF(AND(MONTH(E1271)=12,F1271&gt;DATE(2021,12,31)),(NETWORKDAYS(E1271,Lister!$E$19,Lister!$D$7:$D$16)-P1271)*O1271/NETWORKDAYS(Lister!$D$19,Lister!$E$19,Lister!$D$7:$D$16),IF(E1271&gt;DATE(2021,12,31),0)))),0),"")</f>
        <v/>
      </c>
      <c r="T1271" s="22" t="str">
        <f>IFERROR(MAX(IF(OR(P1271="",Q1271="",R1271=""),"",IF(AND(MONTH(E1271)=1,MONTH(F1271)=1),(NETWORKDAYS(E1271,F1271,Lister!$D$7:$D$16)-Q1271)*O1271/NETWORKDAYS(Lister!$D$20,Lister!$E$20,Lister!$D$7:$D$16),IF(AND(MONTH(E1271)=1,F1271&gt;DATE(2022,1,31)),(NETWORKDAYS(E1271,Lister!$E$20,Lister!$D$7:$D$16)-Q1271)*O1271/NETWORKDAYS(Lister!$D$20,Lister!$E$20,Lister!$D$7:$D$16),IF(AND(E1271&lt;DATE(2022,1,1),MONTH(F1271)=1),(NETWORKDAYS(Lister!$D$20,F1271,Lister!$D$7:$D$16)-Q1271)*O1271/NETWORKDAYS(Lister!$D$20,Lister!$E$20,Lister!$D$7:$D$16),IF(AND(E1271&lt;DATE(2022,1,1),F1271&gt;DATE(2022,1,31)),(NETWORKDAYS(Lister!$D$20,Lister!$E$20,Lister!$D$7:$D$16)-Q1271)*O1271/NETWORKDAYS(Lister!$D$20,Lister!$E$20,Lister!$D$7:$D$16),IF(OR(AND(E1271&lt;DATE(2022,1,1),F1271&lt;DATE(2022,1,1)),E1271&gt;DATE(2022,1,31)),0)))))),0),"")</f>
        <v/>
      </c>
      <c r="U1271" s="22" t="str">
        <f>IFERROR(MAX(IF(OR(P1271="",Q1271="",R1271=""),"",IF(AND(MONTH(E1271)=2,MONTH(F1271)=2),(NETWORKDAYS(E1271,F1271,Lister!$D$7:$D$16)-R1271)*O1271/NETWORKDAYS(Lister!$D$21,Lister!$E$21,Lister!$D$7:$D$16),IF(AND(MONTH(E1271)=2,F1271&gt;DATE(2022,2,28)),(NETWORKDAYS(E1271,Lister!$E$21,Lister!$D$7:$D$16)-R1271)*O1271/NETWORKDAYS(Lister!$D$21,Lister!$E$21,Lister!$D$7:$D$16),IF(AND(E1271&lt;DATE(2022,2,1),MONTH(F1271)=2),(NETWORKDAYS(Lister!$D$21,F1271,Lister!$D$7:$D$16)-R1271)*O1271/NETWORKDAYS(Lister!$D$21,Lister!$E$21,Lister!$D$7:$D$16),IF(AND(E1271&lt;DATE(2022,2,1),F1271&gt;DATE(2022,2,28)),(NETWORKDAYS(Lister!$D$21,Lister!$E$21,Lister!$D$7:$D$16)-R1271)*O1271/NETWORKDAYS(Lister!$D$21,Lister!$E$21,Lister!$D$7:$D$16),IF(OR(AND(E1271&lt;DATE(2022,2,1),F1271&lt;DATE(2022,2,1)),E1271&gt;DATE(2022,2,28)),0)))))),0),"")</f>
        <v/>
      </c>
      <c r="V1271" s="23" t="str">
        <f t="shared" si="136"/>
        <v/>
      </c>
      <c r="W1271" s="23" t="str">
        <f t="shared" si="137"/>
        <v/>
      </c>
      <c r="X1271" s="24" t="str">
        <f t="shared" si="138"/>
        <v/>
      </c>
    </row>
    <row r="1272" spans="1:24" x14ac:dyDescent="0.3">
      <c r="A1272" s="4" t="str">
        <f t="shared" si="139"/>
        <v/>
      </c>
      <c r="B1272" s="41"/>
      <c r="C1272" s="42"/>
      <c r="D1272" s="43"/>
      <c r="E1272" s="44"/>
      <c r="F1272" s="44"/>
      <c r="G1272" s="17" t="str">
        <f>IF(OR(E1272="",F1272=""),"",NETWORKDAYS(E1272,F1272,Lister!$D$7:$D$16))</f>
        <v/>
      </c>
      <c r="I1272" s="45" t="str">
        <f t="shared" si="133"/>
        <v/>
      </c>
      <c r="J1272" s="46"/>
      <c r="K1272" s="47">
        <f>IF(ISNUMBER('Opsparede løndele'!I1257),J1272+'Opsparede løndele'!I1257,J1272)</f>
        <v>0</v>
      </c>
      <c r="L1272" s="48"/>
      <c r="M1272" s="49"/>
      <c r="N1272" s="23" t="str">
        <f t="shared" si="134"/>
        <v/>
      </c>
      <c r="O1272" s="21" t="str">
        <f t="shared" si="135"/>
        <v/>
      </c>
      <c r="P1272" s="49"/>
      <c r="Q1272" s="49"/>
      <c r="R1272" s="49"/>
      <c r="S1272" s="22" t="str">
        <f>IFERROR(MAX(IF(OR(P1272="",Q1272="",R1272=""),"",IF(AND(MONTH(E1272)=12,MONTH(F1272)=12),(NETWORKDAYS(E1272,F1272,Lister!$D$7:$D$16)-P1272)*O1272/NETWORKDAYS(Lister!$D$19,Lister!$E$19,Lister!$D$7:$D$16),IF(AND(MONTH(E1272)=12,F1272&gt;DATE(2021,12,31)),(NETWORKDAYS(E1272,Lister!$E$19,Lister!$D$7:$D$16)-P1272)*O1272/NETWORKDAYS(Lister!$D$19,Lister!$E$19,Lister!$D$7:$D$16),IF(E1272&gt;DATE(2021,12,31),0)))),0),"")</f>
        <v/>
      </c>
      <c r="T1272" s="22" t="str">
        <f>IFERROR(MAX(IF(OR(P1272="",Q1272="",R1272=""),"",IF(AND(MONTH(E1272)=1,MONTH(F1272)=1),(NETWORKDAYS(E1272,F1272,Lister!$D$7:$D$16)-Q1272)*O1272/NETWORKDAYS(Lister!$D$20,Lister!$E$20,Lister!$D$7:$D$16),IF(AND(MONTH(E1272)=1,F1272&gt;DATE(2022,1,31)),(NETWORKDAYS(E1272,Lister!$E$20,Lister!$D$7:$D$16)-Q1272)*O1272/NETWORKDAYS(Lister!$D$20,Lister!$E$20,Lister!$D$7:$D$16),IF(AND(E1272&lt;DATE(2022,1,1),MONTH(F1272)=1),(NETWORKDAYS(Lister!$D$20,F1272,Lister!$D$7:$D$16)-Q1272)*O1272/NETWORKDAYS(Lister!$D$20,Lister!$E$20,Lister!$D$7:$D$16),IF(AND(E1272&lt;DATE(2022,1,1),F1272&gt;DATE(2022,1,31)),(NETWORKDAYS(Lister!$D$20,Lister!$E$20,Lister!$D$7:$D$16)-Q1272)*O1272/NETWORKDAYS(Lister!$D$20,Lister!$E$20,Lister!$D$7:$D$16),IF(OR(AND(E1272&lt;DATE(2022,1,1),F1272&lt;DATE(2022,1,1)),E1272&gt;DATE(2022,1,31)),0)))))),0),"")</f>
        <v/>
      </c>
      <c r="U1272" s="22" t="str">
        <f>IFERROR(MAX(IF(OR(P1272="",Q1272="",R1272=""),"",IF(AND(MONTH(E1272)=2,MONTH(F1272)=2),(NETWORKDAYS(E1272,F1272,Lister!$D$7:$D$16)-R1272)*O1272/NETWORKDAYS(Lister!$D$21,Lister!$E$21,Lister!$D$7:$D$16),IF(AND(MONTH(E1272)=2,F1272&gt;DATE(2022,2,28)),(NETWORKDAYS(E1272,Lister!$E$21,Lister!$D$7:$D$16)-R1272)*O1272/NETWORKDAYS(Lister!$D$21,Lister!$E$21,Lister!$D$7:$D$16),IF(AND(E1272&lt;DATE(2022,2,1),MONTH(F1272)=2),(NETWORKDAYS(Lister!$D$21,F1272,Lister!$D$7:$D$16)-R1272)*O1272/NETWORKDAYS(Lister!$D$21,Lister!$E$21,Lister!$D$7:$D$16),IF(AND(E1272&lt;DATE(2022,2,1),F1272&gt;DATE(2022,2,28)),(NETWORKDAYS(Lister!$D$21,Lister!$E$21,Lister!$D$7:$D$16)-R1272)*O1272/NETWORKDAYS(Lister!$D$21,Lister!$E$21,Lister!$D$7:$D$16),IF(OR(AND(E1272&lt;DATE(2022,2,1),F1272&lt;DATE(2022,2,1)),E1272&gt;DATE(2022,2,28)),0)))))),0),"")</f>
        <v/>
      </c>
      <c r="V1272" s="23" t="str">
        <f t="shared" si="136"/>
        <v/>
      </c>
      <c r="W1272" s="23" t="str">
        <f t="shared" si="137"/>
        <v/>
      </c>
      <c r="X1272" s="24" t="str">
        <f t="shared" si="138"/>
        <v/>
      </c>
    </row>
    <row r="1273" spans="1:24" x14ac:dyDescent="0.3">
      <c r="A1273" s="4" t="str">
        <f t="shared" si="139"/>
        <v/>
      </c>
      <c r="B1273" s="41"/>
      <c r="C1273" s="42"/>
      <c r="D1273" s="43"/>
      <c r="E1273" s="44"/>
      <c r="F1273" s="44"/>
      <c r="G1273" s="17" t="str">
        <f>IF(OR(E1273="",F1273=""),"",NETWORKDAYS(E1273,F1273,Lister!$D$7:$D$16))</f>
        <v/>
      </c>
      <c r="I1273" s="45" t="str">
        <f t="shared" si="133"/>
        <v/>
      </c>
      <c r="J1273" s="46"/>
      <c r="K1273" s="47">
        <f>IF(ISNUMBER('Opsparede løndele'!I1258),J1273+'Opsparede løndele'!I1258,J1273)</f>
        <v>0</v>
      </c>
      <c r="L1273" s="48"/>
      <c r="M1273" s="49"/>
      <c r="N1273" s="23" t="str">
        <f t="shared" si="134"/>
        <v/>
      </c>
      <c r="O1273" s="21" t="str">
        <f t="shared" si="135"/>
        <v/>
      </c>
      <c r="P1273" s="49"/>
      <c r="Q1273" s="49"/>
      <c r="R1273" s="49"/>
      <c r="S1273" s="22" t="str">
        <f>IFERROR(MAX(IF(OR(P1273="",Q1273="",R1273=""),"",IF(AND(MONTH(E1273)=12,MONTH(F1273)=12),(NETWORKDAYS(E1273,F1273,Lister!$D$7:$D$16)-P1273)*O1273/NETWORKDAYS(Lister!$D$19,Lister!$E$19,Lister!$D$7:$D$16),IF(AND(MONTH(E1273)=12,F1273&gt;DATE(2021,12,31)),(NETWORKDAYS(E1273,Lister!$E$19,Lister!$D$7:$D$16)-P1273)*O1273/NETWORKDAYS(Lister!$D$19,Lister!$E$19,Lister!$D$7:$D$16),IF(E1273&gt;DATE(2021,12,31),0)))),0),"")</f>
        <v/>
      </c>
      <c r="T1273" s="22" t="str">
        <f>IFERROR(MAX(IF(OR(P1273="",Q1273="",R1273=""),"",IF(AND(MONTH(E1273)=1,MONTH(F1273)=1),(NETWORKDAYS(E1273,F1273,Lister!$D$7:$D$16)-Q1273)*O1273/NETWORKDAYS(Lister!$D$20,Lister!$E$20,Lister!$D$7:$D$16),IF(AND(MONTH(E1273)=1,F1273&gt;DATE(2022,1,31)),(NETWORKDAYS(E1273,Lister!$E$20,Lister!$D$7:$D$16)-Q1273)*O1273/NETWORKDAYS(Lister!$D$20,Lister!$E$20,Lister!$D$7:$D$16),IF(AND(E1273&lt;DATE(2022,1,1),MONTH(F1273)=1),(NETWORKDAYS(Lister!$D$20,F1273,Lister!$D$7:$D$16)-Q1273)*O1273/NETWORKDAYS(Lister!$D$20,Lister!$E$20,Lister!$D$7:$D$16),IF(AND(E1273&lt;DATE(2022,1,1),F1273&gt;DATE(2022,1,31)),(NETWORKDAYS(Lister!$D$20,Lister!$E$20,Lister!$D$7:$D$16)-Q1273)*O1273/NETWORKDAYS(Lister!$D$20,Lister!$E$20,Lister!$D$7:$D$16),IF(OR(AND(E1273&lt;DATE(2022,1,1),F1273&lt;DATE(2022,1,1)),E1273&gt;DATE(2022,1,31)),0)))))),0),"")</f>
        <v/>
      </c>
      <c r="U1273" s="22" t="str">
        <f>IFERROR(MAX(IF(OR(P1273="",Q1273="",R1273=""),"",IF(AND(MONTH(E1273)=2,MONTH(F1273)=2),(NETWORKDAYS(E1273,F1273,Lister!$D$7:$D$16)-R1273)*O1273/NETWORKDAYS(Lister!$D$21,Lister!$E$21,Lister!$D$7:$D$16),IF(AND(MONTH(E1273)=2,F1273&gt;DATE(2022,2,28)),(NETWORKDAYS(E1273,Lister!$E$21,Lister!$D$7:$D$16)-R1273)*O1273/NETWORKDAYS(Lister!$D$21,Lister!$E$21,Lister!$D$7:$D$16),IF(AND(E1273&lt;DATE(2022,2,1),MONTH(F1273)=2),(NETWORKDAYS(Lister!$D$21,F1273,Lister!$D$7:$D$16)-R1273)*O1273/NETWORKDAYS(Lister!$D$21,Lister!$E$21,Lister!$D$7:$D$16),IF(AND(E1273&lt;DATE(2022,2,1),F1273&gt;DATE(2022,2,28)),(NETWORKDAYS(Lister!$D$21,Lister!$E$21,Lister!$D$7:$D$16)-R1273)*O1273/NETWORKDAYS(Lister!$D$21,Lister!$E$21,Lister!$D$7:$D$16),IF(OR(AND(E1273&lt;DATE(2022,2,1),F1273&lt;DATE(2022,2,1)),E1273&gt;DATE(2022,2,28)),0)))))),0),"")</f>
        <v/>
      </c>
      <c r="V1273" s="23" t="str">
        <f t="shared" si="136"/>
        <v/>
      </c>
      <c r="W1273" s="23" t="str">
        <f t="shared" si="137"/>
        <v/>
      </c>
      <c r="X1273" s="24" t="str">
        <f t="shared" si="138"/>
        <v/>
      </c>
    </row>
    <row r="1274" spans="1:24" x14ac:dyDescent="0.3">
      <c r="A1274" s="4" t="str">
        <f t="shared" si="139"/>
        <v/>
      </c>
      <c r="B1274" s="41"/>
      <c r="C1274" s="42"/>
      <c r="D1274" s="43"/>
      <c r="E1274" s="44"/>
      <c r="F1274" s="44"/>
      <c r="G1274" s="17" t="str">
        <f>IF(OR(E1274="",F1274=""),"",NETWORKDAYS(E1274,F1274,Lister!$D$7:$D$16))</f>
        <v/>
      </c>
      <c r="I1274" s="45" t="str">
        <f t="shared" si="133"/>
        <v/>
      </c>
      <c r="J1274" s="46"/>
      <c r="K1274" s="47">
        <f>IF(ISNUMBER('Opsparede løndele'!I1259),J1274+'Opsparede løndele'!I1259,J1274)</f>
        <v>0</v>
      </c>
      <c r="L1274" s="48"/>
      <c r="M1274" s="49"/>
      <c r="N1274" s="23" t="str">
        <f t="shared" si="134"/>
        <v/>
      </c>
      <c r="O1274" s="21" t="str">
        <f t="shared" si="135"/>
        <v/>
      </c>
      <c r="P1274" s="49"/>
      <c r="Q1274" s="49"/>
      <c r="R1274" s="49"/>
      <c r="S1274" s="22" t="str">
        <f>IFERROR(MAX(IF(OR(P1274="",Q1274="",R1274=""),"",IF(AND(MONTH(E1274)=12,MONTH(F1274)=12),(NETWORKDAYS(E1274,F1274,Lister!$D$7:$D$16)-P1274)*O1274/NETWORKDAYS(Lister!$D$19,Lister!$E$19,Lister!$D$7:$D$16),IF(AND(MONTH(E1274)=12,F1274&gt;DATE(2021,12,31)),(NETWORKDAYS(E1274,Lister!$E$19,Lister!$D$7:$D$16)-P1274)*O1274/NETWORKDAYS(Lister!$D$19,Lister!$E$19,Lister!$D$7:$D$16),IF(E1274&gt;DATE(2021,12,31),0)))),0),"")</f>
        <v/>
      </c>
      <c r="T1274" s="22" t="str">
        <f>IFERROR(MAX(IF(OR(P1274="",Q1274="",R1274=""),"",IF(AND(MONTH(E1274)=1,MONTH(F1274)=1),(NETWORKDAYS(E1274,F1274,Lister!$D$7:$D$16)-Q1274)*O1274/NETWORKDAYS(Lister!$D$20,Lister!$E$20,Lister!$D$7:$D$16),IF(AND(MONTH(E1274)=1,F1274&gt;DATE(2022,1,31)),(NETWORKDAYS(E1274,Lister!$E$20,Lister!$D$7:$D$16)-Q1274)*O1274/NETWORKDAYS(Lister!$D$20,Lister!$E$20,Lister!$D$7:$D$16),IF(AND(E1274&lt;DATE(2022,1,1),MONTH(F1274)=1),(NETWORKDAYS(Lister!$D$20,F1274,Lister!$D$7:$D$16)-Q1274)*O1274/NETWORKDAYS(Lister!$D$20,Lister!$E$20,Lister!$D$7:$D$16),IF(AND(E1274&lt;DATE(2022,1,1),F1274&gt;DATE(2022,1,31)),(NETWORKDAYS(Lister!$D$20,Lister!$E$20,Lister!$D$7:$D$16)-Q1274)*O1274/NETWORKDAYS(Lister!$D$20,Lister!$E$20,Lister!$D$7:$D$16),IF(OR(AND(E1274&lt;DATE(2022,1,1),F1274&lt;DATE(2022,1,1)),E1274&gt;DATE(2022,1,31)),0)))))),0),"")</f>
        <v/>
      </c>
      <c r="U1274" s="22" t="str">
        <f>IFERROR(MAX(IF(OR(P1274="",Q1274="",R1274=""),"",IF(AND(MONTH(E1274)=2,MONTH(F1274)=2),(NETWORKDAYS(E1274,F1274,Lister!$D$7:$D$16)-R1274)*O1274/NETWORKDAYS(Lister!$D$21,Lister!$E$21,Lister!$D$7:$D$16),IF(AND(MONTH(E1274)=2,F1274&gt;DATE(2022,2,28)),(NETWORKDAYS(E1274,Lister!$E$21,Lister!$D$7:$D$16)-R1274)*O1274/NETWORKDAYS(Lister!$D$21,Lister!$E$21,Lister!$D$7:$D$16),IF(AND(E1274&lt;DATE(2022,2,1),MONTH(F1274)=2),(NETWORKDAYS(Lister!$D$21,F1274,Lister!$D$7:$D$16)-R1274)*O1274/NETWORKDAYS(Lister!$D$21,Lister!$E$21,Lister!$D$7:$D$16),IF(AND(E1274&lt;DATE(2022,2,1),F1274&gt;DATE(2022,2,28)),(NETWORKDAYS(Lister!$D$21,Lister!$E$21,Lister!$D$7:$D$16)-R1274)*O1274/NETWORKDAYS(Lister!$D$21,Lister!$E$21,Lister!$D$7:$D$16),IF(OR(AND(E1274&lt;DATE(2022,2,1),F1274&lt;DATE(2022,2,1)),E1274&gt;DATE(2022,2,28)),0)))))),0),"")</f>
        <v/>
      </c>
      <c r="V1274" s="23" t="str">
        <f t="shared" si="136"/>
        <v/>
      </c>
      <c r="W1274" s="23" t="str">
        <f t="shared" si="137"/>
        <v/>
      </c>
      <c r="X1274" s="24" t="str">
        <f t="shared" si="138"/>
        <v/>
      </c>
    </row>
    <row r="1275" spans="1:24" x14ac:dyDescent="0.3">
      <c r="A1275" s="4" t="str">
        <f t="shared" si="139"/>
        <v/>
      </c>
      <c r="B1275" s="41"/>
      <c r="C1275" s="42"/>
      <c r="D1275" s="43"/>
      <c r="E1275" s="44"/>
      <c r="F1275" s="44"/>
      <c r="G1275" s="17" t="str">
        <f>IF(OR(E1275="",F1275=""),"",NETWORKDAYS(E1275,F1275,Lister!$D$7:$D$16))</f>
        <v/>
      </c>
      <c r="I1275" s="45" t="str">
        <f t="shared" si="133"/>
        <v/>
      </c>
      <c r="J1275" s="46"/>
      <c r="K1275" s="47">
        <f>IF(ISNUMBER('Opsparede løndele'!I1260),J1275+'Opsparede løndele'!I1260,J1275)</f>
        <v>0</v>
      </c>
      <c r="L1275" s="48"/>
      <c r="M1275" s="49"/>
      <c r="N1275" s="23" t="str">
        <f t="shared" si="134"/>
        <v/>
      </c>
      <c r="O1275" s="21" t="str">
        <f t="shared" si="135"/>
        <v/>
      </c>
      <c r="P1275" s="49"/>
      <c r="Q1275" s="49"/>
      <c r="R1275" s="49"/>
      <c r="S1275" s="22" t="str">
        <f>IFERROR(MAX(IF(OR(P1275="",Q1275="",R1275=""),"",IF(AND(MONTH(E1275)=12,MONTH(F1275)=12),(NETWORKDAYS(E1275,F1275,Lister!$D$7:$D$16)-P1275)*O1275/NETWORKDAYS(Lister!$D$19,Lister!$E$19,Lister!$D$7:$D$16),IF(AND(MONTH(E1275)=12,F1275&gt;DATE(2021,12,31)),(NETWORKDAYS(E1275,Lister!$E$19,Lister!$D$7:$D$16)-P1275)*O1275/NETWORKDAYS(Lister!$D$19,Lister!$E$19,Lister!$D$7:$D$16),IF(E1275&gt;DATE(2021,12,31),0)))),0),"")</f>
        <v/>
      </c>
      <c r="T1275" s="22" t="str">
        <f>IFERROR(MAX(IF(OR(P1275="",Q1275="",R1275=""),"",IF(AND(MONTH(E1275)=1,MONTH(F1275)=1),(NETWORKDAYS(E1275,F1275,Lister!$D$7:$D$16)-Q1275)*O1275/NETWORKDAYS(Lister!$D$20,Lister!$E$20,Lister!$D$7:$D$16),IF(AND(MONTH(E1275)=1,F1275&gt;DATE(2022,1,31)),(NETWORKDAYS(E1275,Lister!$E$20,Lister!$D$7:$D$16)-Q1275)*O1275/NETWORKDAYS(Lister!$D$20,Lister!$E$20,Lister!$D$7:$D$16),IF(AND(E1275&lt;DATE(2022,1,1),MONTH(F1275)=1),(NETWORKDAYS(Lister!$D$20,F1275,Lister!$D$7:$D$16)-Q1275)*O1275/NETWORKDAYS(Lister!$D$20,Lister!$E$20,Lister!$D$7:$D$16),IF(AND(E1275&lt;DATE(2022,1,1),F1275&gt;DATE(2022,1,31)),(NETWORKDAYS(Lister!$D$20,Lister!$E$20,Lister!$D$7:$D$16)-Q1275)*O1275/NETWORKDAYS(Lister!$D$20,Lister!$E$20,Lister!$D$7:$D$16),IF(OR(AND(E1275&lt;DATE(2022,1,1),F1275&lt;DATE(2022,1,1)),E1275&gt;DATE(2022,1,31)),0)))))),0),"")</f>
        <v/>
      </c>
      <c r="U1275" s="22" t="str">
        <f>IFERROR(MAX(IF(OR(P1275="",Q1275="",R1275=""),"",IF(AND(MONTH(E1275)=2,MONTH(F1275)=2),(NETWORKDAYS(E1275,F1275,Lister!$D$7:$D$16)-R1275)*O1275/NETWORKDAYS(Lister!$D$21,Lister!$E$21,Lister!$D$7:$D$16),IF(AND(MONTH(E1275)=2,F1275&gt;DATE(2022,2,28)),(NETWORKDAYS(E1275,Lister!$E$21,Lister!$D$7:$D$16)-R1275)*O1275/NETWORKDAYS(Lister!$D$21,Lister!$E$21,Lister!$D$7:$D$16),IF(AND(E1275&lt;DATE(2022,2,1),MONTH(F1275)=2),(NETWORKDAYS(Lister!$D$21,F1275,Lister!$D$7:$D$16)-R1275)*O1275/NETWORKDAYS(Lister!$D$21,Lister!$E$21,Lister!$D$7:$D$16),IF(AND(E1275&lt;DATE(2022,2,1),F1275&gt;DATE(2022,2,28)),(NETWORKDAYS(Lister!$D$21,Lister!$E$21,Lister!$D$7:$D$16)-R1275)*O1275/NETWORKDAYS(Lister!$D$21,Lister!$E$21,Lister!$D$7:$D$16),IF(OR(AND(E1275&lt;DATE(2022,2,1),F1275&lt;DATE(2022,2,1)),E1275&gt;DATE(2022,2,28)),0)))))),0),"")</f>
        <v/>
      </c>
      <c r="V1275" s="23" t="str">
        <f t="shared" si="136"/>
        <v/>
      </c>
      <c r="W1275" s="23" t="str">
        <f t="shared" si="137"/>
        <v/>
      </c>
      <c r="X1275" s="24" t="str">
        <f t="shared" si="138"/>
        <v/>
      </c>
    </row>
    <row r="1276" spans="1:24" x14ac:dyDescent="0.3">
      <c r="A1276" s="4" t="str">
        <f t="shared" si="139"/>
        <v/>
      </c>
      <c r="B1276" s="41"/>
      <c r="C1276" s="42"/>
      <c r="D1276" s="43"/>
      <c r="E1276" s="44"/>
      <c r="F1276" s="44"/>
      <c r="G1276" s="17" t="str">
        <f>IF(OR(E1276="",F1276=""),"",NETWORKDAYS(E1276,F1276,Lister!$D$7:$D$16))</f>
        <v/>
      </c>
      <c r="I1276" s="45" t="str">
        <f t="shared" si="133"/>
        <v/>
      </c>
      <c r="J1276" s="46"/>
      <c r="K1276" s="47">
        <f>IF(ISNUMBER('Opsparede løndele'!I1261),J1276+'Opsparede løndele'!I1261,J1276)</f>
        <v>0</v>
      </c>
      <c r="L1276" s="48"/>
      <c r="M1276" s="49"/>
      <c r="N1276" s="23" t="str">
        <f t="shared" si="134"/>
        <v/>
      </c>
      <c r="O1276" s="21" t="str">
        <f t="shared" si="135"/>
        <v/>
      </c>
      <c r="P1276" s="49"/>
      <c r="Q1276" s="49"/>
      <c r="R1276" s="49"/>
      <c r="S1276" s="22" t="str">
        <f>IFERROR(MAX(IF(OR(P1276="",Q1276="",R1276=""),"",IF(AND(MONTH(E1276)=12,MONTH(F1276)=12),(NETWORKDAYS(E1276,F1276,Lister!$D$7:$D$16)-P1276)*O1276/NETWORKDAYS(Lister!$D$19,Lister!$E$19,Lister!$D$7:$D$16),IF(AND(MONTH(E1276)=12,F1276&gt;DATE(2021,12,31)),(NETWORKDAYS(E1276,Lister!$E$19,Lister!$D$7:$D$16)-P1276)*O1276/NETWORKDAYS(Lister!$D$19,Lister!$E$19,Lister!$D$7:$D$16),IF(E1276&gt;DATE(2021,12,31),0)))),0),"")</f>
        <v/>
      </c>
      <c r="T1276" s="22" t="str">
        <f>IFERROR(MAX(IF(OR(P1276="",Q1276="",R1276=""),"",IF(AND(MONTH(E1276)=1,MONTH(F1276)=1),(NETWORKDAYS(E1276,F1276,Lister!$D$7:$D$16)-Q1276)*O1276/NETWORKDAYS(Lister!$D$20,Lister!$E$20,Lister!$D$7:$D$16),IF(AND(MONTH(E1276)=1,F1276&gt;DATE(2022,1,31)),(NETWORKDAYS(E1276,Lister!$E$20,Lister!$D$7:$D$16)-Q1276)*O1276/NETWORKDAYS(Lister!$D$20,Lister!$E$20,Lister!$D$7:$D$16),IF(AND(E1276&lt;DATE(2022,1,1),MONTH(F1276)=1),(NETWORKDAYS(Lister!$D$20,F1276,Lister!$D$7:$D$16)-Q1276)*O1276/NETWORKDAYS(Lister!$D$20,Lister!$E$20,Lister!$D$7:$D$16),IF(AND(E1276&lt;DATE(2022,1,1),F1276&gt;DATE(2022,1,31)),(NETWORKDAYS(Lister!$D$20,Lister!$E$20,Lister!$D$7:$D$16)-Q1276)*O1276/NETWORKDAYS(Lister!$D$20,Lister!$E$20,Lister!$D$7:$D$16),IF(OR(AND(E1276&lt;DATE(2022,1,1),F1276&lt;DATE(2022,1,1)),E1276&gt;DATE(2022,1,31)),0)))))),0),"")</f>
        <v/>
      </c>
      <c r="U1276" s="22" t="str">
        <f>IFERROR(MAX(IF(OR(P1276="",Q1276="",R1276=""),"",IF(AND(MONTH(E1276)=2,MONTH(F1276)=2),(NETWORKDAYS(E1276,F1276,Lister!$D$7:$D$16)-R1276)*O1276/NETWORKDAYS(Lister!$D$21,Lister!$E$21,Lister!$D$7:$D$16),IF(AND(MONTH(E1276)=2,F1276&gt;DATE(2022,2,28)),(NETWORKDAYS(E1276,Lister!$E$21,Lister!$D$7:$D$16)-R1276)*O1276/NETWORKDAYS(Lister!$D$21,Lister!$E$21,Lister!$D$7:$D$16),IF(AND(E1276&lt;DATE(2022,2,1),MONTH(F1276)=2),(NETWORKDAYS(Lister!$D$21,F1276,Lister!$D$7:$D$16)-R1276)*O1276/NETWORKDAYS(Lister!$D$21,Lister!$E$21,Lister!$D$7:$D$16),IF(AND(E1276&lt;DATE(2022,2,1),F1276&gt;DATE(2022,2,28)),(NETWORKDAYS(Lister!$D$21,Lister!$E$21,Lister!$D$7:$D$16)-R1276)*O1276/NETWORKDAYS(Lister!$D$21,Lister!$E$21,Lister!$D$7:$D$16),IF(OR(AND(E1276&lt;DATE(2022,2,1),F1276&lt;DATE(2022,2,1)),E1276&gt;DATE(2022,2,28)),0)))))),0),"")</f>
        <v/>
      </c>
      <c r="V1276" s="23" t="str">
        <f t="shared" si="136"/>
        <v/>
      </c>
      <c r="W1276" s="23" t="str">
        <f t="shared" si="137"/>
        <v/>
      </c>
      <c r="X1276" s="24" t="str">
        <f t="shared" si="138"/>
        <v/>
      </c>
    </row>
    <row r="1277" spans="1:24" x14ac:dyDescent="0.3">
      <c r="A1277" s="4" t="str">
        <f t="shared" si="139"/>
        <v/>
      </c>
      <c r="B1277" s="41"/>
      <c r="C1277" s="42"/>
      <c r="D1277" s="43"/>
      <c r="E1277" s="44"/>
      <c r="F1277" s="44"/>
      <c r="G1277" s="17" t="str">
        <f>IF(OR(E1277="",F1277=""),"",NETWORKDAYS(E1277,F1277,Lister!$D$7:$D$16))</f>
        <v/>
      </c>
      <c r="I1277" s="45" t="str">
        <f t="shared" si="133"/>
        <v/>
      </c>
      <c r="J1277" s="46"/>
      <c r="K1277" s="47">
        <f>IF(ISNUMBER('Opsparede løndele'!I1262),J1277+'Opsparede løndele'!I1262,J1277)</f>
        <v>0</v>
      </c>
      <c r="L1277" s="48"/>
      <c r="M1277" s="49"/>
      <c r="N1277" s="23" t="str">
        <f t="shared" si="134"/>
        <v/>
      </c>
      <c r="O1277" s="21" t="str">
        <f t="shared" si="135"/>
        <v/>
      </c>
      <c r="P1277" s="49"/>
      <c r="Q1277" s="49"/>
      <c r="R1277" s="49"/>
      <c r="S1277" s="22" t="str">
        <f>IFERROR(MAX(IF(OR(P1277="",Q1277="",R1277=""),"",IF(AND(MONTH(E1277)=12,MONTH(F1277)=12),(NETWORKDAYS(E1277,F1277,Lister!$D$7:$D$16)-P1277)*O1277/NETWORKDAYS(Lister!$D$19,Lister!$E$19,Lister!$D$7:$D$16),IF(AND(MONTH(E1277)=12,F1277&gt;DATE(2021,12,31)),(NETWORKDAYS(E1277,Lister!$E$19,Lister!$D$7:$D$16)-P1277)*O1277/NETWORKDAYS(Lister!$D$19,Lister!$E$19,Lister!$D$7:$D$16),IF(E1277&gt;DATE(2021,12,31),0)))),0),"")</f>
        <v/>
      </c>
      <c r="T1277" s="22" t="str">
        <f>IFERROR(MAX(IF(OR(P1277="",Q1277="",R1277=""),"",IF(AND(MONTH(E1277)=1,MONTH(F1277)=1),(NETWORKDAYS(E1277,F1277,Lister!$D$7:$D$16)-Q1277)*O1277/NETWORKDAYS(Lister!$D$20,Lister!$E$20,Lister!$D$7:$D$16),IF(AND(MONTH(E1277)=1,F1277&gt;DATE(2022,1,31)),(NETWORKDAYS(E1277,Lister!$E$20,Lister!$D$7:$D$16)-Q1277)*O1277/NETWORKDAYS(Lister!$D$20,Lister!$E$20,Lister!$D$7:$D$16),IF(AND(E1277&lt;DATE(2022,1,1),MONTH(F1277)=1),(NETWORKDAYS(Lister!$D$20,F1277,Lister!$D$7:$D$16)-Q1277)*O1277/NETWORKDAYS(Lister!$D$20,Lister!$E$20,Lister!$D$7:$D$16),IF(AND(E1277&lt;DATE(2022,1,1),F1277&gt;DATE(2022,1,31)),(NETWORKDAYS(Lister!$D$20,Lister!$E$20,Lister!$D$7:$D$16)-Q1277)*O1277/NETWORKDAYS(Lister!$D$20,Lister!$E$20,Lister!$D$7:$D$16),IF(OR(AND(E1277&lt;DATE(2022,1,1),F1277&lt;DATE(2022,1,1)),E1277&gt;DATE(2022,1,31)),0)))))),0),"")</f>
        <v/>
      </c>
      <c r="U1277" s="22" t="str">
        <f>IFERROR(MAX(IF(OR(P1277="",Q1277="",R1277=""),"",IF(AND(MONTH(E1277)=2,MONTH(F1277)=2),(NETWORKDAYS(E1277,F1277,Lister!$D$7:$D$16)-R1277)*O1277/NETWORKDAYS(Lister!$D$21,Lister!$E$21,Lister!$D$7:$D$16),IF(AND(MONTH(E1277)=2,F1277&gt;DATE(2022,2,28)),(NETWORKDAYS(E1277,Lister!$E$21,Lister!$D$7:$D$16)-R1277)*O1277/NETWORKDAYS(Lister!$D$21,Lister!$E$21,Lister!$D$7:$D$16),IF(AND(E1277&lt;DATE(2022,2,1),MONTH(F1277)=2),(NETWORKDAYS(Lister!$D$21,F1277,Lister!$D$7:$D$16)-R1277)*O1277/NETWORKDAYS(Lister!$D$21,Lister!$E$21,Lister!$D$7:$D$16),IF(AND(E1277&lt;DATE(2022,2,1),F1277&gt;DATE(2022,2,28)),(NETWORKDAYS(Lister!$D$21,Lister!$E$21,Lister!$D$7:$D$16)-R1277)*O1277/NETWORKDAYS(Lister!$D$21,Lister!$E$21,Lister!$D$7:$D$16),IF(OR(AND(E1277&lt;DATE(2022,2,1),F1277&lt;DATE(2022,2,1)),E1277&gt;DATE(2022,2,28)),0)))))),0),"")</f>
        <v/>
      </c>
      <c r="V1277" s="23" t="str">
        <f t="shared" si="136"/>
        <v/>
      </c>
      <c r="W1277" s="23" t="str">
        <f t="shared" si="137"/>
        <v/>
      </c>
      <c r="X1277" s="24" t="str">
        <f t="shared" si="138"/>
        <v/>
      </c>
    </row>
    <row r="1278" spans="1:24" x14ac:dyDescent="0.3">
      <c r="A1278" s="4" t="str">
        <f t="shared" si="139"/>
        <v/>
      </c>
      <c r="B1278" s="41"/>
      <c r="C1278" s="42"/>
      <c r="D1278" s="43"/>
      <c r="E1278" s="44"/>
      <c r="F1278" s="44"/>
      <c r="G1278" s="17" t="str">
        <f>IF(OR(E1278="",F1278=""),"",NETWORKDAYS(E1278,F1278,Lister!$D$7:$D$16))</f>
        <v/>
      </c>
      <c r="I1278" s="45" t="str">
        <f t="shared" si="133"/>
        <v/>
      </c>
      <c r="J1278" s="46"/>
      <c r="K1278" s="47">
        <f>IF(ISNUMBER('Opsparede løndele'!I1263),J1278+'Opsparede løndele'!I1263,J1278)</f>
        <v>0</v>
      </c>
      <c r="L1278" s="48"/>
      <c r="M1278" s="49"/>
      <c r="N1278" s="23" t="str">
        <f t="shared" si="134"/>
        <v/>
      </c>
      <c r="O1278" s="21" t="str">
        <f t="shared" si="135"/>
        <v/>
      </c>
      <c r="P1278" s="49"/>
      <c r="Q1278" s="49"/>
      <c r="R1278" s="49"/>
      <c r="S1278" s="22" t="str">
        <f>IFERROR(MAX(IF(OR(P1278="",Q1278="",R1278=""),"",IF(AND(MONTH(E1278)=12,MONTH(F1278)=12),(NETWORKDAYS(E1278,F1278,Lister!$D$7:$D$16)-P1278)*O1278/NETWORKDAYS(Lister!$D$19,Lister!$E$19,Lister!$D$7:$D$16),IF(AND(MONTH(E1278)=12,F1278&gt;DATE(2021,12,31)),(NETWORKDAYS(E1278,Lister!$E$19,Lister!$D$7:$D$16)-P1278)*O1278/NETWORKDAYS(Lister!$D$19,Lister!$E$19,Lister!$D$7:$D$16),IF(E1278&gt;DATE(2021,12,31),0)))),0),"")</f>
        <v/>
      </c>
      <c r="T1278" s="22" t="str">
        <f>IFERROR(MAX(IF(OR(P1278="",Q1278="",R1278=""),"",IF(AND(MONTH(E1278)=1,MONTH(F1278)=1),(NETWORKDAYS(E1278,F1278,Lister!$D$7:$D$16)-Q1278)*O1278/NETWORKDAYS(Lister!$D$20,Lister!$E$20,Lister!$D$7:$D$16),IF(AND(MONTH(E1278)=1,F1278&gt;DATE(2022,1,31)),(NETWORKDAYS(E1278,Lister!$E$20,Lister!$D$7:$D$16)-Q1278)*O1278/NETWORKDAYS(Lister!$D$20,Lister!$E$20,Lister!$D$7:$D$16),IF(AND(E1278&lt;DATE(2022,1,1),MONTH(F1278)=1),(NETWORKDAYS(Lister!$D$20,F1278,Lister!$D$7:$D$16)-Q1278)*O1278/NETWORKDAYS(Lister!$D$20,Lister!$E$20,Lister!$D$7:$D$16),IF(AND(E1278&lt;DATE(2022,1,1),F1278&gt;DATE(2022,1,31)),(NETWORKDAYS(Lister!$D$20,Lister!$E$20,Lister!$D$7:$D$16)-Q1278)*O1278/NETWORKDAYS(Lister!$D$20,Lister!$E$20,Lister!$D$7:$D$16),IF(OR(AND(E1278&lt;DATE(2022,1,1),F1278&lt;DATE(2022,1,1)),E1278&gt;DATE(2022,1,31)),0)))))),0),"")</f>
        <v/>
      </c>
      <c r="U1278" s="22" t="str">
        <f>IFERROR(MAX(IF(OR(P1278="",Q1278="",R1278=""),"",IF(AND(MONTH(E1278)=2,MONTH(F1278)=2),(NETWORKDAYS(E1278,F1278,Lister!$D$7:$D$16)-R1278)*O1278/NETWORKDAYS(Lister!$D$21,Lister!$E$21,Lister!$D$7:$D$16),IF(AND(MONTH(E1278)=2,F1278&gt;DATE(2022,2,28)),(NETWORKDAYS(E1278,Lister!$E$21,Lister!$D$7:$D$16)-R1278)*O1278/NETWORKDAYS(Lister!$D$21,Lister!$E$21,Lister!$D$7:$D$16),IF(AND(E1278&lt;DATE(2022,2,1),MONTH(F1278)=2),(NETWORKDAYS(Lister!$D$21,F1278,Lister!$D$7:$D$16)-R1278)*O1278/NETWORKDAYS(Lister!$D$21,Lister!$E$21,Lister!$D$7:$D$16),IF(AND(E1278&lt;DATE(2022,2,1),F1278&gt;DATE(2022,2,28)),(NETWORKDAYS(Lister!$D$21,Lister!$E$21,Lister!$D$7:$D$16)-R1278)*O1278/NETWORKDAYS(Lister!$D$21,Lister!$E$21,Lister!$D$7:$D$16),IF(OR(AND(E1278&lt;DATE(2022,2,1),F1278&lt;DATE(2022,2,1)),E1278&gt;DATE(2022,2,28)),0)))))),0),"")</f>
        <v/>
      </c>
      <c r="V1278" s="23" t="str">
        <f t="shared" si="136"/>
        <v/>
      </c>
      <c r="W1278" s="23" t="str">
        <f t="shared" si="137"/>
        <v/>
      </c>
      <c r="X1278" s="24" t="str">
        <f t="shared" si="138"/>
        <v/>
      </c>
    </row>
    <row r="1279" spans="1:24" x14ac:dyDescent="0.3">
      <c r="A1279" s="4" t="str">
        <f t="shared" si="139"/>
        <v/>
      </c>
      <c r="B1279" s="41"/>
      <c r="C1279" s="42"/>
      <c r="D1279" s="43"/>
      <c r="E1279" s="44"/>
      <c r="F1279" s="44"/>
      <c r="G1279" s="17" t="str">
        <f>IF(OR(E1279="",F1279=""),"",NETWORKDAYS(E1279,F1279,Lister!$D$7:$D$16))</f>
        <v/>
      </c>
      <c r="I1279" s="45" t="str">
        <f t="shared" si="133"/>
        <v/>
      </c>
      <c r="J1279" s="46"/>
      <c r="K1279" s="47">
        <f>IF(ISNUMBER('Opsparede løndele'!I1264),J1279+'Opsparede løndele'!I1264,J1279)</f>
        <v>0</v>
      </c>
      <c r="L1279" s="48"/>
      <c r="M1279" s="49"/>
      <c r="N1279" s="23" t="str">
        <f t="shared" si="134"/>
        <v/>
      </c>
      <c r="O1279" s="21" t="str">
        <f t="shared" si="135"/>
        <v/>
      </c>
      <c r="P1279" s="49"/>
      <c r="Q1279" s="49"/>
      <c r="R1279" s="49"/>
      <c r="S1279" s="22" t="str">
        <f>IFERROR(MAX(IF(OR(P1279="",Q1279="",R1279=""),"",IF(AND(MONTH(E1279)=12,MONTH(F1279)=12),(NETWORKDAYS(E1279,F1279,Lister!$D$7:$D$16)-P1279)*O1279/NETWORKDAYS(Lister!$D$19,Lister!$E$19,Lister!$D$7:$D$16),IF(AND(MONTH(E1279)=12,F1279&gt;DATE(2021,12,31)),(NETWORKDAYS(E1279,Lister!$E$19,Lister!$D$7:$D$16)-P1279)*O1279/NETWORKDAYS(Lister!$D$19,Lister!$E$19,Lister!$D$7:$D$16),IF(E1279&gt;DATE(2021,12,31),0)))),0),"")</f>
        <v/>
      </c>
      <c r="T1279" s="22" t="str">
        <f>IFERROR(MAX(IF(OR(P1279="",Q1279="",R1279=""),"",IF(AND(MONTH(E1279)=1,MONTH(F1279)=1),(NETWORKDAYS(E1279,F1279,Lister!$D$7:$D$16)-Q1279)*O1279/NETWORKDAYS(Lister!$D$20,Lister!$E$20,Lister!$D$7:$D$16),IF(AND(MONTH(E1279)=1,F1279&gt;DATE(2022,1,31)),(NETWORKDAYS(E1279,Lister!$E$20,Lister!$D$7:$D$16)-Q1279)*O1279/NETWORKDAYS(Lister!$D$20,Lister!$E$20,Lister!$D$7:$D$16),IF(AND(E1279&lt;DATE(2022,1,1),MONTH(F1279)=1),(NETWORKDAYS(Lister!$D$20,F1279,Lister!$D$7:$D$16)-Q1279)*O1279/NETWORKDAYS(Lister!$D$20,Lister!$E$20,Lister!$D$7:$D$16),IF(AND(E1279&lt;DATE(2022,1,1),F1279&gt;DATE(2022,1,31)),(NETWORKDAYS(Lister!$D$20,Lister!$E$20,Lister!$D$7:$D$16)-Q1279)*O1279/NETWORKDAYS(Lister!$D$20,Lister!$E$20,Lister!$D$7:$D$16),IF(OR(AND(E1279&lt;DATE(2022,1,1),F1279&lt;DATE(2022,1,1)),E1279&gt;DATE(2022,1,31)),0)))))),0),"")</f>
        <v/>
      </c>
      <c r="U1279" s="22" t="str">
        <f>IFERROR(MAX(IF(OR(P1279="",Q1279="",R1279=""),"",IF(AND(MONTH(E1279)=2,MONTH(F1279)=2),(NETWORKDAYS(E1279,F1279,Lister!$D$7:$D$16)-R1279)*O1279/NETWORKDAYS(Lister!$D$21,Lister!$E$21,Lister!$D$7:$D$16),IF(AND(MONTH(E1279)=2,F1279&gt;DATE(2022,2,28)),(NETWORKDAYS(E1279,Lister!$E$21,Lister!$D$7:$D$16)-R1279)*O1279/NETWORKDAYS(Lister!$D$21,Lister!$E$21,Lister!$D$7:$D$16),IF(AND(E1279&lt;DATE(2022,2,1),MONTH(F1279)=2),(NETWORKDAYS(Lister!$D$21,F1279,Lister!$D$7:$D$16)-R1279)*O1279/NETWORKDAYS(Lister!$D$21,Lister!$E$21,Lister!$D$7:$D$16),IF(AND(E1279&lt;DATE(2022,2,1),F1279&gt;DATE(2022,2,28)),(NETWORKDAYS(Lister!$D$21,Lister!$E$21,Lister!$D$7:$D$16)-R1279)*O1279/NETWORKDAYS(Lister!$D$21,Lister!$E$21,Lister!$D$7:$D$16),IF(OR(AND(E1279&lt;DATE(2022,2,1),F1279&lt;DATE(2022,2,1)),E1279&gt;DATE(2022,2,28)),0)))))),0),"")</f>
        <v/>
      </c>
      <c r="V1279" s="23" t="str">
        <f t="shared" si="136"/>
        <v/>
      </c>
      <c r="W1279" s="23" t="str">
        <f t="shared" si="137"/>
        <v/>
      </c>
      <c r="X1279" s="24" t="str">
        <f t="shared" si="138"/>
        <v/>
      </c>
    </row>
    <row r="1280" spans="1:24" x14ac:dyDescent="0.3">
      <c r="A1280" s="4" t="str">
        <f t="shared" si="139"/>
        <v/>
      </c>
      <c r="B1280" s="41"/>
      <c r="C1280" s="42"/>
      <c r="D1280" s="43"/>
      <c r="E1280" s="44"/>
      <c r="F1280" s="44"/>
      <c r="G1280" s="17" t="str">
        <f>IF(OR(E1280="",F1280=""),"",NETWORKDAYS(E1280,F1280,Lister!$D$7:$D$16))</f>
        <v/>
      </c>
      <c r="I1280" s="45" t="str">
        <f t="shared" si="133"/>
        <v/>
      </c>
      <c r="J1280" s="46"/>
      <c r="K1280" s="47">
        <f>IF(ISNUMBER('Opsparede løndele'!I1265),J1280+'Opsparede løndele'!I1265,J1280)</f>
        <v>0</v>
      </c>
      <c r="L1280" s="48"/>
      <c r="M1280" s="49"/>
      <c r="N1280" s="23" t="str">
        <f t="shared" si="134"/>
        <v/>
      </c>
      <c r="O1280" s="21" t="str">
        <f t="shared" si="135"/>
        <v/>
      </c>
      <c r="P1280" s="49"/>
      <c r="Q1280" s="49"/>
      <c r="R1280" s="49"/>
      <c r="S1280" s="22" t="str">
        <f>IFERROR(MAX(IF(OR(P1280="",Q1280="",R1280=""),"",IF(AND(MONTH(E1280)=12,MONTH(F1280)=12),(NETWORKDAYS(E1280,F1280,Lister!$D$7:$D$16)-P1280)*O1280/NETWORKDAYS(Lister!$D$19,Lister!$E$19,Lister!$D$7:$D$16),IF(AND(MONTH(E1280)=12,F1280&gt;DATE(2021,12,31)),(NETWORKDAYS(E1280,Lister!$E$19,Lister!$D$7:$D$16)-P1280)*O1280/NETWORKDAYS(Lister!$D$19,Lister!$E$19,Lister!$D$7:$D$16),IF(E1280&gt;DATE(2021,12,31),0)))),0),"")</f>
        <v/>
      </c>
      <c r="T1280" s="22" t="str">
        <f>IFERROR(MAX(IF(OR(P1280="",Q1280="",R1280=""),"",IF(AND(MONTH(E1280)=1,MONTH(F1280)=1),(NETWORKDAYS(E1280,F1280,Lister!$D$7:$D$16)-Q1280)*O1280/NETWORKDAYS(Lister!$D$20,Lister!$E$20,Lister!$D$7:$D$16),IF(AND(MONTH(E1280)=1,F1280&gt;DATE(2022,1,31)),(NETWORKDAYS(E1280,Lister!$E$20,Lister!$D$7:$D$16)-Q1280)*O1280/NETWORKDAYS(Lister!$D$20,Lister!$E$20,Lister!$D$7:$D$16),IF(AND(E1280&lt;DATE(2022,1,1),MONTH(F1280)=1),(NETWORKDAYS(Lister!$D$20,F1280,Lister!$D$7:$D$16)-Q1280)*O1280/NETWORKDAYS(Lister!$D$20,Lister!$E$20,Lister!$D$7:$D$16),IF(AND(E1280&lt;DATE(2022,1,1),F1280&gt;DATE(2022,1,31)),(NETWORKDAYS(Lister!$D$20,Lister!$E$20,Lister!$D$7:$D$16)-Q1280)*O1280/NETWORKDAYS(Lister!$D$20,Lister!$E$20,Lister!$D$7:$D$16),IF(OR(AND(E1280&lt;DATE(2022,1,1),F1280&lt;DATE(2022,1,1)),E1280&gt;DATE(2022,1,31)),0)))))),0),"")</f>
        <v/>
      </c>
      <c r="U1280" s="22" t="str">
        <f>IFERROR(MAX(IF(OR(P1280="",Q1280="",R1280=""),"",IF(AND(MONTH(E1280)=2,MONTH(F1280)=2),(NETWORKDAYS(E1280,F1280,Lister!$D$7:$D$16)-R1280)*O1280/NETWORKDAYS(Lister!$D$21,Lister!$E$21,Lister!$D$7:$D$16),IF(AND(MONTH(E1280)=2,F1280&gt;DATE(2022,2,28)),(NETWORKDAYS(E1280,Lister!$E$21,Lister!$D$7:$D$16)-R1280)*O1280/NETWORKDAYS(Lister!$D$21,Lister!$E$21,Lister!$D$7:$D$16),IF(AND(E1280&lt;DATE(2022,2,1),MONTH(F1280)=2),(NETWORKDAYS(Lister!$D$21,F1280,Lister!$D$7:$D$16)-R1280)*O1280/NETWORKDAYS(Lister!$D$21,Lister!$E$21,Lister!$D$7:$D$16),IF(AND(E1280&lt;DATE(2022,2,1),F1280&gt;DATE(2022,2,28)),(NETWORKDAYS(Lister!$D$21,Lister!$E$21,Lister!$D$7:$D$16)-R1280)*O1280/NETWORKDAYS(Lister!$D$21,Lister!$E$21,Lister!$D$7:$D$16),IF(OR(AND(E1280&lt;DATE(2022,2,1),F1280&lt;DATE(2022,2,1)),E1280&gt;DATE(2022,2,28)),0)))))),0),"")</f>
        <v/>
      </c>
      <c r="V1280" s="23" t="str">
        <f t="shared" si="136"/>
        <v/>
      </c>
      <c r="W1280" s="23" t="str">
        <f t="shared" si="137"/>
        <v/>
      </c>
      <c r="X1280" s="24" t="str">
        <f t="shared" si="138"/>
        <v/>
      </c>
    </row>
    <row r="1281" spans="1:24" x14ac:dyDescent="0.3">
      <c r="A1281" s="4" t="str">
        <f t="shared" si="139"/>
        <v/>
      </c>
      <c r="B1281" s="41"/>
      <c r="C1281" s="42"/>
      <c r="D1281" s="43"/>
      <c r="E1281" s="44"/>
      <c r="F1281" s="44"/>
      <c r="G1281" s="17" t="str">
        <f>IF(OR(E1281="",F1281=""),"",NETWORKDAYS(E1281,F1281,Lister!$D$7:$D$16))</f>
        <v/>
      </c>
      <c r="I1281" s="45" t="str">
        <f t="shared" si="133"/>
        <v/>
      </c>
      <c r="J1281" s="46"/>
      <c r="K1281" s="47">
        <f>IF(ISNUMBER('Opsparede løndele'!I1266),J1281+'Opsparede løndele'!I1266,J1281)</f>
        <v>0</v>
      </c>
      <c r="L1281" s="48"/>
      <c r="M1281" s="49"/>
      <c r="N1281" s="23" t="str">
        <f t="shared" si="134"/>
        <v/>
      </c>
      <c r="O1281" s="21" t="str">
        <f t="shared" si="135"/>
        <v/>
      </c>
      <c r="P1281" s="49"/>
      <c r="Q1281" s="49"/>
      <c r="R1281" s="49"/>
      <c r="S1281" s="22" t="str">
        <f>IFERROR(MAX(IF(OR(P1281="",Q1281="",R1281=""),"",IF(AND(MONTH(E1281)=12,MONTH(F1281)=12),(NETWORKDAYS(E1281,F1281,Lister!$D$7:$D$16)-P1281)*O1281/NETWORKDAYS(Lister!$D$19,Lister!$E$19,Lister!$D$7:$D$16),IF(AND(MONTH(E1281)=12,F1281&gt;DATE(2021,12,31)),(NETWORKDAYS(E1281,Lister!$E$19,Lister!$D$7:$D$16)-P1281)*O1281/NETWORKDAYS(Lister!$D$19,Lister!$E$19,Lister!$D$7:$D$16),IF(E1281&gt;DATE(2021,12,31),0)))),0),"")</f>
        <v/>
      </c>
      <c r="T1281" s="22" t="str">
        <f>IFERROR(MAX(IF(OR(P1281="",Q1281="",R1281=""),"",IF(AND(MONTH(E1281)=1,MONTH(F1281)=1),(NETWORKDAYS(E1281,F1281,Lister!$D$7:$D$16)-Q1281)*O1281/NETWORKDAYS(Lister!$D$20,Lister!$E$20,Lister!$D$7:$D$16),IF(AND(MONTH(E1281)=1,F1281&gt;DATE(2022,1,31)),(NETWORKDAYS(E1281,Lister!$E$20,Lister!$D$7:$D$16)-Q1281)*O1281/NETWORKDAYS(Lister!$D$20,Lister!$E$20,Lister!$D$7:$D$16),IF(AND(E1281&lt;DATE(2022,1,1),MONTH(F1281)=1),(NETWORKDAYS(Lister!$D$20,F1281,Lister!$D$7:$D$16)-Q1281)*O1281/NETWORKDAYS(Lister!$D$20,Lister!$E$20,Lister!$D$7:$D$16),IF(AND(E1281&lt;DATE(2022,1,1),F1281&gt;DATE(2022,1,31)),(NETWORKDAYS(Lister!$D$20,Lister!$E$20,Lister!$D$7:$D$16)-Q1281)*O1281/NETWORKDAYS(Lister!$D$20,Lister!$E$20,Lister!$D$7:$D$16),IF(OR(AND(E1281&lt;DATE(2022,1,1),F1281&lt;DATE(2022,1,1)),E1281&gt;DATE(2022,1,31)),0)))))),0),"")</f>
        <v/>
      </c>
      <c r="U1281" s="22" t="str">
        <f>IFERROR(MAX(IF(OR(P1281="",Q1281="",R1281=""),"",IF(AND(MONTH(E1281)=2,MONTH(F1281)=2),(NETWORKDAYS(E1281,F1281,Lister!$D$7:$D$16)-R1281)*O1281/NETWORKDAYS(Lister!$D$21,Lister!$E$21,Lister!$D$7:$D$16),IF(AND(MONTH(E1281)=2,F1281&gt;DATE(2022,2,28)),(NETWORKDAYS(E1281,Lister!$E$21,Lister!$D$7:$D$16)-R1281)*O1281/NETWORKDAYS(Lister!$D$21,Lister!$E$21,Lister!$D$7:$D$16),IF(AND(E1281&lt;DATE(2022,2,1),MONTH(F1281)=2),(NETWORKDAYS(Lister!$D$21,F1281,Lister!$D$7:$D$16)-R1281)*O1281/NETWORKDAYS(Lister!$D$21,Lister!$E$21,Lister!$D$7:$D$16),IF(AND(E1281&lt;DATE(2022,2,1),F1281&gt;DATE(2022,2,28)),(NETWORKDAYS(Lister!$D$21,Lister!$E$21,Lister!$D$7:$D$16)-R1281)*O1281/NETWORKDAYS(Lister!$D$21,Lister!$E$21,Lister!$D$7:$D$16),IF(OR(AND(E1281&lt;DATE(2022,2,1),F1281&lt;DATE(2022,2,1)),E1281&gt;DATE(2022,2,28)),0)))))),0),"")</f>
        <v/>
      </c>
      <c r="V1281" s="23" t="str">
        <f t="shared" si="136"/>
        <v/>
      </c>
      <c r="W1281" s="23" t="str">
        <f t="shared" si="137"/>
        <v/>
      </c>
      <c r="X1281" s="24" t="str">
        <f t="shared" si="138"/>
        <v/>
      </c>
    </row>
    <row r="1282" spans="1:24" x14ac:dyDescent="0.3">
      <c r="A1282" s="4" t="str">
        <f t="shared" si="139"/>
        <v/>
      </c>
      <c r="B1282" s="41"/>
      <c r="C1282" s="42"/>
      <c r="D1282" s="43"/>
      <c r="E1282" s="44"/>
      <c r="F1282" s="44"/>
      <c r="G1282" s="17" t="str">
        <f>IF(OR(E1282="",F1282=""),"",NETWORKDAYS(E1282,F1282,Lister!$D$7:$D$16))</f>
        <v/>
      </c>
      <c r="I1282" s="45" t="str">
        <f t="shared" si="133"/>
        <v/>
      </c>
      <c r="J1282" s="46"/>
      <c r="K1282" s="47">
        <f>IF(ISNUMBER('Opsparede løndele'!I1267),J1282+'Opsparede løndele'!I1267,J1282)</f>
        <v>0</v>
      </c>
      <c r="L1282" s="48"/>
      <c r="M1282" s="49"/>
      <c r="N1282" s="23" t="str">
        <f t="shared" si="134"/>
        <v/>
      </c>
      <c r="O1282" s="21" t="str">
        <f t="shared" si="135"/>
        <v/>
      </c>
      <c r="P1282" s="49"/>
      <c r="Q1282" s="49"/>
      <c r="R1282" s="49"/>
      <c r="S1282" s="22" t="str">
        <f>IFERROR(MAX(IF(OR(P1282="",Q1282="",R1282=""),"",IF(AND(MONTH(E1282)=12,MONTH(F1282)=12),(NETWORKDAYS(E1282,F1282,Lister!$D$7:$D$16)-P1282)*O1282/NETWORKDAYS(Lister!$D$19,Lister!$E$19,Lister!$D$7:$D$16),IF(AND(MONTH(E1282)=12,F1282&gt;DATE(2021,12,31)),(NETWORKDAYS(E1282,Lister!$E$19,Lister!$D$7:$D$16)-P1282)*O1282/NETWORKDAYS(Lister!$D$19,Lister!$E$19,Lister!$D$7:$D$16),IF(E1282&gt;DATE(2021,12,31),0)))),0),"")</f>
        <v/>
      </c>
      <c r="T1282" s="22" t="str">
        <f>IFERROR(MAX(IF(OR(P1282="",Q1282="",R1282=""),"",IF(AND(MONTH(E1282)=1,MONTH(F1282)=1),(NETWORKDAYS(E1282,F1282,Lister!$D$7:$D$16)-Q1282)*O1282/NETWORKDAYS(Lister!$D$20,Lister!$E$20,Lister!$D$7:$D$16),IF(AND(MONTH(E1282)=1,F1282&gt;DATE(2022,1,31)),(NETWORKDAYS(E1282,Lister!$E$20,Lister!$D$7:$D$16)-Q1282)*O1282/NETWORKDAYS(Lister!$D$20,Lister!$E$20,Lister!$D$7:$D$16),IF(AND(E1282&lt;DATE(2022,1,1),MONTH(F1282)=1),(NETWORKDAYS(Lister!$D$20,F1282,Lister!$D$7:$D$16)-Q1282)*O1282/NETWORKDAYS(Lister!$D$20,Lister!$E$20,Lister!$D$7:$D$16),IF(AND(E1282&lt;DATE(2022,1,1),F1282&gt;DATE(2022,1,31)),(NETWORKDAYS(Lister!$D$20,Lister!$E$20,Lister!$D$7:$D$16)-Q1282)*O1282/NETWORKDAYS(Lister!$D$20,Lister!$E$20,Lister!$D$7:$D$16),IF(OR(AND(E1282&lt;DATE(2022,1,1),F1282&lt;DATE(2022,1,1)),E1282&gt;DATE(2022,1,31)),0)))))),0),"")</f>
        <v/>
      </c>
      <c r="U1282" s="22" t="str">
        <f>IFERROR(MAX(IF(OR(P1282="",Q1282="",R1282=""),"",IF(AND(MONTH(E1282)=2,MONTH(F1282)=2),(NETWORKDAYS(E1282,F1282,Lister!$D$7:$D$16)-R1282)*O1282/NETWORKDAYS(Lister!$D$21,Lister!$E$21,Lister!$D$7:$D$16),IF(AND(MONTH(E1282)=2,F1282&gt;DATE(2022,2,28)),(NETWORKDAYS(E1282,Lister!$E$21,Lister!$D$7:$D$16)-R1282)*O1282/NETWORKDAYS(Lister!$D$21,Lister!$E$21,Lister!$D$7:$D$16),IF(AND(E1282&lt;DATE(2022,2,1),MONTH(F1282)=2),(NETWORKDAYS(Lister!$D$21,F1282,Lister!$D$7:$D$16)-R1282)*O1282/NETWORKDAYS(Lister!$D$21,Lister!$E$21,Lister!$D$7:$D$16),IF(AND(E1282&lt;DATE(2022,2,1),F1282&gt;DATE(2022,2,28)),(NETWORKDAYS(Lister!$D$21,Lister!$E$21,Lister!$D$7:$D$16)-R1282)*O1282/NETWORKDAYS(Lister!$D$21,Lister!$E$21,Lister!$D$7:$D$16),IF(OR(AND(E1282&lt;DATE(2022,2,1),F1282&lt;DATE(2022,2,1)),E1282&gt;DATE(2022,2,28)),0)))))),0),"")</f>
        <v/>
      </c>
      <c r="V1282" s="23" t="str">
        <f t="shared" si="136"/>
        <v/>
      </c>
      <c r="W1282" s="23" t="str">
        <f t="shared" si="137"/>
        <v/>
      </c>
      <c r="X1282" s="24" t="str">
        <f t="shared" si="138"/>
        <v/>
      </c>
    </row>
    <row r="1283" spans="1:24" x14ac:dyDescent="0.3">
      <c r="A1283" s="4" t="str">
        <f t="shared" si="139"/>
        <v/>
      </c>
      <c r="B1283" s="41"/>
      <c r="C1283" s="42"/>
      <c r="D1283" s="43"/>
      <c r="E1283" s="44"/>
      <c r="F1283" s="44"/>
      <c r="G1283" s="17" t="str">
        <f>IF(OR(E1283="",F1283=""),"",NETWORKDAYS(E1283,F1283,Lister!$D$7:$D$16))</f>
        <v/>
      </c>
      <c r="I1283" s="45" t="str">
        <f t="shared" si="133"/>
        <v/>
      </c>
      <c r="J1283" s="46"/>
      <c r="K1283" s="47">
        <f>IF(ISNUMBER('Opsparede løndele'!I1268),J1283+'Opsparede løndele'!I1268,J1283)</f>
        <v>0</v>
      </c>
      <c r="L1283" s="48"/>
      <c r="M1283" s="49"/>
      <c r="N1283" s="23" t="str">
        <f t="shared" si="134"/>
        <v/>
      </c>
      <c r="O1283" s="21" t="str">
        <f t="shared" si="135"/>
        <v/>
      </c>
      <c r="P1283" s="49"/>
      <c r="Q1283" s="49"/>
      <c r="R1283" s="49"/>
      <c r="S1283" s="22" t="str">
        <f>IFERROR(MAX(IF(OR(P1283="",Q1283="",R1283=""),"",IF(AND(MONTH(E1283)=12,MONTH(F1283)=12),(NETWORKDAYS(E1283,F1283,Lister!$D$7:$D$16)-P1283)*O1283/NETWORKDAYS(Lister!$D$19,Lister!$E$19,Lister!$D$7:$D$16),IF(AND(MONTH(E1283)=12,F1283&gt;DATE(2021,12,31)),(NETWORKDAYS(E1283,Lister!$E$19,Lister!$D$7:$D$16)-P1283)*O1283/NETWORKDAYS(Lister!$D$19,Lister!$E$19,Lister!$D$7:$D$16),IF(E1283&gt;DATE(2021,12,31),0)))),0),"")</f>
        <v/>
      </c>
      <c r="T1283" s="22" t="str">
        <f>IFERROR(MAX(IF(OR(P1283="",Q1283="",R1283=""),"",IF(AND(MONTH(E1283)=1,MONTH(F1283)=1),(NETWORKDAYS(E1283,F1283,Lister!$D$7:$D$16)-Q1283)*O1283/NETWORKDAYS(Lister!$D$20,Lister!$E$20,Lister!$D$7:$D$16),IF(AND(MONTH(E1283)=1,F1283&gt;DATE(2022,1,31)),(NETWORKDAYS(E1283,Lister!$E$20,Lister!$D$7:$D$16)-Q1283)*O1283/NETWORKDAYS(Lister!$D$20,Lister!$E$20,Lister!$D$7:$D$16),IF(AND(E1283&lt;DATE(2022,1,1),MONTH(F1283)=1),(NETWORKDAYS(Lister!$D$20,F1283,Lister!$D$7:$D$16)-Q1283)*O1283/NETWORKDAYS(Lister!$D$20,Lister!$E$20,Lister!$D$7:$D$16),IF(AND(E1283&lt;DATE(2022,1,1),F1283&gt;DATE(2022,1,31)),(NETWORKDAYS(Lister!$D$20,Lister!$E$20,Lister!$D$7:$D$16)-Q1283)*O1283/NETWORKDAYS(Lister!$D$20,Lister!$E$20,Lister!$D$7:$D$16),IF(OR(AND(E1283&lt;DATE(2022,1,1),F1283&lt;DATE(2022,1,1)),E1283&gt;DATE(2022,1,31)),0)))))),0),"")</f>
        <v/>
      </c>
      <c r="U1283" s="22" t="str">
        <f>IFERROR(MAX(IF(OR(P1283="",Q1283="",R1283=""),"",IF(AND(MONTH(E1283)=2,MONTH(F1283)=2),(NETWORKDAYS(E1283,F1283,Lister!$D$7:$D$16)-R1283)*O1283/NETWORKDAYS(Lister!$D$21,Lister!$E$21,Lister!$D$7:$D$16),IF(AND(MONTH(E1283)=2,F1283&gt;DATE(2022,2,28)),(NETWORKDAYS(E1283,Lister!$E$21,Lister!$D$7:$D$16)-R1283)*O1283/NETWORKDAYS(Lister!$D$21,Lister!$E$21,Lister!$D$7:$D$16),IF(AND(E1283&lt;DATE(2022,2,1),MONTH(F1283)=2),(NETWORKDAYS(Lister!$D$21,F1283,Lister!$D$7:$D$16)-R1283)*O1283/NETWORKDAYS(Lister!$D$21,Lister!$E$21,Lister!$D$7:$D$16),IF(AND(E1283&lt;DATE(2022,2,1),F1283&gt;DATE(2022,2,28)),(NETWORKDAYS(Lister!$D$21,Lister!$E$21,Lister!$D$7:$D$16)-R1283)*O1283/NETWORKDAYS(Lister!$D$21,Lister!$E$21,Lister!$D$7:$D$16),IF(OR(AND(E1283&lt;DATE(2022,2,1),F1283&lt;DATE(2022,2,1)),E1283&gt;DATE(2022,2,28)),0)))))),0),"")</f>
        <v/>
      </c>
      <c r="V1283" s="23" t="str">
        <f t="shared" si="136"/>
        <v/>
      </c>
      <c r="W1283" s="23" t="str">
        <f t="shared" si="137"/>
        <v/>
      </c>
      <c r="X1283" s="24" t="str">
        <f t="shared" si="138"/>
        <v/>
      </c>
    </row>
    <row r="1284" spans="1:24" x14ac:dyDescent="0.3">
      <c r="A1284" s="4" t="str">
        <f t="shared" si="139"/>
        <v/>
      </c>
      <c r="B1284" s="41"/>
      <c r="C1284" s="42"/>
      <c r="D1284" s="43"/>
      <c r="E1284" s="44"/>
      <c r="F1284" s="44"/>
      <c r="G1284" s="17" t="str">
        <f>IF(OR(E1284="",F1284=""),"",NETWORKDAYS(E1284,F1284,Lister!$D$7:$D$16))</f>
        <v/>
      </c>
      <c r="I1284" s="45" t="str">
        <f t="shared" si="133"/>
        <v/>
      </c>
      <c r="J1284" s="46"/>
      <c r="K1284" s="47">
        <f>IF(ISNUMBER('Opsparede løndele'!I1269),J1284+'Opsparede løndele'!I1269,J1284)</f>
        <v>0</v>
      </c>
      <c r="L1284" s="48"/>
      <c r="M1284" s="49"/>
      <c r="N1284" s="23" t="str">
        <f t="shared" si="134"/>
        <v/>
      </c>
      <c r="O1284" s="21" t="str">
        <f t="shared" si="135"/>
        <v/>
      </c>
      <c r="P1284" s="49"/>
      <c r="Q1284" s="49"/>
      <c r="R1284" s="49"/>
      <c r="S1284" s="22" t="str">
        <f>IFERROR(MAX(IF(OR(P1284="",Q1284="",R1284=""),"",IF(AND(MONTH(E1284)=12,MONTH(F1284)=12),(NETWORKDAYS(E1284,F1284,Lister!$D$7:$D$16)-P1284)*O1284/NETWORKDAYS(Lister!$D$19,Lister!$E$19,Lister!$D$7:$D$16),IF(AND(MONTH(E1284)=12,F1284&gt;DATE(2021,12,31)),(NETWORKDAYS(E1284,Lister!$E$19,Lister!$D$7:$D$16)-P1284)*O1284/NETWORKDAYS(Lister!$D$19,Lister!$E$19,Lister!$D$7:$D$16),IF(E1284&gt;DATE(2021,12,31),0)))),0),"")</f>
        <v/>
      </c>
      <c r="T1284" s="22" t="str">
        <f>IFERROR(MAX(IF(OR(P1284="",Q1284="",R1284=""),"",IF(AND(MONTH(E1284)=1,MONTH(F1284)=1),(NETWORKDAYS(E1284,F1284,Lister!$D$7:$D$16)-Q1284)*O1284/NETWORKDAYS(Lister!$D$20,Lister!$E$20,Lister!$D$7:$D$16),IF(AND(MONTH(E1284)=1,F1284&gt;DATE(2022,1,31)),(NETWORKDAYS(E1284,Lister!$E$20,Lister!$D$7:$D$16)-Q1284)*O1284/NETWORKDAYS(Lister!$D$20,Lister!$E$20,Lister!$D$7:$D$16),IF(AND(E1284&lt;DATE(2022,1,1),MONTH(F1284)=1),(NETWORKDAYS(Lister!$D$20,F1284,Lister!$D$7:$D$16)-Q1284)*O1284/NETWORKDAYS(Lister!$D$20,Lister!$E$20,Lister!$D$7:$D$16),IF(AND(E1284&lt;DATE(2022,1,1),F1284&gt;DATE(2022,1,31)),(NETWORKDAYS(Lister!$D$20,Lister!$E$20,Lister!$D$7:$D$16)-Q1284)*O1284/NETWORKDAYS(Lister!$D$20,Lister!$E$20,Lister!$D$7:$D$16),IF(OR(AND(E1284&lt;DATE(2022,1,1),F1284&lt;DATE(2022,1,1)),E1284&gt;DATE(2022,1,31)),0)))))),0),"")</f>
        <v/>
      </c>
      <c r="U1284" s="22" t="str">
        <f>IFERROR(MAX(IF(OR(P1284="",Q1284="",R1284=""),"",IF(AND(MONTH(E1284)=2,MONTH(F1284)=2),(NETWORKDAYS(E1284,F1284,Lister!$D$7:$D$16)-R1284)*O1284/NETWORKDAYS(Lister!$D$21,Lister!$E$21,Lister!$D$7:$D$16),IF(AND(MONTH(E1284)=2,F1284&gt;DATE(2022,2,28)),(NETWORKDAYS(E1284,Lister!$E$21,Lister!$D$7:$D$16)-R1284)*O1284/NETWORKDAYS(Lister!$D$21,Lister!$E$21,Lister!$D$7:$D$16),IF(AND(E1284&lt;DATE(2022,2,1),MONTH(F1284)=2),(NETWORKDAYS(Lister!$D$21,F1284,Lister!$D$7:$D$16)-R1284)*O1284/NETWORKDAYS(Lister!$D$21,Lister!$E$21,Lister!$D$7:$D$16),IF(AND(E1284&lt;DATE(2022,2,1),F1284&gt;DATE(2022,2,28)),(NETWORKDAYS(Lister!$D$21,Lister!$E$21,Lister!$D$7:$D$16)-R1284)*O1284/NETWORKDAYS(Lister!$D$21,Lister!$E$21,Lister!$D$7:$D$16),IF(OR(AND(E1284&lt;DATE(2022,2,1),F1284&lt;DATE(2022,2,1)),E1284&gt;DATE(2022,2,28)),0)))))),0),"")</f>
        <v/>
      </c>
      <c r="V1284" s="23" t="str">
        <f t="shared" si="136"/>
        <v/>
      </c>
      <c r="W1284" s="23" t="str">
        <f t="shared" si="137"/>
        <v/>
      </c>
      <c r="X1284" s="24" t="str">
        <f t="shared" si="138"/>
        <v/>
      </c>
    </row>
    <row r="1285" spans="1:24" x14ac:dyDescent="0.3">
      <c r="A1285" s="4" t="str">
        <f t="shared" si="139"/>
        <v/>
      </c>
      <c r="B1285" s="41"/>
      <c r="C1285" s="42"/>
      <c r="D1285" s="43"/>
      <c r="E1285" s="44"/>
      <c r="F1285" s="44"/>
      <c r="G1285" s="17" t="str">
        <f>IF(OR(E1285="",F1285=""),"",NETWORKDAYS(E1285,F1285,Lister!$D$7:$D$16))</f>
        <v/>
      </c>
      <c r="I1285" s="45" t="str">
        <f t="shared" si="133"/>
        <v/>
      </c>
      <c r="J1285" s="46"/>
      <c r="K1285" s="47">
        <f>IF(ISNUMBER('Opsparede løndele'!I1270),J1285+'Opsparede løndele'!I1270,J1285)</f>
        <v>0</v>
      </c>
      <c r="L1285" s="48"/>
      <c r="M1285" s="49"/>
      <c r="N1285" s="23" t="str">
        <f t="shared" si="134"/>
        <v/>
      </c>
      <c r="O1285" s="21" t="str">
        <f t="shared" si="135"/>
        <v/>
      </c>
      <c r="P1285" s="49"/>
      <c r="Q1285" s="49"/>
      <c r="R1285" s="49"/>
      <c r="S1285" s="22" t="str">
        <f>IFERROR(MAX(IF(OR(P1285="",Q1285="",R1285=""),"",IF(AND(MONTH(E1285)=12,MONTH(F1285)=12),(NETWORKDAYS(E1285,F1285,Lister!$D$7:$D$16)-P1285)*O1285/NETWORKDAYS(Lister!$D$19,Lister!$E$19,Lister!$D$7:$D$16),IF(AND(MONTH(E1285)=12,F1285&gt;DATE(2021,12,31)),(NETWORKDAYS(E1285,Lister!$E$19,Lister!$D$7:$D$16)-P1285)*O1285/NETWORKDAYS(Lister!$D$19,Lister!$E$19,Lister!$D$7:$D$16),IF(E1285&gt;DATE(2021,12,31),0)))),0),"")</f>
        <v/>
      </c>
      <c r="T1285" s="22" t="str">
        <f>IFERROR(MAX(IF(OR(P1285="",Q1285="",R1285=""),"",IF(AND(MONTH(E1285)=1,MONTH(F1285)=1),(NETWORKDAYS(E1285,F1285,Lister!$D$7:$D$16)-Q1285)*O1285/NETWORKDAYS(Lister!$D$20,Lister!$E$20,Lister!$D$7:$D$16),IF(AND(MONTH(E1285)=1,F1285&gt;DATE(2022,1,31)),(NETWORKDAYS(E1285,Lister!$E$20,Lister!$D$7:$D$16)-Q1285)*O1285/NETWORKDAYS(Lister!$D$20,Lister!$E$20,Lister!$D$7:$D$16),IF(AND(E1285&lt;DATE(2022,1,1),MONTH(F1285)=1),(NETWORKDAYS(Lister!$D$20,F1285,Lister!$D$7:$D$16)-Q1285)*O1285/NETWORKDAYS(Lister!$D$20,Lister!$E$20,Lister!$D$7:$D$16),IF(AND(E1285&lt;DATE(2022,1,1),F1285&gt;DATE(2022,1,31)),(NETWORKDAYS(Lister!$D$20,Lister!$E$20,Lister!$D$7:$D$16)-Q1285)*O1285/NETWORKDAYS(Lister!$D$20,Lister!$E$20,Lister!$D$7:$D$16),IF(OR(AND(E1285&lt;DATE(2022,1,1),F1285&lt;DATE(2022,1,1)),E1285&gt;DATE(2022,1,31)),0)))))),0),"")</f>
        <v/>
      </c>
      <c r="U1285" s="22" t="str">
        <f>IFERROR(MAX(IF(OR(P1285="",Q1285="",R1285=""),"",IF(AND(MONTH(E1285)=2,MONTH(F1285)=2),(NETWORKDAYS(E1285,F1285,Lister!$D$7:$D$16)-R1285)*O1285/NETWORKDAYS(Lister!$D$21,Lister!$E$21,Lister!$D$7:$D$16),IF(AND(MONTH(E1285)=2,F1285&gt;DATE(2022,2,28)),(NETWORKDAYS(E1285,Lister!$E$21,Lister!$D$7:$D$16)-R1285)*O1285/NETWORKDAYS(Lister!$D$21,Lister!$E$21,Lister!$D$7:$D$16),IF(AND(E1285&lt;DATE(2022,2,1),MONTH(F1285)=2),(NETWORKDAYS(Lister!$D$21,F1285,Lister!$D$7:$D$16)-R1285)*O1285/NETWORKDAYS(Lister!$D$21,Lister!$E$21,Lister!$D$7:$D$16),IF(AND(E1285&lt;DATE(2022,2,1),F1285&gt;DATE(2022,2,28)),(NETWORKDAYS(Lister!$D$21,Lister!$E$21,Lister!$D$7:$D$16)-R1285)*O1285/NETWORKDAYS(Lister!$D$21,Lister!$E$21,Lister!$D$7:$D$16),IF(OR(AND(E1285&lt;DATE(2022,2,1),F1285&lt;DATE(2022,2,1)),E1285&gt;DATE(2022,2,28)),0)))))),0),"")</f>
        <v/>
      </c>
      <c r="V1285" s="23" t="str">
        <f t="shared" si="136"/>
        <v/>
      </c>
      <c r="W1285" s="23" t="str">
        <f t="shared" si="137"/>
        <v/>
      </c>
      <c r="X1285" s="24" t="str">
        <f t="shared" si="138"/>
        <v/>
      </c>
    </row>
    <row r="1286" spans="1:24" x14ac:dyDescent="0.3">
      <c r="A1286" s="4" t="str">
        <f t="shared" si="139"/>
        <v/>
      </c>
      <c r="B1286" s="41"/>
      <c r="C1286" s="42"/>
      <c r="D1286" s="43"/>
      <c r="E1286" s="44"/>
      <c r="F1286" s="44"/>
      <c r="G1286" s="17" t="str">
        <f>IF(OR(E1286="",F1286=""),"",NETWORKDAYS(E1286,F1286,Lister!$D$7:$D$16))</f>
        <v/>
      </c>
      <c r="I1286" s="45" t="str">
        <f t="shared" si="133"/>
        <v/>
      </c>
      <c r="J1286" s="46"/>
      <c r="K1286" s="47">
        <f>IF(ISNUMBER('Opsparede løndele'!I1271),J1286+'Opsparede løndele'!I1271,J1286)</f>
        <v>0</v>
      </c>
      <c r="L1286" s="48"/>
      <c r="M1286" s="49"/>
      <c r="N1286" s="23" t="str">
        <f t="shared" si="134"/>
        <v/>
      </c>
      <c r="O1286" s="21" t="str">
        <f t="shared" si="135"/>
        <v/>
      </c>
      <c r="P1286" s="49"/>
      <c r="Q1286" s="49"/>
      <c r="R1286" s="49"/>
      <c r="S1286" s="22" t="str">
        <f>IFERROR(MAX(IF(OR(P1286="",Q1286="",R1286=""),"",IF(AND(MONTH(E1286)=12,MONTH(F1286)=12),(NETWORKDAYS(E1286,F1286,Lister!$D$7:$D$16)-P1286)*O1286/NETWORKDAYS(Lister!$D$19,Lister!$E$19,Lister!$D$7:$D$16),IF(AND(MONTH(E1286)=12,F1286&gt;DATE(2021,12,31)),(NETWORKDAYS(E1286,Lister!$E$19,Lister!$D$7:$D$16)-P1286)*O1286/NETWORKDAYS(Lister!$D$19,Lister!$E$19,Lister!$D$7:$D$16),IF(E1286&gt;DATE(2021,12,31),0)))),0),"")</f>
        <v/>
      </c>
      <c r="T1286" s="22" t="str">
        <f>IFERROR(MAX(IF(OR(P1286="",Q1286="",R1286=""),"",IF(AND(MONTH(E1286)=1,MONTH(F1286)=1),(NETWORKDAYS(E1286,F1286,Lister!$D$7:$D$16)-Q1286)*O1286/NETWORKDAYS(Lister!$D$20,Lister!$E$20,Lister!$D$7:$D$16),IF(AND(MONTH(E1286)=1,F1286&gt;DATE(2022,1,31)),(NETWORKDAYS(E1286,Lister!$E$20,Lister!$D$7:$D$16)-Q1286)*O1286/NETWORKDAYS(Lister!$D$20,Lister!$E$20,Lister!$D$7:$D$16),IF(AND(E1286&lt;DATE(2022,1,1),MONTH(F1286)=1),(NETWORKDAYS(Lister!$D$20,F1286,Lister!$D$7:$D$16)-Q1286)*O1286/NETWORKDAYS(Lister!$D$20,Lister!$E$20,Lister!$D$7:$D$16),IF(AND(E1286&lt;DATE(2022,1,1),F1286&gt;DATE(2022,1,31)),(NETWORKDAYS(Lister!$D$20,Lister!$E$20,Lister!$D$7:$D$16)-Q1286)*O1286/NETWORKDAYS(Lister!$D$20,Lister!$E$20,Lister!$D$7:$D$16),IF(OR(AND(E1286&lt;DATE(2022,1,1),F1286&lt;DATE(2022,1,1)),E1286&gt;DATE(2022,1,31)),0)))))),0),"")</f>
        <v/>
      </c>
      <c r="U1286" s="22" t="str">
        <f>IFERROR(MAX(IF(OR(P1286="",Q1286="",R1286=""),"",IF(AND(MONTH(E1286)=2,MONTH(F1286)=2),(NETWORKDAYS(E1286,F1286,Lister!$D$7:$D$16)-R1286)*O1286/NETWORKDAYS(Lister!$D$21,Lister!$E$21,Lister!$D$7:$D$16),IF(AND(MONTH(E1286)=2,F1286&gt;DATE(2022,2,28)),(NETWORKDAYS(E1286,Lister!$E$21,Lister!$D$7:$D$16)-R1286)*O1286/NETWORKDAYS(Lister!$D$21,Lister!$E$21,Lister!$D$7:$D$16),IF(AND(E1286&lt;DATE(2022,2,1),MONTH(F1286)=2),(NETWORKDAYS(Lister!$D$21,F1286,Lister!$D$7:$D$16)-R1286)*O1286/NETWORKDAYS(Lister!$D$21,Lister!$E$21,Lister!$D$7:$D$16),IF(AND(E1286&lt;DATE(2022,2,1),F1286&gt;DATE(2022,2,28)),(NETWORKDAYS(Lister!$D$21,Lister!$E$21,Lister!$D$7:$D$16)-R1286)*O1286/NETWORKDAYS(Lister!$D$21,Lister!$E$21,Lister!$D$7:$D$16),IF(OR(AND(E1286&lt;DATE(2022,2,1),F1286&lt;DATE(2022,2,1)),E1286&gt;DATE(2022,2,28)),0)))))),0),"")</f>
        <v/>
      </c>
      <c r="V1286" s="23" t="str">
        <f t="shared" si="136"/>
        <v/>
      </c>
      <c r="W1286" s="23" t="str">
        <f t="shared" si="137"/>
        <v/>
      </c>
      <c r="X1286" s="24" t="str">
        <f t="shared" si="138"/>
        <v/>
      </c>
    </row>
    <row r="1287" spans="1:24" x14ac:dyDescent="0.3">
      <c r="A1287" s="4" t="str">
        <f t="shared" si="139"/>
        <v/>
      </c>
      <c r="B1287" s="41"/>
      <c r="C1287" s="42"/>
      <c r="D1287" s="43"/>
      <c r="E1287" s="44"/>
      <c r="F1287" s="44"/>
      <c r="G1287" s="17" t="str">
        <f>IF(OR(E1287="",F1287=""),"",NETWORKDAYS(E1287,F1287,Lister!$D$7:$D$16))</f>
        <v/>
      </c>
      <c r="I1287" s="45" t="str">
        <f t="shared" si="133"/>
        <v/>
      </c>
      <c r="J1287" s="46"/>
      <c r="K1287" s="47">
        <f>IF(ISNUMBER('Opsparede løndele'!I1272),J1287+'Opsparede løndele'!I1272,J1287)</f>
        <v>0</v>
      </c>
      <c r="L1287" s="48"/>
      <c r="M1287" s="49"/>
      <c r="N1287" s="23" t="str">
        <f t="shared" si="134"/>
        <v/>
      </c>
      <c r="O1287" s="21" t="str">
        <f t="shared" si="135"/>
        <v/>
      </c>
      <c r="P1287" s="49"/>
      <c r="Q1287" s="49"/>
      <c r="R1287" s="49"/>
      <c r="S1287" s="22" t="str">
        <f>IFERROR(MAX(IF(OR(P1287="",Q1287="",R1287=""),"",IF(AND(MONTH(E1287)=12,MONTH(F1287)=12),(NETWORKDAYS(E1287,F1287,Lister!$D$7:$D$16)-P1287)*O1287/NETWORKDAYS(Lister!$D$19,Lister!$E$19,Lister!$D$7:$D$16),IF(AND(MONTH(E1287)=12,F1287&gt;DATE(2021,12,31)),(NETWORKDAYS(E1287,Lister!$E$19,Lister!$D$7:$D$16)-P1287)*O1287/NETWORKDAYS(Lister!$D$19,Lister!$E$19,Lister!$D$7:$D$16),IF(E1287&gt;DATE(2021,12,31),0)))),0),"")</f>
        <v/>
      </c>
      <c r="T1287" s="22" t="str">
        <f>IFERROR(MAX(IF(OR(P1287="",Q1287="",R1287=""),"",IF(AND(MONTH(E1287)=1,MONTH(F1287)=1),(NETWORKDAYS(E1287,F1287,Lister!$D$7:$D$16)-Q1287)*O1287/NETWORKDAYS(Lister!$D$20,Lister!$E$20,Lister!$D$7:$D$16),IF(AND(MONTH(E1287)=1,F1287&gt;DATE(2022,1,31)),(NETWORKDAYS(E1287,Lister!$E$20,Lister!$D$7:$D$16)-Q1287)*O1287/NETWORKDAYS(Lister!$D$20,Lister!$E$20,Lister!$D$7:$D$16),IF(AND(E1287&lt;DATE(2022,1,1),MONTH(F1287)=1),(NETWORKDAYS(Lister!$D$20,F1287,Lister!$D$7:$D$16)-Q1287)*O1287/NETWORKDAYS(Lister!$D$20,Lister!$E$20,Lister!$D$7:$D$16),IF(AND(E1287&lt;DATE(2022,1,1),F1287&gt;DATE(2022,1,31)),(NETWORKDAYS(Lister!$D$20,Lister!$E$20,Lister!$D$7:$D$16)-Q1287)*O1287/NETWORKDAYS(Lister!$D$20,Lister!$E$20,Lister!$D$7:$D$16),IF(OR(AND(E1287&lt;DATE(2022,1,1),F1287&lt;DATE(2022,1,1)),E1287&gt;DATE(2022,1,31)),0)))))),0),"")</f>
        <v/>
      </c>
      <c r="U1287" s="22" t="str">
        <f>IFERROR(MAX(IF(OR(P1287="",Q1287="",R1287=""),"",IF(AND(MONTH(E1287)=2,MONTH(F1287)=2),(NETWORKDAYS(E1287,F1287,Lister!$D$7:$D$16)-R1287)*O1287/NETWORKDAYS(Lister!$D$21,Lister!$E$21,Lister!$D$7:$D$16),IF(AND(MONTH(E1287)=2,F1287&gt;DATE(2022,2,28)),(NETWORKDAYS(E1287,Lister!$E$21,Lister!$D$7:$D$16)-R1287)*O1287/NETWORKDAYS(Lister!$D$21,Lister!$E$21,Lister!$D$7:$D$16),IF(AND(E1287&lt;DATE(2022,2,1),MONTH(F1287)=2),(NETWORKDAYS(Lister!$D$21,F1287,Lister!$D$7:$D$16)-R1287)*O1287/NETWORKDAYS(Lister!$D$21,Lister!$E$21,Lister!$D$7:$D$16),IF(AND(E1287&lt;DATE(2022,2,1),F1287&gt;DATE(2022,2,28)),(NETWORKDAYS(Lister!$D$21,Lister!$E$21,Lister!$D$7:$D$16)-R1287)*O1287/NETWORKDAYS(Lister!$D$21,Lister!$E$21,Lister!$D$7:$D$16),IF(OR(AND(E1287&lt;DATE(2022,2,1),F1287&lt;DATE(2022,2,1)),E1287&gt;DATE(2022,2,28)),0)))))),0),"")</f>
        <v/>
      </c>
      <c r="V1287" s="23" t="str">
        <f t="shared" si="136"/>
        <v/>
      </c>
      <c r="W1287" s="23" t="str">
        <f t="shared" si="137"/>
        <v/>
      </c>
      <c r="X1287" s="24" t="str">
        <f t="shared" si="138"/>
        <v/>
      </c>
    </row>
    <row r="1288" spans="1:24" x14ac:dyDescent="0.3">
      <c r="A1288" s="4" t="str">
        <f t="shared" si="139"/>
        <v/>
      </c>
      <c r="B1288" s="41"/>
      <c r="C1288" s="42"/>
      <c r="D1288" s="43"/>
      <c r="E1288" s="44"/>
      <c r="F1288" s="44"/>
      <c r="G1288" s="17" t="str">
        <f>IF(OR(E1288="",F1288=""),"",NETWORKDAYS(E1288,F1288,Lister!$D$7:$D$16))</f>
        <v/>
      </c>
      <c r="I1288" s="45" t="str">
        <f t="shared" si="133"/>
        <v/>
      </c>
      <c r="J1288" s="46"/>
      <c r="K1288" s="47">
        <f>IF(ISNUMBER('Opsparede løndele'!I1273),J1288+'Opsparede løndele'!I1273,J1288)</f>
        <v>0</v>
      </c>
      <c r="L1288" s="48"/>
      <c r="M1288" s="49"/>
      <c r="N1288" s="23" t="str">
        <f t="shared" si="134"/>
        <v/>
      </c>
      <c r="O1288" s="21" t="str">
        <f t="shared" si="135"/>
        <v/>
      </c>
      <c r="P1288" s="49"/>
      <c r="Q1288" s="49"/>
      <c r="R1288" s="49"/>
      <c r="S1288" s="22" t="str">
        <f>IFERROR(MAX(IF(OR(P1288="",Q1288="",R1288=""),"",IF(AND(MONTH(E1288)=12,MONTH(F1288)=12),(NETWORKDAYS(E1288,F1288,Lister!$D$7:$D$16)-P1288)*O1288/NETWORKDAYS(Lister!$D$19,Lister!$E$19,Lister!$D$7:$D$16),IF(AND(MONTH(E1288)=12,F1288&gt;DATE(2021,12,31)),(NETWORKDAYS(E1288,Lister!$E$19,Lister!$D$7:$D$16)-P1288)*O1288/NETWORKDAYS(Lister!$D$19,Lister!$E$19,Lister!$D$7:$D$16),IF(E1288&gt;DATE(2021,12,31),0)))),0),"")</f>
        <v/>
      </c>
      <c r="T1288" s="22" t="str">
        <f>IFERROR(MAX(IF(OR(P1288="",Q1288="",R1288=""),"",IF(AND(MONTH(E1288)=1,MONTH(F1288)=1),(NETWORKDAYS(E1288,F1288,Lister!$D$7:$D$16)-Q1288)*O1288/NETWORKDAYS(Lister!$D$20,Lister!$E$20,Lister!$D$7:$D$16),IF(AND(MONTH(E1288)=1,F1288&gt;DATE(2022,1,31)),(NETWORKDAYS(E1288,Lister!$E$20,Lister!$D$7:$D$16)-Q1288)*O1288/NETWORKDAYS(Lister!$D$20,Lister!$E$20,Lister!$D$7:$D$16),IF(AND(E1288&lt;DATE(2022,1,1),MONTH(F1288)=1),(NETWORKDAYS(Lister!$D$20,F1288,Lister!$D$7:$D$16)-Q1288)*O1288/NETWORKDAYS(Lister!$D$20,Lister!$E$20,Lister!$D$7:$D$16),IF(AND(E1288&lt;DATE(2022,1,1),F1288&gt;DATE(2022,1,31)),(NETWORKDAYS(Lister!$D$20,Lister!$E$20,Lister!$D$7:$D$16)-Q1288)*O1288/NETWORKDAYS(Lister!$D$20,Lister!$E$20,Lister!$D$7:$D$16),IF(OR(AND(E1288&lt;DATE(2022,1,1),F1288&lt;DATE(2022,1,1)),E1288&gt;DATE(2022,1,31)),0)))))),0),"")</f>
        <v/>
      </c>
      <c r="U1288" s="22" t="str">
        <f>IFERROR(MAX(IF(OR(P1288="",Q1288="",R1288=""),"",IF(AND(MONTH(E1288)=2,MONTH(F1288)=2),(NETWORKDAYS(E1288,F1288,Lister!$D$7:$D$16)-R1288)*O1288/NETWORKDAYS(Lister!$D$21,Lister!$E$21,Lister!$D$7:$D$16),IF(AND(MONTH(E1288)=2,F1288&gt;DATE(2022,2,28)),(NETWORKDAYS(E1288,Lister!$E$21,Lister!$D$7:$D$16)-R1288)*O1288/NETWORKDAYS(Lister!$D$21,Lister!$E$21,Lister!$D$7:$D$16),IF(AND(E1288&lt;DATE(2022,2,1),MONTH(F1288)=2),(NETWORKDAYS(Lister!$D$21,F1288,Lister!$D$7:$D$16)-R1288)*O1288/NETWORKDAYS(Lister!$D$21,Lister!$E$21,Lister!$D$7:$D$16),IF(AND(E1288&lt;DATE(2022,2,1),F1288&gt;DATE(2022,2,28)),(NETWORKDAYS(Lister!$D$21,Lister!$E$21,Lister!$D$7:$D$16)-R1288)*O1288/NETWORKDAYS(Lister!$D$21,Lister!$E$21,Lister!$D$7:$D$16),IF(OR(AND(E1288&lt;DATE(2022,2,1),F1288&lt;DATE(2022,2,1)),E1288&gt;DATE(2022,2,28)),0)))))),0),"")</f>
        <v/>
      </c>
      <c r="V1288" s="23" t="str">
        <f t="shared" si="136"/>
        <v/>
      </c>
      <c r="W1288" s="23" t="str">
        <f t="shared" si="137"/>
        <v/>
      </c>
      <c r="X1288" s="24" t="str">
        <f t="shared" si="138"/>
        <v/>
      </c>
    </row>
    <row r="1289" spans="1:24" x14ac:dyDescent="0.3">
      <c r="A1289" s="4" t="str">
        <f t="shared" si="139"/>
        <v/>
      </c>
      <c r="B1289" s="41"/>
      <c r="C1289" s="42"/>
      <c r="D1289" s="43"/>
      <c r="E1289" s="44"/>
      <c r="F1289" s="44"/>
      <c r="G1289" s="17" t="str">
        <f>IF(OR(E1289="",F1289=""),"",NETWORKDAYS(E1289,F1289,Lister!$D$7:$D$16))</f>
        <v/>
      </c>
      <c r="I1289" s="45" t="str">
        <f t="shared" si="133"/>
        <v/>
      </c>
      <c r="J1289" s="46"/>
      <c r="K1289" s="47">
        <f>IF(ISNUMBER('Opsparede løndele'!I1274),J1289+'Opsparede løndele'!I1274,J1289)</f>
        <v>0</v>
      </c>
      <c r="L1289" s="48"/>
      <c r="M1289" s="49"/>
      <c r="N1289" s="23" t="str">
        <f t="shared" si="134"/>
        <v/>
      </c>
      <c r="O1289" s="21" t="str">
        <f t="shared" si="135"/>
        <v/>
      </c>
      <c r="P1289" s="49"/>
      <c r="Q1289" s="49"/>
      <c r="R1289" s="49"/>
      <c r="S1289" s="22" t="str">
        <f>IFERROR(MAX(IF(OR(P1289="",Q1289="",R1289=""),"",IF(AND(MONTH(E1289)=12,MONTH(F1289)=12),(NETWORKDAYS(E1289,F1289,Lister!$D$7:$D$16)-P1289)*O1289/NETWORKDAYS(Lister!$D$19,Lister!$E$19,Lister!$D$7:$D$16),IF(AND(MONTH(E1289)=12,F1289&gt;DATE(2021,12,31)),(NETWORKDAYS(E1289,Lister!$E$19,Lister!$D$7:$D$16)-P1289)*O1289/NETWORKDAYS(Lister!$D$19,Lister!$E$19,Lister!$D$7:$D$16),IF(E1289&gt;DATE(2021,12,31),0)))),0),"")</f>
        <v/>
      </c>
      <c r="T1289" s="22" t="str">
        <f>IFERROR(MAX(IF(OR(P1289="",Q1289="",R1289=""),"",IF(AND(MONTH(E1289)=1,MONTH(F1289)=1),(NETWORKDAYS(E1289,F1289,Lister!$D$7:$D$16)-Q1289)*O1289/NETWORKDAYS(Lister!$D$20,Lister!$E$20,Lister!$D$7:$D$16),IF(AND(MONTH(E1289)=1,F1289&gt;DATE(2022,1,31)),(NETWORKDAYS(E1289,Lister!$E$20,Lister!$D$7:$D$16)-Q1289)*O1289/NETWORKDAYS(Lister!$D$20,Lister!$E$20,Lister!$D$7:$D$16),IF(AND(E1289&lt;DATE(2022,1,1),MONTH(F1289)=1),(NETWORKDAYS(Lister!$D$20,F1289,Lister!$D$7:$D$16)-Q1289)*O1289/NETWORKDAYS(Lister!$D$20,Lister!$E$20,Lister!$D$7:$D$16),IF(AND(E1289&lt;DATE(2022,1,1),F1289&gt;DATE(2022,1,31)),(NETWORKDAYS(Lister!$D$20,Lister!$E$20,Lister!$D$7:$D$16)-Q1289)*O1289/NETWORKDAYS(Lister!$D$20,Lister!$E$20,Lister!$D$7:$D$16),IF(OR(AND(E1289&lt;DATE(2022,1,1),F1289&lt;DATE(2022,1,1)),E1289&gt;DATE(2022,1,31)),0)))))),0),"")</f>
        <v/>
      </c>
      <c r="U1289" s="22" t="str">
        <f>IFERROR(MAX(IF(OR(P1289="",Q1289="",R1289=""),"",IF(AND(MONTH(E1289)=2,MONTH(F1289)=2),(NETWORKDAYS(E1289,F1289,Lister!$D$7:$D$16)-R1289)*O1289/NETWORKDAYS(Lister!$D$21,Lister!$E$21,Lister!$D$7:$D$16),IF(AND(MONTH(E1289)=2,F1289&gt;DATE(2022,2,28)),(NETWORKDAYS(E1289,Lister!$E$21,Lister!$D$7:$D$16)-R1289)*O1289/NETWORKDAYS(Lister!$D$21,Lister!$E$21,Lister!$D$7:$D$16),IF(AND(E1289&lt;DATE(2022,2,1),MONTH(F1289)=2),(NETWORKDAYS(Lister!$D$21,F1289,Lister!$D$7:$D$16)-R1289)*O1289/NETWORKDAYS(Lister!$D$21,Lister!$E$21,Lister!$D$7:$D$16),IF(AND(E1289&lt;DATE(2022,2,1),F1289&gt;DATE(2022,2,28)),(NETWORKDAYS(Lister!$D$21,Lister!$E$21,Lister!$D$7:$D$16)-R1289)*O1289/NETWORKDAYS(Lister!$D$21,Lister!$E$21,Lister!$D$7:$D$16),IF(OR(AND(E1289&lt;DATE(2022,2,1),F1289&lt;DATE(2022,2,1)),E1289&gt;DATE(2022,2,28)),0)))))),0),"")</f>
        <v/>
      </c>
      <c r="V1289" s="23" t="str">
        <f t="shared" si="136"/>
        <v/>
      </c>
      <c r="W1289" s="23" t="str">
        <f t="shared" si="137"/>
        <v/>
      </c>
      <c r="X1289" s="24" t="str">
        <f t="shared" si="138"/>
        <v/>
      </c>
    </row>
    <row r="1290" spans="1:24" x14ac:dyDescent="0.3">
      <c r="A1290" s="4" t="str">
        <f t="shared" si="139"/>
        <v/>
      </c>
      <c r="B1290" s="41"/>
      <c r="C1290" s="42"/>
      <c r="D1290" s="43"/>
      <c r="E1290" s="44"/>
      <c r="F1290" s="44"/>
      <c r="G1290" s="17" t="str">
        <f>IF(OR(E1290="",F1290=""),"",NETWORKDAYS(E1290,F1290,Lister!$D$7:$D$16))</f>
        <v/>
      </c>
      <c r="I1290" s="45" t="str">
        <f t="shared" si="133"/>
        <v/>
      </c>
      <c r="J1290" s="46"/>
      <c r="K1290" s="47">
        <f>IF(ISNUMBER('Opsparede løndele'!I1275),J1290+'Opsparede løndele'!I1275,J1290)</f>
        <v>0</v>
      </c>
      <c r="L1290" s="48"/>
      <c r="M1290" s="49"/>
      <c r="N1290" s="23" t="str">
        <f t="shared" si="134"/>
        <v/>
      </c>
      <c r="O1290" s="21" t="str">
        <f t="shared" si="135"/>
        <v/>
      </c>
      <c r="P1290" s="49"/>
      <c r="Q1290" s="49"/>
      <c r="R1290" s="49"/>
      <c r="S1290" s="22" t="str">
        <f>IFERROR(MAX(IF(OR(P1290="",Q1290="",R1290=""),"",IF(AND(MONTH(E1290)=12,MONTH(F1290)=12),(NETWORKDAYS(E1290,F1290,Lister!$D$7:$D$16)-P1290)*O1290/NETWORKDAYS(Lister!$D$19,Lister!$E$19,Lister!$D$7:$D$16),IF(AND(MONTH(E1290)=12,F1290&gt;DATE(2021,12,31)),(NETWORKDAYS(E1290,Lister!$E$19,Lister!$D$7:$D$16)-P1290)*O1290/NETWORKDAYS(Lister!$D$19,Lister!$E$19,Lister!$D$7:$D$16),IF(E1290&gt;DATE(2021,12,31),0)))),0),"")</f>
        <v/>
      </c>
      <c r="T1290" s="22" t="str">
        <f>IFERROR(MAX(IF(OR(P1290="",Q1290="",R1290=""),"",IF(AND(MONTH(E1290)=1,MONTH(F1290)=1),(NETWORKDAYS(E1290,F1290,Lister!$D$7:$D$16)-Q1290)*O1290/NETWORKDAYS(Lister!$D$20,Lister!$E$20,Lister!$D$7:$D$16),IF(AND(MONTH(E1290)=1,F1290&gt;DATE(2022,1,31)),(NETWORKDAYS(E1290,Lister!$E$20,Lister!$D$7:$D$16)-Q1290)*O1290/NETWORKDAYS(Lister!$D$20,Lister!$E$20,Lister!$D$7:$D$16),IF(AND(E1290&lt;DATE(2022,1,1),MONTH(F1290)=1),(NETWORKDAYS(Lister!$D$20,F1290,Lister!$D$7:$D$16)-Q1290)*O1290/NETWORKDAYS(Lister!$D$20,Lister!$E$20,Lister!$D$7:$D$16),IF(AND(E1290&lt;DATE(2022,1,1),F1290&gt;DATE(2022,1,31)),(NETWORKDAYS(Lister!$D$20,Lister!$E$20,Lister!$D$7:$D$16)-Q1290)*O1290/NETWORKDAYS(Lister!$D$20,Lister!$E$20,Lister!$D$7:$D$16),IF(OR(AND(E1290&lt;DATE(2022,1,1),F1290&lt;DATE(2022,1,1)),E1290&gt;DATE(2022,1,31)),0)))))),0),"")</f>
        <v/>
      </c>
      <c r="U1290" s="22" t="str">
        <f>IFERROR(MAX(IF(OR(P1290="",Q1290="",R1290=""),"",IF(AND(MONTH(E1290)=2,MONTH(F1290)=2),(NETWORKDAYS(E1290,F1290,Lister!$D$7:$D$16)-R1290)*O1290/NETWORKDAYS(Lister!$D$21,Lister!$E$21,Lister!$D$7:$D$16),IF(AND(MONTH(E1290)=2,F1290&gt;DATE(2022,2,28)),(NETWORKDAYS(E1290,Lister!$E$21,Lister!$D$7:$D$16)-R1290)*O1290/NETWORKDAYS(Lister!$D$21,Lister!$E$21,Lister!$D$7:$D$16),IF(AND(E1290&lt;DATE(2022,2,1),MONTH(F1290)=2),(NETWORKDAYS(Lister!$D$21,F1290,Lister!$D$7:$D$16)-R1290)*O1290/NETWORKDAYS(Lister!$D$21,Lister!$E$21,Lister!$D$7:$D$16),IF(AND(E1290&lt;DATE(2022,2,1),F1290&gt;DATE(2022,2,28)),(NETWORKDAYS(Lister!$D$21,Lister!$E$21,Lister!$D$7:$D$16)-R1290)*O1290/NETWORKDAYS(Lister!$D$21,Lister!$E$21,Lister!$D$7:$D$16),IF(OR(AND(E1290&lt;DATE(2022,2,1),F1290&lt;DATE(2022,2,1)),E1290&gt;DATE(2022,2,28)),0)))))),0),"")</f>
        <v/>
      </c>
      <c r="V1290" s="23" t="str">
        <f t="shared" si="136"/>
        <v/>
      </c>
      <c r="W1290" s="23" t="str">
        <f t="shared" si="137"/>
        <v/>
      </c>
      <c r="X1290" s="24" t="str">
        <f t="shared" si="138"/>
        <v/>
      </c>
    </row>
    <row r="1291" spans="1:24" x14ac:dyDescent="0.3">
      <c r="A1291" s="4" t="str">
        <f t="shared" si="139"/>
        <v/>
      </c>
      <c r="B1291" s="41"/>
      <c r="C1291" s="42"/>
      <c r="D1291" s="43"/>
      <c r="E1291" s="44"/>
      <c r="F1291" s="44"/>
      <c r="G1291" s="17" t="str">
        <f>IF(OR(E1291="",F1291=""),"",NETWORKDAYS(E1291,F1291,Lister!$D$7:$D$16))</f>
        <v/>
      </c>
      <c r="I1291" s="45" t="str">
        <f t="shared" si="133"/>
        <v/>
      </c>
      <c r="J1291" s="46"/>
      <c r="K1291" s="47">
        <f>IF(ISNUMBER('Opsparede løndele'!I1276),J1291+'Opsparede løndele'!I1276,J1291)</f>
        <v>0</v>
      </c>
      <c r="L1291" s="48"/>
      <c r="M1291" s="49"/>
      <c r="N1291" s="23" t="str">
        <f t="shared" si="134"/>
        <v/>
      </c>
      <c r="O1291" s="21" t="str">
        <f t="shared" si="135"/>
        <v/>
      </c>
      <c r="P1291" s="49"/>
      <c r="Q1291" s="49"/>
      <c r="R1291" s="49"/>
      <c r="S1291" s="22" t="str">
        <f>IFERROR(MAX(IF(OR(P1291="",Q1291="",R1291=""),"",IF(AND(MONTH(E1291)=12,MONTH(F1291)=12),(NETWORKDAYS(E1291,F1291,Lister!$D$7:$D$16)-P1291)*O1291/NETWORKDAYS(Lister!$D$19,Lister!$E$19,Lister!$D$7:$D$16),IF(AND(MONTH(E1291)=12,F1291&gt;DATE(2021,12,31)),(NETWORKDAYS(E1291,Lister!$E$19,Lister!$D$7:$D$16)-P1291)*O1291/NETWORKDAYS(Lister!$D$19,Lister!$E$19,Lister!$D$7:$D$16),IF(E1291&gt;DATE(2021,12,31),0)))),0),"")</f>
        <v/>
      </c>
      <c r="T1291" s="22" t="str">
        <f>IFERROR(MAX(IF(OR(P1291="",Q1291="",R1291=""),"",IF(AND(MONTH(E1291)=1,MONTH(F1291)=1),(NETWORKDAYS(E1291,F1291,Lister!$D$7:$D$16)-Q1291)*O1291/NETWORKDAYS(Lister!$D$20,Lister!$E$20,Lister!$D$7:$D$16),IF(AND(MONTH(E1291)=1,F1291&gt;DATE(2022,1,31)),(NETWORKDAYS(E1291,Lister!$E$20,Lister!$D$7:$D$16)-Q1291)*O1291/NETWORKDAYS(Lister!$D$20,Lister!$E$20,Lister!$D$7:$D$16),IF(AND(E1291&lt;DATE(2022,1,1),MONTH(F1291)=1),(NETWORKDAYS(Lister!$D$20,F1291,Lister!$D$7:$D$16)-Q1291)*O1291/NETWORKDAYS(Lister!$D$20,Lister!$E$20,Lister!$D$7:$D$16),IF(AND(E1291&lt;DATE(2022,1,1),F1291&gt;DATE(2022,1,31)),(NETWORKDAYS(Lister!$D$20,Lister!$E$20,Lister!$D$7:$D$16)-Q1291)*O1291/NETWORKDAYS(Lister!$D$20,Lister!$E$20,Lister!$D$7:$D$16),IF(OR(AND(E1291&lt;DATE(2022,1,1),F1291&lt;DATE(2022,1,1)),E1291&gt;DATE(2022,1,31)),0)))))),0),"")</f>
        <v/>
      </c>
      <c r="U1291" s="22" t="str">
        <f>IFERROR(MAX(IF(OR(P1291="",Q1291="",R1291=""),"",IF(AND(MONTH(E1291)=2,MONTH(F1291)=2),(NETWORKDAYS(E1291,F1291,Lister!$D$7:$D$16)-R1291)*O1291/NETWORKDAYS(Lister!$D$21,Lister!$E$21,Lister!$D$7:$D$16),IF(AND(MONTH(E1291)=2,F1291&gt;DATE(2022,2,28)),(NETWORKDAYS(E1291,Lister!$E$21,Lister!$D$7:$D$16)-R1291)*O1291/NETWORKDAYS(Lister!$D$21,Lister!$E$21,Lister!$D$7:$D$16),IF(AND(E1291&lt;DATE(2022,2,1),MONTH(F1291)=2),(NETWORKDAYS(Lister!$D$21,F1291,Lister!$D$7:$D$16)-R1291)*O1291/NETWORKDAYS(Lister!$D$21,Lister!$E$21,Lister!$D$7:$D$16),IF(AND(E1291&lt;DATE(2022,2,1),F1291&gt;DATE(2022,2,28)),(NETWORKDAYS(Lister!$D$21,Lister!$E$21,Lister!$D$7:$D$16)-R1291)*O1291/NETWORKDAYS(Lister!$D$21,Lister!$E$21,Lister!$D$7:$D$16),IF(OR(AND(E1291&lt;DATE(2022,2,1),F1291&lt;DATE(2022,2,1)),E1291&gt;DATE(2022,2,28)),0)))))),0),"")</f>
        <v/>
      </c>
      <c r="V1291" s="23" t="str">
        <f t="shared" si="136"/>
        <v/>
      </c>
      <c r="W1291" s="23" t="str">
        <f t="shared" si="137"/>
        <v/>
      </c>
      <c r="X1291" s="24" t="str">
        <f t="shared" si="138"/>
        <v/>
      </c>
    </row>
    <row r="1292" spans="1:24" x14ac:dyDescent="0.3">
      <c r="A1292" s="4" t="str">
        <f t="shared" si="139"/>
        <v/>
      </c>
      <c r="B1292" s="41"/>
      <c r="C1292" s="42"/>
      <c r="D1292" s="43"/>
      <c r="E1292" s="44"/>
      <c r="F1292" s="44"/>
      <c r="G1292" s="17" t="str">
        <f>IF(OR(E1292="",F1292=""),"",NETWORKDAYS(E1292,F1292,Lister!$D$7:$D$16))</f>
        <v/>
      </c>
      <c r="I1292" s="45" t="str">
        <f t="shared" si="133"/>
        <v/>
      </c>
      <c r="J1292" s="46"/>
      <c r="K1292" s="47">
        <f>IF(ISNUMBER('Opsparede løndele'!I1277),J1292+'Opsparede løndele'!I1277,J1292)</f>
        <v>0</v>
      </c>
      <c r="L1292" s="48"/>
      <c r="M1292" s="49"/>
      <c r="N1292" s="23" t="str">
        <f t="shared" si="134"/>
        <v/>
      </c>
      <c r="O1292" s="21" t="str">
        <f t="shared" si="135"/>
        <v/>
      </c>
      <c r="P1292" s="49"/>
      <c r="Q1292" s="49"/>
      <c r="R1292" s="49"/>
      <c r="S1292" s="22" t="str">
        <f>IFERROR(MAX(IF(OR(P1292="",Q1292="",R1292=""),"",IF(AND(MONTH(E1292)=12,MONTH(F1292)=12),(NETWORKDAYS(E1292,F1292,Lister!$D$7:$D$16)-P1292)*O1292/NETWORKDAYS(Lister!$D$19,Lister!$E$19,Lister!$D$7:$D$16),IF(AND(MONTH(E1292)=12,F1292&gt;DATE(2021,12,31)),(NETWORKDAYS(E1292,Lister!$E$19,Lister!$D$7:$D$16)-P1292)*O1292/NETWORKDAYS(Lister!$D$19,Lister!$E$19,Lister!$D$7:$D$16),IF(E1292&gt;DATE(2021,12,31),0)))),0),"")</f>
        <v/>
      </c>
      <c r="T1292" s="22" t="str">
        <f>IFERROR(MAX(IF(OR(P1292="",Q1292="",R1292=""),"",IF(AND(MONTH(E1292)=1,MONTH(F1292)=1),(NETWORKDAYS(E1292,F1292,Lister!$D$7:$D$16)-Q1292)*O1292/NETWORKDAYS(Lister!$D$20,Lister!$E$20,Lister!$D$7:$D$16),IF(AND(MONTH(E1292)=1,F1292&gt;DATE(2022,1,31)),(NETWORKDAYS(E1292,Lister!$E$20,Lister!$D$7:$D$16)-Q1292)*O1292/NETWORKDAYS(Lister!$D$20,Lister!$E$20,Lister!$D$7:$D$16),IF(AND(E1292&lt;DATE(2022,1,1),MONTH(F1292)=1),(NETWORKDAYS(Lister!$D$20,F1292,Lister!$D$7:$D$16)-Q1292)*O1292/NETWORKDAYS(Lister!$D$20,Lister!$E$20,Lister!$D$7:$D$16),IF(AND(E1292&lt;DATE(2022,1,1),F1292&gt;DATE(2022,1,31)),(NETWORKDAYS(Lister!$D$20,Lister!$E$20,Lister!$D$7:$D$16)-Q1292)*O1292/NETWORKDAYS(Lister!$D$20,Lister!$E$20,Lister!$D$7:$D$16),IF(OR(AND(E1292&lt;DATE(2022,1,1),F1292&lt;DATE(2022,1,1)),E1292&gt;DATE(2022,1,31)),0)))))),0),"")</f>
        <v/>
      </c>
      <c r="U1292" s="22" t="str">
        <f>IFERROR(MAX(IF(OR(P1292="",Q1292="",R1292=""),"",IF(AND(MONTH(E1292)=2,MONTH(F1292)=2),(NETWORKDAYS(E1292,F1292,Lister!$D$7:$D$16)-R1292)*O1292/NETWORKDAYS(Lister!$D$21,Lister!$E$21,Lister!$D$7:$D$16),IF(AND(MONTH(E1292)=2,F1292&gt;DATE(2022,2,28)),(NETWORKDAYS(E1292,Lister!$E$21,Lister!$D$7:$D$16)-R1292)*O1292/NETWORKDAYS(Lister!$D$21,Lister!$E$21,Lister!$D$7:$D$16),IF(AND(E1292&lt;DATE(2022,2,1),MONTH(F1292)=2),(NETWORKDAYS(Lister!$D$21,F1292,Lister!$D$7:$D$16)-R1292)*O1292/NETWORKDAYS(Lister!$D$21,Lister!$E$21,Lister!$D$7:$D$16),IF(AND(E1292&lt;DATE(2022,2,1),F1292&gt;DATE(2022,2,28)),(NETWORKDAYS(Lister!$D$21,Lister!$E$21,Lister!$D$7:$D$16)-R1292)*O1292/NETWORKDAYS(Lister!$D$21,Lister!$E$21,Lister!$D$7:$D$16),IF(OR(AND(E1292&lt;DATE(2022,2,1),F1292&lt;DATE(2022,2,1)),E1292&gt;DATE(2022,2,28)),0)))))),0),"")</f>
        <v/>
      </c>
      <c r="V1292" s="23" t="str">
        <f t="shared" si="136"/>
        <v/>
      </c>
      <c r="W1292" s="23" t="str">
        <f t="shared" si="137"/>
        <v/>
      </c>
      <c r="X1292" s="24" t="str">
        <f t="shared" si="138"/>
        <v/>
      </c>
    </row>
    <row r="1293" spans="1:24" x14ac:dyDescent="0.3">
      <c r="A1293" s="4" t="str">
        <f t="shared" si="139"/>
        <v/>
      </c>
      <c r="B1293" s="41"/>
      <c r="C1293" s="42"/>
      <c r="D1293" s="43"/>
      <c r="E1293" s="44"/>
      <c r="F1293" s="44"/>
      <c r="G1293" s="17" t="str">
        <f>IF(OR(E1293="",F1293=""),"",NETWORKDAYS(E1293,F1293,Lister!$D$7:$D$16))</f>
        <v/>
      </c>
      <c r="I1293" s="45" t="str">
        <f t="shared" si="133"/>
        <v/>
      </c>
      <c r="J1293" s="46"/>
      <c r="K1293" s="47">
        <f>IF(ISNUMBER('Opsparede løndele'!I1278),J1293+'Opsparede løndele'!I1278,J1293)</f>
        <v>0</v>
      </c>
      <c r="L1293" s="48"/>
      <c r="M1293" s="49"/>
      <c r="N1293" s="23" t="str">
        <f t="shared" si="134"/>
        <v/>
      </c>
      <c r="O1293" s="21" t="str">
        <f t="shared" si="135"/>
        <v/>
      </c>
      <c r="P1293" s="49"/>
      <c r="Q1293" s="49"/>
      <c r="R1293" s="49"/>
      <c r="S1293" s="22" t="str">
        <f>IFERROR(MAX(IF(OR(P1293="",Q1293="",R1293=""),"",IF(AND(MONTH(E1293)=12,MONTH(F1293)=12),(NETWORKDAYS(E1293,F1293,Lister!$D$7:$D$16)-P1293)*O1293/NETWORKDAYS(Lister!$D$19,Lister!$E$19,Lister!$D$7:$D$16),IF(AND(MONTH(E1293)=12,F1293&gt;DATE(2021,12,31)),(NETWORKDAYS(E1293,Lister!$E$19,Lister!$D$7:$D$16)-P1293)*O1293/NETWORKDAYS(Lister!$D$19,Lister!$E$19,Lister!$D$7:$D$16),IF(E1293&gt;DATE(2021,12,31),0)))),0),"")</f>
        <v/>
      </c>
      <c r="T1293" s="22" t="str">
        <f>IFERROR(MAX(IF(OR(P1293="",Q1293="",R1293=""),"",IF(AND(MONTH(E1293)=1,MONTH(F1293)=1),(NETWORKDAYS(E1293,F1293,Lister!$D$7:$D$16)-Q1293)*O1293/NETWORKDAYS(Lister!$D$20,Lister!$E$20,Lister!$D$7:$D$16),IF(AND(MONTH(E1293)=1,F1293&gt;DATE(2022,1,31)),(NETWORKDAYS(E1293,Lister!$E$20,Lister!$D$7:$D$16)-Q1293)*O1293/NETWORKDAYS(Lister!$D$20,Lister!$E$20,Lister!$D$7:$D$16),IF(AND(E1293&lt;DATE(2022,1,1),MONTH(F1293)=1),(NETWORKDAYS(Lister!$D$20,F1293,Lister!$D$7:$D$16)-Q1293)*O1293/NETWORKDAYS(Lister!$D$20,Lister!$E$20,Lister!$D$7:$D$16),IF(AND(E1293&lt;DATE(2022,1,1),F1293&gt;DATE(2022,1,31)),(NETWORKDAYS(Lister!$D$20,Lister!$E$20,Lister!$D$7:$D$16)-Q1293)*O1293/NETWORKDAYS(Lister!$D$20,Lister!$E$20,Lister!$D$7:$D$16),IF(OR(AND(E1293&lt;DATE(2022,1,1),F1293&lt;DATE(2022,1,1)),E1293&gt;DATE(2022,1,31)),0)))))),0),"")</f>
        <v/>
      </c>
      <c r="U1293" s="22" t="str">
        <f>IFERROR(MAX(IF(OR(P1293="",Q1293="",R1293=""),"",IF(AND(MONTH(E1293)=2,MONTH(F1293)=2),(NETWORKDAYS(E1293,F1293,Lister!$D$7:$D$16)-R1293)*O1293/NETWORKDAYS(Lister!$D$21,Lister!$E$21,Lister!$D$7:$D$16),IF(AND(MONTH(E1293)=2,F1293&gt;DATE(2022,2,28)),(NETWORKDAYS(E1293,Lister!$E$21,Lister!$D$7:$D$16)-R1293)*O1293/NETWORKDAYS(Lister!$D$21,Lister!$E$21,Lister!$D$7:$D$16),IF(AND(E1293&lt;DATE(2022,2,1),MONTH(F1293)=2),(NETWORKDAYS(Lister!$D$21,F1293,Lister!$D$7:$D$16)-R1293)*O1293/NETWORKDAYS(Lister!$D$21,Lister!$E$21,Lister!$D$7:$D$16),IF(AND(E1293&lt;DATE(2022,2,1),F1293&gt;DATE(2022,2,28)),(NETWORKDAYS(Lister!$D$21,Lister!$E$21,Lister!$D$7:$D$16)-R1293)*O1293/NETWORKDAYS(Lister!$D$21,Lister!$E$21,Lister!$D$7:$D$16),IF(OR(AND(E1293&lt;DATE(2022,2,1),F1293&lt;DATE(2022,2,1)),E1293&gt;DATE(2022,2,28)),0)))))),0),"")</f>
        <v/>
      </c>
      <c r="V1293" s="23" t="str">
        <f t="shared" si="136"/>
        <v/>
      </c>
      <c r="W1293" s="23" t="str">
        <f t="shared" si="137"/>
        <v/>
      </c>
      <c r="X1293" s="24" t="str">
        <f t="shared" si="138"/>
        <v/>
      </c>
    </row>
    <row r="1294" spans="1:24" x14ac:dyDescent="0.3">
      <c r="A1294" s="4" t="str">
        <f t="shared" si="139"/>
        <v/>
      </c>
      <c r="B1294" s="41"/>
      <c r="C1294" s="42"/>
      <c r="D1294" s="43"/>
      <c r="E1294" s="44"/>
      <c r="F1294" s="44"/>
      <c r="G1294" s="17" t="str">
        <f>IF(OR(E1294="",F1294=""),"",NETWORKDAYS(E1294,F1294,Lister!$D$7:$D$16))</f>
        <v/>
      </c>
      <c r="I1294" s="45" t="str">
        <f t="shared" si="133"/>
        <v/>
      </c>
      <c r="J1294" s="46"/>
      <c r="K1294" s="47">
        <f>IF(ISNUMBER('Opsparede løndele'!I1279),J1294+'Opsparede løndele'!I1279,J1294)</f>
        <v>0</v>
      </c>
      <c r="L1294" s="48"/>
      <c r="M1294" s="49"/>
      <c r="N1294" s="23" t="str">
        <f t="shared" si="134"/>
        <v/>
      </c>
      <c r="O1294" s="21" t="str">
        <f t="shared" si="135"/>
        <v/>
      </c>
      <c r="P1294" s="49"/>
      <c r="Q1294" s="49"/>
      <c r="R1294" s="49"/>
      <c r="S1294" s="22" t="str">
        <f>IFERROR(MAX(IF(OR(P1294="",Q1294="",R1294=""),"",IF(AND(MONTH(E1294)=12,MONTH(F1294)=12),(NETWORKDAYS(E1294,F1294,Lister!$D$7:$D$16)-P1294)*O1294/NETWORKDAYS(Lister!$D$19,Lister!$E$19,Lister!$D$7:$D$16),IF(AND(MONTH(E1294)=12,F1294&gt;DATE(2021,12,31)),(NETWORKDAYS(E1294,Lister!$E$19,Lister!$D$7:$D$16)-P1294)*O1294/NETWORKDAYS(Lister!$D$19,Lister!$E$19,Lister!$D$7:$D$16),IF(E1294&gt;DATE(2021,12,31),0)))),0),"")</f>
        <v/>
      </c>
      <c r="T1294" s="22" t="str">
        <f>IFERROR(MAX(IF(OR(P1294="",Q1294="",R1294=""),"",IF(AND(MONTH(E1294)=1,MONTH(F1294)=1),(NETWORKDAYS(E1294,F1294,Lister!$D$7:$D$16)-Q1294)*O1294/NETWORKDAYS(Lister!$D$20,Lister!$E$20,Lister!$D$7:$D$16),IF(AND(MONTH(E1294)=1,F1294&gt;DATE(2022,1,31)),(NETWORKDAYS(E1294,Lister!$E$20,Lister!$D$7:$D$16)-Q1294)*O1294/NETWORKDAYS(Lister!$D$20,Lister!$E$20,Lister!$D$7:$D$16),IF(AND(E1294&lt;DATE(2022,1,1),MONTH(F1294)=1),(NETWORKDAYS(Lister!$D$20,F1294,Lister!$D$7:$D$16)-Q1294)*O1294/NETWORKDAYS(Lister!$D$20,Lister!$E$20,Lister!$D$7:$D$16),IF(AND(E1294&lt;DATE(2022,1,1),F1294&gt;DATE(2022,1,31)),(NETWORKDAYS(Lister!$D$20,Lister!$E$20,Lister!$D$7:$D$16)-Q1294)*O1294/NETWORKDAYS(Lister!$D$20,Lister!$E$20,Lister!$D$7:$D$16),IF(OR(AND(E1294&lt;DATE(2022,1,1),F1294&lt;DATE(2022,1,1)),E1294&gt;DATE(2022,1,31)),0)))))),0),"")</f>
        <v/>
      </c>
      <c r="U1294" s="22" t="str">
        <f>IFERROR(MAX(IF(OR(P1294="",Q1294="",R1294=""),"",IF(AND(MONTH(E1294)=2,MONTH(F1294)=2),(NETWORKDAYS(E1294,F1294,Lister!$D$7:$D$16)-R1294)*O1294/NETWORKDAYS(Lister!$D$21,Lister!$E$21,Lister!$D$7:$D$16),IF(AND(MONTH(E1294)=2,F1294&gt;DATE(2022,2,28)),(NETWORKDAYS(E1294,Lister!$E$21,Lister!$D$7:$D$16)-R1294)*O1294/NETWORKDAYS(Lister!$D$21,Lister!$E$21,Lister!$D$7:$D$16),IF(AND(E1294&lt;DATE(2022,2,1),MONTH(F1294)=2),(NETWORKDAYS(Lister!$D$21,F1294,Lister!$D$7:$D$16)-R1294)*O1294/NETWORKDAYS(Lister!$D$21,Lister!$E$21,Lister!$D$7:$D$16),IF(AND(E1294&lt;DATE(2022,2,1),F1294&gt;DATE(2022,2,28)),(NETWORKDAYS(Lister!$D$21,Lister!$E$21,Lister!$D$7:$D$16)-R1294)*O1294/NETWORKDAYS(Lister!$D$21,Lister!$E$21,Lister!$D$7:$D$16),IF(OR(AND(E1294&lt;DATE(2022,2,1),F1294&lt;DATE(2022,2,1)),E1294&gt;DATE(2022,2,28)),0)))))),0),"")</f>
        <v/>
      </c>
      <c r="V1294" s="23" t="str">
        <f t="shared" si="136"/>
        <v/>
      </c>
      <c r="W1294" s="23" t="str">
        <f t="shared" si="137"/>
        <v/>
      </c>
      <c r="X1294" s="24" t="str">
        <f t="shared" si="138"/>
        <v/>
      </c>
    </row>
    <row r="1295" spans="1:24" x14ac:dyDescent="0.3">
      <c r="A1295" s="4" t="str">
        <f t="shared" si="139"/>
        <v/>
      </c>
      <c r="B1295" s="41"/>
      <c r="C1295" s="42"/>
      <c r="D1295" s="43"/>
      <c r="E1295" s="44"/>
      <c r="F1295" s="44"/>
      <c r="G1295" s="17" t="str">
        <f>IF(OR(E1295="",F1295=""),"",NETWORKDAYS(E1295,F1295,Lister!$D$7:$D$16))</f>
        <v/>
      </c>
      <c r="I1295" s="45" t="str">
        <f t="shared" si="133"/>
        <v/>
      </c>
      <c r="J1295" s="46"/>
      <c r="K1295" s="47">
        <f>IF(ISNUMBER('Opsparede løndele'!I1280),J1295+'Opsparede løndele'!I1280,J1295)</f>
        <v>0</v>
      </c>
      <c r="L1295" s="48"/>
      <c r="M1295" s="49"/>
      <c r="N1295" s="23" t="str">
        <f t="shared" si="134"/>
        <v/>
      </c>
      <c r="O1295" s="21" t="str">
        <f t="shared" si="135"/>
        <v/>
      </c>
      <c r="P1295" s="49"/>
      <c r="Q1295" s="49"/>
      <c r="R1295" s="49"/>
      <c r="S1295" s="22" t="str">
        <f>IFERROR(MAX(IF(OR(P1295="",Q1295="",R1295=""),"",IF(AND(MONTH(E1295)=12,MONTH(F1295)=12),(NETWORKDAYS(E1295,F1295,Lister!$D$7:$D$16)-P1295)*O1295/NETWORKDAYS(Lister!$D$19,Lister!$E$19,Lister!$D$7:$D$16),IF(AND(MONTH(E1295)=12,F1295&gt;DATE(2021,12,31)),(NETWORKDAYS(E1295,Lister!$E$19,Lister!$D$7:$D$16)-P1295)*O1295/NETWORKDAYS(Lister!$D$19,Lister!$E$19,Lister!$D$7:$D$16),IF(E1295&gt;DATE(2021,12,31),0)))),0),"")</f>
        <v/>
      </c>
      <c r="T1295" s="22" t="str">
        <f>IFERROR(MAX(IF(OR(P1295="",Q1295="",R1295=""),"",IF(AND(MONTH(E1295)=1,MONTH(F1295)=1),(NETWORKDAYS(E1295,F1295,Lister!$D$7:$D$16)-Q1295)*O1295/NETWORKDAYS(Lister!$D$20,Lister!$E$20,Lister!$D$7:$D$16),IF(AND(MONTH(E1295)=1,F1295&gt;DATE(2022,1,31)),(NETWORKDAYS(E1295,Lister!$E$20,Lister!$D$7:$D$16)-Q1295)*O1295/NETWORKDAYS(Lister!$D$20,Lister!$E$20,Lister!$D$7:$D$16),IF(AND(E1295&lt;DATE(2022,1,1),MONTH(F1295)=1),(NETWORKDAYS(Lister!$D$20,F1295,Lister!$D$7:$D$16)-Q1295)*O1295/NETWORKDAYS(Lister!$D$20,Lister!$E$20,Lister!$D$7:$D$16),IF(AND(E1295&lt;DATE(2022,1,1),F1295&gt;DATE(2022,1,31)),(NETWORKDAYS(Lister!$D$20,Lister!$E$20,Lister!$D$7:$D$16)-Q1295)*O1295/NETWORKDAYS(Lister!$D$20,Lister!$E$20,Lister!$D$7:$D$16),IF(OR(AND(E1295&lt;DATE(2022,1,1),F1295&lt;DATE(2022,1,1)),E1295&gt;DATE(2022,1,31)),0)))))),0),"")</f>
        <v/>
      </c>
      <c r="U1295" s="22" t="str">
        <f>IFERROR(MAX(IF(OR(P1295="",Q1295="",R1295=""),"",IF(AND(MONTH(E1295)=2,MONTH(F1295)=2),(NETWORKDAYS(E1295,F1295,Lister!$D$7:$D$16)-R1295)*O1295/NETWORKDAYS(Lister!$D$21,Lister!$E$21,Lister!$D$7:$D$16),IF(AND(MONTH(E1295)=2,F1295&gt;DATE(2022,2,28)),(NETWORKDAYS(E1295,Lister!$E$21,Lister!$D$7:$D$16)-R1295)*O1295/NETWORKDAYS(Lister!$D$21,Lister!$E$21,Lister!$D$7:$D$16),IF(AND(E1295&lt;DATE(2022,2,1),MONTH(F1295)=2),(NETWORKDAYS(Lister!$D$21,F1295,Lister!$D$7:$D$16)-R1295)*O1295/NETWORKDAYS(Lister!$D$21,Lister!$E$21,Lister!$D$7:$D$16),IF(AND(E1295&lt;DATE(2022,2,1),F1295&gt;DATE(2022,2,28)),(NETWORKDAYS(Lister!$D$21,Lister!$E$21,Lister!$D$7:$D$16)-R1295)*O1295/NETWORKDAYS(Lister!$D$21,Lister!$E$21,Lister!$D$7:$D$16),IF(OR(AND(E1295&lt;DATE(2022,2,1),F1295&lt;DATE(2022,2,1)),E1295&gt;DATE(2022,2,28)),0)))))),0),"")</f>
        <v/>
      </c>
      <c r="V1295" s="23" t="str">
        <f t="shared" si="136"/>
        <v/>
      </c>
      <c r="W1295" s="23" t="str">
        <f t="shared" si="137"/>
        <v/>
      </c>
      <c r="X1295" s="24" t="str">
        <f t="shared" si="138"/>
        <v/>
      </c>
    </row>
    <row r="1296" spans="1:24" x14ac:dyDescent="0.3">
      <c r="A1296" s="4" t="str">
        <f t="shared" si="139"/>
        <v/>
      </c>
      <c r="B1296" s="41"/>
      <c r="C1296" s="42"/>
      <c r="D1296" s="43"/>
      <c r="E1296" s="44"/>
      <c r="F1296" s="44"/>
      <c r="G1296" s="17" t="str">
        <f>IF(OR(E1296="",F1296=""),"",NETWORKDAYS(E1296,F1296,Lister!$D$7:$D$16))</f>
        <v/>
      </c>
      <c r="I1296" s="45" t="str">
        <f t="shared" si="133"/>
        <v/>
      </c>
      <c r="J1296" s="46"/>
      <c r="K1296" s="47">
        <f>IF(ISNUMBER('Opsparede løndele'!I1281),J1296+'Opsparede løndele'!I1281,J1296)</f>
        <v>0</v>
      </c>
      <c r="L1296" s="48"/>
      <c r="M1296" s="49"/>
      <c r="N1296" s="23" t="str">
        <f t="shared" si="134"/>
        <v/>
      </c>
      <c r="O1296" s="21" t="str">
        <f t="shared" si="135"/>
        <v/>
      </c>
      <c r="P1296" s="49"/>
      <c r="Q1296" s="49"/>
      <c r="R1296" s="49"/>
      <c r="S1296" s="22" t="str">
        <f>IFERROR(MAX(IF(OR(P1296="",Q1296="",R1296=""),"",IF(AND(MONTH(E1296)=12,MONTH(F1296)=12),(NETWORKDAYS(E1296,F1296,Lister!$D$7:$D$16)-P1296)*O1296/NETWORKDAYS(Lister!$D$19,Lister!$E$19,Lister!$D$7:$D$16),IF(AND(MONTH(E1296)=12,F1296&gt;DATE(2021,12,31)),(NETWORKDAYS(E1296,Lister!$E$19,Lister!$D$7:$D$16)-P1296)*O1296/NETWORKDAYS(Lister!$D$19,Lister!$E$19,Lister!$D$7:$D$16),IF(E1296&gt;DATE(2021,12,31),0)))),0),"")</f>
        <v/>
      </c>
      <c r="T1296" s="22" t="str">
        <f>IFERROR(MAX(IF(OR(P1296="",Q1296="",R1296=""),"",IF(AND(MONTH(E1296)=1,MONTH(F1296)=1),(NETWORKDAYS(E1296,F1296,Lister!$D$7:$D$16)-Q1296)*O1296/NETWORKDAYS(Lister!$D$20,Lister!$E$20,Lister!$D$7:$D$16),IF(AND(MONTH(E1296)=1,F1296&gt;DATE(2022,1,31)),(NETWORKDAYS(E1296,Lister!$E$20,Lister!$D$7:$D$16)-Q1296)*O1296/NETWORKDAYS(Lister!$D$20,Lister!$E$20,Lister!$D$7:$D$16),IF(AND(E1296&lt;DATE(2022,1,1),MONTH(F1296)=1),(NETWORKDAYS(Lister!$D$20,F1296,Lister!$D$7:$D$16)-Q1296)*O1296/NETWORKDAYS(Lister!$D$20,Lister!$E$20,Lister!$D$7:$D$16),IF(AND(E1296&lt;DATE(2022,1,1),F1296&gt;DATE(2022,1,31)),(NETWORKDAYS(Lister!$D$20,Lister!$E$20,Lister!$D$7:$D$16)-Q1296)*O1296/NETWORKDAYS(Lister!$D$20,Lister!$E$20,Lister!$D$7:$D$16),IF(OR(AND(E1296&lt;DATE(2022,1,1),F1296&lt;DATE(2022,1,1)),E1296&gt;DATE(2022,1,31)),0)))))),0),"")</f>
        <v/>
      </c>
      <c r="U1296" s="22" t="str">
        <f>IFERROR(MAX(IF(OR(P1296="",Q1296="",R1296=""),"",IF(AND(MONTH(E1296)=2,MONTH(F1296)=2),(NETWORKDAYS(E1296,F1296,Lister!$D$7:$D$16)-R1296)*O1296/NETWORKDAYS(Lister!$D$21,Lister!$E$21,Lister!$D$7:$D$16),IF(AND(MONTH(E1296)=2,F1296&gt;DATE(2022,2,28)),(NETWORKDAYS(E1296,Lister!$E$21,Lister!$D$7:$D$16)-R1296)*O1296/NETWORKDAYS(Lister!$D$21,Lister!$E$21,Lister!$D$7:$D$16),IF(AND(E1296&lt;DATE(2022,2,1),MONTH(F1296)=2),(NETWORKDAYS(Lister!$D$21,F1296,Lister!$D$7:$D$16)-R1296)*O1296/NETWORKDAYS(Lister!$D$21,Lister!$E$21,Lister!$D$7:$D$16),IF(AND(E1296&lt;DATE(2022,2,1),F1296&gt;DATE(2022,2,28)),(NETWORKDAYS(Lister!$D$21,Lister!$E$21,Lister!$D$7:$D$16)-R1296)*O1296/NETWORKDAYS(Lister!$D$21,Lister!$E$21,Lister!$D$7:$D$16),IF(OR(AND(E1296&lt;DATE(2022,2,1),F1296&lt;DATE(2022,2,1)),E1296&gt;DATE(2022,2,28)),0)))))),0),"")</f>
        <v/>
      </c>
      <c r="V1296" s="23" t="str">
        <f t="shared" si="136"/>
        <v/>
      </c>
      <c r="W1296" s="23" t="str">
        <f t="shared" si="137"/>
        <v/>
      </c>
      <c r="X1296" s="24" t="str">
        <f t="shared" si="138"/>
        <v/>
      </c>
    </row>
    <row r="1297" spans="1:24" x14ac:dyDescent="0.3">
      <c r="A1297" s="4" t="str">
        <f t="shared" si="139"/>
        <v/>
      </c>
      <c r="B1297" s="41"/>
      <c r="C1297" s="42"/>
      <c r="D1297" s="43"/>
      <c r="E1297" s="44"/>
      <c r="F1297" s="44"/>
      <c r="G1297" s="17" t="str">
        <f>IF(OR(E1297="",F1297=""),"",NETWORKDAYS(E1297,F1297,Lister!$D$7:$D$16))</f>
        <v/>
      </c>
      <c r="I1297" s="45" t="str">
        <f t="shared" si="133"/>
        <v/>
      </c>
      <c r="J1297" s="46"/>
      <c r="K1297" s="47">
        <f>IF(ISNUMBER('Opsparede løndele'!I1282),J1297+'Opsparede løndele'!I1282,J1297)</f>
        <v>0</v>
      </c>
      <c r="L1297" s="48"/>
      <c r="M1297" s="49"/>
      <c r="N1297" s="23" t="str">
        <f t="shared" si="134"/>
        <v/>
      </c>
      <c r="O1297" s="21" t="str">
        <f t="shared" si="135"/>
        <v/>
      </c>
      <c r="P1297" s="49"/>
      <c r="Q1297" s="49"/>
      <c r="R1297" s="49"/>
      <c r="S1297" s="22" t="str">
        <f>IFERROR(MAX(IF(OR(P1297="",Q1297="",R1297=""),"",IF(AND(MONTH(E1297)=12,MONTH(F1297)=12),(NETWORKDAYS(E1297,F1297,Lister!$D$7:$D$16)-P1297)*O1297/NETWORKDAYS(Lister!$D$19,Lister!$E$19,Lister!$D$7:$D$16),IF(AND(MONTH(E1297)=12,F1297&gt;DATE(2021,12,31)),(NETWORKDAYS(E1297,Lister!$E$19,Lister!$D$7:$D$16)-P1297)*O1297/NETWORKDAYS(Lister!$D$19,Lister!$E$19,Lister!$D$7:$D$16),IF(E1297&gt;DATE(2021,12,31),0)))),0),"")</f>
        <v/>
      </c>
      <c r="T1297" s="22" t="str">
        <f>IFERROR(MAX(IF(OR(P1297="",Q1297="",R1297=""),"",IF(AND(MONTH(E1297)=1,MONTH(F1297)=1),(NETWORKDAYS(E1297,F1297,Lister!$D$7:$D$16)-Q1297)*O1297/NETWORKDAYS(Lister!$D$20,Lister!$E$20,Lister!$D$7:$D$16),IF(AND(MONTH(E1297)=1,F1297&gt;DATE(2022,1,31)),(NETWORKDAYS(E1297,Lister!$E$20,Lister!$D$7:$D$16)-Q1297)*O1297/NETWORKDAYS(Lister!$D$20,Lister!$E$20,Lister!$D$7:$D$16),IF(AND(E1297&lt;DATE(2022,1,1),MONTH(F1297)=1),(NETWORKDAYS(Lister!$D$20,F1297,Lister!$D$7:$D$16)-Q1297)*O1297/NETWORKDAYS(Lister!$D$20,Lister!$E$20,Lister!$D$7:$D$16),IF(AND(E1297&lt;DATE(2022,1,1),F1297&gt;DATE(2022,1,31)),(NETWORKDAYS(Lister!$D$20,Lister!$E$20,Lister!$D$7:$D$16)-Q1297)*O1297/NETWORKDAYS(Lister!$D$20,Lister!$E$20,Lister!$D$7:$D$16),IF(OR(AND(E1297&lt;DATE(2022,1,1),F1297&lt;DATE(2022,1,1)),E1297&gt;DATE(2022,1,31)),0)))))),0),"")</f>
        <v/>
      </c>
      <c r="U1297" s="22" t="str">
        <f>IFERROR(MAX(IF(OR(P1297="",Q1297="",R1297=""),"",IF(AND(MONTH(E1297)=2,MONTH(F1297)=2),(NETWORKDAYS(E1297,F1297,Lister!$D$7:$D$16)-R1297)*O1297/NETWORKDAYS(Lister!$D$21,Lister!$E$21,Lister!$D$7:$D$16),IF(AND(MONTH(E1297)=2,F1297&gt;DATE(2022,2,28)),(NETWORKDAYS(E1297,Lister!$E$21,Lister!$D$7:$D$16)-R1297)*O1297/NETWORKDAYS(Lister!$D$21,Lister!$E$21,Lister!$D$7:$D$16),IF(AND(E1297&lt;DATE(2022,2,1),MONTH(F1297)=2),(NETWORKDAYS(Lister!$D$21,F1297,Lister!$D$7:$D$16)-R1297)*O1297/NETWORKDAYS(Lister!$D$21,Lister!$E$21,Lister!$D$7:$D$16),IF(AND(E1297&lt;DATE(2022,2,1),F1297&gt;DATE(2022,2,28)),(NETWORKDAYS(Lister!$D$21,Lister!$E$21,Lister!$D$7:$D$16)-R1297)*O1297/NETWORKDAYS(Lister!$D$21,Lister!$E$21,Lister!$D$7:$D$16),IF(OR(AND(E1297&lt;DATE(2022,2,1),F1297&lt;DATE(2022,2,1)),E1297&gt;DATE(2022,2,28)),0)))))),0),"")</f>
        <v/>
      </c>
      <c r="V1297" s="23" t="str">
        <f t="shared" si="136"/>
        <v/>
      </c>
      <c r="W1297" s="23" t="str">
        <f t="shared" si="137"/>
        <v/>
      </c>
      <c r="X1297" s="24" t="str">
        <f t="shared" si="138"/>
        <v/>
      </c>
    </row>
    <row r="1298" spans="1:24" x14ac:dyDescent="0.3">
      <c r="A1298" s="4" t="str">
        <f t="shared" si="139"/>
        <v/>
      </c>
      <c r="B1298" s="41"/>
      <c r="C1298" s="42"/>
      <c r="D1298" s="43"/>
      <c r="E1298" s="44"/>
      <c r="F1298" s="44"/>
      <c r="G1298" s="17" t="str">
        <f>IF(OR(E1298="",F1298=""),"",NETWORKDAYS(E1298,F1298,Lister!$D$7:$D$16))</f>
        <v/>
      </c>
      <c r="I1298" s="45" t="str">
        <f t="shared" si="133"/>
        <v/>
      </c>
      <c r="J1298" s="46"/>
      <c r="K1298" s="47">
        <f>IF(ISNUMBER('Opsparede løndele'!I1283),J1298+'Opsparede løndele'!I1283,J1298)</f>
        <v>0</v>
      </c>
      <c r="L1298" s="48"/>
      <c r="M1298" s="49"/>
      <c r="N1298" s="23" t="str">
        <f t="shared" si="134"/>
        <v/>
      </c>
      <c r="O1298" s="21" t="str">
        <f t="shared" si="135"/>
        <v/>
      </c>
      <c r="P1298" s="49"/>
      <c r="Q1298" s="49"/>
      <c r="R1298" s="49"/>
      <c r="S1298" s="22" t="str">
        <f>IFERROR(MAX(IF(OR(P1298="",Q1298="",R1298=""),"",IF(AND(MONTH(E1298)=12,MONTH(F1298)=12),(NETWORKDAYS(E1298,F1298,Lister!$D$7:$D$16)-P1298)*O1298/NETWORKDAYS(Lister!$D$19,Lister!$E$19,Lister!$D$7:$D$16),IF(AND(MONTH(E1298)=12,F1298&gt;DATE(2021,12,31)),(NETWORKDAYS(E1298,Lister!$E$19,Lister!$D$7:$D$16)-P1298)*O1298/NETWORKDAYS(Lister!$D$19,Lister!$E$19,Lister!$D$7:$D$16),IF(E1298&gt;DATE(2021,12,31),0)))),0),"")</f>
        <v/>
      </c>
      <c r="T1298" s="22" t="str">
        <f>IFERROR(MAX(IF(OR(P1298="",Q1298="",R1298=""),"",IF(AND(MONTH(E1298)=1,MONTH(F1298)=1),(NETWORKDAYS(E1298,F1298,Lister!$D$7:$D$16)-Q1298)*O1298/NETWORKDAYS(Lister!$D$20,Lister!$E$20,Lister!$D$7:$D$16),IF(AND(MONTH(E1298)=1,F1298&gt;DATE(2022,1,31)),(NETWORKDAYS(E1298,Lister!$E$20,Lister!$D$7:$D$16)-Q1298)*O1298/NETWORKDAYS(Lister!$D$20,Lister!$E$20,Lister!$D$7:$D$16),IF(AND(E1298&lt;DATE(2022,1,1),MONTH(F1298)=1),(NETWORKDAYS(Lister!$D$20,F1298,Lister!$D$7:$D$16)-Q1298)*O1298/NETWORKDAYS(Lister!$D$20,Lister!$E$20,Lister!$D$7:$D$16),IF(AND(E1298&lt;DATE(2022,1,1),F1298&gt;DATE(2022,1,31)),(NETWORKDAYS(Lister!$D$20,Lister!$E$20,Lister!$D$7:$D$16)-Q1298)*O1298/NETWORKDAYS(Lister!$D$20,Lister!$E$20,Lister!$D$7:$D$16),IF(OR(AND(E1298&lt;DATE(2022,1,1),F1298&lt;DATE(2022,1,1)),E1298&gt;DATE(2022,1,31)),0)))))),0),"")</f>
        <v/>
      </c>
      <c r="U1298" s="22" t="str">
        <f>IFERROR(MAX(IF(OR(P1298="",Q1298="",R1298=""),"",IF(AND(MONTH(E1298)=2,MONTH(F1298)=2),(NETWORKDAYS(E1298,F1298,Lister!$D$7:$D$16)-R1298)*O1298/NETWORKDAYS(Lister!$D$21,Lister!$E$21,Lister!$D$7:$D$16),IF(AND(MONTH(E1298)=2,F1298&gt;DATE(2022,2,28)),(NETWORKDAYS(E1298,Lister!$E$21,Lister!$D$7:$D$16)-R1298)*O1298/NETWORKDAYS(Lister!$D$21,Lister!$E$21,Lister!$D$7:$D$16),IF(AND(E1298&lt;DATE(2022,2,1),MONTH(F1298)=2),(NETWORKDAYS(Lister!$D$21,F1298,Lister!$D$7:$D$16)-R1298)*O1298/NETWORKDAYS(Lister!$D$21,Lister!$E$21,Lister!$D$7:$D$16),IF(AND(E1298&lt;DATE(2022,2,1),F1298&gt;DATE(2022,2,28)),(NETWORKDAYS(Lister!$D$21,Lister!$E$21,Lister!$D$7:$D$16)-R1298)*O1298/NETWORKDAYS(Lister!$D$21,Lister!$E$21,Lister!$D$7:$D$16),IF(OR(AND(E1298&lt;DATE(2022,2,1),F1298&lt;DATE(2022,2,1)),E1298&gt;DATE(2022,2,28)),0)))))),0),"")</f>
        <v/>
      </c>
      <c r="V1298" s="23" t="str">
        <f t="shared" si="136"/>
        <v/>
      </c>
      <c r="W1298" s="23" t="str">
        <f t="shared" si="137"/>
        <v/>
      </c>
      <c r="X1298" s="24" t="str">
        <f t="shared" si="138"/>
        <v/>
      </c>
    </row>
    <row r="1299" spans="1:24" x14ac:dyDescent="0.3">
      <c r="A1299" s="4" t="str">
        <f t="shared" si="139"/>
        <v/>
      </c>
      <c r="B1299" s="41"/>
      <c r="C1299" s="42"/>
      <c r="D1299" s="43"/>
      <c r="E1299" s="44"/>
      <c r="F1299" s="44"/>
      <c r="G1299" s="17" t="str">
        <f>IF(OR(E1299="",F1299=""),"",NETWORKDAYS(E1299,F1299,Lister!$D$7:$D$16))</f>
        <v/>
      </c>
      <c r="I1299" s="45" t="str">
        <f t="shared" si="133"/>
        <v/>
      </c>
      <c r="J1299" s="46"/>
      <c r="K1299" s="47">
        <f>IF(ISNUMBER('Opsparede løndele'!I1284),J1299+'Opsparede løndele'!I1284,J1299)</f>
        <v>0</v>
      </c>
      <c r="L1299" s="48"/>
      <c r="M1299" s="49"/>
      <c r="N1299" s="23" t="str">
        <f t="shared" si="134"/>
        <v/>
      </c>
      <c r="O1299" s="21" t="str">
        <f t="shared" si="135"/>
        <v/>
      </c>
      <c r="P1299" s="49"/>
      <c r="Q1299" s="49"/>
      <c r="R1299" s="49"/>
      <c r="S1299" s="22" t="str">
        <f>IFERROR(MAX(IF(OR(P1299="",Q1299="",R1299=""),"",IF(AND(MONTH(E1299)=12,MONTH(F1299)=12),(NETWORKDAYS(E1299,F1299,Lister!$D$7:$D$16)-P1299)*O1299/NETWORKDAYS(Lister!$D$19,Lister!$E$19,Lister!$D$7:$D$16),IF(AND(MONTH(E1299)=12,F1299&gt;DATE(2021,12,31)),(NETWORKDAYS(E1299,Lister!$E$19,Lister!$D$7:$D$16)-P1299)*O1299/NETWORKDAYS(Lister!$D$19,Lister!$E$19,Lister!$D$7:$D$16),IF(E1299&gt;DATE(2021,12,31),0)))),0),"")</f>
        <v/>
      </c>
      <c r="T1299" s="22" t="str">
        <f>IFERROR(MAX(IF(OR(P1299="",Q1299="",R1299=""),"",IF(AND(MONTH(E1299)=1,MONTH(F1299)=1),(NETWORKDAYS(E1299,F1299,Lister!$D$7:$D$16)-Q1299)*O1299/NETWORKDAYS(Lister!$D$20,Lister!$E$20,Lister!$D$7:$D$16),IF(AND(MONTH(E1299)=1,F1299&gt;DATE(2022,1,31)),(NETWORKDAYS(E1299,Lister!$E$20,Lister!$D$7:$D$16)-Q1299)*O1299/NETWORKDAYS(Lister!$D$20,Lister!$E$20,Lister!$D$7:$D$16),IF(AND(E1299&lt;DATE(2022,1,1),MONTH(F1299)=1),(NETWORKDAYS(Lister!$D$20,F1299,Lister!$D$7:$D$16)-Q1299)*O1299/NETWORKDAYS(Lister!$D$20,Lister!$E$20,Lister!$D$7:$D$16),IF(AND(E1299&lt;DATE(2022,1,1),F1299&gt;DATE(2022,1,31)),(NETWORKDAYS(Lister!$D$20,Lister!$E$20,Lister!$D$7:$D$16)-Q1299)*O1299/NETWORKDAYS(Lister!$D$20,Lister!$E$20,Lister!$D$7:$D$16),IF(OR(AND(E1299&lt;DATE(2022,1,1),F1299&lt;DATE(2022,1,1)),E1299&gt;DATE(2022,1,31)),0)))))),0),"")</f>
        <v/>
      </c>
      <c r="U1299" s="22" t="str">
        <f>IFERROR(MAX(IF(OR(P1299="",Q1299="",R1299=""),"",IF(AND(MONTH(E1299)=2,MONTH(F1299)=2),(NETWORKDAYS(E1299,F1299,Lister!$D$7:$D$16)-R1299)*O1299/NETWORKDAYS(Lister!$D$21,Lister!$E$21,Lister!$D$7:$D$16),IF(AND(MONTH(E1299)=2,F1299&gt;DATE(2022,2,28)),(NETWORKDAYS(E1299,Lister!$E$21,Lister!$D$7:$D$16)-R1299)*O1299/NETWORKDAYS(Lister!$D$21,Lister!$E$21,Lister!$D$7:$D$16),IF(AND(E1299&lt;DATE(2022,2,1),MONTH(F1299)=2),(NETWORKDAYS(Lister!$D$21,F1299,Lister!$D$7:$D$16)-R1299)*O1299/NETWORKDAYS(Lister!$D$21,Lister!$E$21,Lister!$D$7:$D$16),IF(AND(E1299&lt;DATE(2022,2,1),F1299&gt;DATE(2022,2,28)),(NETWORKDAYS(Lister!$D$21,Lister!$E$21,Lister!$D$7:$D$16)-R1299)*O1299/NETWORKDAYS(Lister!$D$21,Lister!$E$21,Lister!$D$7:$D$16),IF(OR(AND(E1299&lt;DATE(2022,2,1),F1299&lt;DATE(2022,2,1)),E1299&gt;DATE(2022,2,28)),0)))))),0),"")</f>
        <v/>
      </c>
      <c r="V1299" s="23" t="str">
        <f t="shared" si="136"/>
        <v/>
      </c>
      <c r="W1299" s="23" t="str">
        <f t="shared" si="137"/>
        <v/>
      </c>
      <c r="X1299" s="24" t="str">
        <f t="shared" si="138"/>
        <v/>
      </c>
    </row>
    <row r="1300" spans="1:24" x14ac:dyDescent="0.3">
      <c r="A1300" s="4" t="str">
        <f t="shared" si="139"/>
        <v/>
      </c>
      <c r="B1300" s="41"/>
      <c r="C1300" s="42"/>
      <c r="D1300" s="43"/>
      <c r="E1300" s="44"/>
      <c r="F1300" s="44"/>
      <c r="G1300" s="17" t="str">
        <f>IF(OR(E1300="",F1300=""),"",NETWORKDAYS(E1300,F1300,Lister!$D$7:$D$16))</f>
        <v/>
      </c>
      <c r="I1300" s="45" t="str">
        <f t="shared" si="133"/>
        <v/>
      </c>
      <c r="J1300" s="46"/>
      <c r="K1300" s="47">
        <f>IF(ISNUMBER('Opsparede løndele'!I1285),J1300+'Opsparede løndele'!I1285,J1300)</f>
        <v>0</v>
      </c>
      <c r="L1300" s="48"/>
      <c r="M1300" s="49"/>
      <c r="N1300" s="23" t="str">
        <f t="shared" si="134"/>
        <v/>
      </c>
      <c r="O1300" s="21" t="str">
        <f t="shared" si="135"/>
        <v/>
      </c>
      <c r="P1300" s="49"/>
      <c r="Q1300" s="49"/>
      <c r="R1300" s="49"/>
      <c r="S1300" s="22" t="str">
        <f>IFERROR(MAX(IF(OR(P1300="",Q1300="",R1300=""),"",IF(AND(MONTH(E1300)=12,MONTH(F1300)=12),(NETWORKDAYS(E1300,F1300,Lister!$D$7:$D$16)-P1300)*O1300/NETWORKDAYS(Lister!$D$19,Lister!$E$19,Lister!$D$7:$D$16),IF(AND(MONTH(E1300)=12,F1300&gt;DATE(2021,12,31)),(NETWORKDAYS(E1300,Lister!$E$19,Lister!$D$7:$D$16)-P1300)*O1300/NETWORKDAYS(Lister!$D$19,Lister!$E$19,Lister!$D$7:$D$16),IF(E1300&gt;DATE(2021,12,31),0)))),0),"")</f>
        <v/>
      </c>
      <c r="T1300" s="22" t="str">
        <f>IFERROR(MAX(IF(OR(P1300="",Q1300="",R1300=""),"",IF(AND(MONTH(E1300)=1,MONTH(F1300)=1),(NETWORKDAYS(E1300,F1300,Lister!$D$7:$D$16)-Q1300)*O1300/NETWORKDAYS(Lister!$D$20,Lister!$E$20,Lister!$D$7:$D$16),IF(AND(MONTH(E1300)=1,F1300&gt;DATE(2022,1,31)),(NETWORKDAYS(E1300,Lister!$E$20,Lister!$D$7:$D$16)-Q1300)*O1300/NETWORKDAYS(Lister!$D$20,Lister!$E$20,Lister!$D$7:$D$16),IF(AND(E1300&lt;DATE(2022,1,1),MONTH(F1300)=1),(NETWORKDAYS(Lister!$D$20,F1300,Lister!$D$7:$D$16)-Q1300)*O1300/NETWORKDAYS(Lister!$D$20,Lister!$E$20,Lister!$D$7:$D$16),IF(AND(E1300&lt;DATE(2022,1,1),F1300&gt;DATE(2022,1,31)),(NETWORKDAYS(Lister!$D$20,Lister!$E$20,Lister!$D$7:$D$16)-Q1300)*O1300/NETWORKDAYS(Lister!$D$20,Lister!$E$20,Lister!$D$7:$D$16),IF(OR(AND(E1300&lt;DATE(2022,1,1),F1300&lt;DATE(2022,1,1)),E1300&gt;DATE(2022,1,31)),0)))))),0),"")</f>
        <v/>
      </c>
      <c r="U1300" s="22" t="str">
        <f>IFERROR(MAX(IF(OR(P1300="",Q1300="",R1300=""),"",IF(AND(MONTH(E1300)=2,MONTH(F1300)=2),(NETWORKDAYS(E1300,F1300,Lister!$D$7:$D$16)-R1300)*O1300/NETWORKDAYS(Lister!$D$21,Lister!$E$21,Lister!$D$7:$D$16),IF(AND(MONTH(E1300)=2,F1300&gt;DATE(2022,2,28)),(NETWORKDAYS(E1300,Lister!$E$21,Lister!$D$7:$D$16)-R1300)*O1300/NETWORKDAYS(Lister!$D$21,Lister!$E$21,Lister!$D$7:$D$16),IF(AND(E1300&lt;DATE(2022,2,1),MONTH(F1300)=2),(NETWORKDAYS(Lister!$D$21,F1300,Lister!$D$7:$D$16)-R1300)*O1300/NETWORKDAYS(Lister!$D$21,Lister!$E$21,Lister!$D$7:$D$16),IF(AND(E1300&lt;DATE(2022,2,1),F1300&gt;DATE(2022,2,28)),(NETWORKDAYS(Lister!$D$21,Lister!$E$21,Lister!$D$7:$D$16)-R1300)*O1300/NETWORKDAYS(Lister!$D$21,Lister!$E$21,Lister!$D$7:$D$16),IF(OR(AND(E1300&lt;DATE(2022,2,1),F1300&lt;DATE(2022,2,1)),E1300&gt;DATE(2022,2,28)),0)))))),0),"")</f>
        <v/>
      </c>
      <c r="V1300" s="23" t="str">
        <f t="shared" si="136"/>
        <v/>
      </c>
      <c r="W1300" s="23" t="str">
        <f t="shared" si="137"/>
        <v/>
      </c>
      <c r="X1300" s="24" t="str">
        <f t="shared" si="138"/>
        <v/>
      </c>
    </row>
    <row r="1301" spans="1:24" x14ac:dyDescent="0.3">
      <c r="A1301" s="4" t="str">
        <f t="shared" si="139"/>
        <v/>
      </c>
      <c r="B1301" s="41"/>
      <c r="C1301" s="42"/>
      <c r="D1301" s="43"/>
      <c r="E1301" s="44"/>
      <c r="F1301" s="44"/>
      <c r="G1301" s="17" t="str">
        <f>IF(OR(E1301="",F1301=""),"",NETWORKDAYS(E1301,F1301,Lister!$D$7:$D$16))</f>
        <v/>
      </c>
      <c r="I1301" s="45" t="str">
        <f t="shared" si="133"/>
        <v/>
      </c>
      <c r="J1301" s="46"/>
      <c r="K1301" s="47">
        <f>IF(ISNUMBER('Opsparede løndele'!I1286),J1301+'Opsparede løndele'!I1286,J1301)</f>
        <v>0</v>
      </c>
      <c r="L1301" s="48"/>
      <c r="M1301" s="49"/>
      <c r="N1301" s="23" t="str">
        <f t="shared" si="134"/>
        <v/>
      </c>
      <c r="O1301" s="21" t="str">
        <f t="shared" si="135"/>
        <v/>
      </c>
      <c r="P1301" s="49"/>
      <c r="Q1301" s="49"/>
      <c r="R1301" s="49"/>
      <c r="S1301" s="22" t="str">
        <f>IFERROR(MAX(IF(OR(P1301="",Q1301="",R1301=""),"",IF(AND(MONTH(E1301)=12,MONTH(F1301)=12),(NETWORKDAYS(E1301,F1301,Lister!$D$7:$D$16)-P1301)*O1301/NETWORKDAYS(Lister!$D$19,Lister!$E$19,Lister!$D$7:$D$16),IF(AND(MONTH(E1301)=12,F1301&gt;DATE(2021,12,31)),(NETWORKDAYS(E1301,Lister!$E$19,Lister!$D$7:$D$16)-P1301)*O1301/NETWORKDAYS(Lister!$D$19,Lister!$E$19,Lister!$D$7:$D$16),IF(E1301&gt;DATE(2021,12,31),0)))),0),"")</f>
        <v/>
      </c>
      <c r="T1301" s="22" t="str">
        <f>IFERROR(MAX(IF(OR(P1301="",Q1301="",R1301=""),"",IF(AND(MONTH(E1301)=1,MONTH(F1301)=1),(NETWORKDAYS(E1301,F1301,Lister!$D$7:$D$16)-Q1301)*O1301/NETWORKDAYS(Lister!$D$20,Lister!$E$20,Lister!$D$7:$D$16),IF(AND(MONTH(E1301)=1,F1301&gt;DATE(2022,1,31)),(NETWORKDAYS(E1301,Lister!$E$20,Lister!$D$7:$D$16)-Q1301)*O1301/NETWORKDAYS(Lister!$D$20,Lister!$E$20,Lister!$D$7:$D$16),IF(AND(E1301&lt;DATE(2022,1,1),MONTH(F1301)=1),(NETWORKDAYS(Lister!$D$20,F1301,Lister!$D$7:$D$16)-Q1301)*O1301/NETWORKDAYS(Lister!$D$20,Lister!$E$20,Lister!$D$7:$D$16),IF(AND(E1301&lt;DATE(2022,1,1),F1301&gt;DATE(2022,1,31)),(NETWORKDAYS(Lister!$D$20,Lister!$E$20,Lister!$D$7:$D$16)-Q1301)*O1301/NETWORKDAYS(Lister!$D$20,Lister!$E$20,Lister!$D$7:$D$16),IF(OR(AND(E1301&lt;DATE(2022,1,1),F1301&lt;DATE(2022,1,1)),E1301&gt;DATE(2022,1,31)),0)))))),0),"")</f>
        <v/>
      </c>
      <c r="U1301" s="22" t="str">
        <f>IFERROR(MAX(IF(OR(P1301="",Q1301="",R1301=""),"",IF(AND(MONTH(E1301)=2,MONTH(F1301)=2),(NETWORKDAYS(E1301,F1301,Lister!$D$7:$D$16)-R1301)*O1301/NETWORKDAYS(Lister!$D$21,Lister!$E$21,Lister!$D$7:$D$16),IF(AND(MONTH(E1301)=2,F1301&gt;DATE(2022,2,28)),(NETWORKDAYS(E1301,Lister!$E$21,Lister!$D$7:$D$16)-R1301)*O1301/NETWORKDAYS(Lister!$D$21,Lister!$E$21,Lister!$D$7:$D$16),IF(AND(E1301&lt;DATE(2022,2,1),MONTH(F1301)=2),(NETWORKDAYS(Lister!$D$21,F1301,Lister!$D$7:$D$16)-R1301)*O1301/NETWORKDAYS(Lister!$D$21,Lister!$E$21,Lister!$D$7:$D$16),IF(AND(E1301&lt;DATE(2022,2,1),F1301&gt;DATE(2022,2,28)),(NETWORKDAYS(Lister!$D$21,Lister!$E$21,Lister!$D$7:$D$16)-R1301)*O1301/NETWORKDAYS(Lister!$D$21,Lister!$E$21,Lister!$D$7:$D$16),IF(OR(AND(E1301&lt;DATE(2022,2,1),F1301&lt;DATE(2022,2,1)),E1301&gt;DATE(2022,2,28)),0)))))),0),"")</f>
        <v/>
      </c>
      <c r="V1301" s="23" t="str">
        <f t="shared" si="136"/>
        <v/>
      </c>
      <c r="W1301" s="23" t="str">
        <f t="shared" si="137"/>
        <v/>
      </c>
      <c r="X1301" s="24" t="str">
        <f t="shared" si="138"/>
        <v/>
      </c>
    </row>
    <row r="1302" spans="1:24" x14ac:dyDescent="0.3">
      <c r="A1302" s="4" t="str">
        <f t="shared" si="139"/>
        <v/>
      </c>
      <c r="B1302" s="41"/>
      <c r="C1302" s="42"/>
      <c r="D1302" s="43"/>
      <c r="E1302" s="44"/>
      <c r="F1302" s="44"/>
      <c r="G1302" s="17" t="str">
        <f>IF(OR(E1302="",F1302=""),"",NETWORKDAYS(E1302,F1302,Lister!$D$7:$D$16))</f>
        <v/>
      </c>
      <c r="I1302" s="45" t="str">
        <f t="shared" ref="I1302:I1365" si="140">IF(H1302="","",IF(H1302="Funktionær",0.75,IF(H1302="Ikke-funktionær",0.9,IF(H1302="Elev/lærling",0.9))))</f>
        <v/>
      </c>
      <c r="J1302" s="46"/>
      <c r="K1302" s="47">
        <f>IF(ISNUMBER('Opsparede løndele'!I1287),J1302+'Opsparede løndele'!I1287,J1302)</f>
        <v>0</v>
      </c>
      <c r="L1302" s="48"/>
      <c r="M1302" s="49"/>
      <c r="N1302" s="23" t="str">
        <f t="shared" ref="N1302:N1365" si="141">IF(B1302="","",IF(K1302*I1302&gt;30000*IF(M1302&gt;37,37,M1302)/37,30000*IF(M1302&gt;37,37,M1302)/37,K1302*I1302))</f>
        <v/>
      </c>
      <c r="O1302" s="21" t="str">
        <f t="shared" ref="O1302:O1365" si="142">IF(N1302="","",IF(N1302&lt;=K1302-L1302,N1302,K1302-L1302))</f>
        <v/>
      </c>
      <c r="P1302" s="49"/>
      <c r="Q1302" s="49"/>
      <c r="R1302" s="49"/>
      <c r="S1302" s="22" t="str">
        <f>IFERROR(MAX(IF(OR(P1302="",Q1302="",R1302=""),"",IF(AND(MONTH(E1302)=12,MONTH(F1302)=12),(NETWORKDAYS(E1302,F1302,Lister!$D$7:$D$16)-P1302)*O1302/NETWORKDAYS(Lister!$D$19,Lister!$E$19,Lister!$D$7:$D$16),IF(AND(MONTH(E1302)=12,F1302&gt;DATE(2021,12,31)),(NETWORKDAYS(E1302,Lister!$E$19,Lister!$D$7:$D$16)-P1302)*O1302/NETWORKDAYS(Lister!$D$19,Lister!$E$19,Lister!$D$7:$D$16),IF(E1302&gt;DATE(2021,12,31),0)))),0),"")</f>
        <v/>
      </c>
      <c r="T1302" s="22" t="str">
        <f>IFERROR(MAX(IF(OR(P1302="",Q1302="",R1302=""),"",IF(AND(MONTH(E1302)=1,MONTH(F1302)=1),(NETWORKDAYS(E1302,F1302,Lister!$D$7:$D$16)-Q1302)*O1302/NETWORKDAYS(Lister!$D$20,Lister!$E$20,Lister!$D$7:$D$16),IF(AND(MONTH(E1302)=1,F1302&gt;DATE(2022,1,31)),(NETWORKDAYS(E1302,Lister!$E$20,Lister!$D$7:$D$16)-Q1302)*O1302/NETWORKDAYS(Lister!$D$20,Lister!$E$20,Lister!$D$7:$D$16),IF(AND(E1302&lt;DATE(2022,1,1),MONTH(F1302)=1),(NETWORKDAYS(Lister!$D$20,F1302,Lister!$D$7:$D$16)-Q1302)*O1302/NETWORKDAYS(Lister!$D$20,Lister!$E$20,Lister!$D$7:$D$16),IF(AND(E1302&lt;DATE(2022,1,1),F1302&gt;DATE(2022,1,31)),(NETWORKDAYS(Lister!$D$20,Lister!$E$20,Lister!$D$7:$D$16)-Q1302)*O1302/NETWORKDAYS(Lister!$D$20,Lister!$E$20,Lister!$D$7:$D$16),IF(OR(AND(E1302&lt;DATE(2022,1,1),F1302&lt;DATE(2022,1,1)),E1302&gt;DATE(2022,1,31)),0)))))),0),"")</f>
        <v/>
      </c>
      <c r="U1302" s="22" t="str">
        <f>IFERROR(MAX(IF(OR(P1302="",Q1302="",R1302=""),"",IF(AND(MONTH(E1302)=2,MONTH(F1302)=2),(NETWORKDAYS(E1302,F1302,Lister!$D$7:$D$16)-R1302)*O1302/NETWORKDAYS(Lister!$D$21,Lister!$E$21,Lister!$D$7:$D$16),IF(AND(MONTH(E1302)=2,F1302&gt;DATE(2022,2,28)),(NETWORKDAYS(E1302,Lister!$E$21,Lister!$D$7:$D$16)-R1302)*O1302/NETWORKDAYS(Lister!$D$21,Lister!$E$21,Lister!$D$7:$D$16),IF(AND(E1302&lt;DATE(2022,2,1),MONTH(F1302)=2),(NETWORKDAYS(Lister!$D$21,F1302,Lister!$D$7:$D$16)-R1302)*O1302/NETWORKDAYS(Lister!$D$21,Lister!$E$21,Lister!$D$7:$D$16),IF(AND(E1302&lt;DATE(2022,2,1),F1302&gt;DATE(2022,2,28)),(NETWORKDAYS(Lister!$D$21,Lister!$E$21,Lister!$D$7:$D$16)-R1302)*O1302/NETWORKDAYS(Lister!$D$21,Lister!$E$21,Lister!$D$7:$D$16),IF(OR(AND(E1302&lt;DATE(2022,2,1),F1302&lt;DATE(2022,2,1)),E1302&gt;DATE(2022,2,28)),0)))))),0),"")</f>
        <v/>
      </c>
      <c r="V1302" s="23" t="str">
        <f t="shared" ref="V1302:V1365" si="143">IF(AND(ISNUMBER(S1302),ISNUMBER(T1302),ISNUMBER(U1302)),S1302+T1302+U1302,"")</f>
        <v/>
      </c>
      <c r="W1302" s="23" t="str">
        <f t="shared" ref="W1302:W1365" si="144">IFERROR(IF(E1302&gt;=DATE(2021,12,10),3,0)/31*O1302,"")</f>
        <v/>
      </c>
      <c r="X1302" s="24" t="str">
        <f t="shared" ref="X1302:X1365" si="145">IFERROR(MAX(IF(AND(ISNUMBER(S1302),ISNUMBER(T1302),ISNUMBER(U1302)),V1302-W1302,""),0),"")</f>
        <v/>
      </c>
    </row>
    <row r="1303" spans="1:24" x14ac:dyDescent="0.3">
      <c r="A1303" s="4" t="str">
        <f t="shared" ref="A1303:A1366" si="146">IF(B1303="","",A1302+1)</f>
        <v/>
      </c>
      <c r="B1303" s="41"/>
      <c r="C1303" s="42"/>
      <c r="D1303" s="43"/>
      <c r="E1303" s="44"/>
      <c r="F1303" s="44"/>
      <c r="G1303" s="17" t="str">
        <f>IF(OR(E1303="",F1303=""),"",NETWORKDAYS(E1303,F1303,Lister!$D$7:$D$16))</f>
        <v/>
      </c>
      <c r="I1303" s="45" t="str">
        <f t="shared" si="140"/>
        <v/>
      </c>
      <c r="J1303" s="46"/>
      <c r="K1303" s="47">
        <f>IF(ISNUMBER('Opsparede løndele'!I1288),J1303+'Opsparede løndele'!I1288,J1303)</f>
        <v>0</v>
      </c>
      <c r="L1303" s="48"/>
      <c r="M1303" s="49"/>
      <c r="N1303" s="23" t="str">
        <f t="shared" si="141"/>
        <v/>
      </c>
      <c r="O1303" s="21" t="str">
        <f t="shared" si="142"/>
        <v/>
      </c>
      <c r="P1303" s="49"/>
      <c r="Q1303" s="49"/>
      <c r="R1303" s="49"/>
      <c r="S1303" s="22" t="str">
        <f>IFERROR(MAX(IF(OR(P1303="",Q1303="",R1303=""),"",IF(AND(MONTH(E1303)=12,MONTH(F1303)=12),(NETWORKDAYS(E1303,F1303,Lister!$D$7:$D$16)-P1303)*O1303/NETWORKDAYS(Lister!$D$19,Lister!$E$19,Lister!$D$7:$D$16),IF(AND(MONTH(E1303)=12,F1303&gt;DATE(2021,12,31)),(NETWORKDAYS(E1303,Lister!$E$19,Lister!$D$7:$D$16)-P1303)*O1303/NETWORKDAYS(Lister!$D$19,Lister!$E$19,Lister!$D$7:$D$16),IF(E1303&gt;DATE(2021,12,31),0)))),0),"")</f>
        <v/>
      </c>
      <c r="T1303" s="22" t="str">
        <f>IFERROR(MAX(IF(OR(P1303="",Q1303="",R1303=""),"",IF(AND(MONTH(E1303)=1,MONTH(F1303)=1),(NETWORKDAYS(E1303,F1303,Lister!$D$7:$D$16)-Q1303)*O1303/NETWORKDAYS(Lister!$D$20,Lister!$E$20,Lister!$D$7:$D$16),IF(AND(MONTH(E1303)=1,F1303&gt;DATE(2022,1,31)),(NETWORKDAYS(E1303,Lister!$E$20,Lister!$D$7:$D$16)-Q1303)*O1303/NETWORKDAYS(Lister!$D$20,Lister!$E$20,Lister!$D$7:$D$16),IF(AND(E1303&lt;DATE(2022,1,1),MONTH(F1303)=1),(NETWORKDAYS(Lister!$D$20,F1303,Lister!$D$7:$D$16)-Q1303)*O1303/NETWORKDAYS(Lister!$D$20,Lister!$E$20,Lister!$D$7:$D$16),IF(AND(E1303&lt;DATE(2022,1,1),F1303&gt;DATE(2022,1,31)),(NETWORKDAYS(Lister!$D$20,Lister!$E$20,Lister!$D$7:$D$16)-Q1303)*O1303/NETWORKDAYS(Lister!$D$20,Lister!$E$20,Lister!$D$7:$D$16),IF(OR(AND(E1303&lt;DATE(2022,1,1),F1303&lt;DATE(2022,1,1)),E1303&gt;DATE(2022,1,31)),0)))))),0),"")</f>
        <v/>
      </c>
      <c r="U1303" s="22" t="str">
        <f>IFERROR(MAX(IF(OR(P1303="",Q1303="",R1303=""),"",IF(AND(MONTH(E1303)=2,MONTH(F1303)=2),(NETWORKDAYS(E1303,F1303,Lister!$D$7:$D$16)-R1303)*O1303/NETWORKDAYS(Lister!$D$21,Lister!$E$21,Lister!$D$7:$D$16),IF(AND(MONTH(E1303)=2,F1303&gt;DATE(2022,2,28)),(NETWORKDAYS(E1303,Lister!$E$21,Lister!$D$7:$D$16)-R1303)*O1303/NETWORKDAYS(Lister!$D$21,Lister!$E$21,Lister!$D$7:$D$16),IF(AND(E1303&lt;DATE(2022,2,1),MONTH(F1303)=2),(NETWORKDAYS(Lister!$D$21,F1303,Lister!$D$7:$D$16)-R1303)*O1303/NETWORKDAYS(Lister!$D$21,Lister!$E$21,Lister!$D$7:$D$16),IF(AND(E1303&lt;DATE(2022,2,1),F1303&gt;DATE(2022,2,28)),(NETWORKDAYS(Lister!$D$21,Lister!$E$21,Lister!$D$7:$D$16)-R1303)*O1303/NETWORKDAYS(Lister!$D$21,Lister!$E$21,Lister!$D$7:$D$16),IF(OR(AND(E1303&lt;DATE(2022,2,1),F1303&lt;DATE(2022,2,1)),E1303&gt;DATE(2022,2,28)),0)))))),0),"")</f>
        <v/>
      </c>
      <c r="V1303" s="23" t="str">
        <f t="shared" si="143"/>
        <v/>
      </c>
      <c r="W1303" s="23" t="str">
        <f t="shared" si="144"/>
        <v/>
      </c>
      <c r="X1303" s="24" t="str">
        <f t="shared" si="145"/>
        <v/>
      </c>
    </row>
    <row r="1304" spans="1:24" x14ac:dyDescent="0.3">
      <c r="A1304" s="4" t="str">
        <f t="shared" si="146"/>
        <v/>
      </c>
      <c r="B1304" s="41"/>
      <c r="C1304" s="42"/>
      <c r="D1304" s="43"/>
      <c r="E1304" s="44"/>
      <c r="F1304" s="44"/>
      <c r="G1304" s="17" t="str">
        <f>IF(OR(E1304="",F1304=""),"",NETWORKDAYS(E1304,F1304,Lister!$D$7:$D$16))</f>
        <v/>
      </c>
      <c r="I1304" s="45" t="str">
        <f t="shared" si="140"/>
        <v/>
      </c>
      <c r="J1304" s="46"/>
      <c r="K1304" s="47">
        <f>IF(ISNUMBER('Opsparede løndele'!I1289),J1304+'Opsparede løndele'!I1289,J1304)</f>
        <v>0</v>
      </c>
      <c r="L1304" s="48"/>
      <c r="M1304" s="49"/>
      <c r="N1304" s="23" t="str">
        <f t="shared" si="141"/>
        <v/>
      </c>
      <c r="O1304" s="21" t="str">
        <f t="shared" si="142"/>
        <v/>
      </c>
      <c r="P1304" s="49"/>
      <c r="Q1304" s="49"/>
      <c r="R1304" s="49"/>
      <c r="S1304" s="22" t="str">
        <f>IFERROR(MAX(IF(OR(P1304="",Q1304="",R1304=""),"",IF(AND(MONTH(E1304)=12,MONTH(F1304)=12),(NETWORKDAYS(E1304,F1304,Lister!$D$7:$D$16)-P1304)*O1304/NETWORKDAYS(Lister!$D$19,Lister!$E$19,Lister!$D$7:$D$16),IF(AND(MONTH(E1304)=12,F1304&gt;DATE(2021,12,31)),(NETWORKDAYS(E1304,Lister!$E$19,Lister!$D$7:$D$16)-P1304)*O1304/NETWORKDAYS(Lister!$D$19,Lister!$E$19,Lister!$D$7:$D$16),IF(E1304&gt;DATE(2021,12,31),0)))),0),"")</f>
        <v/>
      </c>
      <c r="T1304" s="22" t="str">
        <f>IFERROR(MAX(IF(OR(P1304="",Q1304="",R1304=""),"",IF(AND(MONTH(E1304)=1,MONTH(F1304)=1),(NETWORKDAYS(E1304,F1304,Lister!$D$7:$D$16)-Q1304)*O1304/NETWORKDAYS(Lister!$D$20,Lister!$E$20,Lister!$D$7:$D$16),IF(AND(MONTH(E1304)=1,F1304&gt;DATE(2022,1,31)),(NETWORKDAYS(E1304,Lister!$E$20,Lister!$D$7:$D$16)-Q1304)*O1304/NETWORKDAYS(Lister!$D$20,Lister!$E$20,Lister!$D$7:$D$16),IF(AND(E1304&lt;DATE(2022,1,1),MONTH(F1304)=1),(NETWORKDAYS(Lister!$D$20,F1304,Lister!$D$7:$D$16)-Q1304)*O1304/NETWORKDAYS(Lister!$D$20,Lister!$E$20,Lister!$D$7:$D$16),IF(AND(E1304&lt;DATE(2022,1,1),F1304&gt;DATE(2022,1,31)),(NETWORKDAYS(Lister!$D$20,Lister!$E$20,Lister!$D$7:$D$16)-Q1304)*O1304/NETWORKDAYS(Lister!$D$20,Lister!$E$20,Lister!$D$7:$D$16),IF(OR(AND(E1304&lt;DATE(2022,1,1),F1304&lt;DATE(2022,1,1)),E1304&gt;DATE(2022,1,31)),0)))))),0),"")</f>
        <v/>
      </c>
      <c r="U1304" s="22" t="str">
        <f>IFERROR(MAX(IF(OR(P1304="",Q1304="",R1304=""),"",IF(AND(MONTH(E1304)=2,MONTH(F1304)=2),(NETWORKDAYS(E1304,F1304,Lister!$D$7:$D$16)-R1304)*O1304/NETWORKDAYS(Lister!$D$21,Lister!$E$21,Lister!$D$7:$D$16),IF(AND(MONTH(E1304)=2,F1304&gt;DATE(2022,2,28)),(NETWORKDAYS(E1304,Lister!$E$21,Lister!$D$7:$D$16)-R1304)*O1304/NETWORKDAYS(Lister!$D$21,Lister!$E$21,Lister!$D$7:$D$16),IF(AND(E1304&lt;DATE(2022,2,1),MONTH(F1304)=2),(NETWORKDAYS(Lister!$D$21,F1304,Lister!$D$7:$D$16)-R1304)*O1304/NETWORKDAYS(Lister!$D$21,Lister!$E$21,Lister!$D$7:$D$16),IF(AND(E1304&lt;DATE(2022,2,1),F1304&gt;DATE(2022,2,28)),(NETWORKDAYS(Lister!$D$21,Lister!$E$21,Lister!$D$7:$D$16)-R1304)*O1304/NETWORKDAYS(Lister!$D$21,Lister!$E$21,Lister!$D$7:$D$16),IF(OR(AND(E1304&lt;DATE(2022,2,1),F1304&lt;DATE(2022,2,1)),E1304&gt;DATE(2022,2,28)),0)))))),0),"")</f>
        <v/>
      </c>
      <c r="V1304" s="23" t="str">
        <f t="shared" si="143"/>
        <v/>
      </c>
      <c r="W1304" s="23" t="str">
        <f t="shared" si="144"/>
        <v/>
      </c>
      <c r="X1304" s="24" t="str">
        <f t="shared" si="145"/>
        <v/>
      </c>
    </row>
    <row r="1305" spans="1:24" x14ac:dyDescent="0.3">
      <c r="A1305" s="4" t="str">
        <f t="shared" si="146"/>
        <v/>
      </c>
      <c r="B1305" s="41"/>
      <c r="C1305" s="42"/>
      <c r="D1305" s="43"/>
      <c r="E1305" s="44"/>
      <c r="F1305" s="44"/>
      <c r="G1305" s="17" t="str">
        <f>IF(OR(E1305="",F1305=""),"",NETWORKDAYS(E1305,F1305,Lister!$D$7:$D$16))</f>
        <v/>
      </c>
      <c r="I1305" s="45" t="str">
        <f t="shared" si="140"/>
        <v/>
      </c>
      <c r="J1305" s="46"/>
      <c r="K1305" s="47">
        <f>IF(ISNUMBER('Opsparede løndele'!I1290),J1305+'Opsparede løndele'!I1290,J1305)</f>
        <v>0</v>
      </c>
      <c r="L1305" s="48"/>
      <c r="M1305" s="49"/>
      <c r="N1305" s="23" t="str">
        <f t="shared" si="141"/>
        <v/>
      </c>
      <c r="O1305" s="21" t="str">
        <f t="shared" si="142"/>
        <v/>
      </c>
      <c r="P1305" s="49"/>
      <c r="Q1305" s="49"/>
      <c r="R1305" s="49"/>
      <c r="S1305" s="22" t="str">
        <f>IFERROR(MAX(IF(OR(P1305="",Q1305="",R1305=""),"",IF(AND(MONTH(E1305)=12,MONTH(F1305)=12),(NETWORKDAYS(E1305,F1305,Lister!$D$7:$D$16)-P1305)*O1305/NETWORKDAYS(Lister!$D$19,Lister!$E$19,Lister!$D$7:$D$16),IF(AND(MONTH(E1305)=12,F1305&gt;DATE(2021,12,31)),(NETWORKDAYS(E1305,Lister!$E$19,Lister!$D$7:$D$16)-P1305)*O1305/NETWORKDAYS(Lister!$D$19,Lister!$E$19,Lister!$D$7:$D$16),IF(E1305&gt;DATE(2021,12,31),0)))),0),"")</f>
        <v/>
      </c>
      <c r="T1305" s="22" t="str">
        <f>IFERROR(MAX(IF(OR(P1305="",Q1305="",R1305=""),"",IF(AND(MONTH(E1305)=1,MONTH(F1305)=1),(NETWORKDAYS(E1305,F1305,Lister!$D$7:$D$16)-Q1305)*O1305/NETWORKDAYS(Lister!$D$20,Lister!$E$20,Lister!$D$7:$D$16),IF(AND(MONTH(E1305)=1,F1305&gt;DATE(2022,1,31)),(NETWORKDAYS(E1305,Lister!$E$20,Lister!$D$7:$D$16)-Q1305)*O1305/NETWORKDAYS(Lister!$D$20,Lister!$E$20,Lister!$D$7:$D$16),IF(AND(E1305&lt;DATE(2022,1,1),MONTH(F1305)=1),(NETWORKDAYS(Lister!$D$20,F1305,Lister!$D$7:$D$16)-Q1305)*O1305/NETWORKDAYS(Lister!$D$20,Lister!$E$20,Lister!$D$7:$D$16),IF(AND(E1305&lt;DATE(2022,1,1),F1305&gt;DATE(2022,1,31)),(NETWORKDAYS(Lister!$D$20,Lister!$E$20,Lister!$D$7:$D$16)-Q1305)*O1305/NETWORKDAYS(Lister!$D$20,Lister!$E$20,Lister!$D$7:$D$16),IF(OR(AND(E1305&lt;DATE(2022,1,1),F1305&lt;DATE(2022,1,1)),E1305&gt;DATE(2022,1,31)),0)))))),0),"")</f>
        <v/>
      </c>
      <c r="U1305" s="22" t="str">
        <f>IFERROR(MAX(IF(OR(P1305="",Q1305="",R1305=""),"",IF(AND(MONTH(E1305)=2,MONTH(F1305)=2),(NETWORKDAYS(E1305,F1305,Lister!$D$7:$D$16)-R1305)*O1305/NETWORKDAYS(Lister!$D$21,Lister!$E$21,Lister!$D$7:$D$16),IF(AND(MONTH(E1305)=2,F1305&gt;DATE(2022,2,28)),(NETWORKDAYS(E1305,Lister!$E$21,Lister!$D$7:$D$16)-R1305)*O1305/NETWORKDAYS(Lister!$D$21,Lister!$E$21,Lister!$D$7:$D$16),IF(AND(E1305&lt;DATE(2022,2,1),MONTH(F1305)=2),(NETWORKDAYS(Lister!$D$21,F1305,Lister!$D$7:$D$16)-R1305)*O1305/NETWORKDAYS(Lister!$D$21,Lister!$E$21,Lister!$D$7:$D$16),IF(AND(E1305&lt;DATE(2022,2,1),F1305&gt;DATE(2022,2,28)),(NETWORKDAYS(Lister!$D$21,Lister!$E$21,Lister!$D$7:$D$16)-R1305)*O1305/NETWORKDAYS(Lister!$D$21,Lister!$E$21,Lister!$D$7:$D$16),IF(OR(AND(E1305&lt;DATE(2022,2,1),F1305&lt;DATE(2022,2,1)),E1305&gt;DATE(2022,2,28)),0)))))),0),"")</f>
        <v/>
      </c>
      <c r="V1305" s="23" t="str">
        <f t="shared" si="143"/>
        <v/>
      </c>
      <c r="W1305" s="23" t="str">
        <f t="shared" si="144"/>
        <v/>
      </c>
      <c r="X1305" s="24" t="str">
        <f t="shared" si="145"/>
        <v/>
      </c>
    </row>
    <row r="1306" spans="1:24" x14ac:dyDescent="0.3">
      <c r="A1306" s="4" t="str">
        <f t="shared" si="146"/>
        <v/>
      </c>
      <c r="B1306" s="41"/>
      <c r="C1306" s="42"/>
      <c r="D1306" s="43"/>
      <c r="E1306" s="44"/>
      <c r="F1306" s="44"/>
      <c r="G1306" s="17" t="str">
        <f>IF(OR(E1306="",F1306=""),"",NETWORKDAYS(E1306,F1306,Lister!$D$7:$D$16))</f>
        <v/>
      </c>
      <c r="I1306" s="45" t="str">
        <f t="shared" si="140"/>
        <v/>
      </c>
      <c r="J1306" s="46"/>
      <c r="K1306" s="47">
        <f>IF(ISNUMBER('Opsparede løndele'!I1291),J1306+'Opsparede løndele'!I1291,J1306)</f>
        <v>0</v>
      </c>
      <c r="L1306" s="48"/>
      <c r="M1306" s="49"/>
      <c r="N1306" s="23" t="str">
        <f t="shared" si="141"/>
        <v/>
      </c>
      <c r="O1306" s="21" t="str">
        <f t="shared" si="142"/>
        <v/>
      </c>
      <c r="P1306" s="49"/>
      <c r="Q1306" s="49"/>
      <c r="R1306" s="49"/>
      <c r="S1306" s="22" t="str">
        <f>IFERROR(MAX(IF(OR(P1306="",Q1306="",R1306=""),"",IF(AND(MONTH(E1306)=12,MONTH(F1306)=12),(NETWORKDAYS(E1306,F1306,Lister!$D$7:$D$16)-P1306)*O1306/NETWORKDAYS(Lister!$D$19,Lister!$E$19,Lister!$D$7:$D$16),IF(AND(MONTH(E1306)=12,F1306&gt;DATE(2021,12,31)),(NETWORKDAYS(E1306,Lister!$E$19,Lister!$D$7:$D$16)-P1306)*O1306/NETWORKDAYS(Lister!$D$19,Lister!$E$19,Lister!$D$7:$D$16),IF(E1306&gt;DATE(2021,12,31),0)))),0),"")</f>
        <v/>
      </c>
      <c r="T1306" s="22" t="str">
        <f>IFERROR(MAX(IF(OR(P1306="",Q1306="",R1306=""),"",IF(AND(MONTH(E1306)=1,MONTH(F1306)=1),(NETWORKDAYS(E1306,F1306,Lister!$D$7:$D$16)-Q1306)*O1306/NETWORKDAYS(Lister!$D$20,Lister!$E$20,Lister!$D$7:$D$16),IF(AND(MONTH(E1306)=1,F1306&gt;DATE(2022,1,31)),(NETWORKDAYS(E1306,Lister!$E$20,Lister!$D$7:$D$16)-Q1306)*O1306/NETWORKDAYS(Lister!$D$20,Lister!$E$20,Lister!$D$7:$D$16),IF(AND(E1306&lt;DATE(2022,1,1),MONTH(F1306)=1),(NETWORKDAYS(Lister!$D$20,F1306,Lister!$D$7:$D$16)-Q1306)*O1306/NETWORKDAYS(Lister!$D$20,Lister!$E$20,Lister!$D$7:$D$16),IF(AND(E1306&lt;DATE(2022,1,1),F1306&gt;DATE(2022,1,31)),(NETWORKDAYS(Lister!$D$20,Lister!$E$20,Lister!$D$7:$D$16)-Q1306)*O1306/NETWORKDAYS(Lister!$D$20,Lister!$E$20,Lister!$D$7:$D$16),IF(OR(AND(E1306&lt;DATE(2022,1,1),F1306&lt;DATE(2022,1,1)),E1306&gt;DATE(2022,1,31)),0)))))),0),"")</f>
        <v/>
      </c>
      <c r="U1306" s="22" t="str">
        <f>IFERROR(MAX(IF(OR(P1306="",Q1306="",R1306=""),"",IF(AND(MONTH(E1306)=2,MONTH(F1306)=2),(NETWORKDAYS(E1306,F1306,Lister!$D$7:$D$16)-R1306)*O1306/NETWORKDAYS(Lister!$D$21,Lister!$E$21,Lister!$D$7:$D$16),IF(AND(MONTH(E1306)=2,F1306&gt;DATE(2022,2,28)),(NETWORKDAYS(E1306,Lister!$E$21,Lister!$D$7:$D$16)-R1306)*O1306/NETWORKDAYS(Lister!$D$21,Lister!$E$21,Lister!$D$7:$D$16),IF(AND(E1306&lt;DATE(2022,2,1),MONTH(F1306)=2),(NETWORKDAYS(Lister!$D$21,F1306,Lister!$D$7:$D$16)-R1306)*O1306/NETWORKDAYS(Lister!$D$21,Lister!$E$21,Lister!$D$7:$D$16),IF(AND(E1306&lt;DATE(2022,2,1),F1306&gt;DATE(2022,2,28)),(NETWORKDAYS(Lister!$D$21,Lister!$E$21,Lister!$D$7:$D$16)-R1306)*O1306/NETWORKDAYS(Lister!$D$21,Lister!$E$21,Lister!$D$7:$D$16),IF(OR(AND(E1306&lt;DATE(2022,2,1),F1306&lt;DATE(2022,2,1)),E1306&gt;DATE(2022,2,28)),0)))))),0),"")</f>
        <v/>
      </c>
      <c r="V1306" s="23" t="str">
        <f t="shared" si="143"/>
        <v/>
      </c>
      <c r="W1306" s="23" t="str">
        <f t="shared" si="144"/>
        <v/>
      </c>
      <c r="X1306" s="24" t="str">
        <f t="shared" si="145"/>
        <v/>
      </c>
    </row>
    <row r="1307" spans="1:24" x14ac:dyDescent="0.3">
      <c r="A1307" s="4" t="str">
        <f t="shared" si="146"/>
        <v/>
      </c>
      <c r="B1307" s="41"/>
      <c r="C1307" s="42"/>
      <c r="D1307" s="43"/>
      <c r="E1307" s="44"/>
      <c r="F1307" s="44"/>
      <c r="G1307" s="17" t="str">
        <f>IF(OR(E1307="",F1307=""),"",NETWORKDAYS(E1307,F1307,Lister!$D$7:$D$16))</f>
        <v/>
      </c>
      <c r="I1307" s="45" t="str">
        <f t="shared" si="140"/>
        <v/>
      </c>
      <c r="J1307" s="46"/>
      <c r="K1307" s="47">
        <f>IF(ISNUMBER('Opsparede løndele'!I1292),J1307+'Opsparede løndele'!I1292,J1307)</f>
        <v>0</v>
      </c>
      <c r="L1307" s="48"/>
      <c r="M1307" s="49"/>
      <c r="N1307" s="23" t="str">
        <f t="shared" si="141"/>
        <v/>
      </c>
      <c r="O1307" s="21" t="str">
        <f t="shared" si="142"/>
        <v/>
      </c>
      <c r="P1307" s="49"/>
      <c r="Q1307" s="49"/>
      <c r="R1307" s="49"/>
      <c r="S1307" s="22" t="str">
        <f>IFERROR(MAX(IF(OR(P1307="",Q1307="",R1307=""),"",IF(AND(MONTH(E1307)=12,MONTH(F1307)=12),(NETWORKDAYS(E1307,F1307,Lister!$D$7:$D$16)-P1307)*O1307/NETWORKDAYS(Lister!$D$19,Lister!$E$19,Lister!$D$7:$D$16),IF(AND(MONTH(E1307)=12,F1307&gt;DATE(2021,12,31)),(NETWORKDAYS(E1307,Lister!$E$19,Lister!$D$7:$D$16)-P1307)*O1307/NETWORKDAYS(Lister!$D$19,Lister!$E$19,Lister!$D$7:$D$16),IF(E1307&gt;DATE(2021,12,31),0)))),0),"")</f>
        <v/>
      </c>
      <c r="T1307" s="22" t="str">
        <f>IFERROR(MAX(IF(OR(P1307="",Q1307="",R1307=""),"",IF(AND(MONTH(E1307)=1,MONTH(F1307)=1),(NETWORKDAYS(E1307,F1307,Lister!$D$7:$D$16)-Q1307)*O1307/NETWORKDAYS(Lister!$D$20,Lister!$E$20,Lister!$D$7:$D$16),IF(AND(MONTH(E1307)=1,F1307&gt;DATE(2022,1,31)),(NETWORKDAYS(E1307,Lister!$E$20,Lister!$D$7:$D$16)-Q1307)*O1307/NETWORKDAYS(Lister!$D$20,Lister!$E$20,Lister!$D$7:$D$16),IF(AND(E1307&lt;DATE(2022,1,1),MONTH(F1307)=1),(NETWORKDAYS(Lister!$D$20,F1307,Lister!$D$7:$D$16)-Q1307)*O1307/NETWORKDAYS(Lister!$D$20,Lister!$E$20,Lister!$D$7:$D$16),IF(AND(E1307&lt;DATE(2022,1,1),F1307&gt;DATE(2022,1,31)),(NETWORKDAYS(Lister!$D$20,Lister!$E$20,Lister!$D$7:$D$16)-Q1307)*O1307/NETWORKDAYS(Lister!$D$20,Lister!$E$20,Lister!$D$7:$D$16),IF(OR(AND(E1307&lt;DATE(2022,1,1),F1307&lt;DATE(2022,1,1)),E1307&gt;DATE(2022,1,31)),0)))))),0),"")</f>
        <v/>
      </c>
      <c r="U1307" s="22" t="str">
        <f>IFERROR(MAX(IF(OR(P1307="",Q1307="",R1307=""),"",IF(AND(MONTH(E1307)=2,MONTH(F1307)=2),(NETWORKDAYS(E1307,F1307,Lister!$D$7:$D$16)-R1307)*O1307/NETWORKDAYS(Lister!$D$21,Lister!$E$21,Lister!$D$7:$D$16),IF(AND(MONTH(E1307)=2,F1307&gt;DATE(2022,2,28)),(NETWORKDAYS(E1307,Lister!$E$21,Lister!$D$7:$D$16)-R1307)*O1307/NETWORKDAYS(Lister!$D$21,Lister!$E$21,Lister!$D$7:$D$16),IF(AND(E1307&lt;DATE(2022,2,1),MONTH(F1307)=2),(NETWORKDAYS(Lister!$D$21,F1307,Lister!$D$7:$D$16)-R1307)*O1307/NETWORKDAYS(Lister!$D$21,Lister!$E$21,Lister!$D$7:$D$16),IF(AND(E1307&lt;DATE(2022,2,1),F1307&gt;DATE(2022,2,28)),(NETWORKDAYS(Lister!$D$21,Lister!$E$21,Lister!$D$7:$D$16)-R1307)*O1307/NETWORKDAYS(Lister!$D$21,Lister!$E$21,Lister!$D$7:$D$16),IF(OR(AND(E1307&lt;DATE(2022,2,1),F1307&lt;DATE(2022,2,1)),E1307&gt;DATE(2022,2,28)),0)))))),0),"")</f>
        <v/>
      </c>
      <c r="V1307" s="23" t="str">
        <f t="shared" si="143"/>
        <v/>
      </c>
      <c r="W1307" s="23" t="str">
        <f t="shared" si="144"/>
        <v/>
      </c>
      <c r="X1307" s="24" t="str">
        <f t="shared" si="145"/>
        <v/>
      </c>
    </row>
    <row r="1308" spans="1:24" x14ac:dyDescent="0.3">
      <c r="A1308" s="4" t="str">
        <f t="shared" si="146"/>
        <v/>
      </c>
      <c r="B1308" s="41"/>
      <c r="C1308" s="42"/>
      <c r="D1308" s="43"/>
      <c r="E1308" s="44"/>
      <c r="F1308" s="44"/>
      <c r="G1308" s="17" t="str">
        <f>IF(OR(E1308="",F1308=""),"",NETWORKDAYS(E1308,F1308,Lister!$D$7:$D$16))</f>
        <v/>
      </c>
      <c r="I1308" s="45" t="str">
        <f t="shared" si="140"/>
        <v/>
      </c>
      <c r="J1308" s="46"/>
      <c r="K1308" s="47">
        <f>IF(ISNUMBER('Opsparede løndele'!I1293),J1308+'Opsparede løndele'!I1293,J1308)</f>
        <v>0</v>
      </c>
      <c r="L1308" s="48"/>
      <c r="M1308" s="49"/>
      <c r="N1308" s="23" t="str">
        <f t="shared" si="141"/>
        <v/>
      </c>
      <c r="O1308" s="21" t="str">
        <f t="shared" si="142"/>
        <v/>
      </c>
      <c r="P1308" s="49"/>
      <c r="Q1308" s="49"/>
      <c r="R1308" s="49"/>
      <c r="S1308" s="22" t="str">
        <f>IFERROR(MAX(IF(OR(P1308="",Q1308="",R1308=""),"",IF(AND(MONTH(E1308)=12,MONTH(F1308)=12),(NETWORKDAYS(E1308,F1308,Lister!$D$7:$D$16)-P1308)*O1308/NETWORKDAYS(Lister!$D$19,Lister!$E$19,Lister!$D$7:$D$16),IF(AND(MONTH(E1308)=12,F1308&gt;DATE(2021,12,31)),(NETWORKDAYS(E1308,Lister!$E$19,Lister!$D$7:$D$16)-P1308)*O1308/NETWORKDAYS(Lister!$D$19,Lister!$E$19,Lister!$D$7:$D$16),IF(E1308&gt;DATE(2021,12,31),0)))),0),"")</f>
        <v/>
      </c>
      <c r="T1308" s="22" t="str">
        <f>IFERROR(MAX(IF(OR(P1308="",Q1308="",R1308=""),"",IF(AND(MONTH(E1308)=1,MONTH(F1308)=1),(NETWORKDAYS(E1308,F1308,Lister!$D$7:$D$16)-Q1308)*O1308/NETWORKDAYS(Lister!$D$20,Lister!$E$20,Lister!$D$7:$D$16),IF(AND(MONTH(E1308)=1,F1308&gt;DATE(2022,1,31)),(NETWORKDAYS(E1308,Lister!$E$20,Lister!$D$7:$D$16)-Q1308)*O1308/NETWORKDAYS(Lister!$D$20,Lister!$E$20,Lister!$D$7:$D$16),IF(AND(E1308&lt;DATE(2022,1,1),MONTH(F1308)=1),(NETWORKDAYS(Lister!$D$20,F1308,Lister!$D$7:$D$16)-Q1308)*O1308/NETWORKDAYS(Lister!$D$20,Lister!$E$20,Lister!$D$7:$D$16),IF(AND(E1308&lt;DATE(2022,1,1),F1308&gt;DATE(2022,1,31)),(NETWORKDAYS(Lister!$D$20,Lister!$E$20,Lister!$D$7:$D$16)-Q1308)*O1308/NETWORKDAYS(Lister!$D$20,Lister!$E$20,Lister!$D$7:$D$16),IF(OR(AND(E1308&lt;DATE(2022,1,1),F1308&lt;DATE(2022,1,1)),E1308&gt;DATE(2022,1,31)),0)))))),0),"")</f>
        <v/>
      </c>
      <c r="U1308" s="22" t="str">
        <f>IFERROR(MAX(IF(OR(P1308="",Q1308="",R1308=""),"",IF(AND(MONTH(E1308)=2,MONTH(F1308)=2),(NETWORKDAYS(E1308,F1308,Lister!$D$7:$D$16)-R1308)*O1308/NETWORKDAYS(Lister!$D$21,Lister!$E$21,Lister!$D$7:$D$16),IF(AND(MONTH(E1308)=2,F1308&gt;DATE(2022,2,28)),(NETWORKDAYS(E1308,Lister!$E$21,Lister!$D$7:$D$16)-R1308)*O1308/NETWORKDAYS(Lister!$D$21,Lister!$E$21,Lister!$D$7:$D$16),IF(AND(E1308&lt;DATE(2022,2,1),MONTH(F1308)=2),(NETWORKDAYS(Lister!$D$21,F1308,Lister!$D$7:$D$16)-R1308)*O1308/NETWORKDAYS(Lister!$D$21,Lister!$E$21,Lister!$D$7:$D$16),IF(AND(E1308&lt;DATE(2022,2,1),F1308&gt;DATE(2022,2,28)),(NETWORKDAYS(Lister!$D$21,Lister!$E$21,Lister!$D$7:$D$16)-R1308)*O1308/NETWORKDAYS(Lister!$D$21,Lister!$E$21,Lister!$D$7:$D$16),IF(OR(AND(E1308&lt;DATE(2022,2,1),F1308&lt;DATE(2022,2,1)),E1308&gt;DATE(2022,2,28)),0)))))),0),"")</f>
        <v/>
      </c>
      <c r="V1308" s="23" t="str">
        <f t="shared" si="143"/>
        <v/>
      </c>
      <c r="W1308" s="23" t="str">
        <f t="shared" si="144"/>
        <v/>
      </c>
      <c r="X1308" s="24" t="str">
        <f t="shared" si="145"/>
        <v/>
      </c>
    </row>
    <row r="1309" spans="1:24" x14ac:dyDescent="0.3">
      <c r="A1309" s="4" t="str">
        <f t="shared" si="146"/>
        <v/>
      </c>
      <c r="B1309" s="41"/>
      <c r="C1309" s="42"/>
      <c r="D1309" s="43"/>
      <c r="E1309" s="44"/>
      <c r="F1309" s="44"/>
      <c r="G1309" s="17" t="str">
        <f>IF(OR(E1309="",F1309=""),"",NETWORKDAYS(E1309,F1309,Lister!$D$7:$D$16))</f>
        <v/>
      </c>
      <c r="I1309" s="45" t="str">
        <f t="shared" si="140"/>
        <v/>
      </c>
      <c r="J1309" s="46"/>
      <c r="K1309" s="47">
        <f>IF(ISNUMBER('Opsparede løndele'!I1294),J1309+'Opsparede løndele'!I1294,J1309)</f>
        <v>0</v>
      </c>
      <c r="L1309" s="48"/>
      <c r="M1309" s="49"/>
      <c r="N1309" s="23" t="str">
        <f t="shared" si="141"/>
        <v/>
      </c>
      <c r="O1309" s="21" t="str">
        <f t="shared" si="142"/>
        <v/>
      </c>
      <c r="P1309" s="49"/>
      <c r="Q1309" s="49"/>
      <c r="R1309" s="49"/>
      <c r="S1309" s="22" t="str">
        <f>IFERROR(MAX(IF(OR(P1309="",Q1309="",R1309=""),"",IF(AND(MONTH(E1309)=12,MONTH(F1309)=12),(NETWORKDAYS(E1309,F1309,Lister!$D$7:$D$16)-P1309)*O1309/NETWORKDAYS(Lister!$D$19,Lister!$E$19,Lister!$D$7:$D$16),IF(AND(MONTH(E1309)=12,F1309&gt;DATE(2021,12,31)),(NETWORKDAYS(E1309,Lister!$E$19,Lister!$D$7:$D$16)-P1309)*O1309/NETWORKDAYS(Lister!$D$19,Lister!$E$19,Lister!$D$7:$D$16),IF(E1309&gt;DATE(2021,12,31),0)))),0),"")</f>
        <v/>
      </c>
      <c r="T1309" s="22" t="str">
        <f>IFERROR(MAX(IF(OR(P1309="",Q1309="",R1309=""),"",IF(AND(MONTH(E1309)=1,MONTH(F1309)=1),(NETWORKDAYS(E1309,F1309,Lister!$D$7:$D$16)-Q1309)*O1309/NETWORKDAYS(Lister!$D$20,Lister!$E$20,Lister!$D$7:$D$16),IF(AND(MONTH(E1309)=1,F1309&gt;DATE(2022,1,31)),(NETWORKDAYS(E1309,Lister!$E$20,Lister!$D$7:$D$16)-Q1309)*O1309/NETWORKDAYS(Lister!$D$20,Lister!$E$20,Lister!$D$7:$D$16),IF(AND(E1309&lt;DATE(2022,1,1),MONTH(F1309)=1),(NETWORKDAYS(Lister!$D$20,F1309,Lister!$D$7:$D$16)-Q1309)*O1309/NETWORKDAYS(Lister!$D$20,Lister!$E$20,Lister!$D$7:$D$16),IF(AND(E1309&lt;DATE(2022,1,1),F1309&gt;DATE(2022,1,31)),(NETWORKDAYS(Lister!$D$20,Lister!$E$20,Lister!$D$7:$D$16)-Q1309)*O1309/NETWORKDAYS(Lister!$D$20,Lister!$E$20,Lister!$D$7:$D$16),IF(OR(AND(E1309&lt;DATE(2022,1,1),F1309&lt;DATE(2022,1,1)),E1309&gt;DATE(2022,1,31)),0)))))),0),"")</f>
        <v/>
      </c>
      <c r="U1309" s="22" t="str">
        <f>IFERROR(MAX(IF(OR(P1309="",Q1309="",R1309=""),"",IF(AND(MONTH(E1309)=2,MONTH(F1309)=2),(NETWORKDAYS(E1309,F1309,Lister!$D$7:$D$16)-R1309)*O1309/NETWORKDAYS(Lister!$D$21,Lister!$E$21,Lister!$D$7:$D$16),IF(AND(MONTH(E1309)=2,F1309&gt;DATE(2022,2,28)),(NETWORKDAYS(E1309,Lister!$E$21,Lister!$D$7:$D$16)-R1309)*O1309/NETWORKDAYS(Lister!$D$21,Lister!$E$21,Lister!$D$7:$D$16),IF(AND(E1309&lt;DATE(2022,2,1),MONTH(F1309)=2),(NETWORKDAYS(Lister!$D$21,F1309,Lister!$D$7:$D$16)-R1309)*O1309/NETWORKDAYS(Lister!$D$21,Lister!$E$21,Lister!$D$7:$D$16),IF(AND(E1309&lt;DATE(2022,2,1),F1309&gt;DATE(2022,2,28)),(NETWORKDAYS(Lister!$D$21,Lister!$E$21,Lister!$D$7:$D$16)-R1309)*O1309/NETWORKDAYS(Lister!$D$21,Lister!$E$21,Lister!$D$7:$D$16),IF(OR(AND(E1309&lt;DATE(2022,2,1),F1309&lt;DATE(2022,2,1)),E1309&gt;DATE(2022,2,28)),0)))))),0),"")</f>
        <v/>
      </c>
      <c r="V1309" s="23" t="str">
        <f t="shared" si="143"/>
        <v/>
      </c>
      <c r="W1309" s="23" t="str">
        <f t="shared" si="144"/>
        <v/>
      </c>
      <c r="X1309" s="24" t="str">
        <f t="shared" si="145"/>
        <v/>
      </c>
    </row>
    <row r="1310" spans="1:24" x14ac:dyDescent="0.3">
      <c r="A1310" s="4" t="str">
        <f t="shared" si="146"/>
        <v/>
      </c>
      <c r="B1310" s="41"/>
      <c r="C1310" s="42"/>
      <c r="D1310" s="43"/>
      <c r="E1310" s="44"/>
      <c r="F1310" s="44"/>
      <c r="G1310" s="17" t="str">
        <f>IF(OR(E1310="",F1310=""),"",NETWORKDAYS(E1310,F1310,Lister!$D$7:$D$16))</f>
        <v/>
      </c>
      <c r="I1310" s="45" t="str">
        <f t="shared" si="140"/>
        <v/>
      </c>
      <c r="J1310" s="46"/>
      <c r="K1310" s="47">
        <f>IF(ISNUMBER('Opsparede løndele'!I1295),J1310+'Opsparede løndele'!I1295,J1310)</f>
        <v>0</v>
      </c>
      <c r="L1310" s="48"/>
      <c r="M1310" s="49"/>
      <c r="N1310" s="23" t="str">
        <f t="shared" si="141"/>
        <v/>
      </c>
      <c r="O1310" s="21" t="str">
        <f t="shared" si="142"/>
        <v/>
      </c>
      <c r="P1310" s="49"/>
      <c r="Q1310" s="49"/>
      <c r="R1310" s="49"/>
      <c r="S1310" s="22" t="str">
        <f>IFERROR(MAX(IF(OR(P1310="",Q1310="",R1310=""),"",IF(AND(MONTH(E1310)=12,MONTH(F1310)=12),(NETWORKDAYS(E1310,F1310,Lister!$D$7:$D$16)-P1310)*O1310/NETWORKDAYS(Lister!$D$19,Lister!$E$19,Lister!$D$7:$D$16),IF(AND(MONTH(E1310)=12,F1310&gt;DATE(2021,12,31)),(NETWORKDAYS(E1310,Lister!$E$19,Lister!$D$7:$D$16)-P1310)*O1310/NETWORKDAYS(Lister!$D$19,Lister!$E$19,Lister!$D$7:$D$16),IF(E1310&gt;DATE(2021,12,31),0)))),0),"")</f>
        <v/>
      </c>
      <c r="T1310" s="22" t="str">
        <f>IFERROR(MAX(IF(OR(P1310="",Q1310="",R1310=""),"",IF(AND(MONTH(E1310)=1,MONTH(F1310)=1),(NETWORKDAYS(E1310,F1310,Lister!$D$7:$D$16)-Q1310)*O1310/NETWORKDAYS(Lister!$D$20,Lister!$E$20,Lister!$D$7:$D$16),IF(AND(MONTH(E1310)=1,F1310&gt;DATE(2022,1,31)),(NETWORKDAYS(E1310,Lister!$E$20,Lister!$D$7:$D$16)-Q1310)*O1310/NETWORKDAYS(Lister!$D$20,Lister!$E$20,Lister!$D$7:$D$16),IF(AND(E1310&lt;DATE(2022,1,1),MONTH(F1310)=1),(NETWORKDAYS(Lister!$D$20,F1310,Lister!$D$7:$D$16)-Q1310)*O1310/NETWORKDAYS(Lister!$D$20,Lister!$E$20,Lister!$D$7:$D$16),IF(AND(E1310&lt;DATE(2022,1,1),F1310&gt;DATE(2022,1,31)),(NETWORKDAYS(Lister!$D$20,Lister!$E$20,Lister!$D$7:$D$16)-Q1310)*O1310/NETWORKDAYS(Lister!$D$20,Lister!$E$20,Lister!$D$7:$D$16),IF(OR(AND(E1310&lt;DATE(2022,1,1),F1310&lt;DATE(2022,1,1)),E1310&gt;DATE(2022,1,31)),0)))))),0),"")</f>
        <v/>
      </c>
      <c r="U1310" s="22" t="str">
        <f>IFERROR(MAX(IF(OR(P1310="",Q1310="",R1310=""),"",IF(AND(MONTH(E1310)=2,MONTH(F1310)=2),(NETWORKDAYS(E1310,F1310,Lister!$D$7:$D$16)-R1310)*O1310/NETWORKDAYS(Lister!$D$21,Lister!$E$21,Lister!$D$7:$D$16),IF(AND(MONTH(E1310)=2,F1310&gt;DATE(2022,2,28)),(NETWORKDAYS(E1310,Lister!$E$21,Lister!$D$7:$D$16)-R1310)*O1310/NETWORKDAYS(Lister!$D$21,Lister!$E$21,Lister!$D$7:$D$16),IF(AND(E1310&lt;DATE(2022,2,1),MONTH(F1310)=2),(NETWORKDAYS(Lister!$D$21,F1310,Lister!$D$7:$D$16)-R1310)*O1310/NETWORKDAYS(Lister!$D$21,Lister!$E$21,Lister!$D$7:$D$16),IF(AND(E1310&lt;DATE(2022,2,1),F1310&gt;DATE(2022,2,28)),(NETWORKDAYS(Lister!$D$21,Lister!$E$21,Lister!$D$7:$D$16)-R1310)*O1310/NETWORKDAYS(Lister!$D$21,Lister!$E$21,Lister!$D$7:$D$16),IF(OR(AND(E1310&lt;DATE(2022,2,1),F1310&lt;DATE(2022,2,1)),E1310&gt;DATE(2022,2,28)),0)))))),0),"")</f>
        <v/>
      </c>
      <c r="V1310" s="23" t="str">
        <f t="shared" si="143"/>
        <v/>
      </c>
      <c r="W1310" s="23" t="str">
        <f t="shared" si="144"/>
        <v/>
      </c>
      <c r="X1310" s="24" t="str">
        <f t="shared" si="145"/>
        <v/>
      </c>
    </row>
    <row r="1311" spans="1:24" x14ac:dyDescent="0.3">
      <c r="A1311" s="4" t="str">
        <f t="shared" si="146"/>
        <v/>
      </c>
      <c r="B1311" s="41"/>
      <c r="C1311" s="42"/>
      <c r="D1311" s="43"/>
      <c r="E1311" s="44"/>
      <c r="F1311" s="44"/>
      <c r="G1311" s="17" t="str">
        <f>IF(OR(E1311="",F1311=""),"",NETWORKDAYS(E1311,F1311,Lister!$D$7:$D$16))</f>
        <v/>
      </c>
      <c r="I1311" s="45" t="str">
        <f t="shared" si="140"/>
        <v/>
      </c>
      <c r="J1311" s="46"/>
      <c r="K1311" s="47">
        <f>IF(ISNUMBER('Opsparede løndele'!I1296),J1311+'Opsparede løndele'!I1296,J1311)</f>
        <v>0</v>
      </c>
      <c r="L1311" s="48"/>
      <c r="M1311" s="49"/>
      <c r="N1311" s="23" t="str">
        <f t="shared" si="141"/>
        <v/>
      </c>
      <c r="O1311" s="21" t="str">
        <f t="shared" si="142"/>
        <v/>
      </c>
      <c r="P1311" s="49"/>
      <c r="Q1311" s="49"/>
      <c r="R1311" s="49"/>
      <c r="S1311" s="22" t="str">
        <f>IFERROR(MAX(IF(OR(P1311="",Q1311="",R1311=""),"",IF(AND(MONTH(E1311)=12,MONTH(F1311)=12),(NETWORKDAYS(E1311,F1311,Lister!$D$7:$D$16)-P1311)*O1311/NETWORKDAYS(Lister!$D$19,Lister!$E$19,Lister!$D$7:$D$16),IF(AND(MONTH(E1311)=12,F1311&gt;DATE(2021,12,31)),(NETWORKDAYS(E1311,Lister!$E$19,Lister!$D$7:$D$16)-P1311)*O1311/NETWORKDAYS(Lister!$D$19,Lister!$E$19,Lister!$D$7:$D$16),IF(E1311&gt;DATE(2021,12,31),0)))),0),"")</f>
        <v/>
      </c>
      <c r="T1311" s="22" t="str">
        <f>IFERROR(MAX(IF(OR(P1311="",Q1311="",R1311=""),"",IF(AND(MONTH(E1311)=1,MONTH(F1311)=1),(NETWORKDAYS(E1311,F1311,Lister!$D$7:$D$16)-Q1311)*O1311/NETWORKDAYS(Lister!$D$20,Lister!$E$20,Lister!$D$7:$D$16),IF(AND(MONTH(E1311)=1,F1311&gt;DATE(2022,1,31)),(NETWORKDAYS(E1311,Lister!$E$20,Lister!$D$7:$D$16)-Q1311)*O1311/NETWORKDAYS(Lister!$D$20,Lister!$E$20,Lister!$D$7:$D$16),IF(AND(E1311&lt;DATE(2022,1,1),MONTH(F1311)=1),(NETWORKDAYS(Lister!$D$20,F1311,Lister!$D$7:$D$16)-Q1311)*O1311/NETWORKDAYS(Lister!$D$20,Lister!$E$20,Lister!$D$7:$D$16),IF(AND(E1311&lt;DATE(2022,1,1),F1311&gt;DATE(2022,1,31)),(NETWORKDAYS(Lister!$D$20,Lister!$E$20,Lister!$D$7:$D$16)-Q1311)*O1311/NETWORKDAYS(Lister!$D$20,Lister!$E$20,Lister!$D$7:$D$16),IF(OR(AND(E1311&lt;DATE(2022,1,1),F1311&lt;DATE(2022,1,1)),E1311&gt;DATE(2022,1,31)),0)))))),0),"")</f>
        <v/>
      </c>
      <c r="U1311" s="22" t="str">
        <f>IFERROR(MAX(IF(OR(P1311="",Q1311="",R1311=""),"",IF(AND(MONTH(E1311)=2,MONTH(F1311)=2),(NETWORKDAYS(E1311,F1311,Lister!$D$7:$D$16)-R1311)*O1311/NETWORKDAYS(Lister!$D$21,Lister!$E$21,Lister!$D$7:$D$16),IF(AND(MONTH(E1311)=2,F1311&gt;DATE(2022,2,28)),(NETWORKDAYS(E1311,Lister!$E$21,Lister!$D$7:$D$16)-R1311)*O1311/NETWORKDAYS(Lister!$D$21,Lister!$E$21,Lister!$D$7:$D$16),IF(AND(E1311&lt;DATE(2022,2,1),MONTH(F1311)=2),(NETWORKDAYS(Lister!$D$21,F1311,Lister!$D$7:$D$16)-R1311)*O1311/NETWORKDAYS(Lister!$D$21,Lister!$E$21,Lister!$D$7:$D$16),IF(AND(E1311&lt;DATE(2022,2,1),F1311&gt;DATE(2022,2,28)),(NETWORKDAYS(Lister!$D$21,Lister!$E$21,Lister!$D$7:$D$16)-R1311)*O1311/NETWORKDAYS(Lister!$D$21,Lister!$E$21,Lister!$D$7:$D$16),IF(OR(AND(E1311&lt;DATE(2022,2,1),F1311&lt;DATE(2022,2,1)),E1311&gt;DATE(2022,2,28)),0)))))),0),"")</f>
        <v/>
      </c>
      <c r="V1311" s="23" t="str">
        <f t="shared" si="143"/>
        <v/>
      </c>
      <c r="W1311" s="23" t="str">
        <f t="shared" si="144"/>
        <v/>
      </c>
      <c r="X1311" s="24" t="str">
        <f t="shared" si="145"/>
        <v/>
      </c>
    </row>
    <row r="1312" spans="1:24" x14ac:dyDescent="0.3">
      <c r="A1312" s="4" t="str">
        <f t="shared" si="146"/>
        <v/>
      </c>
      <c r="B1312" s="41"/>
      <c r="C1312" s="42"/>
      <c r="D1312" s="43"/>
      <c r="E1312" s="44"/>
      <c r="F1312" s="44"/>
      <c r="G1312" s="17" t="str">
        <f>IF(OR(E1312="",F1312=""),"",NETWORKDAYS(E1312,F1312,Lister!$D$7:$D$16))</f>
        <v/>
      </c>
      <c r="I1312" s="45" t="str">
        <f t="shared" si="140"/>
        <v/>
      </c>
      <c r="J1312" s="46"/>
      <c r="K1312" s="47">
        <f>IF(ISNUMBER('Opsparede løndele'!I1297),J1312+'Opsparede løndele'!I1297,J1312)</f>
        <v>0</v>
      </c>
      <c r="L1312" s="48"/>
      <c r="M1312" s="49"/>
      <c r="N1312" s="23" t="str">
        <f t="shared" si="141"/>
        <v/>
      </c>
      <c r="O1312" s="21" t="str">
        <f t="shared" si="142"/>
        <v/>
      </c>
      <c r="P1312" s="49"/>
      <c r="Q1312" s="49"/>
      <c r="R1312" s="49"/>
      <c r="S1312" s="22" t="str">
        <f>IFERROR(MAX(IF(OR(P1312="",Q1312="",R1312=""),"",IF(AND(MONTH(E1312)=12,MONTH(F1312)=12),(NETWORKDAYS(E1312,F1312,Lister!$D$7:$D$16)-P1312)*O1312/NETWORKDAYS(Lister!$D$19,Lister!$E$19,Lister!$D$7:$D$16),IF(AND(MONTH(E1312)=12,F1312&gt;DATE(2021,12,31)),(NETWORKDAYS(E1312,Lister!$E$19,Lister!$D$7:$D$16)-P1312)*O1312/NETWORKDAYS(Lister!$D$19,Lister!$E$19,Lister!$D$7:$D$16),IF(E1312&gt;DATE(2021,12,31),0)))),0),"")</f>
        <v/>
      </c>
      <c r="T1312" s="22" t="str">
        <f>IFERROR(MAX(IF(OR(P1312="",Q1312="",R1312=""),"",IF(AND(MONTH(E1312)=1,MONTH(F1312)=1),(NETWORKDAYS(E1312,F1312,Lister!$D$7:$D$16)-Q1312)*O1312/NETWORKDAYS(Lister!$D$20,Lister!$E$20,Lister!$D$7:$D$16),IF(AND(MONTH(E1312)=1,F1312&gt;DATE(2022,1,31)),(NETWORKDAYS(E1312,Lister!$E$20,Lister!$D$7:$D$16)-Q1312)*O1312/NETWORKDAYS(Lister!$D$20,Lister!$E$20,Lister!$D$7:$D$16),IF(AND(E1312&lt;DATE(2022,1,1),MONTH(F1312)=1),(NETWORKDAYS(Lister!$D$20,F1312,Lister!$D$7:$D$16)-Q1312)*O1312/NETWORKDAYS(Lister!$D$20,Lister!$E$20,Lister!$D$7:$D$16),IF(AND(E1312&lt;DATE(2022,1,1),F1312&gt;DATE(2022,1,31)),(NETWORKDAYS(Lister!$D$20,Lister!$E$20,Lister!$D$7:$D$16)-Q1312)*O1312/NETWORKDAYS(Lister!$D$20,Lister!$E$20,Lister!$D$7:$D$16),IF(OR(AND(E1312&lt;DATE(2022,1,1),F1312&lt;DATE(2022,1,1)),E1312&gt;DATE(2022,1,31)),0)))))),0),"")</f>
        <v/>
      </c>
      <c r="U1312" s="22" t="str">
        <f>IFERROR(MAX(IF(OR(P1312="",Q1312="",R1312=""),"",IF(AND(MONTH(E1312)=2,MONTH(F1312)=2),(NETWORKDAYS(E1312,F1312,Lister!$D$7:$D$16)-R1312)*O1312/NETWORKDAYS(Lister!$D$21,Lister!$E$21,Lister!$D$7:$D$16),IF(AND(MONTH(E1312)=2,F1312&gt;DATE(2022,2,28)),(NETWORKDAYS(E1312,Lister!$E$21,Lister!$D$7:$D$16)-R1312)*O1312/NETWORKDAYS(Lister!$D$21,Lister!$E$21,Lister!$D$7:$D$16),IF(AND(E1312&lt;DATE(2022,2,1),MONTH(F1312)=2),(NETWORKDAYS(Lister!$D$21,F1312,Lister!$D$7:$D$16)-R1312)*O1312/NETWORKDAYS(Lister!$D$21,Lister!$E$21,Lister!$D$7:$D$16),IF(AND(E1312&lt;DATE(2022,2,1),F1312&gt;DATE(2022,2,28)),(NETWORKDAYS(Lister!$D$21,Lister!$E$21,Lister!$D$7:$D$16)-R1312)*O1312/NETWORKDAYS(Lister!$D$21,Lister!$E$21,Lister!$D$7:$D$16),IF(OR(AND(E1312&lt;DATE(2022,2,1),F1312&lt;DATE(2022,2,1)),E1312&gt;DATE(2022,2,28)),0)))))),0),"")</f>
        <v/>
      </c>
      <c r="V1312" s="23" t="str">
        <f t="shared" si="143"/>
        <v/>
      </c>
      <c r="W1312" s="23" t="str">
        <f t="shared" si="144"/>
        <v/>
      </c>
      <c r="X1312" s="24" t="str">
        <f t="shared" si="145"/>
        <v/>
      </c>
    </row>
    <row r="1313" spans="1:24" x14ac:dyDescent="0.3">
      <c r="A1313" s="4" t="str">
        <f t="shared" si="146"/>
        <v/>
      </c>
      <c r="B1313" s="41"/>
      <c r="C1313" s="42"/>
      <c r="D1313" s="43"/>
      <c r="E1313" s="44"/>
      <c r="F1313" s="44"/>
      <c r="G1313" s="17" t="str">
        <f>IF(OR(E1313="",F1313=""),"",NETWORKDAYS(E1313,F1313,Lister!$D$7:$D$16))</f>
        <v/>
      </c>
      <c r="I1313" s="45" t="str">
        <f t="shared" si="140"/>
        <v/>
      </c>
      <c r="J1313" s="46"/>
      <c r="K1313" s="47">
        <f>IF(ISNUMBER('Opsparede løndele'!I1298),J1313+'Opsparede løndele'!I1298,J1313)</f>
        <v>0</v>
      </c>
      <c r="L1313" s="48"/>
      <c r="M1313" s="49"/>
      <c r="N1313" s="23" t="str">
        <f t="shared" si="141"/>
        <v/>
      </c>
      <c r="O1313" s="21" t="str">
        <f t="shared" si="142"/>
        <v/>
      </c>
      <c r="P1313" s="49"/>
      <c r="Q1313" s="49"/>
      <c r="R1313" s="49"/>
      <c r="S1313" s="22" t="str">
        <f>IFERROR(MAX(IF(OR(P1313="",Q1313="",R1313=""),"",IF(AND(MONTH(E1313)=12,MONTH(F1313)=12),(NETWORKDAYS(E1313,F1313,Lister!$D$7:$D$16)-P1313)*O1313/NETWORKDAYS(Lister!$D$19,Lister!$E$19,Lister!$D$7:$D$16),IF(AND(MONTH(E1313)=12,F1313&gt;DATE(2021,12,31)),(NETWORKDAYS(E1313,Lister!$E$19,Lister!$D$7:$D$16)-P1313)*O1313/NETWORKDAYS(Lister!$D$19,Lister!$E$19,Lister!$D$7:$D$16),IF(E1313&gt;DATE(2021,12,31),0)))),0),"")</f>
        <v/>
      </c>
      <c r="T1313" s="22" t="str">
        <f>IFERROR(MAX(IF(OR(P1313="",Q1313="",R1313=""),"",IF(AND(MONTH(E1313)=1,MONTH(F1313)=1),(NETWORKDAYS(E1313,F1313,Lister!$D$7:$D$16)-Q1313)*O1313/NETWORKDAYS(Lister!$D$20,Lister!$E$20,Lister!$D$7:$D$16),IF(AND(MONTH(E1313)=1,F1313&gt;DATE(2022,1,31)),(NETWORKDAYS(E1313,Lister!$E$20,Lister!$D$7:$D$16)-Q1313)*O1313/NETWORKDAYS(Lister!$D$20,Lister!$E$20,Lister!$D$7:$D$16),IF(AND(E1313&lt;DATE(2022,1,1),MONTH(F1313)=1),(NETWORKDAYS(Lister!$D$20,F1313,Lister!$D$7:$D$16)-Q1313)*O1313/NETWORKDAYS(Lister!$D$20,Lister!$E$20,Lister!$D$7:$D$16),IF(AND(E1313&lt;DATE(2022,1,1),F1313&gt;DATE(2022,1,31)),(NETWORKDAYS(Lister!$D$20,Lister!$E$20,Lister!$D$7:$D$16)-Q1313)*O1313/NETWORKDAYS(Lister!$D$20,Lister!$E$20,Lister!$D$7:$D$16),IF(OR(AND(E1313&lt;DATE(2022,1,1),F1313&lt;DATE(2022,1,1)),E1313&gt;DATE(2022,1,31)),0)))))),0),"")</f>
        <v/>
      </c>
      <c r="U1313" s="22" t="str">
        <f>IFERROR(MAX(IF(OR(P1313="",Q1313="",R1313=""),"",IF(AND(MONTH(E1313)=2,MONTH(F1313)=2),(NETWORKDAYS(E1313,F1313,Lister!$D$7:$D$16)-R1313)*O1313/NETWORKDAYS(Lister!$D$21,Lister!$E$21,Lister!$D$7:$D$16),IF(AND(MONTH(E1313)=2,F1313&gt;DATE(2022,2,28)),(NETWORKDAYS(E1313,Lister!$E$21,Lister!$D$7:$D$16)-R1313)*O1313/NETWORKDAYS(Lister!$D$21,Lister!$E$21,Lister!$D$7:$D$16),IF(AND(E1313&lt;DATE(2022,2,1),MONTH(F1313)=2),(NETWORKDAYS(Lister!$D$21,F1313,Lister!$D$7:$D$16)-R1313)*O1313/NETWORKDAYS(Lister!$D$21,Lister!$E$21,Lister!$D$7:$D$16),IF(AND(E1313&lt;DATE(2022,2,1),F1313&gt;DATE(2022,2,28)),(NETWORKDAYS(Lister!$D$21,Lister!$E$21,Lister!$D$7:$D$16)-R1313)*O1313/NETWORKDAYS(Lister!$D$21,Lister!$E$21,Lister!$D$7:$D$16),IF(OR(AND(E1313&lt;DATE(2022,2,1),F1313&lt;DATE(2022,2,1)),E1313&gt;DATE(2022,2,28)),0)))))),0),"")</f>
        <v/>
      </c>
      <c r="V1313" s="23" t="str">
        <f t="shared" si="143"/>
        <v/>
      </c>
      <c r="W1313" s="23" t="str">
        <f t="shared" si="144"/>
        <v/>
      </c>
      <c r="X1313" s="24" t="str">
        <f t="shared" si="145"/>
        <v/>
      </c>
    </row>
    <row r="1314" spans="1:24" x14ac:dyDescent="0.3">
      <c r="A1314" s="4" t="str">
        <f t="shared" si="146"/>
        <v/>
      </c>
      <c r="B1314" s="41"/>
      <c r="C1314" s="42"/>
      <c r="D1314" s="43"/>
      <c r="E1314" s="44"/>
      <c r="F1314" s="44"/>
      <c r="G1314" s="17" t="str">
        <f>IF(OR(E1314="",F1314=""),"",NETWORKDAYS(E1314,F1314,Lister!$D$7:$D$16))</f>
        <v/>
      </c>
      <c r="I1314" s="45" t="str">
        <f t="shared" si="140"/>
        <v/>
      </c>
      <c r="J1314" s="46"/>
      <c r="K1314" s="47">
        <f>IF(ISNUMBER('Opsparede løndele'!I1299),J1314+'Opsparede løndele'!I1299,J1314)</f>
        <v>0</v>
      </c>
      <c r="L1314" s="48"/>
      <c r="M1314" s="49"/>
      <c r="N1314" s="23" t="str">
        <f t="shared" si="141"/>
        <v/>
      </c>
      <c r="O1314" s="21" t="str">
        <f t="shared" si="142"/>
        <v/>
      </c>
      <c r="P1314" s="49"/>
      <c r="Q1314" s="49"/>
      <c r="R1314" s="49"/>
      <c r="S1314" s="22" t="str">
        <f>IFERROR(MAX(IF(OR(P1314="",Q1314="",R1314=""),"",IF(AND(MONTH(E1314)=12,MONTH(F1314)=12),(NETWORKDAYS(E1314,F1314,Lister!$D$7:$D$16)-P1314)*O1314/NETWORKDAYS(Lister!$D$19,Lister!$E$19,Lister!$D$7:$D$16),IF(AND(MONTH(E1314)=12,F1314&gt;DATE(2021,12,31)),(NETWORKDAYS(E1314,Lister!$E$19,Lister!$D$7:$D$16)-P1314)*O1314/NETWORKDAYS(Lister!$D$19,Lister!$E$19,Lister!$D$7:$D$16),IF(E1314&gt;DATE(2021,12,31),0)))),0),"")</f>
        <v/>
      </c>
      <c r="T1314" s="22" t="str">
        <f>IFERROR(MAX(IF(OR(P1314="",Q1314="",R1314=""),"",IF(AND(MONTH(E1314)=1,MONTH(F1314)=1),(NETWORKDAYS(E1314,F1314,Lister!$D$7:$D$16)-Q1314)*O1314/NETWORKDAYS(Lister!$D$20,Lister!$E$20,Lister!$D$7:$D$16),IF(AND(MONTH(E1314)=1,F1314&gt;DATE(2022,1,31)),(NETWORKDAYS(E1314,Lister!$E$20,Lister!$D$7:$D$16)-Q1314)*O1314/NETWORKDAYS(Lister!$D$20,Lister!$E$20,Lister!$D$7:$D$16),IF(AND(E1314&lt;DATE(2022,1,1),MONTH(F1314)=1),(NETWORKDAYS(Lister!$D$20,F1314,Lister!$D$7:$D$16)-Q1314)*O1314/NETWORKDAYS(Lister!$D$20,Lister!$E$20,Lister!$D$7:$D$16),IF(AND(E1314&lt;DATE(2022,1,1),F1314&gt;DATE(2022,1,31)),(NETWORKDAYS(Lister!$D$20,Lister!$E$20,Lister!$D$7:$D$16)-Q1314)*O1314/NETWORKDAYS(Lister!$D$20,Lister!$E$20,Lister!$D$7:$D$16),IF(OR(AND(E1314&lt;DATE(2022,1,1),F1314&lt;DATE(2022,1,1)),E1314&gt;DATE(2022,1,31)),0)))))),0),"")</f>
        <v/>
      </c>
      <c r="U1314" s="22" t="str">
        <f>IFERROR(MAX(IF(OR(P1314="",Q1314="",R1314=""),"",IF(AND(MONTH(E1314)=2,MONTH(F1314)=2),(NETWORKDAYS(E1314,F1314,Lister!$D$7:$D$16)-R1314)*O1314/NETWORKDAYS(Lister!$D$21,Lister!$E$21,Lister!$D$7:$D$16),IF(AND(MONTH(E1314)=2,F1314&gt;DATE(2022,2,28)),(NETWORKDAYS(E1314,Lister!$E$21,Lister!$D$7:$D$16)-R1314)*O1314/NETWORKDAYS(Lister!$D$21,Lister!$E$21,Lister!$D$7:$D$16),IF(AND(E1314&lt;DATE(2022,2,1),MONTH(F1314)=2),(NETWORKDAYS(Lister!$D$21,F1314,Lister!$D$7:$D$16)-R1314)*O1314/NETWORKDAYS(Lister!$D$21,Lister!$E$21,Lister!$D$7:$D$16),IF(AND(E1314&lt;DATE(2022,2,1),F1314&gt;DATE(2022,2,28)),(NETWORKDAYS(Lister!$D$21,Lister!$E$21,Lister!$D$7:$D$16)-R1314)*O1314/NETWORKDAYS(Lister!$D$21,Lister!$E$21,Lister!$D$7:$D$16),IF(OR(AND(E1314&lt;DATE(2022,2,1),F1314&lt;DATE(2022,2,1)),E1314&gt;DATE(2022,2,28)),0)))))),0),"")</f>
        <v/>
      </c>
      <c r="V1314" s="23" t="str">
        <f t="shared" si="143"/>
        <v/>
      </c>
      <c r="W1314" s="23" t="str">
        <f t="shared" si="144"/>
        <v/>
      </c>
      <c r="X1314" s="24" t="str">
        <f t="shared" si="145"/>
        <v/>
      </c>
    </row>
    <row r="1315" spans="1:24" x14ac:dyDescent="0.3">
      <c r="A1315" s="4" t="str">
        <f t="shared" si="146"/>
        <v/>
      </c>
      <c r="B1315" s="41"/>
      <c r="C1315" s="42"/>
      <c r="D1315" s="43"/>
      <c r="E1315" s="44"/>
      <c r="F1315" s="44"/>
      <c r="G1315" s="17" t="str">
        <f>IF(OR(E1315="",F1315=""),"",NETWORKDAYS(E1315,F1315,Lister!$D$7:$D$16))</f>
        <v/>
      </c>
      <c r="I1315" s="45" t="str">
        <f t="shared" si="140"/>
        <v/>
      </c>
      <c r="J1315" s="46"/>
      <c r="K1315" s="47">
        <f>IF(ISNUMBER('Opsparede løndele'!I1300),J1315+'Opsparede løndele'!I1300,J1315)</f>
        <v>0</v>
      </c>
      <c r="L1315" s="48"/>
      <c r="M1315" s="49"/>
      <c r="N1315" s="23" t="str">
        <f t="shared" si="141"/>
        <v/>
      </c>
      <c r="O1315" s="21" t="str">
        <f t="shared" si="142"/>
        <v/>
      </c>
      <c r="P1315" s="49"/>
      <c r="Q1315" s="49"/>
      <c r="R1315" s="49"/>
      <c r="S1315" s="22" t="str">
        <f>IFERROR(MAX(IF(OR(P1315="",Q1315="",R1315=""),"",IF(AND(MONTH(E1315)=12,MONTH(F1315)=12),(NETWORKDAYS(E1315,F1315,Lister!$D$7:$D$16)-P1315)*O1315/NETWORKDAYS(Lister!$D$19,Lister!$E$19,Lister!$D$7:$D$16),IF(AND(MONTH(E1315)=12,F1315&gt;DATE(2021,12,31)),(NETWORKDAYS(E1315,Lister!$E$19,Lister!$D$7:$D$16)-P1315)*O1315/NETWORKDAYS(Lister!$D$19,Lister!$E$19,Lister!$D$7:$D$16),IF(E1315&gt;DATE(2021,12,31),0)))),0),"")</f>
        <v/>
      </c>
      <c r="T1315" s="22" t="str">
        <f>IFERROR(MAX(IF(OR(P1315="",Q1315="",R1315=""),"",IF(AND(MONTH(E1315)=1,MONTH(F1315)=1),(NETWORKDAYS(E1315,F1315,Lister!$D$7:$D$16)-Q1315)*O1315/NETWORKDAYS(Lister!$D$20,Lister!$E$20,Lister!$D$7:$D$16),IF(AND(MONTH(E1315)=1,F1315&gt;DATE(2022,1,31)),(NETWORKDAYS(E1315,Lister!$E$20,Lister!$D$7:$D$16)-Q1315)*O1315/NETWORKDAYS(Lister!$D$20,Lister!$E$20,Lister!$D$7:$D$16),IF(AND(E1315&lt;DATE(2022,1,1),MONTH(F1315)=1),(NETWORKDAYS(Lister!$D$20,F1315,Lister!$D$7:$D$16)-Q1315)*O1315/NETWORKDAYS(Lister!$D$20,Lister!$E$20,Lister!$D$7:$D$16),IF(AND(E1315&lt;DATE(2022,1,1),F1315&gt;DATE(2022,1,31)),(NETWORKDAYS(Lister!$D$20,Lister!$E$20,Lister!$D$7:$D$16)-Q1315)*O1315/NETWORKDAYS(Lister!$D$20,Lister!$E$20,Lister!$D$7:$D$16),IF(OR(AND(E1315&lt;DATE(2022,1,1),F1315&lt;DATE(2022,1,1)),E1315&gt;DATE(2022,1,31)),0)))))),0),"")</f>
        <v/>
      </c>
      <c r="U1315" s="22" t="str">
        <f>IFERROR(MAX(IF(OR(P1315="",Q1315="",R1315=""),"",IF(AND(MONTH(E1315)=2,MONTH(F1315)=2),(NETWORKDAYS(E1315,F1315,Lister!$D$7:$D$16)-R1315)*O1315/NETWORKDAYS(Lister!$D$21,Lister!$E$21,Lister!$D$7:$D$16),IF(AND(MONTH(E1315)=2,F1315&gt;DATE(2022,2,28)),(NETWORKDAYS(E1315,Lister!$E$21,Lister!$D$7:$D$16)-R1315)*O1315/NETWORKDAYS(Lister!$D$21,Lister!$E$21,Lister!$D$7:$D$16),IF(AND(E1315&lt;DATE(2022,2,1),MONTH(F1315)=2),(NETWORKDAYS(Lister!$D$21,F1315,Lister!$D$7:$D$16)-R1315)*O1315/NETWORKDAYS(Lister!$D$21,Lister!$E$21,Lister!$D$7:$D$16),IF(AND(E1315&lt;DATE(2022,2,1),F1315&gt;DATE(2022,2,28)),(NETWORKDAYS(Lister!$D$21,Lister!$E$21,Lister!$D$7:$D$16)-R1315)*O1315/NETWORKDAYS(Lister!$D$21,Lister!$E$21,Lister!$D$7:$D$16),IF(OR(AND(E1315&lt;DATE(2022,2,1),F1315&lt;DATE(2022,2,1)),E1315&gt;DATE(2022,2,28)),0)))))),0),"")</f>
        <v/>
      </c>
      <c r="V1315" s="23" t="str">
        <f t="shared" si="143"/>
        <v/>
      </c>
      <c r="W1315" s="23" t="str">
        <f t="shared" si="144"/>
        <v/>
      </c>
      <c r="X1315" s="24" t="str">
        <f t="shared" si="145"/>
        <v/>
      </c>
    </row>
    <row r="1316" spans="1:24" x14ac:dyDescent="0.3">
      <c r="A1316" s="4" t="str">
        <f t="shared" si="146"/>
        <v/>
      </c>
      <c r="B1316" s="41"/>
      <c r="C1316" s="42"/>
      <c r="D1316" s="43"/>
      <c r="E1316" s="44"/>
      <c r="F1316" s="44"/>
      <c r="G1316" s="17" t="str">
        <f>IF(OR(E1316="",F1316=""),"",NETWORKDAYS(E1316,F1316,Lister!$D$7:$D$16))</f>
        <v/>
      </c>
      <c r="I1316" s="45" t="str">
        <f t="shared" si="140"/>
        <v/>
      </c>
      <c r="J1316" s="46"/>
      <c r="K1316" s="47">
        <f>IF(ISNUMBER('Opsparede løndele'!I1301),J1316+'Opsparede løndele'!I1301,J1316)</f>
        <v>0</v>
      </c>
      <c r="L1316" s="48"/>
      <c r="M1316" s="49"/>
      <c r="N1316" s="23" t="str">
        <f t="shared" si="141"/>
        <v/>
      </c>
      <c r="O1316" s="21" t="str">
        <f t="shared" si="142"/>
        <v/>
      </c>
      <c r="P1316" s="49"/>
      <c r="Q1316" s="49"/>
      <c r="R1316" s="49"/>
      <c r="S1316" s="22" t="str">
        <f>IFERROR(MAX(IF(OR(P1316="",Q1316="",R1316=""),"",IF(AND(MONTH(E1316)=12,MONTH(F1316)=12),(NETWORKDAYS(E1316,F1316,Lister!$D$7:$D$16)-P1316)*O1316/NETWORKDAYS(Lister!$D$19,Lister!$E$19,Lister!$D$7:$D$16),IF(AND(MONTH(E1316)=12,F1316&gt;DATE(2021,12,31)),(NETWORKDAYS(E1316,Lister!$E$19,Lister!$D$7:$D$16)-P1316)*O1316/NETWORKDAYS(Lister!$D$19,Lister!$E$19,Lister!$D$7:$D$16),IF(E1316&gt;DATE(2021,12,31),0)))),0),"")</f>
        <v/>
      </c>
      <c r="T1316" s="22" t="str">
        <f>IFERROR(MAX(IF(OR(P1316="",Q1316="",R1316=""),"",IF(AND(MONTH(E1316)=1,MONTH(F1316)=1),(NETWORKDAYS(E1316,F1316,Lister!$D$7:$D$16)-Q1316)*O1316/NETWORKDAYS(Lister!$D$20,Lister!$E$20,Lister!$D$7:$D$16),IF(AND(MONTH(E1316)=1,F1316&gt;DATE(2022,1,31)),(NETWORKDAYS(E1316,Lister!$E$20,Lister!$D$7:$D$16)-Q1316)*O1316/NETWORKDAYS(Lister!$D$20,Lister!$E$20,Lister!$D$7:$D$16),IF(AND(E1316&lt;DATE(2022,1,1),MONTH(F1316)=1),(NETWORKDAYS(Lister!$D$20,F1316,Lister!$D$7:$D$16)-Q1316)*O1316/NETWORKDAYS(Lister!$D$20,Lister!$E$20,Lister!$D$7:$D$16),IF(AND(E1316&lt;DATE(2022,1,1),F1316&gt;DATE(2022,1,31)),(NETWORKDAYS(Lister!$D$20,Lister!$E$20,Lister!$D$7:$D$16)-Q1316)*O1316/NETWORKDAYS(Lister!$D$20,Lister!$E$20,Lister!$D$7:$D$16),IF(OR(AND(E1316&lt;DATE(2022,1,1),F1316&lt;DATE(2022,1,1)),E1316&gt;DATE(2022,1,31)),0)))))),0),"")</f>
        <v/>
      </c>
      <c r="U1316" s="22" t="str">
        <f>IFERROR(MAX(IF(OR(P1316="",Q1316="",R1316=""),"",IF(AND(MONTH(E1316)=2,MONTH(F1316)=2),(NETWORKDAYS(E1316,F1316,Lister!$D$7:$D$16)-R1316)*O1316/NETWORKDAYS(Lister!$D$21,Lister!$E$21,Lister!$D$7:$D$16),IF(AND(MONTH(E1316)=2,F1316&gt;DATE(2022,2,28)),(NETWORKDAYS(E1316,Lister!$E$21,Lister!$D$7:$D$16)-R1316)*O1316/NETWORKDAYS(Lister!$D$21,Lister!$E$21,Lister!$D$7:$D$16),IF(AND(E1316&lt;DATE(2022,2,1),MONTH(F1316)=2),(NETWORKDAYS(Lister!$D$21,F1316,Lister!$D$7:$D$16)-R1316)*O1316/NETWORKDAYS(Lister!$D$21,Lister!$E$21,Lister!$D$7:$D$16),IF(AND(E1316&lt;DATE(2022,2,1),F1316&gt;DATE(2022,2,28)),(NETWORKDAYS(Lister!$D$21,Lister!$E$21,Lister!$D$7:$D$16)-R1316)*O1316/NETWORKDAYS(Lister!$D$21,Lister!$E$21,Lister!$D$7:$D$16),IF(OR(AND(E1316&lt;DATE(2022,2,1),F1316&lt;DATE(2022,2,1)),E1316&gt;DATE(2022,2,28)),0)))))),0),"")</f>
        <v/>
      </c>
      <c r="V1316" s="23" t="str">
        <f t="shared" si="143"/>
        <v/>
      </c>
      <c r="W1316" s="23" t="str">
        <f t="shared" si="144"/>
        <v/>
      </c>
      <c r="X1316" s="24" t="str">
        <f t="shared" si="145"/>
        <v/>
      </c>
    </row>
    <row r="1317" spans="1:24" x14ac:dyDescent="0.3">
      <c r="A1317" s="4" t="str">
        <f t="shared" si="146"/>
        <v/>
      </c>
      <c r="B1317" s="41"/>
      <c r="C1317" s="42"/>
      <c r="D1317" s="43"/>
      <c r="E1317" s="44"/>
      <c r="F1317" s="44"/>
      <c r="G1317" s="17" t="str">
        <f>IF(OR(E1317="",F1317=""),"",NETWORKDAYS(E1317,F1317,Lister!$D$7:$D$16))</f>
        <v/>
      </c>
      <c r="I1317" s="45" t="str">
        <f t="shared" si="140"/>
        <v/>
      </c>
      <c r="J1317" s="46"/>
      <c r="K1317" s="47">
        <f>IF(ISNUMBER('Opsparede løndele'!I1302),J1317+'Opsparede løndele'!I1302,J1317)</f>
        <v>0</v>
      </c>
      <c r="L1317" s="48"/>
      <c r="M1317" s="49"/>
      <c r="N1317" s="23" t="str">
        <f t="shared" si="141"/>
        <v/>
      </c>
      <c r="O1317" s="21" t="str">
        <f t="shared" si="142"/>
        <v/>
      </c>
      <c r="P1317" s="49"/>
      <c r="Q1317" s="49"/>
      <c r="R1317" s="49"/>
      <c r="S1317" s="22" t="str">
        <f>IFERROR(MAX(IF(OR(P1317="",Q1317="",R1317=""),"",IF(AND(MONTH(E1317)=12,MONTH(F1317)=12),(NETWORKDAYS(E1317,F1317,Lister!$D$7:$D$16)-P1317)*O1317/NETWORKDAYS(Lister!$D$19,Lister!$E$19,Lister!$D$7:$D$16),IF(AND(MONTH(E1317)=12,F1317&gt;DATE(2021,12,31)),(NETWORKDAYS(E1317,Lister!$E$19,Lister!$D$7:$D$16)-P1317)*O1317/NETWORKDAYS(Lister!$D$19,Lister!$E$19,Lister!$D$7:$D$16),IF(E1317&gt;DATE(2021,12,31),0)))),0),"")</f>
        <v/>
      </c>
      <c r="T1317" s="22" t="str">
        <f>IFERROR(MAX(IF(OR(P1317="",Q1317="",R1317=""),"",IF(AND(MONTH(E1317)=1,MONTH(F1317)=1),(NETWORKDAYS(E1317,F1317,Lister!$D$7:$D$16)-Q1317)*O1317/NETWORKDAYS(Lister!$D$20,Lister!$E$20,Lister!$D$7:$D$16),IF(AND(MONTH(E1317)=1,F1317&gt;DATE(2022,1,31)),(NETWORKDAYS(E1317,Lister!$E$20,Lister!$D$7:$D$16)-Q1317)*O1317/NETWORKDAYS(Lister!$D$20,Lister!$E$20,Lister!$D$7:$D$16),IF(AND(E1317&lt;DATE(2022,1,1),MONTH(F1317)=1),(NETWORKDAYS(Lister!$D$20,F1317,Lister!$D$7:$D$16)-Q1317)*O1317/NETWORKDAYS(Lister!$D$20,Lister!$E$20,Lister!$D$7:$D$16),IF(AND(E1317&lt;DATE(2022,1,1),F1317&gt;DATE(2022,1,31)),(NETWORKDAYS(Lister!$D$20,Lister!$E$20,Lister!$D$7:$D$16)-Q1317)*O1317/NETWORKDAYS(Lister!$D$20,Lister!$E$20,Lister!$D$7:$D$16),IF(OR(AND(E1317&lt;DATE(2022,1,1),F1317&lt;DATE(2022,1,1)),E1317&gt;DATE(2022,1,31)),0)))))),0),"")</f>
        <v/>
      </c>
      <c r="U1317" s="22" t="str">
        <f>IFERROR(MAX(IF(OR(P1317="",Q1317="",R1317=""),"",IF(AND(MONTH(E1317)=2,MONTH(F1317)=2),(NETWORKDAYS(E1317,F1317,Lister!$D$7:$D$16)-R1317)*O1317/NETWORKDAYS(Lister!$D$21,Lister!$E$21,Lister!$D$7:$D$16),IF(AND(MONTH(E1317)=2,F1317&gt;DATE(2022,2,28)),(NETWORKDAYS(E1317,Lister!$E$21,Lister!$D$7:$D$16)-R1317)*O1317/NETWORKDAYS(Lister!$D$21,Lister!$E$21,Lister!$D$7:$D$16),IF(AND(E1317&lt;DATE(2022,2,1),MONTH(F1317)=2),(NETWORKDAYS(Lister!$D$21,F1317,Lister!$D$7:$D$16)-R1317)*O1317/NETWORKDAYS(Lister!$D$21,Lister!$E$21,Lister!$D$7:$D$16),IF(AND(E1317&lt;DATE(2022,2,1),F1317&gt;DATE(2022,2,28)),(NETWORKDAYS(Lister!$D$21,Lister!$E$21,Lister!$D$7:$D$16)-R1317)*O1317/NETWORKDAYS(Lister!$D$21,Lister!$E$21,Lister!$D$7:$D$16),IF(OR(AND(E1317&lt;DATE(2022,2,1),F1317&lt;DATE(2022,2,1)),E1317&gt;DATE(2022,2,28)),0)))))),0),"")</f>
        <v/>
      </c>
      <c r="V1317" s="23" t="str">
        <f t="shared" si="143"/>
        <v/>
      </c>
      <c r="W1317" s="23" t="str">
        <f t="shared" si="144"/>
        <v/>
      </c>
      <c r="X1317" s="24" t="str">
        <f t="shared" si="145"/>
        <v/>
      </c>
    </row>
    <row r="1318" spans="1:24" x14ac:dyDescent="0.3">
      <c r="A1318" s="4" t="str">
        <f t="shared" si="146"/>
        <v/>
      </c>
      <c r="B1318" s="41"/>
      <c r="C1318" s="42"/>
      <c r="D1318" s="43"/>
      <c r="E1318" s="44"/>
      <c r="F1318" s="44"/>
      <c r="G1318" s="17" t="str">
        <f>IF(OR(E1318="",F1318=""),"",NETWORKDAYS(E1318,F1318,Lister!$D$7:$D$16))</f>
        <v/>
      </c>
      <c r="I1318" s="45" t="str">
        <f t="shared" si="140"/>
        <v/>
      </c>
      <c r="J1318" s="46"/>
      <c r="K1318" s="47">
        <f>IF(ISNUMBER('Opsparede løndele'!I1303),J1318+'Opsparede løndele'!I1303,J1318)</f>
        <v>0</v>
      </c>
      <c r="L1318" s="48"/>
      <c r="M1318" s="49"/>
      <c r="N1318" s="23" t="str">
        <f t="shared" si="141"/>
        <v/>
      </c>
      <c r="O1318" s="21" t="str">
        <f t="shared" si="142"/>
        <v/>
      </c>
      <c r="P1318" s="49"/>
      <c r="Q1318" s="49"/>
      <c r="R1318" s="49"/>
      <c r="S1318" s="22" t="str">
        <f>IFERROR(MAX(IF(OR(P1318="",Q1318="",R1318=""),"",IF(AND(MONTH(E1318)=12,MONTH(F1318)=12),(NETWORKDAYS(E1318,F1318,Lister!$D$7:$D$16)-P1318)*O1318/NETWORKDAYS(Lister!$D$19,Lister!$E$19,Lister!$D$7:$D$16),IF(AND(MONTH(E1318)=12,F1318&gt;DATE(2021,12,31)),(NETWORKDAYS(E1318,Lister!$E$19,Lister!$D$7:$D$16)-P1318)*O1318/NETWORKDAYS(Lister!$D$19,Lister!$E$19,Lister!$D$7:$D$16),IF(E1318&gt;DATE(2021,12,31),0)))),0),"")</f>
        <v/>
      </c>
      <c r="T1318" s="22" t="str">
        <f>IFERROR(MAX(IF(OR(P1318="",Q1318="",R1318=""),"",IF(AND(MONTH(E1318)=1,MONTH(F1318)=1),(NETWORKDAYS(E1318,F1318,Lister!$D$7:$D$16)-Q1318)*O1318/NETWORKDAYS(Lister!$D$20,Lister!$E$20,Lister!$D$7:$D$16),IF(AND(MONTH(E1318)=1,F1318&gt;DATE(2022,1,31)),(NETWORKDAYS(E1318,Lister!$E$20,Lister!$D$7:$D$16)-Q1318)*O1318/NETWORKDAYS(Lister!$D$20,Lister!$E$20,Lister!$D$7:$D$16),IF(AND(E1318&lt;DATE(2022,1,1),MONTH(F1318)=1),(NETWORKDAYS(Lister!$D$20,F1318,Lister!$D$7:$D$16)-Q1318)*O1318/NETWORKDAYS(Lister!$D$20,Lister!$E$20,Lister!$D$7:$D$16),IF(AND(E1318&lt;DATE(2022,1,1),F1318&gt;DATE(2022,1,31)),(NETWORKDAYS(Lister!$D$20,Lister!$E$20,Lister!$D$7:$D$16)-Q1318)*O1318/NETWORKDAYS(Lister!$D$20,Lister!$E$20,Lister!$D$7:$D$16),IF(OR(AND(E1318&lt;DATE(2022,1,1),F1318&lt;DATE(2022,1,1)),E1318&gt;DATE(2022,1,31)),0)))))),0),"")</f>
        <v/>
      </c>
      <c r="U1318" s="22" t="str">
        <f>IFERROR(MAX(IF(OR(P1318="",Q1318="",R1318=""),"",IF(AND(MONTH(E1318)=2,MONTH(F1318)=2),(NETWORKDAYS(E1318,F1318,Lister!$D$7:$D$16)-R1318)*O1318/NETWORKDAYS(Lister!$D$21,Lister!$E$21,Lister!$D$7:$D$16),IF(AND(MONTH(E1318)=2,F1318&gt;DATE(2022,2,28)),(NETWORKDAYS(E1318,Lister!$E$21,Lister!$D$7:$D$16)-R1318)*O1318/NETWORKDAYS(Lister!$D$21,Lister!$E$21,Lister!$D$7:$D$16),IF(AND(E1318&lt;DATE(2022,2,1),MONTH(F1318)=2),(NETWORKDAYS(Lister!$D$21,F1318,Lister!$D$7:$D$16)-R1318)*O1318/NETWORKDAYS(Lister!$D$21,Lister!$E$21,Lister!$D$7:$D$16),IF(AND(E1318&lt;DATE(2022,2,1),F1318&gt;DATE(2022,2,28)),(NETWORKDAYS(Lister!$D$21,Lister!$E$21,Lister!$D$7:$D$16)-R1318)*O1318/NETWORKDAYS(Lister!$D$21,Lister!$E$21,Lister!$D$7:$D$16),IF(OR(AND(E1318&lt;DATE(2022,2,1),F1318&lt;DATE(2022,2,1)),E1318&gt;DATE(2022,2,28)),0)))))),0),"")</f>
        <v/>
      </c>
      <c r="V1318" s="23" t="str">
        <f t="shared" si="143"/>
        <v/>
      </c>
      <c r="W1318" s="23" t="str">
        <f t="shared" si="144"/>
        <v/>
      </c>
      <c r="X1318" s="24" t="str">
        <f t="shared" si="145"/>
        <v/>
      </c>
    </row>
    <row r="1319" spans="1:24" x14ac:dyDescent="0.3">
      <c r="A1319" s="4" t="str">
        <f t="shared" si="146"/>
        <v/>
      </c>
      <c r="B1319" s="41"/>
      <c r="C1319" s="42"/>
      <c r="D1319" s="43"/>
      <c r="E1319" s="44"/>
      <c r="F1319" s="44"/>
      <c r="G1319" s="17" t="str">
        <f>IF(OR(E1319="",F1319=""),"",NETWORKDAYS(E1319,F1319,Lister!$D$7:$D$16))</f>
        <v/>
      </c>
      <c r="I1319" s="45" t="str">
        <f t="shared" si="140"/>
        <v/>
      </c>
      <c r="J1319" s="46"/>
      <c r="K1319" s="47">
        <f>IF(ISNUMBER('Opsparede løndele'!I1304),J1319+'Opsparede løndele'!I1304,J1319)</f>
        <v>0</v>
      </c>
      <c r="L1319" s="48"/>
      <c r="M1319" s="49"/>
      <c r="N1319" s="23" t="str">
        <f t="shared" si="141"/>
        <v/>
      </c>
      <c r="O1319" s="21" t="str">
        <f t="shared" si="142"/>
        <v/>
      </c>
      <c r="P1319" s="49"/>
      <c r="Q1319" s="49"/>
      <c r="R1319" s="49"/>
      <c r="S1319" s="22" t="str">
        <f>IFERROR(MAX(IF(OR(P1319="",Q1319="",R1319=""),"",IF(AND(MONTH(E1319)=12,MONTH(F1319)=12),(NETWORKDAYS(E1319,F1319,Lister!$D$7:$D$16)-P1319)*O1319/NETWORKDAYS(Lister!$D$19,Lister!$E$19,Lister!$D$7:$D$16),IF(AND(MONTH(E1319)=12,F1319&gt;DATE(2021,12,31)),(NETWORKDAYS(E1319,Lister!$E$19,Lister!$D$7:$D$16)-P1319)*O1319/NETWORKDAYS(Lister!$D$19,Lister!$E$19,Lister!$D$7:$D$16),IF(E1319&gt;DATE(2021,12,31),0)))),0),"")</f>
        <v/>
      </c>
      <c r="T1319" s="22" t="str">
        <f>IFERROR(MAX(IF(OR(P1319="",Q1319="",R1319=""),"",IF(AND(MONTH(E1319)=1,MONTH(F1319)=1),(NETWORKDAYS(E1319,F1319,Lister!$D$7:$D$16)-Q1319)*O1319/NETWORKDAYS(Lister!$D$20,Lister!$E$20,Lister!$D$7:$D$16),IF(AND(MONTH(E1319)=1,F1319&gt;DATE(2022,1,31)),(NETWORKDAYS(E1319,Lister!$E$20,Lister!$D$7:$D$16)-Q1319)*O1319/NETWORKDAYS(Lister!$D$20,Lister!$E$20,Lister!$D$7:$D$16),IF(AND(E1319&lt;DATE(2022,1,1),MONTH(F1319)=1),(NETWORKDAYS(Lister!$D$20,F1319,Lister!$D$7:$D$16)-Q1319)*O1319/NETWORKDAYS(Lister!$D$20,Lister!$E$20,Lister!$D$7:$D$16),IF(AND(E1319&lt;DATE(2022,1,1),F1319&gt;DATE(2022,1,31)),(NETWORKDAYS(Lister!$D$20,Lister!$E$20,Lister!$D$7:$D$16)-Q1319)*O1319/NETWORKDAYS(Lister!$D$20,Lister!$E$20,Lister!$D$7:$D$16),IF(OR(AND(E1319&lt;DATE(2022,1,1),F1319&lt;DATE(2022,1,1)),E1319&gt;DATE(2022,1,31)),0)))))),0),"")</f>
        <v/>
      </c>
      <c r="U1319" s="22" t="str">
        <f>IFERROR(MAX(IF(OR(P1319="",Q1319="",R1319=""),"",IF(AND(MONTH(E1319)=2,MONTH(F1319)=2),(NETWORKDAYS(E1319,F1319,Lister!$D$7:$D$16)-R1319)*O1319/NETWORKDAYS(Lister!$D$21,Lister!$E$21,Lister!$D$7:$D$16),IF(AND(MONTH(E1319)=2,F1319&gt;DATE(2022,2,28)),(NETWORKDAYS(E1319,Lister!$E$21,Lister!$D$7:$D$16)-R1319)*O1319/NETWORKDAYS(Lister!$D$21,Lister!$E$21,Lister!$D$7:$D$16),IF(AND(E1319&lt;DATE(2022,2,1),MONTH(F1319)=2),(NETWORKDAYS(Lister!$D$21,F1319,Lister!$D$7:$D$16)-R1319)*O1319/NETWORKDAYS(Lister!$D$21,Lister!$E$21,Lister!$D$7:$D$16),IF(AND(E1319&lt;DATE(2022,2,1),F1319&gt;DATE(2022,2,28)),(NETWORKDAYS(Lister!$D$21,Lister!$E$21,Lister!$D$7:$D$16)-R1319)*O1319/NETWORKDAYS(Lister!$D$21,Lister!$E$21,Lister!$D$7:$D$16),IF(OR(AND(E1319&lt;DATE(2022,2,1),F1319&lt;DATE(2022,2,1)),E1319&gt;DATE(2022,2,28)),0)))))),0),"")</f>
        <v/>
      </c>
      <c r="V1319" s="23" t="str">
        <f t="shared" si="143"/>
        <v/>
      </c>
      <c r="W1319" s="23" t="str">
        <f t="shared" si="144"/>
        <v/>
      </c>
      <c r="X1319" s="24" t="str">
        <f t="shared" si="145"/>
        <v/>
      </c>
    </row>
    <row r="1320" spans="1:24" x14ac:dyDescent="0.3">
      <c r="A1320" s="4" t="str">
        <f t="shared" si="146"/>
        <v/>
      </c>
      <c r="B1320" s="41"/>
      <c r="C1320" s="42"/>
      <c r="D1320" s="43"/>
      <c r="E1320" s="44"/>
      <c r="F1320" s="44"/>
      <c r="G1320" s="17" t="str">
        <f>IF(OR(E1320="",F1320=""),"",NETWORKDAYS(E1320,F1320,Lister!$D$7:$D$16))</f>
        <v/>
      </c>
      <c r="I1320" s="45" t="str">
        <f t="shared" si="140"/>
        <v/>
      </c>
      <c r="J1320" s="46"/>
      <c r="K1320" s="47">
        <f>IF(ISNUMBER('Opsparede løndele'!I1305),J1320+'Opsparede løndele'!I1305,J1320)</f>
        <v>0</v>
      </c>
      <c r="L1320" s="48"/>
      <c r="M1320" s="49"/>
      <c r="N1320" s="23" t="str">
        <f t="shared" si="141"/>
        <v/>
      </c>
      <c r="O1320" s="21" t="str">
        <f t="shared" si="142"/>
        <v/>
      </c>
      <c r="P1320" s="49"/>
      <c r="Q1320" s="49"/>
      <c r="R1320" s="49"/>
      <c r="S1320" s="22" t="str">
        <f>IFERROR(MAX(IF(OR(P1320="",Q1320="",R1320=""),"",IF(AND(MONTH(E1320)=12,MONTH(F1320)=12),(NETWORKDAYS(E1320,F1320,Lister!$D$7:$D$16)-P1320)*O1320/NETWORKDAYS(Lister!$D$19,Lister!$E$19,Lister!$D$7:$D$16),IF(AND(MONTH(E1320)=12,F1320&gt;DATE(2021,12,31)),(NETWORKDAYS(E1320,Lister!$E$19,Lister!$D$7:$D$16)-P1320)*O1320/NETWORKDAYS(Lister!$D$19,Lister!$E$19,Lister!$D$7:$D$16),IF(E1320&gt;DATE(2021,12,31),0)))),0),"")</f>
        <v/>
      </c>
      <c r="T1320" s="22" t="str">
        <f>IFERROR(MAX(IF(OR(P1320="",Q1320="",R1320=""),"",IF(AND(MONTH(E1320)=1,MONTH(F1320)=1),(NETWORKDAYS(E1320,F1320,Lister!$D$7:$D$16)-Q1320)*O1320/NETWORKDAYS(Lister!$D$20,Lister!$E$20,Lister!$D$7:$D$16),IF(AND(MONTH(E1320)=1,F1320&gt;DATE(2022,1,31)),(NETWORKDAYS(E1320,Lister!$E$20,Lister!$D$7:$D$16)-Q1320)*O1320/NETWORKDAYS(Lister!$D$20,Lister!$E$20,Lister!$D$7:$D$16),IF(AND(E1320&lt;DATE(2022,1,1),MONTH(F1320)=1),(NETWORKDAYS(Lister!$D$20,F1320,Lister!$D$7:$D$16)-Q1320)*O1320/NETWORKDAYS(Lister!$D$20,Lister!$E$20,Lister!$D$7:$D$16),IF(AND(E1320&lt;DATE(2022,1,1),F1320&gt;DATE(2022,1,31)),(NETWORKDAYS(Lister!$D$20,Lister!$E$20,Lister!$D$7:$D$16)-Q1320)*O1320/NETWORKDAYS(Lister!$D$20,Lister!$E$20,Lister!$D$7:$D$16),IF(OR(AND(E1320&lt;DATE(2022,1,1),F1320&lt;DATE(2022,1,1)),E1320&gt;DATE(2022,1,31)),0)))))),0),"")</f>
        <v/>
      </c>
      <c r="U1320" s="22" t="str">
        <f>IFERROR(MAX(IF(OR(P1320="",Q1320="",R1320=""),"",IF(AND(MONTH(E1320)=2,MONTH(F1320)=2),(NETWORKDAYS(E1320,F1320,Lister!$D$7:$D$16)-R1320)*O1320/NETWORKDAYS(Lister!$D$21,Lister!$E$21,Lister!$D$7:$D$16),IF(AND(MONTH(E1320)=2,F1320&gt;DATE(2022,2,28)),(NETWORKDAYS(E1320,Lister!$E$21,Lister!$D$7:$D$16)-R1320)*O1320/NETWORKDAYS(Lister!$D$21,Lister!$E$21,Lister!$D$7:$D$16),IF(AND(E1320&lt;DATE(2022,2,1),MONTH(F1320)=2),(NETWORKDAYS(Lister!$D$21,F1320,Lister!$D$7:$D$16)-R1320)*O1320/NETWORKDAYS(Lister!$D$21,Lister!$E$21,Lister!$D$7:$D$16),IF(AND(E1320&lt;DATE(2022,2,1),F1320&gt;DATE(2022,2,28)),(NETWORKDAYS(Lister!$D$21,Lister!$E$21,Lister!$D$7:$D$16)-R1320)*O1320/NETWORKDAYS(Lister!$D$21,Lister!$E$21,Lister!$D$7:$D$16),IF(OR(AND(E1320&lt;DATE(2022,2,1),F1320&lt;DATE(2022,2,1)),E1320&gt;DATE(2022,2,28)),0)))))),0),"")</f>
        <v/>
      </c>
      <c r="V1320" s="23" t="str">
        <f t="shared" si="143"/>
        <v/>
      </c>
      <c r="W1320" s="23" t="str">
        <f t="shared" si="144"/>
        <v/>
      </c>
      <c r="X1320" s="24" t="str">
        <f t="shared" si="145"/>
        <v/>
      </c>
    </row>
    <row r="1321" spans="1:24" x14ac:dyDescent="0.3">
      <c r="A1321" s="4" t="str">
        <f t="shared" si="146"/>
        <v/>
      </c>
      <c r="B1321" s="41"/>
      <c r="C1321" s="42"/>
      <c r="D1321" s="43"/>
      <c r="E1321" s="44"/>
      <c r="F1321" s="44"/>
      <c r="G1321" s="17" t="str">
        <f>IF(OR(E1321="",F1321=""),"",NETWORKDAYS(E1321,F1321,Lister!$D$7:$D$16))</f>
        <v/>
      </c>
      <c r="I1321" s="45" t="str">
        <f t="shared" si="140"/>
        <v/>
      </c>
      <c r="J1321" s="46"/>
      <c r="K1321" s="47">
        <f>IF(ISNUMBER('Opsparede løndele'!I1306),J1321+'Opsparede løndele'!I1306,J1321)</f>
        <v>0</v>
      </c>
      <c r="L1321" s="48"/>
      <c r="M1321" s="49"/>
      <c r="N1321" s="23" t="str">
        <f t="shared" si="141"/>
        <v/>
      </c>
      <c r="O1321" s="21" t="str">
        <f t="shared" si="142"/>
        <v/>
      </c>
      <c r="P1321" s="49"/>
      <c r="Q1321" s="49"/>
      <c r="R1321" s="49"/>
      <c r="S1321" s="22" t="str">
        <f>IFERROR(MAX(IF(OR(P1321="",Q1321="",R1321=""),"",IF(AND(MONTH(E1321)=12,MONTH(F1321)=12),(NETWORKDAYS(E1321,F1321,Lister!$D$7:$D$16)-P1321)*O1321/NETWORKDAYS(Lister!$D$19,Lister!$E$19,Lister!$D$7:$D$16),IF(AND(MONTH(E1321)=12,F1321&gt;DATE(2021,12,31)),(NETWORKDAYS(E1321,Lister!$E$19,Lister!$D$7:$D$16)-P1321)*O1321/NETWORKDAYS(Lister!$D$19,Lister!$E$19,Lister!$D$7:$D$16),IF(E1321&gt;DATE(2021,12,31),0)))),0),"")</f>
        <v/>
      </c>
      <c r="T1321" s="22" t="str">
        <f>IFERROR(MAX(IF(OR(P1321="",Q1321="",R1321=""),"",IF(AND(MONTH(E1321)=1,MONTH(F1321)=1),(NETWORKDAYS(E1321,F1321,Lister!$D$7:$D$16)-Q1321)*O1321/NETWORKDAYS(Lister!$D$20,Lister!$E$20,Lister!$D$7:$D$16),IF(AND(MONTH(E1321)=1,F1321&gt;DATE(2022,1,31)),(NETWORKDAYS(E1321,Lister!$E$20,Lister!$D$7:$D$16)-Q1321)*O1321/NETWORKDAYS(Lister!$D$20,Lister!$E$20,Lister!$D$7:$D$16),IF(AND(E1321&lt;DATE(2022,1,1),MONTH(F1321)=1),(NETWORKDAYS(Lister!$D$20,F1321,Lister!$D$7:$D$16)-Q1321)*O1321/NETWORKDAYS(Lister!$D$20,Lister!$E$20,Lister!$D$7:$D$16),IF(AND(E1321&lt;DATE(2022,1,1),F1321&gt;DATE(2022,1,31)),(NETWORKDAYS(Lister!$D$20,Lister!$E$20,Lister!$D$7:$D$16)-Q1321)*O1321/NETWORKDAYS(Lister!$D$20,Lister!$E$20,Lister!$D$7:$D$16),IF(OR(AND(E1321&lt;DATE(2022,1,1),F1321&lt;DATE(2022,1,1)),E1321&gt;DATE(2022,1,31)),0)))))),0),"")</f>
        <v/>
      </c>
      <c r="U1321" s="22" t="str">
        <f>IFERROR(MAX(IF(OR(P1321="",Q1321="",R1321=""),"",IF(AND(MONTH(E1321)=2,MONTH(F1321)=2),(NETWORKDAYS(E1321,F1321,Lister!$D$7:$D$16)-R1321)*O1321/NETWORKDAYS(Lister!$D$21,Lister!$E$21,Lister!$D$7:$D$16),IF(AND(MONTH(E1321)=2,F1321&gt;DATE(2022,2,28)),(NETWORKDAYS(E1321,Lister!$E$21,Lister!$D$7:$D$16)-R1321)*O1321/NETWORKDAYS(Lister!$D$21,Lister!$E$21,Lister!$D$7:$D$16),IF(AND(E1321&lt;DATE(2022,2,1),MONTH(F1321)=2),(NETWORKDAYS(Lister!$D$21,F1321,Lister!$D$7:$D$16)-R1321)*O1321/NETWORKDAYS(Lister!$D$21,Lister!$E$21,Lister!$D$7:$D$16),IF(AND(E1321&lt;DATE(2022,2,1),F1321&gt;DATE(2022,2,28)),(NETWORKDAYS(Lister!$D$21,Lister!$E$21,Lister!$D$7:$D$16)-R1321)*O1321/NETWORKDAYS(Lister!$D$21,Lister!$E$21,Lister!$D$7:$D$16),IF(OR(AND(E1321&lt;DATE(2022,2,1),F1321&lt;DATE(2022,2,1)),E1321&gt;DATE(2022,2,28)),0)))))),0),"")</f>
        <v/>
      </c>
      <c r="V1321" s="23" t="str">
        <f t="shared" si="143"/>
        <v/>
      </c>
      <c r="W1321" s="23" t="str">
        <f t="shared" si="144"/>
        <v/>
      </c>
      <c r="X1321" s="24" t="str">
        <f t="shared" si="145"/>
        <v/>
      </c>
    </row>
    <row r="1322" spans="1:24" x14ac:dyDescent="0.3">
      <c r="A1322" s="4" t="str">
        <f t="shared" si="146"/>
        <v/>
      </c>
      <c r="B1322" s="41"/>
      <c r="C1322" s="42"/>
      <c r="D1322" s="43"/>
      <c r="E1322" s="44"/>
      <c r="F1322" s="44"/>
      <c r="G1322" s="17" t="str">
        <f>IF(OR(E1322="",F1322=""),"",NETWORKDAYS(E1322,F1322,Lister!$D$7:$D$16))</f>
        <v/>
      </c>
      <c r="I1322" s="45" t="str">
        <f t="shared" si="140"/>
        <v/>
      </c>
      <c r="J1322" s="46"/>
      <c r="K1322" s="47">
        <f>IF(ISNUMBER('Opsparede løndele'!I1307),J1322+'Opsparede løndele'!I1307,J1322)</f>
        <v>0</v>
      </c>
      <c r="L1322" s="48"/>
      <c r="M1322" s="49"/>
      <c r="N1322" s="23" t="str">
        <f t="shared" si="141"/>
        <v/>
      </c>
      <c r="O1322" s="21" t="str">
        <f t="shared" si="142"/>
        <v/>
      </c>
      <c r="P1322" s="49"/>
      <c r="Q1322" s="49"/>
      <c r="R1322" s="49"/>
      <c r="S1322" s="22" t="str">
        <f>IFERROR(MAX(IF(OR(P1322="",Q1322="",R1322=""),"",IF(AND(MONTH(E1322)=12,MONTH(F1322)=12),(NETWORKDAYS(E1322,F1322,Lister!$D$7:$D$16)-P1322)*O1322/NETWORKDAYS(Lister!$D$19,Lister!$E$19,Lister!$D$7:$D$16),IF(AND(MONTH(E1322)=12,F1322&gt;DATE(2021,12,31)),(NETWORKDAYS(E1322,Lister!$E$19,Lister!$D$7:$D$16)-P1322)*O1322/NETWORKDAYS(Lister!$D$19,Lister!$E$19,Lister!$D$7:$D$16),IF(E1322&gt;DATE(2021,12,31),0)))),0),"")</f>
        <v/>
      </c>
      <c r="T1322" s="22" t="str">
        <f>IFERROR(MAX(IF(OR(P1322="",Q1322="",R1322=""),"",IF(AND(MONTH(E1322)=1,MONTH(F1322)=1),(NETWORKDAYS(E1322,F1322,Lister!$D$7:$D$16)-Q1322)*O1322/NETWORKDAYS(Lister!$D$20,Lister!$E$20,Lister!$D$7:$D$16),IF(AND(MONTH(E1322)=1,F1322&gt;DATE(2022,1,31)),(NETWORKDAYS(E1322,Lister!$E$20,Lister!$D$7:$D$16)-Q1322)*O1322/NETWORKDAYS(Lister!$D$20,Lister!$E$20,Lister!$D$7:$D$16),IF(AND(E1322&lt;DATE(2022,1,1),MONTH(F1322)=1),(NETWORKDAYS(Lister!$D$20,F1322,Lister!$D$7:$D$16)-Q1322)*O1322/NETWORKDAYS(Lister!$D$20,Lister!$E$20,Lister!$D$7:$D$16),IF(AND(E1322&lt;DATE(2022,1,1),F1322&gt;DATE(2022,1,31)),(NETWORKDAYS(Lister!$D$20,Lister!$E$20,Lister!$D$7:$D$16)-Q1322)*O1322/NETWORKDAYS(Lister!$D$20,Lister!$E$20,Lister!$D$7:$D$16),IF(OR(AND(E1322&lt;DATE(2022,1,1),F1322&lt;DATE(2022,1,1)),E1322&gt;DATE(2022,1,31)),0)))))),0),"")</f>
        <v/>
      </c>
      <c r="U1322" s="22" t="str">
        <f>IFERROR(MAX(IF(OR(P1322="",Q1322="",R1322=""),"",IF(AND(MONTH(E1322)=2,MONTH(F1322)=2),(NETWORKDAYS(E1322,F1322,Lister!$D$7:$D$16)-R1322)*O1322/NETWORKDAYS(Lister!$D$21,Lister!$E$21,Lister!$D$7:$D$16),IF(AND(MONTH(E1322)=2,F1322&gt;DATE(2022,2,28)),(NETWORKDAYS(E1322,Lister!$E$21,Lister!$D$7:$D$16)-R1322)*O1322/NETWORKDAYS(Lister!$D$21,Lister!$E$21,Lister!$D$7:$D$16),IF(AND(E1322&lt;DATE(2022,2,1),MONTH(F1322)=2),(NETWORKDAYS(Lister!$D$21,F1322,Lister!$D$7:$D$16)-R1322)*O1322/NETWORKDAYS(Lister!$D$21,Lister!$E$21,Lister!$D$7:$D$16),IF(AND(E1322&lt;DATE(2022,2,1),F1322&gt;DATE(2022,2,28)),(NETWORKDAYS(Lister!$D$21,Lister!$E$21,Lister!$D$7:$D$16)-R1322)*O1322/NETWORKDAYS(Lister!$D$21,Lister!$E$21,Lister!$D$7:$D$16),IF(OR(AND(E1322&lt;DATE(2022,2,1),F1322&lt;DATE(2022,2,1)),E1322&gt;DATE(2022,2,28)),0)))))),0),"")</f>
        <v/>
      </c>
      <c r="V1322" s="23" t="str">
        <f t="shared" si="143"/>
        <v/>
      </c>
      <c r="W1322" s="23" t="str">
        <f t="shared" si="144"/>
        <v/>
      </c>
      <c r="X1322" s="24" t="str">
        <f t="shared" si="145"/>
        <v/>
      </c>
    </row>
    <row r="1323" spans="1:24" x14ac:dyDescent="0.3">
      <c r="A1323" s="4" t="str">
        <f t="shared" si="146"/>
        <v/>
      </c>
      <c r="B1323" s="41"/>
      <c r="C1323" s="42"/>
      <c r="D1323" s="43"/>
      <c r="E1323" s="44"/>
      <c r="F1323" s="44"/>
      <c r="G1323" s="17" t="str">
        <f>IF(OR(E1323="",F1323=""),"",NETWORKDAYS(E1323,F1323,Lister!$D$7:$D$16))</f>
        <v/>
      </c>
      <c r="I1323" s="45" t="str">
        <f t="shared" si="140"/>
        <v/>
      </c>
      <c r="J1323" s="46"/>
      <c r="K1323" s="47">
        <f>IF(ISNUMBER('Opsparede løndele'!I1308),J1323+'Opsparede løndele'!I1308,J1323)</f>
        <v>0</v>
      </c>
      <c r="L1323" s="48"/>
      <c r="M1323" s="49"/>
      <c r="N1323" s="23" t="str">
        <f t="shared" si="141"/>
        <v/>
      </c>
      <c r="O1323" s="21" t="str">
        <f t="shared" si="142"/>
        <v/>
      </c>
      <c r="P1323" s="49"/>
      <c r="Q1323" s="49"/>
      <c r="R1323" s="49"/>
      <c r="S1323" s="22" t="str">
        <f>IFERROR(MAX(IF(OR(P1323="",Q1323="",R1323=""),"",IF(AND(MONTH(E1323)=12,MONTH(F1323)=12),(NETWORKDAYS(E1323,F1323,Lister!$D$7:$D$16)-P1323)*O1323/NETWORKDAYS(Lister!$D$19,Lister!$E$19,Lister!$D$7:$D$16),IF(AND(MONTH(E1323)=12,F1323&gt;DATE(2021,12,31)),(NETWORKDAYS(E1323,Lister!$E$19,Lister!$D$7:$D$16)-P1323)*O1323/NETWORKDAYS(Lister!$D$19,Lister!$E$19,Lister!$D$7:$D$16),IF(E1323&gt;DATE(2021,12,31),0)))),0),"")</f>
        <v/>
      </c>
      <c r="T1323" s="22" t="str">
        <f>IFERROR(MAX(IF(OR(P1323="",Q1323="",R1323=""),"",IF(AND(MONTH(E1323)=1,MONTH(F1323)=1),(NETWORKDAYS(E1323,F1323,Lister!$D$7:$D$16)-Q1323)*O1323/NETWORKDAYS(Lister!$D$20,Lister!$E$20,Lister!$D$7:$D$16),IF(AND(MONTH(E1323)=1,F1323&gt;DATE(2022,1,31)),(NETWORKDAYS(E1323,Lister!$E$20,Lister!$D$7:$D$16)-Q1323)*O1323/NETWORKDAYS(Lister!$D$20,Lister!$E$20,Lister!$D$7:$D$16),IF(AND(E1323&lt;DATE(2022,1,1),MONTH(F1323)=1),(NETWORKDAYS(Lister!$D$20,F1323,Lister!$D$7:$D$16)-Q1323)*O1323/NETWORKDAYS(Lister!$D$20,Lister!$E$20,Lister!$D$7:$D$16),IF(AND(E1323&lt;DATE(2022,1,1),F1323&gt;DATE(2022,1,31)),(NETWORKDAYS(Lister!$D$20,Lister!$E$20,Lister!$D$7:$D$16)-Q1323)*O1323/NETWORKDAYS(Lister!$D$20,Lister!$E$20,Lister!$D$7:$D$16),IF(OR(AND(E1323&lt;DATE(2022,1,1),F1323&lt;DATE(2022,1,1)),E1323&gt;DATE(2022,1,31)),0)))))),0),"")</f>
        <v/>
      </c>
      <c r="U1323" s="22" t="str">
        <f>IFERROR(MAX(IF(OR(P1323="",Q1323="",R1323=""),"",IF(AND(MONTH(E1323)=2,MONTH(F1323)=2),(NETWORKDAYS(E1323,F1323,Lister!$D$7:$D$16)-R1323)*O1323/NETWORKDAYS(Lister!$D$21,Lister!$E$21,Lister!$D$7:$D$16),IF(AND(MONTH(E1323)=2,F1323&gt;DATE(2022,2,28)),(NETWORKDAYS(E1323,Lister!$E$21,Lister!$D$7:$D$16)-R1323)*O1323/NETWORKDAYS(Lister!$D$21,Lister!$E$21,Lister!$D$7:$D$16),IF(AND(E1323&lt;DATE(2022,2,1),MONTH(F1323)=2),(NETWORKDAYS(Lister!$D$21,F1323,Lister!$D$7:$D$16)-R1323)*O1323/NETWORKDAYS(Lister!$D$21,Lister!$E$21,Lister!$D$7:$D$16),IF(AND(E1323&lt;DATE(2022,2,1),F1323&gt;DATE(2022,2,28)),(NETWORKDAYS(Lister!$D$21,Lister!$E$21,Lister!$D$7:$D$16)-R1323)*O1323/NETWORKDAYS(Lister!$D$21,Lister!$E$21,Lister!$D$7:$D$16),IF(OR(AND(E1323&lt;DATE(2022,2,1),F1323&lt;DATE(2022,2,1)),E1323&gt;DATE(2022,2,28)),0)))))),0),"")</f>
        <v/>
      </c>
      <c r="V1323" s="23" t="str">
        <f t="shared" si="143"/>
        <v/>
      </c>
      <c r="W1323" s="23" t="str">
        <f t="shared" si="144"/>
        <v/>
      </c>
      <c r="X1323" s="24" t="str">
        <f t="shared" si="145"/>
        <v/>
      </c>
    </row>
    <row r="1324" spans="1:24" x14ac:dyDescent="0.3">
      <c r="A1324" s="4" t="str">
        <f t="shared" si="146"/>
        <v/>
      </c>
      <c r="B1324" s="41"/>
      <c r="C1324" s="42"/>
      <c r="D1324" s="43"/>
      <c r="E1324" s="44"/>
      <c r="F1324" s="44"/>
      <c r="G1324" s="17" t="str">
        <f>IF(OR(E1324="",F1324=""),"",NETWORKDAYS(E1324,F1324,Lister!$D$7:$D$16))</f>
        <v/>
      </c>
      <c r="I1324" s="45" t="str">
        <f t="shared" si="140"/>
        <v/>
      </c>
      <c r="J1324" s="46"/>
      <c r="K1324" s="47">
        <f>IF(ISNUMBER('Opsparede løndele'!I1309),J1324+'Opsparede løndele'!I1309,J1324)</f>
        <v>0</v>
      </c>
      <c r="L1324" s="48"/>
      <c r="M1324" s="49"/>
      <c r="N1324" s="23" t="str">
        <f t="shared" si="141"/>
        <v/>
      </c>
      <c r="O1324" s="21" t="str">
        <f t="shared" si="142"/>
        <v/>
      </c>
      <c r="P1324" s="49"/>
      <c r="Q1324" s="49"/>
      <c r="R1324" s="49"/>
      <c r="S1324" s="22" t="str">
        <f>IFERROR(MAX(IF(OR(P1324="",Q1324="",R1324=""),"",IF(AND(MONTH(E1324)=12,MONTH(F1324)=12),(NETWORKDAYS(E1324,F1324,Lister!$D$7:$D$16)-P1324)*O1324/NETWORKDAYS(Lister!$D$19,Lister!$E$19,Lister!$D$7:$D$16),IF(AND(MONTH(E1324)=12,F1324&gt;DATE(2021,12,31)),(NETWORKDAYS(E1324,Lister!$E$19,Lister!$D$7:$D$16)-P1324)*O1324/NETWORKDAYS(Lister!$D$19,Lister!$E$19,Lister!$D$7:$D$16),IF(E1324&gt;DATE(2021,12,31),0)))),0),"")</f>
        <v/>
      </c>
      <c r="T1324" s="22" t="str">
        <f>IFERROR(MAX(IF(OR(P1324="",Q1324="",R1324=""),"",IF(AND(MONTH(E1324)=1,MONTH(F1324)=1),(NETWORKDAYS(E1324,F1324,Lister!$D$7:$D$16)-Q1324)*O1324/NETWORKDAYS(Lister!$D$20,Lister!$E$20,Lister!$D$7:$D$16),IF(AND(MONTH(E1324)=1,F1324&gt;DATE(2022,1,31)),(NETWORKDAYS(E1324,Lister!$E$20,Lister!$D$7:$D$16)-Q1324)*O1324/NETWORKDAYS(Lister!$D$20,Lister!$E$20,Lister!$D$7:$D$16),IF(AND(E1324&lt;DATE(2022,1,1),MONTH(F1324)=1),(NETWORKDAYS(Lister!$D$20,F1324,Lister!$D$7:$D$16)-Q1324)*O1324/NETWORKDAYS(Lister!$D$20,Lister!$E$20,Lister!$D$7:$D$16),IF(AND(E1324&lt;DATE(2022,1,1),F1324&gt;DATE(2022,1,31)),(NETWORKDAYS(Lister!$D$20,Lister!$E$20,Lister!$D$7:$D$16)-Q1324)*O1324/NETWORKDAYS(Lister!$D$20,Lister!$E$20,Lister!$D$7:$D$16),IF(OR(AND(E1324&lt;DATE(2022,1,1),F1324&lt;DATE(2022,1,1)),E1324&gt;DATE(2022,1,31)),0)))))),0),"")</f>
        <v/>
      </c>
      <c r="U1324" s="22" t="str">
        <f>IFERROR(MAX(IF(OR(P1324="",Q1324="",R1324=""),"",IF(AND(MONTH(E1324)=2,MONTH(F1324)=2),(NETWORKDAYS(E1324,F1324,Lister!$D$7:$D$16)-R1324)*O1324/NETWORKDAYS(Lister!$D$21,Lister!$E$21,Lister!$D$7:$D$16),IF(AND(MONTH(E1324)=2,F1324&gt;DATE(2022,2,28)),(NETWORKDAYS(E1324,Lister!$E$21,Lister!$D$7:$D$16)-R1324)*O1324/NETWORKDAYS(Lister!$D$21,Lister!$E$21,Lister!$D$7:$D$16),IF(AND(E1324&lt;DATE(2022,2,1),MONTH(F1324)=2),(NETWORKDAYS(Lister!$D$21,F1324,Lister!$D$7:$D$16)-R1324)*O1324/NETWORKDAYS(Lister!$D$21,Lister!$E$21,Lister!$D$7:$D$16),IF(AND(E1324&lt;DATE(2022,2,1),F1324&gt;DATE(2022,2,28)),(NETWORKDAYS(Lister!$D$21,Lister!$E$21,Lister!$D$7:$D$16)-R1324)*O1324/NETWORKDAYS(Lister!$D$21,Lister!$E$21,Lister!$D$7:$D$16),IF(OR(AND(E1324&lt;DATE(2022,2,1),F1324&lt;DATE(2022,2,1)),E1324&gt;DATE(2022,2,28)),0)))))),0),"")</f>
        <v/>
      </c>
      <c r="V1324" s="23" t="str">
        <f t="shared" si="143"/>
        <v/>
      </c>
      <c r="W1324" s="23" t="str">
        <f t="shared" si="144"/>
        <v/>
      </c>
      <c r="X1324" s="24" t="str">
        <f t="shared" si="145"/>
        <v/>
      </c>
    </row>
    <row r="1325" spans="1:24" x14ac:dyDescent="0.3">
      <c r="A1325" s="4" t="str">
        <f t="shared" si="146"/>
        <v/>
      </c>
      <c r="B1325" s="41"/>
      <c r="C1325" s="42"/>
      <c r="D1325" s="43"/>
      <c r="E1325" s="44"/>
      <c r="F1325" s="44"/>
      <c r="G1325" s="17" t="str">
        <f>IF(OR(E1325="",F1325=""),"",NETWORKDAYS(E1325,F1325,Lister!$D$7:$D$16))</f>
        <v/>
      </c>
      <c r="I1325" s="45" t="str">
        <f t="shared" si="140"/>
        <v/>
      </c>
      <c r="J1325" s="46"/>
      <c r="K1325" s="47">
        <f>IF(ISNUMBER('Opsparede løndele'!I1310),J1325+'Opsparede løndele'!I1310,J1325)</f>
        <v>0</v>
      </c>
      <c r="L1325" s="48"/>
      <c r="M1325" s="49"/>
      <c r="N1325" s="23" t="str">
        <f t="shared" si="141"/>
        <v/>
      </c>
      <c r="O1325" s="21" t="str">
        <f t="shared" si="142"/>
        <v/>
      </c>
      <c r="P1325" s="49"/>
      <c r="Q1325" s="49"/>
      <c r="R1325" s="49"/>
      <c r="S1325" s="22" t="str">
        <f>IFERROR(MAX(IF(OR(P1325="",Q1325="",R1325=""),"",IF(AND(MONTH(E1325)=12,MONTH(F1325)=12),(NETWORKDAYS(E1325,F1325,Lister!$D$7:$D$16)-P1325)*O1325/NETWORKDAYS(Lister!$D$19,Lister!$E$19,Lister!$D$7:$D$16),IF(AND(MONTH(E1325)=12,F1325&gt;DATE(2021,12,31)),(NETWORKDAYS(E1325,Lister!$E$19,Lister!$D$7:$D$16)-P1325)*O1325/NETWORKDAYS(Lister!$D$19,Lister!$E$19,Lister!$D$7:$D$16),IF(E1325&gt;DATE(2021,12,31),0)))),0),"")</f>
        <v/>
      </c>
      <c r="T1325" s="22" t="str">
        <f>IFERROR(MAX(IF(OR(P1325="",Q1325="",R1325=""),"",IF(AND(MONTH(E1325)=1,MONTH(F1325)=1),(NETWORKDAYS(E1325,F1325,Lister!$D$7:$D$16)-Q1325)*O1325/NETWORKDAYS(Lister!$D$20,Lister!$E$20,Lister!$D$7:$D$16),IF(AND(MONTH(E1325)=1,F1325&gt;DATE(2022,1,31)),(NETWORKDAYS(E1325,Lister!$E$20,Lister!$D$7:$D$16)-Q1325)*O1325/NETWORKDAYS(Lister!$D$20,Lister!$E$20,Lister!$D$7:$D$16),IF(AND(E1325&lt;DATE(2022,1,1),MONTH(F1325)=1),(NETWORKDAYS(Lister!$D$20,F1325,Lister!$D$7:$D$16)-Q1325)*O1325/NETWORKDAYS(Lister!$D$20,Lister!$E$20,Lister!$D$7:$D$16),IF(AND(E1325&lt;DATE(2022,1,1),F1325&gt;DATE(2022,1,31)),(NETWORKDAYS(Lister!$D$20,Lister!$E$20,Lister!$D$7:$D$16)-Q1325)*O1325/NETWORKDAYS(Lister!$D$20,Lister!$E$20,Lister!$D$7:$D$16),IF(OR(AND(E1325&lt;DATE(2022,1,1),F1325&lt;DATE(2022,1,1)),E1325&gt;DATE(2022,1,31)),0)))))),0),"")</f>
        <v/>
      </c>
      <c r="U1325" s="22" t="str">
        <f>IFERROR(MAX(IF(OR(P1325="",Q1325="",R1325=""),"",IF(AND(MONTH(E1325)=2,MONTH(F1325)=2),(NETWORKDAYS(E1325,F1325,Lister!$D$7:$D$16)-R1325)*O1325/NETWORKDAYS(Lister!$D$21,Lister!$E$21,Lister!$D$7:$D$16),IF(AND(MONTH(E1325)=2,F1325&gt;DATE(2022,2,28)),(NETWORKDAYS(E1325,Lister!$E$21,Lister!$D$7:$D$16)-R1325)*O1325/NETWORKDAYS(Lister!$D$21,Lister!$E$21,Lister!$D$7:$D$16),IF(AND(E1325&lt;DATE(2022,2,1),MONTH(F1325)=2),(NETWORKDAYS(Lister!$D$21,F1325,Lister!$D$7:$D$16)-R1325)*O1325/NETWORKDAYS(Lister!$D$21,Lister!$E$21,Lister!$D$7:$D$16),IF(AND(E1325&lt;DATE(2022,2,1),F1325&gt;DATE(2022,2,28)),(NETWORKDAYS(Lister!$D$21,Lister!$E$21,Lister!$D$7:$D$16)-R1325)*O1325/NETWORKDAYS(Lister!$D$21,Lister!$E$21,Lister!$D$7:$D$16),IF(OR(AND(E1325&lt;DATE(2022,2,1),F1325&lt;DATE(2022,2,1)),E1325&gt;DATE(2022,2,28)),0)))))),0),"")</f>
        <v/>
      </c>
      <c r="V1325" s="23" t="str">
        <f t="shared" si="143"/>
        <v/>
      </c>
      <c r="W1325" s="23" t="str">
        <f t="shared" si="144"/>
        <v/>
      </c>
      <c r="X1325" s="24" t="str">
        <f t="shared" si="145"/>
        <v/>
      </c>
    </row>
    <row r="1326" spans="1:24" x14ac:dyDescent="0.3">
      <c r="A1326" s="4" t="str">
        <f t="shared" si="146"/>
        <v/>
      </c>
      <c r="B1326" s="41"/>
      <c r="C1326" s="42"/>
      <c r="D1326" s="43"/>
      <c r="E1326" s="44"/>
      <c r="F1326" s="44"/>
      <c r="G1326" s="17" t="str">
        <f>IF(OR(E1326="",F1326=""),"",NETWORKDAYS(E1326,F1326,Lister!$D$7:$D$16))</f>
        <v/>
      </c>
      <c r="I1326" s="45" t="str">
        <f t="shared" si="140"/>
        <v/>
      </c>
      <c r="J1326" s="46"/>
      <c r="K1326" s="47">
        <f>IF(ISNUMBER('Opsparede løndele'!I1311),J1326+'Opsparede løndele'!I1311,J1326)</f>
        <v>0</v>
      </c>
      <c r="L1326" s="48"/>
      <c r="M1326" s="49"/>
      <c r="N1326" s="23" t="str">
        <f t="shared" si="141"/>
        <v/>
      </c>
      <c r="O1326" s="21" t="str">
        <f t="shared" si="142"/>
        <v/>
      </c>
      <c r="P1326" s="49"/>
      <c r="Q1326" s="49"/>
      <c r="R1326" s="49"/>
      <c r="S1326" s="22" t="str">
        <f>IFERROR(MAX(IF(OR(P1326="",Q1326="",R1326=""),"",IF(AND(MONTH(E1326)=12,MONTH(F1326)=12),(NETWORKDAYS(E1326,F1326,Lister!$D$7:$D$16)-P1326)*O1326/NETWORKDAYS(Lister!$D$19,Lister!$E$19,Lister!$D$7:$D$16),IF(AND(MONTH(E1326)=12,F1326&gt;DATE(2021,12,31)),(NETWORKDAYS(E1326,Lister!$E$19,Lister!$D$7:$D$16)-P1326)*O1326/NETWORKDAYS(Lister!$D$19,Lister!$E$19,Lister!$D$7:$D$16),IF(E1326&gt;DATE(2021,12,31),0)))),0),"")</f>
        <v/>
      </c>
      <c r="T1326" s="22" t="str">
        <f>IFERROR(MAX(IF(OR(P1326="",Q1326="",R1326=""),"",IF(AND(MONTH(E1326)=1,MONTH(F1326)=1),(NETWORKDAYS(E1326,F1326,Lister!$D$7:$D$16)-Q1326)*O1326/NETWORKDAYS(Lister!$D$20,Lister!$E$20,Lister!$D$7:$D$16),IF(AND(MONTH(E1326)=1,F1326&gt;DATE(2022,1,31)),(NETWORKDAYS(E1326,Lister!$E$20,Lister!$D$7:$D$16)-Q1326)*O1326/NETWORKDAYS(Lister!$D$20,Lister!$E$20,Lister!$D$7:$D$16),IF(AND(E1326&lt;DATE(2022,1,1),MONTH(F1326)=1),(NETWORKDAYS(Lister!$D$20,F1326,Lister!$D$7:$D$16)-Q1326)*O1326/NETWORKDAYS(Lister!$D$20,Lister!$E$20,Lister!$D$7:$D$16),IF(AND(E1326&lt;DATE(2022,1,1),F1326&gt;DATE(2022,1,31)),(NETWORKDAYS(Lister!$D$20,Lister!$E$20,Lister!$D$7:$D$16)-Q1326)*O1326/NETWORKDAYS(Lister!$D$20,Lister!$E$20,Lister!$D$7:$D$16),IF(OR(AND(E1326&lt;DATE(2022,1,1),F1326&lt;DATE(2022,1,1)),E1326&gt;DATE(2022,1,31)),0)))))),0),"")</f>
        <v/>
      </c>
      <c r="U1326" s="22" t="str">
        <f>IFERROR(MAX(IF(OR(P1326="",Q1326="",R1326=""),"",IF(AND(MONTH(E1326)=2,MONTH(F1326)=2),(NETWORKDAYS(E1326,F1326,Lister!$D$7:$D$16)-R1326)*O1326/NETWORKDAYS(Lister!$D$21,Lister!$E$21,Lister!$D$7:$D$16),IF(AND(MONTH(E1326)=2,F1326&gt;DATE(2022,2,28)),(NETWORKDAYS(E1326,Lister!$E$21,Lister!$D$7:$D$16)-R1326)*O1326/NETWORKDAYS(Lister!$D$21,Lister!$E$21,Lister!$D$7:$D$16),IF(AND(E1326&lt;DATE(2022,2,1),MONTH(F1326)=2),(NETWORKDAYS(Lister!$D$21,F1326,Lister!$D$7:$D$16)-R1326)*O1326/NETWORKDAYS(Lister!$D$21,Lister!$E$21,Lister!$D$7:$D$16),IF(AND(E1326&lt;DATE(2022,2,1),F1326&gt;DATE(2022,2,28)),(NETWORKDAYS(Lister!$D$21,Lister!$E$21,Lister!$D$7:$D$16)-R1326)*O1326/NETWORKDAYS(Lister!$D$21,Lister!$E$21,Lister!$D$7:$D$16),IF(OR(AND(E1326&lt;DATE(2022,2,1),F1326&lt;DATE(2022,2,1)),E1326&gt;DATE(2022,2,28)),0)))))),0),"")</f>
        <v/>
      </c>
      <c r="V1326" s="23" t="str">
        <f t="shared" si="143"/>
        <v/>
      </c>
      <c r="W1326" s="23" t="str">
        <f t="shared" si="144"/>
        <v/>
      </c>
      <c r="X1326" s="24" t="str">
        <f t="shared" si="145"/>
        <v/>
      </c>
    </row>
    <row r="1327" spans="1:24" x14ac:dyDescent="0.3">
      <c r="A1327" s="4" t="str">
        <f t="shared" si="146"/>
        <v/>
      </c>
      <c r="B1327" s="41"/>
      <c r="C1327" s="42"/>
      <c r="D1327" s="43"/>
      <c r="E1327" s="44"/>
      <c r="F1327" s="44"/>
      <c r="G1327" s="17" t="str">
        <f>IF(OR(E1327="",F1327=""),"",NETWORKDAYS(E1327,F1327,Lister!$D$7:$D$16))</f>
        <v/>
      </c>
      <c r="I1327" s="45" t="str">
        <f t="shared" si="140"/>
        <v/>
      </c>
      <c r="J1327" s="46"/>
      <c r="K1327" s="47">
        <f>IF(ISNUMBER('Opsparede løndele'!I1312),J1327+'Opsparede løndele'!I1312,J1327)</f>
        <v>0</v>
      </c>
      <c r="L1327" s="48"/>
      <c r="M1327" s="49"/>
      <c r="N1327" s="23" t="str">
        <f t="shared" si="141"/>
        <v/>
      </c>
      <c r="O1327" s="21" t="str">
        <f t="shared" si="142"/>
        <v/>
      </c>
      <c r="P1327" s="49"/>
      <c r="Q1327" s="49"/>
      <c r="R1327" s="49"/>
      <c r="S1327" s="22" t="str">
        <f>IFERROR(MAX(IF(OR(P1327="",Q1327="",R1327=""),"",IF(AND(MONTH(E1327)=12,MONTH(F1327)=12),(NETWORKDAYS(E1327,F1327,Lister!$D$7:$D$16)-P1327)*O1327/NETWORKDAYS(Lister!$D$19,Lister!$E$19,Lister!$D$7:$D$16),IF(AND(MONTH(E1327)=12,F1327&gt;DATE(2021,12,31)),(NETWORKDAYS(E1327,Lister!$E$19,Lister!$D$7:$D$16)-P1327)*O1327/NETWORKDAYS(Lister!$D$19,Lister!$E$19,Lister!$D$7:$D$16),IF(E1327&gt;DATE(2021,12,31),0)))),0),"")</f>
        <v/>
      </c>
      <c r="T1327" s="22" t="str">
        <f>IFERROR(MAX(IF(OR(P1327="",Q1327="",R1327=""),"",IF(AND(MONTH(E1327)=1,MONTH(F1327)=1),(NETWORKDAYS(E1327,F1327,Lister!$D$7:$D$16)-Q1327)*O1327/NETWORKDAYS(Lister!$D$20,Lister!$E$20,Lister!$D$7:$D$16),IF(AND(MONTH(E1327)=1,F1327&gt;DATE(2022,1,31)),(NETWORKDAYS(E1327,Lister!$E$20,Lister!$D$7:$D$16)-Q1327)*O1327/NETWORKDAYS(Lister!$D$20,Lister!$E$20,Lister!$D$7:$D$16),IF(AND(E1327&lt;DATE(2022,1,1),MONTH(F1327)=1),(NETWORKDAYS(Lister!$D$20,F1327,Lister!$D$7:$D$16)-Q1327)*O1327/NETWORKDAYS(Lister!$D$20,Lister!$E$20,Lister!$D$7:$D$16),IF(AND(E1327&lt;DATE(2022,1,1),F1327&gt;DATE(2022,1,31)),(NETWORKDAYS(Lister!$D$20,Lister!$E$20,Lister!$D$7:$D$16)-Q1327)*O1327/NETWORKDAYS(Lister!$D$20,Lister!$E$20,Lister!$D$7:$D$16),IF(OR(AND(E1327&lt;DATE(2022,1,1),F1327&lt;DATE(2022,1,1)),E1327&gt;DATE(2022,1,31)),0)))))),0),"")</f>
        <v/>
      </c>
      <c r="U1327" s="22" t="str">
        <f>IFERROR(MAX(IF(OR(P1327="",Q1327="",R1327=""),"",IF(AND(MONTH(E1327)=2,MONTH(F1327)=2),(NETWORKDAYS(E1327,F1327,Lister!$D$7:$D$16)-R1327)*O1327/NETWORKDAYS(Lister!$D$21,Lister!$E$21,Lister!$D$7:$D$16),IF(AND(MONTH(E1327)=2,F1327&gt;DATE(2022,2,28)),(NETWORKDAYS(E1327,Lister!$E$21,Lister!$D$7:$D$16)-R1327)*O1327/NETWORKDAYS(Lister!$D$21,Lister!$E$21,Lister!$D$7:$D$16),IF(AND(E1327&lt;DATE(2022,2,1),MONTH(F1327)=2),(NETWORKDAYS(Lister!$D$21,F1327,Lister!$D$7:$D$16)-R1327)*O1327/NETWORKDAYS(Lister!$D$21,Lister!$E$21,Lister!$D$7:$D$16),IF(AND(E1327&lt;DATE(2022,2,1),F1327&gt;DATE(2022,2,28)),(NETWORKDAYS(Lister!$D$21,Lister!$E$21,Lister!$D$7:$D$16)-R1327)*O1327/NETWORKDAYS(Lister!$D$21,Lister!$E$21,Lister!$D$7:$D$16),IF(OR(AND(E1327&lt;DATE(2022,2,1),F1327&lt;DATE(2022,2,1)),E1327&gt;DATE(2022,2,28)),0)))))),0),"")</f>
        <v/>
      </c>
      <c r="V1327" s="23" t="str">
        <f t="shared" si="143"/>
        <v/>
      </c>
      <c r="W1327" s="23" t="str">
        <f t="shared" si="144"/>
        <v/>
      </c>
      <c r="X1327" s="24" t="str">
        <f t="shared" si="145"/>
        <v/>
      </c>
    </row>
    <row r="1328" spans="1:24" x14ac:dyDescent="0.3">
      <c r="A1328" s="4" t="str">
        <f t="shared" si="146"/>
        <v/>
      </c>
      <c r="B1328" s="41"/>
      <c r="C1328" s="42"/>
      <c r="D1328" s="43"/>
      <c r="E1328" s="44"/>
      <c r="F1328" s="44"/>
      <c r="G1328" s="17" t="str">
        <f>IF(OR(E1328="",F1328=""),"",NETWORKDAYS(E1328,F1328,Lister!$D$7:$D$16))</f>
        <v/>
      </c>
      <c r="I1328" s="45" t="str">
        <f t="shared" si="140"/>
        <v/>
      </c>
      <c r="J1328" s="46"/>
      <c r="K1328" s="47">
        <f>IF(ISNUMBER('Opsparede løndele'!I1313),J1328+'Opsparede løndele'!I1313,J1328)</f>
        <v>0</v>
      </c>
      <c r="L1328" s="48"/>
      <c r="M1328" s="49"/>
      <c r="N1328" s="23" t="str">
        <f t="shared" si="141"/>
        <v/>
      </c>
      <c r="O1328" s="21" t="str">
        <f t="shared" si="142"/>
        <v/>
      </c>
      <c r="P1328" s="49"/>
      <c r="Q1328" s="49"/>
      <c r="R1328" s="49"/>
      <c r="S1328" s="22" t="str">
        <f>IFERROR(MAX(IF(OR(P1328="",Q1328="",R1328=""),"",IF(AND(MONTH(E1328)=12,MONTH(F1328)=12),(NETWORKDAYS(E1328,F1328,Lister!$D$7:$D$16)-P1328)*O1328/NETWORKDAYS(Lister!$D$19,Lister!$E$19,Lister!$D$7:$D$16),IF(AND(MONTH(E1328)=12,F1328&gt;DATE(2021,12,31)),(NETWORKDAYS(E1328,Lister!$E$19,Lister!$D$7:$D$16)-P1328)*O1328/NETWORKDAYS(Lister!$D$19,Lister!$E$19,Lister!$D$7:$D$16),IF(E1328&gt;DATE(2021,12,31),0)))),0),"")</f>
        <v/>
      </c>
      <c r="T1328" s="22" t="str">
        <f>IFERROR(MAX(IF(OR(P1328="",Q1328="",R1328=""),"",IF(AND(MONTH(E1328)=1,MONTH(F1328)=1),(NETWORKDAYS(E1328,F1328,Lister!$D$7:$D$16)-Q1328)*O1328/NETWORKDAYS(Lister!$D$20,Lister!$E$20,Lister!$D$7:$D$16),IF(AND(MONTH(E1328)=1,F1328&gt;DATE(2022,1,31)),(NETWORKDAYS(E1328,Lister!$E$20,Lister!$D$7:$D$16)-Q1328)*O1328/NETWORKDAYS(Lister!$D$20,Lister!$E$20,Lister!$D$7:$D$16),IF(AND(E1328&lt;DATE(2022,1,1),MONTH(F1328)=1),(NETWORKDAYS(Lister!$D$20,F1328,Lister!$D$7:$D$16)-Q1328)*O1328/NETWORKDAYS(Lister!$D$20,Lister!$E$20,Lister!$D$7:$D$16),IF(AND(E1328&lt;DATE(2022,1,1),F1328&gt;DATE(2022,1,31)),(NETWORKDAYS(Lister!$D$20,Lister!$E$20,Lister!$D$7:$D$16)-Q1328)*O1328/NETWORKDAYS(Lister!$D$20,Lister!$E$20,Lister!$D$7:$D$16),IF(OR(AND(E1328&lt;DATE(2022,1,1),F1328&lt;DATE(2022,1,1)),E1328&gt;DATE(2022,1,31)),0)))))),0),"")</f>
        <v/>
      </c>
      <c r="U1328" s="22" t="str">
        <f>IFERROR(MAX(IF(OR(P1328="",Q1328="",R1328=""),"",IF(AND(MONTH(E1328)=2,MONTH(F1328)=2),(NETWORKDAYS(E1328,F1328,Lister!$D$7:$D$16)-R1328)*O1328/NETWORKDAYS(Lister!$D$21,Lister!$E$21,Lister!$D$7:$D$16),IF(AND(MONTH(E1328)=2,F1328&gt;DATE(2022,2,28)),(NETWORKDAYS(E1328,Lister!$E$21,Lister!$D$7:$D$16)-R1328)*O1328/NETWORKDAYS(Lister!$D$21,Lister!$E$21,Lister!$D$7:$D$16),IF(AND(E1328&lt;DATE(2022,2,1),MONTH(F1328)=2),(NETWORKDAYS(Lister!$D$21,F1328,Lister!$D$7:$D$16)-R1328)*O1328/NETWORKDAYS(Lister!$D$21,Lister!$E$21,Lister!$D$7:$D$16),IF(AND(E1328&lt;DATE(2022,2,1),F1328&gt;DATE(2022,2,28)),(NETWORKDAYS(Lister!$D$21,Lister!$E$21,Lister!$D$7:$D$16)-R1328)*O1328/NETWORKDAYS(Lister!$D$21,Lister!$E$21,Lister!$D$7:$D$16),IF(OR(AND(E1328&lt;DATE(2022,2,1),F1328&lt;DATE(2022,2,1)),E1328&gt;DATE(2022,2,28)),0)))))),0),"")</f>
        <v/>
      </c>
      <c r="V1328" s="23" t="str">
        <f t="shared" si="143"/>
        <v/>
      </c>
      <c r="W1328" s="23" t="str">
        <f t="shared" si="144"/>
        <v/>
      </c>
      <c r="X1328" s="24" t="str">
        <f t="shared" si="145"/>
        <v/>
      </c>
    </row>
    <row r="1329" spans="1:24" x14ac:dyDescent="0.3">
      <c r="A1329" s="4" t="str">
        <f t="shared" si="146"/>
        <v/>
      </c>
      <c r="B1329" s="41"/>
      <c r="C1329" s="42"/>
      <c r="D1329" s="43"/>
      <c r="E1329" s="44"/>
      <c r="F1329" s="44"/>
      <c r="G1329" s="17" t="str">
        <f>IF(OR(E1329="",F1329=""),"",NETWORKDAYS(E1329,F1329,Lister!$D$7:$D$16))</f>
        <v/>
      </c>
      <c r="I1329" s="45" t="str">
        <f t="shared" si="140"/>
        <v/>
      </c>
      <c r="J1329" s="46"/>
      <c r="K1329" s="47">
        <f>IF(ISNUMBER('Opsparede løndele'!I1314),J1329+'Opsparede løndele'!I1314,J1329)</f>
        <v>0</v>
      </c>
      <c r="L1329" s="48"/>
      <c r="M1329" s="49"/>
      <c r="N1329" s="23" t="str">
        <f t="shared" si="141"/>
        <v/>
      </c>
      <c r="O1329" s="21" t="str">
        <f t="shared" si="142"/>
        <v/>
      </c>
      <c r="P1329" s="49"/>
      <c r="Q1329" s="49"/>
      <c r="R1329" s="49"/>
      <c r="S1329" s="22" t="str">
        <f>IFERROR(MAX(IF(OR(P1329="",Q1329="",R1329=""),"",IF(AND(MONTH(E1329)=12,MONTH(F1329)=12),(NETWORKDAYS(E1329,F1329,Lister!$D$7:$D$16)-P1329)*O1329/NETWORKDAYS(Lister!$D$19,Lister!$E$19,Lister!$D$7:$D$16),IF(AND(MONTH(E1329)=12,F1329&gt;DATE(2021,12,31)),(NETWORKDAYS(E1329,Lister!$E$19,Lister!$D$7:$D$16)-P1329)*O1329/NETWORKDAYS(Lister!$D$19,Lister!$E$19,Lister!$D$7:$D$16),IF(E1329&gt;DATE(2021,12,31),0)))),0),"")</f>
        <v/>
      </c>
      <c r="T1329" s="22" t="str">
        <f>IFERROR(MAX(IF(OR(P1329="",Q1329="",R1329=""),"",IF(AND(MONTH(E1329)=1,MONTH(F1329)=1),(NETWORKDAYS(E1329,F1329,Lister!$D$7:$D$16)-Q1329)*O1329/NETWORKDAYS(Lister!$D$20,Lister!$E$20,Lister!$D$7:$D$16),IF(AND(MONTH(E1329)=1,F1329&gt;DATE(2022,1,31)),(NETWORKDAYS(E1329,Lister!$E$20,Lister!$D$7:$D$16)-Q1329)*O1329/NETWORKDAYS(Lister!$D$20,Lister!$E$20,Lister!$D$7:$D$16),IF(AND(E1329&lt;DATE(2022,1,1),MONTH(F1329)=1),(NETWORKDAYS(Lister!$D$20,F1329,Lister!$D$7:$D$16)-Q1329)*O1329/NETWORKDAYS(Lister!$D$20,Lister!$E$20,Lister!$D$7:$D$16),IF(AND(E1329&lt;DATE(2022,1,1),F1329&gt;DATE(2022,1,31)),(NETWORKDAYS(Lister!$D$20,Lister!$E$20,Lister!$D$7:$D$16)-Q1329)*O1329/NETWORKDAYS(Lister!$D$20,Lister!$E$20,Lister!$D$7:$D$16),IF(OR(AND(E1329&lt;DATE(2022,1,1),F1329&lt;DATE(2022,1,1)),E1329&gt;DATE(2022,1,31)),0)))))),0),"")</f>
        <v/>
      </c>
      <c r="U1329" s="22" t="str">
        <f>IFERROR(MAX(IF(OR(P1329="",Q1329="",R1329=""),"",IF(AND(MONTH(E1329)=2,MONTH(F1329)=2),(NETWORKDAYS(E1329,F1329,Lister!$D$7:$D$16)-R1329)*O1329/NETWORKDAYS(Lister!$D$21,Lister!$E$21,Lister!$D$7:$D$16),IF(AND(MONTH(E1329)=2,F1329&gt;DATE(2022,2,28)),(NETWORKDAYS(E1329,Lister!$E$21,Lister!$D$7:$D$16)-R1329)*O1329/NETWORKDAYS(Lister!$D$21,Lister!$E$21,Lister!$D$7:$D$16),IF(AND(E1329&lt;DATE(2022,2,1),MONTH(F1329)=2),(NETWORKDAYS(Lister!$D$21,F1329,Lister!$D$7:$D$16)-R1329)*O1329/NETWORKDAYS(Lister!$D$21,Lister!$E$21,Lister!$D$7:$D$16),IF(AND(E1329&lt;DATE(2022,2,1),F1329&gt;DATE(2022,2,28)),(NETWORKDAYS(Lister!$D$21,Lister!$E$21,Lister!$D$7:$D$16)-R1329)*O1329/NETWORKDAYS(Lister!$D$21,Lister!$E$21,Lister!$D$7:$D$16),IF(OR(AND(E1329&lt;DATE(2022,2,1),F1329&lt;DATE(2022,2,1)),E1329&gt;DATE(2022,2,28)),0)))))),0),"")</f>
        <v/>
      </c>
      <c r="V1329" s="23" t="str">
        <f t="shared" si="143"/>
        <v/>
      </c>
      <c r="W1329" s="23" t="str">
        <f t="shared" si="144"/>
        <v/>
      </c>
      <c r="X1329" s="24" t="str">
        <f t="shared" si="145"/>
        <v/>
      </c>
    </row>
    <row r="1330" spans="1:24" x14ac:dyDescent="0.3">
      <c r="A1330" s="4" t="str">
        <f t="shared" si="146"/>
        <v/>
      </c>
      <c r="B1330" s="41"/>
      <c r="C1330" s="42"/>
      <c r="D1330" s="43"/>
      <c r="E1330" s="44"/>
      <c r="F1330" s="44"/>
      <c r="G1330" s="17" t="str">
        <f>IF(OR(E1330="",F1330=""),"",NETWORKDAYS(E1330,F1330,Lister!$D$7:$D$16))</f>
        <v/>
      </c>
      <c r="I1330" s="45" t="str">
        <f t="shared" si="140"/>
        <v/>
      </c>
      <c r="J1330" s="46"/>
      <c r="K1330" s="47">
        <f>IF(ISNUMBER('Opsparede løndele'!I1315),J1330+'Opsparede løndele'!I1315,J1330)</f>
        <v>0</v>
      </c>
      <c r="L1330" s="48"/>
      <c r="M1330" s="49"/>
      <c r="N1330" s="23" t="str">
        <f t="shared" si="141"/>
        <v/>
      </c>
      <c r="O1330" s="21" t="str">
        <f t="shared" si="142"/>
        <v/>
      </c>
      <c r="P1330" s="49"/>
      <c r="Q1330" s="49"/>
      <c r="R1330" s="49"/>
      <c r="S1330" s="22" t="str">
        <f>IFERROR(MAX(IF(OR(P1330="",Q1330="",R1330=""),"",IF(AND(MONTH(E1330)=12,MONTH(F1330)=12),(NETWORKDAYS(E1330,F1330,Lister!$D$7:$D$16)-P1330)*O1330/NETWORKDAYS(Lister!$D$19,Lister!$E$19,Lister!$D$7:$D$16),IF(AND(MONTH(E1330)=12,F1330&gt;DATE(2021,12,31)),(NETWORKDAYS(E1330,Lister!$E$19,Lister!$D$7:$D$16)-P1330)*O1330/NETWORKDAYS(Lister!$D$19,Lister!$E$19,Lister!$D$7:$D$16),IF(E1330&gt;DATE(2021,12,31),0)))),0),"")</f>
        <v/>
      </c>
      <c r="T1330" s="22" t="str">
        <f>IFERROR(MAX(IF(OR(P1330="",Q1330="",R1330=""),"",IF(AND(MONTH(E1330)=1,MONTH(F1330)=1),(NETWORKDAYS(E1330,F1330,Lister!$D$7:$D$16)-Q1330)*O1330/NETWORKDAYS(Lister!$D$20,Lister!$E$20,Lister!$D$7:$D$16),IF(AND(MONTH(E1330)=1,F1330&gt;DATE(2022,1,31)),(NETWORKDAYS(E1330,Lister!$E$20,Lister!$D$7:$D$16)-Q1330)*O1330/NETWORKDAYS(Lister!$D$20,Lister!$E$20,Lister!$D$7:$D$16),IF(AND(E1330&lt;DATE(2022,1,1),MONTH(F1330)=1),(NETWORKDAYS(Lister!$D$20,F1330,Lister!$D$7:$D$16)-Q1330)*O1330/NETWORKDAYS(Lister!$D$20,Lister!$E$20,Lister!$D$7:$D$16),IF(AND(E1330&lt;DATE(2022,1,1),F1330&gt;DATE(2022,1,31)),(NETWORKDAYS(Lister!$D$20,Lister!$E$20,Lister!$D$7:$D$16)-Q1330)*O1330/NETWORKDAYS(Lister!$D$20,Lister!$E$20,Lister!$D$7:$D$16),IF(OR(AND(E1330&lt;DATE(2022,1,1),F1330&lt;DATE(2022,1,1)),E1330&gt;DATE(2022,1,31)),0)))))),0),"")</f>
        <v/>
      </c>
      <c r="U1330" s="22" t="str">
        <f>IFERROR(MAX(IF(OR(P1330="",Q1330="",R1330=""),"",IF(AND(MONTH(E1330)=2,MONTH(F1330)=2),(NETWORKDAYS(E1330,F1330,Lister!$D$7:$D$16)-R1330)*O1330/NETWORKDAYS(Lister!$D$21,Lister!$E$21,Lister!$D$7:$D$16),IF(AND(MONTH(E1330)=2,F1330&gt;DATE(2022,2,28)),(NETWORKDAYS(E1330,Lister!$E$21,Lister!$D$7:$D$16)-R1330)*O1330/NETWORKDAYS(Lister!$D$21,Lister!$E$21,Lister!$D$7:$D$16),IF(AND(E1330&lt;DATE(2022,2,1),MONTH(F1330)=2),(NETWORKDAYS(Lister!$D$21,F1330,Lister!$D$7:$D$16)-R1330)*O1330/NETWORKDAYS(Lister!$D$21,Lister!$E$21,Lister!$D$7:$D$16),IF(AND(E1330&lt;DATE(2022,2,1),F1330&gt;DATE(2022,2,28)),(NETWORKDAYS(Lister!$D$21,Lister!$E$21,Lister!$D$7:$D$16)-R1330)*O1330/NETWORKDAYS(Lister!$D$21,Lister!$E$21,Lister!$D$7:$D$16),IF(OR(AND(E1330&lt;DATE(2022,2,1),F1330&lt;DATE(2022,2,1)),E1330&gt;DATE(2022,2,28)),0)))))),0),"")</f>
        <v/>
      </c>
      <c r="V1330" s="23" t="str">
        <f t="shared" si="143"/>
        <v/>
      </c>
      <c r="W1330" s="23" t="str">
        <f t="shared" si="144"/>
        <v/>
      </c>
      <c r="X1330" s="24" t="str">
        <f t="shared" si="145"/>
        <v/>
      </c>
    </row>
    <row r="1331" spans="1:24" x14ac:dyDescent="0.3">
      <c r="A1331" s="4" t="str">
        <f t="shared" si="146"/>
        <v/>
      </c>
      <c r="B1331" s="41"/>
      <c r="C1331" s="42"/>
      <c r="D1331" s="43"/>
      <c r="E1331" s="44"/>
      <c r="F1331" s="44"/>
      <c r="G1331" s="17" t="str">
        <f>IF(OR(E1331="",F1331=""),"",NETWORKDAYS(E1331,F1331,Lister!$D$7:$D$16))</f>
        <v/>
      </c>
      <c r="I1331" s="45" t="str">
        <f t="shared" si="140"/>
        <v/>
      </c>
      <c r="J1331" s="46"/>
      <c r="K1331" s="47">
        <f>IF(ISNUMBER('Opsparede løndele'!I1316),J1331+'Opsparede løndele'!I1316,J1331)</f>
        <v>0</v>
      </c>
      <c r="L1331" s="48"/>
      <c r="M1331" s="49"/>
      <c r="N1331" s="23" t="str">
        <f t="shared" si="141"/>
        <v/>
      </c>
      <c r="O1331" s="21" t="str">
        <f t="shared" si="142"/>
        <v/>
      </c>
      <c r="P1331" s="49"/>
      <c r="Q1331" s="49"/>
      <c r="R1331" s="49"/>
      <c r="S1331" s="22" t="str">
        <f>IFERROR(MAX(IF(OR(P1331="",Q1331="",R1331=""),"",IF(AND(MONTH(E1331)=12,MONTH(F1331)=12),(NETWORKDAYS(E1331,F1331,Lister!$D$7:$D$16)-P1331)*O1331/NETWORKDAYS(Lister!$D$19,Lister!$E$19,Lister!$D$7:$D$16),IF(AND(MONTH(E1331)=12,F1331&gt;DATE(2021,12,31)),(NETWORKDAYS(E1331,Lister!$E$19,Lister!$D$7:$D$16)-P1331)*O1331/NETWORKDAYS(Lister!$D$19,Lister!$E$19,Lister!$D$7:$D$16),IF(E1331&gt;DATE(2021,12,31),0)))),0),"")</f>
        <v/>
      </c>
      <c r="T1331" s="22" t="str">
        <f>IFERROR(MAX(IF(OR(P1331="",Q1331="",R1331=""),"",IF(AND(MONTH(E1331)=1,MONTH(F1331)=1),(NETWORKDAYS(E1331,F1331,Lister!$D$7:$D$16)-Q1331)*O1331/NETWORKDAYS(Lister!$D$20,Lister!$E$20,Lister!$D$7:$D$16),IF(AND(MONTH(E1331)=1,F1331&gt;DATE(2022,1,31)),(NETWORKDAYS(E1331,Lister!$E$20,Lister!$D$7:$D$16)-Q1331)*O1331/NETWORKDAYS(Lister!$D$20,Lister!$E$20,Lister!$D$7:$D$16),IF(AND(E1331&lt;DATE(2022,1,1),MONTH(F1331)=1),(NETWORKDAYS(Lister!$D$20,F1331,Lister!$D$7:$D$16)-Q1331)*O1331/NETWORKDAYS(Lister!$D$20,Lister!$E$20,Lister!$D$7:$D$16),IF(AND(E1331&lt;DATE(2022,1,1),F1331&gt;DATE(2022,1,31)),(NETWORKDAYS(Lister!$D$20,Lister!$E$20,Lister!$D$7:$D$16)-Q1331)*O1331/NETWORKDAYS(Lister!$D$20,Lister!$E$20,Lister!$D$7:$D$16),IF(OR(AND(E1331&lt;DATE(2022,1,1),F1331&lt;DATE(2022,1,1)),E1331&gt;DATE(2022,1,31)),0)))))),0),"")</f>
        <v/>
      </c>
      <c r="U1331" s="22" t="str">
        <f>IFERROR(MAX(IF(OR(P1331="",Q1331="",R1331=""),"",IF(AND(MONTH(E1331)=2,MONTH(F1331)=2),(NETWORKDAYS(E1331,F1331,Lister!$D$7:$D$16)-R1331)*O1331/NETWORKDAYS(Lister!$D$21,Lister!$E$21,Lister!$D$7:$D$16),IF(AND(MONTH(E1331)=2,F1331&gt;DATE(2022,2,28)),(NETWORKDAYS(E1331,Lister!$E$21,Lister!$D$7:$D$16)-R1331)*O1331/NETWORKDAYS(Lister!$D$21,Lister!$E$21,Lister!$D$7:$D$16),IF(AND(E1331&lt;DATE(2022,2,1),MONTH(F1331)=2),(NETWORKDAYS(Lister!$D$21,F1331,Lister!$D$7:$D$16)-R1331)*O1331/NETWORKDAYS(Lister!$D$21,Lister!$E$21,Lister!$D$7:$D$16),IF(AND(E1331&lt;DATE(2022,2,1),F1331&gt;DATE(2022,2,28)),(NETWORKDAYS(Lister!$D$21,Lister!$E$21,Lister!$D$7:$D$16)-R1331)*O1331/NETWORKDAYS(Lister!$D$21,Lister!$E$21,Lister!$D$7:$D$16),IF(OR(AND(E1331&lt;DATE(2022,2,1),F1331&lt;DATE(2022,2,1)),E1331&gt;DATE(2022,2,28)),0)))))),0),"")</f>
        <v/>
      </c>
      <c r="V1331" s="23" t="str">
        <f t="shared" si="143"/>
        <v/>
      </c>
      <c r="W1331" s="23" t="str">
        <f t="shared" si="144"/>
        <v/>
      </c>
      <c r="X1331" s="24" t="str">
        <f t="shared" si="145"/>
        <v/>
      </c>
    </row>
    <row r="1332" spans="1:24" x14ac:dyDescent="0.3">
      <c r="A1332" s="4" t="str">
        <f t="shared" si="146"/>
        <v/>
      </c>
      <c r="B1332" s="41"/>
      <c r="C1332" s="42"/>
      <c r="D1332" s="43"/>
      <c r="E1332" s="44"/>
      <c r="F1332" s="44"/>
      <c r="G1332" s="17" t="str">
        <f>IF(OR(E1332="",F1332=""),"",NETWORKDAYS(E1332,F1332,Lister!$D$7:$D$16))</f>
        <v/>
      </c>
      <c r="I1332" s="45" t="str">
        <f t="shared" si="140"/>
        <v/>
      </c>
      <c r="J1332" s="46"/>
      <c r="K1332" s="47">
        <f>IF(ISNUMBER('Opsparede løndele'!I1317),J1332+'Opsparede løndele'!I1317,J1332)</f>
        <v>0</v>
      </c>
      <c r="L1332" s="48"/>
      <c r="M1332" s="49"/>
      <c r="N1332" s="23" t="str">
        <f t="shared" si="141"/>
        <v/>
      </c>
      <c r="O1332" s="21" t="str">
        <f t="shared" si="142"/>
        <v/>
      </c>
      <c r="P1332" s="49"/>
      <c r="Q1332" s="49"/>
      <c r="R1332" s="49"/>
      <c r="S1332" s="22" t="str">
        <f>IFERROR(MAX(IF(OR(P1332="",Q1332="",R1332=""),"",IF(AND(MONTH(E1332)=12,MONTH(F1332)=12),(NETWORKDAYS(E1332,F1332,Lister!$D$7:$D$16)-P1332)*O1332/NETWORKDAYS(Lister!$D$19,Lister!$E$19,Lister!$D$7:$D$16),IF(AND(MONTH(E1332)=12,F1332&gt;DATE(2021,12,31)),(NETWORKDAYS(E1332,Lister!$E$19,Lister!$D$7:$D$16)-P1332)*O1332/NETWORKDAYS(Lister!$D$19,Lister!$E$19,Lister!$D$7:$D$16),IF(E1332&gt;DATE(2021,12,31),0)))),0),"")</f>
        <v/>
      </c>
      <c r="T1332" s="22" t="str">
        <f>IFERROR(MAX(IF(OR(P1332="",Q1332="",R1332=""),"",IF(AND(MONTH(E1332)=1,MONTH(F1332)=1),(NETWORKDAYS(E1332,F1332,Lister!$D$7:$D$16)-Q1332)*O1332/NETWORKDAYS(Lister!$D$20,Lister!$E$20,Lister!$D$7:$D$16),IF(AND(MONTH(E1332)=1,F1332&gt;DATE(2022,1,31)),(NETWORKDAYS(E1332,Lister!$E$20,Lister!$D$7:$D$16)-Q1332)*O1332/NETWORKDAYS(Lister!$D$20,Lister!$E$20,Lister!$D$7:$D$16),IF(AND(E1332&lt;DATE(2022,1,1),MONTH(F1332)=1),(NETWORKDAYS(Lister!$D$20,F1332,Lister!$D$7:$D$16)-Q1332)*O1332/NETWORKDAYS(Lister!$D$20,Lister!$E$20,Lister!$D$7:$D$16),IF(AND(E1332&lt;DATE(2022,1,1),F1332&gt;DATE(2022,1,31)),(NETWORKDAYS(Lister!$D$20,Lister!$E$20,Lister!$D$7:$D$16)-Q1332)*O1332/NETWORKDAYS(Lister!$D$20,Lister!$E$20,Lister!$D$7:$D$16),IF(OR(AND(E1332&lt;DATE(2022,1,1),F1332&lt;DATE(2022,1,1)),E1332&gt;DATE(2022,1,31)),0)))))),0),"")</f>
        <v/>
      </c>
      <c r="U1332" s="22" t="str">
        <f>IFERROR(MAX(IF(OR(P1332="",Q1332="",R1332=""),"",IF(AND(MONTH(E1332)=2,MONTH(F1332)=2),(NETWORKDAYS(E1332,F1332,Lister!$D$7:$D$16)-R1332)*O1332/NETWORKDAYS(Lister!$D$21,Lister!$E$21,Lister!$D$7:$D$16),IF(AND(MONTH(E1332)=2,F1332&gt;DATE(2022,2,28)),(NETWORKDAYS(E1332,Lister!$E$21,Lister!$D$7:$D$16)-R1332)*O1332/NETWORKDAYS(Lister!$D$21,Lister!$E$21,Lister!$D$7:$D$16),IF(AND(E1332&lt;DATE(2022,2,1),MONTH(F1332)=2),(NETWORKDAYS(Lister!$D$21,F1332,Lister!$D$7:$D$16)-R1332)*O1332/NETWORKDAYS(Lister!$D$21,Lister!$E$21,Lister!$D$7:$D$16),IF(AND(E1332&lt;DATE(2022,2,1),F1332&gt;DATE(2022,2,28)),(NETWORKDAYS(Lister!$D$21,Lister!$E$21,Lister!$D$7:$D$16)-R1332)*O1332/NETWORKDAYS(Lister!$D$21,Lister!$E$21,Lister!$D$7:$D$16),IF(OR(AND(E1332&lt;DATE(2022,2,1),F1332&lt;DATE(2022,2,1)),E1332&gt;DATE(2022,2,28)),0)))))),0),"")</f>
        <v/>
      </c>
      <c r="V1332" s="23" t="str">
        <f t="shared" si="143"/>
        <v/>
      </c>
      <c r="W1332" s="23" t="str">
        <f t="shared" si="144"/>
        <v/>
      </c>
      <c r="X1332" s="24" t="str">
        <f t="shared" si="145"/>
        <v/>
      </c>
    </row>
    <row r="1333" spans="1:24" x14ac:dyDescent="0.3">
      <c r="A1333" s="4" t="str">
        <f t="shared" si="146"/>
        <v/>
      </c>
      <c r="B1333" s="41"/>
      <c r="C1333" s="42"/>
      <c r="D1333" s="43"/>
      <c r="E1333" s="44"/>
      <c r="F1333" s="44"/>
      <c r="G1333" s="17" t="str">
        <f>IF(OR(E1333="",F1333=""),"",NETWORKDAYS(E1333,F1333,Lister!$D$7:$D$16))</f>
        <v/>
      </c>
      <c r="I1333" s="45" t="str">
        <f t="shared" si="140"/>
        <v/>
      </c>
      <c r="J1333" s="46"/>
      <c r="K1333" s="47">
        <f>IF(ISNUMBER('Opsparede løndele'!I1318),J1333+'Opsparede løndele'!I1318,J1333)</f>
        <v>0</v>
      </c>
      <c r="L1333" s="48"/>
      <c r="M1333" s="49"/>
      <c r="N1333" s="23" t="str">
        <f t="shared" si="141"/>
        <v/>
      </c>
      <c r="O1333" s="21" t="str">
        <f t="shared" si="142"/>
        <v/>
      </c>
      <c r="P1333" s="49"/>
      <c r="Q1333" s="49"/>
      <c r="R1333" s="49"/>
      <c r="S1333" s="22" t="str">
        <f>IFERROR(MAX(IF(OR(P1333="",Q1333="",R1333=""),"",IF(AND(MONTH(E1333)=12,MONTH(F1333)=12),(NETWORKDAYS(E1333,F1333,Lister!$D$7:$D$16)-P1333)*O1333/NETWORKDAYS(Lister!$D$19,Lister!$E$19,Lister!$D$7:$D$16),IF(AND(MONTH(E1333)=12,F1333&gt;DATE(2021,12,31)),(NETWORKDAYS(E1333,Lister!$E$19,Lister!$D$7:$D$16)-P1333)*O1333/NETWORKDAYS(Lister!$D$19,Lister!$E$19,Lister!$D$7:$D$16),IF(E1333&gt;DATE(2021,12,31),0)))),0),"")</f>
        <v/>
      </c>
      <c r="T1333" s="22" t="str">
        <f>IFERROR(MAX(IF(OR(P1333="",Q1333="",R1333=""),"",IF(AND(MONTH(E1333)=1,MONTH(F1333)=1),(NETWORKDAYS(E1333,F1333,Lister!$D$7:$D$16)-Q1333)*O1333/NETWORKDAYS(Lister!$D$20,Lister!$E$20,Lister!$D$7:$D$16),IF(AND(MONTH(E1333)=1,F1333&gt;DATE(2022,1,31)),(NETWORKDAYS(E1333,Lister!$E$20,Lister!$D$7:$D$16)-Q1333)*O1333/NETWORKDAYS(Lister!$D$20,Lister!$E$20,Lister!$D$7:$D$16),IF(AND(E1333&lt;DATE(2022,1,1),MONTH(F1333)=1),(NETWORKDAYS(Lister!$D$20,F1333,Lister!$D$7:$D$16)-Q1333)*O1333/NETWORKDAYS(Lister!$D$20,Lister!$E$20,Lister!$D$7:$D$16),IF(AND(E1333&lt;DATE(2022,1,1),F1333&gt;DATE(2022,1,31)),(NETWORKDAYS(Lister!$D$20,Lister!$E$20,Lister!$D$7:$D$16)-Q1333)*O1333/NETWORKDAYS(Lister!$D$20,Lister!$E$20,Lister!$D$7:$D$16),IF(OR(AND(E1333&lt;DATE(2022,1,1),F1333&lt;DATE(2022,1,1)),E1333&gt;DATE(2022,1,31)),0)))))),0),"")</f>
        <v/>
      </c>
      <c r="U1333" s="22" t="str">
        <f>IFERROR(MAX(IF(OR(P1333="",Q1333="",R1333=""),"",IF(AND(MONTH(E1333)=2,MONTH(F1333)=2),(NETWORKDAYS(E1333,F1333,Lister!$D$7:$D$16)-R1333)*O1333/NETWORKDAYS(Lister!$D$21,Lister!$E$21,Lister!$D$7:$D$16),IF(AND(MONTH(E1333)=2,F1333&gt;DATE(2022,2,28)),(NETWORKDAYS(E1333,Lister!$E$21,Lister!$D$7:$D$16)-R1333)*O1333/NETWORKDAYS(Lister!$D$21,Lister!$E$21,Lister!$D$7:$D$16),IF(AND(E1333&lt;DATE(2022,2,1),MONTH(F1333)=2),(NETWORKDAYS(Lister!$D$21,F1333,Lister!$D$7:$D$16)-R1333)*O1333/NETWORKDAYS(Lister!$D$21,Lister!$E$21,Lister!$D$7:$D$16),IF(AND(E1333&lt;DATE(2022,2,1),F1333&gt;DATE(2022,2,28)),(NETWORKDAYS(Lister!$D$21,Lister!$E$21,Lister!$D$7:$D$16)-R1333)*O1333/NETWORKDAYS(Lister!$D$21,Lister!$E$21,Lister!$D$7:$D$16),IF(OR(AND(E1333&lt;DATE(2022,2,1),F1333&lt;DATE(2022,2,1)),E1333&gt;DATE(2022,2,28)),0)))))),0),"")</f>
        <v/>
      </c>
      <c r="V1333" s="23" t="str">
        <f t="shared" si="143"/>
        <v/>
      </c>
      <c r="W1333" s="23" t="str">
        <f t="shared" si="144"/>
        <v/>
      </c>
      <c r="X1333" s="24" t="str">
        <f t="shared" si="145"/>
        <v/>
      </c>
    </row>
    <row r="1334" spans="1:24" x14ac:dyDescent="0.3">
      <c r="A1334" s="4" t="str">
        <f t="shared" si="146"/>
        <v/>
      </c>
      <c r="B1334" s="41"/>
      <c r="C1334" s="42"/>
      <c r="D1334" s="43"/>
      <c r="E1334" s="44"/>
      <c r="F1334" s="44"/>
      <c r="G1334" s="17" t="str">
        <f>IF(OR(E1334="",F1334=""),"",NETWORKDAYS(E1334,F1334,Lister!$D$7:$D$16))</f>
        <v/>
      </c>
      <c r="I1334" s="45" t="str">
        <f t="shared" si="140"/>
        <v/>
      </c>
      <c r="J1334" s="46"/>
      <c r="K1334" s="47">
        <f>IF(ISNUMBER('Opsparede løndele'!I1319),J1334+'Opsparede løndele'!I1319,J1334)</f>
        <v>0</v>
      </c>
      <c r="L1334" s="48"/>
      <c r="M1334" s="49"/>
      <c r="N1334" s="23" t="str">
        <f t="shared" si="141"/>
        <v/>
      </c>
      <c r="O1334" s="21" t="str">
        <f t="shared" si="142"/>
        <v/>
      </c>
      <c r="P1334" s="49"/>
      <c r="Q1334" s="49"/>
      <c r="R1334" s="49"/>
      <c r="S1334" s="22" t="str">
        <f>IFERROR(MAX(IF(OR(P1334="",Q1334="",R1334=""),"",IF(AND(MONTH(E1334)=12,MONTH(F1334)=12),(NETWORKDAYS(E1334,F1334,Lister!$D$7:$D$16)-P1334)*O1334/NETWORKDAYS(Lister!$D$19,Lister!$E$19,Lister!$D$7:$D$16),IF(AND(MONTH(E1334)=12,F1334&gt;DATE(2021,12,31)),(NETWORKDAYS(E1334,Lister!$E$19,Lister!$D$7:$D$16)-P1334)*O1334/NETWORKDAYS(Lister!$D$19,Lister!$E$19,Lister!$D$7:$D$16),IF(E1334&gt;DATE(2021,12,31),0)))),0),"")</f>
        <v/>
      </c>
      <c r="T1334" s="22" t="str">
        <f>IFERROR(MAX(IF(OR(P1334="",Q1334="",R1334=""),"",IF(AND(MONTH(E1334)=1,MONTH(F1334)=1),(NETWORKDAYS(E1334,F1334,Lister!$D$7:$D$16)-Q1334)*O1334/NETWORKDAYS(Lister!$D$20,Lister!$E$20,Lister!$D$7:$D$16),IF(AND(MONTH(E1334)=1,F1334&gt;DATE(2022,1,31)),(NETWORKDAYS(E1334,Lister!$E$20,Lister!$D$7:$D$16)-Q1334)*O1334/NETWORKDAYS(Lister!$D$20,Lister!$E$20,Lister!$D$7:$D$16),IF(AND(E1334&lt;DATE(2022,1,1),MONTH(F1334)=1),(NETWORKDAYS(Lister!$D$20,F1334,Lister!$D$7:$D$16)-Q1334)*O1334/NETWORKDAYS(Lister!$D$20,Lister!$E$20,Lister!$D$7:$D$16),IF(AND(E1334&lt;DATE(2022,1,1),F1334&gt;DATE(2022,1,31)),(NETWORKDAYS(Lister!$D$20,Lister!$E$20,Lister!$D$7:$D$16)-Q1334)*O1334/NETWORKDAYS(Lister!$D$20,Lister!$E$20,Lister!$D$7:$D$16),IF(OR(AND(E1334&lt;DATE(2022,1,1),F1334&lt;DATE(2022,1,1)),E1334&gt;DATE(2022,1,31)),0)))))),0),"")</f>
        <v/>
      </c>
      <c r="U1334" s="22" t="str">
        <f>IFERROR(MAX(IF(OR(P1334="",Q1334="",R1334=""),"",IF(AND(MONTH(E1334)=2,MONTH(F1334)=2),(NETWORKDAYS(E1334,F1334,Lister!$D$7:$D$16)-R1334)*O1334/NETWORKDAYS(Lister!$D$21,Lister!$E$21,Lister!$D$7:$D$16),IF(AND(MONTH(E1334)=2,F1334&gt;DATE(2022,2,28)),(NETWORKDAYS(E1334,Lister!$E$21,Lister!$D$7:$D$16)-R1334)*O1334/NETWORKDAYS(Lister!$D$21,Lister!$E$21,Lister!$D$7:$D$16),IF(AND(E1334&lt;DATE(2022,2,1),MONTH(F1334)=2),(NETWORKDAYS(Lister!$D$21,F1334,Lister!$D$7:$D$16)-R1334)*O1334/NETWORKDAYS(Lister!$D$21,Lister!$E$21,Lister!$D$7:$D$16),IF(AND(E1334&lt;DATE(2022,2,1),F1334&gt;DATE(2022,2,28)),(NETWORKDAYS(Lister!$D$21,Lister!$E$21,Lister!$D$7:$D$16)-R1334)*O1334/NETWORKDAYS(Lister!$D$21,Lister!$E$21,Lister!$D$7:$D$16),IF(OR(AND(E1334&lt;DATE(2022,2,1),F1334&lt;DATE(2022,2,1)),E1334&gt;DATE(2022,2,28)),0)))))),0),"")</f>
        <v/>
      </c>
      <c r="V1334" s="23" t="str">
        <f t="shared" si="143"/>
        <v/>
      </c>
      <c r="W1334" s="23" t="str">
        <f t="shared" si="144"/>
        <v/>
      </c>
      <c r="X1334" s="24" t="str">
        <f t="shared" si="145"/>
        <v/>
      </c>
    </row>
    <row r="1335" spans="1:24" x14ac:dyDescent="0.3">
      <c r="A1335" s="4" t="str">
        <f t="shared" si="146"/>
        <v/>
      </c>
      <c r="B1335" s="41"/>
      <c r="C1335" s="42"/>
      <c r="D1335" s="43"/>
      <c r="E1335" s="44"/>
      <c r="F1335" s="44"/>
      <c r="G1335" s="17" t="str">
        <f>IF(OR(E1335="",F1335=""),"",NETWORKDAYS(E1335,F1335,Lister!$D$7:$D$16))</f>
        <v/>
      </c>
      <c r="I1335" s="45" t="str">
        <f t="shared" si="140"/>
        <v/>
      </c>
      <c r="J1335" s="46"/>
      <c r="K1335" s="47">
        <f>IF(ISNUMBER('Opsparede løndele'!I1320),J1335+'Opsparede løndele'!I1320,J1335)</f>
        <v>0</v>
      </c>
      <c r="L1335" s="48"/>
      <c r="M1335" s="49"/>
      <c r="N1335" s="23" t="str">
        <f t="shared" si="141"/>
        <v/>
      </c>
      <c r="O1335" s="21" t="str">
        <f t="shared" si="142"/>
        <v/>
      </c>
      <c r="P1335" s="49"/>
      <c r="Q1335" s="49"/>
      <c r="R1335" s="49"/>
      <c r="S1335" s="22" t="str">
        <f>IFERROR(MAX(IF(OR(P1335="",Q1335="",R1335=""),"",IF(AND(MONTH(E1335)=12,MONTH(F1335)=12),(NETWORKDAYS(E1335,F1335,Lister!$D$7:$D$16)-P1335)*O1335/NETWORKDAYS(Lister!$D$19,Lister!$E$19,Lister!$D$7:$D$16),IF(AND(MONTH(E1335)=12,F1335&gt;DATE(2021,12,31)),(NETWORKDAYS(E1335,Lister!$E$19,Lister!$D$7:$D$16)-P1335)*O1335/NETWORKDAYS(Lister!$D$19,Lister!$E$19,Lister!$D$7:$D$16),IF(E1335&gt;DATE(2021,12,31),0)))),0),"")</f>
        <v/>
      </c>
      <c r="T1335" s="22" t="str">
        <f>IFERROR(MAX(IF(OR(P1335="",Q1335="",R1335=""),"",IF(AND(MONTH(E1335)=1,MONTH(F1335)=1),(NETWORKDAYS(E1335,F1335,Lister!$D$7:$D$16)-Q1335)*O1335/NETWORKDAYS(Lister!$D$20,Lister!$E$20,Lister!$D$7:$D$16),IF(AND(MONTH(E1335)=1,F1335&gt;DATE(2022,1,31)),(NETWORKDAYS(E1335,Lister!$E$20,Lister!$D$7:$D$16)-Q1335)*O1335/NETWORKDAYS(Lister!$D$20,Lister!$E$20,Lister!$D$7:$D$16),IF(AND(E1335&lt;DATE(2022,1,1),MONTH(F1335)=1),(NETWORKDAYS(Lister!$D$20,F1335,Lister!$D$7:$D$16)-Q1335)*O1335/NETWORKDAYS(Lister!$D$20,Lister!$E$20,Lister!$D$7:$D$16),IF(AND(E1335&lt;DATE(2022,1,1),F1335&gt;DATE(2022,1,31)),(NETWORKDAYS(Lister!$D$20,Lister!$E$20,Lister!$D$7:$D$16)-Q1335)*O1335/NETWORKDAYS(Lister!$D$20,Lister!$E$20,Lister!$D$7:$D$16),IF(OR(AND(E1335&lt;DATE(2022,1,1),F1335&lt;DATE(2022,1,1)),E1335&gt;DATE(2022,1,31)),0)))))),0),"")</f>
        <v/>
      </c>
      <c r="U1335" s="22" t="str">
        <f>IFERROR(MAX(IF(OR(P1335="",Q1335="",R1335=""),"",IF(AND(MONTH(E1335)=2,MONTH(F1335)=2),(NETWORKDAYS(E1335,F1335,Lister!$D$7:$D$16)-R1335)*O1335/NETWORKDAYS(Lister!$D$21,Lister!$E$21,Lister!$D$7:$D$16),IF(AND(MONTH(E1335)=2,F1335&gt;DATE(2022,2,28)),(NETWORKDAYS(E1335,Lister!$E$21,Lister!$D$7:$D$16)-R1335)*O1335/NETWORKDAYS(Lister!$D$21,Lister!$E$21,Lister!$D$7:$D$16),IF(AND(E1335&lt;DATE(2022,2,1),MONTH(F1335)=2),(NETWORKDAYS(Lister!$D$21,F1335,Lister!$D$7:$D$16)-R1335)*O1335/NETWORKDAYS(Lister!$D$21,Lister!$E$21,Lister!$D$7:$D$16),IF(AND(E1335&lt;DATE(2022,2,1),F1335&gt;DATE(2022,2,28)),(NETWORKDAYS(Lister!$D$21,Lister!$E$21,Lister!$D$7:$D$16)-R1335)*O1335/NETWORKDAYS(Lister!$D$21,Lister!$E$21,Lister!$D$7:$D$16),IF(OR(AND(E1335&lt;DATE(2022,2,1),F1335&lt;DATE(2022,2,1)),E1335&gt;DATE(2022,2,28)),0)))))),0),"")</f>
        <v/>
      </c>
      <c r="V1335" s="23" t="str">
        <f t="shared" si="143"/>
        <v/>
      </c>
      <c r="W1335" s="23" t="str">
        <f t="shared" si="144"/>
        <v/>
      </c>
      <c r="X1335" s="24" t="str">
        <f t="shared" si="145"/>
        <v/>
      </c>
    </row>
    <row r="1336" spans="1:24" x14ac:dyDescent="0.3">
      <c r="A1336" s="4" t="str">
        <f t="shared" si="146"/>
        <v/>
      </c>
      <c r="B1336" s="41"/>
      <c r="C1336" s="42"/>
      <c r="D1336" s="43"/>
      <c r="E1336" s="44"/>
      <c r="F1336" s="44"/>
      <c r="G1336" s="17" t="str">
        <f>IF(OR(E1336="",F1336=""),"",NETWORKDAYS(E1336,F1336,Lister!$D$7:$D$16))</f>
        <v/>
      </c>
      <c r="I1336" s="45" t="str">
        <f t="shared" si="140"/>
        <v/>
      </c>
      <c r="J1336" s="46"/>
      <c r="K1336" s="47">
        <f>IF(ISNUMBER('Opsparede løndele'!I1321),J1336+'Opsparede løndele'!I1321,J1336)</f>
        <v>0</v>
      </c>
      <c r="L1336" s="48"/>
      <c r="M1336" s="49"/>
      <c r="N1336" s="23" t="str">
        <f t="shared" si="141"/>
        <v/>
      </c>
      <c r="O1336" s="21" t="str">
        <f t="shared" si="142"/>
        <v/>
      </c>
      <c r="P1336" s="49"/>
      <c r="Q1336" s="49"/>
      <c r="R1336" s="49"/>
      <c r="S1336" s="22" t="str">
        <f>IFERROR(MAX(IF(OR(P1336="",Q1336="",R1336=""),"",IF(AND(MONTH(E1336)=12,MONTH(F1336)=12),(NETWORKDAYS(E1336,F1336,Lister!$D$7:$D$16)-P1336)*O1336/NETWORKDAYS(Lister!$D$19,Lister!$E$19,Lister!$D$7:$D$16),IF(AND(MONTH(E1336)=12,F1336&gt;DATE(2021,12,31)),(NETWORKDAYS(E1336,Lister!$E$19,Lister!$D$7:$D$16)-P1336)*O1336/NETWORKDAYS(Lister!$D$19,Lister!$E$19,Lister!$D$7:$D$16),IF(E1336&gt;DATE(2021,12,31),0)))),0),"")</f>
        <v/>
      </c>
      <c r="T1336" s="22" t="str">
        <f>IFERROR(MAX(IF(OR(P1336="",Q1336="",R1336=""),"",IF(AND(MONTH(E1336)=1,MONTH(F1336)=1),(NETWORKDAYS(E1336,F1336,Lister!$D$7:$D$16)-Q1336)*O1336/NETWORKDAYS(Lister!$D$20,Lister!$E$20,Lister!$D$7:$D$16),IF(AND(MONTH(E1336)=1,F1336&gt;DATE(2022,1,31)),(NETWORKDAYS(E1336,Lister!$E$20,Lister!$D$7:$D$16)-Q1336)*O1336/NETWORKDAYS(Lister!$D$20,Lister!$E$20,Lister!$D$7:$D$16),IF(AND(E1336&lt;DATE(2022,1,1),MONTH(F1336)=1),(NETWORKDAYS(Lister!$D$20,F1336,Lister!$D$7:$D$16)-Q1336)*O1336/NETWORKDAYS(Lister!$D$20,Lister!$E$20,Lister!$D$7:$D$16),IF(AND(E1336&lt;DATE(2022,1,1),F1336&gt;DATE(2022,1,31)),(NETWORKDAYS(Lister!$D$20,Lister!$E$20,Lister!$D$7:$D$16)-Q1336)*O1336/NETWORKDAYS(Lister!$D$20,Lister!$E$20,Lister!$D$7:$D$16),IF(OR(AND(E1336&lt;DATE(2022,1,1),F1336&lt;DATE(2022,1,1)),E1336&gt;DATE(2022,1,31)),0)))))),0),"")</f>
        <v/>
      </c>
      <c r="U1336" s="22" t="str">
        <f>IFERROR(MAX(IF(OR(P1336="",Q1336="",R1336=""),"",IF(AND(MONTH(E1336)=2,MONTH(F1336)=2),(NETWORKDAYS(E1336,F1336,Lister!$D$7:$D$16)-R1336)*O1336/NETWORKDAYS(Lister!$D$21,Lister!$E$21,Lister!$D$7:$D$16),IF(AND(MONTH(E1336)=2,F1336&gt;DATE(2022,2,28)),(NETWORKDAYS(E1336,Lister!$E$21,Lister!$D$7:$D$16)-R1336)*O1336/NETWORKDAYS(Lister!$D$21,Lister!$E$21,Lister!$D$7:$D$16),IF(AND(E1336&lt;DATE(2022,2,1),MONTH(F1336)=2),(NETWORKDAYS(Lister!$D$21,F1336,Lister!$D$7:$D$16)-R1336)*O1336/NETWORKDAYS(Lister!$D$21,Lister!$E$21,Lister!$D$7:$D$16),IF(AND(E1336&lt;DATE(2022,2,1),F1336&gt;DATE(2022,2,28)),(NETWORKDAYS(Lister!$D$21,Lister!$E$21,Lister!$D$7:$D$16)-R1336)*O1336/NETWORKDAYS(Lister!$D$21,Lister!$E$21,Lister!$D$7:$D$16),IF(OR(AND(E1336&lt;DATE(2022,2,1),F1336&lt;DATE(2022,2,1)),E1336&gt;DATE(2022,2,28)),0)))))),0),"")</f>
        <v/>
      </c>
      <c r="V1336" s="23" t="str">
        <f t="shared" si="143"/>
        <v/>
      </c>
      <c r="W1336" s="23" t="str">
        <f t="shared" si="144"/>
        <v/>
      </c>
      <c r="X1336" s="24" t="str">
        <f t="shared" si="145"/>
        <v/>
      </c>
    </row>
    <row r="1337" spans="1:24" x14ac:dyDescent="0.3">
      <c r="A1337" s="4" t="str">
        <f t="shared" si="146"/>
        <v/>
      </c>
      <c r="B1337" s="41"/>
      <c r="C1337" s="42"/>
      <c r="D1337" s="43"/>
      <c r="E1337" s="44"/>
      <c r="F1337" s="44"/>
      <c r="G1337" s="17" t="str">
        <f>IF(OR(E1337="",F1337=""),"",NETWORKDAYS(E1337,F1337,Lister!$D$7:$D$16))</f>
        <v/>
      </c>
      <c r="I1337" s="45" t="str">
        <f t="shared" si="140"/>
        <v/>
      </c>
      <c r="J1337" s="46"/>
      <c r="K1337" s="47">
        <f>IF(ISNUMBER('Opsparede løndele'!I1322),J1337+'Opsparede løndele'!I1322,J1337)</f>
        <v>0</v>
      </c>
      <c r="L1337" s="48"/>
      <c r="M1337" s="49"/>
      <c r="N1337" s="23" t="str">
        <f t="shared" si="141"/>
        <v/>
      </c>
      <c r="O1337" s="21" t="str">
        <f t="shared" si="142"/>
        <v/>
      </c>
      <c r="P1337" s="49"/>
      <c r="Q1337" s="49"/>
      <c r="R1337" s="49"/>
      <c r="S1337" s="22" t="str">
        <f>IFERROR(MAX(IF(OR(P1337="",Q1337="",R1337=""),"",IF(AND(MONTH(E1337)=12,MONTH(F1337)=12),(NETWORKDAYS(E1337,F1337,Lister!$D$7:$D$16)-P1337)*O1337/NETWORKDAYS(Lister!$D$19,Lister!$E$19,Lister!$D$7:$D$16),IF(AND(MONTH(E1337)=12,F1337&gt;DATE(2021,12,31)),(NETWORKDAYS(E1337,Lister!$E$19,Lister!$D$7:$D$16)-P1337)*O1337/NETWORKDAYS(Lister!$D$19,Lister!$E$19,Lister!$D$7:$D$16),IF(E1337&gt;DATE(2021,12,31),0)))),0),"")</f>
        <v/>
      </c>
      <c r="T1337" s="22" t="str">
        <f>IFERROR(MAX(IF(OR(P1337="",Q1337="",R1337=""),"",IF(AND(MONTH(E1337)=1,MONTH(F1337)=1),(NETWORKDAYS(E1337,F1337,Lister!$D$7:$D$16)-Q1337)*O1337/NETWORKDAYS(Lister!$D$20,Lister!$E$20,Lister!$D$7:$D$16),IF(AND(MONTH(E1337)=1,F1337&gt;DATE(2022,1,31)),(NETWORKDAYS(E1337,Lister!$E$20,Lister!$D$7:$D$16)-Q1337)*O1337/NETWORKDAYS(Lister!$D$20,Lister!$E$20,Lister!$D$7:$D$16),IF(AND(E1337&lt;DATE(2022,1,1),MONTH(F1337)=1),(NETWORKDAYS(Lister!$D$20,F1337,Lister!$D$7:$D$16)-Q1337)*O1337/NETWORKDAYS(Lister!$D$20,Lister!$E$20,Lister!$D$7:$D$16),IF(AND(E1337&lt;DATE(2022,1,1),F1337&gt;DATE(2022,1,31)),(NETWORKDAYS(Lister!$D$20,Lister!$E$20,Lister!$D$7:$D$16)-Q1337)*O1337/NETWORKDAYS(Lister!$D$20,Lister!$E$20,Lister!$D$7:$D$16),IF(OR(AND(E1337&lt;DATE(2022,1,1),F1337&lt;DATE(2022,1,1)),E1337&gt;DATE(2022,1,31)),0)))))),0),"")</f>
        <v/>
      </c>
      <c r="U1337" s="22" t="str">
        <f>IFERROR(MAX(IF(OR(P1337="",Q1337="",R1337=""),"",IF(AND(MONTH(E1337)=2,MONTH(F1337)=2),(NETWORKDAYS(E1337,F1337,Lister!$D$7:$D$16)-R1337)*O1337/NETWORKDAYS(Lister!$D$21,Lister!$E$21,Lister!$D$7:$D$16),IF(AND(MONTH(E1337)=2,F1337&gt;DATE(2022,2,28)),(NETWORKDAYS(E1337,Lister!$E$21,Lister!$D$7:$D$16)-R1337)*O1337/NETWORKDAYS(Lister!$D$21,Lister!$E$21,Lister!$D$7:$D$16),IF(AND(E1337&lt;DATE(2022,2,1),MONTH(F1337)=2),(NETWORKDAYS(Lister!$D$21,F1337,Lister!$D$7:$D$16)-R1337)*O1337/NETWORKDAYS(Lister!$D$21,Lister!$E$21,Lister!$D$7:$D$16),IF(AND(E1337&lt;DATE(2022,2,1),F1337&gt;DATE(2022,2,28)),(NETWORKDAYS(Lister!$D$21,Lister!$E$21,Lister!$D$7:$D$16)-R1337)*O1337/NETWORKDAYS(Lister!$D$21,Lister!$E$21,Lister!$D$7:$D$16),IF(OR(AND(E1337&lt;DATE(2022,2,1),F1337&lt;DATE(2022,2,1)),E1337&gt;DATE(2022,2,28)),0)))))),0),"")</f>
        <v/>
      </c>
      <c r="V1337" s="23" t="str">
        <f t="shared" si="143"/>
        <v/>
      </c>
      <c r="W1337" s="23" t="str">
        <f t="shared" si="144"/>
        <v/>
      </c>
      <c r="X1337" s="24" t="str">
        <f t="shared" si="145"/>
        <v/>
      </c>
    </row>
    <row r="1338" spans="1:24" x14ac:dyDescent="0.3">
      <c r="A1338" s="4" t="str">
        <f t="shared" si="146"/>
        <v/>
      </c>
      <c r="B1338" s="41"/>
      <c r="C1338" s="42"/>
      <c r="D1338" s="43"/>
      <c r="E1338" s="44"/>
      <c r="F1338" s="44"/>
      <c r="G1338" s="17" t="str">
        <f>IF(OR(E1338="",F1338=""),"",NETWORKDAYS(E1338,F1338,Lister!$D$7:$D$16))</f>
        <v/>
      </c>
      <c r="I1338" s="45" t="str">
        <f t="shared" si="140"/>
        <v/>
      </c>
      <c r="J1338" s="46"/>
      <c r="K1338" s="47">
        <f>IF(ISNUMBER('Opsparede løndele'!I1323),J1338+'Opsparede løndele'!I1323,J1338)</f>
        <v>0</v>
      </c>
      <c r="L1338" s="48"/>
      <c r="M1338" s="49"/>
      <c r="N1338" s="23" t="str">
        <f t="shared" si="141"/>
        <v/>
      </c>
      <c r="O1338" s="21" t="str">
        <f t="shared" si="142"/>
        <v/>
      </c>
      <c r="P1338" s="49"/>
      <c r="Q1338" s="49"/>
      <c r="R1338" s="49"/>
      <c r="S1338" s="22" t="str">
        <f>IFERROR(MAX(IF(OR(P1338="",Q1338="",R1338=""),"",IF(AND(MONTH(E1338)=12,MONTH(F1338)=12),(NETWORKDAYS(E1338,F1338,Lister!$D$7:$D$16)-P1338)*O1338/NETWORKDAYS(Lister!$D$19,Lister!$E$19,Lister!$D$7:$D$16),IF(AND(MONTH(E1338)=12,F1338&gt;DATE(2021,12,31)),(NETWORKDAYS(E1338,Lister!$E$19,Lister!$D$7:$D$16)-P1338)*O1338/NETWORKDAYS(Lister!$D$19,Lister!$E$19,Lister!$D$7:$D$16),IF(E1338&gt;DATE(2021,12,31),0)))),0),"")</f>
        <v/>
      </c>
      <c r="T1338" s="22" t="str">
        <f>IFERROR(MAX(IF(OR(P1338="",Q1338="",R1338=""),"",IF(AND(MONTH(E1338)=1,MONTH(F1338)=1),(NETWORKDAYS(E1338,F1338,Lister!$D$7:$D$16)-Q1338)*O1338/NETWORKDAYS(Lister!$D$20,Lister!$E$20,Lister!$D$7:$D$16),IF(AND(MONTH(E1338)=1,F1338&gt;DATE(2022,1,31)),(NETWORKDAYS(E1338,Lister!$E$20,Lister!$D$7:$D$16)-Q1338)*O1338/NETWORKDAYS(Lister!$D$20,Lister!$E$20,Lister!$D$7:$D$16),IF(AND(E1338&lt;DATE(2022,1,1),MONTH(F1338)=1),(NETWORKDAYS(Lister!$D$20,F1338,Lister!$D$7:$D$16)-Q1338)*O1338/NETWORKDAYS(Lister!$D$20,Lister!$E$20,Lister!$D$7:$D$16),IF(AND(E1338&lt;DATE(2022,1,1),F1338&gt;DATE(2022,1,31)),(NETWORKDAYS(Lister!$D$20,Lister!$E$20,Lister!$D$7:$D$16)-Q1338)*O1338/NETWORKDAYS(Lister!$D$20,Lister!$E$20,Lister!$D$7:$D$16),IF(OR(AND(E1338&lt;DATE(2022,1,1),F1338&lt;DATE(2022,1,1)),E1338&gt;DATE(2022,1,31)),0)))))),0),"")</f>
        <v/>
      </c>
      <c r="U1338" s="22" t="str">
        <f>IFERROR(MAX(IF(OR(P1338="",Q1338="",R1338=""),"",IF(AND(MONTH(E1338)=2,MONTH(F1338)=2),(NETWORKDAYS(E1338,F1338,Lister!$D$7:$D$16)-R1338)*O1338/NETWORKDAYS(Lister!$D$21,Lister!$E$21,Lister!$D$7:$D$16),IF(AND(MONTH(E1338)=2,F1338&gt;DATE(2022,2,28)),(NETWORKDAYS(E1338,Lister!$E$21,Lister!$D$7:$D$16)-R1338)*O1338/NETWORKDAYS(Lister!$D$21,Lister!$E$21,Lister!$D$7:$D$16),IF(AND(E1338&lt;DATE(2022,2,1),MONTH(F1338)=2),(NETWORKDAYS(Lister!$D$21,F1338,Lister!$D$7:$D$16)-R1338)*O1338/NETWORKDAYS(Lister!$D$21,Lister!$E$21,Lister!$D$7:$D$16),IF(AND(E1338&lt;DATE(2022,2,1),F1338&gt;DATE(2022,2,28)),(NETWORKDAYS(Lister!$D$21,Lister!$E$21,Lister!$D$7:$D$16)-R1338)*O1338/NETWORKDAYS(Lister!$D$21,Lister!$E$21,Lister!$D$7:$D$16),IF(OR(AND(E1338&lt;DATE(2022,2,1),F1338&lt;DATE(2022,2,1)),E1338&gt;DATE(2022,2,28)),0)))))),0),"")</f>
        <v/>
      </c>
      <c r="V1338" s="23" t="str">
        <f t="shared" si="143"/>
        <v/>
      </c>
      <c r="W1338" s="23" t="str">
        <f t="shared" si="144"/>
        <v/>
      </c>
      <c r="X1338" s="24" t="str">
        <f t="shared" si="145"/>
        <v/>
      </c>
    </row>
    <row r="1339" spans="1:24" x14ac:dyDescent="0.3">
      <c r="A1339" s="4" t="str">
        <f t="shared" si="146"/>
        <v/>
      </c>
      <c r="B1339" s="41"/>
      <c r="C1339" s="42"/>
      <c r="D1339" s="43"/>
      <c r="E1339" s="44"/>
      <c r="F1339" s="44"/>
      <c r="G1339" s="17" t="str">
        <f>IF(OR(E1339="",F1339=""),"",NETWORKDAYS(E1339,F1339,Lister!$D$7:$D$16))</f>
        <v/>
      </c>
      <c r="I1339" s="45" t="str">
        <f t="shared" si="140"/>
        <v/>
      </c>
      <c r="J1339" s="46"/>
      <c r="K1339" s="47">
        <f>IF(ISNUMBER('Opsparede løndele'!I1324),J1339+'Opsparede løndele'!I1324,J1339)</f>
        <v>0</v>
      </c>
      <c r="L1339" s="48"/>
      <c r="M1339" s="49"/>
      <c r="N1339" s="23" t="str">
        <f t="shared" si="141"/>
        <v/>
      </c>
      <c r="O1339" s="21" t="str">
        <f t="shared" si="142"/>
        <v/>
      </c>
      <c r="P1339" s="49"/>
      <c r="Q1339" s="49"/>
      <c r="R1339" s="49"/>
      <c r="S1339" s="22" t="str">
        <f>IFERROR(MAX(IF(OR(P1339="",Q1339="",R1339=""),"",IF(AND(MONTH(E1339)=12,MONTH(F1339)=12),(NETWORKDAYS(E1339,F1339,Lister!$D$7:$D$16)-P1339)*O1339/NETWORKDAYS(Lister!$D$19,Lister!$E$19,Lister!$D$7:$D$16),IF(AND(MONTH(E1339)=12,F1339&gt;DATE(2021,12,31)),(NETWORKDAYS(E1339,Lister!$E$19,Lister!$D$7:$D$16)-P1339)*O1339/NETWORKDAYS(Lister!$D$19,Lister!$E$19,Lister!$D$7:$D$16),IF(E1339&gt;DATE(2021,12,31),0)))),0),"")</f>
        <v/>
      </c>
      <c r="T1339" s="22" t="str">
        <f>IFERROR(MAX(IF(OR(P1339="",Q1339="",R1339=""),"",IF(AND(MONTH(E1339)=1,MONTH(F1339)=1),(NETWORKDAYS(E1339,F1339,Lister!$D$7:$D$16)-Q1339)*O1339/NETWORKDAYS(Lister!$D$20,Lister!$E$20,Lister!$D$7:$D$16),IF(AND(MONTH(E1339)=1,F1339&gt;DATE(2022,1,31)),(NETWORKDAYS(E1339,Lister!$E$20,Lister!$D$7:$D$16)-Q1339)*O1339/NETWORKDAYS(Lister!$D$20,Lister!$E$20,Lister!$D$7:$D$16),IF(AND(E1339&lt;DATE(2022,1,1),MONTH(F1339)=1),(NETWORKDAYS(Lister!$D$20,F1339,Lister!$D$7:$D$16)-Q1339)*O1339/NETWORKDAYS(Lister!$D$20,Lister!$E$20,Lister!$D$7:$D$16),IF(AND(E1339&lt;DATE(2022,1,1),F1339&gt;DATE(2022,1,31)),(NETWORKDAYS(Lister!$D$20,Lister!$E$20,Lister!$D$7:$D$16)-Q1339)*O1339/NETWORKDAYS(Lister!$D$20,Lister!$E$20,Lister!$D$7:$D$16),IF(OR(AND(E1339&lt;DATE(2022,1,1),F1339&lt;DATE(2022,1,1)),E1339&gt;DATE(2022,1,31)),0)))))),0),"")</f>
        <v/>
      </c>
      <c r="U1339" s="22" t="str">
        <f>IFERROR(MAX(IF(OR(P1339="",Q1339="",R1339=""),"",IF(AND(MONTH(E1339)=2,MONTH(F1339)=2),(NETWORKDAYS(E1339,F1339,Lister!$D$7:$D$16)-R1339)*O1339/NETWORKDAYS(Lister!$D$21,Lister!$E$21,Lister!$D$7:$D$16),IF(AND(MONTH(E1339)=2,F1339&gt;DATE(2022,2,28)),(NETWORKDAYS(E1339,Lister!$E$21,Lister!$D$7:$D$16)-R1339)*O1339/NETWORKDAYS(Lister!$D$21,Lister!$E$21,Lister!$D$7:$D$16),IF(AND(E1339&lt;DATE(2022,2,1),MONTH(F1339)=2),(NETWORKDAYS(Lister!$D$21,F1339,Lister!$D$7:$D$16)-R1339)*O1339/NETWORKDAYS(Lister!$D$21,Lister!$E$21,Lister!$D$7:$D$16),IF(AND(E1339&lt;DATE(2022,2,1),F1339&gt;DATE(2022,2,28)),(NETWORKDAYS(Lister!$D$21,Lister!$E$21,Lister!$D$7:$D$16)-R1339)*O1339/NETWORKDAYS(Lister!$D$21,Lister!$E$21,Lister!$D$7:$D$16),IF(OR(AND(E1339&lt;DATE(2022,2,1),F1339&lt;DATE(2022,2,1)),E1339&gt;DATE(2022,2,28)),0)))))),0),"")</f>
        <v/>
      </c>
      <c r="V1339" s="23" t="str">
        <f t="shared" si="143"/>
        <v/>
      </c>
      <c r="W1339" s="23" t="str">
        <f t="shared" si="144"/>
        <v/>
      </c>
      <c r="X1339" s="24" t="str">
        <f t="shared" si="145"/>
        <v/>
      </c>
    </row>
    <row r="1340" spans="1:24" x14ac:dyDescent="0.3">
      <c r="A1340" s="4" t="str">
        <f t="shared" si="146"/>
        <v/>
      </c>
      <c r="B1340" s="41"/>
      <c r="C1340" s="42"/>
      <c r="D1340" s="43"/>
      <c r="E1340" s="44"/>
      <c r="F1340" s="44"/>
      <c r="G1340" s="17" t="str">
        <f>IF(OR(E1340="",F1340=""),"",NETWORKDAYS(E1340,F1340,Lister!$D$7:$D$16))</f>
        <v/>
      </c>
      <c r="I1340" s="45" t="str">
        <f t="shared" si="140"/>
        <v/>
      </c>
      <c r="J1340" s="46"/>
      <c r="K1340" s="47">
        <f>IF(ISNUMBER('Opsparede løndele'!I1325),J1340+'Opsparede løndele'!I1325,J1340)</f>
        <v>0</v>
      </c>
      <c r="L1340" s="48"/>
      <c r="M1340" s="49"/>
      <c r="N1340" s="23" t="str">
        <f t="shared" si="141"/>
        <v/>
      </c>
      <c r="O1340" s="21" t="str">
        <f t="shared" si="142"/>
        <v/>
      </c>
      <c r="P1340" s="49"/>
      <c r="Q1340" s="49"/>
      <c r="R1340" s="49"/>
      <c r="S1340" s="22" t="str">
        <f>IFERROR(MAX(IF(OR(P1340="",Q1340="",R1340=""),"",IF(AND(MONTH(E1340)=12,MONTH(F1340)=12),(NETWORKDAYS(E1340,F1340,Lister!$D$7:$D$16)-P1340)*O1340/NETWORKDAYS(Lister!$D$19,Lister!$E$19,Lister!$D$7:$D$16),IF(AND(MONTH(E1340)=12,F1340&gt;DATE(2021,12,31)),(NETWORKDAYS(E1340,Lister!$E$19,Lister!$D$7:$D$16)-P1340)*O1340/NETWORKDAYS(Lister!$D$19,Lister!$E$19,Lister!$D$7:$D$16),IF(E1340&gt;DATE(2021,12,31),0)))),0),"")</f>
        <v/>
      </c>
      <c r="T1340" s="22" t="str">
        <f>IFERROR(MAX(IF(OR(P1340="",Q1340="",R1340=""),"",IF(AND(MONTH(E1340)=1,MONTH(F1340)=1),(NETWORKDAYS(E1340,F1340,Lister!$D$7:$D$16)-Q1340)*O1340/NETWORKDAYS(Lister!$D$20,Lister!$E$20,Lister!$D$7:$D$16),IF(AND(MONTH(E1340)=1,F1340&gt;DATE(2022,1,31)),(NETWORKDAYS(E1340,Lister!$E$20,Lister!$D$7:$D$16)-Q1340)*O1340/NETWORKDAYS(Lister!$D$20,Lister!$E$20,Lister!$D$7:$D$16),IF(AND(E1340&lt;DATE(2022,1,1),MONTH(F1340)=1),(NETWORKDAYS(Lister!$D$20,F1340,Lister!$D$7:$D$16)-Q1340)*O1340/NETWORKDAYS(Lister!$D$20,Lister!$E$20,Lister!$D$7:$D$16),IF(AND(E1340&lt;DATE(2022,1,1),F1340&gt;DATE(2022,1,31)),(NETWORKDAYS(Lister!$D$20,Lister!$E$20,Lister!$D$7:$D$16)-Q1340)*O1340/NETWORKDAYS(Lister!$D$20,Lister!$E$20,Lister!$D$7:$D$16),IF(OR(AND(E1340&lt;DATE(2022,1,1),F1340&lt;DATE(2022,1,1)),E1340&gt;DATE(2022,1,31)),0)))))),0),"")</f>
        <v/>
      </c>
      <c r="U1340" s="22" t="str">
        <f>IFERROR(MAX(IF(OR(P1340="",Q1340="",R1340=""),"",IF(AND(MONTH(E1340)=2,MONTH(F1340)=2),(NETWORKDAYS(E1340,F1340,Lister!$D$7:$D$16)-R1340)*O1340/NETWORKDAYS(Lister!$D$21,Lister!$E$21,Lister!$D$7:$D$16),IF(AND(MONTH(E1340)=2,F1340&gt;DATE(2022,2,28)),(NETWORKDAYS(E1340,Lister!$E$21,Lister!$D$7:$D$16)-R1340)*O1340/NETWORKDAYS(Lister!$D$21,Lister!$E$21,Lister!$D$7:$D$16),IF(AND(E1340&lt;DATE(2022,2,1),MONTH(F1340)=2),(NETWORKDAYS(Lister!$D$21,F1340,Lister!$D$7:$D$16)-R1340)*O1340/NETWORKDAYS(Lister!$D$21,Lister!$E$21,Lister!$D$7:$D$16),IF(AND(E1340&lt;DATE(2022,2,1),F1340&gt;DATE(2022,2,28)),(NETWORKDAYS(Lister!$D$21,Lister!$E$21,Lister!$D$7:$D$16)-R1340)*O1340/NETWORKDAYS(Lister!$D$21,Lister!$E$21,Lister!$D$7:$D$16),IF(OR(AND(E1340&lt;DATE(2022,2,1),F1340&lt;DATE(2022,2,1)),E1340&gt;DATE(2022,2,28)),0)))))),0),"")</f>
        <v/>
      </c>
      <c r="V1340" s="23" t="str">
        <f t="shared" si="143"/>
        <v/>
      </c>
      <c r="W1340" s="23" t="str">
        <f t="shared" si="144"/>
        <v/>
      </c>
      <c r="X1340" s="24" t="str">
        <f t="shared" si="145"/>
        <v/>
      </c>
    </row>
    <row r="1341" spans="1:24" x14ac:dyDescent="0.3">
      <c r="A1341" s="4" t="str">
        <f t="shared" si="146"/>
        <v/>
      </c>
      <c r="B1341" s="41"/>
      <c r="C1341" s="42"/>
      <c r="D1341" s="43"/>
      <c r="E1341" s="44"/>
      <c r="F1341" s="44"/>
      <c r="G1341" s="17" t="str">
        <f>IF(OR(E1341="",F1341=""),"",NETWORKDAYS(E1341,F1341,Lister!$D$7:$D$16))</f>
        <v/>
      </c>
      <c r="I1341" s="45" t="str">
        <f t="shared" si="140"/>
        <v/>
      </c>
      <c r="J1341" s="46"/>
      <c r="K1341" s="47">
        <f>IF(ISNUMBER('Opsparede løndele'!I1326),J1341+'Opsparede løndele'!I1326,J1341)</f>
        <v>0</v>
      </c>
      <c r="L1341" s="48"/>
      <c r="M1341" s="49"/>
      <c r="N1341" s="23" t="str">
        <f t="shared" si="141"/>
        <v/>
      </c>
      <c r="O1341" s="21" t="str">
        <f t="shared" si="142"/>
        <v/>
      </c>
      <c r="P1341" s="49"/>
      <c r="Q1341" s="49"/>
      <c r="R1341" s="49"/>
      <c r="S1341" s="22" t="str">
        <f>IFERROR(MAX(IF(OR(P1341="",Q1341="",R1341=""),"",IF(AND(MONTH(E1341)=12,MONTH(F1341)=12),(NETWORKDAYS(E1341,F1341,Lister!$D$7:$D$16)-P1341)*O1341/NETWORKDAYS(Lister!$D$19,Lister!$E$19,Lister!$D$7:$D$16),IF(AND(MONTH(E1341)=12,F1341&gt;DATE(2021,12,31)),(NETWORKDAYS(E1341,Lister!$E$19,Lister!$D$7:$D$16)-P1341)*O1341/NETWORKDAYS(Lister!$D$19,Lister!$E$19,Lister!$D$7:$D$16),IF(E1341&gt;DATE(2021,12,31),0)))),0),"")</f>
        <v/>
      </c>
      <c r="T1341" s="22" t="str">
        <f>IFERROR(MAX(IF(OR(P1341="",Q1341="",R1341=""),"",IF(AND(MONTH(E1341)=1,MONTH(F1341)=1),(NETWORKDAYS(E1341,F1341,Lister!$D$7:$D$16)-Q1341)*O1341/NETWORKDAYS(Lister!$D$20,Lister!$E$20,Lister!$D$7:$D$16),IF(AND(MONTH(E1341)=1,F1341&gt;DATE(2022,1,31)),(NETWORKDAYS(E1341,Lister!$E$20,Lister!$D$7:$D$16)-Q1341)*O1341/NETWORKDAYS(Lister!$D$20,Lister!$E$20,Lister!$D$7:$D$16),IF(AND(E1341&lt;DATE(2022,1,1),MONTH(F1341)=1),(NETWORKDAYS(Lister!$D$20,F1341,Lister!$D$7:$D$16)-Q1341)*O1341/NETWORKDAYS(Lister!$D$20,Lister!$E$20,Lister!$D$7:$D$16),IF(AND(E1341&lt;DATE(2022,1,1),F1341&gt;DATE(2022,1,31)),(NETWORKDAYS(Lister!$D$20,Lister!$E$20,Lister!$D$7:$D$16)-Q1341)*O1341/NETWORKDAYS(Lister!$D$20,Lister!$E$20,Lister!$D$7:$D$16),IF(OR(AND(E1341&lt;DATE(2022,1,1),F1341&lt;DATE(2022,1,1)),E1341&gt;DATE(2022,1,31)),0)))))),0),"")</f>
        <v/>
      </c>
      <c r="U1341" s="22" t="str">
        <f>IFERROR(MAX(IF(OR(P1341="",Q1341="",R1341=""),"",IF(AND(MONTH(E1341)=2,MONTH(F1341)=2),(NETWORKDAYS(E1341,F1341,Lister!$D$7:$D$16)-R1341)*O1341/NETWORKDAYS(Lister!$D$21,Lister!$E$21,Lister!$D$7:$D$16),IF(AND(MONTH(E1341)=2,F1341&gt;DATE(2022,2,28)),(NETWORKDAYS(E1341,Lister!$E$21,Lister!$D$7:$D$16)-R1341)*O1341/NETWORKDAYS(Lister!$D$21,Lister!$E$21,Lister!$D$7:$D$16),IF(AND(E1341&lt;DATE(2022,2,1),MONTH(F1341)=2),(NETWORKDAYS(Lister!$D$21,F1341,Lister!$D$7:$D$16)-R1341)*O1341/NETWORKDAYS(Lister!$D$21,Lister!$E$21,Lister!$D$7:$D$16),IF(AND(E1341&lt;DATE(2022,2,1),F1341&gt;DATE(2022,2,28)),(NETWORKDAYS(Lister!$D$21,Lister!$E$21,Lister!$D$7:$D$16)-R1341)*O1341/NETWORKDAYS(Lister!$D$21,Lister!$E$21,Lister!$D$7:$D$16),IF(OR(AND(E1341&lt;DATE(2022,2,1),F1341&lt;DATE(2022,2,1)),E1341&gt;DATE(2022,2,28)),0)))))),0),"")</f>
        <v/>
      </c>
      <c r="V1341" s="23" t="str">
        <f t="shared" si="143"/>
        <v/>
      </c>
      <c r="W1341" s="23" t="str">
        <f t="shared" si="144"/>
        <v/>
      </c>
      <c r="X1341" s="24" t="str">
        <f t="shared" si="145"/>
        <v/>
      </c>
    </row>
    <row r="1342" spans="1:24" x14ac:dyDescent="0.3">
      <c r="A1342" s="4" t="str">
        <f t="shared" si="146"/>
        <v/>
      </c>
      <c r="B1342" s="41"/>
      <c r="C1342" s="42"/>
      <c r="D1342" s="43"/>
      <c r="E1342" s="44"/>
      <c r="F1342" s="44"/>
      <c r="G1342" s="17" t="str">
        <f>IF(OR(E1342="",F1342=""),"",NETWORKDAYS(E1342,F1342,Lister!$D$7:$D$16))</f>
        <v/>
      </c>
      <c r="I1342" s="45" t="str">
        <f t="shared" si="140"/>
        <v/>
      </c>
      <c r="J1342" s="46"/>
      <c r="K1342" s="47">
        <f>IF(ISNUMBER('Opsparede løndele'!I1327),J1342+'Opsparede løndele'!I1327,J1342)</f>
        <v>0</v>
      </c>
      <c r="L1342" s="48"/>
      <c r="M1342" s="49"/>
      <c r="N1342" s="23" t="str">
        <f t="shared" si="141"/>
        <v/>
      </c>
      <c r="O1342" s="21" t="str">
        <f t="shared" si="142"/>
        <v/>
      </c>
      <c r="P1342" s="49"/>
      <c r="Q1342" s="49"/>
      <c r="R1342" s="49"/>
      <c r="S1342" s="22" t="str">
        <f>IFERROR(MAX(IF(OR(P1342="",Q1342="",R1342=""),"",IF(AND(MONTH(E1342)=12,MONTH(F1342)=12),(NETWORKDAYS(E1342,F1342,Lister!$D$7:$D$16)-P1342)*O1342/NETWORKDAYS(Lister!$D$19,Lister!$E$19,Lister!$D$7:$D$16),IF(AND(MONTH(E1342)=12,F1342&gt;DATE(2021,12,31)),(NETWORKDAYS(E1342,Lister!$E$19,Lister!$D$7:$D$16)-P1342)*O1342/NETWORKDAYS(Lister!$D$19,Lister!$E$19,Lister!$D$7:$D$16),IF(E1342&gt;DATE(2021,12,31),0)))),0),"")</f>
        <v/>
      </c>
      <c r="T1342" s="22" t="str">
        <f>IFERROR(MAX(IF(OR(P1342="",Q1342="",R1342=""),"",IF(AND(MONTH(E1342)=1,MONTH(F1342)=1),(NETWORKDAYS(E1342,F1342,Lister!$D$7:$D$16)-Q1342)*O1342/NETWORKDAYS(Lister!$D$20,Lister!$E$20,Lister!$D$7:$D$16),IF(AND(MONTH(E1342)=1,F1342&gt;DATE(2022,1,31)),(NETWORKDAYS(E1342,Lister!$E$20,Lister!$D$7:$D$16)-Q1342)*O1342/NETWORKDAYS(Lister!$D$20,Lister!$E$20,Lister!$D$7:$D$16),IF(AND(E1342&lt;DATE(2022,1,1),MONTH(F1342)=1),(NETWORKDAYS(Lister!$D$20,F1342,Lister!$D$7:$D$16)-Q1342)*O1342/NETWORKDAYS(Lister!$D$20,Lister!$E$20,Lister!$D$7:$D$16),IF(AND(E1342&lt;DATE(2022,1,1),F1342&gt;DATE(2022,1,31)),(NETWORKDAYS(Lister!$D$20,Lister!$E$20,Lister!$D$7:$D$16)-Q1342)*O1342/NETWORKDAYS(Lister!$D$20,Lister!$E$20,Lister!$D$7:$D$16),IF(OR(AND(E1342&lt;DATE(2022,1,1),F1342&lt;DATE(2022,1,1)),E1342&gt;DATE(2022,1,31)),0)))))),0),"")</f>
        <v/>
      </c>
      <c r="U1342" s="22" t="str">
        <f>IFERROR(MAX(IF(OR(P1342="",Q1342="",R1342=""),"",IF(AND(MONTH(E1342)=2,MONTH(F1342)=2),(NETWORKDAYS(E1342,F1342,Lister!$D$7:$D$16)-R1342)*O1342/NETWORKDAYS(Lister!$D$21,Lister!$E$21,Lister!$D$7:$D$16),IF(AND(MONTH(E1342)=2,F1342&gt;DATE(2022,2,28)),(NETWORKDAYS(E1342,Lister!$E$21,Lister!$D$7:$D$16)-R1342)*O1342/NETWORKDAYS(Lister!$D$21,Lister!$E$21,Lister!$D$7:$D$16),IF(AND(E1342&lt;DATE(2022,2,1),MONTH(F1342)=2),(NETWORKDAYS(Lister!$D$21,F1342,Lister!$D$7:$D$16)-R1342)*O1342/NETWORKDAYS(Lister!$D$21,Lister!$E$21,Lister!$D$7:$D$16),IF(AND(E1342&lt;DATE(2022,2,1),F1342&gt;DATE(2022,2,28)),(NETWORKDAYS(Lister!$D$21,Lister!$E$21,Lister!$D$7:$D$16)-R1342)*O1342/NETWORKDAYS(Lister!$D$21,Lister!$E$21,Lister!$D$7:$D$16),IF(OR(AND(E1342&lt;DATE(2022,2,1),F1342&lt;DATE(2022,2,1)),E1342&gt;DATE(2022,2,28)),0)))))),0),"")</f>
        <v/>
      </c>
      <c r="V1342" s="23" t="str">
        <f t="shared" si="143"/>
        <v/>
      </c>
      <c r="W1342" s="23" t="str">
        <f t="shared" si="144"/>
        <v/>
      </c>
      <c r="X1342" s="24" t="str">
        <f t="shared" si="145"/>
        <v/>
      </c>
    </row>
    <row r="1343" spans="1:24" x14ac:dyDescent="0.3">
      <c r="A1343" s="4" t="str">
        <f t="shared" si="146"/>
        <v/>
      </c>
      <c r="B1343" s="41"/>
      <c r="C1343" s="42"/>
      <c r="D1343" s="43"/>
      <c r="E1343" s="44"/>
      <c r="F1343" s="44"/>
      <c r="G1343" s="17" t="str">
        <f>IF(OR(E1343="",F1343=""),"",NETWORKDAYS(E1343,F1343,Lister!$D$7:$D$16))</f>
        <v/>
      </c>
      <c r="I1343" s="45" t="str">
        <f t="shared" si="140"/>
        <v/>
      </c>
      <c r="J1343" s="46"/>
      <c r="K1343" s="47">
        <f>IF(ISNUMBER('Opsparede løndele'!I1328),J1343+'Opsparede løndele'!I1328,J1343)</f>
        <v>0</v>
      </c>
      <c r="L1343" s="48"/>
      <c r="M1343" s="49"/>
      <c r="N1343" s="23" t="str">
        <f t="shared" si="141"/>
        <v/>
      </c>
      <c r="O1343" s="21" t="str">
        <f t="shared" si="142"/>
        <v/>
      </c>
      <c r="P1343" s="49"/>
      <c r="Q1343" s="49"/>
      <c r="R1343" s="49"/>
      <c r="S1343" s="22" t="str">
        <f>IFERROR(MAX(IF(OR(P1343="",Q1343="",R1343=""),"",IF(AND(MONTH(E1343)=12,MONTH(F1343)=12),(NETWORKDAYS(E1343,F1343,Lister!$D$7:$D$16)-P1343)*O1343/NETWORKDAYS(Lister!$D$19,Lister!$E$19,Lister!$D$7:$D$16),IF(AND(MONTH(E1343)=12,F1343&gt;DATE(2021,12,31)),(NETWORKDAYS(E1343,Lister!$E$19,Lister!$D$7:$D$16)-P1343)*O1343/NETWORKDAYS(Lister!$D$19,Lister!$E$19,Lister!$D$7:$D$16),IF(E1343&gt;DATE(2021,12,31),0)))),0),"")</f>
        <v/>
      </c>
      <c r="T1343" s="22" t="str">
        <f>IFERROR(MAX(IF(OR(P1343="",Q1343="",R1343=""),"",IF(AND(MONTH(E1343)=1,MONTH(F1343)=1),(NETWORKDAYS(E1343,F1343,Lister!$D$7:$D$16)-Q1343)*O1343/NETWORKDAYS(Lister!$D$20,Lister!$E$20,Lister!$D$7:$D$16),IF(AND(MONTH(E1343)=1,F1343&gt;DATE(2022,1,31)),(NETWORKDAYS(E1343,Lister!$E$20,Lister!$D$7:$D$16)-Q1343)*O1343/NETWORKDAYS(Lister!$D$20,Lister!$E$20,Lister!$D$7:$D$16),IF(AND(E1343&lt;DATE(2022,1,1),MONTH(F1343)=1),(NETWORKDAYS(Lister!$D$20,F1343,Lister!$D$7:$D$16)-Q1343)*O1343/NETWORKDAYS(Lister!$D$20,Lister!$E$20,Lister!$D$7:$D$16),IF(AND(E1343&lt;DATE(2022,1,1),F1343&gt;DATE(2022,1,31)),(NETWORKDAYS(Lister!$D$20,Lister!$E$20,Lister!$D$7:$D$16)-Q1343)*O1343/NETWORKDAYS(Lister!$D$20,Lister!$E$20,Lister!$D$7:$D$16),IF(OR(AND(E1343&lt;DATE(2022,1,1),F1343&lt;DATE(2022,1,1)),E1343&gt;DATE(2022,1,31)),0)))))),0),"")</f>
        <v/>
      </c>
      <c r="U1343" s="22" t="str">
        <f>IFERROR(MAX(IF(OR(P1343="",Q1343="",R1343=""),"",IF(AND(MONTH(E1343)=2,MONTH(F1343)=2),(NETWORKDAYS(E1343,F1343,Lister!$D$7:$D$16)-R1343)*O1343/NETWORKDAYS(Lister!$D$21,Lister!$E$21,Lister!$D$7:$D$16),IF(AND(MONTH(E1343)=2,F1343&gt;DATE(2022,2,28)),(NETWORKDAYS(E1343,Lister!$E$21,Lister!$D$7:$D$16)-R1343)*O1343/NETWORKDAYS(Lister!$D$21,Lister!$E$21,Lister!$D$7:$D$16),IF(AND(E1343&lt;DATE(2022,2,1),MONTH(F1343)=2),(NETWORKDAYS(Lister!$D$21,F1343,Lister!$D$7:$D$16)-R1343)*O1343/NETWORKDAYS(Lister!$D$21,Lister!$E$21,Lister!$D$7:$D$16),IF(AND(E1343&lt;DATE(2022,2,1),F1343&gt;DATE(2022,2,28)),(NETWORKDAYS(Lister!$D$21,Lister!$E$21,Lister!$D$7:$D$16)-R1343)*O1343/NETWORKDAYS(Lister!$D$21,Lister!$E$21,Lister!$D$7:$D$16),IF(OR(AND(E1343&lt;DATE(2022,2,1),F1343&lt;DATE(2022,2,1)),E1343&gt;DATE(2022,2,28)),0)))))),0),"")</f>
        <v/>
      </c>
      <c r="V1343" s="23" t="str">
        <f t="shared" si="143"/>
        <v/>
      </c>
      <c r="W1343" s="23" t="str">
        <f t="shared" si="144"/>
        <v/>
      </c>
      <c r="X1343" s="24" t="str">
        <f t="shared" si="145"/>
        <v/>
      </c>
    </row>
    <row r="1344" spans="1:24" x14ac:dyDescent="0.3">
      <c r="A1344" s="4" t="str">
        <f t="shared" si="146"/>
        <v/>
      </c>
      <c r="B1344" s="41"/>
      <c r="C1344" s="42"/>
      <c r="D1344" s="43"/>
      <c r="E1344" s="44"/>
      <c r="F1344" s="44"/>
      <c r="G1344" s="17" t="str">
        <f>IF(OR(E1344="",F1344=""),"",NETWORKDAYS(E1344,F1344,Lister!$D$7:$D$16))</f>
        <v/>
      </c>
      <c r="I1344" s="45" t="str">
        <f t="shared" si="140"/>
        <v/>
      </c>
      <c r="J1344" s="46"/>
      <c r="K1344" s="47">
        <f>IF(ISNUMBER('Opsparede løndele'!I1329),J1344+'Opsparede løndele'!I1329,J1344)</f>
        <v>0</v>
      </c>
      <c r="L1344" s="48"/>
      <c r="M1344" s="49"/>
      <c r="N1344" s="23" t="str">
        <f t="shared" si="141"/>
        <v/>
      </c>
      <c r="O1344" s="21" t="str">
        <f t="shared" si="142"/>
        <v/>
      </c>
      <c r="P1344" s="49"/>
      <c r="Q1344" s="49"/>
      <c r="R1344" s="49"/>
      <c r="S1344" s="22" t="str">
        <f>IFERROR(MAX(IF(OR(P1344="",Q1344="",R1344=""),"",IF(AND(MONTH(E1344)=12,MONTH(F1344)=12),(NETWORKDAYS(E1344,F1344,Lister!$D$7:$D$16)-P1344)*O1344/NETWORKDAYS(Lister!$D$19,Lister!$E$19,Lister!$D$7:$D$16),IF(AND(MONTH(E1344)=12,F1344&gt;DATE(2021,12,31)),(NETWORKDAYS(E1344,Lister!$E$19,Lister!$D$7:$D$16)-P1344)*O1344/NETWORKDAYS(Lister!$D$19,Lister!$E$19,Lister!$D$7:$D$16),IF(E1344&gt;DATE(2021,12,31),0)))),0),"")</f>
        <v/>
      </c>
      <c r="T1344" s="22" t="str">
        <f>IFERROR(MAX(IF(OR(P1344="",Q1344="",R1344=""),"",IF(AND(MONTH(E1344)=1,MONTH(F1344)=1),(NETWORKDAYS(E1344,F1344,Lister!$D$7:$D$16)-Q1344)*O1344/NETWORKDAYS(Lister!$D$20,Lister!$E$20,Lister!$D$7:$D$16),IF(AND(MONTH(E1344)=1,F1344&gt;DATE(2022,1,31)),(NETWORKDAYS(E1344,Lister!$E$20,Lister!$D$7:$D$16)-Q1344)*O1344/NETWORKDAYS(Lister!$D$20,Lister!$E$20,Lister!$D$7:$D$16),IF(AND(E1344&lt;DATE(2022,1,1),MONTH(F1344)=1),(NETWORKDAYS(Lister!$D$20,F1344,Lister!$D$7:$D$16)-Q1344)*O1344/NETWORKDAYS(Lister!$D$20,Lister!$E$20,Lister!$D$7:$D$16),IF(AND(E1344&lt;DATE(2022,1,1),F1344&gt;DATE(2022,1,31)),(NETWORKDAYS(Lister!$D$20,Lister!$E$20,Lister!$D$7:$D$16)-Q1344)*O1344/NETWORKDAYS(Lister!$D$20,Lister!$E$20,Lister!$D$7:$D$16),IF(OR(AND(E1344&lt;DATE(2022,1,1),F1344&lt;DATE(2022,1,1)),E1344&gt;DATE(2022,1,31)),0)))))),0),"")</f>
        <v/>
      </c>
      <c r="U1344" s="22" t="str">
        <f>IFERROR(MAX(IF(OR(P1344="",Q1344="",R1344=""),"",IF(AND(MONTH(E1344)=2,MONTH(F1344)=2),(NETWORKDAYS(E1344,F1344,Lister!$D$7:$D$16)-R1344)*O1344/NETWORKDAYS(Lister!$D$21,Lister!$E$21,Lister!$D$7:$D$16),IF(AND(MONTH(E1344)=2,F1344&gt;DATE(2022,2,28)),(NETWORKDAYS(E1344,Lister!$E$21,Lister!$D$7:$D$16)-R1344)*O1344/NETWORKDAYS(Lister!$D$21,Lister!$E$21,Lister!$D$7:$D$16),IF(AND(E1344&lt;DATE(2022,2,1),MONTH(F1344)=2),(NETWORKDAYS(Lister!$D$21,F1344,Lister!$D$7:$D$16)-R1344)*O1344/NETWORKDAYS(Lister!$D$21,Lister!$E$21,Lister!$D$7:$D$16),IF(AND(E1344&lt;DATE(2022,2,1),F1344&gt;DATE(2022,2,28)),(NETWORKDAYS(Lister!$D$21,Lister!$E$21,Lister!$D$7:$D$16)-R1344)*O1344/NETWORKDAYS(Lister!$D$21,Lister!$E$21,Lister!$D$7:$D$16),IF(OR(AND(E1344&lt;DATE(2022,2,1),F1344&lt;DATE(2022,2,1)),E1344&gt;DATE(2022,2,28)),0)))))),0),"")</f>
        <v/>
      </c>
      <c r="V1344" s="23" t="str">
        <f t="shared" si="143"/>
        <v/>
      </c>
      <c r="W1344" s="23" t="str">
        <f t="shared" si="144"/>
        <v/>
      </c>
      <c r="X1344" s="24" t="str">
        <f t="shared" si="145"/>
        <v/>
      </c>
    </row>
    <row r="1345" spans="1:24" x14ac:dyDescent="0.3">
      <c r="A1345" s="4" t="str">
        <f t="shared" si="146"/>
        <v/>
      </c>
      <c r="B1345" s="41"/>
      <c r="C1345" s="42"/>
      <c r="D1345" s="43"/>
      <c r="E1345" s="44"/>
      <c r="F1345" s="44"/>
      <c r="G1345" s="17" t="str">
        <f>IF(OR(E1345="",F1345=""),"",NETWORKDAYS(E1345,F1345,Lister!$D$7:$D$16))</f>
        <v/>
      </c>
      <c r="I1345" s="45" t="str">
        <f t="shared" si="140"/>
        <v/>
      </c>
      <c r="J1345" s="46"/>
      <c r="K1345" s="47">
        <f>IF(ISNUMBER('Opsparede løndele'!I1330),J1345+'Opsparede løndele'!I1330,J1345)</f>
        <v>0</v>
      </c>
      <c r="L1345" s="48"/>
      <c r="M1345" s="49"/>
      <c r="N1345" s="23" t="str">
        <f t="shared" si="141"/>
        <v/>
      </c>
      <c r="O1345" s="21" t="str">
        <f t="shared" si="142"/>
        <v/>
      </c>
      <c r="P1345" s="49"/>
      <c r="Q1345" s="49"/>
      <c r="R1345" s="49"/>
      <c r="S1345" s="22" t="str">
        <f>IFERROR(MAX(IF(OR(P1345="",Q1345="",R1345=""),"",IF(AND(MONTH(E1345)=12,MONTH(F1345)=12),(NETWORKDAYS(E1345,F1345,Lister!$D$7:$D$16)-P1345)*O1345/NETWORKDAYS(Lister!$D$19,Lister!$E$19,Lister!$D$7:$D$16),IF(AND(MONTH(E1345)=12,F1345&gt;DATE(2021,12,31)),(NETWORKDAYS(E1345,Lister!$E$19,Lister!$D$7:$D$16)-P1345)*O1345/NETWORKDAYS(Lister!$D$19,Lister!$E$19,Lister!$D$7:$D$16),IF(E1345&gt;DATE(2021,12,31),0)))),0),"")</f>
        <v/>
      </c>
      <c r="T1345" s="22" t="str">
        <f>IFERROR(MAX(IF(OR(P1345="",Q1345="",R1345=""),"",IF(AND(MONTH(E1345)=1,MONTH(F1345)=1),(NETWORKDAYS(E1345,F1345,Lister!$D$7:$D$16)-Q1345)*O1345/NETWORKDAYS(Lister!$D$20,Lister!$E$20,Lister!$D$7:$D$16),IF(AND(MONTH(E1345)=1,F1345&gt;DATE(2022,1,31)),(NETWORKDAYS(E1345,Lister!$E$20,Lister!$D$7:$D$16)-Q1345)*O1345/NETWORKDAYS(Lister!$D$20,Lister!$E$20,Lister!$D$7:$D$16),IF(AND(E1345&lt;DATE(2022,1,1),MONTH(F1345)=1),(NETWORKDAYS(Lister!$D$20,F1345,Lister!$D$7:$D$16)-Q1345)*O1345/NETWORKDAYS(Lister!$D$20,Lister!$E$20,Lister!$D$7:$D$16),IF(AND(E1345&lt;DATE(2022,1,1),F1345&gt;DATE(2022,1,31)),(NETWORKDAYS(Lister!$D$20,Lister!$E$20,Lister!$D$7:$D$16)-Q1345)*O1345/NETWORKDAYS(Lister!$D$20,Lister!$E$20,Lister!$D$7:$D$16),IF(OR(AND(E1345&lt;DATE(2022,1,1),F1345&lt;DATE(2022,1,1)),E1345&gt;DATE(2022,1,31)),0)))))),0),"")</f>
        <v/>
      </c>
      <c r="U1345" s="22" t="str">
        <f>IFERROR(MAX(IF(OR(P1345="",Q1345="",R1345=""),"",IF(AND(MONTH(E1345)=2,MONTH(F1345)=2),(NETWORKDAYS(E1345,F1345,Lister!$D$7:$D$16)-R1345)*O1345/NETWORKDAYS(Lister!$D$21,Lister!$E$21,Lister!$D$7:$D$16),IF(AND(MONTH(E1345)=2,F1345&gt;DATE(2022,2,28)),(NETWORKDAYS(E1345,Lister!$E$21,Lister!$D$7:$D$16)-R1345)*O1345/NETWORKDAYS(Lister!$D$21,Lister!$E$21,Lister!$D$7:$D$16),IF(AND(E1345&lt;DATE(2022,2,1),MONTH(F1345)=2),(NETWORKDAYS(Lister!$D$21,F1345,Lister!$D$7:$D$16)-R1345)*O1345/NETWORKDAYS(Lister!$D$21,Lister!$E$21,Lister!$D$7:$D$16),IF(AND(E1345&lt;DATE(2022,2,1),F1345&gt;DATE(2022,2,28)),(NETWORKDAYS(Lister!$D$21,Lister!$E$21,Lister!$D$7:$D$16)-R1345)*O1345/NETWORKDAYS(Lister!$D$21,Lister!$E$21,Lister!$D$7:$D$16),IF(OR(AND(E1345&lt;DATE(2022,2,1),F1345&lt;DATE(2022,2,1)),E1345&gt;DATE(2022,2,28)),0)))))),0),"")</f>
        <v/>
      </c>
      <c r="V1345" s="23" t="str">
        <f t="shared" si="143"/>
        <v/>
      </c>
      <c r="W1345" s="23" t="str">
        <f t="shared" si="144"/>
        <v/>
      </c>
      <c r="X1345" s="24" t="str">
        <f t="shared" si="145"/>
        <v/>
      </c>
    </row>
    <row r="1346" spans="1:24" x14ac:dyDescent="0.3">
      <c r="A1346" s="4" t="str">
        <f t="shared" si="146"/>
        <v/>
      </c>
      <c r="B1346" s="41"/>
      <c r="C1346" s="42"/>
      <c r="D1346" s="43"/>
      <c r="E1346" s="44"/>
      <c r="F1346" s="44"/>
      <c r="G1346" s="17" t="str">
        <f>IF(OR(E1346="",F1346=""),"",NETWORKDAYS(E1346,F1346,Lister!$D$7:$D$16))</f>
        <v/>
      </c>
      <c r="I1346" s="45" t="str">
        <f t="shared" si="140"/>
        <v/>
      </c>
      <c r="J1346" s="46"/>
      <c r="K1346" s="47">
        <f>IF(ISNUMBER('Opsparede løndele'!I1331),J1346+'Opsparede løndele'!I1331,J1346)</f>
        <v>0</v>
      </c>
      <c r="L1346" s="48"/>
      <c r="M1346" s="49"/>
      <c r="N1346" s="23" t="str">
        <f t="shared" si="141"/>
        <v/>
      </c>
      <c r="O1346" s="21" t="str">
        <f t="shared" si="142"/>
        <v/>
      </c>
      <c r="P1346" s="49"/>
      <c r="Q1346" s="49"/>
      <c r="R1346" s="49"/>
      <c r="S1346" s="22" t="str">
        <f>IFERROR(MAX(IF(OR(P1346="",Q1346="",R1346=""),"",IF(AND(MONTH(E1346)=12,MONTH(F1346)=12),(NETWORKDAYS(E1346,F1346,Lister!$D$7:$D$16)-P1346)*O1346/NETWORKDAYS(Lister!$D$19,Lister!$E$19,Lister!$D$7:$D$16),IF(AND(MONTH(E1346)=12,F1346&gt;DATE(2021,12,31)),(NETWORKDAYS(E1346,Lister!$E$19,Lister!$D$7:$D$16)-P1346)*O1346/NETWORKDAYS(Lister!$D$19,Lister!$E$19,Lister!$D$7:$D$16),IF(E1346&gt;DATE(2021,12,31),0)))),0),"")</f>
        <v/>
      </c>
      <c r="T1346" s="22" t="str">
        <f>IFERROR(MAX(IF(OR(P1346="",Q1346="",R1346=""),"",IF(AND(MONTH(E1346)=1,MONTH(F1346)=1),(NETWORKDAYS(E1346,F1346,Lister!$D$7:$D$16)-Q1346)*O1346/NETWORKDAYS(Lister!$D$20,Lister!$E$20,Lister!$D$7:$D$16),IF(AND(MONTH(E1346)=1,F1346&gt;DATE(2022,1,31)),(NETWORKDAYS(E1346,Lister!$E$20,Lister!$D$7:$D$16)-Q1346)*O1346/NETWORKDAYS(Lister!$D$20,Lister!$E$20,Lister!$D$7:$D$16),IF(AND(E1346&lt;DATE(2022,1,1),MONTH(F1346)=1),(NETWORKDAYS(Lister!$D$20,F1346,Lister!$D$7:$D$16)-Q1346)*O1346/NETWORKDAYS(Lister!$D$20,Lister!$E$20,Lister!$D$7:$D$16),IF(AND(E1346&lt;DATE(2022,1,1),F1346&gt;DATE(2022,1,31)),(NETWORKDAYS(Lister!$D$20,Lister!$E$20,Lister!$D$7:$D$16)-Q1346)*O1346/NETWORKDAYS(Lister!$D$20,Lister!$E$20,Lister!$D$7:$D$16),IF(OR(AND(E1346&lt;DATE(2022,1,1),F1346&lt;DATE(2022,1,1)),E1346&gt;DATE(2022,1,31)),0)))))),0),"")</f>
        <v/>
      </c>
      <c r="U1346" s="22" t="str">
        <f>IFERROR(MAX(IF(OR(P1346="",Q1346="",R1346=""),"",IF(AND(MONTH(E1346)=2,MONTH(F1346)=2),(NETWORKDAYS(E1346,F1346,Lister!$D$7:$D$16)-R1346)*O1346/NETWORKDAYS(Lister!$D$21,Lister!$E$21,Lister!$D$7:$D$16),IF(AND(MONTH(E1346)=2,F1346&gt;DATE(2022,2,28)),(NETWORKDAYS(E1346,Lister!$E$21,Lister!$D$7:$D$16)-R1346)*O1346/NETWORKDAYS(Lister!$D$21,Lister!$E$21,Lister!$D$7:$D$16),IF(AND(E1346&lt;DATE(2022,2,1),MONTH(F1346)=2),(NETWORKDAYS(Lister!$D$21,F1346,Lister!$D$7:$D$16)-R1346)*O1346/NETWORKDAYS(Lister!$D$21,Lister!$E$21,Lister!$D$7:$D$16),IF(AND(E1346&lt;DATE(2022,2,1),F1346&gt;DATE(2022,2,28)),(NETWORKDAYS(Lister!$D$21,Lister!$E$21,Lister!$D$7:$D$16)-R1346)*O1346/NETWORKDAYS(Lister!$D$21,Lister!$E$21,Lister!$D$7:$D$16),IF(OR(AND(E1346&lt;DATE(2022,2,1),F1346&lt;DATE(2022,2,1)),E1346&gt;DATE(2022,2,28)),0)))))),0),"")</f>
        <v/>
      </c>
      <c r="V1346" s="23" t="str">
        <f t="shared" si="143"/>
        <v/>
      </c>
      <c r="W1346" s="23" t="str">
        <f t="shared" si="144"/>
        <v/>
      </c>
      <c r="X1346" s="24" t="str">
        <f t="shared" si="145"/>
        <v/>
      </c>
    </row>
    <row r="1347" spans="1:24" x14ac:dyDescent="0.3">
      <c r="A1347" s="4" t="str">
        <f t="shared" si="146"/>
        <v/>
      </c>
      <c r="B1347" s="41"/>
      <c r="C1347" s="42"/>
      <c r="D1347" s="43"/>
      <c r="E1347" s="44"/>
      <c r="F1347" s="44"/>
      <c r="G1347" s="17" t="str">
        <f>IF(OR(E1347="",F1347=""),"",NETWORKDAYS(E1347,F1347,Lister!$D$7:$D$16))</f>
        <v/>
      </c>
      <c r="I1347" s="45" t="str">
        <f t="shared" si="140"/>
        <v/>
      </c>
      <c r="J1347" s="46"/>
      <c r="K1347" s="47">
        <f>IF(ISNUMBER('Opsparede løndele'!I1332),J1347+'Opsparede løndele'!I1332,J1347)</f>
        <v>0</v>
      </c>
      <c r="L1347" s="48"/>
      <c r="M1347" s="49"/>
      <c r="N1347" s="23" t="str">
        <f t="shared" si="141"/>
        <v/>
      </c>
      <c r="O1347" s="21" t="str">
        <f t="shared" si="142"/>
        <v/>
      </c>
      <c r="P1347" s="49"/>
      <c r="Q1347" s="49"/>
      <c r="R1347" s="49"/>
      <c r="S1347" s="22" t="str">
        <f>IFERROR(MAX(IF(OR(P1347="",Q1347="",R1347=""),"",IF(AND(MONTH(E1347)=12,MONTH(F1347)=12),(NETWORKDAYS(E1347,F1347,Lister!$D$7:$D$16)-P1347)*O1347/NETWORKDAYS(Lister!$D$19,Lister!$E$19,Lister!$D$7:$D$16),IF(AND(MONTH(E1347)=12,F1347&gt;DATE(2021,12,31)),(NETWORKDAYS(E1347,Lister!$E$19,Lister!$D$7:$D$16)-P1347)*O1347/NETWORKDAYS(Lister!$D$19,Lister!$E$19,Lister!$D$7:$D$16),IF(E1347&gt;DATE(2021,12,31),0)))),0),"")</f>
        <v/>
      </c>
      <c r="T1347" s="22" t="str">
        <f>IFERROR(MAX(IF(OR(P1347="",Q1347="",R1347=""),"",IF(AND(MONTH(E1347)=1,MONTH(F1347)=1),(NETWORKDAYS(E1347,F1347,Lister!$D$7:$D$16)-Q1347)*O1347/NETWORKDAYS(Lister!$D$20,Lister!$E$20,Lister!$D$7:$D$16),IF(AND(MONTH(E1347)=1,F1347&gt;DATE(2022,1,31)),(NETWORKDAYS(E1347,Lister!$E$20,Lister!$D$7:$D$16)-Q1347)*O1347/NETWORKDAYS(Lister!$D$20,Lister!$E$20,Lister!$D$7:$D$16),IF(AND(E1347&lt;DATE(2022,1,1),MONTH(F1347)=1),(NETWORKDAYS(Lister!$D$20,F1347,Lister!$D$7:$D$16)-Q1347)*O1347/NETWORKDAYS(Lister!$D$20,Lister!$E$20,Lister!$D$7:$D$16),IF(AND(E1347&lt;DATE(2022,1,1),F1347&gt;DATE(2022,1,31)),(NETWORKDAYS(Lister!$D$20,Lister!$E$20,Lister!$D$7:$D$16)-Q1347)*O1347/NETWORKDAYS(Lister!$D$20,Lister!$E$20,Lister!$D$7:$D$16),IF(OR(AND(E1347&lt;DATE(2022,1,1),F1347&lt;DATE(2022,1,1)),E1347&gt;DATE(2022,1,31)),0)))))),0),"")</f>
        <v/>
      </c>
      <c r="U1347" s="22" t="str">
        <f>IFERROR(MAX(IF(OR(P1347="",Q1347="",R1347=""),"",IF(AND(MONTH(E1347)=2,MONTH(F1347)=2),(NETWORKDAYS(E1347,F1347,Lister!$D$7:$D$16)-R1347)*O1347/NETWORKDAYS(Lister!$D$21,Lister!$E$21,Lister!$D$7:$D$16),IF(AND(MONTH(E1347)=2,F1347&gt;DATE(2022,2,28)),(NETWORKDAYS(E1347,Lister!$E$21,Lister!$D$7:$D$16)-R1347)*O1347/NETWORKDAYS(Lister!$D$21,Lister!$E$21,Lister!$D$7:$D$16),IF(AND(E1347&lt;DATE(2022,2,1),MONTH(F1347)=2),(NETWORKDAYS(Lister!$D$21,F1347,Lister!$D$7:$D$16)-R1347)*O1347/NETWORKDAYS(Lister!$D$21,Lister!$E$21,Lister!$D$7:$D$16),IF(AND(E1347&lt;DATE(2022,2,1),F1347&gt;DATE(2022,2,28)),(NETWORKDAYS(Lister!$D$21,Lister!$E$21,Lister!$D$7:$D$16)-R1347)*O1347/NETWORKDAYS(Lister!$D$21,Lister!$E$21,Lister!$D$7:$D$16),IF(OR(AND(E1347&lt;DATE(2022,2,1),F1347&lt;DATE(2022,2,1)),E1347&gt;DATE(2022,2,28)),0)))))),0),"")</f>
        <v/>
      </c>
      <c r="V1347" s="23" t="str">
        <f t="shared" si="143"/>
        <v/>
      </c>
      <c r="W1347" s="23" t="str">
        <f t="shared" si="144"/>
        <v/>
      </c>
      <c r="X1347" s="24" t="str">
        <f t="shared" si="145"/>
        <v/>
      </c>
    </row>
    <row r="1348" spans="1:24" x14ac:dyDescent="0.3">
      <c r="A1348" s="4" t="str">
        <f t="shared" si="146"/>
        <v/>
      </c>
      <c r="B1348" s="41"/>
      <c r="C1348" s="42"/>
      <c r="D1348" s="43"/>
      <c r="E1348" s="44"/>
      <c r="F1348" s="44"/>
      <c r="G1348" s="17" t="str">
        <f>IF(OR(E1348="",F1348=""),"",NETWORKDAYS(E1348,F1348,Lister!$D$7:$D$16))</f>
        <v/>
      </c>
      <c r="I1348" s="45" t="str">
        <f t="shared" si="140"/>
        <v/>
      </c>
      <c r="J1348" s="46"/>
      <c r="K1348" s="47">
        <f>IF(ISNUMBER('Opsparede løndele'!I1333),J1348+'Opsparede løndele'!I1333,J1348)</f>
        <v>0</v>
      </c>
      <c r="L1348" s="48"/>
      <c r="M1348" s="49"/>
      <c r="N1348" s="23" t="str">
        <f t="shared" si="141"/>
        <v/>
      </c>
      <c r="O1348" s="21" t="str">
        <f t="shared" si="142"/>
        <v/>
      </c>
      <c r="P1348" s="49"/>
      <c r="Q1348" s="49"/>
      <c r="R1348" s="49"/>
      <c r="S1348" s="22" t="str">
        <f>IFERROR(MAX(IF(OR(P1348="",Q1348="",R1348=""),"",IF(AND(MONTH(E1348)=12,MONTH(F1348)=12),(NETWORKDAYS(E1348,F1348,Lister!$D$7:$D$16)-P1348)*O1348/NETWORKDAYS(Lister!$D$19,Lister!$E$19,Lister!$D$7:$D$16),IF(AND(MONTH(E1348)=12,F1348&gt;DATE(2021,12,31)),(NETWORKDAYS(E1348,Lister!$E$19,Lister!$D$7:$D$16)-P1348)*O1348/NETWORKDAYS(Lister!$D$19,Lister!$E$19,Lister!$D$7:$D$16),IF(E1348&gt;DATE(2021,12,31),0)))),0),"")</f>
        <v/>
      </c>
      <c r="T1348" s="22" t="str">
        <f>IFERROR(MAX(IF(OR(P1348="",Q1348="",R1348=""),"",IF(AND(MONTH(E1348)=1,MONTH(F1348)=1),(NETWORKDAYS(E1348,F1348,Lister!$D$7:$D$16)-Q1348)*O1348/NETWORKDAYS(Lister!$D$20,Lister!$E$20,Lister!$D$7:$D$16),IF(AND(MONTH(E1348)=1,F1348&gt;DATE(2022,1,31)),(NETWORKDAYS(E1348,Lister!$E$20,Lister!$D$7:$D$16)-Q1348)*O1348/NETWORKDAYS(Lister!$D$20,Lister!$E$20,Lister!$D$7:$D$16),IF(AND(E1348&lt;DATE(2022,1,1),MONTH(F1348)=1),(NETWORKDAYS(Lister!$D$20,F1348,Lister!$D$7:$D$16)-Q1348)*O1348/NETWORKDAYS(Lister!$D$20,Lister!$E$20,Lister!$D$7:$D$16),IF(AND(E1348&lt;DATE(2022,1,1),F1348&gt;DATE(2022,1,31)),(NETWORKDAYS(Lister!$D$20,Lister!$E$20,Lister!$D$7:$D$16)-Q1348)*O1348/NETWORKDAYS(Lister!$D$20,Lister!$E$20,Lister!$D$7:$D$16),IF(OR(AND(E1348&lt;DATE(2022,1,1),F1348&lt;DATE(2022,1,1)),E1348&gt;DATE(2022,1,31)),0)))))),0),"")</f>
        <v/>
      </c>
      <c r="U1348" s="22" t="str">
        <f>IFERROR(MAX(IF(OR(P1348="",Q1348="",R1348=""),"",IF(AND(MONTH(E1348)=2,MONTH(F1348)=2),(NETWORKDAYS(E1348,F1348,Lister!$D$7:$D$16)-R1348)*O1348/NETWORKDAYS(Lister!$D$21,Lister!$E$21,Lister!$D$7:$D$16),IF(AND(MONTH(E1348)=2,F1348&gt;DATE(2022,2,28)),(NETWORKDAYS(E1348,Lister!$E$21,Lister!$D$7:$D$16)-R1348)*O1348/NETWORKDAYS(Lister!$D$21,Lister!$E$21,Lister!$D$7:$D$16),IF(AND(E1348&lt;DATE(2022,2,1),MONTH(F1348)=2),(NETWORKDAYS(Lister!$D$21,F1348,Lister!$D$7:$D$16)-R1348)*O1348/NETWORKDAYS(Lister!$D$21,Lister!$E$21,Lister!$D$7:$D$16),IF(AND(E1348&lt;DATE(2022,2,1),F1348&gt;DATE(2022,2,28)),(NETWORKDAYS(Lister!$D$21,Lister!$E$21,Lister!$D$7:$D$16)-R1348)*O1348/NETWORKDAYS(Lister!$D$21,Lister!$E$21,Lister!$D$7:$D$16),IF(OR(AND(E1348&lt;DATE(2022,2,1),F1348&lt;DATE(2022,2,1)),E1348&gt;DATE(2022,2,28)),0)))))),0),"")</f>
        <v/>
      </c>
      <c r="V1348" s="23" t="str">
        <f t="shared" si="143"/>
        <v/>
      </c>
      <c r="W1348" s="23" t="str">
        <f t="shared" si="144"/>
        <v/>
      </c>
      <c r="X1348" s="24" t="str">
        <f t="shared" si="145"/>
        <v/>
      </c>
    </row>
    <row r="1349" spans="1:24" x14ac:dyDescent="0.3">
      <c r="A1349" s="4" t="str">
        <f t="shared" si="146"/>
        <v/>
      </c>
      <c r="B1349" s="41"/>
      <c r="C1349" s="42"/>
      <c r="D1349" s="43"/>
      <c r="E1349" s="44"/>
      <c r="F1349" s="44"/>
      <c r="G1349" s="17" t="str">
        <f>IF(OR(E1349="",F1349=""),"",NETWORKDAYS(E1349,F1349,Lister!$D$7:$D$16))</f>
        <v/>
      </c>
      <c r="I1349" s="45" t="str">
        <f t="shared" si="140"/>
        <v/>
      </c>
      <c r="J1349" s="46"/>
      <c r="K1349" s="47">
        <f>IF(ISNUMBER('Opsparede løndele'!I1334),J1349+'Opsparede løndele'!I1334,J1349)</f>
        <v>0</v>
      </c>
      <c r="L1349" s="48"/>
      <c r="M1349" s="49"/>
      <c r="N1349" s="23" t="str">
        <f t="shared" si="141"/>
        <v/>
      </c>
      <c r="O1349" s="21" t="str">
        <f t="shared" si="142"/>
        <v/>
      </c>
      <c r="P1349" s="49"/>
      <c r="Q1349" s="49"/>
      <c r="R1349" s="49"/>
      <c r="S1349" s="22" t="str">
        <f>IFERROR(MAX(IF(OR(P1349="",Q1349="",R1349=""),"",IF(AND(MONTH(E1349)=12,MONTH(F1349)=12),(NETWORKDAYS(E1349,F1349,Lister!$D$7:$D$16)-P1349)*O1349/NETWORKDAYS(Lister!$D$19,Lister!$E$19,Lister!$D$7:$D$16),IF(AND(MONTH(E1349)=12,F1349&gt;DATE(2021,12,31)),(NETWORKDAYS(E1349,Lister!$E$19,Lister!$D$7:$D$16)-P1349)*O1349/NETWORKDAYS(Lister!$D$19,Lister!$E$19,Lister!$D$7:$D$16),IF(E1349&gt;DATE(2021,12,31),0)))),0),"")</f>
        <v/>
      </c>
      <c r="T1349" s="22" t="str">
        <f>IFERROR(MAX(IF(OR(P1349="",Q1349="",R1349=""),"",IF(AND(MONTH(E1349)=1,MONTH(F1349)=1),(NETWORKDAYS(E1349,F1349,Lister!$D$7:$D$16)-Q1349)*O1349/NETWORKDAYS(Lister!$D$20,Lister!$E$20,Lister!$D$7:$D$16),IF(AND(MONTH(E1349)=1,F1349&gt;DATE(2022,1,31)),(NETWORKDAYS(E1349,Lister!$E$20,Lister!$D$7:$D$16)-Q1349)*O1349/NETWORKDAYS(Lister!$D$20,Lister!$E$20,Lister!$D$7:$D$16),IF(AND(E1349&lt;DATE(2022,1,1),MONTH(F1349)=1),(NETWORKDAYS(Lister!$D$20,F1349,Lister!$D$7:$D$16)-Q1349)*O1349/NETWORKDAYS(Lister!$D$20,Lister!$E$20,Lister!$D$7:$D$16),IF(AND(E1349&lt;DATE(2022,1,1),F1349&gt;DATE(2022,1,31)),(NETWORKDAYS(Lister!$D$20,Lister!$E$20,Lister!$D$7:$D$16)-Q1349)*O1349/NETWORKDAYS(Lister!$D$20,Lister!$E$20,Lister!$D$7:$D$16),IF(OR(AND(E1349&lt;DATE(2022,1,1),F1349&lt;DATE(2022,1,1)),E1349&gt;DATE(2022,1,31)),0)))))),0),"")</f>
        <v/>
      </c>
      <c r="U1349" s="22" t="str">
        <f>IFERROR(MAX(IF(OR(P1349="",Q1349="",R1349=""),"",IF(AND(MONTH(E1349)=2,MONTH(F1349)=2),(NETWORKDAYS(E1349,F1349,Lister!$D$7:$D$16)-R1349)*O1349/NETWORKDAYS(Lister!$D$21,Lister!$E$21,Lister!$D$7:$D$16),IF(AND(MONTH(E1349)=2,F1349&gt;DATE(2022,2,28)),(NETWORKDAYS(E1349,Lister!$E$21,Lister!$D$7:$D$16)-R1349)*O1349/NETWORKDAYS(Lister!$D$21,Lister!$E$21,Lister!$D$7:$D$16),IF(AND(E1349&lt;DATE(2022,2,1),MONTH(F1349)=2),(NETWORKDAYS(Lister!$D$21,F1349,Lister!$D$7:$D$16)-R1349)*O1349/NETWORKDAYS(Lister!$D$21,Lister!$E$21,Lister!$D$7:$D$16),IF(AND(E1349&lt;DATE(2022,2,1),F1349&gt;DATE(2022,2,28)),(NETWORKDAYS(Lister!$D$21,Lister!$E$21,Lister!$D$7:$D$16)-R1349)*O1349/NETWORKDAYS(Lister!$D$21,Lister!$E$21,Lister!$D$7:$D$16),IF(OR(AND(E1349&lt;DATE(2022,2,1),F1349&lt;DATE(2022,2,1)),E1349&gt;DATE(2022,2,28)),0)))))),0),"")</f>
        <v/>
      </c>
      <c r="V1349" s="23" t="str">
        <f t="shared" si="143"/>
        <v/>
      </c>
      <c r="W1349" s="23" t="str">
        <f t="shared" si="144"/>
        <v/>
      </c>
      <c r="X1349" s="24" t="str">
        <f t="shared" si="145"/>
        <v/>
      </c>
    </row>
    <row r="1350" spans="1:24" x14ac:dyDescent="0.3">
      <c r="A1350" s="4" t="str">
        <f t="shared" si="146"/>
        <v/>
      </c>
      <c r="B1350" s="41"/>
      <c r="C1350" s="42"/>
      <c r="D1350" s="43"/>
      <c r="E1350" s="44"/>
      <c r="F1350" s="44"/>
      <c r="G1350" s="17" t="str">
        <f>IF(OR(E1350="",F1350=""),"",NETWORKDAYS(E1350,F1350,Lister!$D$7:$D$16))</f>
        <v/>
      </c>
      <c r="I1350" s="45" t="str">
        <f t="shared" si="140"/>
        <v/>
      </c>
      <c r="J1350" s="46"/>
      <c r="K1350" s="47">
        <f>IF(ISNUMBER('Opsparede løndele'!I1335),J1350+'Opsparede løndele'!I1335,J1350)</f>
        <v>0</v>
      </c>
      <c r="L1350" s="48"/>
      <c r="M1350" s="49"/>
      <c r="N1350" s="23" t="str">
        <f t="shared" si="141"/>
        <v/>
      </c>
      <c r="O1350" s="21" t="str">
        <f t="shared" si="142"/>
        <v/>
      </c>
      <c r="P1350" s="49"/>
      <c r="Q1350" s="49"/>
      <c r="R1350" s="49"/>
      <c r="S1350" s="22" t="str">
        <f>IFERROR(MAX(IF(OR(P1350="",Q1350="",R1350=""),"",IF(AND(MONTH(E1350)=12,MONTH(F1350)=12),(NETWORKDAYS(E1350,F1350,Lister!$D$7:$D$16)-P1350)*O1350/NETWORKDAYS(Lister!$D$19,Lister!$E$19,Lister!$D$7:$D$16),IF(AND(MONTH(E1350)=12,F1350&gt;DATE(2021,12,31)),(NETWORKDAYS(E1350,Lister!$E$19,Lister!$D$7:$D$16)-P1350)*O1350/NETWORKDAYS(Lister!$D$19,Lister!$E$19,Lister!$D$7:$D$16),IF(E1350&gt;DATE(2021,12,31),0)))),0),"")</f>
        <v/>
      </c>
      <c r="T1350" s="22" t="str">
        <f>IFERROR(MAX(IF(OR(P1350="",Q1350="",R1350=""),"",IF(AND(MONTH(E1350)=1,MONTH(F1350)=1),(NETWORKDAYS(E1350,F1350,Lister!$D$7:$D$16)-Q1350)*O1350/NETWORKDAYS(Lister!$D$20,Lister!$E$20,Lister!$D$7:$D$16),IF(AND(MONTH(E1350)=1,F1350&gt;DATE(2022,1,31)),(NETWORKDAYS(E1350,Lister!$E$20,Lister!$D$7:$D$16)-Q1350)*O1350/NETWORKDAYS(Lister!$D$20,Lister!$E$20,Lister!$D$7:$D$16),IF(AND(E1350&lt;DATE(2022,1,1),MONTH(F1350)=1),(NETWORKDAYS(Lister!$D$20,F1350,Lister!$D$7:$D$16)-Q1350)*O1350/NETWORKDAYS(Lister!$D$20,Lister!$E$20,Lister!$D$7:$D$16),IF(AND(E1350&lt;DATE(2022,1,1),F1350&gt;DATE(2022,1,31)),(NETWORKDAYS(Lister!$D$20,Lister!$E$20,Lister!$D$7:$D$16)-Q1350)*O1350/NETWORKDAYS(Lister!$D$20,Lister!$E$20,Lister!$D$7:$D$16),IF(OR(AND(E1350&lt;DATE(2022,1,1),F1350&lt;DATE(2022,1,1)),E1350&gt;DATE(2022,1,31)),0)))))),0),"")</f>
        <v/>
      </c>
      <c r="U1350" s="22" t="str">
        <f>IFERROR(MAX(IF(OR(P1350="",Q1350="",R1350=""),"",IF(AND(MONTH(E1350)=2,MONTH(F1350)=2),(NETWORKDAYS(E1350,F1350,Lister!$D$7:$D$16)-R1350)*O1350/NETWORKDAYS(Lister!$D$21,Lister!$E$21,Lister!$D$7:$D$16),IF(AND(MONTH(E1350)=2,F1350&gt;DATE(2022,2,28)),(NETWORKDAYS(E1350,Lister!$E$21,Lister!$D$7:$D$16)-R1350)*O1350/NETWORKDAYS(Lister!$D$21,Lister!$E$21,Lister!$D$7:$D$16),IF(AND(E1350&lt;DATE(2022,2,1),MONTH(F1350)=2),(NETWORKDAYS(Lister!$D$21,F1350,Lister!$D$7:$D$16)-R1350)*O1350/NETWORKDAYS(Lister!$D$21,Lister!$E$21,Lister!$D$7:$D$16),IF(AND(E1350&lt;DATE(2022,2,1),F1350&gt;DATE(2022,2,28)),(NETWORKDAYS(Lister!$D$21,Lister!$E$21,Lister!$D$7:$D$16)-R1350)*O1350/NETWORKDAYS(Lister!$D$21,Lister!$E$21,Lister!$D$7:$D$16),IF(OR(AND(E1350&lt;DATE(2022,2,1),F1350&lt;DATE(2022,2,1)),E1350&gt;DATE(2022,2,28)),0)))))),0),"")</f>
        <v/>
      </c>
      <c r="V1350" s="23" t="str">
        <f t="shared" si="143"/>
        <v/>
      </c>
      <c r="W1350" s="23" t="str">
        <f t="shared" si="144"/>
        <v/>
      </c>
      <c r="X1350" s="24" t="str">
        <f t="shared" si="145"/>
        <v/>
      </c>
    </row>
    <row r="1351" spans="1:24" x14ac:dyDescent="0.3">
      <c r="A1351" s="4" t="str">
        <f t="shared" si="146"/>
        <v/>
      </c>
      <c r="B1351" s="41"/>
      <c r="C1351" s="42"/>
      <c r="D1351" s="43"/>
      <c r="E1351" s="44"/>
      <c r="F1351" s="44"/>
      <c r="G1351" s="17" t="str">
        <f>IF(OR(E1351="",F1351=""),"",NETWORKDAYS(E1351,F1351,Lister!$D$7:$D$16))</f>
        <v/>
      </c>
      <c r="I1351" s="45" t="str">
        <f t="shared" si="140"/>
        <v/>
      </c>
      <c r="J1351" s="46"/>
      <c r="K1351" s="47">
        <f>IF(ISNUMBER('Opsparede løndele'!I1336),J1351+'Opsparede løndele'!I1336,J1351)</f>
        <v>0</v>
      </c>
      <c r="L1351" s="48"/>
      <c r="M1351" s="49"/>
      <c r="N1351" s="23" t="str">
        <f t="shared" si="141"/>
        <v/>
      </c>
      <c r="O1351" s="21" t="str">
        <f t="shared" si="142"/>
        <v/>
      </c>
      <c r="P1351" s="49"/>
      <c r="Q1351" s="49"/>
      <c r="R1351" s="49"/>
      <c r="S1351" s="22" t="str">
        <f>IFERROR(MAX(IF(OR(P1351="",Q1351="",R1351=""),"",IF(AND(MONTH(E1351)=12,MONTH(F1351)=12),(NETWORKDAYS(E1351,F1351,Lister!$D$7:$D$16)-P1351)*O1351/NETWORKDAYS(Lister!$D$19,Lister!$E$19,Lister!$D$7:$D$16),IF(AND(MONTH(E1351)=12,F1351&gt;DATE(2021,12,31)),(NETWORKDAYS(E1351,Lister!$E$19,Lister!$D$7:$D$16)-P1351)*O1351/NETWORKDAYS(Lister!$D$19,Lister!$E$19,Lister!$D$7:$D$16),IF(E1351&gt;DATE(2021,12,31),0)))),0),"")</f>
        <v/>
      </c>
      <c r="T1351" s="22" t="str">
        <f>IFERROR(MAX(IF(OR(P1351="",Q1351="",R1351=""),"",IF(AND(MONTH(E1351)=1,MONTH(F1351)=1),(NETWORKDAYS(E1351,F1351,Lister!$D$7:$D$16)-Q1351)*O1351/NETWORKDAYS(Lister!$D$20,Lister!$E$20,Lister!$D$7:$D$16),IF(AND(MONTH(E1351)=1,F1351&gt;DATE(2022,1,31)),(NETWORKDAYS(E1351,Lister!$E$20,Lister!$D$7:$D$16)-Q1351)*O1351/NETWORKDAYS(Lister!$D$20,Lister!$E$20,Lister!$D$7:$D$16),IF(AND(E1351&lt;DATE(2022,1,1),MONTH(F1351)=1),(NETWORKDAYS(Lister!$D$20,F1351,Lister!$D$7:$D$16)-Q1351)*O1351/NETWORKDAYS(Lister!$D$20,Lister!$E$20,Lister!$D$7:$D$16),IF(AND(E1351&lt;DATE(2022,1,1),F1351&gt;DATE(2022,1,31)),(NETWORKDAYS(Lister!$D$20,Lister!$E$20,Lister!$D$7:$D$16)-Q1351)*O1351/NETWORKDAYS(Lister!$D$20,Lister!$E$20,Lister!$D$7:$D$16),IF(OR(AND(E1351&lt;DATE(2022,1,1),F1351&lt;DATE(2022,1,1)),E1351&gt;DATE(2022,1,31)),0)))))),0),"")</f>
        <v/>
      </c>
      <c r="U1351" s="22" t="str">
        <f>IFERROR(MAX(IF(OR(P1351="",Q1351="",R1351=""),"",IF(AND(MONTH(E1351)=2,MONTH(F1351)=2),(NETWORKDAYS(E1351,F1351,Lister!$D$7:$D$16)-R1351)*O1351/NETWORKDAYS(Lister!$D$21,Lister!$E$21,Lister!$D$7:$D$16),IF(AND(MONTH(E1351)=2,F1351&gt;DATE(2022,2,28)),(NETWORKDAYS(E1351,Lister!$E$21,Lister!$D$7:$D$16)-R1351)*O1351/NETWORKDAYS(Lister!$D$21,Lister!$E$21,Lister!$D$7:$D$16),IF(AND(E1351&lt;DATE(2022,2,1),MONTH(F1351)=2),(NETWORKDAYS(Lister!$D$21,F1351,Lister!$D$7:$D$16)-R1351)*O1351/NETWORKDAYS(Lister!$D$21,Lister!$E$21,Lister!$D$7:$D$16),IF(AND(E1351&lt;DATE(2022,2,1),F1351&gt;DATE(2022,2,28)),(NETWORKDAYS(Lister!$D$21,Lister!$E$21,Lister!$D$7:$D$16)-R1351)*O1351/NETWORKDAYS(Lister!$D$21,Lister!$E$21,Lister!$D$7:$D$16),IF(OR(AND(E1351&lt;DATE(2022,2,1),F1351&lt;DATE(2022,2,1)),E1351&gt;DATE(2022,2,28)),0)))))),0),"")</f>
        <v/>
      </c>
      <c r="V1351" s="23" t="str">
        <f t="shared" si="143"/>
        <v/>
      </c>
      <c r="W1351" s="23" t="str">
        <f t="shared" si="144"/>
        <v/>
      </c>
      <c r="X1351" s="24" t="str">
        <f t="shared" si="145"/>
        <v/>
      </c>
    </row>
    <row r="1352" spans="1:24" x14ac:dyDescent="0.3">
      <c r="A1352" s="4" t="str">
        <f t="shared" si="146"/>
        <v/>
      </c>
      <c r="B1352" s="41"/>
      <c r="C1352" s="42"/>
      <c r="D1352" s="43"/>
      <c r="E1352" s="44"/>
      <c r="F1352" s="44"/>
      <c r="G1352" s="17" t="str">
        <f>IF(OR(E1352="",F1352=""),"",NETWORKDAYS(E1352,F1352,Lister!$D$7:$D$16))</f>
        <v/>
      </c>
      <c r="I1352" s="45" t="str">
        <f t="shared" si="140"/>
        <v/>
      </c>
      <c r="J1352" s="46"/>
      <c r="K1352" s="47">
        <f>IF(ISNUMBER('Opsparede løndele'!I1337),J1352+'Opsparede løndele'!I1337,J1352)</f>
        <v>0</v>
      </c>
      <c r="L1352" s="48"/>
      <c r="M1352" s="49"/>
      <c r="N1352" s="23" t="str">
        <f t="shared" si="141"/>
        <v/>
      </c>
      <c r="O1352" s="21" t="str">
        <f t="shared" si="142"/>
        <v/>
      </c>
      <c r="P1352" s="49"/>
      <c r="Q1352" s="49"/>
      <c r="R1352" s="49"/>
      <c r="S1352" s="22" t="str">
        <f>IFERROR(MAX(IF(OR(P1352="",Q1352="",R1352=""),"",IF(AND(MONTH(E1352)=12,MONTH(F1352)=12),(NETWORKDAYS(E1352,F1352,Lister!$D$7:$D$16)-P1352)*O1352/NETWORKDAYS(Lister!$D$19,Lister!$E$19,Lister!$D$7:$D$16),IF(AND(MONTH(E1352)=12,F1352&gt;DATE(2021,12,31)),(NETWORKDAYS(E1352,Lister!$E$19,Lister!$D$7:$D$16)-P1352)*O1352/NETWORKDAYS(Lister!$D$19,Lister!$E$19,Lister!$D$7:$D$16),IF(E1352&gt;DATE(2021,12,31),0)))),0),"")</f>
        <v/>
      </c>
      <c r="T1352" s="22" t="str">
        <f>IFERROR(MAX(IF(OR(P1352="",Q1352="",R1352=""),"",IF(AND(MONTH(E1352)=1,MONTH(F1352)=1),(NETWORKDAYS(E1352,F1352,Lister!$D$7:$D$16)-Q1352)*O1352/NETWORKDAYS(Lister!$D$20,Lister!$E$20,Lister!$D$7:$D$16),IF(AND(MONTH(E1352)=1,F1352&gt;DATE(2022,1,31)),(NETWORKDAYS(E1352,Lister!$E$20,Lister!$D$7:$D$16)-Q1352)*O1352/NETWORKDAYS(Lister!$D$20,Lister!$E$20,Lister!$D$7:$D$16),IF(AND(E1352&lt;DATE(2022,1,1),MONTH(F1352)=1),(NETWORKDAYS(Lister!$D$20,F1352,Lister!$D$7:$D$16)-Q1352)*O1352/NETWORKDAYS(Lister!$D$20,Lister!$E$20,Lister!$D$7:$D$16),IF(AND(E1352&lt;DATE(2022,1,1),F1352&gt;DATE(2022,1,31)),(NETWORKDAYS(Lister!$D$20,Lister!$E$20,Lister!$D$7:$D$16)-Q1352)*O1352/NETWORKDAYS(Lister!$D$20,Lister!$E$20,Lister!$D$7:$D$16),IF(OR(AND(E1352&lt;DATE(2022,1,1),F1352&lt;DATE(2022,1,1)),E1352&gt;DATE(2022,1,31)),0)))))),0),"")</f>
        <v/>
      </c>
      <c r="U1352" s="22" t="str">
        <f>IFERROR(MAX(IF(OR(P1352="",Q1352="",R1352=""),"",IF(AND(MONTH(E1352)=2,MONTH(F1352)=2),(NETWORKDAYS(E1352,F1352,Lister!$D$7:$D$16)-R1352)*O1352/NETWORKDAYS(Lister!$D$21,Lister!$E$21,Lister!$D$7:$D$16),IF(AND(MONTH(E1352)=2,F1352&gt;DATE(2022,2,28)),(NETWORKDAYS(E1352,Lister!$E$21,Lister!$D$7:$D$16)-R1352)*O1352/NETWORKDAYS(Lister!$D$21,Lister!$E$21,Lister!$D$7:$D$16),IF(AND(E1352&lt;DATE(2022,2,1),MONTH(F1352)=2),(NETWORKDAYS(Lister!$D$21,F1352,Lister!$D$7:$D$16)-R1352)*O1352/NETWORKDAYS(Lister!$D$21,Lister!$E$21,Lister!$D$7:$D$16),IF(AND(E1352&lt;DATE(2022,2,1),F1352&gt;DATE(2022,2,28)),(NETWORKDAYS(Lister!$D$21,Lister!$E$21,Lister!$D$7:$D$16)-R1352)*O1352/NETWORKDAYS(Lister!$D$21,Lister!$E$21,Lister!$D$7:$D$16),IF(OR(AND(E1352&lt;DATE(2022,2,1),F1352&lt;DATE(2022,2,1)),E1352&gt;DATE(2022,2,28)),0)))))),0),"")</f>
        <v/>
      </c>
      <c r="V1352" s="23" t="str">
        <f t="shared" si="143"/>
        <v/>
      </c>
      <c r="W1352" s="23" t="str">
        <f t="shared" si="144"/>
        <v/>
      </c>
      <c r="X1352" s="24" t="str">
        <f t="shared" si="145"/>
        <v/>
      </c>
    </row>
    <row r="1353" spans="1:24" x14ac:dyDescent="0.3">
      <c r="A1353" s="4" t="str">
        <f t="shared" si="146"/>
        <v/>
      </c>
      <c r="B1353" s="41"/>
      <c r="C1353" s="42"/>
      <c r="D1353" s="43"/>
      <c r="E1353" s="44"/>
      <c r="F1353" s="44"/>
      <c r="G1353" s="17" t="str">
        <f>IF(OR(E1353="",F1353=""),"",NETWORKDAYS(E1353,F1353,Lister!$D$7:$D$16))</f>
        <v/>
      </c>
      <c r="I1353" s="45" t="str">
        <f t="shared" si="140"/>
        <v/>
      </c>
      <c r="J1353" s="46"/>
      <c r="K1353" s="47">
        <f>IF(ISNUMBER('Opsparede løndele'!I1338),J1353+'Opsparede løndele'!I1338,J1353)</f>
        <v>0</v>
      </c>
      <c r="L1353" s="48"/>
      <c r="M1353" s="49"/>
      <c r="N1353" s="23" t="str">
        <f t="shared" si="141"/>
        <v/>
      </c>
      <c r="O1353" s="21" t="str">
        <f t="shared" si="142"/>
        <v/>
      </c>
      <c r="P1353" s="49"/>
      <c r="Q1353" s="49"/>
      <c r="R1353" s="49"/>
      <c r="S1353" s="22" t="str">
        <f>IFERROR(MAX(IF(OR(P1353="",Q1353="",R1353=""),"",IF(AND(MONTH(E1353)=12,MONTH(F1353)=12),(NETWORKDAYS(E1353,F1353,Lister!$D$7:$D$16)-P1353)*O1353/NETWORKDAYS(Lister!$D$19,Lister!$E$19,Lister!$D$7:$D$16),IF(AND(MONTH(E1353)=12,F1353&gt;DATE(2021,12,31)),(NETWORKDAYS(E1353,Lister!$E$19,Lister!$D$7:$D$16)-P1353)*O1353/NETWORKDAYS(Lister!$D$19,Lister!$E$19,Lister!$D$7:$D$16),IF(E1353&gt;DATE(2021,12,31),0)))),0),"")</f>
        <v/>
      </c>
      <c r="T1353" s="22" t="str">
        <f>IFERROR(MAX(IF(OR(P1353="",Q1353="",R1353=""),"",IF(AND(MONTH(E1353)=1,MONTH(F1353)=1),(NETWORKDAYS(E1353,F1353,Lister!$D$7:$D$16)-Q1353)*O1353/NETWORKDAYS(Lister!$D$20,Lister!$E$20,Lister!$D$7:$D$16),IF(AND(MONTH(E1353)=1,F1353&gt;DATE(2022,1,31)),(NETWORKDAYS(E1353,Lister!$E$20,Lister!$D$7:$D$16)-Q1353)*O1353/NETWORKDAYS(Lister!$D$20,Lister!$E$20,Lister!$D$7:$D$16),IF(AND(E1353&lt;DATE(2022,1,1),MONTH(F1353)=1),(NETWORKDAYS(Lister!$D$20,F1353,Lister!$D$7:$D$16)-Q1353)*O1353/NETWORKDAYS(Lister!$D$20,Lister!$E$20,Lister!$D$7:$D$16),IF(AND(E1353&lt;DATE(2022,1,1),F1353&gt;DATE(2022,1,31)),(NETWORKDAYS(Lister!$D$20,Lister!$E$20,Lister!$D$7:$D$16)-Q1353)*O1353/NETWORKDAYS(Lister!$D$20,Lister!$E$20,Lister!$D$7:$D$16),IF(OR(AND(E1353&lt;DATE(2022,1,1),F1353&lt;DATE(2022,1,1)),E1353&gt;DATE(2022,1,31)),0)))))),0),"")</f>
        <v/>
      </c>
      <c r="U1353" s="22" t="str">
        <f>IFERROR(MAX(IF(OR(P1353="",Q1353="",R1353=""),"",IF(AND(MONTH(E1353)=2,MONTH(F1353)=2),(NETWORKDAYS(E1353,F1353,Lister!$D$7:$D$16)-R1353)*O1353/NETWORKDAYS(Lister!$D$21,Lister!$E$21,Lister!$D$7:$D$16),IF(AND(MONTH(E1353)=2,F1353&gt;DATE(2022,2,28)),(NETWORKDAYS(E1353,Lister!$E$21,Lister!$D$7:$D$16)-R1353)*O1353/NETWORKDAYS(Lister!$D$21,Lister!$E$21,Lister!$D$7:$D$16),IF(AND(E1353&lt;DATE(2022,2,1),MONTH(F1353)=2),(NETWORKDAYS(Lister!$D$21,F1353,Lister!$D$7:$D$16)-R1353)*O1353/NETWORKDAYS(Lister!$D$21,Lister!$E$21,Lister!$D$7:$D$16),IF(AND(E1353&lt;DATE(2022,2,1),F1353&gt;DATE(2022,2,28)),(NETWORKDAYS(Lister!$D$21,Lister!$E$21,Lister!$D$7:$D$16)-R1353)*O1353/NETWORKDAYS(Lister!$D$21,Lister!$E$21,Lister!$D$7:$D$16),IF(OR(AND(E1353&lt;DATE(2022,2,1),F1353&lt;DATE(2022,2,1)),E1353&gt;DATE(2022,2,28)),0)))))),0),"")</f>
        <v/>
      </c>
      <c r="V1353" s="23" t="str">
        <f t="shared" si="143"/>
        <v/>
      </c>
      <c r="W1353" s="23" t="str">
        <f t="shared" si="144"/>
        <v/>
      </c>
      <c r="X1353" s="24" t="str">
        <f t="shared" si="145"/>
        <v/>
      </c>
    </row>
    <row r="1354" spans="1:24" x14ac:dyDescent="0.3">
      <c r="A1354" s="4" t="str">
        <f t="shared" si="146"/>
        <v/>
      </c>
      <c r="B1354" s="41"/>
      <c r="C1354" s="42"/>
      <c r="D1354" s="43"/>
      <c r="E1354" s="44"/>
      <c r="F1354" s="44"/>
      <c r="G1354" s="17" t="str">
        <f>IF(OR(E1354="",F1354=""),"",NETWORKDAYS(E1354,F1354,Lister!$D$7:$D$16))</f>
        <v/>
      </c>
      <c r="I1354" s="45" t="str">
        <f t="shared" si="140"/>
        <v/>
      </c>
      <c r="J1354" s="46"/>
      <c r="K1354" s="47">
        <f>IF(ISNUMBER('Opsparede løndele'!I1339),J1354+'Opsparede løndele'!I1339,J1354)</f>
        <v>0</v>
      </c>
      <c r="L1354" s="48"/>
      <c r="M1354" s="49"/>
      <c r="N1354" s="23" t="str">
        <f t="shared" si="141"/>
        <v/>
      </c>
      <c r="O1354" s="21" t="str">
        <f t="shared" si="142"/>
        <v/>
      </c>
      <c r="P1354" s="49"/>
      <c r="Q1354" s="49"/>
      <c r="R1354" s="49"/>
      <c r="S1354" s="22" t="str">
        <f>IFERROR(MAX(IF(OR(P1354="",Q1354="",R1354=""),"",IF(AND(MONTH(E1354)=12,MONTH(F1354)=12),(NETWORKDAYS(E1354,F1354,Lister!$D$7:$D$16)-P1354)*O1354/NETWORKDAYS(Lister!$D$19,Lister!$E$19,Lister!$D$7:$D$16),IF(AND(MONTH(E1354)=12,F1354&gt;DATE(2021,12,31)),(NETWORKDAYS(E1354,Lister!$E$19,Lister!$D$7:$D$16)-P1354)*O1354/NETWORKDAYS(Lister!$D$19,Lister!$E$19,Lister!$D$7:$D$16),IF(E1354&gt;DATE(2021,12,31),0)))),0),"")</f>
        <v/>
      </c>
      <c r="T1354" s="22" t="str">
        <f>IFERROR(MAX(IF(OR(P1354="",Q1354="",R1354=""),"",IF(AND(MONTH(E1354)=1,MONTH(F1354)=1),(NETWORKDAYS(E1354,F1354,Lister!$D$7:$D$16)-Q1354)*O1354/NETWORKDAYS(Lister!$D$20,Lister!$E$20,Lister!$D$7:$D$16),IF(AND(MONTH(E1354)=1,F1354&gt;DATE(2022,1,31)),(NETWORKDAYS(E1354,Lister!$E$20,Lister!$D$7:$D$16)-Q1354)*O1354/NETWORKDAYS(Lister!$D$20,Lister!$E$20,Lister!$D$7:$D$16),IF(AND(E1354&lt;DATE(2022,1,1),MONTH(F1354)=1),(NETWORKDAYS(Lister!$D$20,F1354,Lister!$D$7:$D$16)-Q1354)*O1354/NETWORKDAYS(Lister!$D$20,Lister!$E$20,Lister!$D$7:$D$16),IF(AND(E1354&lt;DATE(2022,1,1),F1354&gt;DATE(2022,1,31)),(NETWORKDAYS(Lister!$D$20,Lister!$E$20,Lister!$D$7:$D$16)-Q1354)*O1354/NETWORKDAYS(Lister!$D$20,Lister!$E$20,Lister!$D$7:$D$16),IF(OR(AND(E1354&lt;DATE(2022,1,1),F1354&lt;DATE(2022,1,1)),E1354&gt;DATE(2022,1,31)),0)))))),0),"")</f>
        <v/>
      </c>
      <c r="U1354" s="22" t="str">
        <f>IFERROR(MAX(IF(OR(P1354="",Q1354="",R1354=""),"",IF(AND(MONTH(E1354)=2,MONTH(F1354)=2),(NETWORKDAYS(E1354,F1354,Lister!$D$7:$D$16)-R1354)*O1354/NETWORKDAYS(Lister!$D$21,Lister!$E$21,Lister!$D$7:$D$16),IF(AND(MONTH(E1354)=2,F1354&gt;DATE(2022,2,28)),(NETWORKDAYS(E1354,Lister!$E$21,Lister!$D$7:$D$16)-R1354)*O1354/NETWORKDAYS(Lister!$D$21,Lister!$E$21,Lister!$D$7:$D$16),IF(AND(E1354&lt;DATE(2022,2,1),MONTH(F1354)=2),(NETWORKDAYS(Lister!$D$21,F1354,Lister!$D$7:$D$16)-R1354)*O1354/NETWORKDAYS(Lister!$D$21,Lister!$E$21,Lister!$D$7:$D$16),IF(AND(E1354&lt;DATE(2022,2,1),F1354&gt;DATE(2022,2,28)),(NETWORKDAYS(Lister!$D$21,Lister!$E$21,Lister!$D$7:$D$16)-R1354)*O1354/NETWORKDAYS(Lister!$D$21,Lister!$E$21,Lister!$D$7:$D$16),IF(OR(AND(E1354&lt;DATE(2022,2,1),F1354&lt;DATE(2022,2,1)),E1354&gt;DATE(2022,2,28)),0)))))),0),"")</f>
        <v/>
      </c>
      <c r="V1354" s="23" t="str">
        <f t="shared" si="143"/>
        <v/>
      </c>
      <c r="W1354" s="23" t="str">
        <f t="shared" si="144"/>
        <v/>
      </c>
      <c r="X1354" s="24" t="str">
        <f t="shared" si="145"/>
        <v/>
      </c>
    </row>
    <row r="1355" spans="1:24" x14ac:dyDescent="0.3">
      <c r="A1355" s="4" t="str">
        <f t="shared" si="146"/>
        <v/>
      </c>
      <c r="B1355" s="41"/>
      <c r="C1355" s="42"/>
      <c r="D1355" s="43"/>
      <c r="E1355" s="44"/>
      <c r="F1355" s="44"/>
      <c r="G1355" s="17" t="str">
        <f>IF(OR(E1355="",F1355=""),"",NETWORKDAYS(E1355,F1355,Lister!$D$7:$D$16))</f>
        <v/>
      </c>
      <c r="I1355" s="45" t="str">
        <f t="shared" si="140"/>
        <v/>
      </c>
      <c r="J1355" s="46"/>
      <c r="K1355" s="47">
        <f>IF(ISNUMBER('Opsparede løndele'!I1340),J1355+'Opsparede løndele'!I1340,J1355)</f>
        <v>0</v>
      </c>
      <c r="L1355" s="48"/>
      <c r="M1355" s="49"/>
      <c r="N1355" s="23" t="str">
        <f t="shared" si="141"/>
        <v/>
      </c>
      <c r="O1355" s="21" t="str">
        <f t="shared" si="142"/>
        <v/>
      </c>
      <c r="P1355" s="49"/>
      <c r="Q1355" s="49"/>
      <c r="R1355" s="49"/>
      <c r="S1355" s="22" t="str">
        <f>IFERROR(MAX(IF(OR(P1355="",Q1355="",R1355=""),"",IF(AND(MONTH(E1355)=12,MONTH(F1355)=12),(NETWORKDAYS(E1355,F1355,Lister!$D$7:$D$16)-P1355)*O1355/NETWORKDAYS(Lister!$D$19,Lister!$E$19,Lister!$D$7:$D$16),IF(AND(MONTH(E1355)=12,F1355&gt;DATE(2021,12,31)),(NETWORKDAYS(E1355,Lister!$E$19,Lister!$D$7:$D$16)-P1355)*O1355/NETWORKDAYS(Lister!$D$19,Lister!$E$19,Lister!$D$7:$D$16),IF(E1355&gt;DATE(2021,12,31),0)))),0),"")</f>
        <v/>
      </c>
      <c r="T1355" s="22" t="str">
        <f>IFERROR(MAX(IF(OR(P1355="",Q1355="",R1355=""),"",IF(AND(MONTH(E1355)=1,MONTH(F1355)=1),(NETWORKDAYS(E1355,F1355,Lister!$D$7:$D$16)-Q1355)*O1355/NETWORKDAYS(Lister!$D$20,Lister!$E$20,Lister!$D$7:$D$16),IF(AND(MONTH(E1355)=1,F1355&gt;DATE(2022,1,31)),(NETWORKDAYS(E1355,Lister!$E$20,Lister!$D$7:$D$16)-Q1355)*O1355/NETWORKDAYS(Lister!$D$20,Lister!$E$20,Lister!$D$7:$D$16),IF(AND(E1355&lt;DATE(2022,1,1),MONTH(F1355)=1),(NETWORKDAYS(Lister!$D$20,F1355,Lister!$D$7:$D$16)-Q1355)*O1355/NETWORKDAYS(Lister!$D$20,Lister!$E$20,Lister!$D$7:$D$16),IF(AND(E1355&lt;DATE(2022,1,1),F1355&gt;DATE(2022,1,31)),(NETWORKDAYS(Lister!$D$20,Lister!$E$20,Lister!$D$7:$D$16)-Q1355)*O1355/NETWORKDAYS(Lister!$D$20,Lister!$E$20,Lister!$D$7:$D$16),IF(OR(AND(E1355&lt;DATE(2022,1,1),F1355&lt;DATE(2022,1,1)),E1355&gt;DATE(2022,1,31)),0)))))),0),"")</f>
        <v/>
      </c>
      <c r="U1355" s="22" t="str">
        <f>IFERROR(MAX(IF(OR(P1355="",Q1355="",R1355=""),"",IF(AND(MONTH(E1355)=2,MONTH(F1355)=2),(NETWORKDAYS(E1355,F1355,Lister!$D$7:$D$16)-R1355)*O1355/NETWORKDAYS(Lister!$D$21,Lister!$E$21,Lister!$D$7:$D$16),IF(AND(MONTH(E1355)=2,F1355&gt;DATE(2022,2,28)),(NETWORKDAYS(E1355,Lister!$E$21,Lister!$D$7:$D$16)-R1355)*O1355/NETWORKDAYS(Lister!$D$21,Lister!$E$21,Lister!$D$7:$D$16),IF(AND(E1355&lt;DATE(2022,2,1),MONTH(F1355)=2),(NETWORKDAYS(Lister!$D$21,F1355,Lister!$D$7:$D$16)-R1355)*O1355/NETWORKDAYS(Lister!$D$21,Lister!$E$21,Lister!$D$7:$D$16),IF(AND(E1355&lt;DATE(2022,2,1),F1355&gt;DATE(2022,2,28)),(NETWORKDAYS(Lister!$D$21,Lister!$E$21,Lister!$D$7:$D$16)-R1355)*O1355/NETWORKDAYS(Lister!$D$21,Lister!$E$21,Lister!$D$7:$D$16),IF(OR(AND(E1355&lt;DATE(2022,2,1),F1355&lt;DATE(2022,2,1)),E1355&gt;DATE(2022,2,28)),0)))))),0),"")</f>
        <v/>
      </c>
      <c r="V1355" s="23" t="str">
        <f t="shared" si="143"/>
        <v/>
      </c>
      <c r="W1355" s="23" t="str">
        <f t="shared" si="144"/>
        <v/>
      </c>
      <c r="X1355" s="24" t="str">
        <f t="shared" si="145"/>
        <v/>
      </c>
    </row>
    <row r="1356" spans="1:24" x14ac:dyDescent="0.3">
      <c r="A1356" s="4" t="str">
        <f t="shared" si="146"/>
        <v/>
      </c>
      <c r="B1356" s="41"/>
      <c r="C1356" s="42"/>
      <c r="D1356" s="43"/>
      <c r="E1356" s="44"/>
      <c r="F1356" s="44"/>
      <c r="G1356" s="17" t="str">
        <f>IF(OR(E1356="",F1356=""),"",NETWORKDAYS(E1356,F1356,Lister!$D$7:$D$16))</f>
        <v/>
      </c>
      <c r="I1356" s="45" t="str">
        <f t="shared" si="140"/>
        <v/>
      </c>
      <c r="J1356" s="46"/>
      <c r="K1356" s="47">
        <f>IF(ISNUMBER('Opsparede løndele'!I1341),J1356+'Opsparede løndele'!I1341,J1356)</f>
        <v>0</v>
      </c>
      <c r="L1356" s="48"/>
      <c r="M1356" s="49"/>
      <c r="N1356" s="23" t="str">
        <f t="shared" si="141"/>
        <v/>
      </c>
      <c r="O1356" s="21" t="str">
        <f t="shared" si="142"/>
        <v/>
      </c>
      <c r="P1356" s="49"/>
      <c r="Q1356" s="49"/>
      <c r="R1356" s="49"/>
      <c r="S1356" s="22" t="str">
        <f>IFERROR(MAX(IF(OR(P1356="",Q1356="",R1356=""),"",IF(AND(MONTH(E1356)=12,MONTH(F1356)=12),(NETWORKDAYS(E1356,F1356,Lister!$D$7:$D$16)-P1356)*O1356/NETWORKDAYS(Lister!$D$19,Lister!$E$19,Lister!$D$7:$D$16),IF(AND(MONTH(E1356)=12,F1356&gt;DATE(2021,12,31)),(NETWORKDAYS(E1356,Lister!$E$19,Lister!$D$7:$D$16)-P1356)*O1356/NETWORKDAYS(Lister!$D$19,Lister!$E$19,Lister!$D$7:$D$16),IF(E1356&gt;DATE(2021,12,31),0)))),0),"")</f>
        <v/>
      </c>
      <c r="T1356" s="22" t="str">
        <f>IFERROR(MAX(IF(OR(P1356="",Q1356="",R1356=""),"",IF(AND(MONTH(E1356)=1,MONTH(F1356)=1),(NETWORKDAYS(E1356,F1356,Lister!$D$7:$D$16)-Q1356)*O1356/NETWORKDAYS(Lister!$D$20,Lister!$E$20,Lister!$D$7:$D$16),IF(AND(MONTH(E1356)=1,F1356&gt;DATE(2022,1,31)),(NETWORKDAYS(E1356,Lister!$E$20,Lister!$D$7:$D$16)-Q1356)*O1356/NETWORKDAYS(Lister!$D$20,Lister!$E$20,Lister!$D$7:$D$16),IF(AND(E1356&lt;DATE(2022,1,1),MONTH(F1356)=1),(NETWORKDAYS(Lister!$D$20,F1356,Lister!$D$7:$D$16)-Q1356)*O1356/NETWORKDAYS(Lister!$D$20,Lister!$E$20,Lister!$D$7:$D$16),IF(AND(E1356&lt;DATE(2022,1,1),F1356&gt;DATE(2022,1,31)),(NETWORKDAYS(Lister!$D$20,Lister!$E$20,Lister!$D$7:$D$16)-Q1356)*O1356/NETWORKDAYS(Lister!$D$20,Lister!$E$20,Lister!$D$7:$D$16),IF(OR(AND(E1356&lt;DATE(2022,1,1),F1356&lt;DATE(2022,1,1)),E1356&gt;DATE(2022,1,31)),0)))))),0),"")</f>
        <v/>
      </c>
      <c r="U1356" s="22" t="str">
        <f>IFERROR(MAX(IF(OR(P1356="",Q1356="",R1356=""),"",IF(AND(MONTH(E1356)=2,MONTH(F1356)=2),(NETWORKDAYS(E1356,F1356,Lister!$D$7:$D$16)-R1356)*O1356/NETWORKDAYS(Lister!$D$21,Lister!$E$21,Lister!$D$7:$D$16),IF(AND(MONTH(E1356)=2,F1356&gt;DATE(2022,2,28)),(NETWORKDAYS(E1356,Lister!$E$21,Lister!$D$7:$D$16)-R1356)*O1356/NETWORKDAYS(Lister!$D$21,Lister!$E$21,Lister!$D$7:$D$16),IF(AND(E1356&lt;DATE(2022,2,1),MONTH(F1356)=2),(NETWORKDAYS(Lister!$D$21,F1356,Lister!$D$7:$D$16)-R1356)*O1356/NETWORKDAYS(Lister!$D$21,Lister!$E$21,Lister!$D$7:$D$16),IF(AND(E1356&lt;DATE(2022,2,1),F1356&gt;DATE(2022,2,28)),(NETWORKDAYS(Lister!$D$21,Lister!$E$21,Lister!$D$7:$D$16)-R1356)*O1356/NETWORKDAYS(Lister!$D$21,Lister!$E$21,Lister!$D$7:$D$16),IF(OR(AND(E1356&lt;DATE(2022,2,1),F1356&lt;DATE(2022,2,1)),E1356&gt;DATE(2022,2,28)),0)))))),0),"")</f>
        <v/>
      </c>
      <c r="V1356" s="23" t="str">
        <f t="shared" si="143"/>
        <v/>
      </c>
      <c r="W1356" s="23" t="str">
        <f t="shared" si="144"/>
        <v/>
      </c>
      <c r="X1356" s="24" t="str">
        <f t="shared" si="145"/>
        <v/>
      </c>
    </row>
    <row r="1357" spans="1:24" x14ac:dyDescent="0.3">
      <c r="A1357" s="4" t="str">
        <f t="shared" si="146"/>
        <v/>
      </c>
      <c r="B1357" s="41"/>
      <c r="C1357" s="42"/>
      <c r="D1357" s="43"/>
      <c r="E1357" s="44"/>
      <c r="F1357" s="44"/>
      <c r="G1357" s="17" t="str">
        <f>IF(OR(E1357="",F1357=""),"",NETWORKDAYS(E1357,F1357,Lister!$D$7:$D$16))</f>
        <v/>
      </c>
      <c r="I1357" s="45" t="str">
        <f t="shared" si="140"/>
        <v/>
      </c>
      <c r="J1357" s="46"/>
      <c r="K1357" s="47">
        <f>IF(ISNUMBER('Opsparede løndele'!I1342),J1357+'Opsparede løndele'!I1342,J1357)</f>
        <v>0</v>
      </c>
      <c r="L1357" s="48"/>
      <c r="M1357" s="49"/>
      <c r="N1357" s="23" t="str">
        <f t="shared" si="141"/>
        <v/>
      </c>
      <c r="O1357" s="21" t="str">
        <f t="shared" si="142"/>
        <v/>
      </c>
      <c r="P1357" s="49"/>
      <c r="Q1357" s="49"/>
      <c r="R1357" s="49"/>
      <c r="S1357" s="22" t="str">
        <f>IFERROR(MAX(IF(OR(P1357="",Q1357="",R1357=""),"",IF(AND(MONTH(E1357)=12,MONTH(F1357)=12),(NETWORKDAYS(E1357,F1357,Lister!$D$7:$D$16)-P1357)*O1357/NETWORKDAYS(Lister!$D$19,Lister!$E$19,Lister!$D$7:$D$16),IF(AND(MONTH(E1357)=12,F1357&gt;DATE(2021,12,31)),(NETWORKDAYS(E1357,Lister!$E$19,Lister!$D$7:$D$16)-P1357)*O1357/NETWORKDAYS(Lister!$D$19,Lister!$E$19,Lister!$D$7:$D$16),IF(E1357&gt;DATE(2021,12,31),0)))),0),"")</f>
        <v/>
      </c>
      <c r="T1357" s="22" t="str">
        <f>IFERROR(MAX(IF(OR(P1357="",Q1357="",R1357=""),"",IF(AND(MONTH(E1357)=1,MONTH(F1357)=1),(NETWORKDAYS(E1357,F1357,Lister!$D$7:$D$16)-Q1357)*O1357/NETWORKDAYS(Lister!$D$20,Lister!$E$20,Lister!$D$7:$D$16),IF(AND(MONTH(E1357)=1,F1357&gt;DATE(2022,1,31)),(NETWORKDAYS(E1357,Lister!$E$20,Lister!$D$7:$D$16)-Q1357)*O1357/NETWORKDAYS(Lister!$D$20,Lister!$E$20,Lister!$D$7:$D$16),IF(AND(E1357&lt;DATE(2022,1,1),MONTH(F1357)=1),(NETWORKDAYS(Lister!$D$20,F1357,Lister!$D$7:$D$16)-Q1357)*O1357/NETWORKDAYS(Lister!$D$20,Lister!$E$20,Lister!$D$7:$D$16),IF(AND(E1357&lt;DATE(2022,1,1),F1357&gt;DATE(2022,1,31)),(NETWORKDAYS(Lister!$D$20,Lister!$E$20,Lister!$D$7:$D$16)-Q1357)*O1357/NETWORKDAYS(Lister!$D$20,Lister!$E$20,Lister!$D$7:$D$16),IF(OR(AND(E1357&lt;DATE(2022,1,1),F1357&lt;DATE(2022,1,1)),E1357&gt;DATE(2022,1,31)),0)))))),0),"")</f>
        <v/>
      </c>
      <c r="U1357" s="22" t="str">
        <f>IFERROR(MAX(IF(OR(P1357="",Q1357="",R1357=""),"",IF(AND(MONTH(E1357)=2,MONTH(F1357)=2),(NETWORKDAYS(E1357,F1357,Lister!$D$7:$D$16)-R1357)*O1357/NETWORKDAYS(Lister!$D$21,Lister!$E$21,Lister!$D$7:$D$16),IF(AND(MONTH(E1357)=2,F1357&gt;DATE(2022,2,28)),(NETWORKDAYS(E1357,Lister!$E$21,Lister!$D$7:$D$16)-R1357)*O1357/NETWORKDAYS(Lister!$D$21,Lister!$E$21,Lister!$D$7:$D$16),IF(AND(E1357&lt;DATE(2022,2,1),MONTH(F1357)=2),(NETWORKDAYS(Lister!$D$21,F1357,Lister!$D$7:$D$16)-R1357)*O1357/NETWORKDAYS(Lister!$D$21,Lister!$E$21,Lister!$D$7:$D$16),IF(AND(E1357&lt;DATE(2022,2,1),F1357&gt;DATE(2022,2,28)),(NETWORKDAYS(Lister!$D$21,Lister!$E$21,Lister!$D$7:$D$16)-R1357)*O1357/NETWORKDAYS(Lister!$D$21,Lister!$E$21,Lister!$D$7:$D$16),IF(OR(AND(E1357&lt;DATE(2022,2,1),F1357&lt;DATE(2022,2,1)),E1357&gt;DATE(2022,2,28)),0)))))),0),"")</f>
        <v/>
      </c>
      <c r="V1357" s="23" t="str">
        <f t="shared" si="143"/>
        <v/>
      </c>
      <c r="W1357" s="23" t="str">
        <f t="shared" si="144"/>
        <v/>
      </c>
      <c r="X1357" s="24" t="str">
        <f t="shared" si="145"/>
        <v/>
      </c>
    </row>
    <row r="1358" spans="1:24" x14ac:dyDescent="0.3">
      <c r="A1358" s="4" t="str">
        <f t="shared" si="146"/>
        <v/>
      </c>
      <c r="B1358" s="41"/>
      <c r="C1358" s="42"/>
      <c r="D1358" s="43"/>
      <c r="E1358" s="44"/>
      <c r="F1358" s="44"/>
      <c r="G1358" s="17" t="str">
        <f>IF(OR(E1358="",F1358=""),"",NETWORKDAYS(E1358,F1358,Lister!$D$7:$D$16))</f>
        <v/>
      </c>
      <c r="I1358" s="45" t="str">
        <f t="shared" si="140"/>
        <v/>
      </c>
      <c r="J1358" s="46"/>
      <c r="K1358" s="47">
        <f>IF(ISNUMBER('Opsparede løndele'!I1343),J1358+'Opsparede løndele'!I1343,J1358)</f>
        <v>0</v>
      </c>
      <c r="L1358" s="48"/>
      <c r="M1358" s="49"/>
      <c r="N1358" s="23" t="str">
        <f t="shared" si="141"/>
        <v/>
      </c>
      <c r="O1358" s="21" t="str">
        <f t="shared" si="142"/>
        <v/>
      </c>
      <c r="P1358" s="49"/>
      <c r="Q1358" s="49"/>
      <c r="R1358" s="49"/>
      <c r="S1358" s="22" t="str">
        <f>IFERROR(MAX(IF(OR(P1358="",Q1358="",R1358=""),"",IF(AND(MONTH(E1358)=12,MONTH(F1358)=12),(NETWORKDAYS(E1358,F1358,Lister!$D$7:$D$16)-P1358)*O1358/NETWORKDAYS(Lister!$D$19,Lister!$E$19,Lister!$D$7:$D$16),IF(AND(MONTH(E1358)=12,F1358&gt;DATE(2021,12,31)),(NETWORKDAYS(E1358,Lister!$E$19,Lister!$D$7:$D$16)-P1358)*O1358/NETWORKDAYS(Lister!$D$19,Lister!$E$19,Lister!$D$7:$D$16),IF(E1358&gt;DATE(2021,12,31),0)))),0),"")</f>
        <v/>
      </c>
      <c r="T1358" s="22" t="str">
        <f>IFERROR(MAX(IF(OR(P1358="",Q1358="",R1358=""),"",IF(AND(MONTH(E1358)=1,MONTH(F1358)=1),(NETWORKDAYS(E1358,F1358,Lister!$D$7:$D$16)-Q1358)*O1358/NETWORKDAYS(Lister!$D$20,Lister!$E$20,Lister!$D$7:$D$16),IF(AND(MONTH(E1358)=1,F1358&gt;DATE(2022,1,31)),(NETWORKDAYS(E1358,Lister!$E$20,Lister!$D$7:$D$16)-Q1358)*O1358/NETWORKDAYS(Lister!$D$20,Lister!$E$20,Lister!$D$7:$D$16),IF(AND(E1358&lt;DATE(2022,1,1),MONTH(F1358)=1),(NETWORKDAYS(Lister!$D$20,F1358,Lister!$D$7:$D$16)-Q1358)*O1358/NETWORKDAYS(Lister!$D$20,Lister!$E$20,Lister!$D$7:$D$16),IF(AND(E1358&lt;DATE(2022,1,1),F1358&gt;DATE(2022,1,31)),(NETWORKDAYS(Lister!$D$20,Lister!$E$20,Lister!$D$7:$D$16)-Q1358)*O1358/NETWORKDAYS(Lister!$D$20,Lister!$E$20,Lister!$D$7:$D$16),IF(OR(AND(E1358&lt;DATE(2022,1,1),F1358&lt;DATE(2022,1,1)),E1358&gt;DATE(2022,1,31)),0)))))),0),"")</f>
        <v/>
      </c>
      <c r="U1358" s="22" t="str">
        <f>IFERROR(MAX(IF(OR(P1358="",Q1358="",R1358=""),"",IF(AND(MONTH(E1358)=2,MONTH(F1358)=2),(NETWORKDAYS(E1358,F1358,Lister!$D$7:$D$16)-R1358)*O1358/NETWORKDAYS(Lister!$D$21,Lister!$E$21,Lister!$D$7:$D$16),IF(AND(MONTH(E1358)=2,F1358&gt;DATE(2022,2,28)),(NETWORKDAYS(E1358,Lister!$E$21,Lister!$D$7:$D$16)-R1358)*O1358/NETWORKDAYS(Lister!$D$21,Lister!$E$21,Lister!$D$7:$D$16),IF(AND(E1358&lt;DATE(2022,2,1),MONTH(F1358)=2),(NETWORKDAYS(Lister!$D$21,F1358,Lister!$D$7:$D$16)-R1358)*O1358/NETWORKDAYS(Lister!$D$21,Lister!$E$21,Lister!$D$7:$D$16),IF(AND(E1358&lt;DATE(2022,2,1),F1358&gt;DATE(2022,2,28)),(NETWORKDAYS(Lister!$D$21,Lister!$E$21,Lister!$D$7:$D$16)-R1358)*O1358/NETWORKDAYS(Lister!$D$21,Lister!$E$21,Lister!$D$7:$D$16),IF(OR(AND(E1358&lt;DATE(2022,2,1),F1358&lt;DATE(2022,2,1)),E1358&gt;DATE(2022,2,28)),0)))))),0),"")</f>
        <v/>
      </c>
      <c r="V1358" s="23" t="str">
        <f t="shared" si="143"/>
        <v/>
      </c>
      <c r="W1358" s="23" t="str">
        <f t="shared" si="144"/>
        <v/>
      </c>
      <c r="X1358" s="24" t="str">
        <f t="shared" si="145"/>
        <v/>
      </c>
    </row>
    <row r="1359" spans="1:24" x14ac:dyDescent="0.3">
      <c r="A1359" s="4" t="str">
        <f t="shared" si="146"/>
        <v/>
      </c>
      <c r="B1359" s="41"/>
      <c r="C1359" s="42"/>
      <c r="D1359" s="43"/>
      <c r="E1359" s="44"/>
      <c r="F1359" s="44"/>
      <c r="G1359" s="17" t="str">
        <f>IF(OR(E1359="",F1359=""),"",NETWORKDAYS(E1359,F1359,Lister!$D$7:$D$16))</f>
        <v/>
      </c>
      <c r="I1359" s="45" t="str">
        <f t="shared" si="140"/>
        <v/>
      </c>
      <c r="J1359" s="46"/>
      <c r="K1359" s="47">
        <f>IF(ISNUMBER('Opsparede løndele'!I1344),J1359+'Opsparede løndele'!I1344,J1359)</f>
        <v>0</v>
      </c>
      <c r="L1359" s="48"/>
      <c r="M1359" s="49"/>
      <c r="N1359" s="23" t="str">
        <f t="shared" si="141"/>
        <v/>
      </c>
      <c r="O1359" s="21" t="str">
        <f t="shared" si="142"/>
        <v/>
      </c>
      <c r="P1359" s="49"/>
      <c r="Q1359" s="49"/>
      <c r="R1359" s="49"/>
      <c r="S1359" s="22" t="str">
        <f>IFERROR(MAX(IF(OR(P1359="",Q1359="",R1359=""),"",IF(AND(MONTH(E1359)=12,MONTH(F1359)=12),(NETWORKDAYS(E1359,F1359,Lister!$D$7:$D$16)-P1359)*O1359/NETWORKDAYS(Lister!$D$19,Lister!$E$19,Lister!$D$7:$D$16),IF(AND(MONTH(E1359)=12,F1359&gt;DATE(2021,12,31)),(NETWORKDAYS(E1359,Lister!$E$19,Lister!$D$7:$D$16)-P1359)*O1359/NETWORKDAYS(Lister!$D$19,Lister!$E$19,Lister!$D$7:$D$16),IF(E1359&gt;DATE(2021,12,31),0)))),0),"")</f>
        <v/>
      </c>
      <c r="T1359" s="22" t="str">
        <f>IFERROR(MAX(IF(OR(P1359="",Q1359="",R1359=""),"",IF(AND(MONTH(E1359)=1,MONTH(F1359)=1),(NETWORKDAYS(E1359,F1359,Lister!$D$7:$D$16)-Q1359)*O1359/NETWORKDAYS(Lister!$D$20,Lister!$E$20,Lister!$D$7:$D$16),IF(AND(MONTH(E1359)=1,F1359&gt;DATE(2022,1,31)),(NETWORKDAYS(E1359,Lister!$E$20,Lister!$D$7:$D$16)-Q1359)*O1359/NETWORKDAYS(Lister!$D$20,Lister!$E$20,Lister!$D$7:$D$16),IF(AND(E1359&lt;DATE(2022,1,1),MONTH(F1359)=1),(NETWORKDAYS(Lister!$D$20,F1359,Lister!$D$7:$D$16)-Q1359)*O1359/NETWORKDAYS(Lister!$D$20,Lister!$E$20,Lister!$D$7:$D$16),IF(AND(E1359&lt;DATE(2022,1,1),F1359&gt;DATE(2022,1,31)),(NETWORKDAYS(Lister!$D$20,Lister!$E$20,Lister!$D$7:$D$16)-Q1359)*O1359/NETWORKDAYS(Lister!$D$20,Lister!$E$20,Lister!$D$7:$D$16),IF(OR(AND(E1359&lt;DATE(2022,1,1),F1359&lt;DATE(2022,1,1)),E1359&gt;DATE(2022,1,31)),0)))))),0),"")</f>
        <v/>
      </c>
      <c r="U1359" s="22" t="str">
        <f>IFERROR(MAX(IF(OR(P1359="",Q1359="",R1359=""),"",IF(AND(MONTH(E1359)=2,MONTH(F1359)=2),(NETWORKDAYS(E1359,F1359,Lister!$D$7:$D$16)-R1359)*O1359/NETWORKDAYS(Lister!$D$21,Lister!$E$21,Lister!$D$7:$D$16),IF(AND(MONTH(E1359)=2,F1359&gt;DATE(2022,2,28)),(NETWORKDAYS(E1359,Lister!$E$21,Lister!$D$7:$D$16)-R1359)*O1359/NETWORKDAYS(Lister!$D$21,Lister!$E$21,Lister!$D$7:$D$16),IF(AND(E1359&lt;DATE(2022,2,1),MONTH(F1359)=2),(NETWORKDAYS(Lister!$D$21,F1359,Lister!$D$7:$D$16)-R1359)*O1359/NETWORKDAYS(Lister!$D$21,Lister!$E$21,Lister!$D$7:$D$16),IF(AND(E1359&lt;DATE(2022,2,1),F1359&gt;DATE(2022,2,28)),(NETWORKDAYS(Lister!$D$21,Lister!$E$21,Lister!$D$7:$D$16)-R1359)*O1359/NETWORKDAYS(Lister!$D$21,Lister!$E$21,Lister!$D$7:$D$16),IF(OR(AND(E1359&lt;DATE(2022,2,1),F1359&lt;DATE(2022,2,1)),E1359&gt;DATE(2022,2,28)),0)))))),0),"")</f>
        <v/>
      </c>
      <c r="V1359" s="23" t="str">
        <f t="shared" si="143"/>
        <v/>
      </c>
      <c r="W1359" s="23" t="str">
        <f t="shared" si="144"/>
        <v/>
      </c>
      <c r="X1359" s="24" t="str">
        <f t="shared" si="145"/>
        <v/>
      </c>
    </row>
    <row r="1360" spans="1:24" x14ac:dyDescent="0.3">
      <c r="A1360" s="4" t="str">
        <f t="shared" si="146"/>
        <v/>
      </c>
      <c r="B1360" s="41"/>
      <c r="C1360" s="42"/>
      <c r="D1360" s="43"/>
      <c r="E1360" s="44"/>
      <c r="F1360" s="44"/>
      <c r="G1360" s="17" t="str">
        <f>IF(OR(E1360="",F1360=""),"",NETWORKDAYS(E1360,F1360,Lister!$D$7:$D$16))</f>
        <v/>
      </c>
      <c r="I1360" s="45" t="str">
        <f t="shared" si="140"/>
        <v/>
      </c>
      <c r="J1360" s="46"/>
      <c r="K1360" s="47">
        <f>IF(ISNUMBER('Opsparede løndele'!I1345),J1360+'Opsparede løndele'!I1345,J1360)</f>
        <v>0</v>
      </c>
      <c r="L1360" s="48"/>
      <c r="M1360" s="49"/>
      <c r="N1360" s="23" t="str">
        <f t="shared" si="141"/>
        <v/>
      </c>
      <c r="O1360" s="21" t="str">
        <f t="shared" si="142"/>
        <v/>
      </c>
      <c r="P1360" s="49"/>
      <c r="Q1360" s="49"/>
      <c r="R1360" s="49"/>
      <c r="S1360" s="22" t="str">
        <f>IFERROR(MAX(IF(OR(P1360="",Q1360="",R1360=""),"",IF(AND(MONTH(E1360)=12,MONTH(F1360)=12),(NETWORKDAYS(E1360,F1360,Lister!$D$7:$D$16)-P1360)*O1360/NETWORKDAYS(Lister!$D$19,Lister!$E$19,Lister!$D$7:$D$16),IF(AND(MONTH(E1360)=12,F1360&gt;DATE(2021,12,31)),(NETWORKDAYS(E1360,Lister!$E$19,Lister!$D$7:$D$16)-P1360)*O1360/NETWORKDAYS(Lister!$D$19,Lister!$E$19,Lister!$D$7:$D$16),IF(E1360&gt;DATE(2021,12,31),0)))),0),"")</f>
        <v/>
      </c>
      <c r="T1360" s="22" t="str">
        <f>IFERROR(MAX(IF(OR(P1360="",Q1360="",R1360=""),"",IF(AND(MONTH(E1360)=1,MONTH(F1360)=1),(NETWORKDAYS(E1360,F1360,Lister!$D$7:$D$16)-Q1360)*O1360/NETWORKDAYS(Lister!$D$20,Lister!$E$20,Lister!$D$7:$D$16),IF(AND(MONTH(E1360)=1,F1360&gt;DATE(2022,1,31)),(NETWORKDAYS(E1360,Lister!$E$20,Lister!$D$7:$D$16)-Q1360)*O1360/NETWORKDAYS(Lister!$D$20,Lister!$E$20,Lister!$D$7:$D$16),IF(AND(E1360&lt;DATE(2022,1,1),MONTH(F1360)=1),(NETWORKDAYS(Lister!$D$20,F1360,Lister!$D$7:$D$16)-Q1360)*O1360/NETWORKDAYS(Lister!$D$20,Lister!$E$20,Lister!$D$7:$D$16),IF(AND(E1360&lt;DATE(2022,1,1),F1360&gt;DATE(2022,1,31)),(NETWORKDAYS(Lister!$D$20,Lister!$E$20,Lister!$D$7:$D$16)-Q1360)*O1360/NETWORKDAYS(Lister!$D$20,Lister!$E$20,Lister!$D$7:$D$16),IF(OR(AND(E1360&lt;DATE(2022,1,1),F1360&lt;DATE(2022,1,1)),E1360&gt;DATE(2022,1,31)),0)))))),0),"")</f>
        <v/>
      </c>
      <c r="U1360" s="22" t="str">
        <f>IFERROR(MAX(IF(OR(P1360="",Q1360="",R1360=""),"",IF(AND(MONTH(E1360)=2,MONTH(F1360)=2),(NETWORKDAYS(E1360,F1360,Lister!$D$7:$D$16)-R1360)*O1360/NETWORKDAYS(Lister!$D$21,Lister!$E$21,Lister!$D$7:$D$16),IF(AND(MONTH(E1360)=2,F1360&gt;DATE(2022,2,28)),(NETWORKDAYS(E1360,Lister!$E$21,Lister!$D$7:$D$16)-R1360)*O1360/NETWORKDAYS(Lister!$D$21,Lister!$E$21,Lister!$D$7:$D$16),IF(AND(E1360&lt;DATE(2022,2,1),MONTH(F1360)=2),(NETWORKDAYS(Lister!$D$21,F1360,Lister!$D$7:$D$16)-R1360)*O1360/NETWORKDAYS(Lister!$D$21,Lister!$E$21,Lister!$D$7:$D$16),IF(AND(E1360&lt;DATE(2022,2,1),F1360&gt;DATE(2022,2,28)),(NETWORKDAYS(Lister!$D$21,Lister!$E$21,Lister!$D$7:$D$16)-R1360)*O1360/NETWORKDAYS(Lister!$D$21,Lister!$E$21,Lister!$D$7:$D$16),IF(OR(AND(E1360&lt;DATE(2022,2,1),F1360&lt;DATE(2022,2,1)),E1360&gt;DATE(2022,2,28)),0)))))),0),"")</f>
        <v/>
      </c>
      <c r="V1360" s="23" t="str">
        <f t="shared" si="143"/>
        <v/>
      </c>
      <c r="W1360" s="23" t="str">
        <f t="shared" si="144"/>
        <v/>
      </c>
      <c r="X1360" s="24" t="str">
        <f t="shared" si="145"/>
        <v/>
      </c>
    </row>
    <row r="1361" spans="1:24" x14ac:dyDescent="0.3">
      <c r="A1361" s="4" t="str">
        <f t="shared" si="146"/>
        <v/>
      </c>
      <c r="B1361" s="41"/>
      <c r="C1361" s="42"/>
      <c r="D1361" s="43"/>
      <c r="E1361" s="44"/>
      <c r="F1361" s="44"/>
      <c r="G1361" s="17" t="str">
        <f>IF(OR(E1361="",F1361=""),"",NETWORKDAYS(E1361,F1361,Lister!$D$7:$D$16))</f>
        <v/>
      </c>
      <c r="I1361" s="45" t="str">
        <f t="shared" si="140"/>
        <v/>
      </c>
      <c r="J1361" s="46"/>
      <c r="K1361" s="47">
        <f>IF(ISNUMBER('Opsparede løndele'!I1346),J1361+'Opsparede løndele'!I1346,J1361)</f>
        <v>0</v>
      </c>
      <c r="L1361" s="48"/>
      <c r="M1361" s="49"/>
      <c r="N1361" s="23" t="str">
        <f t="shared" si="141"/>
        <v/>
      </c>
      <c r="O1361" s="21" t="str">
        <f t="shared" si="142"/>
        <v/>
      </c>
      <c r="P1361" s="49"/>
      <c r="Q1361" s="49"/>
      <c r="R1361" s="49"/>
      <c r="S1361" s="22" t="str">
        <f>IFERROR(MAX(IF(OR(P1361="",Q1361="",R1361=""),"",IF(AND(MONTH(E1361)=12,MONTH(F1361)=12),(NETWORKDAYS(E1361,F1361,Lister!$D$7:$D$16)-P1361)*O1361/NETWORKDAYS(Lister!$D$19,Lister!$E$19,Lister!$D$7:$D$16),IF(AND(MONTH(E1361)=12,F1361&gt;DATE(2021,12,31)),(NETWORKDAYS(E1361,Lister!$E$19,Lister!$D$7:$D$16)-P1361)*O1361/NETWORKDAYS(Lister!$D$19,Lister!$E$19,Lister!$D$7:$D$16),IF(E1361&gt;DATE(2021,12,31),0)))),0),"")</f>
        <v/>
      </c>
      <c r="T1361" s="22" t="str">
        <f>IFERROR(MAX(IF(OR(P1361="",Q1361="",R1361=""),"",IF(AND(MONTH(E1361)=1,MONTH(F1361)=1),(NETWORKDAYS(E1361,F1361,Lister!$D$7:$D$16)-Q1361)*O1361/NETWORKDAYS(Lister!$D$20,Lister!$E$20,Lister!$D$7:$D$16),IF(AND(MONTH(E1361)=1,F1361&gt;DATE(2022,1,31)),(NETWORKDAYS(E1361,Lister!$E$20,Lister!$D$7:$D$16)-Q1361)*O1361/NETWORKDAYS(Lister!$D$20,Lister!$E$20,Lister!$D$7:$D$16),IF(AND(E1361&lt;DATE(2022,1,1),MONTH(F1361)=1),(NETWORKDAYS(Lister!$D$20,F1361,Lister!$D$7:$D$16)-Q1361)*O1361/NETWORKDAYS(Lister!$D$20,Lister!$E$20,Lister!$D$7:$D$16),IF(AND(E1361&lt;DATE(2022,1,1),F1361&gt;DATE(2022,1,31)),(NETWORKDAYS(Lister!$D$20,Lister!$E$20,Lister!$D$7:$D$16)-Q1361)*O1361/NETWORKDAYS(Lister!$D$20,Lister!$E$20,Lister!$D$7:$D$16),IF(OR(AND(E1361&lt;DATE(2022,1,1),F1361&lt;DATE(2022,1,1)),E1361&gt;DATE(2022,1,31)),0)))))),0),"")</f>
        <v/>
      </c>
      <c r="U1361" s="22" t="str">
        <f>IFERROR(MAX(IF(OR(P1361="",Q1361="",R1361=""),"",IF(AND(MONTH(E1361)=2,MONTH(F1361)=2),(NETWORKDAYS(E1361,F1361,Lister!$D$7:$D$16)-R1361)*O1361/NETWORKDAYS(Lister!$D$21,Lister!$E$21,Lister!$D$7:$D$16),IF(AND(MONTH(E1361)=2,F1361&gt;DATE(2022,2,28)),(NETWORKDAYS(E1361,Lister!$E$21,Lister!$D$7:$D$16)-R1361)*O1361/NETWORKDAYS(Lister!$D$21,Lister!$E$21,Lister!$D$7:$D$16),IF(AND(E1361&lt;DATE(2022,2,1),MONTH(F1361)=2),(NETWORKDAYS(Lister!$D$21,F1361,Lister!$D$7:$D$16)-R1361)*O1361/NETWORKDAYS(Lister!$D$21,Lister!$E$21,Lister!$D$7:$D$16),IF(AND(E1361&lt;DATE(2022,2,1),F1361&gt;DATE(2022,2,28)),(NETWORKDAYS(Lister!$D$21,Lister!$E$21,Lister!$D$7:$D$16)-R1361)*O1361/NETWORKDAYS(Lister!$D$21,Lister!$E$21,Lister!$D$7:$D$16),IF(OR(AND(E1361&lt;DATE(2022,2,1),F1361&lt;DATE(2022,2,1)),E1361&gt;DATE(2022,2,28)),0)))))),0),"")</f>
        <v/>
      </c>
      <c r="V1361" s="23" t="str">
        <f t="shared" si="143"/>
        <v/>
      </c>
      <c r="W1361" s="23" t="str">
        <f t="shared" si="144"/>
        <v/>
      </c>
      <c r="X1361" s="24" t="str">
        <f t="shared" si="145"/>
        <v/>
      </c>
    </row>
    <row r="1362" spans="1:24" x14ac:dyDescent="0.3">
      <c r="A1362" s="4" t="str">
        <f t="shared" si="146"/>
        <v/>
      </c>
      <c r="B1362" s="41"/>
      <c r="C1362" s="42"/>
      <c r="D1362" s="43"/>
      <c r="E1362" s="44"/>
      <c r="F1362" s="44"/>
      <c r="G1362" s="17" t="str">
        <f>IF(OR(E1362="",F1362=""),"",NETWORKDAYS(E1362,F1362,Lister!$D$7:$D$16))</f>
        <v/>
      </c>
      <c r="I1362" s="45" t="str">
        <f t="shared" si="140"/>
        <v/>
      </c>
      <c r="J1362" s="46"/>
      <c r="K1362" s="47">
        <f>IF(ISNUMBER('Opsparede løndele'!I1347),J1362+'Opsparede løndele'!I1347,J1362)</f>
        <v>0</v>
      </c>
      <c r="L1362" s="48"/>
      <c r="M1362" s="49"/>
      <c r="N1362" s="23" t="str">
        <f t="shared" si="141"/>
        <v/>
      </c>
      <c r="O1362" s="21" t="str">
        <f t="shared" si="142"/>
        <v/>
      </c>
      <c r="P1362" s="49"/>
      <c r="Q1362" s="49"/>
      <c r="R1362" s="49"/>
      <c r="S1362" s="22" t="str">
        <f>IFERROR(MAX(IF(OR(P1362="",Q1362="",R1362=""),"",IF(AND(MONTH(E1362)=12,MONTH(F1362)=12),(NETWORKDAYS(E1362,F1362,Lister!$D$7:$D$16)-P1362)*O1362/NETWORKDAYS(Lister!$D$19,Lister!$E$19,Lister!$D$7:$D$16),IF(AND(MONTH(E1362)=12,F1362&gt;DATE(2021,12,31)),(NETWORKDAYS(E1362,Lister!$E$19,Lister!$D$7:$D$16)-P1362)*O1362/NETWORKDAYS(Lister!$D$19,Lister!$E$19,Lister!$D$7:$D$16),IF(E1362&gt;DATE(2021,12,31),0)))),0),"")</f>
        <v/>
      </c>
      <c r="T1362" s="22" t="str">
        <f>IFERROR(MAX(IF(OR(P1362="",Q1362="",R1362=""),"",IF(AND(MONTH(E1362)=1,MONTH(F1362)=1),(NETWORKDAYS(E1362,F1362,Lister!$D$7:$D$16)-Q1362)*O1362/NETWORKDAYS(Lister!$D$20,Lister!$E$20,Lister!$D$7:$D$16),IF(AND(MONTH(E1362)=1,F1362&gt;DATE(2022,1,31)),(NETWORKDAYS(E1362,Lister!$E$20,Lister!$D$7:$D$16)-Q1362)*O1362/NETWORKDAYS(Lister!$D$20,Lister!$E$20,Lister!$D$7:$D$16),IF(AND(E1362&lt;DATE(2022,1,1),MONTH(F1362)=1),(NETWORKDAYS(Lister!$D$20,F1362,Lister!$D$7:$D$16)-Q1362)*O1362/NETWORKDAYS(Lister!$D$20,Lister!$E$20,Lister!$D$7:$D$16),IF(AND(E1362&lt;DATE(2022,1,1),F1362&gt;DATE(2022,1,31)),(NETWORKDAYS(Lister!$D$20,Lister!$E$20,Lister!$D$7:$D$16)-Q1362)*O1362/NETWORKDAYS(Lister!$D$20,Lister!$E$20,Lister!$D$7:$D$16),IF(OR(AND(E1362&lt;DATE(2022,1,1),F1362&lt;DATE(2022,1,1)),E1362&gt;DATE(2022,1,31)),0)))))),0),"")</f>
        <v/>
      </c>
      <c r="U1362" s="22" t="str">
        <f>IFERROR(MAX(IF(OR(P1362="",Q1362="",R1362=""),"",IF(AND(MONTH(E1362)=2,MONTH(F1362)=2),(NETWORKDAYS(E1362,F1362,Lister!$D$7:$D$16)-R1362)*O1362/NETWORKDAYS(Lister!$D$21,Lister!$E$21,Lister!$D$7:$D$16),IF(AND(MONTH(E1362)=2,F1362&gt;DATE(2022,2,28)),(NETWORKDAYS(E1362,Lister!$E$21,Lister!$D$7:$D$16)-R1362)*O1362/NETWORKDAYS(Lister!$D$21,Lister!$E$21,Lister!$D$7:$D$16),IF(AND(E1362&lt;DATE(2022,2,1),MONTH(F1362)=2),(NETWORKDAYS(Lister!$D$21,F1362,Lister!$D$7:$D$16)-R1362)*O1362/NETWORKDAYS(Lister!$D$21,Lister!$E$21,Lister!$D$7:$D$16),IF(AND(E1362&lt;DATE(2022,2,1),F1362&gt;DATE(2022,2,28)),(NETWORKDAYS(Lister!$D$21,Lister!$E$21,Lister!$D$7:$D$16)-R1362)*O1362/NETWORKDAYS(Lister!$D$21,Lister!$E$21,Lister!$D$7:$D$16),IF(OR(AND(E1362&lt;DATE(2022,2,1),F1362&lt;DATE(2022,2,1)),E1362&gt;DATE(2022,2,28)),0)))))),0),"")</f>
        <v/>
      </c>
      <c r="V1362" s="23" t="str">
        <f t="shared" si="143"/>
        <v/>
      </c>
      <c r="W1362" s="23" t="str">
        <f t="shared" si="144"/>
        <v/>
      </c>
      <c r="X1362" s="24" t="str">
        <f t="shared" si="145"/>
        <v/>
      </c>
    </row>
    <row r="1363" spans="1:24" x14ac:dyDescent="0.3">
      <c r="A1363" s="4" t="str">
        <f t="shared" si="146"/>
        <v/>
      </c>
      <c r="B1363" s="41"/>
      <c r="C1363" s="42"/>
      <c r="D1363" s="43"/>
      <c r="E1363" s="44"/>
      <c r="F1363" s="44"/>
      <c r="G1363" s="17" t="str">
        <f>IF(OR(E1363="",F1363=""),"",NETWORKDAYS(E1363,F1363,Lister!$D$7:$D$16))</f>
        <v/>
      </c>
      <c r="I1363" s="45" t="str">
        <f t="shared" si="140"/>
        <v/>
      </c>
      <c r="J1363" s="46"/>
      <c r="K1363" s="47">
        <f>IF(ISNUMBER('Opsparede løndele'!I1348),J1363+'Opsparede løndele'!I1348,J1363)</f>
        <v>0</v>
      </c>
      <c r="L1363" s="48"/>
      <c r="M1363" s="49"/>
      <c r="N1363" s="23" t="str">
        <f t="shared" si="141"/>
        <v/>
      </c>
      <c r="O1363" s="21" t="str">
        <f t="shared" si="142"/>
        <v/>
      </c>
      <c r="P1363" s="49"/>
      <c r="Q1363" s="49"/>
      <c r="R1363" s="49"/>
      <c r="S1363" s="22" t="str">
        <f>IFERROR(MAX(IF(OR(P1363="",Q1363="",R1363=""),"",IF(AND(MONTH(E1363)=12,MONTH(F1363)=12),(NETWORKDAYS(E1363,F1363,Lister!$D$7:$D$16)-P1363)*O1363/NETWORKDAYS(Lister!$D$19,Lister!$E$19,Lister!$D$7:$D$16),IF(AND(MONTH(E1363)=12,F1363&gt;DATE(2021,12,31)),(NETWORKDAYS(E1363,Lister!$E$19,Lister!$D$7:$D$16)-P1363)*O1363/NETWORKDAYS(Lister!$D$19,Lister!$E$19,Lister!$D$7:$D$16),IF(E1363&gt;DATE(2021,12,31),0)))),0),"")</f>
        <v/>
      </c>
      <c r="T1363" s="22" t="str">
        <f>IFERROR(MAX(IF(OR(P1363="",Q1363="",R1363=""),"",IF(AND(MONTH(E1363)=1,MONTH(F1363)=1),(NETWORKDAYS(E1363,F1363,Lister!$D$7:$D$16)-Q1363)*O1363/NETWORKDAYS(Lister!$D$20,Lister!$E$20,Lister!$D$7:$D$16),IF(AND(MONTH(E1363)=1,F1363&gt;DATE(2022,1,31)),(NETWORKDAYS(E1363,Lister!$E$20,Lister!$D$7:$D$16)-Q1363)*O1363/NETWORKDAYS(Lister!$D$20,Lister!$E$20,Lister!$D$7:$D$16),IF(AND(E1363&lt;DATE(2022,1,1),MONTH(F1363)=1),(NETWORKDAYS(Lister!$D$20,F1363,Lister!$D$7:$D$16)-Q1363)*O1363/NETWORKDAYS(Lister!$D$20,Lister!$E$20,Lister!$D$7:$D$16),IF(AND(E1363&lt;DATE(2022,1,1),F1363&gt;DATE(2022,1,31)),(NETWORKDAYS(Lister!$D$20,Lister!$E$20,Lister!$D$7:$D$16)-Q1363)*O1363/NETWORKDAYS(Lister!$D$20,Lister!$E$20,Lister!$D$7:$D$16),IF(OR(AND(E1363&lt;DATE(2022,1,1),F1363&lt;DATE(2022,1,1)),E1363&gt;DATE(2022,1,31)),0)))))),0),"")</f>
        <v/>
      </c>
      <c r="U1363" s="22" t="str">
        <f>IFERROR(MAX(IF(OR(P1363="",Q1363="",R1363=""),"",IF(AND(MONTH(E1363)=2,MONTH(F1363)=2),(NETWORKDAYS(E1363,F1363,Lister!$D$7:$D$16)-R1363)*O1363/NETWORKDAYS(Lister!$D$21,Lister!$E$21,Lister!$D$7:$D$16),IF(AND(MONTH(E1363)=2,F1363&gt;DATE(2022,2,28)),(NETWORKDAYS(E1363,Lister!$E$21,Lister!$D$7:$D$16)-R1363)*O1363/NETWORKDAYS(Lister!$D$21,Lister!$E$21,Lister!$D$7:$D$16),IF(AND(E1363&lt;DATE(2022,2,1),MONTH(F1363)=2),(NETWORKDAYS(Lister!$D$21,F1363,Lister!$D$7:$D$16)-R1363)*O1363/NETWORKDAYS(Lister!$D$21,Lister!$E$21,Lister!$D$7:$D$16),IF(AND(E1363&lt;DATE(2022,2,1),F1363&gt;DATE(2022,2,28)),(NETWORKDAYS(Lister!$D$21,Lister!$E$21,Lister!$D$7:$D$16)-R1363)*O1363/NETWORKDAYS(Lister!$D$21,Lister!$E$21,Lister!$D$7:$D$16),IF(OR(AND(E1363&lt;DATE(2022,2,1),F1363&lt;DATE(2022,2,1)),E1363&gt;DATE(2022,2,28)),0)))))),0),"")</f>
        <v/>
      </c>
      <c r="V1363" s="23" t="str">
        <f t="shared" si="143"/>
        <v/>
      </c>
      <c r="W1363" s="23" t="str">
        <f t="shared" si="144"/>
        <v/>
      </c>
      <c r="X1363" s="24" t="str">
        <f t="shared" si="145"/>
        <v/>
      </c>
    </row>
    <row r="1364" spans="1:24" x14ac:dyDescent="0.3">
      <c r="A1364" s="4" t="str">
        <f t="shared" si="146"/>
        <v/>
      </c>
      <c r="B1364" s="41"/>
      <c r="C1364" s="42"/>
      <c r="D1364" s="43"/>
      <c r="E1364" s="44"/>
      <c r="F1364" s="44"/>
      <c r="G1364" s="17" t="str">
        <f>IF(OR(E1364="",F1364=""),"",NETWORKDAYS(E1364,F1364,Lister!$D$7:$D$16))</f>
        <v/>
      </c>
      <c r="I1364" s="45" t="str">
        <f t="shared" si="140"/>
        <v/>
      </c>
      <c r="J1364" s="46"/>
      <c r="K1364" s="47">
        <f>IF(ISNUMBER('Opsparede løndele'!I1349),J1364+'Opsparede løndele'!I1349,J1364)</f>
        <v>0</v>
      </c>
      <c r="L1364" s="48"/>
      <c r="M1364" s="49"/>
      <c r="N1364" s="23" t="str">
        <f t="shared" si="141"/>
        <v/>
      </c>
      <c r="O1364" s="21" t="str">
        <f t="shared" si="142"/>
        <v/>
      </c>
      <c r="P1364" s="49"/>
      <c r="Q1364" s="49"/>
      <c r="R1364" s="49"/>
      <c r="S1364" s="22" t="str">
        <f>IFERROR(MAX(IF(OR(P1364="",Q1364="",R1364=""),"",IF(AND(MONTH(E1364)=12,MONTH(F1364)=12),(NETWORKDAYS(E1364,F1364,Lister!$D$7:$D$16)-P1364)*O1364/NETWORKDAYS(Lister!$D$19,Lister!$E$19,Lister!$D$7:$D$16),IF(AND(MONTH(E1364)=12,F1364&gt;DATE(2021,12,31)),(NETWORKDAYS(E1364,Lister!$E$19,Lister!$D$7:$D$16)-P1364)*O1364/NETWORKDAYS(Lister!$D$19,Lister!$E$19,Lister!$D$7:$D$16),IF(E1364&gt;DATE(2021,12,31),0)))),0),"")</f>
        <v/>
      </c>
      <c r="T1364" s="22" t="str">
        <f>IFERROR(MAX(IF(OR(P1364="",Q1364="",R1364=""),"",IF(AND(MONTH(E1364)=1,MONTH(F1364)=1),(NETWORKDAYS(E1364,F1364,Lister!$D$7:$D$16)-Q1364)*O1364/NETWORKDAYS(Lister!$D$20,Lister!$E$20,Lister!$D$7:$D$16),IF(AND(MONTH(E1364)=1,F1364&gt;DATE(2022,1,31)),(NETWORKDAYS(E1364,Lister!$E$20,Lister!$D$7:$D$16)-Q1364)*O1364/NETWORKDAYS(Lister!$D$20,Lister!$E$20,Lister!$D$7:$D$16),IF(AND(E1364&lt;DATE(2022,1,1),MONTH(F1364)=1),(NETWORKDAYS(Lister!$D$20,F1364,Lister!$D$7:$D$16)-Q1364)*O1364/NETWORKDAYS(Lister!$D$20,Lister!$E$20,Lister!$D$7:$D$16),IF(AND(E1364&lt;DATE(2022,1,1),F1364&gt;DATE(2022,1,31)),(NETWORKDAYS(Lister!$D$20,Lister!$E$20,Lister!$D$7:$D$16)-Q1364)*O1364/NETWORKDAYS(Lister!$D$20,Lister!$E$20,Lister!$D$7:$D$16),IF(OR(AND(E1364&lt;DATE(2022,1,1),F1364&lt;DATE(2022,1,1)),E1364&gt;DATE(2022,1,31)),0)))))),0),"")</f>
        <v/>
      </c>
      <c r="U1364" s="22" t="str">
        <f>IFERROR(MAX(IF(OR(P1364="",Q1364="",R1364=""),"",IF(AND(MONTH(E1364)=2,MONTH(F1364)=2),(NETWORKDAYS(E1364,F1364,Lister!$D$7:$D$16)-R1364)*O1364/NETWORKDAYS(Lister!$D$21,Lister!$E$21,Lister!$D$7:$D$16),IF(AND(MONTH(E1364)=2,F1364&gt;DATE(2022,2,28)),(NETWORKDAYS(E1364,Lister!$E$21,Lister!$D$7:$D$16)-R1364)*O1364/NETWORKDAYS(Lister!$D$21,Lister!$E$21,Lister!$D$7:$D$16),IF(AND(E1364&lt;DATE(2022,2,1),MONTH(F1364)=2),(NETWORKDAYS(Lister!$D$21,F1364,Lister!$D$7:$D$16)-R1364)*O1364/NETWORKDAYS(Lister!$D$21,Lister!$E$21,Lister!$D$7:$D$16),IF(AND(E1364&lt;DATE(2022,2,1),F1364&gt;DATE(2022,2,28)),(NETWORKDAYS(Lister!$D$21,Lister!$E$21,Lister!$D$7:$D$16)-R1364)*O1364/NETWORKDAYS(Lister!$D$21,Lister!$E$21,Lister!$D$7:$D$16),IF(OR(AND(E1364&lt;DATE(2022,2,1),F1364&lt;DATE(2022,2,1)),E1364&gt;DATE(2022,2,28)),0)))))),0),"")</f>
        <v/>
      </c>
      <c r="V1364" s="23" t="str">
        <f t="shared" si="143"/>
        <v/>
      </c>
      <c r="W1364" s="23" t="str">
        <f t="shared" si="144"/>
        <v/>
      </c>
      <c r="X1364" s="24" t="str">
        <f t="shared" si="145"/>
        <v/>
      </c>
    </row>
    <row r="1365" spans="1:24" x14ac:dyDescent="0.3">
      <c r="A1365" s="4" t="str">
        <f t="shared" si="146"/>
        <v/>
      </c>
      <c r="B1365" s="41"/>
      <c r="C1365" s="42"/>
      <c r="D1365" s="43"/>
      <c r="E1365" s="44"/>
      <c r="F1365" s="44"/>
      <c r="G1365" s="17" t="str">
        <f>IF(OR(E1365="",F1365=""),"",NETWORKDAYS(E1365,F1365,Lister!$D$7:$D$16))</f>
        <v/>
      </c>
      <c r="I1365" s="45" t="str">
        <f t="shared" si="140"/>
        <v/>
      </c>
      <c r="J1365" s="46"/>
      <c r="K1365" s="47">
        <f>IF(ISNUMBER('Opsparede løndele'!I1350),J1365+'Opsparede løndele'!I1350,J1365)</f>
        <v>0</v>
      </c>
      <c r="L1365" s="48"/>
      <c r="M1365" s="49"/>
      <c r="N1365" s="23" t="str">
        <f t="shared" si="141"/>
        <v/>
      </c>
      <c r="O1365" s="21" t="str">
        <f t="shared" si="142"/>
        <v/>
      </c>
      <c r="P1365" s="49"/>
      <c r="Q1365" s="49"/>
      <c r="R1365" s="49"/>
      <c r="S1365" s="22" t="str">
        <f>IFERROR(MAX(IF(OR(P1365="",Q1365="",R1365=""),"",IF(AND(MONTH(E1365)=12,MONTH(F1365)=12),(NETWORKDAYS(E1365,F1365,Lister!$D$7:$D$16)-P1365)*O1365/NETWORKDAYS(Lister!$D$19,Lister!$E$19,Lister!$D$7:$D$16),IF(AND(MONTH(E1365)=12,F1365&gt;DATE(2021,12,31)),(NETWORKDAYS(E1365,Lister!$E$19,Lister!$D$7:$D$16)-P1365)*O1365/NETWORKDAYS(Lister!$D$19,Lister!$E$19,Lister!$D$7:$D$16),IF(E1365&gt;DATE(2021,12,31),0)))),0),"")</f>
        <v/>
      </c>
      <c r="T1365" s="22" t="str">
        <f>IFERROR(MAX(IF(OR(P1365="",Q1365="",R1365=""),"",IF(AND(MONTH(E1365)=1,MONTH(F1365)=1),(NETWORKDAYS(E1365,F1365,Lister!$D$7:$D$16)-Q1365)*O1365/NETWORKDAYS(Lister!$D$20,Lister!$E$20,Lister!$D$7:$D$16),IF(AND(MONTH(E1365)=1,F1365&gt;DATE(2022,1,31)),(NETWORKDAYS(E1365,Lister!$E$20,Lister!$D$7:$D$16)-Q1365)*O1365/NETWORKDAYS(Lister!$D$20,Lister!$E$20,Lister!$D$7:$D$16),IF(AND(E1365&lt;DATE(2022,1,1),MONTH(F1365)=1),(NETWORKDAYS(Lister!$D$20,F1365,Lister!$D$7:$D$16)-Q1365)*O1365/NETWORKDAYS(Lister!$D$20,Lister!$E$20,Lister!$D$7:$D$16),IF(AND(E1365&lt;DATE(2022,1,1),F1365&gt;DATE(2022,1,31)),(NETWORKDAYS(Lister!$D$20,Lister!$E$20,Lister!$D$7:$D$16)-Q1365)*O1365/NETWORKDAYS(Lister!$D$20,Lister!$E$20,Lister!$D$7:$D$16),IF(OR(AND(E1365&lt;DATE(2022,1,1),F1365&lt;DATE(2022,1,1)),E1365&gt;DATE(2022,1,31)),0)))))),0),"")</f>
        <v/>
      </c>
      <c r="U1365" s="22" t="str">
        <f>IFERROR(MAX(IF(OR(P1365="",Q1365="",R1365=""),"",IF(AND(MONTH(E1365)=2,MONTH(F1365)=2),(NETWORKDAYS(E1365,F1365,Lister!$D$7:$D$16)-R1365)*O1365/NETWORKDAYS(Lister!$D$21,Lister!$E$21,Lister!$D$7:$D$16),IF(AND(MONTH(E1365)=2,F1365&gt;DATE(2022,2,28)),(NETWORKDAYS(E1365,Lister!$E$21,Lister!$D$7:$D$16)-R1365)*O1365/NETWORKDAYS(Lister!$D$21,Lister!$E$21,Lister!$D$7:$D$16),IF(AND(E1365&lt;DATE(2022,2,1),MONTH(F1365)=2),(NETWORKDAYS(Lister!$D$21,F1365,Lister!$D$7:$D$16)-R1365)*O1365/NETWORKDAYS(Lister!$D$21,Lister!$E$21,Lister!$D$7:$D$16),IF(AND(E1365&lt;DATE(2022,2,1),F1365&gt;DATE(2022,2,28)),(NETWORKDAYS(Lister!$D$21,Lister!$E$21,Lister!$D$7:$D$16)-R1365)*O1365/NETWORKDAYS(Lister!$D$21,Lister!$E$21,Lister!$D$7:$D$16),IF(OR(AND(E1365&lt;DATE(2022,2,1),F1365&lt;DATE(2022,2,1)),E1365&gt;DATE(2022,2,28)),0)))))),0),"")</f>
        <v/>
      </c>
      <c r="V1365" s="23" t="str">
        <f t="shared" si="143"/>
        <v/>
      </c>
      <c r="W1365" s="23" t="str">
        <f t="shared" si="144"/>
        <v/>
      </c>
      <c r="X1365" s="24" t="str">
        <f t="shared" si="145"/>
        <v/>
      </c>
    </row>
    <row r="1366" spans="1:24" x14ac:dyDescent="0.3">
      <c r="A1366" s="4" t="str">
        <f t="shared" si="146"/>
        <v/>
      </c>
      <c r="B1366" s="41"/>
      <c r="C1366" s="42"/>
      <c r="D1366" s="43"/>
      <c r="E1366" s="44"/>
      <c r="F1366" s="44"/>
      <c r="G1366" s="17" t="str">
        <f>IF(OR(E1366="",F1366=""),"",NETWORKDAYS(E1366,F1366,Lister!$D$7:$D$16))</f>
        <v/>
      </c>
      <c r="I1366" s="45" t="str">
        <f t="shared" ref="I1366:I1429" si="147">IF(H1366="","",IF(H1366="Funktionær",0.75,IF(H1366="Ikke-funktionær",0.9,IF(H1366="Elev/lærling",0.9))))</f>
        <v/>
      </c>
      <c r="J1366" s="46"/>
      <c r="K1366" s="47">
        <f>IF(ISNUMBER('Opsparede løndele'!I1351),J1366+'Opsparede løndele'!I1351,J1366)</f>
        <v>0</v>
      </c>
      <c r="L1366" s="48"/>
      <c r="M1366" s="49"/>
      <c r="N1366" s="23" t="str">
        <f t="shared" ref="N1366:N1429" si="148">IF(B1366="","",IF(K1366*I1366&gt;30000*IF(M1366&gt;37,37,M1366)/37,30000*IF(M1366&gt;37,37,M1366)/37,K1366*I1366))</f>
        <v/>
      </c>
      <c r="O1366" s="21" t="str">
        <f t="shared" ref="O1366:O1429" si="149">IF(N1366="","",IF(N1366&lt;=K1366-L1366,N1366,K1366-L1366))</f>
        <v/>
      </c>
      <c r="P1366" s="49"/>
      <c r="Q1366" s="49"/>
      <c r="R1366" s="49"/>
      <c r="S1366" s="22" t="str">
        <f>IFERROR(MAX(IF(OR(P1366="",Q1366="",R1366=""),"",IF(AND(MONTH(E1366)=12,MONTH(F1366)=12),(NETWORKDAYS(E1366,F1366,Lister!$D$7:$D$16)-P1366)*O1366/NETWORKDAYS(Lister!$D$19,Lister!$E$19,Lister!$D$7:$D$16),IF(AND(MONTH(E1366)=12,F1366&gt;DATE(2021,12,31)),(NETWORKDAYS(E1366,Lister!$E$19,Lister!$D$7:$D$16)-P1366)*O1366/NETWORKDAYS(Lister!$D$19,Lister!$E$19,Lister!$D$7:$D$16),IF(E1366&gt;DATE(2021,12,31),0)))),0),"")</f>
        <v/>
      </c>
      <c r="T1366" s="22" t="str">
        <f>IFERROR(MAX(IF(OR(P1366="",Q1366="",R1366=""),"",IF(AND(MONTH(E1366)=1,MONTH(F1366)=1),(NETWORKDAYS(E1366,F1366,Lister!$D$7:$D$16)-Q1366)*O1366/NETWORKDAYS(Lister!$D$20,Lister!$E$20,Lister!$D$7:$D$16),IF(AND(MONTH(E1366)=1,F1366&gt;DATE(2022,1,31)),(NETWORKDAYS(E1366,Lister!$E$20,Lister!$D$7:$D$16)-Q1366)*O1366/NETWORKDAYS(Lister!$D$20,Lister!$E$20,Lister!$D$7:$D$16),IF(AND(E1366&lt;DATE(2022,1,1),MONTH(F1366)=1),(NETWORKDAYS(Lister!$D$20,F1366,Lister!$D$7:$D$16)-Q1366)*O1366/NETWORKDAYS(Lister!$D$20,Lister!$E$20,Lister!$D$7:$D$16),IF(AND(E1366&lt;DATE(2022,1,1),F1366&gt;DATE(2022,1,31)),(NETWORKDAYS(Lister!$D$20,Lister!$E$20,Lister!$D$7:$D$16)-Q1366)*O1366/NETWORKDAYS(Lister!$D$20,Lister!$E$20,Lister!$D$7:$D$16),IF(OR(AND(E1366&lt;DATE(2022,1,1),F1366&lt;DATE(2022,1,1)),E1366&gt;DATE(2022,1,31)),0)))))),0),"")</f>
        <v/>
      </c>
      <c r="U1366" s="22" t="str">
        <f>IFERROR(MAX(IF(OR(P1366="",Q1366="",R1366=""),"",IF(AND(MONTH(E1366)=2,MONTH(F1366)=2),(NETWORKDAYS(E1366,F1366,Lister!$D$7:$D$16)-R1366)*O1366/NETWORKDAYS(Lister!$D$21,Lister!$E$21,Lister!$D$7:$D$16),IF(AND(MONTH(E1366)=2,F1366&gt;DATE(2022,2,28)),(NETWORKDAYS(E1366,Lister!$E$21,Lister!$D$7:$D$16)-R1366)*O1366/NETWORKDAYS(Lister!$D$21,Lister!$E$21,Lister!$D$7:$D$16),IF(AND(E1366&lt;DATE(2022,2,1),MONTH(F1366)=2),(NETWORKDAYS(Lister!$D$21,F1366,Lister!$D$7:$D$16)-R1366)*O1366/NETWORKDAYS(Lister!$D$21,Lister!$E$21,Lister!$D$7:$D$16),IF(AND(E1366&lt;DATE(2022,2,1),F1366&gt;DATE(2022,2,28)),(NETWORKDAYS(Lister!$D$21,Lister!$E$21,Lister!$D$7:$D$16)-R1366)*O1366/NETWORKDAYS(Lister!$D$21,Lister!$E$21,Lister!$D$7:$D$16),IF(OR(AND(E1366&lt;DATE(2022,2,1),F1366&lt;DATE(2022,2,1)),E1366&gt;DATE(2022,2,28)),0)))))),0),"")</f>
        <v/>
      </c>
      <c r="V1366" s="23" t="str">
        <f t="shared" ref="V1366:V1429" si="150">IF(AND(ISNUMBER(S1366),ISNUMBER(T1366),ISNUMBER(U1366)),S1366+T1366+U1366,"")</f>
        <v/>
      </c>
      <c r="W1366" s="23" t="str">
        <f t="shared" ref="W1366:W1429" si="151">IFERROR(IF(E1366&gt;=DATE(2021,12,10),3,0)/31*O1366,"")</f>
        <v/>
      </c>
      <c r="X1366" s="24" t="str">
        <f t="shared" ref="X1366:X1429" si="152">IFERROR(MAX(IF(AND(ISNUMBER(S1366),ISNUMBER(T1366),ISNUMBER(U1366)),V1366-W1366,""),0),"")</f>
        <v/>
      </c>
    </row>
    <row r="1367" spans="1:24" x14ac:dyDescent="0.3">
      <c r="A1367" s="4" t="str">
        <f t="shared" ref="A1367:A1430" si="153">IF(B1367="","",A1366+1)</f>
        <v/>
      </c>
      <c r="B1367" s="41"/>
      <c r="C1367" s="42"/>
      <c r="D1367" s="43"/>
      <c r="E1367" s="44"/>
      <c r="F1367" s="44"/>
      <c r="G1367" s="17" t="str">
        <f>IF(OR(E1367="",F1367=""),"",NETWORKDAYS(E1367,F1367,Lister!$D$7:$D$16))</f>
        <v/>
      </c>
      <c r="I1367" s="45" t="str">
        <f t="shared" si="147"/>
        <v/>
      </c>
      <c r="J1367" s="46"/>
      <c r="K1367" s="47">
        <f>IF(ISNUMBER('Opsparede løndele'!I1352),J1367+'Opsparede løndele'!I1352,J1367)</f>
        <v>0</v>
      </c>
      <c r="L1367" s="48"/>
      <c r="M1367" s="49"/>
      <c r="N1367" s="23" t="str">
        <f t="shared" si="148"/>
        <v/>
      </c>
      <c r="O1367" s="21" t="str">
        <f t="shared" si="149"/>
        <v/>
      </c>
      <c r="P1367" s="49"/>
      <c r="Q1367" s="49"/>
      <c r="R1367" s="49"/>
      <c r="S1367" s="22" t="str">
        <f>IFERROR(MAX(IF(OR(P1367="",Q1367="",R1367=""),"",IF(AND(MONTH(E1367)=12,MONTH(F1367)=12),(NETWORKDAYS(E1367,F1367,Lister!$D$7:$D$16)-P1367)*O1367/NETWORKDAYS(Lister!$D$19,Lister!$E$19,Lister!$D$7:$D$16),IF(AND(MONTH(E1367)=12,F1367&gt;DATE(2021,12,31)),(NETWORKDAYS(E1367,Lister!$E$19,Lister!$D$7:$D$16)-P1367)*O1367/NETWORKDAYS(Lister!$D$19,Lister!$E$19,Lister!$D$7:$D$16),IF(E1367&gt;DATE(2021,12,31),0)))),0),"")</f>
        <v/>
      </c>
      <c r="T1367" s="22" t="str">
        <f>IFERROR(MAX(IF(OR(P1367="",Q1367="",R1367=""),"",IF(AND(MONTH(E1367)=1,MONTH(F1367)=1),(NETWORKDAYS(E1367,F1367,Lister!$D$7:$D$16)-Q1367)*O1367/NETWORKDAYS(Lister!$D$20,Lister!$E$20,Lister!$D$7:$D$16),IF(AND(MONTH(E1367)=1,F1367&gt;DATE(2022,1,31)),(NETWORKDAYS(E1367,Lister!$E$20,Lister!$D$7:$D$16)-Q1367)*O1367/NETWORKDAYS(Lister!$D$20,Lister!$E$20,Lister!$D$7:$D$16),IF(AND(E1367&lt;DATE(2022,1,1),MONTH(F1367)=1),(NETWORKDAYS(Lister!$D$20,F1367,Lister!$D$7:$D$16)-Q1367)*O1367/NETWORKDAYS(Lister!$D$20,Lister!$E$20,Lister!$D$7:$D$16),IF(AND(E1367&lt;DATE(2022,1,1),F1367&gt;DATE(2022,1,31)),(NETWORKDAYS(Lister!$D$20,Lister!$E$20,Lister!$D$7:$D$16)-Q1367)*O1367/NETWORKDAYS(Lister!$D$20,Lister!$E$20,Lister!$D$7:$D$16),IF(OR(AND(E1367&lt;DATE(2022,1,1),F1367&lt;DATE(2022,1,1)),E1367&gt;DATE(2022,1,31)),0)))))),0),"")</f>
        <v/>
      </c>
      <c r="U1367" s="22" t="str">
        <f>IFERROR(MAX(IF(OR(P1367="",Q1367="",R1367=""),"",IF(AND(MONTH(E1367)=2,MONTH(F1367)=2),(NETWORKDAYS(E1367,F1367,Lister!$D$7:$D$16)-R1367)*O1367/NETWORKDAYS(Lister!$D$21,Lister!$E$21,Lister!$D$7:$D$16),IF(AND(MONTH(E1367)=2,F1367&gt;DATE(2022,2,28)),(NETWORKDAYS(E1367,Lister!$E$21,Lister!$D$7:$D$16)-R1367)*O1367/NETWORKDAYS(Lister!$D$21,Lister!$E$21,Lister!$D$7:$D$16),IF(AND(E1367&lt;DATE(2022,2,1),MONTH(F1367)=2),(NETWORKDAYS(Lister!$D$21,F1367,Lister!$D$7:$D$16)-R1367)*O1367/NETWORKDAYS(Lister!$D$21,Lister!$E$21,Lister!$D$7:$D$16),IF(AND(E1367&lt;DATE(2022,2,1),F1367&gt;DATE(2022,2,28)),(NETWORKDAYS(Lister!$D$21,Lister!$E$21,Lister!$D$7:$D$16)-R1367)*O1367/NETWORKDAYS(Lister!$D$21,Lister!$E$21,Lister!$D$7:$D$16),IF(OR(AND(E1367&lt;DATE(2022,2,1),F1367&lt;DATE(2022,2,1)),E1367&gt;DATE(2022,2,28)),0)))))),0),"")</f>
        <v/>
      </c>
      <c r="V1367" s="23" t="str">
        <f t="shared" si="150"/>
        <v/>
      </c>
      <c r="W1367" s="23" t="str">
        <f t="shared" si="151"/>
        <v/>
      </c>
      <c r="X1367" s="24" t="str">
        <f t="shared" si="152"/>
        <v/>
      </c>
    </row>
    <row r="1368" spans="1:24" x14ac:dyDescent="0.3">
      <c r="A1368" s="4" t="str">
        <f t="shared" si="153"/>
        <v/>
      </c>
      <c r="B1368" s="41"/>
      <c r="C1368" s="42"/>
      <c r="D1368" s="43"/>
      <c r="E1368" s="44"/>
      <c r="F1368" s="44"/>
      <c r="G1368" s="17" t="str">
        <f>IF(OR(E1368="",F1368=""),"",NETWORKDAYS(E1368,F1368,Lister!$D$7:$D$16))</f>
        <v/>
      </c>
      <c r="I1368" s="45" t="str">
        <f t="shared" si="147"/>
        <v/>
      </c>
      <c r="J1368" s="46"/>
      <c r="K1368" s="47">
        <f>IF(ISNUMBER('Opsparede løndele'!I1353),J1368+'Opsparede løndele'!I1353,J1368)</f>
        <v>0</v>
      </c>
      <c r="L1368" s="48"/>
      <c r="M1368" s="49"/>
      <c r="N1368" s="23" t="str">
        <f t="shared" si="148"/>
        <v/>
      </c>
      <c r="O1368" s="21" t="str">
        <f t="shared" si="149"/>
        <v/>
      </c>
      <c r="P1368" s="49"/>
      <c r="Q1368" s="49"/>
      <c r="R1368" s="49"/>
      <c r="S1368" s="22" t="str">
        <f>IFERROR(MAX(IF(OR(P1368="",Q1368="",R1368=""),"",IF(AND(MONTH(E1368)=12,MONTH(F1368)=12),(NETWORKDAYS(E1368,F1368,Lister!$D$7:$D$16)-P1368)*O1368/NETWORKDAYS(Lister!$D$19,Lister!$E$19,Lister!$D$7:$D$16),IF(AND(MONTH(E1368)=12,F1368&gt;DATE(2021,12,31)),(NETWORKDAYS(E1368,Lister!$E$19,Lister!$D$7:$D$16)-P1368)*O1368/NETWORKDAYS(Lister!$D$19,Lister!$E$19,Lister!$D$7:$D$16),IF(E1368&gt;DATE(2021,12,31),0)))),0),"")</f>
        <v/>
      </c>
      <c r="T1368" s="22" t="str">
        <f>IFERROR(MAX(IF(OR(P1368="",Q1368="",R1368=""),"",IF(AND(MONTH(E1368)=1,MONTH(F1368)=1),(NETWORKDAYS(E1368,F1368,Lister!$D$7:$D$16)-Q1368)*O1368/NETWORKDAYS(Lister!$D$20,Lister!$E$20,Lister!$D$7:$D$16),IF(AND(MONTH(E1368)=1,F1368&gt;DATE(2022,1,31)),(NETWORKDAYS(E1368,Lister!$E$20,Lister!$D$7:$D$16)-Q1368)*O1368/NETWORKDAYS(Lister!$D$20,Lister!$E$20,Lister!$D$7:$D$16),IF(AND(E1368&lt;DATE(2022,1,1),MONTH(F1368)=1),(NETWORKDAYS(Lister!$D$20,F1368,Lister!$D$7:$D$16)-Q1368)*O1368/NETWORKDAYS(Lister!$D$20,Lister!$E$20,Lister!$D$7:$D$16),IF(AND(E1368&lt;DATE(2022,1,1),F1368&gt;DATE(2022,1,31)),(NETWORKDAYS(Lister!$D$20,Lister!$E$20,Lister!$D$7:$D$16)-Q1368)*O1368/NETWORKDAYS(Lister!$D$20,Lister!$E$20,Lister!$D$7:$D$16),IF(OR(AND(E1368&lt;DATE(2022,1,1),F1368&lt;DATE(2022,1,1)),E1368&gt;DATE(2022,1,31)),0)))))),0),"")</f>
        <v/>
      </c>
      <c r="U1368" s="22" t="str">
        <f>IFERROR(MAX(IF(OR(P1368="",Q1368="",R1368=""),"",IF(AND(MONTH(E1368)=2,MONTH(F1368)=2),(NETWORKDAYS(E1368,F1368,Lister!$D$7:$D$16)-R1368)*O1368/NETWORKDAYS(Lister!$D$21,Lister!$E$21,Lister!$D$7:$D$16),IF(AND(MONTH(E1368)=2,F1368&gt;DATE(2022,2,28)),(NETWORKDAYS(E1368,Lister!$E$21,Lister!$D$7:$D$16)-R1368)*O1368/NETWORKDAYS(Lister!$D$21,Lister!$E$21,Lister!$D$7:$D$16),IF(AND(E1368&lt;DATE(2022,2,1),MONTH(F1368)=2),(NETWORKDAYS(Lister!$D$21,F1368,Lister!$D$7:$D$16)-R1368)*O1368/NETWORKDAYS(Lister!$D$21,Lister!$E$21,Lister!$D$7:$D$16),IF(AND(E1368&lt;DATE(2022,2,1),F1368&gt;DATE(2022,2,28)),(NETWORKDAYS(Lister!$D$21,Lister!$E$21,Lister!$D$7:$D$16)-R1368)*O1368/NETWORKDAYS(Lister!$D$21,Lister!$E$21,Lister!$D$7:$D$16),IF(OR(AND(E1368&lt;DATE(2022,2,1),F1368&lt;DATE(2022,2,1)),E1368&gt;DATE(2022,2,28)),0)))))),0),"")</f>
        <v/>
      </c>
      <c r="V1368" s="23" t="str">
        <f t="shared" si="150"/>
        <v/>
      </c>
      <c r="W1368" s="23" t="str">
        <f t="shared" si="151"/>
        <v/>
      </c>
      <c r="X1368" s="24" t="str">
        <f t="shared" si="152"/>
        <v/>
      </c>
    </row>
    <row r="1369" spans="1:24" x14ac:dyDescent="0.3">
      <c r="A1369" s="4" t="str">
        <f t="shared" si="153"/>
        <v/>
      </c>
      <c r="B1369" s="41"/>
      <c r="C1369" s="42"/>
      <c r="D1369" s="43"/>
      <c r="E1369" s="44"/>
      <c r="F1369" s="44"/>
      <c r="G1369" s="17" t="str">
        <f>IF(OR(E1369="",F1369=""),"",NETWORKDAYS(E1369,F1369,Lister!$D$7:$D$16))</f>
        <v/>
      </c>
      <c r="I1369" s="45" t="str">
        <f t="shared" si="147"/>
        <v/>
      </c>
      <c r="J1369" s="46"/>
      <c r="K1369" s="47">
        <f>IF(ISNUMBER('Opsparede løndele'!I1354),J1369+'Opsparede løndele'!I1354,J1369)</f>
        <v>0</v>
      </c>
      <c r="L1369" s="48"/>
      <c r="M1369" s="49"/>
      <c r="N1369" s="23" t="str">
        <f t="shared" si="148"/>
        <v/>
      </c>
      <c r="O1369" s="21" t="str">
        <f t="shared" si="149"/>
        <v/>
      </c>
      <c r="P1369" s="49"/>
      <c r="Q1369" s="49"/>
      <c r="R1369" s="49"/>
      <c r="S1369" s="22" t="str">
        <f>IFERROR(MAX(IF(OR(P1369="",Q1369="",R1369=""),"",IF(AND(MONTH(E1369)=12,MONTH(F1369)=12),(NETWORKDAYS(E1369,F1369,Lister!$D$7:$D$16)-P1369)*O1369/NETWORKDAYS(Lister!$D$19,Lister!$E$19,Lister!$D$7:$D$16),IF(AND(MONTH(E1369)=12,F1369&gt;DATE(2021,12,31)),(NETWORKDAYS(E1369,Lister!$E$19,Lister!$D$7:$D$16)-P1369)*O1369/NETWORKDAYS(Lister!$D$19,Lister!$E$19,Lister!$D$7:$D$16),IF(E1369&gt;DATE(2021,12,31),0)))),0),"")</f>
        <v/>
      </c>
      <c r="T1369" s="22" t="str">
        <f>IFERROR(MAX(IF(OR(P1369="",Q1369="",R1369=""),"",IF(AND(MONTH(E1369)=1,MONTH(F1369)=1),(NETWORKDAYS(E1369,F1369,Lister!$D$7:$D$16)-Q1369)*O1369/NETWORKDAYS(Lister!$D$20,Lister!$E$20,Lister!$D$7:$D$16),IF(AND(MONTH(E1369)=1,F1369&gt;DATE(2022,1,31)),(NETWORKDAYS(E1369,Lister!$E$20,Lister!$D$7:$D$16)-Q1369)*O1369/NETWORKDAYS(Lister!$D$20,Lister!$E$20,Lister!$D$7:$D$16),IF(AND(E1369&lt;DATE(2022,1,1),MONTH(F1369)=1),(NETWORKDAYS(Lister!$D$20,F1369,Lister!$D$7:$D$16)-Q1369)*O1369/NETWORKDAYS(Lister!$D$20,Lister!$E$20,Lister!$D$7:$D$16),IF(AND(E1369&lt;DATE(2022,1,1),F1369&gt;DATE(2022,1,31)),(NETWORKDAYS(Lister!$D$20,Lister!$E$20,Lister!$D$7:$D$16)-Q1369)*O1369/NETWORKDAYS(Lister!$D$20,Lister!$E$20,Lister!$D$7:$D$16),IF(OR(AND(E1369&lt;DATE(2022,1,1),F1369&lt;DATE(2022,1,1)),E1369&gt;DATE(2022,1,31)),0)))))),0),"")</f>
        <v/>
      </c>
      <c r="U1369" s="22" t="str">
        <f>IFERROR(MAX(IF(OR(P1369="",Q1369="",R1369=""),"",IF(AND(MONTH(E1369)=2,MONTH(F1369)=2),(NETWORKDAYS(E1369,F1369,Lister!$D$7:$D$16)-R1369)*O1369/NETWORKDAYS(Lister!$D$21,Lister!$E$21,Lister!$D$7:$D$16),IF(AND(MONTH(E1369)=2,F1369&gt;DATE(2022,2,28)),(NETWORKDAYS(E1369,Lister!$E$21,Lister!$D$7:$D$16)-R1369)*O1369/NETWORKDAYS(Lister!$D$21,Lister!$E$21,Lister!$D$7:$D$16),IF(AND(E1369&lt;DATE(2022,2,1),MONTH(F1369)=2),(NETWORKDAYS(Lister!$D$21,F1369,Lister!$D$7:$D$16)-R1369)*O1369/NETWORKDAYS(Lister!$D$21,Lister!$E$21,Lister!$D$7:$D$16),IF(AND(E1369&lt;DATE(2022,2,1),F1369&gt;DATE(2022,2,28)),(NETWORKDAYS(Lister!$D$21,Lister!$E$21,Lister!$D$7:$D$16)-R1369)*O1369/NETWORKDAYS(Lister!$D$21,Lister!$E$21,Lister!$D$7:$D$16),IF(OR(AND(E1369&lt;DATE(2022,2,1),F1369&lt;DATE(2022,2,1)),E1369&gt;DATE(2022,2,28)),0)))))),0),"")</f>
        <v/>
      </c>
      <c r="V1369" s="23" t="str">
        <f t="shared" si="150"/>
        <v/>
      </c>
      <c r="W1369" s="23" t="str">
        <f t="shared" si="151"/>
        <v/>
      </c>
      <c r="X1369" s="24" t="str">
        <f t="shared" si="152"/>
        <v/>
      </c>
    </row>
    <row r="1370" spans="1:24" x14ac:dyDescent="0.3">
      <c r="A1370" s="4" t="str">
        <f t="shared" si="153"/>
        <v/>
      </c>
      <c r="B1370" s="41"/>
      <c r="C1370" s="42"/>
      <c r="D1370" s="43"/>
      <c r="E1370" s="44"/>
      <c r="F1370" s="44"/>
      <c r="G1370" s="17" t="str">
        <f>IF(OR(E1370="",F1370=""),"",NETWORKDAYS(E1370,F1370,Lister!$D$7:$D$16))</f>
        <v/>
      </c>
      <c r="I1370" s="45" t="str">
        <f t="shared" si="147"/>
        <v/>
      </c>
      <c r="J1370" s="46"/>
      <c r="K1370" s="47">
        <f>IF(ISNUMBER('Opsparede løndele'!I1355),J1370+'Opsparede løndele'!I1355,J1370)</f>
        <v>0</v>
      </c>
      <c r="L1370" s="48"/>
      <c r="M1370" s="49"/>
      <c r="N1370" s="23" t="str">
        <f t="shared" si="148"/>
        <v/>
      </c>
      <c r="O1370" s="21" t="str">
        <f t="shared" si="149"/>
        <v/>
      </c>
      <c r="P1370" s="49"/>
      <c r="Q1370" s="49"/>
      <c r="R1370" s="49"/>
      <c r="S1370" s="22" t="str">
        <f>IFERROR(MAX(IF(OR(P1370="",Q1370="",R1370=""),"",IF(AND(MONTH(E1370)=12,MONTH(F1370)=12),(NETWORKDAYS(E1370,F1370,Lister!$D$7:$D$16)-P1370)*O1370/NETWORKDAYS(Lister!$D$19,Lister!$E$19,Lister!$D$7:$D$16),IF(AND(MONTH(E1370)=12,F1370&gt;DATE(2021,12,31)),(NETWORKDAYS(E1370,Lister!$E$19,Lister!$D$7:$D$16)-P1370)*O1370/NETWORKDAYS(Lister!$D$19,Lister!$E$19,Lister!$D$7:$D$16),IF(E1370&gt;DATE(2021,12,31),0)))),0),"")</f>
        <v/>
      </c>
      <c r="T1370" s="22" t="str">
        <f>IFERROR(MAX(IF(OR(P1370="",Q1370="",R1370=""),"",IF(AND(MONTH(E1370)=1,MONTH(F1370)=1),(NETWORKDAYS(E1370,F1370,Lister!$D$7:$D$16)-Q1370)*O1370/NETWORKDAYS(Lister!$D$20,Lister!$E$20,Lister!$D$7:$D$16),IF(AND(MONTH(E1370)=1,F1370&gt;DATE(2022,1,31)),(NETWORKDAYS(E1370,Lister!$E$20,Lister!$D$7:$D$16)-Q1370)*O1370/NETWORKDAYS(Lister!$D$20,Lister!$E$20,Lister!$D$7:$D$16),IF(AND(E1370&lt;DATE(2022,1,1),MONTH(F1370)=1),(NETWORKDAYS(Lister!$D$20,F1370,Lister!$D$7:$D$16)-Q1370)*O1370/NETWORKDAYS(Lister!$D$20,Lister!$E$20,Lister!$D$7:$D$16),IF(AND(E1370&lt;DATE(2022,1,1),F1370&gt;DATE(2022,1,31)),(NETWORKDAYS(Lister!$D$20,Lister!$E$20,Lister!$D$7:$D$16)-Q1370)*O1370/NETWORKDAYS(Lister!$D$20,Lister!$E$20,Lister!$D$7:$D$16),IF(OR(AND(E1370&lt;DATE(2022,1,1),F1370&lt;DATE(2022,1,1)),E1370&gt;DATE(2022,1,31)),0)))))),0),"")</f>
        <v/>
      </c>
      <c r="U1370" s="22" t="str">
        <f>IFERROR(MAX(IF(OR(P1370="",Q1370="",R1370=""),"",IF(AND(MONTH(E1370)=2,MONTH(F1370)=2),(NETWORKDAYS(E1370,F1370,Lister!$D$7:$D$16)-R1370)*O1370/NETWORKDAYS(Lister!$D$21,Lister!$E$21,Lister!$D$7:$D$16),IF(AND(MONTH(E1370)=2,F1370&gt;DATE(2022,2,28)),(NETWORKDAYS(E1370,Lister!$E$21,Lister!$D$7:$D$16)-R1370)*O1370/NETWORKDAYS(Lister!$D$21,Lister!$E$21,Lister!$D$7:$D$16),IF(AND(E1370&lt;DATE(2022,2,1),MONTH(F1370)=2),(NETWORKDAYS(Lister!$D$21,F1370,Lister!$D$7:$D$16)-R1370)*O1370/NETWORKDAYS(Lister!$D$21,Lister!$E$21,Lister!$D$7:$D$16),IF(AND(E1370&lt;DATE(2022,2,1),F1370&gt;DATE(2022,2,28)),(NETWORKDAYS(Lister!$D$21,Lister!$E$21,Lister!$D$7:$D$16)-R1370)*O1370/NETWORKDAYS(Lister!$D$21,Lister!$E$21,Lister!$D$7:$D$16),IF(OR(AND(E1370&lt;DATE(2022,2,1),F1370&lt;DATE(2022,2,1)),E1370&gt;DATE(2022,2,28)),0)))))),0),"")</f>
        <v/>
      </c>
      <c r="V1370" s="23" t="str">
        <f t="shared" si="150"/>
        <v/>
      </c>
      <c r="W1370" s="23" t="str">
        <f t="shared" si="151"/>
        <v/>
      </c>
      <c r="X1370" s="24" t="str">
        <f t="shared" si="152"/>
        <v/>
      </c>
    </row>
    <row r="1371" spans="1:24" x14ac:dyDescent="0.3">
      <c r="A1371" s="4" t="str">
        <f t="shared" si="153"/>
        <v/>
      </c>
      <c r="B1371" s="41"/>
      <c r="C1371" s="42"/>
      <c r="D1371" s="43"/>
      <c r="E1371" s="44"/>
      <c r="F1371" s="44"/>
      <c r="G1371" s="17" t="str">
        <f>IF(OR(E1371="",F1371=""),"",NETWORKDAYS(E1371,F1371,Lister!$D$7:$D$16))</f>
        <v/>
      </c>
      <c r="I1371" s="45" t="str">
        <f t="shared" si="147"/>
        <v/>
      </c>
      <c r="J1371" s="46"/>
      <c r="K1371" s="47">
        <f>IF(ISNUMBER('Opsparede løndele'!I1356),J1371+'Opsparede løndele'!I1356,J1371)</f>
        <v>0</v>
      </c>
      <c r="L1371" s="48"/>
      <c r="M1371" s="49"/>
      <c r="N1371" s="23" t="str">
        <f t="shared" si="148"/>
        <v/>
      </c>
      <c r="O1371" s="21" t="str">
        <f t="shared" si="149"/>
        <v/>
      </c>
      <c r="P1371" s="49"/>
      <c r="Q1371" s="49"/>
      <c r="R1371" s="49"/>
      <c r="S1371" s="22" t="str">
        <f>IFERROR(MAX(IF(OR(P1371="",Q1371="",R1371=""),"",IF(AND(MONTH(E1371)=12,MONTH(F1371)=12),(NETWORKDAYS(E1371,F1371,Lister!$D$7:$D$16)-P1371)*O1371/NETWORKDAYS(Lister!$D$19,Lister!$E$19,Lister!$D$7:$D$16),IF(AND(MONTH(E1371)=12,F1371&gt;DATE(2021,12,31)),(NETWORKDAYS(E1371,Lister!$E$19,Lister!$D$7:$D$16)-P1371)*O1371/NETWORKDAYS(Lister!$D$19,Lister!$E$19,Lister!$D$7:$D$16),IF(E1371&gt;DATE(2021,12,31),0)))),0),"")</f>
        <v/>
      </c>
      <c r="T1371" s="22" t="str">
        <f>IFERROR(MAX(IF(OR(P1371="",Q1371="",R1371=""),"",IF(AND(MONTH(E1371)=1,MONTH(F1371)=1),(NETWORKDAYS(E1371,F1371,Lister!$D$7:$D$16)-Q1371)*O1371/NETWORKDAYS(Lister!$D$20,Lister!$E$20,Lister!$D$7:$D$16),IF(AND(MONTH(E1371)=1,F1371&gt;DATE(2022,1,31)),(NETWORKDAYS(E1371,Lister!$E$20,Lister!$D$7:$D$16)-Q1371)*O1371/NETWORKDAYS(Lister!$D$20,Lister!$E$20,Lister!$D$7:$D$16),IF(AND(E1371&lt;DATE(2022,1,1),MONTH(F1371)=1),(NETWORKDAYS(Lister!$D$20,F1371,Lister!$D$7:$D$16)-Q1371)*O1371/NETWORKDAYS(Lister!$D$20,Lister!$E$20,Lister!$D$7:$D$16),IF(AND(E1371&lt;DATE(2022,1,1),F1371&gt;DATE(2022,1,31)),(NETWORKDAYS(Lister!$D$20,Lister!$E$20,Lister!$D$7:$D$16)-Q1371)*O1371/NETWORKDAYS(Lister!$D$20,Lister!$E$20,Lister!$D$7:$D$16),IF(OR(AND(E1371&lt;DATE(2022,1,1),F1371&lt;DATE(2022,1,1)),E1371&gt;DATE(2022,1,31)),0)))))),0),"")</f>
        <v/>
      </c>
      <c r="U1371" s="22" t="str">
        <f>IFERROR(MAX(IF(OR(P1371="",Q1371="",R1371=""),"",IF(AND(MONTH(E1371)=2,MONTH(F1371)=2),(NETWORKDAYS(E1371,F1371,Lister!$D$7:$D$16)-R1371)*O1371/NETWORKDAYS(Lister!$D$21,Lister!$E$21,Lister!$D$7:$D$16),IF(AND(MONTH(E1371)=2,F1371&gt;DATE(2022,2,28)),(NETWORKDAYS(E1371,Lister!$E$21,Lister!$D$7:$D$16)-R1371)*O1371/NETWORKDAYS(Lister!$D$21,Lister!$E$21,Lister!$D$7:$D$16),IF(AND(E1371&lt;DATE(2022,2,1),MONTH(F1371)=2),(NETWORKDAYS(Lister!$D$21,F1371,Lister!$D$7:$D$16)-R1371)*O1371/NETWORKDAYS(Lister!$D$21,Lister!$E$21,Lister!$D$7:$D$16),IF(AND(E1371&lt;DATE(2022,2,1),F1371&gt;DATE(2022,2,28)),(NETWORKDAYS(Lister!$D$21,Lister!$E$21,Lister!$D$7:$D$16)-R1371)*O1371/NETWORKDAYS(Lister!$D$21,Lister!$E$21,Lister!$D$7:$D$16),IF(OR(AND(E1371&lt;DATE(2022,2,1),F1371&lt;DATE(2022,2,1)),E1371&gt;DATE(2022,2,28)),0)))))),0),"")</f>
        <v/>
      </c>
      <c r="V1371" s="23" t="str">
        <f t="shared" si="150"/>
        <v/>
      </c>
      <c r="W1371" s="23" t="str">
        <f t="shared" si="151"/>
        <v/>
      </c>
      <c r="X1371" s="24" t="str">
        <f t="shared" si="152"/>
        <v/>
      </c>
    </row>
    <row r="1372" spans="1:24" x14ac:dyDescent="0.3">
      <c r="A1372" s="4" t="str">
        <f t="shared" si="153"/>
        <v/>
      </c>
      <c r="B1372" s="41"/>
      <c r="C1372" s="42"/>
      <c r="D1372" s="43"/>
      <c r="E1372" s="44"/>
      <c r="F1372" s="44"/>
      <c r="G1372" s="17" t="str">
        <f>IF(OR(E1372="",F1372=""),"",NETWORKDAYS(E1372,F1372,Lister!$D$7:$D$16))</f>
        <v/>
      </c>
      <c r="I1372" s="45" t="str">
        <f t="shared" si="147"/>
        <v/>
      </c>
      <c r="J1372" s="46"/>
      <c r="K1372" s="47">
        <f>IF(ISNUMBER('Opsparede løndele'!I1357),J1372+'Opsparede løndele'!I1357,J1372)</f>
        <v>0</v>
      </c>
      <c r="L1372" s="48"/>
      <c r="M1372" s="49"/>
      <c r="N1372" s="23" t="str">
        <f t="shared" si="148"/>
        <v/>
      </c>
      <c r="O1372" s="21" t="str">
        <f t="shared" si="149"/>
        <v/>
      </c>
      <c r="P1372" s="49"/>
      <c r="Q1372" s="49"/>
      <c r="R1372" s="49"/>
      <c r="S1372" s="22" t="str">
        <f>IFERROR(MAX(IF(OR(P1372="",Q1372="",R1372=""),"",IF(AND(MONTH(E1372)=12,MONTH(F1372)=12),(NETWORKDAYS(E1372,F1372,Lister!$D$7:$D$16)-P1372)*O1372/NETWORKDAYS(Lister!$D$19,Lister!$E$19,Lister!$D$7:$D$16),IF(AND(MONTH(E1372)=12,F1372&gt;DATE(2021,12,31)),(NETWORKDAYS(E1372,Lister!$E$19,Lister!$D$7:$D$16)-P1372)*O1372/NETWORKDAYS(Lister!$D$19,Lister!$E$19,Lister!$D$7:$D$16),IF(E1372&gt;DATE(2021,12,31),0)))),0),"")</f>
        <v/>
      </c>
      <c r="T1372" s="22" t="str">
        <f>IFERROR(MAX(IF(OR(P1372="",Q1372="",R1372=""),"",IF(AND(MONTH(E1372)=1,MONTH(F1372)=1),(NETWORKDAYS(E1372,F1372,Lister!$D$7:$D$16)-Q1372)*O1372/NETWORKDAYS(Lister!$D$20,Lister!$E$20,Lister!$D$7:$D$16),IF(AND(MONTH(E1372)=1,F1372&gt;DATE(2022,1,31)),(NETWORKDAYS(E1372,Lister!$E$20,Lister!$D$7:$D$16)-Q1372)*O1372/NETWORKDAYS(Lister!$D$20,Lister!$E$20,Lister!$D$7:$D$16),IF(AND(E1372&lt;DATE(2022,1,1),MONTH(F1372)=1),(NETWORKDAYS(Lister!$D$20,F1372,Lister!$D$7:$D$16)-Q1372)*O1372/NETWORKDAYS(Lister!$D$20,Lister!$E$20,Lister!$D$7:$D$16),IF(AND(E1372&lt;DATE(2022,1,1),F1372&gt;DATE(2022,1,31)),(NETWORKDAYS(Lister!$D$20,Lister!$E$20,Lister!$D$7:$D$16)-Q1372)*O1372/NETWORKDAYS(Lister!$D$20,Lister!$E$20,Lister!$D$7:$D$16),IF(OR(AND(E1372&lt;DATE(2022,1,1),F1372&lt;DATE(2022,1,1)),E1372&gt;DATE(2022,1,31)),0)))))),0),"")</f>
        <v/>
      </c>
      <c r="U1372" s="22" t="str">
        <f>IFERROR(MAX(IF(OR(P1372="",Q1372="",R1372=""),"",IF(AND(MONTH(E1372)=2,MONTH(F1372)=2),(NETWORKDAYS(E1372,F1372,Lister!$D$7:$D$16)-R1372)*O1372/NETWORKDAYS(Lister!$D$21,Lister!$E$21,Lister!$D$7:$D$16),IF(AND(MONTH(E1372)=2,F1372&gt;DATE(2022,2,28)),(NETWORKDAYS(E1372,Lister!$E$21,Lister!$D$7:$D$16)-R1372)*O1372/NETWORKDAYS(Lister!$D$21,Lister!$E$21,Lister!$D$7:$D$16),IF(AND(E1372&lt;DATE(2022,2,1),MONTH(F1372)=2),(NETWORKDAYS(Lister!$D$21,F1372,Lister!$D$7:$D$16)-R1372)*O1372/NETWORKDAYS(Lister!$D$21,Lister!$E$21,Lister!$D$7:$D$16),IF(AND(E1372&lt;DATE(2022,2,1),F1372&gt;DATE(2022,2,28)),(NETWORKDAYS(Lister!$D$21,Lister!$E$21,Lister!$D$7:$D$16)-R1372)*O1372/NETWORKDAYS(Lister!$D$21,Lister!$E$21,Lister!$D$7:$D$16),IF(OR(AND(E1372&lt;DATE(2022,2,1),F1372&lt;DATE(2022,2,1)),E1372&gt;DATE(2022,2,28)),0)))))),0),"")</f>
        <v/>
      </c>
      <c r="V1372" s="23" t="str">
        <f t="shared" si="150"/>
        <v/>
      </c>
      <c r="W1372" s="23" t="str">
        <f t="shared" si="151"/>
        <v/>
      </c>
      <c r="X1372" s="24" t="str">
        <f t="shared" si="152"/>
        <v/>
      </c>
    </row>
    <row r="1373" spans="1:24" x14ac:dyDescent="0.3">
      <c r="A1373" s="4" t="str">
        <f t="shared" si="153"/>
        <v/>
      </c>
      <c r="B1373" s="41"/>
      <c r="C1373" s="42"/>
      <c r="D1373" s="43"/>
      <c r="E1373" s="44"/>
      <c r="F1373" s="44"/>
      <c r="G1373" s="17" t="str">
        <f>IF(OR(E1373="",F1373=""),"",NETWORKDAYS(E1373,F1373,Lister!$D$7:$D$16))</f>
        <v/>
      </c>
      <c r="I1373" s="45" t="str">
        <f t="shared" si="147"/>
        <v/>
      </c>
      <c r="J1373" s="46"/>
      <c r="K1373" s="47">
        <f>IF(ISNUMBER('Opsparede løndele'!I1358),J1373+'Opsparede løndele'!I1358,J1373)</f>
        <v>0</v>
      </c>
      <c r="L1373" s="48"/>
      <c r="M1373" s="49"/>
      <c r="N1373" s="23" t="str">
        <f t="shared" si="148"/>
        <v/>
      </c>
      <c r="O1373" s="21" t="str">
        <f t="shared" si="149"/>
        <v/>
      </c>
      <c r="P1373" s="49"/>
      <c r="Q1373" s="49"/>
      <c r="R1373" s="49"/>
      <c r="S1373" s="22" t="str">
        <f>IFERROR(MAX(IF(OR(P1373="",Q1373="",R1373=""),"",IF(AND(MONTH(E1373)=12,MONTH(F1373)=12),(NETWORKDAYS(E1373,F1373,Lister!$D$7:$D$16)-P1373)*O1373/NETWORKDAYS(Lister!$D$19,Lister!$E$19,Lister!$D$7:$D$16),IF(AND(MONTH(E1373)=12,F1373&gt;DATE(2021,12,31)),(NETWORKDAYS(E1373,Lister!$E$19,Lister!$D$7:$D$16)-P1373)*O1373/NETWORKDAYS(Lister!$D$19,Lister!$E$19,Lister!$D$7:$D$16),IF(E1373&gt;DATE(2021,12,31),0)))),0),"")</f>
        <v/>
      </c>
      <c r="T1373" s="22" t="str">
        <f>IFERROR(MAX(IF(OR(P1373="",Q1373="",R1373=""),"",IF(AND(MONTH(E1373)=1,MONTH(F1373)=1),(NETWORKDAYS(E1373,F1373,Lister!$D$7:$D$16)-Q1373)*O1373/NETWORKDAYS(Lister!$D$20,Lister!$E$20,Lister!$D$7:$D$16),IF(AND(MONTH(E1373)=1,F1373&gt;DATE(2022,1,31)),(NETWORKDAYS(E1373,Lister!$E$20,Lister!$D$7:$D$16)-Q1373)*O1373/NETWORKDAYS(Lister!$D$20,Lister!$E$20,Lister!$D$7:$D$16),IF(AND(E1373&lt;DATE(2022,1,1),MONTH(F1373)=1),(NETWORKDAYS(Lister!$D$20,F1373,Lister!$D$7:$D$16)-Q1373)*O1373/NETWORKDAYS(Lister!$D$20,Lister!$E$20,Lister!$D$7:$D$16),IF(AND(E1373&lt;DATE(2022,1,1),F1373&gt;DATE(2022,1,31)),(NETWORKDAYS(Lister!$D$20,Lister!$E$20,Lister!$D$7:$D$16)-Q1373)*O1373/NETWORKDAYS(Lister!$D$20,Lister!$E$20,Lister!$D$7:$D$16),IF(OR(AND(E1373&lt;DATE(2022,1,1),F1373&lt;DATE(2022,1,1)),E1373&gt;DATE(2022,1,31)),0)))))),0),"")</f>
        <v/>
      </c>
      <c r="U1373" s="22" t="str">
        <f>IFERROR(MAX(IF(OR(P1373="",Q1373="",R1373=""),"",IF(AND(MONTH(E1373)=2,MONTH(F1373)=2),(NETWORKDAYS(E1373,F1373,Lister!$D$7:$D$16)-R1373)*O1373/NETWORKDAYS(Lister!$D$21,Lister!$E$21,Lister!$D$7:$D$16),IF(AND(MONTH(E1373)=2,F1373&gt;DATE(2022,2,28)),(NETWORKDAYS(E1373,Lister!$E$21,Lister!$D$7:$D$16)-R1373)*O1373/NETWORKDAYS(Lister!$D$21,Lister!$E$21,Lister!$D$7:$D$16),IF(AND(E1373&lt;DATE(2022,2,1),MONTH(F1373)=2),(NETWORKDAYS(Lister!$D$21,F1373,Lister!$D$7:$D$16)-R1373)*O1373/NETWORKDAYS(Lister!$D$21,Lister!$E$21,Lister!$D$7:$D$16),IF(AND(E1373&lt;DATE(2022,2,1),F1373&gt;DATE(2022,2,28)),(NETWORKDAYS(Lister!$D$21,Lister!$E$21,Lister!$D$7:$D$16)-R1373)*O1373/NETWORKDAYS(Lister!$D$21,Lister!$E$21,Lister!$D$7:$D$16),IF(OR(AND(E1373&lt;DATE(2022,2,1),F1373&lt;DATE(2022,2,1)),E1373&gt;DATE(2022,2,28)),0)))))),0),"")</f>
        <v/>
      </c>
      <c r="V1373" s="23" t="str">
        <f t="shared" si="150"/>
        <v/>
      </c>
      <c r="W1373" s="23" t="str">
        <f t="shared" si="151"/>
        <v/>
      </c>
      <c r="X1373" s="24" t="str">
        <f t="shared" si="152"/>
        <v/>
      </c>
    </row>
    <row r="1374" spans="1:24" x14ac:dyDescent="0.3">
      <c r="A1374" s="4" t="str">
        <f t="shared" si="153"/>
        <v/>
      </c>
      <c r="B1374" s="41"/>
      <c r="C1374" s="42"/>
      <c r="D1374" s="43"/>
      <c r="E1374" s="44"/>
      <c r="F1374" s="44"/>
      <c r="G1374" s="17" t="str">
        <f>IF(OR(E1374="",F1374=""),"",NETWORKDAYS(E1374,F1374,Lister!$D$7:$D$16))</f>
        <v/>
      </c>
      <c r="I1374" s="45" t="str">
        <f t="shared" si="147"/>
        <v/>
      </c>
      <c r="J1374" s="46"/>
      <c r="K1374" s="47">
        <f>IF(ISNUMBER('Opsparede løndele'!I1359),J1374+'Opsparede løndele'!I1359,J1374)</f>
        <v>0</v>
      </c>
      <c r="L1374" s="48"/>
      <c r="M1374" s="49"/>
      <c r="N1374" s="23" t="str">
        <f t="shared" si="148"/>
        <v/>
      </c>
      <c r="O1374" s="21" t="str">
        <f t="shared" si="149"/>
        <v/>
      </c>
      <c r="P1374" s="49"/>
      <c r="Q1374" s="49"/>
      <c r="R1374" s="49"/>
      <c r="S1374" s="22" t="str">
        <f>IFERROR(MAX(IF(OR(P1374="",Q1374="",R1374=""),"",IF(AND(MONTH(E1374)=12,MONTH(F1374)=12),(NETWORKDAYS(E1374,F1374,Lister!$D$7:$D$16)-P1374)*O1374/NETWORKDAYS(Lister!$D$19,Lister!$E$19,Lister!$D$7:$D$16),IF(AND(MONTH(E1374)=12,F1374&gt;DATE(2021,12,31)),(NETWORKDAYS(E1374,Lister!$E$19,Lister!$D$7:$D$16)-P1374)*O1374/NETWORKDAYS(Lister!$D$19,Lister!$E$19,Lister!$D$7:$D$16),IF(E1374&gt;DATE(2021,12,31),0)))),0),"")</f>
        <v/>
      </c>
      <c r="T1374" s="22" t="str">
        <f>IFERROR(MAX(IF(OR(P1374="",Q1374="",R1374=""),"",IF(AND(MONTH(E1374)=1,MONTH(F1374)=1),(NETWORKDAYS(E1374,F1374,Lister!$D$7:$D$16)-Q1374)*O1374/NETWORKDAYS(Lister!$D$20,Lister!$E$20,Lister!$D$7:$D$16),IF(AND(MONTH(E1374)=1,F1374&gt;DATE(2022,1,31)),(NETWORKDAYS(E1374,Lister!$E$20,Lister!$D$7:$D$16)-Q1374)*O1374/NETWORKDAYS(Lister!$D$20,Lister!$E$20,Lister!$D$7:$D$16),IF(AND(E1374&lt;DATE(2022,1,1),MONTH(F1374)=1),(NETWORKDAYS(Lister!$D$20,F1374,Lister!$D$7:$D$16)-Q1374)*O1374/NETWORKDAYS(Lister!$D$20,Lister!$E$20,Lister!$D$7:$D$16),IF(AND(E1374&lt;DATE(2022,1,1),F1374&gt;DATE(2022,1,31)),(NETWORKDAYS(Lister!$D$20,Lister!$E$20,Lister!$D$7:$D$16)-Q1374)*O1374/NETWORKDAYS(Lister!$D$20,Lister!$E$20,Lister!$D$7:$D$16),IF(OR(AND(E1374&lt;DATE(2022,1,1),F1374&lt;DATE(2022,1,1)),E1374&gt;DATE(2022,1,31)),0)))))),0),"")</f>
        <v/>
      </c>
      <c r="U1374" s="22" t="str">
        <f>IFERROR(MAX(IF(OR(P1374="",Q1374="",R1374=""),"",IF(AND(MONTH(E1374)=2,MONTH(F1374)=2),(NETWORKDAYS(E1374,F1374,Lister!$D$7:$D$16)-R1374)*O1374/NETWORKDAYS(Lister!$D$21,Lister!$E$21,Lister!$D$7:$D$16),IF(AND(MONTH(E1374)=2,F1374&gt;DATE(2022,2,28)),(NETWORKDAYS(E1374,Lister!$E$21,Lister!$D$7:$D$16)-R1374)*O1374/NETWORKDAYS(Lister!$D$21,Lister!$E$21,Lister!$D$7:$D$16),IF(AND(E1374&lt;DATE(2022,2,1),MONTH(F1374)=2),(NETWORKDAYS(Lister!$D$21,F1374,Lister!$D$7:$D$16)-R1374)*O1374/NETWORKDAYS(Lister!$D$21,Lister!$E$21,Lister!$D$7:$D$16),IF(AND(E1374&lt;DATE(2022,2,1),F1374&gt;DATE(2022,2,28)),(NETWORKDAYS(Lister!$D$21,Lister!$E$21,Lister!$D$7:$D$16)-R1374)*O1374/NETWORKDAYS(Lister!$D$21,Lister!$E$21,Lister!$D$7:$D$16),IF(OR(AND(E1374&lt;DATE(2022,2,1),F1374&lt;DATE(2022,2,1)),E1374&gt;DATE(2022,2,28)),0)))))),0),"")</f>
        <v/>
      </c>
      <c r="V1374" s="23" t="str">
        <f t="shared" si="150"/>
        <v/>
      </c>
      <c r="W1374" s="23" t="str">
        <f t="shared" si="151"/>
        <v/>
      </c>
      <c r="X1374" s="24" t="str">
        <f t="shared" si="152"/>
        <v/>
      </c>
    </row>
    <row r="1375" spans="1:24" x14ac:dyDescent="0.3">
      <c r="A1375" s="4" t="str">
        <f t="shared" si="153"/>
        <v/>
      </c>
      <c r="B1375" s="41"/>
      <c r="C1375" s="42"/>
      <c r="D1375" s="43"/>
      <c r="E1375" s="44"/>
      <c r="F1375" s="44"/>
      <c r="G1375" s="17" t="str">
        <f>IF(OR(E1375="",F1375=""),"",NETWORKDAYS(E1375,F1375,Lister!$D$7:$D$16))</f>
        <v/>
      </c>
      <c r="I1375" s="45" t="str">
        <f t="shared" si="147"/>
        <v/>
      </c>
      <c r="J1375" s="46"/>
      <c r="K1375" s="47">
        <f>IF(ISNUMBER('Opsparede løndele'!I1360),J1375+'Opsparede løndele'!I1360,J1375)</f>
        <v>0</v>
      </c>
      <c r="L1375" s="48"/>
      <c r="M1375" s="49"/>
      <c r="N1375" s="23" t="str">
        <f t="shared" si="148"/>
        <v/>
      </c>
      <c r="O1375" s="21" t="str">
        <f t="shared" si="149"/>
        <v/>
      </c>
      <c r="P1375" s="49"/>
      <c r="Q1375" s="49"/>
      <c r="R1375" s="49"/>
      <c r="S1375" s="22" t="str">
        <f>IFERROR(MAX(IF(OR(P1375="",Q1375="",R1375=""),"",IF(AND(MONTH(E1375)=12,MONTH(F1375)=12),(NETWORKDAYS(E1375,F1375,Lister!$D$7:$D$16)-P1375)*O1375/NETWORKDAYS(Lister!$D$19,Lister!$E$19,Lister!$D$7:$D$16),IF(AND(MONTH(E1375)=12,F1375&gt;DATE(2021,12,31)),(NETWORKDAYS(E1375,Lister!$E$19,Lister!$D$7:$D$16)-P1375)*O1375/NETWORKDAYS(Lister!$D$19,Lister!$E$19,Lister!$D$7:$D$16),IF(E1375&gt;DATE(2021,12,31),0)))),0),"")</f>
        <v/>
      </c>
      <c r="T1375" s="22" t="str">
        <f>IFERROR(MAX(IF(OR(P1375="",Q1375="",R1375=""),"",IF(AND(MONTH(E1375)=1,MONTH(F1375)=1),(NETWORKDAYS(E1375,F1375,Lister!$D$7:$D$16)-Q1375)*O1375/NETWORKDAYS(Lister!$D$20,Lister!$E$20,Lister!$D$7:$D$16),IF(AND(MONTH(E1375)=1,F1375&gt;DATE(2022,1,31)),(NETWORKDAYS(E1375,Lister!$E$20,Lister!$D$7:$D$16)-Q1375)*O1375/NETWORKDAYS(Lister!$D$20,Lister!$E$20,Lister!$D$7:$D$16),IF(AND(E1375&lt;DATE(2022,1,1),MONTH(F1375)=1),(NETWORKDAYS(Lister!$D$20,F1375,Lister!$D$7:$D$16)-Q1375)*O1375/NETWORKDAYS(Lister!$D$20,Lister!$E$20,Lister!$D$7:$D$16),IF(AND(E1375&lt;DATE(2022,1,1),F1375&gt;DATE(2022,1,31)),(NETWORKDAYS(Lister!$D$20,Lister!$E$20,Lister!$D$7:$D$16)-Q1375)*O1375/NETWORKDAYS(Lister!$D$20,Lister!$E$20,Lister!$D$7:$D$16),IF(OR(AND(E1375&lt;DATE(2022,1,1),F1375&lt;DATE(2022,1,1)),E1375&gt;DATE(2022,1,31)),0)))))),0),"")</f>
        <v/>
      </c>
      <c r="U1375" s="22" t="str">
        <f>IFERROR(MAX(IF(OR(P1375="",Q1375="",R1375=""),"",IF(AND(MONTH(E1375)=2,MONTH(F1375)=2),(NETWORKDAYS(E1375,F1375,Lister!$D$7:$D$16)-R1375)*O1375/NETWORKDAYS(Lister!$D$21,Lister!$E$21,Lister!$D$7:$D$16),IF(AND(MONTH(E1375)=2,F1375&gt;DATE(2022,2,28)),(NETWORKDAYS(E1375,Lister!$E$21,Lister!$D$7:$D$16)-R1375)*O1375/NETWORKDAYS(Lister!$D$21,Lister!$E$21,Lister!$D$7:$D$16),IF(AND(E1375&lt;DATE(2022,2,1),MONTH(F1375)=2),(NETWORKDAYS(Lister!$D$21,F1375,Lister!$D$7:$D$16)-R1375)*O1375/NETWORKDAYS(Lister!$D$21,Lister!$E$21,Lister!$D$7:$D$16),IF(AND(E1375&lt;DATE(2022,2,1),F1375&gt;DATE(2022,2,28)),(NETWORKDAYS(Lister!$D$21,Lister!$E$21,Lister!$D$7:$D$16)-R1375)*O1375/NETWORKDAYS(Lister!$D$21,Lister!$E$21,Lister!$D$7:$D$16),IF(OR(AND(E1375&lt;DATE(2022,2,1),F1375&lt;DATE(2022,2,1)),E1375&gt;DATE(2022,2,28)),0)))))),0),"")</f>
        <v/>
      </c>
      <c r="V1375" s="23" t="str">
        <f t="shared" si="150"/>
        <v/>
      </c>
      <c r="W1375" s="23" t="str">
        <f t="shared" si="151"/>
        <v/>
      </c>
      <c r="X1375" s="24" t="str">
        <f t="shared" si="152"/>
        <v/>
      </c>
    </row>
    <row r="1376" spans="1:24" x14ac:dyDescent="0.3">
      <c r="A1376" s="4" t="str">
        <f t="shared" si="153"/>
        <v/>
      </c>
      <c r="B1376" s="41"/>
      <c r="C1376" s="42"/>
      <c r="D1376" s="43"/>
      <c r="E1376" s="44"/>
      <c r="F1376" s="44"/>
      <c r="G1376" s="17" t="str">
        <f>IF(OR(E1376="",F1376=""),"",NETWORKDAYS(E1376,F1376,Lister!$D$7:$D$16))</f>
        <v/>
      </c>
      <c r="I1376" s="45" t="str">
        <f t="shared" si="147"/>
        <v/>
      </c>
      <c r="J1376" s="46"/>
      <c r="K1376" s="47">
        <f>IF(ISNUMBER('Opsparede løndele'!I1361),J1376+'Opsparede løndele'!I1361,J1376)</f>
        <v>0</v>
      </c>
      <c r="L1376" s="48"/>
      <c r="M1376" s="49"/>
      <c r="N1376" s="23" t="str">
        <f t="shared" si="148"/>
        <v/>
      </c>
      <c r="O1376" s="21" t="str">
        <f t="shared" si="149"/>
        <v/>
      </c>
      <c r="P1376" s="49"/>
      <c r="Q1376" s="49"/>
      <c r="R1376" s="49"/>
      <c r="S1376" s="22" t="str">
        <f>IFERROR(MAX(IF(OR(P1376="",Q1376="",R1376=""),"",IF(AND(MONTH(E1376)=12,MONTH(F1376)=12),(NETWORKDAYS(E1376,F1376,Lister!$D$7:$D$16)-P1376)*O1376/NETWORKDAYS(Lister!$D$19,Lister!$E$19,Lister!$D$7:$D$16),IF(AND(MONTH(E1376)=12,F1376&gt;DATE(2021,12,31)),(NETWORKDAYS(E1376,Lister!$E$19,Lister!$D$7:$D$16)-P1376)*O1376/NETWORKDAYS(Lister!$D$19,Lister!$E$19,Lister!$D$7:$D$16),IF(E1376&gt;DATE(2021,12,31),0)))),0),"")</f>
        <v/>
      </c>
      <c r="T1376" s="22" t="str">
        <f>IFERROR(MAX(IF(OR(P1376="",Q1376="",R1376=""),"",IF(AND(MONTH(E1376)=1,MONTH(F1376)=1),(NETWORKDAYS(E1376,F1376,Lister!$D$7:$D$16)-Q1376)*O1376/NETWORKDAYS(Lister!$D$20,Lister!$E$20,Lister!$D$7:$D$16),IF(AND(MONTH(E1376)=1,F1376&gt;DATE(2022,1,31)),(NETWORKDAYS(E1376,Lister!$E$20,Lister!$D$7:$D$16)-Q1376)*O1376/NETWORKDAYS(Lister!$D$20,Lister!$E$20,Lister!$D$7:$D$16),IF(AND(E1376&lt;DATE(2022,1,1),MONTH(F1376)=1),(NETWORKDAYS(Lister!$D$20,F1376,Lister!$D$7:$D$16)-Q1376)*O1376/NETWORKDAYS(Lister!$D$20,Lister!$E$20,Lister!$D$7:$D$16),IF(AND(E1376&lt;DATE(2022,1,1),F1376&gt;DATE(2022,1,31)),(NETWORKDAYS(Lister!$D$20,Lister!$E$20,Lister!$D$7:$D$16)-Q1376)*O1376/NETWORKDAYS(Lister!$D$20,Lister!$E$20,Lister!$D$7:$D$16),IF(OR(AND(E1376&lt;DATE(2022,1,1),F1376&lt;DATE(2022,1,1)),E1376&gt;DATE(2022,1,31)),0)))))),0),"")</f>
        <v/>
      </c>
      <c r="U1376" s="22" t="str">
        <f>IFERROR(MAX(IF(OR(P1376="",Q1376="",R1376=""),"",IF(AND(MONTH(E1376)=2,MONTH(F1376)=2),(NETWORKDAYS(E1376,F1376,Lister!$D$7:$D$16)-R1376)*O1376/NETWORKDAYS(Lister!$D$21,Lister!$E$21,Lister!$D$7:$D$16),IF(AND(MONTH(E1376)=2,F1376&gt;DATE(2022,2,28)),(NETWORKDAYS(E1376,Lister!$E$21,Lister!$D$7:$D$16)-R1376)*O1376/NETWORKDAYS(Lister!$D$21,Lister!$E$21,Lister!$D$7:$D$16),IF(AND(E1376&lt;DATE(2022,2,1),MONTH(F1376)=2),(NETWORKDAYS(Lister!$D$21,F1376,Lister!$D$7:$D$16)-R1376)*O1376/NETWORKDAYS(Lister!$D$21,Lister!$E$21,Lister!$D$7:$D$16),IF(AND(E1376&lt;DATE(2022,2,1),F1376&gt;DATE(2022,2,28)),(NETWORKDAYS(Lister!$D$21,Lister!$E$21,Lister!$D$7:$D$16)-R1376)*O1376/NETWORKDAYS(Lister!$D$21,Lister!$E$21,Lister!$D$7:$D$16),IF(OR(AND(E1376&lt;DATE(2022,2,1),F1376&lt;DATE(2022,2,1)),E1376&gt;DATE(2022,2,28)),0)))))),0),"")</f>
        <v/>
      </c>
      <c r="V1376" s="23" t="str">
        <f t="shared" si="150"/>
        <v/>
      </c>
      <c r="W1376" s="23" t="str">
        <f t="shared" si="151"/>
        <v/>
      </c>
      <c r="X1376" s="24" t="str">
        <f t="shared" si="152"/>
        <v/>
      </c>
    </row>
    <row r="1377" spans="1:24" x14ac:dyDescent="0.3">
      <c r="A1377" s="4" t="str">
        <f t="shared" si="153"/>
        <v/>
      </c>
      <c r="B1377" s="41"/>
      <c r="C1377" s="42"/>
      <c r="D1377" s="43"/>
      <c r="E1377" s="44"/>
      <c r="F1377" s="44"/>
      <c r="G1377" s="17" t="str">
        <f>IF(OR(E1377="",F1377=""),"",NETWORKDAYS(E1377,F1377,Lister!$D$7:$D$16))</f>
        <v/>
      </c>
      <c r="I1377" s="45" t="str">
        <f t="shared" si="147"/>
        <v/>
      </c>
      <c r="J1377" s="46"/>
      <c r="K1377" s="47">
        <f>IF(ISNUMBER('Opsparede løndele'!I1362),J1377+'Opsparede løndele'!I1362,J1377)</f>
        <v>0</v>
      </c>
      <c r="L1377" s="48"/>
      <c r="M1377" s="49"/>
      <c r="N1377" s="23" t="str">
        <f t="shared" si="148"/>
        <v/>
      </c>
      <c r="O1377" s="21" t="str">
        <f t="shared" si="149"/>
        <v/>
      </c>
      <c r="P1377" s="49"/>
      <c r="Q1377" s="49"/>
      <c r="R1377" s="49"/>
      <c r="S1377" s="22" t="str">
        <f>IFERROR(MAX(IF(OR(P1377="",Q1377="",R1377=""),"",IF(AND(MONTH(E1377)=12,MONTH(F1377)=12),(NETWORKDAYS(E1377,F1377,Lister!$D$7:$D$16)-P1377)*O1377/NETWORKDAYS(Lister!$D$19,Lister!$E$19,Lister!$D$7:$D$16),IF(AND(MONTH(E1377)=12,F1377&gt;DATE(2021,12,31)),(NETWORKDAYS(E1377,Lister!$E$19,Lister!$D$7:$D$16)-P1377)*O1377/NETWORKDAYS(Lister!$D$19,Lister!$E$19,Lister!$D$7:$D$16),IF(E1377&gt;DATE(2021,12,31),0)))),0),"")</f>
        <v/>
      </c>
      <c r="T1377" s="22" t="str">
        <f>IFERROR(MAX(IF(OR(P1377="",Q1377="",R1377=""),"",IF(AND(MONTH(E1377)=1,MONTH(F1377)=1),(NETWORKDAYS(E1377,F1377,Lister!$D$7:$D$16)-Q1377)*O1377/NETWORKDAYS(Lister!$D$20,Lister!$E$20,Lister!$D$7:$D$16),IF(AND(MONTH(E1377)=1,F1377&gt;DATE(2022,1,31)),(NETWORKDAYS(E1377,Lister!$E$20,Lister!$D$7:$D$16)-Q1377)*O1377/NETWORKDAYS(Lister!$D$20,Lister!$E$20,Lister!$D$7:$D$16),IF(AND(E1377&lt;DATE(2022,1,1),MONTH(F1377)=1),(NETWORKDAYS(Lister!$D$20,F1377,Lister!$D$7:$D$16)-Q1377)*O1377/NETWORKDAYS(Lister!$D$20,Lister!$E$20,Lister!$D$7:$D$16),IF(AND(E1377&lt;DATE(2022,1,1),F1377&gt;DATE(2022,1,31)),(NETWORKDAYS(Lister!$D$20,Lister!$E$20,Lister!$D$7:$D$16)-Q1377)*O1377/NETWORKDAYS(Lister!$D$20,Lister!$E$20,Lister!$D$7:$D$16),IF(OR(AND(E1377&lt;DATE(2022,1,1),F1377&lt;DATE(2022,1,1)),E1377&gt;DATE(2022,1,31)),0)))))),0),"")</f>
        <v/>
      </c>
      <c r="U1377" s="22" t="str">
        <f>IFERROR(MAX(IF(OR(P1377="",Q1377="",R1377=""),"",IF(AND(MONTH(E1377)=2,MONTH(F1377)=2),(NETWORKDAYS(E1377,F1377,Lister!$D$7:$D$16)-R1377)*O1377/NETWORKDAYS(Lister!$D$21,Lister!$E$21,Lister!$D$7:$D$16),IF(AND(MONTH(E1377)=2,F1377&gt;DATE(2022,2,28)),(NETWORKDAYS(E1377,Lister!$E$21,Lister!$D$7:$D$16)-R1377)*O1377/NETWORKDAYS(Lister!$D$21,Lister!$E$21,Lister!$D$7:$D$16),IF(AND(E1377&lt;DATE(2022,2,1),MONTH(F1377)=2),(NETWORKDAYS(Lister!$D$21,F1377,Lister!$D$7:$D$16)-R1377)*O1377/NETWORKDAYS(Lister!$D$21,Lister!$E$21,Lister!$D$7:$D$16),IF(AND(E1377&lt;DATE(2022,2,1),F1377&gt;DATE(2022,2,28)),(NETWORKDAYS(Lister!$D$21,Lister!$E$21,Lister!$D$7:$D$16)-R1377)*O1377/NETWORKDAYS(Lister!$D$21,Lister!$E$21,Lister!$D$7:$D$16),IF(OR(AND(E1377&lt;DATE(2022,2,1),F1377&lt;DATE(2022,2,1)),E1377&gt;DATE(2022,2,28)),0)))))),0),"")</f>
        <v/>
      </c>
      <c r="V1377" s="23" t="str">
        <f t="shared" si="150"/>
        <v/>
      </c>
      <c r="W1377" s="23" t="str">
        <f t="shared" si="151"/>
        <v/>
      </c>
      <c r="X1377" s="24" t="str">
        <f t="shared" si="152"/>
        <v/>
      </c>
    </row>
    <row r="1378" spans="1:24" x14ac:dyDescent="0.3">
      <c r="A1378" s="4" t="str">
        <f t="shared" si="153"/>
        <v/>
      </c>
      <c r="B1378" s="41"/>
      <c r="C1378" s="42"/>
      <c r="D1378" s="43"/>
      <c r="E1378" s="44"/>
      <c r="F1378" s="44"/>
      <c r="G1378" s="17" t="str">
        <f>IF(OR(E1378="",F1378=""),"",NETWORKDAYS(E1378,F1378,Lister!$D$7:$D$16))</f>
        <v/>
      </c>
      <c r="I1378" s="45" t="str">
        <f t="shared" si="147"/>
        <v/>
      </c>
      <c r="J1378" s="46"/>
      <c r="K1378" s="47">
        <f>IF(ISNUMBER('Opsparede løndele'!I1363),J1378+'Opsparede løndele'!I1363,J1378)</f>
        <v>0</v>
      </c>
      <c r="L1378" s="48"/>
      <c r="M1378" s="49"/>
      <c r="N1378" s="23" t="str">
        <f t="shared" si="148"/>
        <v/>
      </c>
      <c r="O1378" s="21" t="str">
        <f t="shared" si="149"/>
        <v/>
      </c>
      <c r="P1378" s="49"/>
      <c r="Q1378" s="49"/>
      <c r="R1378" s="49"/>
      <c r="S1378" s="22" t="str">
        <f>IFERROR(MAX(IF(OR(P1378="",Q1378="",R1378=""),"",IF(AND(MONTH(E1378)=12,MONTH(F1378)=12),(NETWORKDAYS(E1378,F1378,Lister!$D$7:$D$16)-P1378)*O1378/NETWORKDAYS(Lister!$D$19,Lister!$E$19,Lister!$D$7:$D$16),IF(AND(MONTH(E1378)=12,F1378&gt;DATE(2021,12,31)),(NETWORKDAYS(E1378,Lister!$E$19,Lister!$D$7:$D$16)-P1378)*O1378/NETWORKDAYS(Lister!$D$19,Lister!$E$19,Lister!$D$7:$D$16),IF(E1378&gt;DATE(2021,12,31),0)))),0),"")</f>
        <v/>
      </c>
      <c r="T1378" s="22" t="str">
        <f>IFERROR(MAX(IF(OR(P1378="",Q1378="",R1378=""),"",IF(AND(MONTH(E1378)=1,MONTH(F1378)=1),(NETWORKDAYS(E1378,F1378,Lister!$D$7:$D$16)-Q1378)*O1378/NETWORKDAYS(Lister!$D$20,Lister!$E$20,Lister!$D$7:$D$16),IF(AND(MONTH(E1378)=1,F1378&gt;DATE(2022,1,31)),(NETWORKDAYS(E1378,Lister!$E$20,Lister!$D$7:$D$16)-Q1378)*O1378/NETWORKDAYS(Lister!$D$20,Lister!$E$20,Lister!$D$7:$D$16),IF(AND(E1378&lt;DATE(2022,1,1),MONTH(F1378)=1),(NETWORKDAYS(Lister!$D$20,F1378,Lister!$D$7:$D$16)-Q1378)*O1378/NETWORKDAYS(Lister!$D$20,Lister!$E$20,Lister!$D$7:$D$16),IF(AND(E1378&lt;DATE(2022,1,1),F1378&gt;DATE(2022,1,31)),(NETWORKDAYS(Lister!$D$20,Lister!$E$20,Lister!$D$7:$D$16)-Q1378)*O1378/NETWORKDAYS(Lister!$D$20,Lister!$E$20,Lister!$D$7:$D$16),IF(OR(AND(E1378&lt;DATE(2022,1,1),F1378&lt;DATE(2022,1,1)),E1378&gt;DATE(2022,1,31)),0)))))),0),"")</f>
        <v/>
      </c>
      <c r="U1378" s="22" t="str">
        <f>IFERROR(MAX(IF(OR(P1378="",Q1378="",R1378=""),"",IF(AND(MONTH(E1378)=2,MONTH(F1378)=2),(NETWORKDAYS(E1378,F1378,Lister!$D$7:$D$16)-R1378)*O1378/NETWORKDAYS(Lister!$D$21,Lister!$E$21,Lister!$D$7:$D$16),IF(AND(MONTH(E1378)=2,F1378&gt;DATE(2022,2,28)),(NETWORKDAYS(E1378,Lister!$E$21,Lister!$D$7:$D$16)-R1378)*O1378/NETWORKDAYS(Lister!$D$21,Lister!$E$21,Lister!$D$7:$D$16),IF(AND(E1378&lt;DATE(2022,2,1),MONTH(F1378)=2),(NETWORKDAYS(Lister!$D$21,F1378,Lister!$D$7:$D$16)-R1378)*O1378/NETWORKDAYS(Lister!$D$21,Lister!$E$21,Lister!$D$7:$D$16),IF(AND(E1378&lt;DATE(2022,2,1),F1378&gt;DATE(2022,2,28)),(NETWORKDAYS(Lister!$D$21,Lister!$E$21,Lister!$D$7:$D$16)-R1378)*O1378/NETWORKDAYS(Lister!$D$21,Lister!$E$21,Lister!$D$7:$D$16),IF(OR(AND(E1378&lt;DATE(2022,2,1),F1378&lt;DATE(2022,2,1)),E1378&gt;DATE(2022,2,28)),0)))))),0),"")</f>
        <v/>
      </c>
      <c r="V1378" s="23" t="str">
        <f t="shared" si="150"/>
        <v/>
      </c>
      <c r="W1378" s="23" t="str">
        <f t="shared" si="151"/>
        <v/>
      </c>
      <c r="X1378" s="24" t="str">
        <f t="shared" si="152"/>
        <v/>
      </c>
    </row>
    <row r="1379" spans="1:24" x14ac:dyDescent="0.3">
      <c r="A1379" s="4" t="str">
        <f t="shared" si="153"/>
        <v/>
      </c>
      <c r="B1379" s="41"/>
      <c r="C1379" s="42"/>
      <c r="D1379" s="43"/>
      <c r="E1379" s="44"/>
      <c r="F1379" s="44"/>
      <c r="G1379" s="17" t="str">
        <f>IF(OR(E1379="",F1379=""),"",NETWORKDAYS(E1379,F1379,Lister!$D$7:$D$16))</f>
        <v/>
      </c>
      <c r="I1379" s="45" t="str">
        <f t="shared" si="147"/>
        <v/>
      </c>
      <c r="J1379" s="46"/>
      <c r="K1379" s="47">
        <f>IF(ISNUMBER('Opsparede løndele'!I1364),J1379+'Opsparede løndele'!I1364,J1379)</f>
        <v>0</v>
      </c>
      <c r="L1379" s="48"/>
      <c r="M1379" s="49"/>
      <c r="N1379" s="23" t="str">
        <f t="shared" si="148"/>
        <v/>
      </c>
      <c r="O1379" s="21" t="str">
        <f t="shared" si="149"/>
        <v/>
      </c>
      <c r="P1379" s="49"/>
      <c r="Q1379" s="49"/>
      <c r="R1379" s="49"/>
      <c r="S1379" s="22" t="str">
        <f>IFERROR(MAX(IF(OR(P1379="",Q1379="",R1379=""),"",IF(AND(MONTH(E1379)=12,MONTH(F1379)=12),(NETWORKDAYS(E1379,F1379,Lister!$D$7:$D$16)-P1379)*O1379/NETWORKDAYS(Lister!$D$19,Lister!$E$19,Lister!$D$7:$D$16),IF(AND(MONTH(E1379)=12,F1379&gt;DATE(2021,12,31)),(NETWORKDAYS(E1379,Lister!$E$19,Lister!$D$7:$D$16)-P1379)*O1379/NETWORKDAYS(Lister!$D$19,Lister!$E$19,Lister!$D$7:$D$16),IF(E1379&gt;DATE(2021,12,31),0)))),0),"")</f>
        <v/>
      </c>
      <c r="T1379" s="22" t="str">
        <f>IFERROR(MAX(IF(OR(P1379="",Q1379="",R1379=""),"",IF(AND(MONTH(E1379)=1,MONTH(F1379)=1),(NETWORKDAYS(E1379,F1379,Lister!$D$7:$D$16)-Q1379)*O1379/NETWORKDAYS(Lister!$D$20,Lister!$E$20,Lister!$D$7:$D$16),IF(AND(MONTH(E1379)=1,F1379&gt;DATE(2022,1,31)),(NETWORKDAYS(E1379,Lister!$E$20,Lister!$D$7:$D$16)-Q1379)*O1379/NETWORKDAYS(Lister!$D$20,Lister!$E$20,Lister!$D$7:$D$16),IF(AND(E1379&lt;DATE(2022,1,1),MONTH(F1379)=1),(NETWORKDAYS(Lister!$D$20,F1379,Lister!$D$7:$D$16)-Q1379)*O1379/NETWORKDAYS(Lister!$D$20,Lister!$E$20,Lister!$D$7:$D$16),IF(AND(E1379&lt;DATE(2022,1,1),F1379&gt;DATE(2022,1,31)),(NETWORKDAYS(Lister!$D$20,Lister!$E$20,Lister!$D$7:$D$16)-Q1379)*O1379/NETWORKDAYS(Lister!$D$20,Lister!$E$20,Lister!$D$7:$D$16),IF(OR(AND(E1379&lt;DATE(2022,1,1),F1379&lt;DATE(2022,1,1)),E1379&gt;DATE(2022,1,31)),0)))))),0),"")</f>
        <v/>
      </c>
      <c r="U1379" s="22" t="str">
        <f>IFERROR(MAX(IF(OR(P1379="",Q1379="",R1379=""),"",IF(AND(MONTH(E1379)=2,MONTH(F1379)=2),(NETWORKDAYS(E1379,F1379,Lister!$D$7:$D$16)-R1379)*O1379/NETWORKDAYS(Lister!$D$21,Lister!$E$21,Lister!$D$7:$D$16),IF(AND(MONTH(E1379)=2,F1379&gt;DATE(2022,2,28)),(NETWORKDAYS(E1379,Lister!$E$21,Lister!$D$7:$D$16)-R1379)*O1379/NETWORKDAYS(Lister!$D$21,Lister!$E$21,Lister!$D$7:$D$16),IF(AND(E1379&lt;DATE(2022,2,1),MONTH(F1379)=2),(NETWORKDAYS(Lister!$D$21,F1379,Lister!$D$7:$D$16)-R1379)*O1379/NETWORKDAYS(Lister!$D$21,Lister!$E$21,Lister!$D$7:$D$16),IF(AND(E1379&lt;DATE(2022,2,1),F1379&gt;DATE(2022,2,28)),(NETWORKDAYS(Lister!$D$21,Lister!$E$21,Lister!$D$7:$D$16)-R1379)*O1379/NETWORKDAYS(Lister!$D$21,Lister!$E$21,Lister!$D$7:$D$16),IF(OR(AND(E1379&lt;DATE(2022,2,1),F1379&lt;DATE(2022,2,1)),E1379&gt;DATE(2022,2,28)),0)))))),0),"")</f>
        <v/>
      </c>
      <c r="V1379" s="23" t="str">
        <f t="shared" si="150"/>
        <v/>
      </c>
      <c r="W1379" s="23" t="str">
        <f t="shared" si="151"/>
        <v/>
      </c>
      <c r="X1379" s="24" t="str">
        <f t="shared" si="152"/>
        <v/>
      </c>
    </row>
    <row r="1380" spans="1:24" x14ac:dyDescent="0.3">
      <c r="A1380" s="4" t="str">
        <f t="shared" si="153"/>
        <v/>
      </c>
      <c r="B1380" s="41"/>
      <c r="C1380" s="42"/>
      <c r="D1380" s="43"/>
      <c r="E1380" s="44"/>
      <c r="F1380" s="44"/>
      <c r="G1380" s="17" t="str">
        <f>IF(OR(E1380="",F1380=""),"",NETWORKDAYS(E1380,F1380,Lister!$D$7:$D$16))</f>
        <v/>
      </c>
      <c r="I1380" s="45" t="str">
        <f t="shared" si="147"/>
        <v/>
      </c>
      <c r="J1380" s="46"/>
      <c r="K1380" s="47">
        <f>IF(ISNUMBER('Opsparede løndele'!I1365),J1380+'Opsparede løndele'!I1365,J1380)</f>
        <v>0</v>
      </c>
      <c r="L1380" s="48"/>
      <c r="M1380" s="49"/>
      <c r="N1380" s="23" t="str">
        <f t="shared" si="148"/>
        <v/>
      </c>
      <c r="O1380" s="21" t="str">
        <f t="shared" si="149"/>
        <v/>
      </c>
      <c r="P1380" s="49"/>
      <c r="Q1380" s="49"/>
      <c r="R1380" s="49"/>
      <c r="S1380" s="22" t="str">
        <f>IFERROR(MAX(IF(OR(P1380="",Q1380="",R1380=""),"",IF(AND(MONTH(E1380)=12,MONTH(F1380)=12),(NETWORKDAYS(E1380,F1380,Lister!$D$7:$D$16)-P1380)*O1380/NETWORKDAYS(Lister!$D$19,Lister!$E$19,Lister!$D$7:$D$16),IF(AND(MONTH(E1380)=12,F1380&gt;DATE(2021,12,31)),(NETWORKDAYS(E1380,Lister!$E$19,Lister!$D$7:$D$16)-P1380)*O1380/NETWORKDAYS(Lister!$D$19,Lister!$E$19,Lister!$D$7:$D$16),IF(E1380&gt;DATE(2021,12,31),0)))),0),"")</f>
        <v/>
      </c>
      <c r="T1380" s="22" t="str">
        <f>IFERROR(MAX(IF(OR(P1380="",Q1380="",R1380=""),"",IF(AND(MONTH(E1380)=1,MONTH(F1380)=1),(NETWORKDAYS(E1380,F1380,Lister!$D$7:$D$16)-Q1380)*O1380/NETWORKDAYS(Lister!$D$20,Lister!$E$20,Lister!$D$7:$D$16),IF(AND(MONTH(E1380)=1,F1380&gt;DATE(2022,1,31)),(NETWORKDAYS(E1380,Lister!$E$20,Lister!$D$7:$D$16)-Q1380)*O1380/NETWORKDAYS(Lister!$D$20,Lister!$E$20,Lister!$D$7:$D$16),IF(AND(E1380&lt;DATE(2022,1,1),MONTH(F1380)=1),(NETWORKDAYS(Lister!$D$20,F1380,Lister!$D$7:$D$16)-Q1380)*O1380/NETWORKDAYS(Lister!$D$20,Lister!$E$20,Lister!$D$7:$D$16),IF(AND(E1380&lt;DATE(2022,1,1),F1380&gt;DATE(2022,1,31)),(NETWORKDAYS(Lister!$D$20,Lister!$E$20,Lister!$D$7:$D$16)-Q1380)*O1380/NETWORKDAYS(Lister!$D$20,Lister!$E$20,Lister!$D$7:$D$16),IF(OR(AND(E1380&lt;DATE(2022,1,1),F1380&lt;DATE(2022,1,1)),E1380&gt;DATE(2022,1,31)),0)))))),0),"")</f>
        <v/>
      </c>
      <c r="U1380" s="22" t="str">
        <f>IFERROR(MAX(IF(OR(P1380="",Q1380="",R1380=""),"",IF(AND(MONTH(E1380)=2,MONTH(F1380)=2),(NETWORKDAYS(E1380,F1380,Lister!$D$7:$D$16)-R1380)*O1380/NETWORKDAYS(Lister!$D$21,Lister!$E$21,Lister!$D$7:$D$16),IF(AND(MONTH(E1380)=2,F1380&gt;DATE(2022,2,28)),(NETWORKDAYS(E1380,Lister!$E$21,Lister!$D$7:$D$16)-R1380)*O1380/NETWORKDAYS(Lister!$D$21,Lister!$E$21,Lister!$D$7:$D$16),IF(AND(E1380&lt;DATE(2022,2,1),MONTH(F1380)=2),(NETWORKDAYS(Lister!$D$21,F1380,Lister!$D$7:$D$16)-R1380)*O1380/NETWORKDAYS(Lister!$D$21,Lister!$E$21,Lister!$D$7:$D$16),IF(AND(E1380&lt;DATE(2022,2,1),F1380&gt;DATE(2022,2,28)),(NETWORKDAYS(Lister!$D$21,Lister!$E$21,Lister!$D$7:$D$16)-R1380)*O1380/NETWORKDAYS(Lister!$D$21,Lister!$E$21,Lister!$D$7:$D$16),IF(OR(AND(E1380&lt;DATE(2022,2,1),F1380&lt;DATE(2022,2,1)),E1380&gt;DATE(2022,2,28)),0)))))),0),"")</f>
        <v/>
      </c>
      <c r="V1380" s="23" t="str">
        <f t="shared" si="150"/>
        <v/>
      </c>
      <c r="W1380" s="23" t="str">
        <f t="shared" si="151"/>
        <v/>
      </c>
      <c r="X1380" s="24" t="str">
        <f t="shared" si="152"/>
        <v/>
      </c>
    </row>
    <row r="1381" spans="1:24" x14ac:dyDescent="0.3">
      <c r="A1381" s="4" t="str">
        <f t="shared" si="153"/>
        <v/>
      </c>
      <c r="B1381" s="41"/>
      <c r="C1381" s="42"/>
      <c r="D1381" s="43"/>
      <c r="E1381" s="44"/>
      <c r="F1381" s="44"/>
      <c r="G1381" s="17" t="str">
        <f>IF(OR(E1381="",F1381=""),"",NETWORKDAYS(E1381,F1381,Lister!$D$7:$D$16))</f>
        <v/>
      </c>
      <c r="I1381" s="45" t="str">
        <f t="shared" si="147"/>
        <v/>
      </c>
      <c r="J1381" s="46"/>
      <c r="K1381" s="47">
        <f>IF(ISNUMBER('Opsparede løndele'!I1366),J1381+'Opsparede løndele'!I1366,J1381)</f>
        <v>0</v>
      </c>
      <c r="L1381" s="48"/>
      <c r="M1381" s="49"/>
      <c r="N1381" s="23" t="str">
        <f t="shared" si="148"/>
        <v/>
      </c>
      <c r="O1381" s="21" t="str">
        <f t="shared" si="149"/>
        <v/>
      </c>
      <c r="P1381" s="49"/>
      <c r="Q1381" s="49"/>
      <c r="R1381" s="49"/>
      <c r="S1381" s="22" t="str">
        <f>IFERROR(MAX(IF(OR(P1381="",Q1381="",R1381=""),"",IF(AND(MONTH(E1381)=12,MONTH(F1381)=12),(NETWORKDAYS(E1381,F1381,Lister!$D$7:$D$16)-P1381)*O1381/NETWORKDAYS(Lister!$D$19,Lister!$E$19,Lister!$D$7:$D$16),IF(AND(MONTH(E1381)=12,F1381&gt;DATE(2021,12,31)),(NETWORKDAYS(E1381,Lister!$E$19,Lister!$D$7:$D$16)-P1381)*O1381/NETWORKDAYS(Lister!$D$19,Lister!$E$19,Lister!$D$7:$D$16),IF(E1381&gt;DATE(2021,12,31),0)))),0),"")</f>
        <v/>
      </c>
      <c r="T1381" s="22" t="str">
        <f>IFERROR(MAX(IF(OR(P1381="",Q1381="",R1381=""),"",IF(AND(MONTH(E1381)=1,MONTH(F1381)=1),(NETWORKDAYS(E1381,F1381,Lister!$D$7:$D$16)-Q1381)*O1381/NETWORKDAYS(Lister!$D$20,Lister!$E$20,Lister!$D$7:$D$16),IF(AND(MONTH(E1381)=1,F1381&gt;DATE(2022,1,31)),(NETWORKDAYS(E1381,Lister!$E$20,Lister!$D$7:$D$16)-Q1381)*O1381/NETWORKDAYS(Lister!$D$20,Lister!$E$20,Lister!$D$7:$D$16),IF(AND(E1381&lt;DATE(2022,1,1),MONTH(F1381)=1),(NETWORKDAYS(Lister!$D$20,F1381,Lister!$D$7:$D$16)-Q1381)*O1381/NETWORKDAYS(Lister!$D$20,Lister!$E$20,Lister!$D$7:$D$16),IF(AND(E1381&lt;DATE(2022,1,1),F1381&gt;DATE(2022,1,31)),(NETWORKDAYS(Lister!$D$20,Lister!$E$20,Lister!$D$7:$D$16)-Q1381)*O1381/NETWORKDAYS(Lister!$D$20,Lister!$E$20,Lister!$D$7:$D$16),IF(OR(AND(E1381&lt;DATE(2022,1,1),F1381&lt;DATE(2022,1,1)),E1381&gt;DATE(2022,1,31)),0)))))),0),"")</f>
        <v/>
      </c>
      <c r="U1381" s="22" t="str">
        <f>IFERROR(MAX(IF(OR(P1381="",Q1381="",R1381=""),"",IF(AND(MONTH(E1381)=2,MONTH(F1381)=2),(NETWORKDAYS(E1381,F1381,Lister!$D$7:$D$16)-R1381)*O1381/NETWORKDAYS(Lister!$D$21,Lister!$E$21,Lister!$D$7:$D$16),IF(AND(MONTH(E1381)=2,F1381&gt;DATE(2022,2,28)),(NETWORKDAYS(E1381,Lister!$E$21,Lister!$D$7:$D$16)-R1381)*O1381/NETWORKDAYS(Lister!$D$21,Lister!$E$21,Lister!$D$7:$D$16),IF(AND(E1381&lt;DATE(2022,2,1),MONTH(F1381)=2),(NETWORKDAYS(Lister!$D$21,F1381,Lister!$D$7:$D$16)-R1381)*O1381/NETWORKDAYS(Lister!$D$21,Lister!$E$21,Lister!$D$7:$D$16),IF(AND(E1381&lt;DATE(2022,2,1),F1381&gt;DATE(2022,2,28)),(NETWORKDAYS(Lister!$D$21,Lister!$E$21,Lister!$D$7:$D$16)-R1381)*O1381/NETWORKDAYS(Lister!$D$21,Lister!$E$21,Lister!$D$7:$D$16),IF(OR(AND(E1381&lt;DATE(2022,2,1),F1381&lt;DATE(2022,2,1)),E1381&gt;DATE(2022,2,28)),0)))))),0),"")</f>
        <v/>
      </c>
      <c r="V1381" s="23" t="str">
        <f t="shared" si="150"/>
        <v/>
      </c>
      <c r="W1381" s="23" t="str">
        <f t="shared" si="151"/>
        <v/>
      </c>
      <c r="X1381" s="24" t="str">
        <f t="shared" si="152"/>
        <v/>
      </c>
    </row>
    <row r="1382" spans="1:24" x14ac:dyDescent="0.3">
      <c r="A1382" s="4" t="str">
        <f t="shared" si="153"/>
        <v/>
      </c>
      <c r="B1382" s="41"/>
      <c r="C1382" s="42"/>
      <c r="D1382" s="43"/>
      <c r="E1382" s="44"/>
      <c r="F1382" s="44"/>
      <c r="G1382" s="17" t="str">
        <f>IF(OR(E1382="",F1382=""),"",NETWORKDAYS(E1382,F1382,Lister!$D$7:$D$16))</f>
        <v/>
      </c>
      <c r="I1382" s="45" t="str">
        <f t="shared" si="147"/>
        <v/>
      </c>
      <c r="J1382" s="46"/>
      <c r="K1382" s="47">
        <f>IF(ISNUMBER('Opsparede løndele'!I1367),J1382+'Opsparede løndele'!I1367,J1382)</f>
        <v>0</v>
      </c>
      <c r="L1382" s="48"/>
      <c r="M1382" s="49"/>
      <c r="N1382" s="23" t="str">
        <f t="shared" si="148"/>
        <v/>
      </c>
      <c r="O1382" s="21" t="str">
        <f t="shared" si="149"/>
        <v/>
      </c>
      <c r="P1382" s="49"/>
      <c r="Q1382" s="49"/>
      <c r="R1382" s="49"/>
      <c r="S1382" s="22" t="str">
        <f>IFERROR(MAX(IF(OR(P1382="",Q1382="",R1382=""),"",IF(AND(MONTH(E1382)=12,MONTH(F1382)=12),(NETWORKDAYS(E1382,F1382,Lister!$D$7:$D$16)-P1382)*O1382/NETWORKDAYS(Lister!$D$19,Lister!$E$19,Lister!$D$7:$D$16),IF(AND(MONTH(E1382)=12,F1382&gt;DATE(2021,12,31)),(NETWORKDAYS(E1382,Lister!$E$19,Lister!$D$7:$D$16)-P1382)*O1382/NETWORKDAYS(Lister!$D$19,Lister!$E$19,Lister!$D$7:$D$16),IF(E1382&gt;DATE(2021,12,31),0)))),0),"")</f>
        <v/>
      </c>
      <c r="T1382" s="22" t="str">
        <f>IFERROR(MAX(IF(OR(P1382="",Q1382="",R1382=""),"",IF(AND(MONTH(E1382)=1,MONTH(F1382)=1),(NETWORKDAYS(E1382,F1382,Lister!$D$7:$D$16)-Q1382)*O1382/NETWORKDAYS(Lister!$D$20,Lister!$E$20,Lister!$D$7:$D$16),IF(AND(MONTH(E1382)=1,F1382&gt;DATE(2022,1,31)),(NETWORKDAYS(E1382,Lister!$E$20,Lister!$D$7:$D$16)-Q1382)*O1382/NETWORKDAYS(Lister!$D$20,Lister!$E$20,Lister!$D$7:$D$16),IF(AND(E1382&lt;DATE(2022,1,1),MONTH(F1382)=1),(NETWORKDAYS(Lister!$D$20,F1382,Lister!$D$7:$D$16)-Q1382)*O1382/NETWORKDAYS(Lister!$D$20,Lister!$E$20,Lister!$D$7:$D$16),IF(AND(E1382&lt;DATE(2022,1,1),F1382&gt;DATE(2022,1,31)),(NETWORKDAYS(Lister!$D$20,Lister!$E$20,Lister!$D$7:$D$16)-Q1382)*O1382/NETWORKDAYS(Lister!$D$20,Lister!$E$20,Lister!$D$7:$D$16),IF(OR(AND(E1382&lt;DATE(2022,1,1),F1382&lt;DATE(2022,1,1)),E1382&gt;DATE(2022,1,31)),0)))))),0),"")</f>
        <v/>
      </c>
      <c r="U1382" s="22" t="str">
        <f>IFERROR(MAX(IF(OR(P1382="",Q1382="",R1382=""),"",IF(AND(MONTH(E1382)=2,MONTH(F1382)=2),(NETWORKDAYS(E1382,F1382,Lister!$D$7:$D$16)-R1382)*O1382/NETWORKDAYS(Lister!$D$21,Lister!$E$21,Lister!$D$7:$D$16),IF(AND(MONTH(E1382)=2,F1382&gt;DATE(2022,2,28)),(NETWORKDAYS(E1382,Lister!$E$21,Lister!$D$7:$D$16)-R1382)*O1382/NETWORKDAYS(Lister!$D$21,Lister!$E$21,Lister!$D$7:$D$16),IF(AND(E1382&lt;DATE(2022,2,1),MONTH(F1382)=2),(NETWORKDAYS(Lister!$D$21,F1382,Lister!$D$7:$D$16)-R1382)*O1382/NETWORKDAYS(Lister!$D$21,Lister!$E$21,Lister!$D$7:$D$16),IF(AND(E1382&lt;DATE(2022,2,1),F1382&gt;DATE(2022,2,28)),(NETWORKDAYS(Lister!$D$21,Lister!$E$21,Lister!$D$7:$D$16)-R1382)*O1382/NETWORKDAYS(Lister!$D$21,Lister!$E$21,Lister!$D$7:$D$16),IF(OR(AND(E1382&lt;DATE(2022,2,1),F1382&lt;DATE(2022,2,1)),E1382&gt;DATE(2022,2,28)),0)))))),0),"")</f>
        <v/>
      </c>
      <c r="V1382" s="23" t="str">
        <f t="shared" si="150"/>
        <v/>
      </c>
      <c r="W1382" s="23" t="str">
        <f t="shared" si="151"/>
        <v/>
      </c>
      <c r="X1382" s="24" t="str">
        <f t="shared" si="152"/>
        <v/>
      </c>
    </row>
    <row r="1383" spans="1:24" x14ac:dyDescent="0.3">
      <c r="A1383" s="4" t="str">
        <f t="shared" si="153"/>
        <v/>
      </c>
      <c r="B1383" s="41"/>
      <c r="C1383" s="42"/>
      <c r="D1383" s="43"/>
      <c r="E1383" s="44"/>
      <c r="F1383" s="44"/>
      <c r="G1383" s="17" t="str">
        <f>IF(OR(E1383="",F1383=""),"",NETWORKDAYS(E1383,F1383,Lister!$D$7:$D$16))</f>
        <v/>
      </c>
      <c r="I1383" s="45" t="str">
        <f t="shared" si="147"/>
        <v/>
      </c>
      <c r="J1383" s="46"/>
      <c r="K1383" s="47">
        <f>IF(ISNUMBER('Opsparede løndele'!I1368),J1383+'Opsparede løndele'!I1368,J1383)</f>
        <v>0</v>
      </c>
      <c r="L1383" s="48"/>
      <c r="M1383" s="49"/>
      <c r="N1383" s="23" t="str">
        <f t="shared" si="148"/>
        <v/>
      </c>
      <c r="O1383" s="21" t="str">
        <f t="shared" si="149"/>
        <v/>
      </c>
      <c r="P1383" s="49"/>
      <c r="Q1383" s="49"/>
      <c r="R1383" s="49"/>
      <c r="S1383" s="22" t="str">
        <f>IFERROR(MAX(IF(OR(P1383="",Q1383="",R1383=""),"",IF(AND(MONTH(E1383)=12,MONTH(F1383)=12),(NETWORKDAYS(E1383,F1383,Lister!$D$7:$D$16)-P1383)*O1383/NETWORKDAYS(Lister!$D$19,Lister!$E$19,Lister!$D$7:$D$16),IF(AND(MONTH(E1383)=12,F1383&gt;DATE(2021,12,31)),(NETWORKDAYS(E1383,Lister!$E$19,Lister!$D$7:$D$16)-P1383)*O1383/NETWORKDAYS(Lister!$D$19,Lister!$E$19,Lister!$D$7:$D$16),IF(E1383&gt;DATE(2021,12,31),0)))),0),"")</f>
        <v/>
      </c>
      <c r="T1383" s="22" t="str">
        <f>IFERROR(MAX(IF(OR(P1383="",Q1383="",R1383=""),"",IF(AND(MONTH(E1383)=1,MONTH(F1383)=1),(NETWORKDAYS(E1383,F1383,Lister!$D$7:$D$16)-Q1383)*O1383/NETWORKDAYS(Lister!$D$20,Lister!$E$20,Lister!$D$7:$D$16),IF(AND(MONTH(E1383)=1,F1383&gt;DATE(2022,1,31)),(NETWORKDAYS(E1383,Lister!$E$20,Lister!$D$7:$D$16)-Q1383)*O1383/NETWORKDAYS(Lister!$D$20,Lister!$E$20,Lister!$D$7:$D$16),IF(AND(E1383&lt;DATE(2022,1,1),MONTH(F1383)=1),(NETWORKDAYS(Lister!$D$20,F1383,Lister!$D$7:$D$16)-Q1383)*O1383/NETWORKDAYS(Lister!$D$20,Lister!$E$20,Lister!$D$7:$D$16),IF(AND(E1383&lt;DATE(2022,1,1),F1383&gt;DATE(2022,1,31)),(NETWORKDAYS(Lister!$D$20,Lister!$E$20,Lister!$D$7:$D$16)-Q1383)*O1383/NETWORKDAYS(Lister!$D$20,Lister!$E$20,Lister!$D$7:$D$16),IF(OR(AND(E1383&lt;DATE(2022,1,1),F1383&lt;DATE(2022,1,1)),E1383&gt;DATE(2022,1,31)),0)))))),0),"")</f>
        <v/>
      </c>
      <c r="U1383" s="22" t="str">
        <f>IFERROR(MAX(IF(OR(P1383="",Q1383="",R1383=""),"",IF(AND(MONTH(E1383)=2,MONTH(F1383)=2),(NETWORKDAYS(E1383,F1383,Lister!$D$7:$D$16)-R1383)*O1383/NETWORKDAYS(Lister!$D$21,Lister!$E$21,Lister!$D$7:$D$16),IF(AND(MONTH(E1383)=2,F1383&gt;DATE(2022,2,28)),(NETWORKDAYS(E1383,Lister!$E$21,Lister!$D$7:$D$16)-R1383)*O1383/NETWORKDAYS(Lister!$D$21,Lister!$E$21,Lister!$D$7:$D$16),IF(AND(E1383&lt;DATE(2022,2,1),MONTH(F1383)=2),(NETWORKDAYS(Lister!$D$21,F1383,Lister!$D$7:$D$16)-R1383)*O1383/NETWORKDAYS(Lister!$D$21,Lister!$E$21,Lister!$D$7:$D$16),IF(AND(E1383&lt;DATE(2022,2,1),F1383&gt;DATE(2022,2,28)),(NETWORKDAYS(Lister!$D$21,Lister!$E$21,Lister!$D$7:$D$16)-R1383)*O1383/NETWORKDAYS(Lister!$D$21,Lister!$E$21,Lister!$D$7:$D$16),IF(OR(AND(E1383&lt;DATE(2022,2,1),F1383&lt;DATE(2022,2,1)),E1383&gt;DATE(2022,2,28)),0)))))),0),"")</f>
        <v/>
      </c>
      <c r="V1383" s="23" t="str">
        <f t="shared" si="150"/>
        <v/>
      </c>
      <c r="W1383" s="23" t="str">
        <f t="shared" si="151"/>
        <v/>
      </c>
      <c r="X1383" s="24" t="str">
        <f t="shared" si="152"/>
        <v/>
      </c>
    </row>
    <row r="1384" spans="1:24" x14ac:dyDescent="0.3">
      <c r="A1384" s="4" t="str">
        <f t="shared" si="153"/>
        <v/>
      </c>
      <c r="B1384" s="41"/>
      <c r="C1384" s="42"/>
      <c r="D1384" s="43"/>
      <c r="E1384" s="44"/>
      <c r="F1384" s="44"/>
      <c r="G1384" s="17" t="str">
        <f>IF(OR(E1384="",F1384=""),"",NETWORKDAYS(E1384,F1384,Lister!$D$7:$D$16))</f>
        <v/>
      </c>
      <c r="I1384" s="45" t="str">
        <f t="shared" si="147"/>
        <v/>
      </c>
      <c r="J1384" s="46"/>
      <c r="K1384" s="47">
        <f>IF(ISNUMBER('Opsparede løndele'!I1369),J1384+'Opsparede løndele'!I1369,J1384)</f>
        <v>0</v>
      </c>
      <c r="L1384" s="48"/>
      <c r="M1384" s="49"/>
      <c r="N1384" s="23" t="str">
        <f t="shared" si="148"/>
        <v/>
      </c>
      <c r="O1384" s="21" t="str">
        <f t="shared" si="149"/>
        <v/>
      </c>
      <c r="P1384" s="49"/>
      <c r="Q1384" s="49"/>
      <c r="R1384" s="49"/>
      <c r="S1384" s="22" t="str">
        <f>IFERROR(MAX(IF(OR(P1384="",Q1384="",R1384=""),"",IF(AND(MONTH(E1384)=12,MONTH(F1384)=12),(NETWORKDAYS(E1384,F1384,Lister!$D$7:$D$16)-P1384)*O1384/NETWORKDAYS(Lister!$D$19,Lister!$E$19,Lister!$D$7:$D$16),IF(AND(MONTH(E1384)=12,F1384&gt;DATE(2021,12,31)),(NETWORKDAYS(E1384,Lister!$E$19,Lister!$D$7:$D$16)-P1384)*O1384/NETWORKDAYS(Lister!$D$19,Lister!$E$19,Lister!$D$7:$D$16),IF(E1384&gt;DATE(2021,12,31),0)))),0),"")</f>
        <v/>
      </c>
      <c r="T1384" s="22" t="str">
        <f>IFERROR(MAX(IF(OR(P1384="",Q1384="",R1384=""),"",IF(AND(MONTH(E1384)=1,MONTH(F1384)=1),(NETWORKDAYS(E1384,F1384,Lister!$D$7:$D$16)-Q1384)*O1384/NETWORKDAYS(Lister!$D$20,Lister!$E$20,Lister!$D$7:$D$16),IF(AND(MONTH(E1384)=1,F1384&gt;DATE(2022,1,31)),(NETWORKDAYS(E1384,Lister!$E$20,Lister!$D$7:$D$16)-Q1384)*O1384/NETWORKDAYS(Lister!$D$20,Lister!$E$20,Lister!$D$7:$D$16),IF(AND(E1384&lt;DATE(2022,1,1),MONTH(F1384)=1),(NETWORKDAYS(Lister!$D$20,F1384,Lister!$D$7:$D$16)-Q1384)*O1384/NETWORKDAYS(Lister!$D$20,Lister!$E$20,Lister!$D$7:$D$16),IF(AND(E1384&lt;DATE(2022,1,1),F1384&gt;DATE(2022,1,31)),(NETWORKDAYS(Lister!$D$20,Lister!$E$20,Lister!$D$7:$D$16)-Q1384)*O1384/NETWORKDAYS(Lister!$D$20,Lister!$E$20,Lister!$D$7:$D$16),IF(OR(AND(E1384&lt;DATE(2022,1,1),F1384&lt;DATE(2022,1,1)),E1384&gt;DATE(2022,1,31)),0)))))),0),"")</f>
        <v/>
      </c>
      <c r="U1384" s="22" t="str">
        <f>IFERROR(MAX(IF(OR(P1384="",Q1384="",R1384=""),"",IF(AND(MONTH(E1384)=2,MONTH(F1384)=2),(NETWORKDAYS(E1384,F1384,Lister!$D$7:$D$16)-R1384)*O1384/NETWORKDAYS(Lister!$D$21,Lister!$E$21,Lister!$D$7:$D$16),IF(AND(MONTH(E1384)=2,F1384&gt;DATE(2022,2,28)),(NETWORKDAYS(E1384,Lister!$E$21,Lister!$D$7:$D$16)-R1384)*O1384/NETWORKDAYS(Lister!$D$21,Lister!$E$21,Lister!$D$7:$D$16),IF(AND(E1384&lt;DATE(2022,2,1),MONTH(F1384)=2),(NETWORKDAYS(Lister!$D$21,F1384,Lister!$D$7:$D$16)-R1384)*O1384/NETWORKDAYS(Lister!$D$21,Lister!$E$21,Lister!$D$7:$D$16),IF(AND(E1384&lt;DATE(2022,2,1),F1384&gt;DATE(2022,2,28)),(NETWORKDAYS(Lister!$D$21,Lister!$E$21,Lister!$D$7:$D$16)-R1384)*O1384/NETWORKDAYS(Lister!$D$21,Lister!$E$21,Lister!$D$7:$D$16),IF(OR(AND(E1384&lt;DATE(2022,2,1),F1384&lt;DATE(2022,2,1)),E1384&gt;DATE(2022,2,28)),0)))))),0),"")</f>
        <v/>
      </c>
      <c r="V1384" s="23" t="str">
        <f t="shared" si="150"/>
        <v/>
      </c>
      <c r="W1384" s="23" t="str">
        <f t="shared" si="151"/>
        <v/>
      </c>
      <c r="X1384" s="24" t="str">
        <f t="shared" si="152"/>
        <v/>
      </c>
    </row>
    <row r="1385" spans="1:24" x14ac:dyDescent="0.3">
      <c r="A1385" s="4" t="str">
        <f t="shared" si="153"/>
        <v/>
      </c>
      <c r="B1385" s="41"/>
      <c r="C1385" s="42"/>
      <c r="D1385" s="43"/>
      <c r="E1385" s="44"/>
      <c r="F1385" s="44"/>
      <c r="G1385" s="17" t="str">
        <f>IF(OR(E1385="",F1385=""),"",NETWORKDAYS(E1385,F1385,Lister!$D$7:$D$16))</f>
        <v/>
      </c>
      <c r="I1385" s="45" t="str">
        <f t="shared" si="147"/>
        <v/>
      </c>
      <c r="J1385" s="46"/>
      <c r="K1385" s="47">
        <f>IF(ISNUMBER('Opsparede løndele'!I1370),J1385+'Opsparede løndele'!I1370,J1385)</f>
        <v>0</v>
      </c>
      <c r="L1385" s="48"/>
      <c r="M1385" s="49"/>
      <c r="N1385" s="23" t="str">
        <f t="shared" si="148"/>
        <v/>
      </c>
      <c r="O1385" s="21" t="str">
        <f t="shared" si="149"/>
        <v/>
      </c>
      <c r="P1385" s="49"/>
      <c r="Q1385" s="49"/>
      <c r="R1385" s="49"/>
      <c r="S1385" s="22" t="str">
        <f>IFERROR(MAX(IF(OR(P1385="",Q1385="",R1385=""),"",IF(AND(MONTH(E1385)=12,MONTH(F1385)=12),(NETWORKDAYS(E1385,F1385,Lister!$D$7:$D$16)-P1385)*O1385/NETWORKDAYS(Lister!$D$19,Lister!$E$19,Lister!$D$7:$D$16),IF(AND(MONTH(E1385)=12,F1385&gt;DATE(2021,12,31)),(NETWORKDAYS(E1385,Lister!$E$19,Lister!$D$7:$D$16)-P1385)*O1385/NETWORKDAYS(Lister!$D$19,Lister!$E$19,Lister!$D$7:$D$16),IF(E1385&gt;DATE(2021,12,31),0)))),0),"")</f>
        <v/>
      </c>
      <c r="T1385" s="22" t="str">
        <f>IFERROR(MAX(IF(OR(P1385="",Q1385="",R1385=""),"",IF(AND(MONTH(E1385)=1,MONTH(F1385)=1),(NETWORKDAYS(E1385,F1385,Lister!$D$7:$D$16)-Q1385)*O1385/NETWORKDAYS(Lister!$D$20,Lister!$E$20,Lister!$D$7:$D$16),IF(AND(MONTH(E1385)=1,F1385&gt;DATE(2022,1,31)),(NETWORKDAYS(E1385,Lister!$E$20,Lister!$D$7:$D$16)-Q1385)*O1385/NETWORKDAYS(Lister!$D$20,Lister!$E$20,Lister!$D$7:$D$16),IF(AND(E1385&lt;DATE(2022,1,1),MONTH(F1385)=1),(NETWORKDAYS(Lister!$D$20,F1385,Lister!$D$7:$D$16)-Q1385)*O1385/NETWORKDAYS(Lister!$D$20,Lister!$E$20,Lister!$D$7:$D$16),IF(AND(E1385&lt;DATE(2022,1,1),F1385&gt;DATE(2022,1,31)),(NETWORKDAYS(Lister!$D$20,Lister!$E$20,Lister!$D$7:$D$16)-Q1385)*O1385/NETWORKDAYS(Lister!$D$20,Lister!$E$20,Lister!$D$7:$D$16),IF(OR(AND(E1385&lt;DATE(2022,1,1),F1385&lt;DATE(2022,1,1)),E1385&gt;DATE(2022,1,31)),0)))))),0),"")</f>
        <v/>
      </c>
      <c r="U1385" s="22" t="str">
        <f>IFERROR(MAX(IF(OR(P1385="",Q1385="",R1385=""),"",IF(AND(MONTH(E1385)=2,MONTH(F1385)=2),(NETWORKDAYS(E1385,F1385,Lister!$D$7:$D$16)-R1385)*O1385/NETWORKDAYS(Lister!$D$21,Lister!$E$21,Lister!$D$7:$D$16),IF(AND(MONTH(E1385)=2,F1385&gt;DATE(2022,2,28)),(NETWORKDAYS(E1385,Lister!$E$21,Lister!$D$7:$D$16)-R1385)*O1385/NETWORKDAYS(Lister!$D$21,Lister!$E$21,Lister!$D$7:$D$16),IF(AND(E1385&lt;DATE(2022,2,1),MONTH(F1385)=2),(NETWORKDAYS(Lister!$D$21,F1385,Lister!$D$7:$D$16)-R1385)*O1385/NETWORKDAYS(Lister!$D$21,Lister!$E$21,Lister!$D$7:$D$16),IF(AND(E1385&lt;DATE(2022,2,1),F1385&gt;DATE(2022,2,28)),(NETWORKDAYS(Lister!$D$21,Lister!$E$21,Lister!$D$7:$D$16)-R1385)*O1385/NETWORKDAYS(Lister!$D$21,Lister!$E$21,Lister!$D$7:$D$16),IF(OR(AND(E1385&lt;DATE(2022,2,1),F1385&lt;DATE(2022,2,1)),E1385&gt;DATE(2022,2,28)),0)))))),0),"")</f>
        <v/>
      </c>
      <c r="V1385" s="23" t="str">
        <f t="shared" si="150"/>
        <v/>
      </c>
      <c r="W1385" s="23" t="str">
        <f t="shared" si="151"/>
        <v/>
      </c>
      <c r="X1385" s="24" t="str">
        <f t="shared" si="152"/>
        <v/>
      </c>
    </row>
    <row r="1386" spans="1:24" x14ac:dyDescent="0.3">
      <c r="A1386" s="4" t="str">
        <f t="shared" si="153"/>
        <v/>
      </c>
      <c r="B1386" s="41"/>
      <c r="C1386" s="42"/>
      <c r="D1386" s="43"/>
      <c r="E1386" s="44"/>
      <c r="F1386" s="44"/>
      <c r="G1386" s="17" t="str">
        <f>IF(OR(E1386="",F1386=""),"",NETWORKDAYS(E1386,F1386,Lister!$D$7:$D$16))</f>
        <v/>
      </c>
      <c r="I1386" s="45" t="str">
        <f t="shared" si="147"/>
        <v/>
      </c>
      <c r="J1386" s="46"/>
      <c r="K1386" s="47">
        <f>IF(ISNUMBER('Opsparede løndele'!I1371),J1386+'Opsparede løndele'!I1371,J1386)</f>
        <v>0</v>
      </c>
      <c r="L1386" s="48"/>
      <c r="M1386" s="49"/>
      <c r="N1386" s="23" t="str">
        <f t="shared" si="148"/>
        <v/>
      </c>
      <c r="O1386" s="21" t="str">
        <f t="shared" si="149"/>
        <v/>
      </c>
      <c r="P1386" s="49"/>
      <c r="Q1386" s="49"/>
      <c r="R1386" s="49"/>
      <c r="S1386" s="22" t="str">
        <f>IFERROR(MAX(IF(OR(P1386="",Q1386="",R1386=""),"",IF(AND(MONTH(E1386)=12,MONTH(F1386)=12),(NETWORKDAYS(E1386,F1386,Lister!$D$7:$D$16)-P1386)*O1386/NETWORKDAYS(Lister!$D$19,Lister!$E$19,Lister!$D$7:$D$16),IF(AND(MONTH(E1386)=12,F1386&gt;DATE(2021,12,31)),(NETWORKDAYS(E1386,Lister!$E$19,Lister!$D$7:$D$16)-P1386)*O1386/NETWORKDAYS(Lister!$D$19,Lister!$E$19,Lister!$D$7:$D$16),IF(E1386&gt;DATE(2021,12,31),0)))),0),"")</f>
        <v/>
      </c>
      <c r="T1386" s="22" t="str">
        <f>IFERROR(MAX(IF(OR(P1386="",Q1386="",R1386=""),"",IF(AND(MONTH(E1386)=1,MONTH(F1386)=1),(NETWORKDAYS(E1386,F1386,Lister!$D$7:$D$16)-Q1386)*O1386/NETWORKDAYS(Lister!$D$20,Lister!$E$20,Lister!$D$7:$D$16),IF(AND(MONTH(E1386)=1,F1386&gt;DATE(2022,1,31)),(NETWORKDAYS(E1386,Lister!$E$20,Lister!$D$7:$D$16)-Q1386)*O1386/NETWORKDAYS(Lister!$D$20,Lister!$E$20,Lister!$D$7:$D$16),IF(AND(E1386&lt;DATE(2022,1,1),MONTH(F1386)=1),(NETWORKDAYS(Lister!$D$20,F1386,Lister!$D$7:$D$16)-Q1386)*O1386/NETWORKDAYS(Lister!$D$20,Lister!$E$20,Lister!$D$7:$D$16),IF(AND(E1386&lt;DATE(2022,1,1),F1386&gt;DATE(2022,1,31)),(NETWORKDAYS(Lister!$D$20,Lister!$E$20,Lister!$D$7:$D$16)-Q1386)*O1386/NETWORKDAYS(Lister!$D$20,Lister!$E$20,Lister!$D$7:$D$16),IF(OR(AND(E1386&lt;DATE(2022,1,1),F1386&lt;DATE(2022,1,1)),E1386&gt;DATE(2022,1,31)),0)))))),0),"")</f>
        <v/>
      </c>
      <c r="U1386" s="22" t="str">
        <f>IFERROR(MAX(IF(OR(P1386="",Q1386="",R1386=""),"",IF(AND(MONTH(E1386)=2,MONTH(F1386)=2),(NETWORKDAYS(E1386,F1386,Lister!$D$7:$D$16)-R1386)*O1386/NETWORKDAYS(Lister!$D$21,Lister!$E$21,Lister!$D$7:$D$16),IF(AND(MONTH(E1386)=2,F1386&gt;DATE(2022,2,28)),(NETWORKDAYS(E1386,Lister!$E$21,Lister!$D$7:$D$16)-R1386)*O1386/NETWORKDAYS(Lister!$D$21,Lister!$E$21,Lister!$D$7:$D$16),IF(AND(E1386&lt;DATE(2022,2,1),MONTH(F1386)=2),(NETWORKDAYS(Lister!$D$21,F1386,Lister!$D$7:$D$16)-R1386)*O1386/NETWORKDAYS(Lister!$D$21,Lister!$E$21,Lister!$D$7:$D$16),IF(AND(E1386&lt;DATE(2022,2,1),F1386&gt;DATE(2022,2,28)),(NETWORKDAYS(Lister!$D$21,Lister!$E$21,Lister!$D$7:$D$16)-R1386)*O1386/NETWORKDAYS(Lister!$D$21,Lister!$E$21,Lister!$D$7:$D$16),IF(OR(AND(E1386&lt;DATE(2022,2,1),F1386&lt;DATE(2022,2,1)),E1386&gt;DATE(2022,2,28)),0)))))),0),"")</f>
        <v/>
      </c>
      <c r="V1386" s="23" t="str">
        <f t="shared" si="150"/>
        <v/>
      </c>
      <c r="W1386" s="23" t="str">
        <f t="shared" si="151"/>
        <v/>
      </c>
      <c r="X1386" s="24" t="str">
        <f t="shared" si="152"/>
        <v/>
      </c>
    </row>
    <row r="1387" spans="1:24" x14ac:dyDescent="0.3">
      <c r="A1387" s="4" t="str">
        <f t="shared" si="153"/>
        <v/>
      </c>
      <c r="B1387" s="41"/>
      <c r="C1387" s="42"/>
      <c r="D1387" s="43"/>
      <c r="E1387" s="44"/>
      <c r="F1387" s="44"/>
      <c r="G1387" s="17" t="str">
        <f>IF(OR(E1387="",F1387=""),"",NETWORKDAYS(E1387,F1387,Lister!$D$7:$D$16))</f>
        <v/>
      </c>
      <c r="I1387" s="45" t="str">
        <f t="shared" si="147"/>
        <v/>
      </c>
      <c r="J1387" s="46"/>
      <c r="K1387" s="47">
        <f>IF(ISNUMBER('Opsparede løndele'!I1372),J1387+'Opsparede løndele'!I1372,J1387)</f>
        <v>0</v>
      </c>
      <c r="L1387" s="48"/>
      <c r="M1387" s="49"/>
      <c r="N1387" s="23" t="str">
        <f t="shared" si="148"/>
        <v/>
      </c>
      <c r="O1387" s="21" t="str">
        <f t="shared" si="149"/>
        <v/>
      </c>
      <c r="P1387" s="49"/>
      <c r="Q1387" s="49"/>
      <c r="R1387" s="49"/>
      <c r="S1387" s="22" t="str">
        <f>IFERROR(MAX(IF(OR(P1387="",Q1387="",R1387=""),"",IF(AND(MONTH(E1387)=12,MONTH(F1387)=12),(NETWORKDAYS(E1387,F1387,Lister!$D$7:$D$16)-P1387)*O1387/NETWORKDAYS(Lister!$D$19,Lister!$E$19,Lister!$D$7:$D$16),IF(AND(MONTH(E1387)=12,F1387&gt;DATE(2021,12,31)),(NETWORKDAYS(E1387,Lister!$E$19,Lister!$D$7:$D$16)-P1387)*O1387/NETWORKDAYS(Lister!$D$19,Lister!$E$19,Lister!$D$7:$D$16),IF(E1387&gt;DATE(2021,12,31),0)))),0),"")</f>
        <v/>
      </c>
      <c r="T1387" s="22" t="str">
        <f>IFERROR(MAX(IF(OR(P1387="",Q1387="",R1387=""),"",IF(AND(MONTH(E1387)=1,MONTH(F1387)=1),(NETWORKDAYS(E1387,F1387,Lister!$D$7:$D$16)-Q1387)*O1387/NETWORKDAYS(Lister!$D$20,Lister!$E$20,Lister!$D$7:$D$16),IF(AND(MONTH(E1387)=1,F1387&gt;DATE(2022,1,31)),(NETWORKDAYS(E1387,Lister!$E$20,Lister!$D$7:$D$16)-Q1387)*O1387/NETWORKDAYS(Lister!$D$20,Lister!$E$20,Lister!$D$7:$D$16),IF(AND(E1387&lt;DATE(2022,1,1),MONTH(F1387)=1),(NETWORKDAYS(Lister!$D$20,F1387,Lister!$D$7:$D$16)-Q1387)*O1387/NETWORKDAYS(Lister!$D$20,Lister!$E$20,Lister!$D$7:$D$16),IF(AND(E1387&lt;DATE(2022,1,1),F1387&gt;DATE(2022,1,31)),(NETWORKDAYS(Lister!$D$20,Lister!$E$20,Lister!$D$7:$D$16)-Q1387)*O1387/NETWORKDAYS(Lister!$D$20,Lister!$E$20,Lister!$D$7:$D$16),IF(OR(AND(E1387&lt;DATE(2022,1,1),F1387&lt;DATE(2022,1,1)),E1387&gt;DATE(2022,1,31)),0)))))),0),"")</f>
        <v/>
      </c>
      <c r="U1387" s="22" t="str">
        <f>IFERROR(MAX(IF(OR(P1387="",Q1387="",R1387=""),"",IF(AND(MONTH(E1387)=2,MONTH(F1387)=2),(NETWORKDAYS(E1387,F1387,Lister!$D$7:$D$16)-R1387)*O1387/NETWORKDAYS(Lister!$D$21,Lister!$E$21,Lister!$D$7:$D$16),IF(AND(MONTH(E1387)=2,F1387&gt;DATE(2022,2,28)),(NETWORKDAYS(E1387,Lister!$E$21,Lister!$D$7:$D$16)-R1387)*O1387/NETWORKDAYS(Lister!$D$21,Lister!$E$21,Lister!$D$7:$D$16),IF(AND(E1387&lt;DATE(2022,2,1),MONTH(F1387)=2),(NETWORKDAYS(Lister!$D$21,F1387,Lister!$D$7:$D$16)-R1387)*O1387/NETWORKDAYS(Lister!$D$21,Lister!$E$21,Lister!$D$7:$D$16),IF(AND(E1387&lt;DATE(2022,2,1),F1387&gt;DATE(2022,2,28)),(NETWORKDAYS(Lister!$D$21,Lister!$E$21,Lister!$D$7:$D$16)-R1387)*O1387/NETWORKDAYS(Lister!$D$21,Lister!$E$21,Lister!$D$7:$D$16),IF(OR(AND(E1387&lt;DATE(2022,2,1),F1387&lt;DATE(2022,2,1)),E1387&gt;DATE(2022,2,28)),0)))))),0),"")</f>
        <v/>
      </c>
      <c r="V1387" s="23" t="str">
        <f t="shared" si="150"/>
        <v/>
      </c>
      <c r="W1387" s="23" t="str">
        <f t="shared" si="151"/>
        <v/>
      </c>
      <c r="X1387" s="24" t="str">
        <f t="shared" si="152"/>
        <v/>
      </c>
    </row>
    <row r="1388" spans="1:24" x14ac:dyDescent="0.3">
      <c r="A1388" s="4" t="str">
        <f t="shared" si="153"/>
        <v/>
      </c>
      <c r="B1388" s="41"/>
      <c r="C1388" s="42"/>
      <c r="D1388" s="43"/>
      <c r="E1388" s="44"/>
      <c r="F1388" s="44"/>
      <c r="G1388" s="17" t="str">
        <f>IF(OR(E1388="",F1388=""),"",NETWORKDAYS(E1388,F1388,Lister!$D$7:$D$16))</f>
        <v/>
      </c>
      <c r="I1388" s="45" t="str">
        <f t="shared" si="147"/>
        <v/>
      </c>
      <c r="J1388" s="46"/>
      <c r="K1388" s="47">
        <f>IF(ISNUMBER('Opsparede løndele'!I1373),J1388+'Opsparede løndele'!I1373,J1388)</f>
        <v>0</v>
      </c>
      <c r="L1388" s="48"/>
      <c r="M1388" s="49"/>
      <c r="N1388" s="23" t="str">
        <f t="shared" si="148"/>
        <v/>
      </c>
      <c r="O1388" s="21" t="str">
        <f t="shared" si="149"/>
        <v/>
      </c>
      <c r="P1388" s="49"/>
      <c r="Q1388" s="49"/>
      <c r="R1388" s="49"/>
      <c r="S1388" s="22" t="str">
        <f>IFERROR(MAX(IF(OR(P1388="",Q1388="",R1388=""),"",IF(AND(MONTH(E1388)=12,MONTH(F1388)=12),(NETWORKDAYS(E1388,F1388,Lister!$D$7:$D$16)-P1388)*O1388/NETWORKDAYS(Lister!$D$19,Lister!$E$19,Lister!$D$7:$D$16),IF(AND(MONTH(E1388)=12,F1388&gt;DATE(2021,12,31)),(NETWORKDAYS(E1388,Lister!$E$19,Lister!$D$7:$D$16)-P1388)*O1388/NETWORKDAYS(Lister!$D$19,Lister!$E$19,Lister!$D$7:$D$16),IF(E1388&gt;DATE(2021,12,31),0)))),0),"")</f>
        <v/>
      </c>
      <c r="T1388" s="22" t="str">
        <f>IFERROR(MAX(IF(OR(P1388="",Q1388="",R1388=""),"",IF(AND(MONTH(E1388)=1,MONTH(F1388)=1),(NETWORKDAYS(E1388,F1388,Lister!$D$7:$D$16)-Q1388)*O1388/NETWORKDAYS(Lister!$D$20,Lister!$E$20,Lister!$D$7:$D$16),IF(AND(MONTH(E1388)=1,F1388&gt;DATE(2022,1,31)),(NETWORKDAYS(E1388,Lister!$E$20,Lister!$D$7:$D$16)-Q1388)*O1388/NETWORKDAYS(Lister!$D$20,Lister!$E$20,Lister!$D$7:$D$16),IF(AND(E1388&lt;DATE(2022,1,1),MONTH(F1388)=1),(NETWORKDAYS(Lister!$D$20,F1388,Lister!$D$7:$D$16)-Q1388)*O1388/NETWORKDAYS(Lister!$D$20,Lister!$E$20,Lister!$D$7:$D$16),IF(AND(E1388&lt;DATE(2022,1,1),F1388&gt;DATE(2022,1,31)),(NETWORKDAYS(Lister!$D$20,Lister!$E$20,Lister!$D$7:$D$16)-Q1388)*O1388/NETWORKDAYS(Lister!$D$20,Lister!$E$20,Lister!$D$7:$D$16),IF(OR(AND(E1388&lt;DATE(2022,1,1),F1388&lt;DATE(2022,1,1)),E1388&gt;DATE(2022,1,31)),0)))))),0),"")</f>
        <v/>
      </c>
      <c r="U1388" s="22" t="str">
        <f>IFERROR(MAX(IF(OR(P1388="",Q1388="",R1388=""),"",IF(AND(MONTH(E1388)=2,MONTH(F1388)=2),(NETWORKDAYS(E1388,F1388,Lister!$D$7:$D$16)-R1388)*O1388/NETWORKDAYS(Lister!$D$21,Lister!$E$21,Lister!$D$7:$D$16),IF(AND(MONTH(E1388)=2,F1388&gt;DATE(2022,2,28)),(NETWORKDAYS(E1388,Lister!$E$21,Lister!$D$7:$D$16)-R1388)*O1388/NETWORKDAYS(Lister!$D$21,Lister!$E$21,Lister!$D$7:$D$16),IF(AND(E1388&lt;DATE(2022,2,1),MONTH(F1388)=2),(NETWORKDAYS(Lister!$D$21,F1388,Lister!$D$7:$D$16)-R1388)*O1388/NETWORKDAYS(Lister!$D$21,Lister!$E$21,Lister!$D$7:$D$16),IF(AND(E1388&lt;DATE(2022,2,1),F1388&gt;DATE(2022,2,28)),(NETWORKDAYS(Lister!$D$21,Lister!$E$21,Lister!$D$7:$D$16)-R1388)*O1388/NETWORKDAYS(Lister!$D$21,Lister!$E$21,Lister!$D$7:$D$16),IF(OR(AND(E1388&lt;DATE(2022,2,1),F1388&lt;DATE(2022,2,1)),E1388&gt;DATE(2022,2,28)),0)))))),0),"")</f>
        <v/>
      </c>
      <c r="V1388" s="23" t="str">
        <f t="shared" si="150"/>
        <v/>
      </c>
      <c r="W1388" s="23" t="str">
        <f t="shared" si="151"/>
        <v/>
      </c>
      <c r="X1388" s="24" t="str">
        <f t="shared" si="152"/>
        <v/>
      </c>
    </row>
    <row r="1389" spans="1:24" x14ac:dyDescent="0.3">
      <c r="A1389" s="4" t="str">
        <f t="shared" si="153"/>
        <v/>
      </c>
      <c r="B1389" s="41"/>
      <c r="C1389" s="42"/>
      <c r="D1389" s="43"/>
      <c r="E1389" s="44"/>
      <c r="F1389" s="44"/>
      <c r="G1389" s="17" t="str">
        <f>IF(OR(E1389="",F1389=""),"",NETWORKDAYS(E1389,F1389,Lister!$D$7:$D$16))</f>
        <v/>
      </c>
      <c r="I1389" s="45" t="str">
        <f t="shared" si="147"/>
        <v/>
      </c>
      <c r="J1389" s="46"/>
      <c r="K1389" s="47">
        <f>IF(ISNUMBER('Opsparede løndele'!I1374),J1389+'Opsparede løndele'!I1374,J1389)</f>
        <v>0</v>
      </c>
      <c r="L1389" s="48"/>
      <c r="M1389" s="49"/>
      <c r="N1389" s="23" t="str">
        <f t="shared" si="148"/>
        <v/>
      </c>
      <c r="O1389" s="21" t="str">
        <f t="shared" si="149"/>
        <v/>
      </c>
      <c r="P1389" s="49"/>
      <c r="Q1389" s="49"/>
      <c r="R1389" s="49"/>
      <c r="S1389" s="22" t="str">
        <f>IFERROR(MAX(IF(OR(P1389="",Q1389="",R1389=""),"",IF(AND(MONTH(E1389)=12,MONTH(F1389)=12),(NETWORKDAYS(E1389,F1389,Lister!$D$7:$D$16)-P1389)*O1389/NETWORKDAYS(Lister!$D$19,Lister!$E$19,Lister!$D$7:$D$16),IF(AND(MONTH(E1389)=12,F1389&gt;DATE(2021,12,31)),(NETWORKDAYS(E1389,Lister!$E$19,Lister!$D$7:$D$16)-P1389)*O1389/NETWORKDAYS(Lister!$D$19,Lister!$E$19,Lister!$D$7:$D$16),IF(E1389&gt;DATE(2021,12,31),0)))),0),"")</f>
        <v/>
      </c>
      <c r="T1389" s="22" t="str">
        <f>IFERROR(MAX(IF(OR(P1389="",Q1389="",R1389=""),"",IF(AND(MONTH(E1389)=1,MONTH(F1389)=1),(NETWORKDAYS(E1389,F1389,Lister!$D$7:$D$16)-Q1389)*O1389/NETWORKDAYS(Lister!$D$20,Lister!$E$20,Lister!$D$7:$D$16),IF(AND(MONTH(E1389)=1,F1389&gt;DATE(2022,1,31)),(NETWORKDAYS(E1389,Lister!$E$20,Lister!$D$7:$D$16)-Q1389)*O1389/NETWORKDAYS(Lister!$D$20,Lister!$E$20,Lister!$D$7:$D$16),IF(AND(E1389&lt;DATE(2022,1,1),MONTH(F1389)=1),(NETWORKDAYS(Lister!$D$20,F1389,Lister!$D$7:$D$16)-Q1389)*O1389/NETWORKDAYS(Lister!$D$20,Lister!$E$20,Lister!$D$7:$D$16),IF(AND(E1389&lt;DATE(2022,1,1),F1389&gt;DATE(2022,1,31)),(NETWORKDAYS(Lister!$D$20,Lister!$E$20,Lister!$D$7:$D$16)-Q1389)*O1389/NETWORKDAYS(Lister!$D$20,Lister!$E$20,Lister!$D$7:$D$16),IF(OR(AND(E1389&lt;DATE(2022,1,1),F1389&lt;DATE(2022,1,1)),E1389&gt;DATE(2022,1,31)),0)))))),0),"")</f>
        <v/>
      </c>
      <c r="U1389" s="22" t="str">
        <f>IFERROR(MAX(IF(OR(P1389="",Q1389="",R1389=""),"",IF(AND(MONTH(E1389)=2,MONTH(F1389)=2),(NETWORKDAYS(E1389,F1389,Lister!$D$7:$D$16)-R1389)*O1389/NETWORKDAYS(Lister!$D$21,Lister!$E$21,Lister!$D$7:$D$16),IF(AND(MONTH(E1389)=2,F1389&gt;DATE(2022,2,28)),(NETWORKDAYS(E1389,Lister!$E$21,Lister!$D$7:$D$16)-R1389)*O1389/NETWORKDAYS(Lister!$D$21,Lister!$E$21,Lister!$D$7:$D$16),IF(AND(E1389&lt;DATE(2022,2,1),MONTH(F1389)=2),(NETWORKDAYS(Lister!$D$21,F1389,Lister!$D$7:$D$16)-R1389)*O1389/NETWORKDAYS(Lister!$D$21,Lister!$E$21,Lister!$D$7:$D$16),IF(AND(E1389&lt;DATE(2022,2,1),F1389&gt;DATE(2022,2,28)),(NETWORKDAYS(Lister!$D$21,Lister!$E$21,Lister!$D$7:$D$16)-R1389)*O1389/NETWORKDAYS(Lister!$D$21,Lister!$E$21,Lister!$D$7:$D$16),IF(OR(AND(E1389&lt;DATE(2022,2,1),F1389&lt;DATE(2022,2,1)),E1389&gt;DATE(2022,2,28)),0)))))),0),"")</f>
        <v/>
      </c>
      <c r="V1389" s="23" t="str">
        <f t="shared" si="150"/>
        <v/>
      </c>
      <c r="W1389" s="23" t="str">
        <f t="shared" si="151"/>
        <v/>
      </c>
      <c r="X1389" s="24" t="str">
        <f t="shared" si="152"/>
        <v/>
      </c>
    </row>
    <row r="1390" spans="1:24" x14ac:dyDescent="0.3">
      <c r="A1390" s="4" t="str">
        <f t="shared" si="153"/>
        <v/>
      </c>
      <c r="B1390" s="41"/>
      <c r="C1390" s="42"/>
      <c r="D1390" s="43"/>
      <c r="E1390" s="44"/>
      <c r="F1390" s="44"/>
      <c r="G1390" s="17" t="str">
        <f>IF(OR(E1390="",F1390=""),"",NETWORKDAYS(E1390,F1390,Lister!$D$7:$D$16))</f>
        <v/>
      </c>
      <c r="I1390" s="45" t="str">
        <f t="shared" si="147"/>
        <v/>
      </c>
      <c r="J1390" s="46"/>
      <c r="K1390" s="47">
        <f>IF(ISNUMBER('Opsparede løndele'!I1375),J1390+'Opsparede løndele'!I1375,J1390)</f>
        <v>0</v>
      </c>
      <c r="L1390" s="48"/>
      <c r="M1390" s="49"/>
      <c r="N1390" s="23" t="str">
        <f t="shared" si="148"/>
        <v/>
      </c>
      <c r="O1390" s="21" t="str">
        <f t="shared" si="149"/>
        <v/>
      </c>
      <c r="P1390" s="49"/>
      <c r="Q1390" s="49"/>
      <c r="R1390" s="49"/>
      <c r="S1390" s="22" t="str">
        <f>IFERROR(MAX(IF(OR(P1390="",Q1390="",R1390=""),"",IF(AND(MONTH(E1390)=12,MONTH(F1390)=12),(NETWORKDAYS(E1390,F1390,Lister!$D$7:$D$16)-P1390)*O1390/NETWORKDAYS(Lister!$D$19,Lister!$E$19,Lister!$D$7:$D$16),IF(AND(MONTH(E1390)=12,F1390&gt;DATE(2021,12,31)),(NETWORKDAYS(E1390,Lister!$E$19,Lister!$D$7:$D$16)-P1390)*O1390/NETWORKDAYS(Lister!$D$19,Lister!$E$19,Lister!$D$7:$D$16),IF(E1390&gt;DATE(2021,12,31),0)))),0),"")</f>
        <v/>
      </c>
      <c r="T1390" s="22" t="str">
        <f>IFERROR(MAX(IF(OR(P1390="",Q1390="",R1390=""),"",IF(AND(MONTH(E1390)=1,MONTH(F1390)=1),(NETWORKDAYS(E1390,F1390,Lister!$D$7:$D$16)-Q1390)*O1390/NETWORKDAYS(Lister!$D$20,Lister!$E$20,Lister!$D$7:$D$16),IF(AND(MONTH(E1390)=1,F1390&gt;DATE(2022,1,31)),(NETWORKDAYS(E1390,Lister!$E$20,Lister!$D$7:$D$16)-Q1390)*O1390/NETWORKDAYS(Lister!$D$20,Lister!$E$20,Lister!$D$7:$D$16),IF(AND(E1390&lt;DATE(2022,1,1),MONTH(F1390)=1),(NETWORKDAYS(Lister!$D$20,F1390,Lister!$D$7:$D$16)-Q1390)*O1390/NETWORKDAYS(Lister!$D$20,Lister!$E$20,Lister!$D$7:$D$16),IF(AND(E1390&lt;DATE(2022,1,1),F1390&gt;DATE(2022,1,31)),(NETWORKDAYS(Lister!$D$20,Lister!$E$20,Lister!$D$7:$D$16)-Q1390)*O1390/NETWORKDAYS(Lister!$D$20,Lister!$E$20,Lister!$D$7:$D$16),IF(OR(AND(E1390&lt;DATE(2022,1,1),F1390&lt;DATE(2022,1,1)),E1390&gt;DATE(2022,1,31)),0)))))),0),"")</f>
        <v/>
      </c>
      <c r="U1390" s="22" t="str">
        <f>IFERROR(MAX(IF(OR(P1390="",Q1390="",R1390=""),"",IF(AND(MONTH(E1390)=2,MONTH(F1390)=2),(NETWORKDAYS(E1390,F1390,Lister!$D$7:$D$16)-R1390)*O1390/NETWORKDAYS(Lister!$D$21,Lister!$E$21,Lister!$D$7:$D$16),IF(AND(MONTH(E1390)=2,F1390&gt;DATE(2022,2,28)),(NETWORKDAYS(E1390,Lister!$E$21,Lister!$D$7:$D$16)-R1390)*O1390/NETWORKDAYS(Lister!$D$21,Lister!$E$21,Lister!$D$7:$D$16),IF(AND(E1390&lt;DATE(2022,2,1),MONTH(F1390)=2),(NETWORKDAYS(Lister!$D$21,F1390,Lister!$D$7:$D$16)-R1390)*O1390/NETWORKDAYS(Lister!$D$21,Lister!$E$21,Lister!$D$7:$D$16),IF(AND(E1390&lt;DATE(2022,2,1),F1390&gt;DATE(2022,2,28)),(NETWORKDAYS(Lister!$D$21,Lister!$E$21,Lister!$D$7:$D$16)-R1390)*O1390/NETWORKDAYS(Lister!$D$21,Lister!$E$21,Lister!$D$7:$D$16),IF(OR(AND(E1390&lt;DATE(2022,2,1),F1390&lt;DATE(2022,2,1)),E1390&gt;DATE(2022,2,28)),0)))))),0),"")</f>
        <v/>
      </c>
      <c r="V1390" s="23" t="str">
        <f t="shared" si="150"/>
        <v/>
      </c>
      <c r="W1390" s="23" t="str">
        <f t="shared" si="151"/>
        <v/>
      </c>
      <c r="X1390" s="24" t="str">
        <f t="shared" si="152"/>
        <v/>
      </c>
    </row>
    <row r="1391" spans="1:24" x14ac:dyDescent="0.3">
      <c r="A1391" s="4" t="str">
        <f t="shared" si="153"/>
        <v/>
      </c>
      <c r="B1391" s="41"/>
      <c r="C1391" s="42"/>
      <c r="D1391" s="43"/>
      <c r="E1391" s="44"/>
      <c r="F1391" s="44"/>
      <c r="G1391" s="17" t="str">
        <f>IF(OR(E1391="",F1391=""),"",NETWORKDAYS(E1391,F1391,Lister!$D$7:$D$16))</f>
        <v/>
      </c>
      <c r="I1391" s="45" t="str">
        <f t="shared" si="147"/>
        <v/>
      </c>
      <c r="J1391" s="46"/>
      <c r="K1391" s="47">
        <f>IF(ISNUMBER('Opsparede løndele'!I1376),J1391+'Opsparede løndele'!I1376,J1391)</f>
        <v>0</v>
      </c>
      <c r="L1391" s="48"/>
      <c r="M1391" s="49"/>
      <c r="N1391" s="23" t="str">
        <f t="shared" si="148"/>
        <v/>
      </c>
      <c r="O1391" s="21" t="str">
        <f t="shared" si="149"/>
        <v/>
      </c>
      <c r="P1391" s="49"/>
      <c r="Q1391" s="49"/>
      <c r="R1391" s="49"/>
      <c r="S1391" s="22" t="str">
        <f>IFERROR(MAX(IF(OR(P1391="",Q1391="",R1391=""),"",IF(AND(MONTH(E1391)=12,MONTH(F1391)=12),(NETWORKDAYS(E1391,F1391,Lister!$D$7:$D$16)-P1391)*O1391/NETWORKDAYS(Lister!$D$19,Lister!$E$19,Lister!$D$7:$D$16),IF(AND(MONTH(E1391)=12,F1391&gt;DATE(2021,12,31)),(NETWORKDAYS(E1391,Lister!$E$19,Lister!$D$7:$D$16)-P1391)*O1391/NETWORKDAYS(Lister!$D$19,Lister!$E$19,Lister!$D$7:$D$16),IF(E1391&gt;DATE(2021,12,31),0)))),0),"")</f>
        <v/>
      </c>
      <c r="T1391" s="22" t="str">
        <f>IFERROR(MAX(IF(OR(P1391="",Q1391="",R1391=""),"",IF(AND(MONTH(E1391)=1,MONTH(F1391)=1),(NETWORKDAYS(E1391,F1391,Lister!$D$7:$D$16)-Q1391)*O1391/NETWORKDAYS(Lister!$D$20,Lister!$E$20,Lister!$D$7:$D$16),IF(AND(MONTH(E1391)=1,F1391&gt;DATE(2022,1,31)),(NETWORKDAYS(E1391,Lister!$E$20,Lister!$D$7:$D$16)-Q1391)*O1391/NETWORKDAYS(Lister!$D$20,Lister!$E$20,Lister!$D$7:$D$16),IF(AND(E1391&lt;DATE(2022,1,1),MONTH(F1391)=1),(NETWORKDAYS(Lister!$D$20,F1391,Lister!$D$7:$D$16)-Q1391)*O1391/NETWORKDAYS(Lister!$D$20,Lister!$E$20,Lister!$D$7:$D$16),IF(AND(E1391&lt;DATE(2022,1,1),F1391&gt;DATE(2022,1,31)),(NETWORKDAYS(Lister!$D$20,Lister!$E$20,Lister!$D$7:$D$16)-Q1391)*O1391/NETWORKDAYS(Lister!$D$20,Lister!$E$20,Lister!$D$7:$D$16),IF(OR(AND(E1391&lt;DATE(2022,1,1),F1391&lt;DATE(2022,1,1)),E1391&gt;DATE(2022,1,31)),0)))))),0),"")</f>
        <v/>
      </c>
      <c r="U1391" s="22" t="str">
        <f>IFERROR(MAX(IF(OR(P1391="",Q1391="",R1391=""),"",IF(AND(MONTH(E1391)=2,MONTH(F1391)=2),(NETWORKDAYS(E1391,F1391,Lister!$D$7:$D$16)-R1391)*O1391/NETWORKDAYS(Lister!$D$21,Lister!$E$21,Lister!$D$7:$D$16),IF(AND(MONTH(E1391)=2,F1391&gt;DATE(2022,2,28)),(NETWORKDAYS(E1391,Lister!$E$21,Lister!$D$7:$D$16)-R1391)*O1391/NETWORKDAYS(Lister!$D$21,Lister!$E$21,Lister!$D$7:$D$16),IF(AND(E1391&lt;DATE(2022,2,1),MONTH(F1391)=2),(NETWORKDAYS(Lister!$D$21,F1391,Lister!$D$7:$D$16)-R1391)*O1391/NETWORKDAYS(Lister!$D$21,Lister!$E$21,Lister!$D$7:$D$16),IF(AND(E1391&lt;DATE(2022,2,1),F1391&gt;DATE(2022,2,28)),(NETWORKDAYS(Lister!$D$21,Lister!$E$21,Lister!$D$7:$D$16)-R1391)*O1391/NETWORKDAYS(Lister!$D$21,Lister!$E$21,Lister!$D$7:$D$16),IF(OR(AND(E1391&lt;DATE(2022,2,1),F1391&lt;DATE(2022,2,1)),E1391&gt;DATE(2022,2,28)),0)))))),0),"")</f>
        <v/>
      </c>
      <c r="V1391" s="23" t="str">
        <f t="shared" si="150"/>
        <v/>
      </c>
      <c r="W1391" s="23" t="str">
        <f t="shared" si="151"/>
        <v/>
      </c>
      <c r="X1391" s="24" t="str">
        <f t="shared" si="152"/>
        <v/>
      </c>
    </row>
    <row r="1392" spans="1:24" x14ac:dyDescent="0.3">
      <c r="A1392" s="4" t="str">
        <f t="shared" si="153"/>
        <v/>
      </c>
      <c r="B1392" s="41"/>
      <c r="C1392" s="42"/>
      <c r="D1392" s="43"/>
      <c r="E1392" s="44"/>
      <c r="F1392" s="44"/>
      <c r="G1392" s="17" t="str">
        <f>IF(OR(E1392="",F1392=""),"",NETWORKDAYS(E1392,F1392,Lister!$D$7:$D$16))</f>
        <v/>
      </c>
      <c r="I1392" s="45" t="str">
        <f t="shared" si="147"/>
        <v/>
      </c>
      <c r="J1392" s="46"/>
      <c r="K1392" s="47">
        <f>IF(ISNUMBER('Opsparede løndele'!I1377),J1392+'Opsparede løndele'!I1377,J1392)</f>
        <v>0</v>
      </c>
      <c r="L1392" s="48"/>
      <c r="M1392" s="49"/>
      <c r="N1392" s="23" t="str">
        <f t="shared" si="148"/>
        <v/>
      </c>
      <c r="O1392" s="21" t="str">
        <f t="shared" si="149"/>
        <v/>
      </c>
      <c r="P1392" s="49"/>
      <c r="Q1392" s="49"/>
      <c r="R1392" s="49"/>
      <c r="S1392" s="22" t="str">
        <f>IFERROR(MAX(IF(OR(P1392="",Q1392="",R1392=""),"",IF(AND(MONTH(E1392)=12,MONTH(F1392)=12),(NETWORKDAYS(E1392,F1392,Lister!$D$7:$D$16)-P1392)*O1392/NETWORKDAYS(Lister!$D$19,Lister!$E$19,Lister!$D$7:$D$16),IF(AND(MONTH(E1392)=12,F1392&gt;DATE(2021,12,31)),(NETWORKDAYS(E1392,Lister!$E$19,Lister!$D$7:$D$16)-P1392)*O1392/NETWORKDAYS(Lister!$D$19,Lister!$E$19,Lister!$D$7:$D$16),IF(E1392&gt;DATE(2021,12,31),0)))),0),"")</f>
        <v/>
      </c>
      <c r="T1392" s="22" t="str">
        <f>IFERROR(MAX(IF(OR(P1392="",Q1392="",R1392=""),"",IF(AND(MONTH(E1392)=1,MONTH(F1392)=1),(NETWORKDAYS(E1392,F1392,Lister!$D$7:$D$16)-Q1392)*O1392/NETWORKDAYS(Lister!$D$20,Lister!$E$20,Lister!$D$7:$D$16),IF(AND(MONTH(E1392)=1,F1392&gt;DATE(2022,1,31)),(NETWORKDAYS(E1392,Lister!$E$20,Lister!$D$7:$D$16)-Q1392)*O1392/NETWORKDAYS(Lister!$D$20,Lister!$E$20,Lister!$D$7:$D$16),IF(AND(E1392&lt;DATE(2022,1,1),MONTH(F1392)=1),(NETWORKDAYS(Lister!$D$20,F1392,Lister!$D$7:$D$16)-Q1392)*O1392/NETWORKDAYS(Lister!$D$20,Lister!$E$20,Lister!$D$7:$D$16),IF(AND(E1392&lt;DATE(2022,1,1),F1392&gt;DATE(2022,1,31)),(NETWORKDAYS(Lister!$D$20,Lister!$E$20,Lister!$D$7:$D$16)-Q1392)*O1392/NETWORKDAYS(Lister!$D$20,Lister!$E$20,Lister!$D$7:$D$16),IF(OR(AND(E1392&lt;DATE(2022,1,1),F1392&lt;DATE(2022,1,1)),E1392&gt;DATE(2022,1,31)),0)))))),0),"")</f>
        <v/>
      </c>
      <c r="U1392" s="22" t="str">
        <f>IFERROR(MAX(IF(OR(P1392="",Q1392="",R1392=""),"",IF(AND(MONTH(E1392)=2,MONTH(F1392)=2),(NETWORKDAYS(E1392,F1392,Lister!$D$7:$D$16)-R1392)*O1392/NETWORKDAYS(Lister!$D$21,Lister!$E$21,Lister!$D$7:$D$16),IF(AND(MONTH(E1392)=2,F1392&gt;DATE(2022,2,28)),(NETWORKDAYS(E1392,Lister!$E$21,Lister!$D$7:$D$16)-R1392)*O1392/NETWORKDAYS(Lister!$D$21,Lister!$E$21,Lister!$D$7:$D$16),IF(AND(E1392&lt;DATE(2022,2,1),MONTH(F1392)=2),(NETWORKDAYS(Lister!$D$21,F1392,Lister!$D$7:$D$16)-R1392)*O1392/NETWORKDAYS(Lister!$D$21,Lister!$E$21,Lister!$D$7:$D$16),IF(AND(E1392&lt;DATE(2022,2,1),F1392&gt;DATE(2022,2,28)),(NETWORKDAYS(Lister!$D$21,Lister!$E$21,Lister!$D$7:$D$16)-R1392)*O1392/NETWORKDAYS(Lister!$D$21,Lister!$E$21,Lister!$D$7:$D$16),IF(OR(AND(E1392&lt;DATE(2022,2,1),F1392&lt;DATE(2022,2,1)),E1392&gt;DATE(2022,2,28)),0)))))),0),"")</f>
        <v/>
      </c>
      <c r="V1392" s="23" t="str">
        <f t="shared" si="150"/>
        <v/>
      </c>
      <c r="W1392" s="23" t="str">
        <f t="shared" si="151"/>
        <v/>
      </c>
      <c r="X1392" s="24" t="str">
        <f t="shared" si="152"/>
        <v/>
      </c>
    </row>
    <row r="1393" spans="1:24" x14ac:dyDescent="0.3">
      <c r="A1393" s="4" t="str">
        <f t="shared" si="153"/>
        <v/>
      </c>
      <c r="B1393" s="41"/>
      <c r="C1393" s="42"/>
      <c r="D1393" s="43"/>
      <c r="E1393" s="44"/>
      <c r="F1393" s="44"/>
      <c r="G1393" s="17" t="str">
        <f>IF(OR(E1393="",F1393=""),"",NETWORKDAYS(E1393,F1393,Lister!$D$7:$D$16))</f>
        <v/>
      </c>
      <c r="I1393" s="45" t="str">
        <f t="shared" si="147"/>
        <v/>
      </c>
      <c r="J1393" s="46"/>
      <c r="K1393" s="47">
        <f>IF(ISNUMBER('Opsparede løndele'!I1378),J1393+'Opsparede løndele'!I1378,J1393)</f>
        <v>0</v>
      </c>
      <c r="L1393" s="48"/>
      <c r="M1393" s="49"/>
      <c r="N1393" s="23" t="str">
        <f t="shared" si="148"/>
        <v/>
      </c>
      <c r="O1393" s="21" t="str">
        <f t="shared" si="149"/>
        <v/>
      </c>
      <c r="P1393" s="49"/>
      <c r="Q1393" s="49"/>
      <c r="R1393" s="49"/>
      <c r="S1393" s="22" t="str">
        <f>IFERROR(MAX(IF(OR(P1393="",Q1393="",R1393=""),"",IF(AND(MONTH(E1393)=12,MONTH(F1393)=12),(NETWORKDAYS(E1393,F1393,Lister!$D$7:$D$16)-P1393)*O1393/NETWORKDAYS(Lister!$D$19,Lister!$E$19,Lister!$D$7:$D$16),IF(AND(MONTH(E1393)=12,F1393&gt;DATE(2021,12,31)),(NETWORKDAYS(E1393,Lister!$E$19,Lister!$D$7:$D$16)-P1393)*O1393/NETWORKDAYS(Lister!$D$19,Lister!$E$19,Lister!$D$7:$D$16),IF(E1393&gt;DATE(2021,12,31),0)))),0),"")</f>
        <v/>
      </c>
      <c r="T1393" s="22" t="str">
        <f>IFERROR(MAX(IF(OR(P1393="",Q1393="",R1393=""),"",IF(AND(MONTH(E1393)=1,MONTH(F1393)=1),(NETWORKDAYS(E1393,F1393,Lister!$D$7:$D$16)-Q1393)*O1393/NETWORKDAYS(Lister!$D$20,Lister!$E$20,Lister!$D$7:$D$16),IF(AND(MONTH(E1393)=1,F1393&gt;DATE(2022,1,31)),(NETWORKDAYS(E1393,Lister!$E$20,Lister!$D$7:$D$16)-Q1393)*O1393/NETWORKDAYS(Lister!$D$20,Lister!$E$20,Lister!$D$7:$D$16),IF(AND(E1393&lt;DATE(2022,1,1),MONTH(F1393)=1),(NETWORKDAYS(Lister!$D$20,F1393,Lister!$D$7:$D$16)-Q1393)*O1393/NETWORKDAYS(Lister!$D$20,Lister!$E$20,Lister!$D$7:$D$16),IF(AND(E1393&lt;DATE(2022,1,1),F1393&gt;DATE(2022,1,31)),(NETWORKDAYS(Lister!$D$20,Lister!$E$20,Lister!$D$7:$D$16)-Q1393)*O1393/NETWORKDAYS(Lister!$D$20,Lister!$E$20,Lister!$D$7:$D$16),IF(OR(AND(E1393&lt;DATE(2022,1,1),F1393&lt;DATE(2022,1,1)),E1393&gt;DATE(2022,1,31)),0)))))),0),"")</f>
        <v/>
      </c>
      <c r="U1393" s="22" t="str">
        <f>IFERROR(MAX(IF(OR(P1393="",Q1393="",R1393=""),"",IF(AND(MONTH(E1393)=2,MONTH(F1393)=2),(NETWORKDAYS(E1393,F1393,Lister!$D$7:$D$16)-R1393)*O1393/NETWORKDAYS(Lister!$D$21,Lister!$E$21,Lister!$D$7:$D$16),IF(AND(MONTH(E1393)=2,F1393&gt;DATE(2022,2,28)),(NETWORKDAYS(E1393,Lister!$E$21,Lister!$D$7:$D$16)-R1393)*O1393/NETWORKDAYS(Lister!$D$21,Lister!$E$21,Lister!$D$7:$D$16),IF(AND(E1393&lt;DATE(2022,2,1),MONTH(F1393)=2),(NETWORKDAYS(Lister!$D$21,F1393,Lister!$D$7:$D$16)-R1393)*O1393/NETWORKDAYS(Lister!$D$21,Lister!$E$21,Lister!$D$7:$D$16),IF(AND(E1393&lt;DATE(2022,2,1),F1393&gt;DATE(2022,2,28)),(NETWORKDAYS(Lister!$D$21,Lister!$E$21,Lister!$D$7:$D$16)-R1393)*O1393/NETWORKDAYS(Lister!$D$21,Lister!$E$21,Lister!$D$7:$D$16),IF(OR(AND(E1393&lt;DATE(2022,2,1),F1393&lt;DATE(2022,2,1)),E1393&gt;DATE(2022,2,28)),0)))))),0),"")</f>
        <v/>
      </c>
      <c r="V1393" s="23" t="str">
        <f t="shared" si="150"/>
        <v/>
      </c>
      <c r="W1393" s="23" t="str">
        <f t="shared" si="151"/>
        <v/>
      </c>
      <c r="X1393" s="24" t="str">
        <f t="shared" si="152"/>
        <v/>
      </c>
    </row>
    <row r="1394" spans="1:24" x14ac:dyDescent="0.3">
      <c r="A1394" s="4" t="str">
        <f t="shared" si="153"/>
        <v/>
      </c>
      <c r="B1394" s="41"/>
      <c r="C1394" s="42"/>
      <c r="D1394" s="43"/>
      <c r="E1394" s="44"/>
      <c r="F1394" s="44"/>
      <c r="G1394" s="17" t="str">
        <f>IF(OR(E1394="",F1394=""),"",NETWORKDAYS(E1394,F1394,Lister!$D$7:$D$16))</f>
        <v/>
      </c>
      <c r="I1394" s="45" t="str">
        <f t="shared" si="147"/>
        <v/>
      </c>
      <c r="J1394" s="46"/>
      <c r="K1394" s="47">
        <f>IF(ISNUMBER('Opsparede løndele'!I1379),J1394+'Opsparede løndele'!I1379,J1394)</f>
        <v>0</v>
      </c>
      <c r="L1394" s="48"/>
      <c r="M1394" s="49"/>
      <c r="N1394" s="23" t="str">
        <f t="shared" si="148"/>
        <v/>
      </c>
      <c r="O1394" s="21" t="str">
        <f t="shared" si="149"/>
        <v/>
      </c>
      <c r="P1394" s="49"/>
      <c r="Q1394" s="49"/>
      <c r="R1394" s="49"/>
      <c r="S1394" s="22" t="str">
        <f>IFERROR(MAX(IF(OR(P1394="",Q1394="",R1394=""),"",IF(AND(MONTH(E1394)=12,MONTH(F1394)=12),(NETWORKDAYS(E1394,F1394,Lister!$D$7:$D$16)-P1394)*O1394/NETWORKDAYS(Lister!$D$19,Lister!$E$19,Lister!$D$7:$D$16),IF(AND(MONTH(E1394)=12,F1394&gt;DATE(2021,12,31)),(NETWORKDAYS(E1394,Lister!$E$19,Lister!$D$7:$D$16)-P1394)*O1394/NETWORKDAYS(Lister!$D$19,Lister!$E$19,Lister!$D$7:$D$16),IF(E1394&gt;DATE(2021,12,31),0)))),0),"")</f>
        <v/>
      </c>
      <c r="T1394" s="22" t="str">
        <f>IFERROR(MAX(IF(OR(P1394="",Q1394="",R1394=""),"",IF(AND(MONTH(E1394)=1,MONTH(F1394)=1),(NETWORKDAYS(E1394,F1394,Lister!$D$7:$D$16)-Q1394)*O1394/NETWORKDAYS(Lister!$D$20,Lister!$E$20,Lister!$D$7:$D$16),IF(AND(MONTH(E1394)=1,F1394&gt;DATE(2022,1,31)),(NETWORKDAYS(E1394,Lister!$E$20,Lister!$D$7:$D$16)-Q1394)*O1394/NETWORKDAYS(Lister!$D$20,Lister!$E$20,Lister!$D$7:$D$16),IF(AND(E1394&lt;DATE(2022,1,1),MONTH(F1394)=1),(NETWORKDAYS(Lister!$D$20,F1394,Lister!$D$7:$D$16)-Q1394)*O1394/NETWORKDAYS(Lister!$D$20,Lister!$E$20,Lister!$D$7:$D$16),IF(AND(E1394&lt;DATE(2022,1,1),F1394&gt;DATE(2022,1,31)),(NETWORKDAYS(Lister!$D$20,Lister!$E$20,Lister!$D$7:$D$16)-Q1394)*O1394/NETWORKDAYS(Lister!$D$20,Lister!$E$20,Lister!$D$7:$D$16),IF(OR(AND(E1394&lt;DATE(2022,1,1),F1394&lt;DATE(2022,1,1)),E1394&gt;DATE(2022,1,31)),0)))))),0),"")</f>
        <v/>
      </c>
      <c r="U1394" s="22" t="str">
        <f>IFERROR(MAX(IF(OR(P1394="",Q1394="",R1394=""),"",IF(AND(MONTH(E1394)=2,MONTH(F1394)=2),(NETWORKDAYS(E1394,F1394,Lister!$D$7:$D$16)-R1394)*O1394/NETWORKDAYS(Lister!$D$21,Lister!$E$21,Lister!$D$7:$D$16),IF(AND(MONTH(E1394)=2,F1394&gt;DATE(2022,2,28)),(NETWORKDAYS(E1394,Lister!$E$21,Lister!$D$7:$D$16)-R1394)*O1394/NETWORKDAYS(Lister!$D$21,Lister!$E$21,Lister!$D$7:$D$16),IF(AND(E1394&lt;DATE(2022,2,1),MONTH(F1394)=2),(NETWORKDAYS(Lister!$D$21,F1394,Lister!$D$7:$D$16)-R1394)*O1394/NETWORKDAYS(Lister!$D$21,Lister!$E$21,Lister!$D$7:$D$16),IF(AND(E1394&lt;DATE(2022,2,1),F1394&gt;DATE(2022,2,28)),(NETWORKDAYS(Lister!$D$21,Lister!$E$21,Lister!$D$7:$D$16)-R1394)*O1394/NETWORKDAYS(Lister!$D$21,Lister!$E$21,Lister!$D$7:$D$16),IF(OR(AND(E1394&lt;DATE(2022,2,1),F1394&lt;DATE(2022,2,1)),E1394&gt;DATE(2022,2,28)),0)))))),0),"")</f>
        <v/>
      </c>
      <c r="V1394" s="23" t="str">
        <f t="shared" si="150"/>
        <v/>
      </c>
      <c r="W1394" s="23" t="str">
        <f t="shared" si="151"/>
        <v/>
      </c>
      <c r="X1394" s="24" t="str">
        <f t="shared" si="152"/>
        <v/>
      </c>
    </row>
    <row r="1395" spans="1:24" x14ac:dyDescent="0.3">
      <c r="A1395" s="4" t="str">
        <f t="shared" si="153"/>
        <v/>
      </c>
      <c r="B1395" s="41"/>
      <c r="C1395" s="42"/>
      <c r="D1395" s="43"/>
      <c r="E1395" s="44"/>
      <c r="F1395" s="44"/>
      <c r="G1395" s="17" t="str">
        <f>IF(OR(E1395="",F1395=""),"",NETWORKDAYS(E1395,F1395,Lister!$D$7:$D$16))</f>
        <v/>
      </c>
      <c r="I1395" s="45" t="str">
        <f t="shared" si="147"/>
        <v/>
      </c>
      <c r="J1395" s="46"/>
      <c r="K1395" s="47">
        <f>IF(ISNUMBER('Opsparede løndele'!I1380),J1395+'Opsparede løndele'!I1380,J1395)</f>
        <v>0</v>
      </c>
      <c r="L1395" s="48"/>
      <c r="M1395" s="49"/>
      <c r="N1395" s="23" t="str">
        <f t="shared" si="148"/>
        <v/>
      </c>
      <c r="O1395" s="21" t="str">
        <f t="shared" si="149"/>
        <v/>
      </c>
      <c r="P1395" s="49"/>
      <c r="Q1395" s="49"/>
      <c r="R1395" s="49"/>
      <c r="S1395" s="22" t="str">
        <f>IFERROR(MAX(IF(OR(P1395="",Q1395="",R1395=""),"",IF(AND(MONTH(E1395)=12,MONTH(F1395)=12),(NETWORKDAYS(E1395,F1395,Lister!$D$7:$D$16)-P1395)*O1395/NETWORKDAYS(Lister!$D$19,Lister!$E$19,Lister!$D$7:$D$16),IF(AND(MONTH(E1395)=12,F1395&gt;DATE(2021,12,31)),(NETWORKDAYS(E1395,Lister!$E$19,Lister!$D$7:$D$16)-P1395)*O1395/NETWORKDAYS(Lister!$D$19,Lister!$E$19,Lister!$D$7:$D$16),IF(E1395&gt;DATE(2021,12,31),0)))),0),"")</f>
        <v/>
      </c>
      <c r="T1395" s="22" t="str">
        <f>IFERROR(MAX(IF(OR(P1395="",Q1395="",R1395=""),"",IF(AND(MONTH(E1395)=1,MONTH(F1395)=1),(NETWORKDAYS(E1395,F1395,Lister!$D$7:$D$16)-Q1395)*O1395/NETWORKDAYS(Lister!$D$20,Lister!$E$20,Lister!$D$7:$D$16),IF(AND(MONTH(E1395)=1,F1395&gt;DATE(2022,1,31)),(NETWORKDAYS(E1395,Lister!$E$20,Lister!$D$7:$D$16)-Q1395)*O1395/NETWORKDAYS(Lister!$D$20,Lister!$E$20,Lister!$D$7:$D$16),IF(AND(E1395&lt;DATE(2022,1,1),MONTH(F1395)=1),(NETWORKDAYS(Lister!$D$20,F1395,Lister!$D$7:$D$16)-Q1395)*O1395/NETWORKDAYS(Lister!$D$20,Lister!$E$20,Lister!$D$7:$D$16),IF(AND(E1395&lt;DATE(2022,1,1),F1395&gt;DATE(2022,1,31)),(NETWORKDAYS(Lister!$D$20,Lister!$E$20,Lister!$D$7:$D$16)-Q1395)*O1395/NETWORKDAYS(Lister!$D$20,Lister!$E$20,Lister!$D$7:$D$16),IF(OR(AND(E1395&lt;DATE(2022,1,1),F1395&lt;DATE(2022,1,1)),E1395&gt;DATE(2022,1,31)),0)))))),0),"")</f>
        <v/>
      </c>
      <c r="U1395" s="22" t="str">
        <f>IFERROR(MAX(IF(OR(P1395="",Q1395="",R1395=""),"",IF(AND(MONTH(E1395)=2,MONTH(F1395)=2),(NETWORKDAYS(E1395,F1395,Lister!$D$7:$D$16)-R1395)*O1395/NETWORKDAYS(Lister!$D$21,Lister!$E$21,Lister!$D$7:$D$16),IF(AND(MONTH(E1395)=2,F1395&gt;DATE(2022,2,28)),(NETWORKDAYS(E1395,Lister!$E$21,Lister!$D$7:$D$16)-R1395)*O1395/NETWORKDAYS(Lister!$D$21,Lister!$E$21,Lister!$D$7:$D$16),IF(AND(E1395&lt;DATE(2022,2,1),MONTH(F1395)=2),(NETWORKDAYS(Lister!$D$21,F1395,Lister!$D$7:$D$16)-R1395)*O1395/NETWORKDAYS(Lister!$D$21,Lister!$E$21,Lister!$D$7:$D$16),IF(AND(E1395&lt;DATE(2022,2,1),F1395&gt;DATE(2022,2,28)),(NETWORKDAYS(Lister!$D$21,Lister!$E$21,Lister!$D$7:$D$16)-R1395)*O1395/NETWORKDAYS(Lister!$D$21,Lister!$E$21,Lister!$D$7:$D$16),IF(OR(AND(E1395&lt;DATE(2022,2,1),F1395&lt;DATE(2022,2,1)),E1395&gt;DATE(2022,2,28)),0)))))),0),"")</f>
        <v/>
      </c>
      <c r="V1395" s="23" t="str">
        <f t="shared" si="150"/>
        <v/>
      </c>
      <c r="W1395" s="23" t="str">
        <f t="shared" si="151"/>
        <v/>
      </c>
      <c r="X1395" s="24" t="str">
        <f t="shared" si="152"/>
        <v/>
      </c>
    </row>
    <row r="1396" spans="1:24" x14ac:dyDescent="0.3">
      <c r="A1396" s="4" t="str">
        <f t="shared" si="153"/>
        <v/>
      </c>
      <c r="B1396" s="41"/>
      <c r="C1396" s="42"/>
      <c r="D1396" s="43"/>
      <c r="E1396" s="44"/>
      <c r="F1396" s="44"/>
      <c r="G1396" s="17" t="str">
        <f>IF(OR(E1396="",F1396=""),"",NETWORKDAYS(E1396,F1396,Lister!$D$7:$D$16))</f>
        <v/>
      </c>
      <c r="I1396" s="45" t="str">
        <f t="shared" si="147"/>
        <v/>
      </c>
      <c r="J1396" s="46"/>
      <c r="K1396" s="47">
        <f>IF(ISNUMBER('Opsparede løndele'!I1381),J1396+'Opsparede løndele'!I1381,J1396)</f>
        <v>0</v>
      </c>
      <c r="L1396" s="48"/>
      <c r="M1396" s="49"/>
      <c r="N1396" s="23" t="str">
        <f t="shared" si="148"/>
        <v/>
      </c>
      <c r="O1396" s="21" t="str">
        <f t="shared" si="149"/>
        <v/>
      </c>
      <c r="P1396" s="49"/>
      <c r="Q1396" s="49"/>
      <c r="R1396" s="49"/>
      <c r="S1396" s="22" t="str">
        <f>IFERROR(MAX(IF(OR(P1396="",Q1396="",R1396=""),"",IF(AND(MONTH(E1396)=12,MONTH(F1396)=12),(NETWORKDAYS(E1396,F1396,Lister!$D$7:$D$16)-P1396)*O1396/NETWORKDAYS(Lister!$D$19,Lister!$E$19,Lister!$D$7:$D$16),IF(AND(MONTH(E1396)=12,F1396&gt;DATE(2021,12,31)),(NETWORKDAYS(E1396,Lister!$E$19,Lister!$D$7:$D$16)-P1396)*O1396/NETWORKDAYS(Lister!$D$19,Lister!$E$19,Lister!$D$7:$D$16),IF(E1396&gt;DATE(2021,12,31),0)))),0),"")</f>
        <v/>
      </c>
      <c r="T1396" s="22" t="str">
        <f>IFERROR(MAX(IF(OR(P1396="",Q1396="",R1396=""),"",IF(AND(MONTH(E1396)=1,MONTH(F1396)=1),(NETWORKDAYS(E1396,F1396,Lister!$D$7:$D$16)-Q1396)*O1396/NETWORKDAYS(Lister!$D$20,Lister!$E$20,Lister!$D$7:$D$16),IF(AND(MONTH(E1396)=1,F1396&gt;DATE(2022,1,31)),(NETWORKDAYS(E1396,Lister!$E$20,Lister!$D$7:$D$16)-Q1396)*O1396/NETWORKDAYS(Lister!$D$20,Lister!$E$20,Lister!$D$7:$D$16),IF(AND(E1396&lt;DATE(2022,1,1),MONTH(F1396)=1),(NETWORKDAYS(Lister!$D$20,F1396,Lister!$D$7:$D$16)-Q1396)*O1396/NETWORKDAYS(Lister!$D$20,Lister!$E$20,Lister!$D$7:$D$16),IF(AND(E1396&lt;DATE(2022,1,1),F1396&gt;DATE(2022,1,31)),(NETWORKDAYS(Lister!$D$20,Lister!$E$20,Lister!$D$7:$D$16)-Q1396)*O1396/NETWORKDAYS(Lister!$D$20,Lister!$E$20,Lister!$D$7:$D$16),IF(OR(AND(E1396&lt;DATE(2022,1,1),F1396&lt;DATE(2022,1,1)),E1396&gt;DATE(2022,1,31)),0)))))),0),"")</f>
        <v/>
      </c>
      <c r="U1396" s="22" t="str">
        <f>IFERROR(MAX(IF(OR(P1396="",Q1396="",R1396=""),"",IF(AND(MONTH(E1396)=2,MONTH(F1396)=2),(NETWORKDAYS(E1396,F1396,Lister!$D$7:$D$16)-R1396)*O1396/NETWORKDAYS(Lister!$D$21,Lister!$E$21,Lister!$D$7:$D$16),IF(AND(MONTH(E1396)=2,F1396&gt;DATE(2022,2,28)),(NETWORKDAYS(E1396,Lister!$E$21,Lister!$D$7:$D$16)-R1396)*O1396/NETWORKDAYS(Lister!$D$21,Lister!$E$21,Lister!$D$7:$D$16),IF(AND(E1396&lt;DATE(2022,2,1),MONTH(F1396)=2),(NETWORKDAYS(Lister!$D$21,F1396,Lister!$D$7:$D$16)-R1396)*O1396/NETWORKDAYS(Lister!$D$21,Lister!$E$21,Lister!$D$7:$D$16),IF(AND(E1396&lt;DATE(2022,2,1),F1396&gt;DATE(2022,2,28)),(NETWORKDAYS(Lister!$D$21,Lister!$E$21,Lister!$D$7:$D$16)-R1396)*O1396/NETWORKDAYS(Lister!$D$21,Lister!$E$21,Lister!$D$7:$D$16),IF(OR(AND(E1396&lt;DATE(2022,2,1),F1396&lt;DATE(2022,2,1)),E1396&gt;DATE(2022,2,28)),0)))))),0),"")</f>
        <v/>
      </c>
      <c r="V1396" s="23" t="str">
        <f t="shared" si="150"/>
        <v/>
      </c>
      <c r="W1396" s="23" t="str">
        <f t="shared" si="151"/>
        <v/>
      </c>
      <c r="X1396" s="24" t="str">
        <f t="shared" si="152"/>
        <v/>
      </c>
    </row>
    <row r="1397" spans="1:24" x14ac:dyDescent="0.3">
      <c r="A1397" s="4" t="str">
        <f t="shared" si="153"/>
        <v/>
      </c>
      <c r="B1397" s="41"/>
      <c r="C1397" s="42"/>
      <c r="D1397" s="43"/>
      <c r="E1397" s="44"/>
      <c r="F1397" s="44"/>
      <c r="G1397" s="17" t="str">
        <f>IF(OR(E1397="",F1397=""),"",NETWORKDAYS(E1397,F1397,Lister!$D$7:$D$16))</f>
        <v/>
      </c>
      <c r="I1397" s="45" t="str">
        <f t="shared" si="147"/>
        <v/>
      </c>
      <c r="J1397" s="46"/>
      <c r="K1397" s="47">
        <f>IF(ISNUMBER('Opsparede løndele'!I1382),J1397+'Opsparede løndele'!I1382,J1397)</f>
        <v>0</v>
      </c>
      <c r="L1397" s="48"/>
      <c r="M1397" s="49"/>
      <c r="N1397" s="23" t="str">
        <f t="shared" si="148"/>
        <v/>
      </c>
      <c r="O1397" s="21" t="str">
        <f t="shared" si="149"/>
        <v/>
      </c>
      <c r="P1397" s="49"/>
      <c r="Q1397" s="49"/>
      <c r="R1397" s="49"/>
      <c r="S1397" s="22" t="str">
        <f>IFERROR(MAX(IF(OR(P1397="",Q1397="",R1397=""),"",IF(AND(MONTH(E1397)=12,MONTH(F1397)=12),(NETWORKDAYS(E1397,F1397,Lister!$D$7:$D$16)-P1397)*O1397/NETWORKDAYS(Lister!$D$19,Lister!$E$19,Lister!$D$7:$D$16),IF(AND(MONTH(E1397)=12,F1397&gt;DATE(2021,12,31)),(NETWORKDAYS(E1397,Lister!$E$19,Lister!$D$7:$D$16)-P1397)*O1397/NETWORKDAYS(Lister!$D$19,Lister!$E$19,Lister!$D$7:$D$16),IF(E1397&gt;DATE(2021,12,31),0)))),0),"")</f>
        <v/>
      </c>
      <c r="T1397" s="22" t="str">
        <f>IFERROR(MAX(IF(OR(P1397="",Q1397="",R1397=""),"",IF(AND(MONTH(E1397)=1,MONTH(F1397)=1),(NETWORKDAYS(E1397,F1397,Lister!$D$7:$D$16)-Q1397)*O1397/NETWORKDAYS(Lister!$D$20,Lister!$E$20,Lister!$D$7:$D$16),IF(AND(MONTH(E1397)=1,F1397&gt;DATE(2022,1,31)),(NETWORKDAYS(E1397,Lister!$E$20,Lister!$D$7:$D$16)-Q1397)*O1397/NETWORKDAYS(Lister!$D$20,Lister!$E$20,Lister!$D$7:$D$16),IF(AND(E1397&lt;DATE(2022,1,1),MONTH(F1397)=1),(NETWORKDAYS(Lister!$D$20,F1397,Lister!$D$7:$D$16)-Q1397)*O1397/NETWORKDAYS(Lister!$D$20,Lister!$E$20,Lister!$D$7:$D$16),IF(AND(E1397&lt;DATE(2022,1,1),F1397&gt;DATE(2022,1,31)),(NETWORKDAYS(Lister!$D$20,Lister!$E$20,Lister!$D$7:$D$16)-Q1397)*O1397/NETWORKDAYS(Lister!$D$20,Lister!$E$20,Lister!$D$7:$D$16),IF(OR(AND(E1397&lt;DATE(2022,1,1),F1397&lt;DATE(2022,1,1)),E1397&gt;DATE(2022,1,31)),0)))))),0),"")</f>
        <v/>
      </c>
      <c r="U1397" s="22" t="str">
        <f>IFERROR(MAX(IF(OR(P1397="",Q1397="",R1397=""),"",IF(AND(MONTH(E1397)=2,MONTH(F1397)=2),(NETWORKDAYS(E1397,F1397,Lister!$D$7:$D$16)-R1397)*O1397/NETWORKDAYS(Lister!$D$21,Lister!$E$21,Lister!$D$7:$D$16),IF(AND(MONTH(E1397)=2,F1397&gt;DATE(2022,2,28)),(NETWORKDAYS(E1397,Lister!$E$21,Lister!$D$7:$D$16)-R1397)*O1397/NETWORKDAYS(Lister!$D$21,Lister!$E$21,Lister!$D$7:$D$16),IF(AND(E1397&lt;DATE(2022,2,1),MONTH(F1397)=2),(NETWORKDAYS(Lister!$D$21,F1397,Lister!$D$7:$D$16)-R1397)*O1397/NETWORKDAYS(Lister!$D$21,Lister!$E$21,Lister!$D$7:$D$16),IF(AND(E1397&lt;DATE(2022,2,1),F1397&gt;DATE(2022,2,28)),(NETWORKDAYS(Lister!$D$21,Lister!$E$21,Lister!$D$7:$D$16)-R1397)*O1397/NETWORKDAYS(Lister!$D$21,Lister!$E$21,Lister!$D$7:$D$16),IF(OR(AND(E1397&lt;DATE(2022,2,1),F1397&lt;DATE(2022,2,1)),E1397&gt;DATE(2022,2,28)),0)))))),0),"")</f>
        <v/>
      </c>
      <c r="V1397" s="23" t="str">
        <f t="shared" si="150"/>
        <v/>
      </c>
      <c r="W1397" s="23" t="str">
        <f t="shared" si="151"/>
        <v/>
      </c>
      <c r="X1397" s="24" t="str">
        <f t="shared" si="152"/>
        <v/>
      </c>
    </row>
    <row r="1398" spans="1:24" x14ac:dyDescent="0.3">
      <c r="A1398" s="4" t="str">
        <f t="shared" si="153"/>
        <v/>
      </c>
      <c r="B1398" s="41"/>
      <c r="C1398" s="42"/>
      <c r="D1398" s="43"/>
      <c r="E1398" s="44"/>
      <c r="F1398" s="44"/>
      <c r="G1398" s="17" t="str">
        <f>IF(OR(E1398="",F1398=""),"",NETWORKDAYS(E1398,F1398,Lister!$D$7:$D$16))</f>
        <v/>
      </c>
      <c r="I1398" s="45" t="str">
        <f t="shared" si="147"/>
        <v/>
      </c>
      <c r="J1398" s="46"/>
      <c r="K1398" s="47">
        <f>IF(ISNUMBER('Opsparede løndele'!I1383),J1398+'Opsparede løndele'!I1383,J1398)</f>
        <v>0</v>
      </c>
      <c r="L1398" s="48"/>
      <c r="M1398" s="49"/>
      <c r="N1398" s="23" t="str">
        <f t="shared" si="148"/>
        <v/>
      </c>
      <c r="O1398" s="21" t="str">
        <f t="shared" si="149"/>
        <v/>
      </c>
      <c r="P1398" s="49"/>
      <c r="Q1398" s="49"/>
      <c r="R1398" s="49"/>
      <c r="S1398" s="22" t="str">
        <f>IFERROR(MAX(IF(OR(P1398="",Q1398="",R1398=""),"",IF(AND(MONTH(E1398)=12,MONTH(F1398)=12),(NETWORKDAYS(E1398,F1398,Lister!$D$7:$D$16)-P1398)*O1398/NETWORKDAYS(Lister!$D$19,Lister!$E$19,Lister!$D$7:$D$16),IF(AND(MONTH(E1398)=12,F1398&gt;DATE(2021,12,31)),(NETWORKDAYS(E1398,Lister!$E$19,Lister!$D$7:$D$16)-P1398)*O1398/NETWORKDAYS(Lister!$D$19,Lister!$E$19,Lister!$D$7:$D$16),IF(E1398&gt;DATE(2021,12,31),0)))),0),"")</f>
        <v/>
      </c>
      <c r="T1398" s="22" t="str">
        <f>IFERROR(MAX(IF(OR(P1398="",Q1398="",R1398=""),"",IF(AND(MONTH(E1398)=1,MONTH(F1398)=1),(NETWORKDAYS(E1398,F1398,Lister!$D$7:$D$16)-Q1398)*O1398/NETWORKDAYS(Lister!$D$20,Lister!$E$20,Lister!$D$7:$D$16),IF(AND(MONTH(E1398)=1,F1398&gt;DATE(2022,1,31)),(NETWORKDAYS(E1398,Lister!$E$20,Lister!$D$7:$D$16)-Q1398)*O1398/NETWORKDAYS(Lister!$D$20,Lister!$E$20,Lister!$D$7:$D$16),IF(AND(E1398&lt;DATE(2022,1,1),MONTH(F1398)=1),(NETWORKDAYS(Lister!$D$20,F1398,Lister!$D$7:$D$16)-Q1398)*O1398/NETWORKDAYS(Lister!$D$20,Lister!$E$20,Lister!$D$7:$D$16),IF(AND(E1398&lt;DATE(2022,1,1),F1398&gt;DATE(2022,1,31)),(NETWORKDAYS(Lister!$D$20,Lister!$E$20,Lister!$D$7:$D$16)-Q1398)*O1398/NETWORKDAYS(Lister!$D$20,Lister!$E$20,Lister!$D$7:$D$16),IF(OR(AND(E1398&lt;DATE(2022,1,1),F1398&lt;DATE(2022,1,1)),E1398&gt;DATE(2022,1,31)),0)))))),0),"")</f>
        <v/>
      </c>
      <c r="U1398" s="22" t="str">
        <f>IFERROR(MAX(IF(OR(P1398="",Q1398="",R1398=""),"",IF(AND(MONTH(E1398)=2,MONTH(F1398)=2),(NETWORKDAYS(E1398,F1398,Lister!$D$7:$D$16)-R1398)*O1398/NETWORKDAYS(Lister!$D$21,Lister!$E$21,Lister!$D$7:$D$16),IF(AND(MONTH(E1398)=2,F1398&gt;DATE(2022,2,28)),(NETWORKDAYS(E1398,Lister!$E$21,Lister!$D$7:$D$16)-R1398)*O1398/NETWORKDAYS(Lister!$D$21,Lister!$E$21,Lister!$D$7:$D$16),IF(AND(E1398&lt;DATE(2022,2,1),MONTH(F1398)=2),(NETWORKDAYS(Lister!$D$21,F1398,Lister!$D$7:$D$16)-R1398)*O1398/NETWORKDAYS(Lister!$D$21,Lister!$E$21,Lister!$D$7:$D$16),IF(AND(E1398&lt;DATE(2022,2,1),F1398&gt;DATE(2022,2,28)),(NETWORKDAYS(Lister!$D$21,Lister!$E$21,Lister!$D$7:$D$16)-R1398)*O1398/NETWORKDAYS(Lister!$D$21,Lister!$E$21,Lister!$D$7:$D$16),IF(OR(AND(E1398&lt;DATE(2022,2,1),F1398&lt;DATE(2022,2,1)),E1398&gt;DATE(2022,2,28)),0)))))),0),"")</f>
        <v/>
      </c>
      <c r="V1398" s="23" t="str">
        <f t="shared" si="150"/>
        <v/>
      </c>
      <c r="W1398" s="23" t="str">
        <f t="shared" si="151"/>
        <v/>
      </c>
      <c r="X1398" s="24" t="str">
        <f t="shared" si="152"/>
        <v/>
      </c>
    </row>
    <row r="1399" spans="1:24" x14ac:dyDescent="0.3">
      <c r="A1399" s="4" t="str">
        <f t="shared" si="153"/>
        <v/>
      </c>
      <c r="B1399" s="41"/>
      <c r="C1399" s="42"/>
      <c r="D1399" s="43"/>
      <c r="E1399" s="44"/>
      <c r="F1399" s="44"/>
      <c r="G1399" s="17" t="str">
        <f>IF(OR(E1399="",F1399=""),"",NETWORKDAYS(E1399,F1399,Lister!$D$7:$D$16))</f>
        <v/>
      </c>
      <c r="I1399" s="45" t="str">
        <f t="shared" si="147"/>
        <v/>
      </c>
      <c r="J1399" s="46"/>
      <c r="K1399" s="47">
        <f>IF(ISNUMBER('Opsparede løndele'!I1384),J1399+'Opsparede løndele'!I1384,J1399)</f>
        <v>0</v>
      </c>
      <c r="L1399" s="48"/>
      <c r="M1399" s="49"/>
      <c r="N1399" s="23" t="str">
        <f t="shared" si="148"/>
        <v/>
      </c>
      <c r="O1399" s="21" t="str">
        <f t="shared" si="149"/>
        <v/>
      </c>
      <c r="P1399" s="49"/>
      <c r="Q1399" s="49"/>
      <c r="R1399" s="49"/>
      <c r="S1399" s="22" t="str">
        <f>IFERROR(MAX(IF(OR(P1399="",Q1399="",R1399=""),"",IF(AND(MONTH(E1399)=12,MONTH(F1399)=12),(NETWORKDAYS(E1399,F1399,Lister!$D$7:$D$16)-P1399)*O1399/NETWORKDAYS(Lister!$D$19,Lister!$E$19,Lister!$D$7:$D$16),IF(AND(MONTH(E1399)=12,F1399&gt;DATE(2021,12,31)),(NETWORKDAYS(E1399,Lister!$E$19,Lister!$D$7:$D$16)-P1399)*O1399/NETWORKDAYS(Lister!$D$19,Lister!$E$19,Lister!$D$7:$D$16),IF(E1399&gt;DATE(2021,12,31),0)))),0),"")</f>
        <v/>
      </c>
      <c r="T1399" s="22" t="str">
        <f>IFERROR(MAX(IF(OR(P1399="",Q1399="",R1399=""),"",IF(AND(MONTH(E1399)=1,MONTH(F1399)=1),(NETWORKDAYS(E1399,F1399,Lister!$D$7:$D$16)-Q1399)*O1399/NETWORKDAYS(Lister!$D$20,Lister!$E$20,Lister!$D$7:$D$16),IF(AND(MONTH(E1399)=1,F1399&gt;DATE(2022,1,31)),(NETWORKDAYS(E1399,Lister!$E$20,Lister!$D$7:$D$16)-Q1399)*O1399/NETWORKDAYS(Lister!$D$20,Lister!$E$20,Lister!$D$7:$D$16),IF(AND(E1399&lt;DATE(2022,1,1),MONTH(F1399)=1),(NETWORKDAYS(Lister!$D$20,F1399,Lister!$D$7:$D$16)-Q1399)*O1399/NETWORKDAYS(Lister!$D$20,Lister!$E$20,Lister!$D$7:$D$16),IF(AND(E1399&lt;DATE(2022,1,1),F1399&gt;DATE(2022,1,31)),(NETWORKDAYS(Lister!$D$20,Lister!$E$20,Lister!$D$7:$D$16)-Q1399)*O1399/NETWORKDAYS(Lister!$D$20,Lister!$E$20,Lister!$D$7:$D$16),IF(OR(AND(E1399&lt;DATE(2022,1,1),F1399&lt;DATE(2022,1,1)),E1399&gt;DATE(2022,1,31)),0)))))),0),"")</f>
        <v/>
      </c>
      <c r="U1399" s="22" t="str">
        <f>IFERROR(MAX(IF(OR(P1399="",Q1399="",R1399=""),"",IF(AND(MONTH(E1399)=2,MONTH(F1399)=2),(NETWORKDAYS(E1399,F1399,Lister!$D$7:$D$16)-R1399)*O1399/NETWORKDAYS(Lister!$D$21,Lister!$E$21,Lister!$D$7:$D$16),IF(AND(MONTH(E1399)=2,F1399&gt;DATE(2022,2,28)),(NETWORKDAYS(E1399,Lister!$E$21,Lister!$D$7:$D$16)-R1399)*O1399/NETWORKDAYS(Lister!$D$21,Lister!$E$21,Lister!$D$7:$D$16),IF(AND(E1399&lt;DATE(2022,2,1),MONTH(F1399)=2),(NETWORKDAYS(Lister!$D$21,F1399,Lister!$D$7:$D$16)-R1399)*O1399/NETWORKDAYS(Lister!$D$21,Lister!$E$21,Lister!$D$7:$D$16),IF(AND(E1399&lt;DATE(2022,2,1),F1399&gt;DATE(2022,2,28)),(NETWORKDAYS(Lister!$D$21,Lister!$E$21,Lister!$D$7:$D$16)-R1399)*O1399/NETWORKDAYS(Lister!$D$21,Lister!$E$21,Lister!$D$7:$D$16),IF(OR(AND(E1399&lt;DATE(2022,2,1),F1399&lt;DATE(2022,2,1)),E1399&gt;DATE(2022,2,28)),0)))))),0),"")</f>
        <v/>
      </c>
      <c r="V1399" s="23" t="str">
        <f t="shared" si="150"/>
        <v/>
      </c>
      <c r="W1399" s="23" t="str">
        <f t="shared" si="151"/>
        <v/>
      </c>
      <c r="X1399" s="24" t="str">
        <f t="shared" si="152"/>
        <v/>
      </c>
    </row>
    <row r="1400" spans="1:24" x14ac:dyDescent="0.3">
      <c r="A1400" s="4" t="str">
        <f t="shared" si="153"/>
        <v/>
      </c>
      <c r="B1400" s="41"/>
      <c r="C1400" s="42"/>
      <c r="D1400" s="43"/>
      <c r="E1400" s="44"/>
      <c r="F1400" s="44"/>
      <c r="G1400" s="17" t="str">
        <f>IF(OR(E1400="",F1400=""),"",NETWORKDAYS(E1400,F1400,Lister!$D$7:$D$16))</f>
        <v/>
      </c>
      <c r="I1400" s="45" t="str">
        <f t="shared" si="147"/>
        <v/>
      </c>
      <c r="J1400" s="46"/>
      <c r="K1400" s="47">
        <f>IF(ISNUMBER('Opsparede løndele'!I1385),J1400+'Opsparede løndele'!I1385,J1400)</f>
        <v>0</v>
      </c>
      <c r="L1400" s="48"/>
      <c r="M1400" s="49"/>
      <c r="N1400" s="23" t="str">
        <f t="shared" si="148"/>
        <v/>
      </c>
      <c r="O1400" s="21" t="str">
        <f t="shared" si="149"/>
        <v/>
      </c>
      <c r="P1400" s="49"/>
      <c r="Q1400" s="49"/>
      <c r="R1400" s="49"/>
      <c r="S1400" s="22" t="str">
        <f>IFERROR(MAX(IF(OR(P1400="",Q1400="",R1400=""),"",IF(AND(MONTH(E1400)=12,MONTH(F1400)=12),(NETWORKDAYS(E1400,F1400,Lister!$D$7:$D$16)-P1400)*O1400/NETWORKDAYS(Lister!$D$19,Lister!$E$19,Lister!$D$7:$D$16),IF(AND(MONTH(E1400)=12,F1400&gt;DATE(2021,12,31)),(NETWORKDAYS(E1400,Lister!$E$19,Lister!$D$7:$D$16)-P1400)*O1400/NETWORKDAYS(Lister!$D$19,Lister!$E$19,Lister!$D$7:$D$16),IF(E1400&gt;DATE(2021,12,31),0)))),0),"")</f>
        <v/>
      </c>
      <c r="T1400" s="22" t="str">
        <f>IFERROR(MAX(IF(OR(P1400="",Q1400="",R1400=""),"",IF(AND(MONTH(E1400)=1,MONTH(F1400)=1),(NETWORKDAYS(E1400,F1400,Lister!$D$7:$D$16)-Q1400)*O1400/NETWORKDAYS(Lister!$D$20,Lister!$E$20,Lister!$D$7:$D$16),IF(AND(MONTH(E1400)=1,F1400&gt;DATE(2022,1,31)),(NETWORKDAYS(E1400,Lister!$E$20,Lister!$D$7:$D$16)-Q1400)*O1400/NETWORKDAYS(Lister!$D$20,Lister!$E$20,Lister!$D$7:$D$16),IF(AND(E1400&lt;DATE(2022,1,1),MONTH(F1400)=1),(NETWORKDAYS(Lister!$D$20,F1400,Lister!$D$7:$D$16)-Q1400)*O1400/NETWORKDAYS(Lister!$D$20,Lister!$E$20,Lister!$D$7:$D$16),IF(AND(E1400&lt;DATE(2022,1,1),F1400&gt;DATE(2022,1,31)),(NETWORKDAYS(Lister!$D$20,Lister!$E$20,Lister!$D$7:$D$16)-Q1400)*O1400/NETWORKDAYS(Lister!$D$20,Lister!$E$20,Lister!$D$7:$D$16),IF(OR(AND(E1400&lt;DATE(2022,1,1),F1400&lt;DATE(2022,1,1)),E1400&gt;DATE(2022,1,31)),0)))))),0),"")</f>
        <v/>
      </c>
      <c r="U1400" s="22" t="str">
        <f>IFERROR(MAX(IF(OR(P1400="",Q1400="",R1400=""),"",IF(AND(MONTH(E1400)=2,MONTH(F1400)=2),(NETWORKDAYS(E1400,F1400,Lister!$D$7:$D$16)-R1400)*O1400/NETWORKDAYS(Lister!$D$21,Lister!$E$21,Lister!$D$7:$D$16),IF(AND(MONTH(E1400)=2,F1400&gt;DATE(2022,2,28)),(NETWORKDAYS(E1400,Lister!$E$21,Lister!$D$7:$D$16)-R1400)*O1400/NETWORKDAYS(Lister!$D$21,Lister!$E$21,Lister!$D$7:$D$16),IF(AND(E1400&lt;DATE(2022,2,1),MONTH(F1400)=2),(NETWORKDAYS(Lister!$D$21,F1400,Lister!$D$7:$D$16)-R1400)*O1400/NETWORKDAYS(Lister!$D$21,Lister!$E$21,Lister!$D$7:$D$16),IF(AND(E1400&lt;DATE(2022,2,1),F1400&gt;DATE(2022,2,28)),(NETWORKDAYS(Lister!$D$21,Lister!$E$21,Lister!$D$7:$D$16)-R1400)*O1400/NETWORKDAYS(Lister!$D$21,Lister!$E$21,Lister!$D$7:$D$16),IF(OR(AND(E1400&lt;DATE(2022,2,1),F1400&lt;DATE(2022,2,1)),E1400&gt;DATE(2022,2,28)),0)))))),0),"")</f>
        <v/>
      </c>
      <c r="V1400" s="23" t="str">
        <f t="shared" si="150"/>
        <v/>
      </c>
      <c r="W1400" s="23" t="str">
        <f t="shared" si="151"/>
        <v/>
      </c>
      <c r="X1400" s="24" t="str">
        <f t="shared" si="152"/>
        <v/>
      </c>
    </row>
    <row r="1401" spans="1:24" x14ac:dyDescent="0.3">
      <c r="A1401" s="4" t="str">
        <f t="shared" si="153"/>
        <v/>
      </c>
      <c r="B1401" s="41"/>
      <c r="C1401" s="42"/>
      <c r="D1401" s="43"/>
      <c r="E1401" s="44"/>
      <c r="F1401" s="44"/>
      <c r="G1401" s="17" t="str">
        <f>IF(OR(E1401="",F1401=""),"",NETWORKDAYS(E1401,F1401,Lister!$D$7:$D$16))</f>
        <v/>
      </c>
      <c r="I1401" s="45" t="str">
        <f t="shared" si="147"/>
        <v/>
      </c>
      <c r="J1401" s="46"/>
      <c r="K1401" s="47">
        <f>IF(ISNUMBER('Opsparede løndele'!I1386),J1401+'Opsparede løndele'!I1386,J1401)</f>
        <v>0</v>
      </c>
      <c r="L1401" s="48"/>
      <c r="M1401" s="49"/>
      <c r="N1401" s="23" t="str">
        <f t="shared" si="148"/>
        <v/>
      </c>
      <c r="O1401" s="21" t="str">
        <f t="shared" si="149"/>
        <v/>
      </c>
      <c r="P1401" s="49"/>
      <c r="Q1401" s="49"/>
      <c r="R1401" s="49"/>
      <c r="S1401" s="22" t="str">
        <f>IFERROR(MAX(IF(OR(P1401="",Q1401="",R1401=""),"",IF(AND(MONTH(E1401)=12,MONTH(F1401)=12),(NETWORKDAYS(E1401,F1401,Lister!$D$7:$D$16)-P1401)*O1401/NETWORKDAYS(Lister!$D$19,Lister!$E$19,Lister!$D$7:$D$16),IF(AND(MONTH(E1401)=12,F1401&gt;DATE(2021,12,31)),(NETWORKDAYS(E1401,Lister!$E$19,Lister!$D$7:$D$16)-P1401)*O1401/NETWORKDAYS(Lister!$D$19,Lister!$E$19,Lister!$D$7:$D$16),IF(E1401&gt;DATE(2021,12,31),0)))),0),"")</f>
        <v/>
      </c>
      <c r="T1401" s="22" t="str">
        <f>IFERROR(MAX(IF(OR(P1401="",Q1401="",R1401=""),"",IF(AND(MONTH(E1401)=1,MONTH(F1401)=1),(NETWORKDAYS(E1401,F1401,Lister!$D$7:$D$16)-Q1401)*O1401/NETWORKDAYS(Lister!$D$20,Lister!$E$20,Lister!$D$7:$D$16),IF(AND(MONTH(E1401)=1,F1401&gt;DATE(2022,1,31)),(NETWORKDAYS(E1401,Lister!$E$20,Lister!$D$7:$D$16)-Q1401)*O1401/NETWORKDAYS(Lister!$D$20,Lister!$E$20,Lister!$D$7:$D$16),IF(AND(E1401&lt;DATE(2022,1,1),MONTH(F1401)=1),(NETWORKDAYS(Lister!$D$20,F1401,Lister!$D$7:$D$16)-Q1401)*O1401/NETWORKDAYS(Lister!$D$20,Lister!$E$20,Lister!$D$7:$D$16),IF(AND(E1401&lt;DATE(2022,1,1),F1401&gt;DATE(2022,1,31)),(NETWORKDAYS(Lister!$D$20,Lister!$E$20,Lister!$D$7:$D$16)-Q1401)*O1401/NETWORKDAYS(Lister!$D$20,Lister!$E$20,Lister!$D$7:$D$16),IF(OR(AND(E1401&lt;DATE(2022,1,1),F1401&lt;DATE(2022,1,1)),E1401&gt;DATE(2022,1,31)),0)))))),0),"")</f>
        <v/>
      </c>
      <c r="U1401" s="22" t="str">
        <f>IFERROR(MAX(IF(OR(P1401="",Q1401="",R1401=""),"",IF(AND(MONTH(E1401)=2,MONTH(F1401)=2),(NETWORKDAYS(E1401,F1401,Lister!$D$7:$D$16)-R1401)*O1401/NETWORKDAYS(Lister!$D$21,Lister!$E$21,Lister!$D$7:$D$16),IF(AND(MONTH(E1401)=2,F1401&gt;DATE(2022,2,28)),(NETWORKDAYS(E1401,Lister!$E$21,Lister!$D$7:$D$16)-R1401)*O1401/NETWORKDAYS(Lister!$D$21,Lister!$E$21,Lister!$D$7:$D$16),IF(AND(E1401&lt;DATE(2022,2,1),MONTH(F1401)=2),(NETWORKDAYS(Lister!$D$21,F1401,Lister!$D$7:$D$16)-R1401)*O1401/NETWORKDAYS(Lister!$D$21,Lister!$E$21,Lister!$D$7:$D$16),IF(AND(E1401&lt;DATE(2022,2,1),F1401&gt;DATE(2022,2,28)),(NETWORKDAYS(Lister!$D$21,Lister!$E$21,Lister!$D$7:$D$16)-R1401)*O1401/NETWORKDAYS(Lister!$D$21,Lister!$E$21,Lister!$D$7:$D$16),IF(OR(AND(E1401&lt;DATE(2022,2,1),F1401&lt;DATE(2022,2,1)),E1401&gt;DATE(2022,2,28)),0)))))),0),"")</f>
        <v/>
      </c>
      <c r="V1401" s="23" t="str">
        <f t="shared" si="150"/>
        <v/>
      </c>
      <c r="W1401" s="23" t="str">
        <f t="shared" si="151"/>
        <v/>
      </c>
      <c r="X1401" s="24" t="str">
        <f t="shared" si="152"/>
        <v/>
      </c>
    </row>
    <row r="1402" spans="1:24" x14ac:dyDescent="0.3">
      <c r="A1402" s="4" t="str">
        <f t="shared" si="153"/>
        <v/>
      </c>
      <c r="B1402" s="41"/>
      <c r="C1402" s="42"/>
      <c r="D1402" s="43"/>
      <c r="E1402" s="44"/>
      <c r="F1402" s="44"/>
      <c r="G1402" s="17" t="str">
        <f>IF(OR(E1402="",F1402=""),"",NETWORKDAYS(E1402,F1402,Lister!$D$7:$D$16))</f>
        <v/>
      </c>
      <c r="I1402" s="45" t="str">
        <f t="shared" si="147"/>
        <v/>
      </c>
      <c r="J1402" s="46"/>
      <c r="K1402" s="47">
        <f>IF(ISNUMBER('Opsparede løndele'!I1387),J1402+'Opsparede løndele'!I1387,J1402)</f>
        <v>0</v>
      </c>
      <c r="L1402" s="48"/>
      <c r="M1402" s="49"/>
      <c r="N1402" s="23" t="str">
        <f t="shared" si="148"/>
        <v/>
      </c>
      <c r="O1402" s="21" t="str">
        <f t="shared" si="149"/>
        <v/>
      </c>
      <c r="P1402" s="49"/>
      <c r="Q1402" s="49"/>
      <c r="R1402" s="49"/>
      <c r="S1402" s="22" t="str">
        <f>IFERROR(MAX(IF(OR(P1402="",Q1402="",R1402=""),"",IF(AND(MONTH(E1402)=12,MONTH(F1402)=12),(NETWORKDAYS(E1402,F1402,Lister!$D$7:$D$16)-P1402)*O1402/NETWORKDAYS(Lister!$D$19,Lister!$E$19,Lister!$D$7:$D$16),IF(AND(MONTH(E1402)=12,F1402&gt;DATE(2021,12,31)),(NETWORKDAYS(E1402,Lister!$E$19,Lister!$D$7:$D$16)-P1402)*O1402/NETWORKDAYS(Lister!$D$19,Lister!$E$19,Lister!$D$7:$D$16),IF(E1402&gt;DATE(2021,12,31),0)))),0),"")</f>
        <v/>
      </c>
      <c r="T1402" s="22" t="str">
        <f>IFERROR(MAX(IF(OR(P1402="",Q1402="",R1402=""),"",IF(AND(MONTH(E1402)=1,MONTH(F1402)=1),(NETWORKDAYS(E1402,F1402,Lister!$D$7:$D$16)-Q1402)*O1402/NETWORKDAYS(Lister!$D$20,Lister!$E$20,Lister!$D$7:$D$16),IF(AND(MONTH(E1402)=1,F1402&gt;DATE(2022,1,31)),(NETWORKDAYS(E1402,Lister!$E$20,Lister!$D$7:$D$16)-Q1402)*O1402/NETWORKDAYS(Lister!$D$20,Lister!$E$20,Lister!$D$7:$D$16),IF(AND(E1402&lt;DATE(2022,1,1),MONTH(F1402)=1),(NETWORKDAYS(Lister!$D$20,F1402,Lister!$D$7:$D$16)-Q1402)*O1402/NETWORKDAYS(Lister!$D$20,Lister!$E$20,Lister!$D$7:$D$16),IF(AND(E1402&lt;DATE(2022,1,1),F1402&gt;DATE(2022,1,31)),(NETWORKDAYS(Lister!$D$20,Lister!$E$20,Lister!$D$7:$D$16)-Q1402)*O1402/NETWORKDAYS(Lister!$D$20,Lister!$E$20,Lister!$D$7:$D$16),IF(OR(AND(E1402&lt;DATE(2022,1,1),F1402&lt;DATE(2022,1,1)),E1402&gt;DATE(2022,1,31)),0)))))),0),"")</f>
        <v/>
      </c>
      <c r="U1402" s="22" t="str">
        <f>IFERROR(MAX(IF(OR(P1402="",Q1402="",R1402=""),"",IF(AND(MONTH(E1402)=2,MONTH(F1402)=2),(NETWORKDAYS(E1402,F1402,Lister!$D$7:$D$16)-R1402)*O1402/NETWORKDAYS(Lister!$D$21,Lister!$E$21,Lister!$D$7:$D$16),IF(AND(MONTH(E1402)=2,F1402&gt;DATE(2022,2,28)),(NETWORKDAYS(E1402,Lister!$E$21,Lister!$D$7:$D$16)-R1402)*O1402/NETWORKDAYS(Lister!$D$21,Lister!$E$21,Lister!$D$7:$D$16),IF(AND(E1402&lt;DATE(2022,2,1),MONTH(F1402)=2),(NETWORKDAYS(Lister!$D$21,F1402,Lister!$D$7:$D$16)-R1402)*O1402/NETWORKDAYS(Lister!$D$21,Lister!$E$21,Lister!$D$7:$D$16),IF(AND(E1402&lt;DATE(2022,2,1),F1402&gt;DATE(2022,2,28)),(NETWORKDAYS(Lister!$D$21,Lister!$E$21,Lister!$D$7:$D$16)-R1402)*O1402/NETWORKDAYS(Lister!$D$21,Lister!$E$21,Lister!$D$7:$D$16),IF(OR(AND(E1402&lt;DATE(2022,2,1),F1402&lt;DATE(2022,2,1)),E1402&gt;DATE(2022,2,28)),0)))))),0),"")</f>
        <v/>
      </c>
      <c r="V1402" s="23" t="str">
        <f t="shared" si="150"/>
        <v/>
      </c>
      <c r="W1402" s="23" t="str">
        <f t="shared" si="151"/>
        <v/>
      </c>
      <c r="X1402" s="24" t="str">
        <f t="shared" si="152"/>
        <v/>
      </c>
    </row>
    <row r="1403" spans="1:24" x14ac:dyDescent="0.3">
      <c r="A1403" s="4" t="str">
        <f t="shared" si="153"/>
        <v/>
      </c>
      <c r="B1403" s="41"/>
      <c r="C1403" s="42"/>
      <c r="D1403" s="43"/>
      <c r="E1403" s="44"/>
      <c r="F1403" s="44"/>
      <c r="G1403" s="17" t="str">
        <f>IF(OR(E1403="",F1403=""),"",NETWORKDAYS(E1403,F1403,Lister!$D$7:$D$16))</f>
        <v/>
      </c>
      <c r="I1403" s="45" t="str">
        <f t="shared" si="147"/>
        <v/>
      </c>
      <c r="J1403" s="46"/>
      <c r="K1403" s="47">
        <f>IF(ISNUMBER('Opsparede løndele'!I1388),J1403+'Opsparede løndele'!I1388,J1403)</f>
        <v>0</v>
      </c>
      <c r="L1403" s="48"/>
      <c r="M1403" s="49"/>
      <c r="N1403" s="23" t="str">
        <f t="shared" si="148"/>
        <v/>
      </c>
      <c r="O1403" s="21" t="str">
        <f t="shared" si="149"/>
        <v/>
      </c>
      <c r="P1403" s="49"/>
      <c r="Q1403" s="49"/>
      <c r="R1403" s="49"/>
      <c r="S1403" s="22" t="str">
        <f>IFERROR(MAX(IF(OR(P1403="",Q1403="",R1403=""),"",IF(AND(MONTH(E1403)=12,MONTH(F1403)=12),(NETWORKDAYS(E1403,F1403,Lister!$D$7:$D$16)-P1403)*O1403/NETWORKDAYS(Lister!$D$19,Lister!$E$19,Lister!$D$7:$D$16),IF(AND(MONTH(E1403)=12,F1403&gt;DATE(2021,12,31)),(NETWORKDAYS(E1403,Lister!$E$19,Lister!$D$7:$D$16)-P1403)*O1403/NETWORKDAYS(Lister!$D$19,Lister!$E$19,Lister!$D$7:$D$16),IF(E1403&gt;DATE(2021,12,31),0)))),0),"")</f>
        <v/>
      </c>
      <c r="T1403" s="22" t="str">
        <f>IFERROR(MAX(IF(OR(P1403="",Q1403="",R1403=""),"",IF(AND(MONTH(E1403)=1,MONTH(F1403)=1),(NETWORKDAYS(E1403,F1403,Lister!$D$7:$D$16)-Q1403)*O1403/NETWORKDAYS(Lister!$D$20,Lister!$E$20,Lister!$D$7:$D$16),IF(AND(MONTH(E1403)=1,F1403&gt;DATE(2022,1,31)),(NETWORKDAYS(E1403,Lister!$E$20,Lister!$D$7:$D$16)-Q1403)*O1403/NETWORKDAYS(Lister!$D$20,Lister!$E$20,Lister!$D$7:$D$16),IF(AND(E1403&lt;DATE(2022,1,1),MONTH(F1403)=1),(NETWORKDAYS(Lister!$D$20,F1403,Lister!$D$7:$D$16)-Q1403)*O1403/NETWORKDAYS(Lister!$D$20,Lister!$E$20,Lister!$D$7:$D$16),IF(AND(E1403&lt;DATE(2022,1,1),F1403&gt;DATE(2022,1,31)),(NETWORKDAYS(Lister!$D$20,Lister!$E$20,Lister!$D$7:$D$16)-Q1403)*O1403/NETWORKDAYS(Lister!$D$20,Lister!$E$20,Lister!$D$7:$D$16),IF(OR(AND(E1403&lt;DATE(2022,1,1),F1403&lt;DATE(2022,1,1)),E1403&gt;DATE(2022,1,31)),0)))))),0),"")</f>
        <v/>
      </c>
      <c r="U1403" s="22" t="str">
        <f>IFERROR(MAX(IF(OR(P1403="",Q1403="",R1403=""),"",IF(AND(MONTH(E1403)=2,MONTH(F1403)=2),(NETWORKDAYS(E1403,F1403,Lister!$D$7:$D$16)-R1403)*O1403/NETWORKDAYS(Lister!$D$21,Lister!$E$21,Lister!$D$7:$D$16),IF(AND(MONTH(E1403)=2,F1403&gt;DATE(2022,2,28)),(NETWORKDAYS(E1403,Lister!$E$21,Lister!$D$7:$D$16)-R1403)*O1403/NETWORKDAYS(Lister!$D$21,Lister!$E$21,Lister!$D$7:$D$16),IF(AND(E1403&lt;DATE(2022,2,1),MONTH(F1403)=2),(NETWORKDAYS(Lister!$D$21,F1403,Lister!$D$7:$D$16)-R1403)*O1403/NETWORKDAYS(Lister!$D$21,Lister!$E$21,Lister!$D$7:$D$16),IF(AND(E1403&lt;DATE(2022,2,1),F1403&gt;DATE(2022,2,28)),(NETWORKDAYS(Lister!$D$21,Lister!$E$21,Lister!$D$7:$D$16)-R1403)*O1403/NETWORKDAYS(Lister!$D$21,Lister!$E$21,Lister!$D$7:$D$16),IF(OR(AND(E1403&lt;DATE(2022,2,1),F1403&lt;DATE(2022,2,1)),E1403&gt;DATE(2022,2,28)),0)))))),0),"")</f>
        <v/>
      </c>
      <c r="V1403" s="23" t="str">
        <f t="shared" si="150"/>
        <v/>
      </c>
      <c r="W1403" s="23" t="str">
        <f t="shared" si="151"/>
        <v/>
      </c>
      <c r="X1403" s="24" t="str">
        <f t="shared" si="152"/>
        <v/>
      </c>
    </row>
    <row r="1404" spans="1:24" x14ac:dyDescent="0.3">
      <c r="A1404" s="4" t="str">
        <f t="shared" si="153"/>
        <v/>
      </c>
      <c r="B1404" s="41"/>
      <c r="C1404" s="42"/>
      <c r="D1404" s="43"/>
      <c r="E1404" s="44"/>
      <c r="F1404" s="44"/>
      <c r="G1404" s="17" t="str">
        <f>IF(OR(E1404="",F1404=""),"",NETWORKDAYS(E1404,F1404,Lister!$D$7:$D$16))</f>
        <v/>
      </c>
      <c r="I1404" s="45" t="str">
        <f t="shared" si="147"/>
        <v/>
      </c>
      <c r="J1404" s="46"/>
      <c r="K1404" s="47">
        <f>IF(ISNUMBER('Opsparede løndele'!I1389),J1404+'Opsparede løndele'!I1389,J1404)</f>
        <v>0</v>
      </c>
      <c r="L1404" s="48"/>
      <c r="M1404" s="49"/>
      <c r="N1404" s="23" t="str">
        <f t="shared" si="148"/>
        <v/>
      </c>
      <c r="O1404" s="21" t="str">
        <f t="shared" si="149"/>
        <v/>
      </c>
      <c r="P1404" s="49"/>
      <c r="Q1404" s="49"/>
      <c r="R1404" s="49"/>
      <c r="S1404" s="22" t="str">
        <f>IFERROR(MAX(IF(OR(P1404="",Q1404="",R1404=""),"",IF(AND(MONTH(E1404)=12,MONTH(F1404)=12),(NETWORKDAYS(E1404,F1404,Lister!$D$7:$D$16)-P1404)*O1404/NETWORKDAYS(Lister!$D$19,Lister!$E$19,Lister!$D$7:$D$16),IF(AND(MONTH(E1404)=12,F1404&gt;DATE(2021,12,31)),(NETWORKDAYS(E1404,Lister!$E$19,Lister!$D$7:$D$16)-P1404)*O1404/NETWORKDAYS(Lister!$D$19,Lister!$E$19,Lister!$D$7:$D$16),IF(E1404&gt;DATE(2021,12,31),0)))),0),"")</f>
        <v/>
      </c>
      <c r="T1404" s="22" t="str">
        <f>IFERROR(MAX(IF(OR(P1404="",Q1404="",R1404=""),"",IF(AND(MONTH(E1404)=1,MONTH(F1404)=1),(NETWORKDAYS(E1404,F1404,Lister!$D$7:$D$16)-Q1404)*O1404/NETWORKDAYS(Lister!$D$20,Lister!$E$20,Lister!$D$7:$D$16),IF(AND(MONTH(E1404)=1,F1404&gt;DATE(2022,1,31)),(NETWORKDAYS(E1404,Lister!$E$20,Lister!$D$7:$D$16)-Q1404)*O1404/NETWORKDAYS(Lister!$D$20,Lister!$E$20,Lister!$D$7:$D$16),IF(AND(E1404&lt;DATE(2022,1,1),MONTH(F1404)=1),(NETWORKDAYS(Lister!$D$20,F1404,Lister!$D$7:$D$16)-Q1404)*O1404/NETWORKDAYS(Lister!$D$20,Lister!$E$20,Lister!$D$7:$D$16),IF(AND(E1404&lt;DATE(2022,1,1),F1404&gt;DATE(2022,1,31)),(NETWORKDAYS(Lister!$D$20,Lister!$E$20,Lister!$D$7:$D$16)-Q1404)*O1404/NETWORKDAYS(Lister!$D$20,Lister!$E$20,Lister!$D$7:$D$16),IF(OR(AND(E1404&lt;DATE(2022,1,1),F1404&lt;DATE(2022,1,1)),E1404&gt;DATE(2022,1,31)),0)))))),0),"")</f>
        <v/>
      </c>
      <c r="U1404" s="22" t="str">
        <f>IFERROR(MAX(IF(OR(P1404="",Q1404="",R1404=""),"",IF(AND(MONTH(E1404)=2,MONTH(F1404)=2),(NETWORKDAYS(E1404,F1404,Lister!$D$7:$D$16)-R1404)*O1404/NETWORKDAYS(Lister!$D$21,Lister!$E$21,Lister!$D$7:$D$16),IF(AND(MONTH(E1404)=2,F1404&gt;DATE(2022,2,28)),(NETWORKDAYS(E1404,Lister!$E$21,Lister!$D$7:$D$16)-R1404)*O1404/NETWORKDAYS(Lister!$D$21,Lister!$E$21,Lister!$D$7:$D$16),IF(AND(E1404&lt;DATE(2022,2,1),MONTH(F1404)=2),(NETWORKDAYS(Lister!$D$21,F1404,Lister!$D$7:$D$16)-R1404)*O1404/NETWORKDAYS(Lister!$D$21,Lister!$E$21,Lister!$D$7:$D$16),IF(AND(E1404&lt;DATE(2022,2,1),F1404&gt;DATE(2022,2,28)),(NETWORKDAYS(Lister!$D$21,Lister!$E$21,Lister!$D$7:$D$16)-R1404)*O1404/NETWORKDAYS(Lister!$D$21,Lister!$E$21,Lister!$D$7:$D$16),IF(OR(AND(E1404&lt;DATE(2022,2,1),F1404&lt;DATE(2022,2,1)),E1404&gt;DATE(2022,2,28)),0)))))),0),"")</f>
        <v/>
      </c>
      <c r="V1404" s="23" t="str">
        <f t="shared" si="150"/>
        <v/>
      </c>
      <c r="W1404" s="23" t="str">
        <f t="shared" si="151"/>
        <v/>
      </c>
      <c r="X1404" s="24" t="str">
        <f t="shared" si="152"/>
        <v/>
      </c>
    </row>
    <row r="1405" spans="1:24" x14ac:dyDescent="0.3">
      <c r="A1405" s="4" t="str">
        <f t="shared" si="153"/>
        <v/>
      </c>
      <c r="B1405" s="41"/>
      <c r="C1405" s="42"/>
      <c r="D1405" s="43"/>
      <c r="E1405" s="44"/>
      <c r="F1405" s="44"/>
      <c r="G1405" s="17" t="str">
        <f>IF(OR(E1405="",F1405=""),"",NETWORKDAYS(E1405,F1405,Lister!$D$7:$D$16))</f>
        <v/>
      </c>
      <c r="I1405" s="45" t="str">
        <f t="shared" si="147"/>
        <v/>
      </c>
      <c r="J1405" s="46"/>
      <c r="K1405" s="47">
        <f>IF(ISNUMBER('Opsparede løndele'!I1390),J1405+'Opsparede løndele'!I1390,J1405)</f>
        <v>0</v>
      </c>
      <c r="L1405" s="48"/>
      <c r="M1405" s="49"/>
      <c r="N1405" s="23" t="str">
        <f t="shared" si="148"/>
        <v/>
      </c>
      <c r="O1405" s="21" t="str">
        <f t="shared" si="149"/>
        <v/>
      </c>
      <c r="P1405" s="49"/>
      <c r="Q1405" s="49"/>
      <c r="R1405" s="49"/>
      <c r="S1405" s="22" t="str">
        <f>IFERROR(MAX(IF(OR(P1405="",Q1405="",R1405=""),"",IF(AND(MONTH(E1405)=12,MONTH(F1405)=12),(NETWORKDAYS(E1405,F1405,Lister!$D$7:$D$16)-P1405)*O1405/NETWORKDAYS(Lister!$D$19,Lister!$E$19,Lister!$D$7:$D$16),IF(AND(MONTH(E1405)=12,F1405&gt;DATE(2021,12,31)),(NETWORKDAYS(E1405,Lister!$E$19,Lister!$D$7:$D$16)-P1405)*O1405/NETWORKDAYS(Lister!$D$19,Lister!$E$19,Lister!$D$7:$D$16),IF(E1405&gt;DATE(2021,12,31),0)))),0),"")</f>
        <v/>
      </c>
      <c r="T1405" s="22" t="str">
        <f>IFERROR(MAX(IF(OR(P1405="",Q1405="",R1405=""),"",IF(AND(MONTH(E1405)=1,MONTH(F1405)=1),(NETWORKDAYS(E1405,F1405,Lister!$D$7:$D$16)-Q1405)*O1405/NETWORKDAYS(Lister!$D$20,Lister!$E$20,Lister!$D$7:$D$16),IF(AND(MONTH(E1405)=1,F1405&gt;DATE(2022,1,31)),(NETWORKDAYS(E1405,Lister!$E$20,Lister!$D$7:$D$16)-Q1405)*O1405/NETWORKDAYS(Lister!$D$20,Lister!$E$20,Lister!$D$7:$D$16),IF(AND(E1405&lt;DATE(2022,1,1),MONTH(F1405)=1),(NETWORKDAYS(Lister!$D$20,F1405,Lister!$D$7:$D$16)-Q1405)*O1405/NETWORKDAYS(Lister!$D$20,Lister!$E$20,Lister!$D$7:$D$16),IF(AND(E1405&lt;DATE(2022,1,1),F1405&gt;DATE(2022,1,31)),(NETWORKDAYS(Lister!$D$20,Lister!$E$20,Lister!$D$7:$D$16)-Q1405)*O1405/NETWORKDAYS(Lister!$D$20,Lister!$E$20,Lister!$D$7:$D$16),IF(OR(AND(E1405&lt;DATE(2022,1,1),F1405&lt;DATE(2022,1,1)),E1405&gt;DATE(2022,1,31)),0)))))),0),"")</f>
        <v/>
      </c>
      <c r="U1405" s="22" t="str">
        <f>IFERROR(MAX(IF(OR(P1405="",Q1405="",R1405=""),"",IF(AND(MONTH(E1405)=2,MONTH(F1405)=2),(NETWORKDAYS(E1405,F1405,Lister!$D$7:$D$16)-R1405)*O1405/NETWORKDAYS(Lister!$D$21,Lister!$E$21,Lister!$D$7:$D$16),IF(AND(MONTH(E1405)=2,F1405&gt;DATE(2022,2,28)),(NETWORKDAYS(E1405,Lister!$E$21,Lister!$D$7:$D$16)-R1405)*O1405/NETWORKDAYS(Lister!$D$21,Lister!$E$21,Lister!$D$7:$D$16),IF(AND(E1405&lt;DATE(2022,2,1),MONTH(F1405)=2),(NETWORKDAYS(Lister!$D$21,F1405,Lister!$D$7:$D$16)-R1405)*O1405/NETWORKDAYS(Lister!$D$21,Lister!$E$21,Lister!$D$7:$D$16),IF(AND(E1405&lt;DATE(2022,2,1),F1405&gt;DATE(2022,2,28)),(NETWORKDAYS(Lister!$D$21,Lister!$E$21,Lister!$D$7:$D$16)-R1405)*O1405/NETWORKDAYS(Lister!$D$21,Lister!$E$21,Lister!$D$7:$D$16),IF(OR(AND(E1405&lt;DATE(2022,2,1),F1405&lt;DATE(2022,2,1)),E1405&gt;DATE(2022,2,28)),0)))))),0),"")</f>
        <v/>
      </c>
      <c r="V1405" s="23" t="str">
        <f t="shared" si="150"/>
        <v/>
      </c>
      <c r="W1405" s="23" t="str">
        <f t="shared" si="151"/>
        <v/>
      </c>
      <c r="X1405" s="24" t="str">
        <f t="shared" si="152"/>
        <v/>
      </c>
    </row>
    <row r="1406" spans="1:24" x14ac:dyDescent="0.3">
      <c r="A1406" s="4" t="str">
        <f t="shared" si="153"/>
        <v/>
      </c>
      <c r="B1406" s="41"/>
      <c r="C1406" s="42"/>
      <c r="D1406" s="43"/>
      <c r="E1406" s="44"/>
      <c r="F1406" s="44"/>
      <c r="G1406" s="17" t="str">
        <f>IF(OR(E1406="",F1406=""),"",NETWORKDAYS(E1406,F1406,Lister!$D$7:$D$16))</f>
        <v/>
      </c>
      <c r="I1406" s="45" t="str">
        <f t="shared" si="147"/>
        <v/>
      </c>
      <c r="J1406" s="46"/>
      <c r="K1406" s="47">
        <f>IF(ISNUMBER('Opsparede løndele'!I1391),J1406+'Opsparede løndele'!I1391,J1406)</f>
        <v>0</v>
      </c>
      <c r="L1406" s="48"/>
      <c r="M1406" s="49"/>
      <c r="N1406" s="23" t="str">
        <f t="shared" si="148"/>
        <v/>
      </c>
      <c r="O1406" s="21" t="str">
        <f t="shared" si="149"/>
        <v/>
      </c>
      <c r="P1406" s="49"/>
      <c r="Q1406" s="49"/>
      <c r="R1406" s="49"/>
      <c r="S1406" s="22" t="str">
        <f>IFERROR(MAX(IF(OR(P1406="",Q1406="",R1406=""),"",IF(AND(MONTH(E1406)=12,MONTH(F1406)=12),(NETWORKDAYS(E1406,F1406,Lister!$D$7:$D$16)-P1406)*O1406/NETWORKDAYS(Lister!$D$19,Lister!$E$19,Lister!$D$7:$D$16),IF(AND(MONTH(E1406)=12,F1406&gt;DATE(2021,12,31)),(NETWORKDAYS(E1406,Lister!$E$19,Lister!$D$7:$D$16)-P1406)*O1406/NETWORKDAYS(Lister!$D$19,Lister!$E$19,Lister!$D$7:$D$16),IF(E1406&gt;DATE(2021,12,31),0)))),0),"")</f>
        <v/>
      </c>
      <c r="T1406" s="22" t="str">
        <f>IFERROR(MAX(IF(OR(P1406="",Q1406="",R1406=""),"",IF(AND(MONTH(E1406)=1,MONTH(F1406)=1),(NETWORKDAYS(E1406,F1406,Lister!$D$7:$D$16)-Q1406)*O1406/NETWORKDAYS(Lister!$D$20,Lister!$E$20,Lister!$D$7:$D$16),IF(AND(MONTH(E1406)=1,F1406&gt;DATE(2022,1,31)),(NETWORKDAYS(E1406,Lister!$E$20,Lister!$D$7:$D$16)-Q1406)*O1406/NETWORKDAYS(Lister!$D$20,Lister!$E$20,Lister!$D$7:$D$16),IF(AND(E1406&lt;DATE(2022,1,1),MONTH(F1406)=1),(NETWORKDAYS(Lister!$D$20,F1406,Lister!$D$7:$D$16)-Q1406)*O1406/NETWORKDAYS(Lister!$D$20,Lister!$E$20,Lister!$D$7:$D$16),IF(AND(E1406&lt;DATE(2022,1,1),F1406&gt;DATE(2022,1,31)),(NETWORKDAYS(Lister!$D$20,Lister!$E$20,Lister!$D$7:$D$16)-Q1406)*O1406/NETWORKDAYS(Lister!$D$20,Lister!$E$20,Lister!$D$7:$D$16),IF(OR(AND(E1406&lt;DATE(2022,1,1),F1406&lt;DATE(2022,1,1)),E1406&gt;DATE(2022,1,31)),0)))))),0),"")</f>
        <v/>
      </c>
      <c r="U1406" s="22" t="str">
        <f>IFERROR(MAX(IF(OR(P1406="",Q1406="",R1406=""),"",IF(AND(MONTH(E1406)=2,MONTH(F1406)=2),(NETWORKDAYS(E1406,F1406,Lister!$D$7:$D$16)-R1406)*O1406/NETWORKDAYS(Lister!$D$21,Lister!$E$21,Lister!$D$7:$D$16),IF(AND(MONTH(E1406)=2,F1406&gt;DATE(2022,2,28)),(NETWORKDAYS(E1406,Lister!$E$21,Lister!$D$7:$D$16)-R1406)*O1406/NETWORKDAYS(Lister!$D$21,Lister!$E$21,Lister!$D$7:$D$16),IF(AND(E1406&lt;DATE(2022,2,1),MONTH(F1406)=2),(NETWORKDAYS(Lister!$D$21,F1406,Lister!$D$7:$D$16)-R1406)*O1406/NETWORKDAYS(Lister!$D$21,Lister!$E$21,Lister!$D$7:$D$16),IF(AND(E1406&lt;DATE(2022,2,1),F1406&gt;DATE(2022,2,28)),(NETWORKDAYS(Lister!$D$21,Lister!$E$21,Lister!$D$7:$D$16)-R1406)*O1406/NETWORKDAYS(Lister!$D$21,Lister!$E$21,Lister!$D$7:$D$16),IF(OR(AND(E1406&lt;DATE(2022,2,1),F1406&lt;DATE(2022,2,1)),E1406&gt;DATE(2022,2,28)),0)))))),0),"")</f>
        <v/>
      </c>
      <c r="V1406" s="23" t="str">
        <f t="shared" si="150"/>
        <v/>
      </c>
      <c r="W1406" s="23" t="str">
        <f t="shared" si="151"/>
        <v/>
      </c>
      <c r="X1406" s="24" t="str">
        <f t="shared" si="152"/>
        <v/>
      </c>
    </row>
    <row r="1407" spans="1:24" x14ac:dyDescent="0.3">
      <c r="A1407" s="4" t="str">
        <f t="shared" si="153"/>
        <v/>
      </c>
      <c r="B1407" s="41"/>
      <c r="C1407" s="42"/>
      <c r="D1407" s="43"/>
      <c r="E1407" s="44"/>
      <c r="F1407" s="44"/>
      <c r="G1407" s="17" t="str">
        <f>IF(OR(E1407="",F1407=""),"",NETWORKDAYS(E1407,F1407,Lister!$D$7:$D$16))</f>
        <v/>
      </c>
      <c r="I1407" s="45" t="str">
        <f t="shared" si="147"/>
        <v/>
      </c>
      <c r="J1407" s="46"/>
      <c r="K1407" s="47">
        <f>IF(ISNUMBER('Opsparede løndele'!I1392),J1407+'Opsparede løndele'!I1392,J1407)</f>
        <v>0</v>
      </c>
      <c r="L1407" s="48"/>
      <c r="M1407" s="49"/>
      <c r="N1407" s="23" t="str">
        <f t="shared" si="148"/>
        <v/>
      </c>
      <c r="O1407" s="21" t="str">
        <f t="shared" si="149"/>
        <v/>
      </c>
      <c r="P1407" s="49"/>
      <c r="Q1407" s="49"/>
      <c r="R1407" s="49"/>
      <c r="S1407" s="22" t="str">
        <f>IFERROR(MAX(IF(OR(P1407="",Q1407="",R1407=""),"",IF(AND(MONTH(E1407)=12,MONTH(F1407)=12),(NETWORKDAYS(E1407,F1407,Lister!$D$7:$D$16)-P1407)*O1407/NETWORKDAYS(Lister!$D$19,Lister!$E$19,Lister!$D$7:$D$16),IF(AND(MONTH(E1407)=12,F1407&gt;DATE(2021,12,31)),(NETWORKDAYS(E1407,Lister!$E$19,Lister!$D$7:$D$16)-P1407)*O1407/NETWORKDAYS(Lister!$D$19,Lister!$E$19,Lister!$D$7:$D$16),IF(E1407&gt;DATE(2021,12,31),0)))),0),"")</f>
        <v/>
      </c>
      <c r="T1407" s="22" t="str">
        <f>IFERROR(MAX(IF(OR(P1407="",Q1407="",R1407=""),"",IF(AND(MONTH(E1407)=1,MONTH(F1407)=1),(NETWORKDAYS(E1407,F1407,Lister!$D$7:$D$16)-Q1407)*O1407/NETWORKDAYS(Lister!$D$20,Lister!$E$20,Lister!$D$7:$D$16),IF(AND(MONTH(E1407)=1,F1407&gt;DATE(2022,1,31)),(NETWORKDAYS(E1407,Lister!$E$20,Lister!$D$7:$D$16)-Q1407)*O1407/NETWORKDAYS(Lister!$D$20,Lister!$E$20,Lister!$D$7:$D$16),IF(AND(E1407&lt;DATE(2022,1,1),MONTH(F1407)=1),(NETWORKDAYS(Lister!$D$20,F1407,Lister!$D$7:$D$16)-Q1407)*O1407/NETWORKDAYS(Lister!$D$20,Lister!$E$20,Lister!$D$7:$D$16),IF(AND(E1407&lt;DATE(2022,1,1),F1407&gt;DATE(2022,1,31)),(NETWORKDAYS(Lister!$D$20,Lister!$E$20,Lister!$D$7:$D$16)-Q1407)*O1407/NETWORKDAYS(Lister!$D$20,Lister!$E$20,Lister!$D$7:$D$16),IF(OR(AND(E1407&lt;DATE(2022,1,1),F1407&lt;DATE(2022,1,1)),E1407&gt;DATE(2022,1,31)),0)))))),0),"")</f>
        <v/>
      </c>
      <c r="U1407" s="22" t="str">
        <f>IFERROR(MAX(IF(OR(P1407="",Q1407="",R1407=""),"",IF(AND(MONTH(E1407)=2,MONTH(F1407)=2),(NETWORKDAYS(E1407,F1407,Lister!$D$7:$D$16)-R1407)*O1407/NETWORKDAYS(Lister!$D$21,Lister!$E$21,Lister!$D$7:$D$16),IF(AND(MONTH(E1407)=2,F1407&gt;DATE(2022,2,28)),(NETWORKDAYS(E1407,Lister!$E$21,Lister!$D$7:$D$16)-R1407)*O1407/NETWORKDAYS(Lister!$D$21,Lister!$E$21,Lister!$D$7:$D$16),IF(AND(E1407&lt;DATE(2022,2,1),MONTH(F1407)=2),(NETWORKDAYS(Lister!$D$21,F1407,Lister!$D$7:$D$16)-R1407)*O1407/NETWORKDAYS(Lister!$D$21,Lister!$E$21,Lister!$D$7:$D$16),IF(AND(E1407&lt;DATE(2022,2,1),F1407&gt;DATE(2022,2,28)),(NETWORKDAYS(Lister!$D$21,Lister!$E$21,Lister!$D$7:$D$16)-R1407)*O1407/NETWORKDAYS(Lister!$D$21,Lister!$E$21,Lister!$D$7:$D$16),IF(OR(AND(E1407&lt;DATE(2022,2,1),F1407&lt;DATE(2022,2,1)),E1407&gt;DATE(2022,2,28)),0)))))),0),"")</f>
        <v/>
      </c>
      <c r="V1407" s="23" t="str">
        <f t="shared" si="150"/>
        <v/>
      </c>
      <c r="W1407" s="23" t="str">
        <f t="shared" si="151"/>
        <v/>
      </c>
      <c r="X1407" s="24" t="str">
        <f t="shared" si="152"/>
        <v/>
      </c>
    </row>
    <row r="1408" spans="1:24" x14ac:dyDescent="0.3">
      <c r="A1408" s="4" t="str">
        <f t="shared" si="153"/>
        <v/>
      </c>
      <c r="B1408" s="41"/>
      <c r="C1408" s="42"/>
      <c r="D1408" s="43"/>
      <c r="E1408" s="44"/>
      <c r="F1408" s="44"/>
      <c r="G1408" s="17" t="str">
        <f>IF(OR(E1408="",F1408=""),"",NETWORKDAYS(E1408,F1408,Lister!$D$7:$D$16))</f>
        <v/>
      </c>
      <c r="I1408" s="45" t="str">
        <f t="shared" si="147"/>
        <v/>
      </c>
      <c r="J1408" s="46"/>
      <c r="K1408" s="47">
        <f>IF(ISNUMBER('Opsparede løndele'!I1393),J1408+'Opsparede løndele'!I1393,J1408)</f>
        <v>0</v>
      </c>
      <c r="L1408" s="48"/>
      <c r="M1408" s="49"/>
      <c r="N1408" s="23" t="str">
        <f t="shared" si="148"/>
        <v/>
      </c>
      <c r="O1408" s="21" t="str">
        <f t="shared" si="149"/>
        <v/>
      </c>
      <c r="P1408" s="49"/>
      <c r="Q1408" s="49"/>
      <c r="R1408" s="49"/>
      <c r="S1408" s="22" t="str">
        <f>IFERROR(MAX(IF(OR(P1408="",Q1408="",R1408=""),"",IF(AND(MONTH(E1408)=12,MONTH(F1408)=12),(NETWORKDAYS(E1408,F1408,Lister!$D$7:$D$16)-P1408)*O1408/NETWORKDAYS(Lister!$D$19,Lister!$E$19,Lister!$D$7:$D$16),IF(AND(MONTH(E1408)=12,F1408&gt;DATE(2021,12,31)),(NETWORKDAYS(E1408,Lister!$E$19,Lister!$D$7:$D$16)-P1408)*O1408/NETWORKDAYS(Lister!$D$19,Lister!$E$19,Lister!$D$7:$D$16),IF(E1408&gt;DATE(2021,12,31),0)))),0),"")</f>
        <v/>
      </c>
      <c r="T1408" s="22" t="str">
        <f>IFERROR(MAX(IF(OR(P1408="",Q1408="",R1408=""),"",IF(AND(MONTH(E1408)=1,MONTH(F1408)=1),(NETWORKDAYS(E1408,F1408,Lister!$D$7:$D$16)-Q1408)*O1408/NETWORKDAYS(Lister!$D$20,Lister!$E$20,Lister!$D$7:$D$16),IF(AND(MONTH(E1408)=1,F1408&gt;DATE(2022,1,31)),(NETWORKDAYS(E1408,Lister!$E$20,Lister!$D$7:$D$16)-Q1408)*O1408/NETWORKDAYS(Lister!$D$20,Lister!$E$20,Lister!$D$7:$D$16),IF(AND(E1408&lt;DATE(2022,1,1),MONTH(F1408)=1),(NETWORKDAYS(Lister!$D$20,F1408,Lister!$D$7:$D$16)-Q1408)*O1408/NETWORKDAYS(Lister!$D$20,Lister!$E$20,Lister!$D$7:$D$16),IF(AND(E1408&lt;DATE(2022,1,1),F1408&gt;DATE(2022,1,31)),(NETWORKDAYS(Lister!$D$20,Lister!$E$20,Lister!$D$7:$D$16)-Q1408)*O1408/NETWORKDAYS(Lister!$D$20,Lister!$E$20,Lister!$D$7:$D$16),IF(OR(AND(E1408&lt;DATE(2022,1,1),F1408&lt;DATE(2022,1,1)),E1408&gt;DATE(2022,1,31)),0)))))),0),"")</f>
        <v/>
      </c>
      <c r="U1408" s="22" t="str">
        <f>IFERROR(MAX(IF(OR(P1408="",Q1408="",R1408=""),"",IF(AND(MONTH(E1408)=2,MONTH(F1408)=2),(NETWORKDAYS(E1408,F1408,Lister!$D$7:$D$16)-R1408)*O1408/NETWORKDAYS(Lister!$D$21,Lister!$E$21,Lister!$D$7:$D$16),IF(AND(MONTH(E1408)=2,F1408&gt;DATE(2022,2,28)),(NETWORKDAYS(E1408,Lister!$E$21,Lister!$D$7:$D$16)-R1408)*O1408/NETWORKDAYS(Lister!$D$21,Lister!$E$21,Lister!$D$7:$D$16),IF(AND(E1408&lt;DATE(2022,2,1),MONTH(F1408)=2),(NETWORKDAYS(Lister!$D$21,F1408,Lister!$D$7:$D$16)-R1408)*O1408/NETWORKDAYS(Lister!$D$21,Lister!$E$21,Lister!$D$7:$D$16),IF(AND(E1408&lt;DATE(2022,2,1),F1408&gt;DATE(2022,2,28)),(NETWORKDAYS(Lister!$D$21,Lister!$E$21,Lister!$D$7:$D$16)-R1408)*O1408/NETWORKDAYS(Lister!$D$21,Lister!$E$21,Lister!$D$7:$D$16),IF(OR(AND(E1408&lt;DATE(2022,2,1),F1408&lt;DATE(2022,2,1)),E1408&gt;DATE(2022,2,28)),0)))))),0),"")</f>
        <v/>
      </c>
      <c r="V1408" s="23" t="str">
        <f t="shared" si="150"/>
        <v/>
      </c>
      <c r="W1408" s="23" t="str">
        <f t="shared" si="151"/>
        <v/>
      </c>
      <c r="X1408" s="24" t="str">
        <f t="shared" si="152"/>
        <v/>
      </c>
    </row>
    <row r="1409" spans="1:24" x14ac:dyDescent="0.3">
      <c r="A1409" s="4" t="str">
        <f t="shared" si="153"/>
        <v/>
      </c>
      <c r="B1409" s="41"/>
      <c r="C1409" s="42"/>
      <c r="D1409" s="43"/>
      <c r="E1409" s="44"/>
      <c r="F1409" s="44"/>
      <c r="G1409" s="17" t="str">
        <f>IF(OR(E1409="",F1409=""),"",NETWORKDAYS(E1409,F1409,Lister!$D$7:$D$16))</f>
        <v/>
      </c>
      <c r="I1409" s="45" t="str">
        <f t="shared" si="147"/>
        <v/>
      </c>
      <c r="J1409" s="46"/>
      <c r="K1409" s="47">
        <f>IF(ISNUMBER('Opsparede løndele'!I1394),J1409+'Opsparede løndele'!I1394,J1409)</f>
        <v>0</v>
      </c>
      <c r="L1409" s="48"/>
      <c r="M1409" s="49"/>
      <c r="N1409" s="23" t="str">
        <f t="shared" si="148"/>
        <v/>
      </c>
      <c r="O1409" s="21" t="str">
        <f t="shared" si="149"/>
        <v/>
      </c>
      <c r="P1409" s="49"/>
      <c r="Q1409" s="49"/>
      <c r="R1409" s="49"/>
      <c r="S1409" s="22" t="str">
        <f>IFERROR(MAX(IF(OR(P1409="",Q1409="",R1409=""),"",IF(AND(MONTH(E1409)=12,MONTH(F1409)=12),(NETWORKDAYS(E1409,F1409,Lister!$D$7:$D$16)-P1409)*O1409/NETWORKDAYS(Lister!$D$19,Lister!$E$19,Lister!$D$7:$D$16),IF(AND(MONTH(E1409)=12,F1409&gt;DATE(2021,12,31)),(NETWORKDAYS(E1409,Lister!$E$19,Lister!$D$7:$D$16)-P1409)*O1409/NETWORKDAYS(Lister!$D$19,Lister!$E$19,Lister!$D$7:$D$16),IF(E1409&gt;DATE(2021,12,31),0)))),0),"")</f>
        <v/>
      </c>
      <c r="T1409" s="22" t="str">
        <f>IFERROR(MAX(IF(OR(P1409="",Q1409="",R1409=""),"",IF(AND(MONTH(E1409)=1,MONTH(F1409)=1),(NETWORKDAYS(E1409,F1409,Lister!$D$7:$D$16)-Q1409)*O1409/NETWORKDAYS(Lister!$D$20,Lister!$E$20,Lister!$D$7:$D$16),IF(AND(MONTH(E1409)=1,F1409&gt;DATE(2022,1,31)),(NETWORKDAYS(E1409,Lister!$E$20,Lister!$D$7:$D$16)-Q1409)*O1409/NETWORKDAYS(Lister!$D$20,Lister!$E$20,Lister!$D$7:$D$16),IF(AND(E1409&lt;DATE(2022,1,1),MONTH(F1409)=1),(NETWORKDAYS(Lister!$D$20,F1409,Lister!$D$7:$D$16)-Q1409)*O1409/NETWORKDAYS(Lister!$D$20,Lister!$E$20,Lister!$D$7:$D$16),IF(AND(E1409&lt;DATE(2022,1,1),F1409&gt;DATE(2022,1,31)),(NETWORKDAYS(Lister!$D$20,Lister!$E$20,Lister!$D$7:$D$16)-Q1409)*O1409/NETWORKDAYS(Lister!$D$20,Lister!$E$20,Lister!$D$7:$D$16),IF(OR(AND(E1409&lt;DATE(2022,1,1),F1409&lt;DATE(2022,1,1)),E1409&gt;DATE(2022,1,31)),0)))))),0),"")</f>
        <v/>
      </c>
      <c r="U1409" s="22" t="str">
        <f>IFERROR(MAX(IF(OR(P1409="",Q1409="",R1409=""),"",IF(AND(MONTH(E1409)=2,MONTH(F1409)=2),(NETWORKDAYS(E1409,F1409,Lister!$D$7:$D$16)-R1409)*O1409/NETWORKDAYS(Lister!$D$21,Lister!$E$21,Lister!$D$7:$D$16),IF(AND(MONTH(E1409)=2,F1409&gt;DATE(2022,2,28)),(NETWORKDAYS(E1409,Lister!$E$21,Lister!$D$7:$D$16)-R1409)*O1409/NETWORKDAYS(Lister!$D$21,Lister!$E$21,Lister!$D$7:$D$16),IF(AND(E1409&lt;DATE(2022,2,1),MONTH(F1409)=2),(NETWORKDAYS(Lister!$D$21,F1409,Lister!$D$7:$D$16)-R1409)*O1409/NETWORKDAYS(Lister!$D$21,Lister!$E$21,Lister!$D$7:$D$16),IF(AND(E1409&lt;DATE(2022,2,1),F1409&gt;DATE(2022,2,28)),(NETWORKDAYS(Lister!$D$21,Lister!$E$21,Lister!$D$7:$D$16)-R1409)*O1409/NETWORKDAYS(Lister!$D$21,Lister!$E$21,Lister!$D$7:$D$16),IF(OR(AND(E1409&lt;DATE(2022,2,1),F1409&lt;DATE(2022,2,1)),E1409&gt;DATE(2022,2,28)),0)))))),0),"")</f>
        <v/>
      </c>
      <c r="V1409" s="23" t="str">
        <f t="shared" si="150"/>
        <v/>
      </c>
      <c r="W1409" s="23" t="str">
        <f t="shared" si="151"/>
        <v/>
      </c>
      <c r="X1409" s="24" t="str">
        <f t="shared" si="152"/>
        <v/>
      </c>
    </row>
    <row r="1410" spans="1:24" x14ac:dyDescent="0.3">
      <c r="A1410" s="4" t="str">
        <f t="shared" si="153"/>
        <v/>
      </c>
      <c r="B1410" s="41"/>
      <c r="C1410" s="42"/>
      <c r="D1410" s="43"/>
      <c r="E1410" s="44"/>
      <c r="F1410" s="44"/>
      <c r="G1410" s="17" t="str">
        <f>IF(OR(E1410="",F1410=""),"",NETWORKDAYS(E1410,F1410,Lister!$D$7:$D$16))</f>
        <v/>
      </c>
      <c r="I1410" s="45" t="str">
        <f t="shared" si="147"/>
        <v/>
      </c>
      <c r="J1410" s="46"/>
      <c r="K1410" s="47">
        <f>IF(ISNUMBER('Opsparede løndele'!I1395),J1410+'Opsparede løndele'!I1395,J1410)</f>
        <v>0</v>
      </c>
      <c r="L1410" s="48"/>
      <c r="M1410" s="49"/>
      <c r="N1410" s="23" t="str">
        <f t="shared" si="148"/>
        <v/>
      </c>
      <c r="O1410" s="21" t="str">
        <f t="shared" si="149"/>
        <v/>
      </c>
      <c r="P1410" s="49"/>
      <c r="Q1410" s="49"/>
      <c r="R1410" s="49"/>
      <c r="S1410" s="22" t="str">
        <f>IFERROR(MAX(IF(OR(P1410="",Q1410="",R1410=""),"",IF(AND(MONTH(E1410)=12,MONTH(F1410)=12),(NETWORKDAYS(E1410,F1410,Lister!$D$7:$D$16)-P1410)*O1410/NETWORKDAYS(Lister!$D$19,Lister!$E$19,Lister!$D$7:$D$16),IF(AND(MONTH(E1410)=12,F1410&gt;DATE(2021,12,31)),(NETWORKDAYS(E1410,Lister!$E$19,Lister!$D$7:$D$16)-P1410)*O1410/NETWORKDAYS(Lister!$D$19,Lister!$E$19,Lister!$D$7:$D$16),IF(E1410&gt;DATE(2021,12,31),0)))),0),"")</f>
        <v/>
      </c>
      <c r="T1410" s="22" t="str">
        <f>IFERROR(MAX(IF(OR(P1410="",Q1410="",R1410=""),"",IF(AND(MONTH(E1410)=1,MONTH(F1410)=1),(NETWORKDAYS(E1410,F1410,Lister!$D$7:$D$16)-Q1410)*O1410/NETWORKDAYS(Lister!$D$20,Lister!$E$20,Lister!$D$7:$D$16),IF(AND(MONTH(E1410)=1,F1410&gt;DATE(2022,1,31)),(NETWORKDAYS(E1410,Lister!$E$20,Lister!$D$7:$D$16)-Q1410)*O1410/NETWORKDAYS(Lister!$D$20,Lister!$E$20,Lister!$D$7:$D$16),IF(AND(E1410&lt;DATE(2022,1,1),MONTH(F1410)=1),(NETWORKDAYS(Lister!$D$20,F1410,Lister!$D$7:$D$16)-Q1410)*O1410/NETWORKDAYS(Lister!$D$20,Lister!$E$20,Lister!$D$7:$D$16),IF(AND(E1410&lt;DATE(2022,1,1),F1410&gt;DATE(2022,1,31)),(NETWORKDAYS(Lister!$D$20,Lister!$E$20,Lister!$D$7:$D$16)-Q1410)*O1410/NETWORKDAYS(Lister!$D$20,Lister!$E$20,Lister!$D$7:$D$16),IF(OR(AND(E1410&lt;DATE(2022,1,1),F1410&lt;DATE(2022,1,1)),E1410&gt;DATE(2022,1,31)),0)))))),0),"")</f>
        <v/>
      </c>
      <c r="U1410" s="22" t="str">
        <f>IFERROR(MAX(IF(OR(P1410="",Q1410="",R1410=""),"",IF(AND(MONTH(E1410)=2,MONTH(F1410)=2),(NETWORKDAYS(E1410,F1410,Lister!$D$7:$D$16)-R1410)*O1410/NETWORKDAYS(Lister!$D$21,Lister!$E$21,Lister!$D$7:$D$16),IF(AND(MONTH(E1410)=2,F1410&gt;DATE(2022,2,28)),(NETWORKDAYS(E1410,Lister!$E$21,Lister!$D$7:$D$16)-R1410)*O1410/NETWORKDAYS(Lister!$D$21,Lister!$E$21,Lister!$D$7:$D$16),IF(AND(E1410&lt;DATE(2022,2,1),MONTH(F1410)=2),(NETWORKDAYS(Lister!$D$21,F1410,Lister!$D$7:$D$16)-R1410)*O1410/NETWORKDAYS(Lister!$D$21,Lister!$E$21,Lister!$D$7:$D$16),IF(AND(E1410&lt;DATE(2022,2,1),F1410&gt;DATE(2022,2,28)),(NETWORKDAYS(Lister!$D$21,Lister!$E$21,Lister!$D$7:$D$16)-R1410)*O1410/NETWORKDAYS(Lister!$D$21,Lister!$E$21,Lister!$D$7:$D$16),IF(OR(AND(E1410&lt;DATE(2022,2,1),F1410&lt;DATE(2022,2,1)),E1410&gt;DATE(2022,2,28)),0)))))),0),"")</f>
        <v/>
      </c>
      <c r="V1410" s="23" t="str">
        <f t="shared" si="150"/>
        <v/>
      </c>
      <c r="W1410" s="23" t="str">
        <f t="shared" si="151"/>
        <v/>
      </c>
      <c r="X1410" s="24" t="str">
        <f t="shared" si="152"/>
        <v/>
      </c>
    </row>
    <row r="1411" spans="1:24" x14ac:dyDescent="0.3">
      <c r="A1411" s="4" t="str">
        <f t="shared" si="153"/>
        <v/>
      </c>
      <c r="B1411" s="41"/>
      <c r="C1411" s="42"/>
      <c r="D1411" s="43"/>
      <c r="E1411" s="44"/>
      <c r="F1411" s="44"/>
      <c r="G1411" s="17" t="str">
        <f>IF(OR(E1411="",F1411=""),"",NETWORKDAYS(E1411,F1411,Lister!$D$7:$D$16))</f>
        <v/>
      </c>
      <c r="I1411" s="45" t="str">
        <f t="shared" si="147"/>
        <v/>
      </c>
      <c r="J1411" s="46"/>
      <c r="K1411" s="47">
        <f>IF(ISNUMBER('Opsparede løndele'!I1396),J1411+'Opsparede løndele'!I1396,J1411)</f>
        <v>0</v>
      </c>
      <c r="L1411" s="48"/>
      <c r="M1411" s="49"/>
      <c r="N1411" s="23" t="str">
        <f t="shared" si="148"/>
        <v/>
      </c>
      <c r="O1411" s="21" t="str">
        <f t="shared" si="149"/>
        <v/>
      </c>
      <c r="P1411" s="49"/>
      <c r="Q1411" s="49"/>
      <c r="R1411" s="49"/>
      <c r="S1411" s="22" t="str">
        <f>IFERROR(MAX(IF(OR(P1411="",Q1411="",R1411=""),"",IF(AND(MONTH(E1411)=12,MONTH(F1411)=12),(NETWORKDAYS(E1411,F1411,Lister!$D$7:$D$16)-P1411)*O1411/NETWORKDAYS(Lister!$D$19,Lister!$E$19,Lister!$D$7:$D$16),IF(AND(MONTH(E1411)=12,F1411&gt;DATE(2021,12,31)),(NETWORKDAYS(E1411,Lister!$E$19,Lister!$D$7:$D$16)-P1411)*O1411/NETWORKDAYS(Lister!$D$19,Lister!$E$19,Lister!$D$7:$D$16),IF(E1411&gt;DATE(2021,12,31),0)))),0),"")</f>
        <v/>
      </c>
      <c r="T1411" s="22" t="str">
        <f>IFERROR(MAX(IF(OR(P1411="",Q1411="",R1411=""),"",IF(AND(MONTH(E1411)=1,MONTH(F1411)=1),(NETWORKDAYS(E1411,F1411,Lister!$D$7:$D$16)-Q1411)*O1411/NETWORKDAYS(Lister!$D$20,Lister!$E$20,Lister!$D$7:$D$16),IF(AND(MONTH(E1411)=1,F1411&gt;DATE(2022,1,31)),(NETWORKDAYS(E1411,Lister!$E$20,Lister!$D$7:$D$16)-Q1411)*O1411/NETWORKDAYS(Lister!$D$20,Lister!$E$20,Lister!$D$7:$D$16),IF(AND(E1411&lt;DATE(2022,1,1),MONTH(F1411)=1),(NETWORKDAYS(Lister!$D$20,F1411,Lister!$D$7:$D$16)-Q1411)*O1411/NETWORKDAYS(Lister!$D$20,Lister!$E$20,Lister!$D$7:$D$16),IF(AND(E1411&lt;DATE(2022,1,1),F1411&gt;DATE(2022,1,31)),(NETWORKDAYS(Lister!$D$20,Lister!$E$20,Lister!$D$7:$D$16)-Q1411)*O1411/NETWORKDAYS(Lister!$D$20,Lister!$E$20,Lister!$D$7:$D$16),IF(OR(AND(E1411&lt;DATE(2022,1,1),F1411&lt;DATE(2022,1,1)),E1411&gt;DATE(2022,1,31)),0)))))),0),"")</f>
        <v/>
      </c>
      <c r="U1411" s="22" t="str">
        <f>IFERROR(MAX(IF(OR(P1411="",Q1411="",R1411=""),"",IF(AND(MONTH(E1411)=2,MONTH(F1411)=2),(NETWORKDAYS(E1411,F1411,Lister!$D$7:$D$16)-R1411)*O1411/NETWORKDAYS(Lister!$D$21,Lister!$E$21,Lister!$D$7:$D$16),IF(AND(MONTH(E1411)=2,F1411&gt;DATE(2022,2,28)),(NETWORKDAYS(E1411,Lister!$E$21,Lister!$D$7:$D$16)-R1411)*O1411/NETWORKDAYS(Lister!$D$21,Lister!$E$21,Lister!$D$7:$D$16),IF(AND(E1411&lt;DATE(2022,2,1),MONTH(F1411)=2),(NETWORKDAYS(Lister!$D$21,F1411,Lister!$D$7:$D$16)-R1411)*O1411/NETWORKDAYS(Lister!$D$21,Lister!$E$21,Lister!$D$7:$D$16),IF(AND(E1411&lt;DATE(2022,2,1),F1411&gt;DATE(2022,2,28)),(NETWORKDAYS(Lister!$D$21,Lister!$E$21,Lister!$D$7:$D$16)-R1411)*O1411/NETWORKDAYS(Lister!$D$21,Lister!$E$21,Lister!$D$7:$D$16),IF(OR(AND(E1411&lt;DATE(2022,2,1),F1411&lt;DATE(2022,2,1)),E1411&gt;DATE(2022,2,28)),0)))))),0),"")</f>
        <v/>
      </c>
      <c r="V1411" s="23" t="str">
        <f t="shared" si="150"/>
        <v/>
      </c>
      <c r="W1411" s="23" t="str">
        <f t="shared" si="151"/>
        <v/>
      </c>
      <c r="X1411" s="24" t="str">
        <f t="shared" si="152"/>
        <v/>
      </c>
    </row>
    <row r="1412" spans="1:24" x14ac:dyDescent="0.3">
      <c r="A1412" s="4" t="str">
        <f t="shared" si="153"/>
        <v/>
      </c>
      <c r="B1412" s="41"/>
      <c r="C1412" s="42"/>
      <c r="D1412" s="43"/>
      <c r="E1412" s="44"/>
      <c r="F1412" s="44"/>
      <c r="G1412" s="17" t="str">
        <f>IF(OR(E1412="",F1412=""),"",NETWORKDAYS(E1412,F1412,Lister!$D$7:$D$16))</f>
        <v/>
      </c>
      <c r="I1412" s="45" t="str">
        <f t="shared" si="147"/>
        <v/>
      </c>
      <c r="J1412" s="46"/>
      <c r="K1412" s="47">
        <f>IF(ISNUMBER('Opsparede løndele'!I1397),J1412+'Opsparede løndele'!I1397,J1412)</f>
        <v>0</v>
      </c>
      <c r="L1412" s="48"/>
      <c r="M1412" s="49"/>
      <c r="N1412" s="23" t="str">
        <f t="shared" si="148"/>
        <v/>
      </c>
      <c r="O1412" s="21" t="str">
        <f t="shared" si="149"/>
        <v/>
      </c>
      <c r="P1412" s="49"/>
      <c r="Q1412" s="49"/>
      <c r="R1412" s="49"/>
      <c r="S1412" s="22" t="str">
        <f>IFERROR(MAX(IF(OR(P1412="",Q1412="",R1412=""),"",IF(AND(MONTH(E1412)=12,MONTH(F1412)=12),(NETWORKDAYS(E1412,F1412,Lister!$D$7:$D$16)-P1412)*O1412/NETWORKDAYS(Lister!$D$19,Lister!$E$19,Lister!$D$7:$D$16),IF(AND(MONTH(E1412)=12,F1412&gt;DATE(2021,12,31)),(NETWORKDAYS(E1412,Lister!$E$19,Lister!$D$7:$D$16)-P1412)*O1412/NETWORKDAYS(Lister!$D$19,Lister!$E$19,Lister!$D$7:$D$16),IF(E1412&gt;DATE(2021,12,31),0)))),0),"")</f>
        <v/>
      </c>
      <c r="T1412" s="22" t="str">
        <f>IFERROR(MAX(IF(OR(P1412="",Q1412="",R1412=""),"",IF(AND(MONTH(E1412)=1,MONTH(F1412)=1),(NETWORKDAYS(E1412,F1412,Lister!$D$7:$D$16)-Q1412)*O1412/NETWORKDAYS(Lister!$D$20,Lister!$E$20,Lister!$D$7:$D$16),IF(AND(MONTH(E1412)=1,F1412&gt;DATE(2022,1,31)),(NETWORKDAYS(E1412,Lister!$E$20,Lister!$D$7:$D$16)-Q1412)*O1412/NETWORKDAYS(Lister!$D$20,Lister!$E$20,Lister!$D$7:$D$16),IF(AND(E1412&lt;DATE(2022,1,1),MONTH(F1412)=1),(NETWORKDAYS(Lister!$D$20,F1412,Lister!$D$7:$D$16)-Q1412)*O1412/NETWORKDAYS(Lister!$D$20,Lister!$E$20,Lister!$D$7:$D$16),IF(AND(E1412&lt;DATE(2022,1,1),F1412&gt;DATE(2022,1,31)),(NETWORKDAYS(Lister!$D$20,Lister!$E$20,Lister!$D$7:$D$16)-Q1412)*O1412/NETWORKDAYS(Lister!$D$20,Lister!$E$20,Lister!$D$7:$D$16),IF(OR(AND(E1412&lt;DATE(2022,1,1),F1412&lt;DATE(2022,1,1)),E1412&gt;DATE(2022,1,31)),0)))))),0),"")</f>
        <v/>
      </c>
      <c r="U1412" s="22" t="str">
        <f>IFERROR(MAX(IF(OR(P1412="",Q1412="",R1412=""),"",IF(AND(MONTH(E1412)=2,MONTH(F1412)=2),(NETWORKDAYS(E1412,F1412,Lister!$D$7:$D$16)-R1412)*O1412/NETWORKDAYS(Lister!$D$21,Lister!$E$21,Lister!$D$7:$D$16),IF(AND(MONTH(E1412)=2,F1412&gt;DATE(2022,2,28)),(NETWORKDAYS(E1412,Lister!$E$21,Lister!$D$7:$D$16)-R1412)*O1412/NETWORKDAYS(Lister!$D$21,Lister!$E$21,Lister!$D$7:$D$16),IF(AND(E1412&lt;DATE(2022,2,1),MONTH(F1412)=2),(NETWORKDAYS(Lister!$D$21,F1412,Lister!$D$7:$D$16)-R1412)*O1412/NETWORKDAYS(Lister!$D$21,Lister!$E$21,Lister!$D$7:$D$16),IF(AND(E1412&lt;DATE(2022,2,1),F1412&gt;DATE(2022,2,28)),(NETWORKDAYS(Lister!$D$21,Lister!$E$21,Lister!$D$7:$D$16)-R1412)*O1412/NETWORKDAYS(Lister!$D$21,Lister!$E$21,Lister!$D$7:$D$16),IF(OR(AND(E1412&lt;DATE(2022,2,1),F1412&lt;DATE(2022,2,1)),E1412&gt;DATE(2022,2,28)),0)))))),0),"")</f>
        <v/>
      </c>
      <c r="V1412" s="23" t="str">
        <f t="shared" si="150"/>
        <v/>
      </c>
      <c r="W1412" s="23" t="str">
        <f t="shared" si="151"/>
        <v/>
      </c>
      <c r="X1412" s="24" t="str">
        <f t="shared" si="152"/>
        <v/>
      </c>
    </row>
    <row r="1413" spans="1:24" x14ac:dyDescent="0.3">
      <c r="A1413" s="4" t="str">
        <f t="shared" si="153"/>
        <v/>
      </c>
      <c r="B1413" s="41"/>
      <c r="C1413" s="42"/>
      <c r="D1413" s="43"/>
      <c r="E1413" s="44"/>
      <c r="F1413" s="44"/>
      <c r="G1413" s="17" t="str">
        <f>IF(OR(E1413="",F1413=""),"",NETWORKDAYS(E1413,F1413,Lister!$D$7:$D$16))</f>
        <v/>
      </c>
      <c r="I1413" s="45" t="str">
        <f t="shared" si="147"/>
        <v/>
      </c>
      <c r="J1413" s="46"/>
      <c r="K1413" s="47">
        <f>IF(ISNUMBER('Opsparede løndele'!I1398),J1413+'Opsparede løndele'!I1398,J1413)</f>
        <v>0</v>
      </c>
      <c r="L1413" s="48"/>
      <c r="M1413" s="49"/>
      <c r="N1413" s="23" t="str">
        <f t="shared" si="148"/>
        <v/>
      </c>
      <c r="O1413" s="21" t="str">
        <f t="shared" si="149"/>
        <v/>
      </c>
      <c r="P1413" s="49"/>
      <c r="Q1413" s="49"/>
      <c r="R1413" s="49"/>
      <c r="S1413" s="22" t="str">
        <f>IFERROR(MAX(IF(OR(P1413="",Q1413="",R1413=""),"",IF(AND(MONTH(E1413)=12,MONTH(F1413)=12),(NETWORKDAYS(E1413,F1413,Lister!$D$7:$D$16)-P1413)*O1413/NETWORKDAYS(Lister!$D$19,Lister!$E$19,Lister!$D$7:$D$16),IF(AND(MONTH(E1413)=12,F1413&gt;DATE(2021,12,31)),(NETWORKDAYS(E1413,Lister!$E$19,Lister!$D$7:$D$16)-P1413)*O1413/NETWORKDAYS(Lister!$D$19,Lister!$E$19,Lister!$D$7:$D$16),IF(E1413&gt;DATE(2021,12,31),0)))),0),"")</f>
        <v/>
      </c>
      <c r="T1413" s="22" t="str">
        <f>IFERROR(MAX(IF(OR(P1413="",Q1413="",R1413=""),"",IF(AND(MONTH(E1413)=1,MONTH(F1413)=1),(NETWORKDAYS(E1413,F1413,Lister!$D$7:$D$16)-Q1413)*O1413/NETWORKDAYS(Lister!$D$20,Lister!$E$20,Lister!$D$7:$D$16),IF(AND(MONTH(E1413)=1,F1413&gt;DATE(2022,1,31)),(NETWORKDAYS(E1413,Lister!$E$20,Lister!$D$7:$D$16)-Q1413)*O1413/NETWORKDAYS(Lister!$D$20,Lister!$E$20,Lister!$D$7:$D$16),IF(AND(E1413&lt;DATE(2022,1,1),MONTH(F1413)=1),(NETWORKDAYS(Lister!$D$20,F1413,Lister!$D$7:$D$16)-Q1413)*O1413/NETWORKDAYS(Lister!$D$20,Lister!$E$20,Lister!$D$7:$D$16),IF(AND(E1413&lt;DATE(2022,1,1),F1413&gt;DATE(2022,1,31)),(NETWORKDAYS(Lister!$D$20,Lister!$E$20,Lister!$D$7:$D$16)-Q1413)*O1413/NETWORKDAYS(Lister!$D$20,Lister!$E$20,Lister!$D$7:$D$16),IF(OR(AND(E1413&lt;DATE(2022,1,1),F1413&lt;DATE(2022,1,1)),E1413&gt;DATE(2022,1,31)),0)))))),0),"")</f>
        <v/>
      </c>
      <c r="U1413" s="22" t="str">
        <f>IFERROR(MAX(IF(OR(P1413="",Q1413="",R1413=""),"",IF(AND(MONTH(E1413)=2,MONTH(F1413)=2),(NETWORKDAYS(E1413,F1413,Lister!$D$7:$D$16)-R1413)*O1413/NETWORKDAYS(Lister!$D$21,Lister!$E$21,Lister!$D$7:$D$16),IF(AND(MONTH(E1413)=2,F1413&gt;DATE(2022,2,28)),(NETWORKDAYS(E1413,Lister!$E$21,Lister!$D$7:$D$16)-R1413)*O1413/NETWORKDAYS(Lister!$D$21,Lister!$E$21,Lister!$D$7:$D$16),IF(AND(E1413&lt;DATE(2022,2,1),MONTH(F1413)=2),(NETWORKDAYS(Lister!$D$21,F1413,Lister!$D$7:$D$16)-R1413)*O1413/NETWORKDAYS(Lister!$D$21,Lister!$E$21,Lister!$D$7:$D$16),IF(AND(E1413&lt;DATE(2022,2,1),F1413&gt;DATE(2022,2,28)),(NETWORKDAYS(Lister!$D$21,Lister!$E$21,Lister!$D$7:$D$16)-R1413)*O1413/NETWORKDAYS(Lister!$D$21,Lister!$E$21,Lister!$D$7:$D$16),IF(OR(AND(E1413&lt;DATE(2022,2,1),F1413&lt;DATE(2022,2,1)),E1413&gt;DATE(2022,2,28)),0)))))),0),"")</f>
        <v/>
      </c>
      <c r="V1413" s="23" t="str">
        <f t="shared" si="150"/>
        <v/>
      </c>
      <c r="W1413" s="23" t="str">
        <f t="shared" si="151"/>
        <v/>
      </c>
      <c r="X1413" s="24" t="str">
        <f t="shared" si="152"/>
        <v/>
      </c>
    </row>
    <row r="1414" spans="1:24" x14ac:dyDescent="0.3">
      <c r="A1414" s="4" t="str">
        <f t="shared" si="153"/>
        <v/>
      </c>
      <c r="B1414" s="41"/>
      <c r="C1414" s="42"/>
      <c r="D1414" s="43"/>
      <c r="E1414" s="44"/>
      <c r="F1414" s="44"/>
      <c r="G1414" s="17" t="str">
        <f>IF(OR(E1414="",F1414=""),"",NETWORKDAYS(E1414,F1414,Lister!$D$7:$D$16))</f>
        <v/>
      </c>
      <c r="I1414" s="45" t="str">
        <f t="shared" si="147"/>
        <v/>
      </c>
      <c r="J1414" s="46"/>
      <c r="K1414" s="47">
        <f>IF(ISNUMBER('Opsparede løndele'!I1399),J1414+'Opsparede løndele'!I1399,J1414)</f>
        <v>0</v>
      </c>
      <c r="L1414" s="48"/>
      <c r="M1414" s="49"/>
      <c r="N1414" s="23" t="str">
        <f t="shared" si="148"/>
        <v/>
      </c>
      <c r="O1414" s="21" t="str">
        <f t="shared" si="149"/>
        <v/>
      </c>
      <c r="P1414" s="49"/>
      <c r="Q1414" s="49"/>
      <c r="R1414" s="49"/>
      <c r="S1414" s="22" t="str">
        <f>IFERROR(MAX(IF(OR(P1414="",Q1414="",R1414=""),"",IF(AND(MONTH(E1414)=12,MONTH(F1414)=12),(NETWORKDAYS(E1414,F1414,Lister!$D$7:$D$16)-P1414)*O1414/NETWORKDAYS(Lister!$D$19,Lister!$E$19,Lister!$D$7:$D$16),IF(AND(MONTH(E1414)=12,F1414&gt;DATE(2021,12,31)),(NETWORKDAYS(E1414,Lister!$E$19,Lister!$D$7:$D$16)-P1414)*O1414/NETWORKDAYS(Lister!$D$19,Lister!$E$19,Lister!$D$7:$D$16),IF(E1414&gt;DATE(2021,12,31),0)))),0),"")</f>
        <v/>
      </c>
      <c r="T1414" s="22" t="str">
        <f>IFERROR(MAX(IF(OR(P1414="",Q1414="",R1414=""),"",IF(AND(MONTH(E1414)=1,MONTH(F1414)=1),(NETWORKDAYS(E1414,F1414,Lister!$D$7:$D$16)-Q1414)*O1414/NETWORKDAYS(Lister!$D$20,Lister!$E$20,Lister!$D$7:$D$16),IF(AND(MONTH(E1414)=1,F1414&gt;DATE(2022,1,31)),(NETWORKDAYS(E1414,Lister!$E$20,Lister!$D$7:$D$16)-Q1414)*O1414/NETWORKDAYS(Lister!$D$20,Lister!$E$20,Lister!$D$7:$D$16),IF(AND(E1414&lt;DATE(2022,1,1),MONTH(F1414)=1),(NETWORKDAYS(Lister!$D$20,F1414,Lister!$D$7:$D$16)-Q1414)*O1414/NETWORKDAYS(Lister!$D$20,Lister!$E$20,Lister!$D$7:$D$16),IF(AND(E1414&lt;DATE(2022,1,1),F1414&gt;DATE(2022,1,31)),(NETWORKDAYS(Lister!$D$20,Lister!$E$20,Lister!$D$7:$D$16)-Q1414)*O1414/NETWORKDAYS(Lister!$D$20,Lister!$E$20,Lister!$D$7:$D$16),IF(OR(AND(E1414&lt;DATE(2022,1,1),F1414&lt;DATE(2022,1,1)),E1414&gt;DATE(2022,1,31)),0)))))),0),"")</f>
        <v/>
      </c>
      <c r="U1414" s="22" t="str">
        <f>IFERROR(MAX(IF(OR(P1414="",Q1414="",R1414=""),"",IF(AND(MONTH(E1414)=2,MONTH(F1414)=2),(NETWORKDAYS(E1414,F1414,Lister!$D$7:$D$16)-R1414)*O1414/NETWORKDAYS(Lister!$D$21,Lister!$E$21,Lister!$D$7:$D$16),IF(AND(MONTH(E1414)=2,F1414&gt;DATE(2022,2,28)),(NETWORKDAYS(E1414,Lister!$E$21,Lister!$D$7:$D$16)-R1414)*O1414/NETWORKDAYS(Lister!$D$21,Lister!$E$21,Lister!$D$7:$D$16),IF(AND(E1414&lt;DATE(2022,2,1),MONTH(F1414)=2),(NETWORKDAYS(Lister!$D$21,F1414,Lister!$D$7:$D$16)-R1414)*O1414/NETWORKDAYS(Lister!$D$21,Lister!$E$21,Lister!$D$7:$D$16),IF(AND(E1414&lt;DATE(2022,2,1),F1414&gt;DATE(2022,2,28)),(NETWORKDAYS(Lister!$D$21,Lister!$E$21,Lister!$D$7:$D$16)-R1414)*O1414/NETWORKDAYS(Lister!$D$21,Lister!$E$21,Lister!$D$7:$D$16),IF(OR(AND(E1414&lt;DATE(2022,2,1),F1414&lt;DATE(2022,2,1)),E1414&gt;DATE(2022,2,28)),0)))))),0),"")</f>
        <v/>
      </c>
      <c r="V1414" s="23" t="str">
        <f t="shared" si="150"/>
        <v/>
      </c>
      <c r="W1414" s="23" t="str">
        <f t="shared" si="151"/>
        <v/>
      </c>
      <c r="X1414" s="24" t="str">
        <f t="shared" si="152"/>
        <v/>
      </c>
    </row>
    <row r="1415" spans="1:24" x14ac:dyDescent="0.3">
      <c r="A1415" s="4" t="str">
        <f t="shared" si="153"/>
        <v/>
      </c>
      <c r="B1415" s="41"/>
      <c r="C1415" s="42"/>
      <c r="D1415" s="43"/>
      <c r="E1415" s="44"/>
      <c r="F1415" s="44"/>
      <c r="G1415" s="17" t="str">
        <f>IF(OR(E1415="",F1415=""),"",NETWORKDAYS(E1415,F1415,Lister!$D$7:$D$16))</f>
        <v/>
      </c>
      <c r="I1415" s="45" t="str">
        <f t="shared" si="147"/>
        <v/>
      </c>
      <c r="J1415" s="46"/>
      <c r="K1415" s="47">
        <f>IF(ISNUMBER('Opsparede løndele'!I1400),J1415+'Opsparede løndele'!I1400,J1415)</f>
        <v>0</v>
      </c>
      <c r="L1415" s="48"/>
      <c r="M1415" s="49"/>
      <c r="N1415" s="23" t="str">
        <f t="shared" si="148"/>
        <v/>
      </c>
      <c r="O1415" s="21" t="str">
        <f t="shared" si="149"/>
        <v/>
      </c>
      <c r="P1415" s="49"/>
      <c r="Q1415" s="49"/>
      <c r="R1415" s="49"/>
      <c r="S1415" s="22" t="str">
        <f>IFERROR(MAX(IF(OR(P1415="",Q1415="",R1415=""),"",IF(AND(MONTH(E1415)=12,MONTH(F1415)=12),(NETWORKDAYS(E1415,F1415,Lister!$D$7:$D$16)-P1415)*O1415/NETWORKDAYS(Lister!$D$19,Lister!$E$19,Lister!$D$7:$D$16),IF(AND(MONTH(E1415)=12,F1415&gt;DATE(2021,12,31)),(NETWORKDAYS(E1415,Lister!$E$19,Lister!$D$7:$D$16)-P1415)*O1415/NETWORKDAYS(Lister!$D$19,Lister!$E$19,Lister!$D$7:$D$16),IF(E1415&gt;DATE(2021,12,31),0)))),0),"")</f>
        <v/>
      </c>
      <c r="T1415" s="22" t="str">
        <f>IFERROR(MAX(IF(OR(P1415="",Q1415="",R1415=""),"",IF(AND(MONTH(E1415)=1,MONTH(F1415)=1),(NETWORKDAYS(E1415,F1415,Lister!$D$7:$D$16)-Q1415)*O1415/NETWORKDAYS(Lister!$D$20,Lister!$E$20,Lister!$D$7:$D$16),IF(AND(MONTH(E1415)=1,F1415&gt;DATE(2022,1,31)),(NETWORKDAYS(E1415,Lister!$E$20,Lister!$D$7:$D$16)-Q1415)*O1415/NETWORKDAYS(Lister!$D$20,Lister!$E$20,Lister!$D$7:$D$16),IF(AND(E1415&lt;DATE(2022,1,1),MONTH(F1415)=1),(NETWORKDAYS(Lister!$D$20,F1415,Lister!$D$7:$D$16)-Q1415)*O1415/NETWORKDAYS(Lister!$D$20,Lister!$E$20,Lister!$D$7:$D$16),IF(AND(E1415&lt;DATE(2022,1,1),F1415&gt;DATE(2022,1,31)),(NETWORKDAYS(Lister!$D$20,Lister!$E$20,Lister!$D$7:$D$16)-Q1415)*O1415/NETWORKDAYS(Lister!$D$20,Lister!$E$20,Lister!$D$7:$D$16),IF(OR(AND(E1415&lt;DATE(2022,1,1),F1415&lt;DATE(2022,1,1)),E1415&gt;DATE(2022,1,31)),0)))))),0),"")</f>
        <v/>
      </c>
      <c r="U1415" s="22" t="str">
        <f>IFERROR(MAX(IF(OR(P1415="",Q1415="",R1415=""),"",IF(AND(MONTH(E1415)=2,MONTH(F1415)=2),(NETWORKDAYS(E1415,F1415,Lister!$D$7:$D$16)-R1415)*O1415/NETWORKDAYS(Lister!$D$21,Lister!$E$21,Lister!$D$7:$D$16),IF(AND(MONTH(E1415)=2,F1415&gt;DATE(2022,2,28)),(NETWORKDAYS(E1415,Lister!$E$21,Lister!$D$7:$D$16)-R1415)*O1415/NETWORKDAYS(Lister!$D$21,Lister!$E$21,Lister!$D$7:$D$16),IF(AND(E1415&lt;DATE(2022,2,1),MONTH(F1415)=2),(NETWORKDAYS(Lister!$D$21,F1415,Lister!$D$7:$D$16)-R1415)*O1415/NETWORKDAYS(Lister!$D$21,Lister!$E$21,Lister!$D$7:$D$16),IF(AND(E1415&lt;DATE(2022,2,1),F1415&gt;DATE(2022,2,28)),(NETWORKDAYS(Lister!$D$21,Lister!$E$21,Lister!$D$7:$D$16)-R1415)*O1415/NETWORKDAYS(Lister!$D$21,Lister!$E$21,Lister!$D$7:$D$16),IF(OR(AND(E1415&lt;DATE(2022,2,1),F1415&lt;DATE(2022,2,1)),E1415&gt;DATE(2022,2,28)),0)))))),0),"")</f>
        <v/>
      </c>
      <c r="V1415" s="23" t="str">
        <f t="shared" si="150"/>
        <v/>
      </c>
      <c r="W1415" s="23" t="str">
        <f t="shared" si="151"/>
        <v/>
      </c>
      <c r="X1415" s="24" t="str">
        <f t="shared" si="152"/>
        <v/>
      </c>
    </row>
    <row r="1416" spans="1:24" x14ac:dyDescent="0.3">
      <c r="A1416" s="4" t="str">
        <f t="shared" si="153"/>
        <v/>
      </c>
      <c r="B1416" s="41"/>
      <c r="C1416" s="42"/>
      <c r="D1416" s="43"/>
      <c r="E1416" s="44"/>
      <c r="F1416" s="44"/>
      <c r="G1416" s="17" t="str">
        <f>IF(OR(E1416="",F1416=""),"",NETWORKDAYS(E1416,F1416,Lister!$D$7:$D$16))</f>
        <v/>
      </c>
      <c r="I1416" s="45" t="str">
        <f t="shared" si="147"/>
        <v/>
      </c>
      <c r="J1416" s="46"/>
      <c r="K1416" s="47">
        <f>IF(ISNUMBER('Opsparede løndele'!I1401),J1416+'Opsparede løndele'!I1401,J1416)</f>
        <v>0</v>
      </c>
      <c r="L1416" s="48"/>
      <c r="M1416" s="49"/>
      <c r="N1416" s="23" t="str">
        <f t="shared" si="148"/>
        <v/>
      </c>
      <c r="O1416" s="21" t="str">
        <f t="shared" si="149"/>
        <v/>
      </c>
      <c r="P1416" s="49"/>
      <c r="Q1416" s="49"/>
      <c r="R1416" s="49"/>
      <c r="S1416" s="22" t="str">
        <f>IFERROR(MAX(IF(OR(P1416="",Q1416="",R1416=""),"",IF(AND(MONTH(E1416)=12,MONTH(F1416)=12),(NETWORKDAYS(E1416,F1416,Lister!$D$7:$D$16)-P1416)*O1416/NETWORKDAYS(Lister!$D$19,Lister!$E$19,Lister!$D$7:$D$16),IF(AND(MONTH(E1416)=12,F1416&gt;DATE(2021,12,31)),(NETWORKDAYS(E1416,Lister!$E$19,Lister!$D$7:$D$16)-P1416)*O1416/NETWORKDAYS(Lister!$D$19,Lister!$E$19,Lister!$D$7:$D$16),IF(E1416&gt;DATE(2021,12,31),0)))),0),"")</f>
        <v/>
      </c>
      <c r="T1416" s="22" t="str">
        <f>IFERROR(MAX(IF(OR(P1416="",Q1416="",R1416=""),"",IF(AND(MONTH(E1416)=1,MONTH(F1416)=1),(NETWORKDAYS(E1416,F1416,Lister!$D$7:$D$16)-Q1416)*O1416/NETWORKDAYS(Lister!$D$20,Lister!$E$20,Lister!$D$7:$D$16),IF(AND(MONTH(E1416)=1,F1416&gt;DATE(2022,1,31)),(NETWORKDAYS(E1416,Lister!$E$20,Lister!$D$7:$D$16)-Q1416)*O1416/NETWORKDAYS(Lister!$D$20,Lister!$E$20,Lister!$D$7:$D$16),IF(AND(E1416&lt;DATE(2022,1,1),MONTH(F1416)=1),(NETWORKDAYS(Lister!$D$20,F1416,Lister!$D$7:$D$16)-Q1416)*O1416/NETWORKDAYS(Lister!$D$20,Lister!$E$20,Lister!$D$7:$D$16),IF(AND(E1416&lt;DATE(2022,1,1),F1416&gt;DATE(2022,1,31)),(NETWORKDAYS(Lister!$D$20,Lister!$E$20,Lister!$D$7:$D$16)-Q1416)*O1416/NETWORKDAYS(Lister!$D$20,Lister!$E$20,Lister!$D$7:$D$16),IF(OR(AND(E1416&lt;DATE(2022,1,1),F1416&lt;DATE(2022,1,1)),E1416&gt;DATE(2022,1,31)),0)))))),0),"")</f>
        <v/>
      </c>
      <c r="U1416" s="22" t="str">
        <f>IFERROR(MAX(IF(OR(P1416="",Q1416="",R1416=""),"",IF(AND(MONTH(E1416)=2,MONTH(F1416)=2),(NETWORKDAYS(E1416,F1416,Lister!$D$7:$D$16)-R1416)*O1416/NETWORKDAYS(Lister!$D$21,Lister!$E$21,Lister!$D$7:$D$16),IF(AND(MONTH(E1416)=2,F1416&gt;DATE(2022,2,28)),(NETWORKDAYS(E1416,Lister!$E$21,Lister!$D$7:$D$16)-R1416)*O1416/NETWORKDAYS(Lister!$D$21,Lister!$E$21,Lister!$D$7:$D$16),IF(AND(E1416&lt;DATE(2022,2,1),MONTH(F1416)=2),(NETWORKDAYS(Lister!$D$21,F1416,Lister!$D$7:$D$16)-R1416)*O1416/NETWORKDAYS(Lister!$D$21,Lister!$E$21,Lister!$D$7:$D$16),IF(AND(E1416&lt;DATE(2022,2,1),F1416&gt;DATE(2022,2,28)),(NETWORKDAYS(Lister!$D$21,Lister!$E$21,Lister!$D$7:$D$16)-R1416)*O1416/NETWORKDAYS(Lister!$D$21,Lister!$E$21,Lister!$D$7:$D$16),IF(OR(AND(E1416&lt;DATE(2022,2,1),F1416&lt;DATE(2022,2,1)),E1416&gt;DATE(2022,2,28)),0)))))),0),"")</f>
        <v/>
      </c>
      <c r="V1416" s="23" t="str">
        <f t="shared" si="150"/>
        <v/>
      </c>
      <c r="W1416" s="23" t="str">
        <f t="shared" si="151"/>
        <v/>
      </c>
      <c r="X1416" s="24" t="str">
        <f t="shared" si="152"/>
        <v/>
      </c>
    </row>
    <row r="1417" spans="1:24" x14ac:dyDescent="0.3">
      <c r="A1417" s="4" t="str">
        <f t="shared" si="153"/>
        <v/>
      </c>
      <c r="B1417" s="41"/>
      <c r="C1417" s="42"/>
      <c r="D1417" s="43"/>
      <c r="E1417" s="44"/>
      <c r="F1417" s="44"/>
      <c r="G1417" s="17" t="str">
        <f>IF(OR(E1417="",F1417=""),"",NETWORKDAYS(E1417,F1417,Lister!$D$7:$D$16))</f>
        <v/>
      </c>
      <c r="I1417" s="45" t="str">
        <f t="shared" si="147"/>
        <v/>
      </c>
      <c r="J1417" s="46"/>
      <c r="K1417" s="47">
        <f>IF(ISNUMBER('Opsparede løndele'!I1402),J1417+'Opsparede løndele'!I1402,J1417)</f>
        <v>0</v>
      </c>
      <c r="L1417" s="48"/>
      <c r="M1417" s="49"/>
      <c r="N1417" s="23" t="str">
        <f t="shared" si="148"/>
        <v/>
      </c>
      <c r="O1417" s="21" t="str">
        <f t="shared" si="149"/>
        <v/>
      </c>
      <c r="P1417" s="49"/>
      <c r="Q1417" s="49"/>
      <c r="R1417" s="49"/>
      <c r="S1417" s="22" t="str">
        <f>IFERROR(MAX(IF(OR(P1417="",Q1417="",R1417=""),"",IF(AND(MONTH(E1417)=12,MONTH(F1417)=12),(NETWORKDAYS(E1417,F1417,Lister!$D$7:$D$16)-P1417)*O1417/NETWORKDAYS(Lister!$D$19,Lister!$E$19,Lister!$D$7:$D$16),IF(AND(MONTH(E1417)=12,F1417&gt;DATE(2021,12,31)),(NETWORKDAYS(E1417,Lister!$E$19,Lister!$D$7:$D$16)-P1417)*O1417/NETWORKDAYS(Lister!$D$19,Lister!$E$19,Lister!$D$7:$D$16),IF(E1417&gt;DATE(2021,12,31),0)))),0),"")</f>
        <v/>
      </c>
      <c r="T1417" s="22" t="str">
        <f>IFERROR(MAX(IF(OR(P1417="",Q1417="",R1417=""),"",IF(AND(MONTH(E1417)=1,MONTH(F1417)=1),(NETWORKDAYS(E1417,F1417,Lister!$D$7:$D$16)-Q1417)*O1417/NETWORKDAYS(Lister!$D$20,Lister!$E$20,Lister!$D$7:$D$16),IF(AND(MONTH(E1417)=1,F1417&gt;DATE(2022,1,31)),(NETWORKDAYS(E1417,Lister!$E$20,Lister!$D$7:$D$16)-Q1417)*O1417/NETWORKDAYS(Lister!$D$20,Lister!$E$20,Lister!$D$7:$D$16),IF(AND(E1417&lt;DATE(2022,1,1),MONTH(F1417)=1),(NETWORKDAYS(Lister!$D$20,F1417,Lister!$D$7:$D$16)-Q1417)*O1417/NETWORKDAYS(Lister!$D$20,Lister!$E$20,Lister!$D$7:$D$16),IF(AND(E1417&lt;DATE(2022,1,1),F1417&gt;DATE(2022,1,31)),(NETWORKDAYS(Lister!$D$20,Lister!$E$20,Lister!$D$7:$D$16)-Q1417)*O1417/NETWORKDAYS(Lister!$D$20,Lister!$E$20,Lister!$D$7:$D$16),IF(OR(AND(E1417&lt;DATE(2022,1,1),F1417&lt;DATE(2022,1,1)),E1417&gt;DATE(2022,1,31)),0)))))),0),"")</f>
        <v/>
      </c>
      <c r="U1417" s="22" t="str">
        <f>IFERROR(MAX(IF(OR(P1417="",Q1417="",R1417=""),"",IF(AND(MONTH(E1417)=2,MONTH(F1417)=2),(NETWORKDAYS(E1417,F1417,Lister!$D$7:$D$16)-R1417)*O1417/NETWORKDAYS(Lister!$D$21,Lister!$E$21,Lister!$D$7:$D$16),IF(AND(MONTH(E1417)=2,F1417&gt;DATE(2022,2,28)),(NETWORKDAYS(E1417,Lister!$E$21,Lister!$D$7:$D$16)-R1417)*O1417/NETWORKDAYS(Lister!$D$21,Lister!$E$21,Lister!$D$7:$D$16),IF(AND(E1417&lt;DATE(2022,2,1),MONTH(F1417)=2),(NETWORKDAYS(Lister!$D$21,F1417,Lister!$D$7:$D$16)-R1417)*O1417/NETWORKDAYS(Lister!$D$21,Lister!$E$21,Lister!$D$7:$D$16),IF(AND(E1417&lt;DATE(2022,2,1),F1417&gt;DATE(2022,2,28)),(NETWORKDAYS(Lister!$D$21,Lister!$E$21,Lister!$D$7:$D$16)-R1417)*O1417/NETWORKDAYS(Lister!$D$21,Lister!$E$21,Lister!$D$7:$D$16),IF(OR(AND(E1417&lt;DATE(2022,2,1),F1417&lt;DATE(2022,2,1)),E1417&gt;DATE(2022,2,28)),0)))))),0),"")</f>
        <v/>
      </c>
      <c r="V1417" s="23" t="str">
        <f t="shared" si="150"/>
        <v/>
      </c>
      <c r="W1417" s="23" t="str">
        <f t="shared" si="151"/>
        <v/>
      </c>
      <c r="X1417" s="24" t="str">
        <f t="shared" si="152"/>
        <v/>
      </c>
    </row>
    <row r="1418" spans="1:24" x14ac:dyDescent="0.3">
      <c r="A1418" s="4" t="str">
        <f t="shared" si="153"/>
        <v/>
      </c>
      <c r="B1418" s="41"/>
      <c r="C1418" s="42"/>
      <c r="D1418" s="43"/>
      <c r="E1418" s="44"/>
      <c r="F1418" s="44"/>
      <c r="G1418" s="17" t="str">
        <f>IF(OR(E1418="",F1418=""),"",NETWORKDAYS(E1418,F1418,Lister!$D$7:$D$16))</f>
        <v/>
      </c>
      <c r="I1418" s="45" t="str">
        <f t="shared" si="147"/>
        <v/>
      </c>
      <c r="J1418" s="46"/>
      <c r="K1418" s="47">
        <f>IF(ISNUMBER('Opsparede løndele'!I1403),J1418+'Opsparede løndele'!I1403,J1418)</f>
        <v>0</v>
      </c>
      <c r="L1418" s="48"/>
      <c r="M1418" s="49"/>
      <c r="N1418" s="23" t="str">
        <f t="shared" si="148"/>
        <v/>
      </c>
      <c r="O1418" s="21" t="str">
        <f t="shared" si="149"/>
        <v/>
      </c>
      <c r="P1418" s="49"/>
      <c r="Q1418" s="49"/>
      <c r="R1418" s="49"/>
      <c r="S1418" s="22" t="str">
        <f>IFERROR(MAX(IF(OR(P1418="",Q1418="",R1418=""),"",IF(AND(MONTH(E1418)=12,MONTH(F1418)=12),(NETWORKDAYS(E1418,F1418,Lister!$D$7:$D$16)-P1418)*O1418/NETWORKDAYS(Lister!$D$19,Lister!$E$19,Lister!$D$7:$D$16),IF(AND(MONTH(E1418)=12,F1418&gt;DATE(2021,12,31)),(NETWORKDAYS(E1418,Lister!$E$19,Lister!$D$7:$D$16)-P1418)*O1418/NETWORKDAYS(Lister!$D$19,Lister!$E$19,Lister!$D$7:$D$16),IF(E1418&gt;DATE(2021,12,31),0)))),0),"")</f>
        <v/>
      </c>
      <c r="T1418" s="22" t="str">
        <f>IFERROR(MAX(IF(OR(P1418="",Q1418="",R1418=""),"",IF(AND(MONTH(E1418)=1,MONTH(F1418)=1),(NETWORKDAYS(E1418,F1418,Lister!$D$7:$D$16)-Q1418)*O1418/NETWORKDAYS(Lister!$D$20,Lister!$E$20,Lister!$D$7:$D$16),IF(AND(MONTH(E1418)=1,F1418&gt;DATE(2022,1,31)),(NETWORKDAYS(E1418,Lister!$E$20,Lister!$D$7:$D$16)-Q1418)*O1418/NETWORKDAYS(Lister!$D$20,Lister!$E$20,Lister!$D$7:$D$16),IF(AND(E1418&lt;DATE(2022,1,1),MONTH(F1418)=1),(NETWORKDAYS(Lister!$D$20,F1418,Lister!$D$7:$D$16)-Q1418)*O1418/NETWORKDAYS(Lister!$D$20,Lister!$E$20,Lister!$D$7:$D$16),IF(AND(E1418&lt;DATE(2022,1,1),F1418&gt;DATE(2022,1,31)),(NETWORKDAYS(Lister!$D$20,Lister!$E$20,Lister!$D$7:$D$16)-Q1418)*O1418/NETWORKDAYS(Lister!$D$20,Lister!$E$20,Lister!$D$7:$D$16),IF(OR(AND(E1418&lt;DATE(2022,1,1),F1418&lt;DATE(2022,1,1)),E1418&gt;DATE(2022,1,31)),0)))))),0),"")</f>
        <v/>
      </c>
      <c r="U1418" s="22" t="str">
        <f>IFERROR(MAX(IF(OR(P1418="",Q1418="",R1418=""),"",IF(AND(MONTH(E1418)=2,MONTH(F1418)=2),(NETWORKDAYS(E1418,F1418,Lister!$D$7:$D$16)-R1418)*O1418/NETWORKDAYS(Lister!$D$21,Lister!$E$21,Lister!$D$7:$D$16),IF(AND(MONTH(E1418)=2,F1418&gt;DATE(2022,2,28)),(NETWORKDAYS(E1418,Lister!$E$21,Lister!$D$7:$D$16)-R1418)*O1418/NETWORKDAYS(Lister!$D$21,Lister!$E$21,Lister!$D$7:$D$16),IF(AND(E1418&lt;DATE(2022,2,1),MONTH(F1418)=2),(NETWORKDAYS(Lister!$D$21,F1418,Lister!$D$7:$D$16)-R1418)*O1418/NETWORKDAYS(Lister!$D$21,Lister!$E$21,Lister!$D$7:$D$16),IF(AND(E1418&lt;DATE(2022,2,1),F1418&gt;DATE(2022,2,28)),(NETWORKDAYS(Lister!$D$21,Lister!$E$21,Lister!$D$7:$D$16)-R1418)*O1418/NETWORKDAYS(Lister!$D$21,Lister!$E$21,Lister!$D$7:$D$16),IF(OR(AND(E1418&lt;DATE(2022,2,1),F1418&lt;DATE(2022,2,1)),E1418&gt;DATE(2022,2,28)),0)))))),0),"")</f>
        <v/>
      </c>
      <c r="V1418" s="23" t="str">
        <f t="shared" si="150"/>
        <v/>
      </c>
      <c r="W1418" s="23" t="str">
        <f t="shared" si="151"/>
        <v/>
      </c>
      <c r="X1418" s="24" t="str">
        <f t="shared" si="152"/>
        <v/>
      </c>
    </row>
    <row r="1419" spans="1:24" x14ac:dyDescent="0.3">
      <c r="A1419" s="4" t="str">
        <f t="shared" si="153"/>
        <v/>
      </c>
      <c r="B1419" s="41"/>
      <c r="C1419" s="42"/>
      <c r="D1419" s="43"/>
      <c r="E1419" s="44"/>
      <c r="F1419" s="44"/>
      <c r="G1419" s="17" t="str">
        <f>IF(OR(E1419="",F1419=""),"",NETWORKDAYS(E1419,F1419,Lister!$D$7:$D$16))</f>
        <v/>
      </c>
      <c r="I1419" s="45" t="str">
        <f t="shared" si="147"/>
        <v/>
      </c>
      <c r="J1419" s="46"/>
      <c r="K1419" s="47">
        <f>IF(ISNUMBER('Opsparede løndele'!I1404),J1419+'Opsparede løndele'!I1404,J1419)</f>
        <v>0</v>
      </c>
      <c r="L1419" s="48"/>
      <c r="M1419" s="49"/>
      <c r="N1419" s="23" t="str">
        <f t="shared" si="148"/>
        <v/>
      </c>
      <c r="O1419" s="21" t="str">
        <f t="shared" si="149"/>
        <v/>
      </c>
      <c r="P1419" s="49"/>
      <c r="Q1419" s="49"/>
      <c r="R1419" s="49"/>
      <c r="S1419" s="22" t="str">
        <f>IFERROR(MAX(IF(OR(P1419="",Q1419="",R1419=""),"",IF(AND(MONTH(E1419)=12,MONTH(F1419)=12),(NETWORKDAYS(E1419,F1419,Lister!$D$7:$D$16)-P1419)*O1419/NETWORKDAYS(Lister!$D$19,Lister!$E$19,Lister!$D$7:$D$16),IF(AND(MONTH(E1419)=12,F1419&gt;DATE(2021,12,31)),(NETWORKDAYS(E1419,Lister!$E$19,Lister!$D$7:$D$16)-P1419)*O1419/NETWORKDAYS(Lister!$D$19,Lister!$E$19,Lister!$D$7:$D$16),IF(E1419&gt;DATE(2021,12,31),0)))),0),"")</f>
        <v/>
      </c>
      <c r="T1419" s="22" t="str">
        <f>IFERROR(MAX(IF(OR(P1419="",Q1419="",R1419=""),"",IF(AND(MONTH(E1419)=1,MONTH(F1419)=1),(NETWORKDAYS(E1419,F1419,Lister!$D$7:$D$16)-Q1419)*O1419/NETWORKDAYS(Lister!$D$20,Lister!$E$20,Lister!$D$7:$D$16),IF(AND(MONTH(E1419)=1,F1419&gt;DATE(2022,1,31)),(NETWORKDAYS(E1419,Lister!$E$20,Lister!$D$7:$D$16)-Q1419)*O1419/NETWORKDAYS(Lister!$D$20,Lister!$E$20,Lister!$D$7:$D$16),IF(AND(E1419&lt;DATE(2022,1,1),MONTH(F1419)=1),(NETWORKDAYS(Lister!$D$20,F1419,Lister!$D$7:$D$16)-Q1419)*O1419/NETWORKDAYS(Lister!$D$20,Lister!$E$20,Lister!$D$7:$D$16),IF(AND(E1419&lt;DATE(2022,1,1),F1419&gt;DATE(2022,1,31)),(NETWORKDAYS(Lister!$D$20,Lister!$E$20,Lister!$D$7:$D$16)-Q1419)*O1419/NETWORKDAYS(Lister!$D$20,Lister!$E$20,Lister!$D$7:$D$16),IF(OR(AND(E1419&lt;DATE(2022,1,1),F1419&lt;DATE(2022,1,1)),E1419&gt;DATE(2022,1,31)),0)))))),0),"")</f>
        <v/>
      </c>
      <c r="U1419" s="22" t="str">
        <f>IFERROR(MAX(IF(OR(P1419="",Q1419="",R1419=""),"",IF(AND(MONTH(E1419)=2,MONTH(F1419)=2),(NETWORKDAYS(E1419,F1419,Lister!$D$7:$D$16)-R1419)*O1419/NETWORKDAYS(Lister!$D$21,Lister!$E$21,Lister!$D$7:$D$16),IF(AND(MONTH(E1419)=2,F1419&gt;DATE(2022,2,28)),(NETWORKDAYS(E1419,Lister!$E$21,Lister!$D$7:$D$16)-R1419)*O1419/NETWORKDAYS(Lister!$D$21,Lister!$E$21,Lister!$D$7:$D$16),IF(AND(E1419&lt;DATE(2022,2,1),MONTH(F1419)=2),(NETWORKDAYS(Lister!$D$21,F1419,Lister!$D$7:$D$16)-R1419)*O1419/NETWORKDAYS(Lister!$D$21,Lister!$E$21,Lister!$D$7:$D$16),IF(AND(E1419&lt;DATE(2022,2,1),F1419&gt;DATE(2022,2,28)),(NETWORKDAYS(Lister!$D$21,Lister!$E$21,Lister!$D$7:$D$16)-R1419)*O1419/NETWORKDAYS(Lister!$D$21,Lister!$E$21,Lister!$D$7:$D$16),IF(OR(AND(E1419&lt;DATE(2022,2,1),F1419&lt;DATE(2022,2,1)),E1419&gt;DATE(2022,2,28)),0)))))),0),"")</f>
        <v/>
      </c>
      <c r="V1419" s="23" t="str">
        <f t="shared" si="150"/>
        <v/>
      </c>
      <c r="W1419" s="23" t="str">
        <f t="shared" si="151"/>
        <v/>
      </c>
      <c r="X1419" s="24" t="str">
        <f t="shared" si="152"/>
        <v/>
      </c>
    </row>
    <row r="1420" spans="1:24" x14ac:dyDescent="0.3">
      <c r="A1420" s="4" t="str">
        <f t="shared" si="153"/>
        <v/>
      </c>
      <c r="B1420" s="41"/>
      <c r="C1420" s="42"/>
      <c r="D1420" s="43"/>
      <c r="E1420" s="44"/>
      <c r="F1420" s="44"/>
      <c r="G1420" s="17" t="str">
        <f>IF(OR(E1420="",F1420=""),"",NETWORKDAYS(E1420,F1420,Lister!$D$7:$D$16))</f>
        <v/>
      </c>
      <c r="I1420" s="45" t="str">
        <f t="shared" si="147"/>
        <v/>
      </c>
      <c r="J1420" s="46"/>
      <c r="K1420" s="47">
        <f>IF(ISNUMBER('Opsparede løndele'!I1405),J1420+'Opsparede løndele'!I1405,J1420)</f>
        <v>0</v>
      </c>
      <c r="L1420" s="48"/>
      <c r="M1420" s="49"/>
      <c r="N1420" s="23" t="str">
        <f t="shared" si="148"/>
        <v/>
      </c>
      <c r="O1420" s="21" t="str">
        <f t="shared" si="149"/>
        <v/>
      </c>
      <c r="P1420" s="49"/>
      <c r="Q1420" s="49"/>
      <c r="R1420" s="49"/>
      <c r="S1420" s="22" t="str">
        <f>IFERROR(MAX(IF(OR(P1420="",Q1420="",R1420=""),"",IF(AND(MONTH(E1420)=12,MONTH(F1420)=12),(NETWORKDAYS(E1420,F1420,Lister!$D$7:$D$16)-P1420)*O1420/NETWORKDAYS(Lister!$D$19,Lister!$E$19,Lister!$D$7:$D$16),IF(AND(MONTH(E1420)=12,F1420&gt;DATE(2021,12,31)),(NETWORKDAYS(E1420,Lister!$E$19,Lister!$D$7:$D$16)-P1420)*O1420/NETWORKDAYS(Lister!$D$19,Lister!$E$19,Lister!$D$7:$D$16),IF(E1420&gt;DATE(2021,12,31),0)))),0),"")</f>
        <v/>
      </c>
      <c r="T1420" s="22" t="str">
        <f>IFERROR(MAX(IF(OR(P1420="",Q1420="",R1420=""),"",IF(AND(MONTH(E1420)=1,MONTH(F1420)=1),(NETWORKDAYS(E1420,F1420,Lister!$D$7:$D$16)-Q1420)*O1420/NETWORKDAYS(Lister!$D$20,Lister!$E$20,Lister!$D$7:$D$16),IF(AND(MONTH(E1420)=1,F1420&gt;DATE(2022,1,31)),(NETWORKDAYS(E1420,Lister!$E$20,Lister!$D$7:$D$16)-Q1420)*O1420/NETWORKDAYS(Lister!$D$20,Lister!$E$20,Lister!$D$7:$D$16),IF(AND(E1420&lt;DATE(2022,1,1),MONTH(F1420)=1),(NETWORKDAYS(Lister!$D$20,F1420,Lister!$D$7:$D$16)-Q1420)*O1420/NETWORKDAYS(Lister!$D$20,Lister!$E$20,Lister!$D$7:$D$16),IF(AND(E1420&lt;DATE(2022,1,1),F1420&gt;DATE(2022,1,31)),(NETWORKDAYS(Lister!$D$20,Lister!$E$20,Lister!$D$7:$D$16)-Q1420)*O1420/NETWORKDAYS(Lister!$D$20,Lister!$E$20,Lister!$D$7:$D$16),IF(OR(AND(E1420&lt;DATE(2022,1,1),F1420&lt;DATE(2022,1,1)),E1420&gt;DATE(2022,1,31)),0)))))),0),"")</f>
        <v/>
      </c>
      <c r="U1420" s="22" t="str">
        <f>IFERROR(MAX(IF(OR(P1420="",Q1420="",R1420=""),"",IF(AND(MONTH(E1420)=2,MONTH(F1420)=2),(NETWORKDAYS(E1420,F1420,Lister!$D$7:$D$16)-R1420)*O1420/NETWORKDAYS(Lister!$D$21,Lister!$E$21,Lister!$D$7:$D$16),IF(AND(MONTH(E1420)=2,F1420&gt;DATE(2022,2,28)),(NETWORKDAYS(E1420,Lister!$E$21,Lister!$D$7:$D$16)-R1420)*O1420/NETWORKDAYS(Lister!$D$21,Lister!$E$21,Lister!$D$7:$D$16),IF(AND(E1420&lt;DATE(2022,2,1),MONTH(F1420)=2),(NETWORKDAYS(Lister!$D$21,F1420,Lister!$D$7:$D$16)-R1420)*O1420/NETWORKDAYS(Lister!$D$21,Lister!$E$21,Lister!$D$7:$D$16),IF(AND(E1420&lt;DATE(2022,2,1),F1420&gt;DATE(2022,2,28)),(NETWORKDAYS(Lister!$D$21,Lister!$E$21,Lister!$D$7:$D$16)-R1420)*O1420/NETWORKDAYS(Lister!$D$21,Lister!$E$21,Lister!$D$7:$D$16),IF(OR(AND(E1420&lt;DATE(2022,2,1),F1420&lt;DATE(2022,2,1)),E1420&gt;DATE(2022,2,28)),0)))))),0),"")</f>
        <v/>
      </c>
      <c r="V1420" s="23" t="str">
        <f t="shared" si="150"/>
        <v/>
      </c>
      <c r="W1420" s="23" t="str">
        <f t="shared" si="151"/>
        <v/>
      </c>
      <c r="X1420" s="24" t="str">
        <f t="shared" si="152"/>
        <v/>
      </c>
    </row>
    <row r="1421" spans="1:24" x14ac:dyDescent="0.3">
      <c r="A1421" s="4" t="str">
        <f t="shared" si="153"/>
        <v/>
      </c>
      <c r="B1421" s="41"/>
      <c r="C1421" s="42"/>
      <c r="D1421" s="43"/>
      <c r="E1421" s="44"/>
      <c r="F1421" s="44"/>
      <c r="G1421" s="17" t="str">
        <f>IF(OR(E1421="",F1421=""),"",NETWORKDAYS(E1421,F1421,Lister!$D$7:$D$16))</f>
        <v/>
      </c>
      <c r="I1421" s="45" t="str">
        <f t="shared" si="147"/>
        <v/>
      </c>
      <c r="J1421" s="46"/>
      <c r="K1421" s="47">
        <f>IF(ISNUMBER('Opsparede løndele'!I1406),J1421+'Opsparede løndele'!I1406,J1421)</f>
        <v>0</v>
      </c>
      <c r="L1421" s="48"/>
      <c r="M1421" s="49"/>
      <c r="N1421" s="23" t="str">
        <f t="shared" si="148"/>
        <v/>
      </c>
      <c r="O1421" s="21" t="str">
        <f t="shared" si="149"/>
        <v/>
      </c>
      <c r="P1421" s="49"/>
      <c r="Q1421" s="49"/>
      <c r="R1421" s="49"/>
      <c r="S1421" s="22" t="str">
        <f>IFERROR(MAX(IF(OR(P1421="",Q1421="",R1421=""),"",IF(AND(MONTH(E1421)=12,MONTH(F1421)=12),(NETWORKDAYS(E1421,F1421,Lister!$D$7:$D$16)-P1421)*O1421/NETWORKDAYS(Lister!$D$19,Lister!$E$19,Lister!$D$7:$D$16),IF(AND(MONTH(E1421)=12,F1421&gt;DATE(2021,12,31)),(NETWORKDAYS(E1421,Lister!$E$19,Lister!$D$7:$D$16)-P1421)*O1421/NETWORKDAYS(Lister!$D$19,Lister!$E$19,Lister!$D$7:$D$16),IF(E1421&gt;DATE(2021,12,31),0)))),0),"")</f>
        <v/>
      </c>
      <c r="T1421" s="22" t="str">
        <f>IFERROR(MAX(IF(OR(P1421="",Q1421="",R1421=""),"",IF(AND(MONTH(E1421)=1,MONTH(F1421)=1),(NETWORKDAYS(E1421,F1421,Lister!$D$7:$D$16)-Q1421)*O1421/NETWORKDAYS(Lister!$D$20,Lister!$E$20,Lister!$D$7:$D$16),IF(AND(MONTH(E1421)=1,F1421&gt;DATE(2022,1,31)),(NETWORKDAYS(E1421,Lister!$E$20,Lister!$D$7:$D$16)-Q1421)*O1421/NETWORKDAYS(Lister!$D$20,Lister!$E$20,Lister!$D$7:$D$16),IF(AND(E1421&lt;DATE(2022,1,1),MONTH(F1421)=1),(NETWORKDAYS(Lister!$D$20,F1421,Lister!$D$7:$D$16)-Q1421)*O1421/NETWORKDAYS(Lister!$D$20,Lister!$E$20,Lister!$D$7:$D$16),IF(AND(E1421&lt;DATE(2022,1,1),F1421&gt;DATE(2022,1,31)),(NETWORKDAYS(Lister!$D$20,Lister!$E$20,Lister!$D$7:$D$16)-Q1421)*O1421/NETWORKDAYS(Lister!$D$20,Lister!$E$20,Lister!$D$7:$D$16),IF(OR(AND(E1421&lt;DATE(2022,1,1),F1421&lt;DATE(2022,1,1)),E1421&gt;DATE(2022,1,31)),0)))))),0),"")</f>
        <v/>
      </c>
      <c r="U1421" s="22" t="str">
        <f>IFERROR(MAX(IF(OR(P1421="",Q1421="",R1421=""),"",IF(AND(MONTH(E1421)=2,MONTH(F1421)=2),(NETWORKDAYS(E1421,F1421,Lister!$D$7:$D$16)-R1421)*O1421/NETWORKDAYS(Lister!$D$21,Lister!$E$21,Lister!$D$7:$D$16),IF(AND(MONTH(E1421)=2,F1421&gt;DATE(2022,2,28)),(NETWORKDAYS(E1421,Lister!$E$21,Lister!$D$7:$D$16)-R1421)*O1421/NETWORKDAYS(Lister!$D$21,Lister!$E$21,Lister!$D$7:$D$16),IF(AND(E1421&lt;DATE(2022,2,1),MONTH(F1421)=2),(NETWORKDAYS(Lister!$D$21,F1421,Lister!$D$7:$D$16)-R1421)*O1421/NETWORKDAYS(Lister!$D$21,Lister!$E$21,Lister!$D$7:$D$16),IF(AND(E1421&lt;DATE(2022,2,1),F1421&gt;DATE(2022,2,28)),(NETWORKDAYS(Lister!$D$21,Lister!$E$21,Lister!$D$7:$D$16)-R1421)*O1421/NETWORKDAYS(Lister!$D$21,Lister!$E$21,Lister!$D$7:$D$16),IF(OR(AND(E1421&lt;DATE(2022,2,1),F1421&lt;DATE(2022,2,1)),E1421&gt;DATE(2022,2,28)),0)))))),0),"")</f>
        <v/>
      </c>
      <c r="V1421" s="23" t="str">
        <f t="shared" si="150"/>
        <v/>
      </c>
      <c r="W1421" s="23" t="str">
        <f t="shared" si="151"/>
        <v/>
      </c>
      <c r="X1421" s="24" t="str">
        <f t="shared" si="152"/>
        <v/>
      </c>
    </row>
    <row r="1422" spans="1:24" x14ac:dyDescent="0.3">
      <c r="A1422" s="4" t="str">
        <f t="shared" si="153"/>
        <v/>
      </c>
      <c r="B1422" s="41"/>
      <c r="C1422" s="42"/>
      <c r="D1422" s="43"/>
      <c r="E1422" s="44"/>
      <c r="F1422" s="44"/>
      <c r="G1422" s="17" t="str">
        <f>IF(OR(E1422="",F1422=""),"",NETWORKDAYS(E1422,F1422,Lister!$D$7:$D$16))</f>
        <v/>
      </c>
      <c r="I1422" s="45" t="str">
        <f t="shared" si="147"/>
        <v/>
      </c>
      <c r="J1422" s="46"/>
      <c r="K1422" s="47">
        <f>IF(ISNUMBER('Opsparede løndele'!I1407),J1422+'Opsparede løndele'!I1407,J1422)</f>
        <v>0</v>
      </c>
      <c r="L1422" s="48"/>
      <c r="M1422" s="49"/>
      <c r="N1422" s="23" t="str">
        <f t="shared" si="148"/>
        <v/>
      </c>
      <c r="O1422" s="21" t="str">
        <f t="shared" si="149"/>
        <v/>
      </c>
      <c r="P1422" s="49"/>
      <c r="Q1422" s="49"/>
      <c r="R1422" s="49"/>
      <c r="S1422" s="22" t="str">
        <f>IFERROR(MAX(IF(OR(P1422="",Q1422="",R1422=""),"",IF(AND(MONTH(E1422)=12,MONTH(F1422)=12),(NETWORKDAYS(E1422,F1422,Lister!$D$7:$D$16)-P1422)*O1422/NETWORKDAYS(Lister!$D$19,Lister!$E$19,Lister!$D$7:$D$16),IF(AND(MONTH(E1422)=12,F1422&gt;DATE(2021,12,31)),(NETWORKDAYS(E1422,Lister!$E$19,Lister!$D$7:$D$16)-P1422)*O1422/NETWORKDAYS(Lister!$D$19,Lister!$E$19,Lister!$D$7:$D$16),IF(E1422&gt;DATE(2021,12,31),0)))),0),"")</f>
        <v/>
      </c>
      <c r="T1422" s="22" t="str">
        <f>IFERROR(MAX(IF(OR(P1422="",Q1422="",R1422=""),"",IF(AND(MONTH(E1422)=1,MONTH(F1422)=1),(NETWORKDAYS(E1422,F1422,Lister!$D$7:$D$16)-Q1422)*O1422/NETWORKDAYS(Lister!$D$20,Lister!$E$20,Lister!$D$7:$D$16),IF(AND(MONTH(E1422)=1,F1422&gt;DATE(2022,1,31)),(NETWORKDAYS(E1422,Lister!$E$20,Lister!$D$7:$D$16)-Q1422)*O1422/NETWORKDAYS(Lister!$D$20,Lister!$E$20,Lister!$D$7:$D$16),IF(AND(E1422&lt;DATE(2022,1,1),MONTH(F1422)=1),(NETWORKDAYS(Lister!$D$20,F1422,Lister!$D$7:$D$16)-Q1422)*O1422/NETWORKDAYS(Lister!$D$20,Lister!$E$20,Lister!$D$7:$D$16),IF(AND(E1422&lt;DATE(2022,1,1),F1422&gt;DATE(2022,1,31)),(NETWORKDAYS(Lister!$D$20,Lister!$E$20,Lister!$D$7:$D$16)-Q1422)*O1422/NETWORKDAYS(Lister!$D$20,Lister!$E$20,Lister!$D$7:$D$16),IF(OR(AND(E1422&lt;DATE(2022,1,1),F1422&lt;DATE(2022,1,1)),E1422&gt;DATE(2022,1,31)),0)))))),0),"")</f>
        <v/>
      </c>
      <c r="U1422" s="22" t="str">
        <f>IFERROR(MAX(IF(OR(P1422="",Q1422="",R1422=""),"",IF(AND(MONTH(E1422)=2,MONTH(F1422)=2),(NETWORKDAYS(E1422,F1422,Lister!$D$7:$D$16)-R1422)*O1422/NETWORKDAYS(Lister!$D$21,Lister!$E$21,Lister!$D$7:$D$16),IF(AND(MONTH(E1422)=2,F1422&gt;DATE(2022,2,28)),(NETWORKDAYS(E1422,Lister!$E$21,Lister!$D$7:$D$16)-R1422)*O1422/NETWORKDAYS(Lister!$D$21,Lister!$E$21,Lister!$D$7:$D$16),IF(AND(E1422&lt;DATE(2022,2,1),MONTH(F1422)=2),(NETWORKDAYS(Lister!$D$21,F1422,Lister!$D$7:$D$16)-R1422)*O1422/NETWORKDAYS(Lister!$D$21,Lister!$E$21,Lister!$D$7:$D$16),IF(AND(E1422&lt;DATE(2022,2,1),F1422&gt;DATE(2022,2,28)),(NETWORKDAYS(Lister!$D$21,Lister!$E$21,Lister!$D$7:$D$16)-R1422)*O1422/NETWORKDAYS(Lister!$D$21,Lister!$E$21,Lister!$D$7:$D$16),IF(OR(AND(E1422&lt;DATE(2022,2,1),F1422&lt;DATE(2022,2,1)),E1422&gt;DATE(2022,2,28)),0)))))),0),"")</f>
        <v/>
      </c>
      <c r="V1422" s="23" t="str">
        <f t="shared" si="150"/>
        <v/>
      </c>
      <c r="W1422" s="23" t="str">
        <f t="shared" si="151"/>
        <v/>
      </c>
      <c r="X1422" s="24" t="str">
        <f t="shared" si="152"/>
        <v/>
      </c>
    </row>
    <row r="1423" spans="1:24" x14ac:dyDescent="0.3">
      <c r="A1423" s="4" t="str">
        <f t="shared" si="153"/>
        <v/>
      </c>
      <c r="B1423" s="41"/>
      <c r="C1423" s="42"/>
      <c r="D1423" s="43"/>
      <c r="E1423" s="44"/>
      <c r="F1423" s="44"/>
      <c r="G1423" s="17" t="str">
        <f>IF(OR(E1423="",F1423=""),"",NETWORKDAYS(E1423,F1423,Lister!$D$7:$D$16))</f>
        <v/>
      </c>
      <c r="I1423" s="45" t="str">
        <f t="shared" si="147"/>
        <v/>
      </c>
      <c r="J1423" s="46"/>
      <c r="K1423" s="47">
        <f>IF(ISNUMBER('Opsparede løndele'!I1408),J1423+'Opsparede løndele'!I1408,J1423)</f>
        <v>0</v>
      </c>
      <c r="L1423" s="48"/>
      <c r="M1423" s="49"/>
      <c r="N1423" s="23" t="str">
        <f t="shared" si="148"/>
        <v/>
      </c>
      <c r="O1423" s="21" t="str">
        <f t="shared" si="149"/>
        <v/>
      </c>
      <c r="P1423" s="49"/>
      <c r="Q1423" s="49"/>
      <c r="R1423" s="49"/>
      <c r="S1423" s="22" t="str">
        <f>IFERROR(MAX(IF(OR(P1423="",Q1423="",R1423=""),"",IF(AND(MONTH(E1423)=12,MONTH(F1423)=12),(NETWORKDAYS(E1423,F1423,Lister!$D$7:$D$16)-P1423)*O1423/NETWORKDAYS(Lister!$D$19,Lister!$E$19,Lister!$D$7:$D$16),IF(AND(MONTH(E1423)=12,F1423&gt;DATE(2021,12,31)),(NETWORKDAYS(E1423,Lister!$E$19,Lister!$D$7:$D$16)-P1423)*O1423/NETWORKDAYS(Lister!$D$19,Lister!$E$19,Lister!$D$7:$D$16),IF(E1423&gt;DATE(2021,12,31),0)))),0),"")</f>
        <v/>
      </c>
      <c r="T1423" s="22" t="str">
        <f>IFERROR(MAX(IF(OR(P1423="",Q1423="",R1423=""),"",IF(AND(MONTH(E1423)=1,MONTH(F1423)=1),(NETWORKDAYS(E1423,F1423,Lister!$D$7:$D$16)-Q1423)*O1423/NETWORKDAYS(Lister!$D$20,Lister!$E$20,Lister!$D$7:$D$16),IF(AND(MONTH(E1423)=1,F1423&gt;DATE(2022,1,31)),(NETWORKDAYS(E1423,Lister!$E$20,Lister!$D$7:$D$16)-Q1423)*O1423/NETWORKDAYS(Lister!$D$20,Lister!$E$20,Lister!$D$7:$D$16),IF(AND(E1423&lt;DATE(2022,1,1),MONTH(F1423)=1),(NETWORKDAYS(Lister!$D$20,F1423,Lister!$D$7:$D$16)-Q1423)*O1423/NETWORKDAYS(Lister!$D$20,Lister!$E$20,Lister!$D$7:$D$16),IF(AND(E1423&lt;DATE(2022,1,1),F1423&gt;DATE(2022,1,31)),(NETWORKDAYS(Lister!$D$20,Lister!$E$20,Lister!$D$7:$D$16)-Q1423)*O1423/NETWORKDAYS(Lister!$D$20,Lister!$E$20,Lister!$D$7:$D$16),IF(OR(AND(E1423&lt;DATE(2022,1,1),F1423&lt;DATE(2022,1,1)),E1423&gt;DATE(2022,1,31)),0)))))),0),"")</f>
        <v/>
      </c>
      <c r="U1423" s="22" t="str">
        <f>IFERROR(MAX(IF(OR(P1423="",Q1423="",R1423=""),"",IF(AND(MONTH(E1423)=2,MONTH(F1423)=2),(NETWORKDAYS(E1423,F1423,Lister!$D$7:$D$16)-R1423)*O1423/NETWORKDAYS(Lister!$D$21,Lister!$E$21,Lister!$D$7:$D$16),IF(AND(MONTH(E1423)=2,F1423&gt;DATE(2022,2,28)),(NETWORKDAYS(E1423,Lister!$E$21,Lister!$D$7:$D$16)-R1423)*O1423/NETWORKDAYS(Lister!$D$21,Lister!$E$21,Lister!$D$7:$D$16),IF(AND(E1423&lt;DATE(2022,2,1),MONTH(F1423)=2),(NETWORKDAYS(Lister!$D$21,F1423,Lister!$D$7:$D$16)-R1423)*O1423/NETWORKDAYS(Lister!$D$21,Lister!$E$21,Lister!$D$7:$D$16),IF(AND(E1423&lt;DATE(2022,2,1),F1423&gt;DATE(2022,2,28)),(NETWORKDAYS(Lister!$D$21,Lister!$E$21,Lister!$D$7:$D$16)-R1423)*O1423/NETWORKDAYS(Lister!$D$21,Lister!$E$21,Lister!$D$7:$D$16),IF(OR(AND(E1423&lt;DATE(2022,2,1),F1423&lt;DATE(2022,2,1)),E1423&gt;DATE(2022,2,28)),0)))))),0),"")</f>
        <v/>
      </c>
      <c r="V1423" s="23" t="str">
        <f t="shared" si="150"/>
        <v/>
      </c>
      <c r="W1423" s="23" t="str">
        <f t="shared" si="151"/>
        <v/>
      </c>
      <c r="X1423" s="24" t="str">
        <f t="shared" si="152"/>
        <v/>
      </c>
    </row>
    <row r="1424" spans="1:24" x14ac:dyDescent="0.3">
      <c r="A1424" s="4" t="str">
        <f t="shared" si="153"/>
        <v/>
      </c>
      <c r="B1424" s="41"/>
      <c r="C1424" s="42"/>
      <c r="D1424" s="43"/>
      <c r="E1424" s="44"/>
      <c r="F1424" s="44"/>
      <c r="G1424" s="17" t="str">
        <f>IF(OR(E1424="",F1424=""),"",NETWORKDAYS(E1424,F1424,Lister!$D$7:$D$16))</f>
        <v/>
      </c>
      <c r="I1424" s="45" t="str">
        <f t="shared" si="147"/>
        <v/>
      </c>
      <c r="J1424" s="46"/>
      <c r="K1424" s="47">
        <f>IF(ISNUMBER('Opsparede løndele'!I1409),J1424+'Opsparede løndele'!I1409,J1424)</f>
        <v>0</v>
      </c>
      <c r="L1424" s="48"/>
      <c r="M1424" s="49"/>
      <c r="N1424" s="23" t="str">
        <f t="shared" si="148"/>
        <v/>
      </c>
      <c r="O1424" s="21" t="str">
        <f t="shared" si="149"/>
        <v/>
      </c>
      <c r="P1424" s="49"/>
      <c r="Q1424" s="49"/>
      <c r="R1424" s="49"/>
      <c r="S1424" s="22" t="str">
        <f>IFERROR(MAX(IF(OR(P1424="",Q1424="",R1424=""),"",IF(AND(MONTH(E1424)=12,MONTH(F1424)=12),(NETWORKDAYS(E1424,F1424,Lister!$D$7:$D$16)-P1424)*O1424/NETWORKDAYS(Lister!$D$19,Lister!$E$19,Lister!$D$7:$D$16),IF(AND(MONTH(E1424)=12,F1424&gt;DATE(2021,12,31)),(NETWORKDAYS(E1424,Lister!$E$19,Lister!$D$7:$D$16)-P1424)*O1424/NETWORKDAYS(Lister!$D$19,Lister!$E$19,Lister!$D$7:$D$16),IF(E1424&gt;DATE(2021,12,31),0)))),0),"")</f>
        <v/>
      </c>
      <c r="T1424" s="22" t="str">
        <f>IFERROR(MAX(IF(OR(P1424="",Q1424="",R1424=""),"",IF(AND(MONTH(E1424)=1,MONTH(F1424)=1),(NETWORKDAYS(E1424,F1424,Lister!$D$7:$D$16)-Q1424)*O1424/NETWORKDAYS(Lister!$D$20,Lister!$E$20,Lister!$D$7:$D$16),IF(AND(MONTH(E1424)=1,F1424&gt;DATE(2022,1,31)),(NETWORKDAYS(E1424,Lister!$E$20,Lister!$D$7:$D$16)-Q1424)*O1424/NETWORKDAYS(Lister!$D$20,Lister!$E$20,Lister!$D$7:$D$16),IF(AND(E1424&lt;DATE(2022,1,1),MONTH(F1424)=1),(NETWORKDAYS(Lister!$D$20,F1424,Lister!$D$7:$D$16)-Q1424)*O1424/NETWORKDAYS(Lister!$D$20,Lister!$E$20,Lister!$D$7:$D$16),IF(AND(E1424&lt;DATE(2022,1,1),F1424&gt;DATE(2022,1,31)),(NETWORKDAYS(Lister!$D$20,Lister!$E$20,Lister!$D$7:$D$16)-Q1424)*O1424/NETWORKDAYS(Lister!$D$20,Lister!$E$20,Lister!$D$7:$D$16),IF(OR(AND(E1424&lt;DATE(2022,1,1),F1424&lt;DATE(2022,1,1)),E1424&gt;DATE(2022,1,31)),0)))))),0),"")</f>
        <v/>
      </c>
      <c r="U1424" s="22" t="str">
        <f>IFERROR(MAX(IF(OR(P1424="",Q1424="",R1424=""),"",IF(AND(MONTH(E1424)=2,MONTH(F1424)=2),(NETWORKDAYS(E1424,F1424,Lister!$D$7:$D$16)-R1424)*O1424/NETWORKDAYS(Lister!$D$21,Lister!$E$21,Lister!$D$7:$D$16),IF(AND(MONTH(E1424)=2,F1424&gt;DATE(2022,2,28)),(NETWORKDAYS(E1424,Lister!$E$21,Lister!$D$7:$D$16)-R1424)*O1424/NETWORKDAYS(Lister!$D$21,Lister!$E$21,Lister!$D$7:$D$16),IF(AND(E1424&lt;DATE(2022,2,1),MONTH(F1424)=2),(NETWORKDAYS(Lister!$D$21,F1424,Lister!$D$7:$D$16)-R1424)*O1424/NETWORKDAYS(Lister!$D$21,Lister!$E$21,Lister!$D$7:$D$16),IF(AND(E1424&lt;DATE(2022,2,1),F1424&gt;DATE(2022,2,28)),(NETWORKDAYS(Lister!$D$21,Lister!$E$21,Lister!$D$7:$D$16)-R1424)*O1424/NETWORKDAYS(Lister!$D$21,Lister!$E$21,Lister!$D$7:$D$16),IF(OR(AND(E1424&lt;DATE(2022,2,1),F1424&lt;DATE(2022,2,1)),E1424&gt;DATE(2022,2,28)),0)))))),0),"")</f>
        <v/>
      </c>
      <c r="V1424" s="23" t="str">
        <f t="shared" si="150"/>
        <v/>
      </c>
      <c r="W1424" s="23" t="str">
        <f t="shared" si="151"/>
        <v/>
      </c>
      <c r="X1424" s="24" t="str">
        <f t="shared" si="152"/>
        <v/>
      </c>
    </row>
    <row r="1425" spans="1:24" x14ac:dyDescent="0.3">
      <c r="A1425" s="4" t="str">
        <f t="shared" si="153"/>
        <v/>
      </c>
      <c r="B1425" s="41"/>
      <c r="C1425" s="42"/>
      <c r="D1425" s="43"/>
      <c r="E1425" s="44"/>
      <c r="F1425" s="44"/>
      <c r="G1425" s="17" t="str">
        <f>IF(OR(E1425="",F1425=""),"",NETWORKDAYS(E1425,F1425,Lister!$D$7:$D$16))</f>
        <v/>
      </c>
      <c r="I1425" s="45" t="str">
        <f t="shared" si="147"/>
        <v/>
      </c>
      <c r="J1425" s="46"/>
      <c r="K1425" s="47">
        <f>IF(ISNUMBER('Opsparede løndele'!I1410),J1425+'Opsparede løndele'!I1410,J1425)</f>
        <v>0</v>
      </c>
      <c r="L1425" s="48"/>
      <c r="M1425" s="49"/>
      <c r="N1425" s="23" t="str">
        <f t="shared" si="148"/>
        <v/>
      </c>
      <c r="O1425" s="21" t="str">
        <f t="shared" si="149"/>
        <v/>
      </c>
      <c r="P1425" s="49"/>
      <c r="Q1425" s="49"/>
      <c r="R1425" s="49"/>
      <c r="S1425" s="22" t="str">
        <f>IFERROR(MAX(IF(OR(P1425="",Q1425="",R1425=""),"",IF(AND(MONTH(E1425)=12,MONTH(F1425)=12),(NETWORKDAYS(E1425,F1425,Lister!$D$7:$D$16)-P1425)*O1425/NETWORKDAYS(Lister!$D$19,Lister!$E$19,Lister!$D$7:$D$16),IF(AND(MONTH(E1425)=12,F1425&gt;DATE(2021,12,31)),(NETWORKDAYS(E1425,Lister!$E$19,Lister!$D$7:$D$16)-P1425)*O1425/NETWORKDAYS(Lister!$D$19,Lister!$E$19,Lister!$D$7:$D$16),IF(E1425&gt;DATE(2021,12,31),0)))),0),"")</f>
        <v/>
      </c>
      <c r="T1425" s="22" t="str">
        <f>IFERROR(MAX(IF(OR(P1425="",Q1425="",R1425=""),"",IF(AND(MONTH(E1425)=1,MONTH(F1425)=1),(NETWORKDAYS(E1425,F1425,Lister!$D$7:$D$16)-Q1425)*O1425/NETWORKDAYS(Lister!$D$20,Lister!$E$20,Lister!$D$7:$D$16),IF(AND(MONTH(E1425)=1,F1425&gt;DATE(2022,1,31)),(NETWORKDAYS(E1425,Lister!$E$20,Lister!$D$7:$D$16)-Q1425)*O1425/NETWORKDAYS(Lister!$D$20,Lister!$E$20,Lister!$D$7:$D$16),IF(AND(E1425&lt;DATE(2022,1,1),MONTH(F1425)=1),(NETWORKDAYS(Lister!$D$20,F1425,Lister!$D$7:$D$16)-Q1425)*O1425/NETWORKDAYS(Lister!$D$20,Lister!$E$20,Lister!$D$7:$D$16),IF(AND(E1425&lt;DATE(2022,1,1),F1425&gt;DATE(2022,1,31)),(NETWORKDAYS(Lister!$D$20,Lister!$E$20,Lister!$D$7:$D$16)-Q1425)*O1425/NETWORKDAYS(Lister!$D$20,Lister!$E$20,Lister!$D$7:$D$16),IF(OR(AND(E1425&lt;DATE(2022,1,1),F1425&lt;DATE(2022,1,1)),E1425&gt;DATE(2022,1,31)),0)))))),0),"")</f>
        <v/>
      </c>
      <c r="U1425" s="22" t="str">
        <f>IFERROR(MAX(IF(OR(P1425="",Q1425="",R1425=""),"",IF(AND(MONTH(E1425)=2,MONTH(F1425)=2),(NETWORKDAYS(E1425,F1425,Lister!$D$7:$D$16)-R1425)*O1425/NETWORKDAYS(Lister!$D$21,Lister!$E$21,Lister!$D$7:$D$16),IF(AND(MONTH(E1425)=2,F1425&gt;DATE(2022,2,28)),(NETWORKDAYS(E1425,Lister!$E$21,Lister!$D$7:$D$16)-R1425)*O1425/NETWORKDAYS(Lister!$D$21,Lister!$E$21,Lister!$D$7:$D$16),IF(AND(E1425&lt;DATE(2022,2,1),MONTH(F1425)=2),(NETWORKDAYS(Lister!$D$21,F1425,Lister!$D$7:$D$16)-R1425)*O1425/NETWORKDAYS(Lister!$D$21,Lister!$E$21,Lister!$D$7:$D$16),IF(AND(E1425&lt;DATE(2022,2,1),F1425&gt;DATE(2022,2,28)),(NETWORKDAYS(Lister!$D$21,Lister!$E$21,Lister!$D$7:$D$16)-R1425)*O1425/NETWORKDAYS(Lister!$D$21,Lister!$E$21,Lister!$D$7:$D$16),IF(OR(AND(E1425&lt;DATE(2022,2,1),F1425&lt;DATE(2022,2,1)),E1425&gt;DATE(2022,2,28)),0)))))),0),"")</f>
        <v/>
      </c>
      <c r="V1425" s="23" t="str">
        <f t="shared" si="150"/>
        <v/>
      </c>
      <c r="W1425" s="23" t="str">
        <f t="shared" si="151"/>
        <v/>
      </c>
      <c r="X1425" s="24" t="str">
        <f t="shared" si="152"/>
        <v/>
      </c>
    </row>
    <row r="1426" spans="1:24" x14ac:dyDescent="0.3">
      <c r="A1426" s="4" t="str">
        <f t="shared" si="153"/>
        <v/>
      </c>
      <c r="B1426" s="41"/>
      <c r="C1426" s="42"/>
      <c r="D1426" s="43"/>
      <c r="E1426" s="44"/>
      <c r="F1426" s="44"/>
      <c r="G1426" s="17" t="str">
        <f>IF(OR(E1426="",F1426=""),"",NETWORKDAYS(E1426,F1426,Lister!$D$7:$D$16))</f>
        <v/>
      </c>
      <c r="I1426" s="45" t="str">
        <f t="shared" si="147"/>
        <v/>
      </c>
      <c r="J1426" s="46"/>
      <c r="K1426" s="47">
        <f>IF(ISNUMBER('Opsparede løndele'!I1411),J1426+'Opsparede løndele'!I1411,J1426)</f>
        <v>0</v>
      </c>
      <c r="L1426" s="48"/>
      <c r="M1426" s="49"/>
      <c r="N1426" s="23" t="str">
        <f t="shared" si="148"/>
        <v/>
      </c>
      <c r="O1426" s="21" t="str">
        <f t="shared" si="149"/>
        <v/>
      </c>
      <c r="P1426" s="49"/>
      <c r="Q1426" s="49"/>
      <c r="R1426" s="49"/>
      <c r="S1426" s="22" t="str">
        <f>IFERROR(MAX(IF(OR(P1426="",Q1426="",R1426=""),"",IF(AND(MONTH(E1426)=12,MONTH(F1426)=12),(NETWORKDAYS(E1426,F1426,Lister!$D$7:$D$16)-P1426)*O1426/NETWORKDAYS(Lister!$D$19,Lister!$E$19,Lister!$D$7:$D$16),IF(AND(MONTH(E1426)=12,F1426&gt;DATE(2021,12,31)),(NETWORKDAYS(E1426,Lister!$E$19,Lister!$D$7:$D$16)-P1426)*O1426/NETWORKDAYS(Lister!$D$19,Lister!$E$19,Lister!$D$7:$D$16),IF(E1426&gt;DATE(2021,12,31),0)))),0),"")</f>
        <v/>
      </c>
      <c r="T1426" s="22" t="str">
        <f>IFERROR(MAX(IF(OR(P1426="",Q1426="",R1426=""),"",IF(AND(MONTH(E1426)=1,MONTH(F1426)=1),(NETWORKDAYS(E1426,F1426,Lister!$D$7:$D$16)-Q1426)*O1426/NETWORKDAYS(Lister!$D$20,Lister!$E$20,Lister!$D$7:$D$16),IF(AND(MONTH(E1426)=1,F1426&gt;DATE(2022,1,31)),(NETWORKDAYS(E1426,Lister!$E$20,Lister!$D$7:$D$16)-Q1426)*O1426/NETWORKDAYS(Lister!$D$20,Lister!$E$20,Lister!$D$7:$D$16),IF(AND(E1426&lt;DATE(2022,1,1),MONTH(F1426)=1),(NETWORKDAYS(Lister!$D$20,F1426,Lister!$D$7:$D$16)-Q1426)*O1426/NETWORKDAYS(Lister!$D$20,Lister!$E$20,Lister!$D$7:$D$16),IF(AND(E1426&lt;DATE(2022,1,1),F1426&gt;DATE(2022,1,31)),(NETWORKDAYS(Lister!$D$20,Lister!$E$20,Lister!$D$7:$D$16)-Q1426)*O1426/NETWORKDAYS(Lister!$D$20,Lister!$E$20,Lister!$D$7:$D$16),IF(OR(AND(E1426&lt;DATE(2022,1,1),F1426&lt;DATE(2022,1,1)),E1426&gt;DATE(2022,1,31)),0)))))),0),"")</f>
        <v/>
      </c>
      <c r="U1426" s="22" t="str">
        <f>IFERROR(MAX(IF(OR(P1426="",Q1426="",R1426=""),"",IF(AND(MONTH(E1426)=2,MONTH(F1426)=2),(NETWORKDAYS(E1426,F1426,Lister!$D$7:$D$16)-R1426)*O1426/NETWORKDAYS(Lister!$D$21,Lister!$E$21,Lister!$D$7:$D$16),IF(AND(MONTH(E1426)=2,F1426&gt;DATE(2022,2,28)),(NETWORKDAYS(E1426,Lister!$E$21,Lister!$D$7:$D$16)-R1426)*O1426/NETWORKDAYS(Lister!$D$21,Lister!$E$21,Lister!$D$7:$D$16),IF(AND(E1426&lt;DATE(2022,2,1),MONTH(F1426)=2),(NETWORKDAYS(Lister!$D$21,F1426,Lister!$D$7:$D$16)-R1426)*O1426/NETWORKDAYS(Lister!$D$21,Lister!$E$21,Lister!$D$7:$D$16),IF(AND(E1426&lt;DATE(2022,2,1),F1426&gt;DATE(2022,2,28)),(NETWORKDAYS(Lister!$D$21,Lister!$E$21,Lister!$D$7:$D$16)-R1426)*O1426/NETWORKDAYS(Lister!$D$21,Lister!$E$21,Lister!$D$7:$D$16),IF(OR(AND(E1426&lt;DATE(2022,2,1),F1426&lt;DATE(2022,2,1)),E1426&gt;DATE(2022,2,28)),0)))))),0),"")</f>
        <v/>
      </c>
      <c r="V1426" s="23" t="str">
        <f t="shared" si="150"/>
        <v/>
      </c>
      <c r="W1426" s="23" t="str">
        <f t="shared" si="151"/>
        <v/>
      </c>
      <c r="X1426" s="24" t="str">
        <f t="shared" si="152"/>
        <v/>
      </c>
    </row>
    <row r="1427" spans="1:24" x14ac:dyDescent="0.3">
      <c r="A1427" s="4" t="str">
        <f t="shared" si="153"/>
        <v/>
      </c>
      <c r="B1427" s="41"/>
      <c r="C1427" s="42"/>
      <c r="D1427" s="43"/>
      <c r="E1427" s="44"/>
      <c r="F1427" s="44"/>
      <c r="G1427" s="17" t="str">
        <f>IF(OR(E1427="",F1427=""),"",NETWORKDAYS(E1427,F1427,Lister!$D$7:$D$16))</f>
        <v/>
      </c>
      <c r="I1427" s="45" t="str">
        <f t="shared" si="147"/>
        <v/>
      </c>
      <c r="J1427" s="46"/>
      <c r="K1427" s="47">
        <f>IF(ISNUMBER('Opsparede løndele'!I1412),J1427+'Opsparede løndele'!I1412,J1427)</f>
        <v>0</v>
      </c>
      <c r="L1427" s="48"/>
      <c r="M1427" s="49"/>
      <c r="N1427" s="23" t="str">
        <f t="shared" si="148"/>
        <v/>
      </c>
      <c r="O1427" s="21" t="str">
        <f t="shared" si="149"/>
        <v/>
      </c>
      <c r="P1427" s="49"/>
      <c r="Q1427" s="49"/>
      <c r="R1427" s="49"/>
      <c r="S1427" s="22" t="str">
        <f>IFERROR(MAX(IF(OR(P1427="",Q1427="",R1427=""),"",IF(AND(MONTH(E1427)=12,MONTH(F1427)=12),(NETWORKDAYS(E1427,F1427,Lister!$D$7:$D$16)-P1427)*O1427/NETWORKDAYS(Lister!$D$19,Lister!$E$19,Lister!$D$7:$D$16),IF(AND(MONTH(E1427)=12,F1427&gt;DATE(2021,12,31)),(NETWORKDAYS(E1427,Lister!$E$19,Lister!$D$7:$D$16)-P1427)*O1427/NETWORKDAYS(Lister!$D$19,Lister!$E$19,Lister!$D$7:$D$16),IF(E1427&gt;DATE(2021,12,31),0)))),0),"")</f>
        <v/>
      </c>
      <c r="T1427" s="22" t="str">
        <f>IFERROR(MAX(IF(OR(P1427="",Q1427="",R1427=""),"",IF(AND(MONTH(E1427)=1,MONTH(F1427)=1),(NETWORKDAYS(E1427,F1427,Lister!$D$7:$D$16)-Q1427)*O1427/NETWORKDAYS(Lister!$D$20,Lister!$E$20,Lister!$D$7:$D$16),IF(AND(MONTH(E1427)=1,F1427&gt;DATE(2022,1,31)),(NETWORKDAYS(E1427,Lister!$E$20,Lister!$D$7:$D$16)-Q1427)*O1427/NETWORKDAYS(Lister!$D$20,Lister!$E$20,Lister!$D$7:$D$16),IF(AND(E1427&lt;DATE(2022,1,1),MONTH(F1427)=1),(NETWORKDAYS(Lister!$D$20,F1427,Lister!$D$7:$D$16)-Q1427)*O1427/NETWORKDAYS(Lister!$D$20,Lister!$E$20,Lister!$D$7:$D$16),IF(AND(E1427&lt;DATE(2022,1,1),F1427&gt;DATE(2022,1,31)),(NETWORKDAYS(Lister!$D$20,Lister!$E$20,Lister!$D$7:$D$16)-Q1427)*O1427/NETWORKDAYS(Lister!$D$20,Lister!$E$20,Lister!$D$7:$D$16),IF(OR(AND(E1427&lt;DATE(2022,1,1),F1427&lt;DATE(2022,1,1)),E1427&gt;DATE(2022,1,31)),0)))))),0),"")</f>
        <v/>
      </c>
      <c r="U1427" s="22" t="str">
        <f>IFERROR(MAX(IF(OR(P1427="",Q1427="",R1427=""),"",IF(AND(MONTH(E1427)=2,MONTH(F1427)=2),(NETWORKDAYS(E1427,F1427,Lister!$D$7:$D$16)-R1427)*O1427/NETWORKDAYS(Lister!$D$21,Lister!$E$21,Lister!$D$7:$D$16),IF(AND(MONTH(E1427)=2,F1427&gt;DATE(2022,2,28)),(NETWORKDAYS(E1427,Lister!$E$21,Lister!$D$7:$D$16)-R1427)*O1427/NETWORKDAYS(Lister!$D$21,Lister!$E$21,Lister!$D$7:$D$16),IF(AND(E1427&lt;DATE(2022,2,1),MONTH(F1427)=2),(NETWORKDAYS(Lister!$D$21,F1427,Lister!$D$7:$D$16)-R1427)*O1427/NETWORKDAYS(Lister!$D$21,Lister!$E$21,Lister!$D$7:$D$16),IF(AND(E1427&lt;DATE(2022,2,1),F1427&gt;DATE(2022,2,28)),(NETWORKDAYS(Lister!$D$21,Lister!$E$21,Lister!$D$7:$D$16)-R1427)*O1427/NETWORKDAYS(Lister!$D$21,Lister!$E$21,Lister!$D$7:$D$16),IF(OR(AND(E1427&lt;DATE(2022,2,1),F1427&lt;DATE(2022,2,1)),E1427&gt;DATE(2022,2,28)),0)))))),0),"")</f>
        <v/>
      </c>
      <c r="V1427" s="23" t="str">
        <f t="shared" si="150"/>
        <v/>
      </c>
      <c r="W1427" s="23" t="str">
        <f t="shared" si="151"/>
        <v/>
      </c>
      <c r="X1427" s="24" t="str">
        <f t="shared" si="152"/>
        <v/>
      </c>
    </row>
    <row r="1428" spans="1:24" x14ac:dyDescent="0.3">
      <c r="A1428" s="4" t="str">
        <f t="shared" si="153"/>
        <v/>
      </c>
      <c r="B1428" s="41"/>
      <c r="C1428" s="42"/>
      <c r="D1428" s="43"/>
      <c r="E1428" s="44"/>
      <c r="F1428" s="44"/>
      <c r="G1428" s="17" t="str">
        <f>IF(OR(E1428="",F1428=""),"",NETWORKDAYS(E1428,F1428,Lister!$D$7:$D$16))</f>
        <v/>
      </c>
      <c r="I1428" s="45" t="str">
        <f t="shared" si="147"/>
        <v/>
      </c>
      <c r="J1428" s="46"/>
      <c r="K1428" s="47">
        <f>IF(ISNUMBER('Opsparede løndele'!I1413),J1428+'Opsparede løndele'!I1413,J1428)</f>
        <v>0</v>
      </c>
      <c r="L1428" s="48"/>
      <c r="M1428" s="49"/>
      <c r="N1428" s="23" t="str">
        <f t="shared" si="148"/>
        <v/>
      </c>
      <c r="O1428" s="21" t="str">
        <f t="shared" si="149"/>
        <v/>
      </c>
      <c r="P1428" s="49"/>
      <c r="Q1428" s="49"/>
      <c r="R1428" s="49"/>
      <c r="S1428" s="22" t="str">
        <f>IFERROR(MAX(IF(OR(P1428="",Q1428="",R1428=""),"",IF(AND(MONTH(E1428)=12,MONTH(F1428)=12),(NETWORKDAYS(E1428,F1428,Lister!$D$7:$D$16)-P1428)*O1428/NETWORKDAYS(Lister!$D$19,Lister!$E$19,Lister!$D$7:$D$16),IF(AND(MONTH(E1428)=12,F1428&gt;DATE(2021,12,31)),(NETWORKDAYS(E1428,Lister!$E$19,Lister!$D$7:$D$16)-P1428)*O1428/NETWORKDAYS(Lister!$D$19,Lister!$E$19,Lister!$D$7:$D$16),IF(E1428&gt;DATE(2021,12,31),0)))),0),"")</f>
        <v/>
      </c>
      <c r="T1428" s="22" t="str">
        <f>IFERROR(MAX(IF(OR(P1428="",Q1428="",R1428=""),"",IF(AND(MONTH(E1428)=1,MONTH(F1428)=1),(NETWORKDAYS(E1428,F1428,Lister!$D$7:$D$16)-Q1428)*O1428/NETWORKDAYS(Lister!$D$20,Lister!$E$20,Lister!$D$7:$D$16),IF(AND(MONTH(E1428)=1,F1428&gt;DATE(2022,1,31)),(NETWORKDAYS(E1428,Lister!$E$20,Lister!$D$7:$D$16)-Q1428)*O1428/NETWORKDAYS(Lister!$D$20,Lister!$E$20,Lister!$D$7:$D$16),IF(AND(E1428&lt;DATE(2022,1,1),MONTH(F1428)=1),(NETWORKDAYS(Lister!$D$20,F1428,Lister!$D$7:$D$16)-Q1428)*O1428/NETWORKDAYS(Lister!$D$20,Lister!$E$20,Lister!$D$7:$D$16),IF(AND(E1428&lt;DATE(2022,1,1),F1428&gt;DATE(2022,1,31)),(NETWORKDAYS(Lister!$D$20,Lister!$E$20,Lister!$D$7:$D$16)-Q1428)*O1428/NETWORKDAYS(Lister!$D$20,Lister!$E$20,Lister!$D$7:$D$16),IF(OR(AND(E1428&lt;DATE(2022,1,1),F1428&lt;DATE(2022,1,1)),E1428&gt;DATE(2022,1,31)),0)))))),0),"")</f>
        <v/>
      </c>
      <c r="U1428" s="22" t="str">
        <f>IFERROR(MAX(IF(OR(P1428="",Q1428="",R1428=""),"",IF(AND(MONTH(E1428)=2,MONTH(F1428)=2),(NETWORKDAYS(E1428,F1428,Lister!$D$7:$D$16)-R1428)*O1428/NETWORKDAYS(Lister!$D$21,Lister!$E$21,Lister!$D$7:$D$16),IF(AND(MONTH(E1428)=2,F1428&gt;DATE(2022,2,28)),(NETWORKDAYS(E1428,Lister!$E$21,Lister!$D$7:$D$16)-R1428)*O1428/NETWORKDAYS(Lister!$D$21,Lister!$E$21,Lister!$D$7:$D$16),IF(AND(E1428&lt;DATE(2022,2,1),MONTH(F1428)=2),(NETWORKDAYS(Lister!$D$21,F1428,Lister!$D$7:$D$16)-R1428)*O1428/NETWORKDAYS(Lister!$D$21,Lister!$E$21,Lister!$D$7:$D$16),IF(AND(E1428&lt;DATE(2022,2,1),F1428&gt;DATE(2022,2,28)),(NETWORKDAYS(Lister!$D$21,Lister!$E$21,Lister!$D$7:$D$16)-R1428)*O1428/NETWORKDAYS(Lister!$D$21,Lister!$E$21,Lister!$D$7:$D$16),IF(OR(AND(E1428&lt;DATE(2022,2,1),F1428&lt;DATE(2022,2,1)),E1428&gt;DATE(2022,2,28)),0)))))),0),"")</f>
        <v/>
      </c>
      <c r="V1428" s="23" t="str">
        <f t="shared" si="150"/>
        <v/>
      </c>
      <c r="W1428" s="23" t="str">
        <f t="shared" si="151"/>
        <v/>
      </c>
      <c r="X1428" s="24" t="str">
        <f t="shared" si="152"/>
        <v/>
      </c>
    </row>
    <row r="1429" spans="1:24" x14ac:dyDescent="0.3">
      <c r="A1429" s="4" t="str">
        <f t="shared" si="153"/>
        <v/>
      </c>
      <c r="B1429" s="41"/>
      <c r="C1429" s="42"/>
      <c r="D1429" s="43"/>
      <c r="E1429" s="44"/>
      <c r="F1429" s="44"/>
      <c r="G1429" s="17" t="str">
        <f>IF(OR(E1429="",F1429=""),"",NETWORKDAYS(E1429,F1429,Lister!$D$7:$D$16))</f>
        <v/>
      </c>
      <c r="I1429" s="45" t="str">
        <f t="shared" si="147"/>
        <v/>
      </c>
      <c r="J1429" s="46"/>
      <c r="K1429" s="47">
        <f>IF(ISNUMBER('Opsparede løndele'!I1414),J1429+'Opsparede løndele'!I1414,J1429)</f>
        <v>0</v>
      </c>
      <c r="L1429" s="48"/>
      <c r="M1429" s="49"/>
      <c r="N1429" s="23" t="str">
        <f t="shared" si="148"/>
        <v/>
      </c>
      <c r="O1429" s="21" t="str">
        <f t="shared" si="149"/>
        <v/>
      </c>
      <c r="P1429" s="49"/>
      <c r="Q1429" s="49"/>
      <c r="R1429" s="49"/>
      <c r="S1429" s="22" t="str">
        <f>IFERROR(MAX(IF(OR(P1429="",Q1429="",R1429=""),"",IF(AND(MONTH(E1429)=12,MONTH(F1429)=12),(NETWORKDAYS(E1429,F1429,Lister!$D$7:$D$16)-P1429)*O1429/NETWORKDAYS(Lister!$D$19,Lister!$E$19,Lister!$D$7:$D$16),IF(AND(MONTH(E1429)=12,F1429&gt;DATE(2021,12,31)),(NETWORKDAYS(E1429,Lister!$E$19,Lister!$D$7:$D$16)-P1429)*O1429/NETWORKDAYS(Lister!$D$19,Lister!$E$19,Lister!$D$7:$D$16),IF(E1429&gt;DATE(2021,12,31),0)))),0),"")</f>
        <v/>
      </c>
      <c r="T1429" s="22" t="str">
        <f>IFERROR(MAX(IF(OR(P1429="",Q1429="",R1429=""),"",IF(AND(MONTH(E1429)=1,MONTH(F1429)=1),(NETWORKDAYS(E1429,F1429,Lister!$D$7:$D$16)-Q1429)*O1429/NETWORKDAYS(Lister!$D$20,Lister!$E$20,Lister!$D$7:$D$16),IF(AND(MONTH(E1429)=1,F1429&gt;DATE(2022,1,31)),(NETWORKDAYS(E1429,Lister!$E$20,Lister!$D$7:$D$16)-Q1429)*O1429/NETWORKDAYS(Lister!$D$20,Lister!$E$20,Lister!$D$7:$D$16),IF(AND(E1429&lt;DATE(2022,1,1),MONTH(F1429)=1),(NETWORKDAYS(Lister!$D$20,F1429,Lister!$D$7:$D$16)-Q1429)*O1429/NETWORKDAYS(Lister!$D$20,Lister!$E$20,Lister!$D$7:$D$16),IF(AND(E1429&lt;DATE(2022,1,1),F1429&gt;DATE(2022,1,31)),(NETWORKDAYS(Lister!$D$20,Lister!$E$20,Lister!$D$7:$D$16)-Q1429)*O1429/NETWORKDAYS(Lister!$D$20,Lister!$E$20,Lister!$D$7:$D$16),IF(OR(AND(E1429&lt;DATE(2022,1,1),F1429&lt;DATE(2022,1,1)),E1429&gt;DATE(2022,1,31)),0)))))),0),"")</f>
        <v/>
      </c>
      <c r="U1429" s="22" t="str">
        <f>IFERROR(MAX(IF(OR(P1429="",Q1429="",R1429=""),"",IF(AND(MONTH(E1429)=2,MONTH(F1429)=2),(NETWORKDAYS(E1429,F1429,Lister!$D$7:$D$16)-R1429)*O1429/NETWORKDAYS(Lister!$D$21,Lister!$E$21,Lister!$D$7:$D$16),IF(AND(MONTH(E1429)=2,F1429&gt;DATE(2022,2,28)),(NETWORKDAYS(E1429,Lister!$E$21,Lister!$D$7:$D$16)-R1429)*O1429/NETWORKDAYS(Lister!$D$21,Lister!$E$21,Lister!$D$7:$D$16),IF(AND(E1429&lt;DATE(2022,2,1),MONTH(F1429)=2),(NETWORKDAYS(Lister!$D$21,F1429,Lister!$D$7:$D$16)-R1429)*O1429/NETWORKDAYS(Lister!$D$21,Lister!$E$21,Lister!$D$7:$D$16),IF(AND(E1429&lt;DATE(2022,2,1),F1429&gt;DATE(2022,2,28)),(NETWORKDAYS(Lister!$D$21,Lister!$E$21,Lister!$D$7:$D$16)-R1429)*O1429/NETWORKDAYS(Lister!$D$21,Lister!$E$21,Lister!$D$7:$D$16),IF(OR(AND(E1429&lt;DATE(2022,2,1),F1429&lt;DATE(2022,2,1)),E1429&gt;DATE(2022,2,28)),0)))))),0),"")</f>
        <v/>
      </c>
      <c r="V1429" s="23" t="str">
        <f t="shared" si="150"/>
        <v/>
      </c>
      <c r="W1429" s="23" t="str">
        <f t="shared" si="151"/>
        <v/>
      </c>
      <c r="X1429" s="24" t="str">
        <f t="shared" si="152"/>
        <v/>
      </c>
    </row>
    <row r="1430" spans="1:24" x14ac:dyDescent="0.3">
      <c r="A1430" s="4" t="str">
        <f t="shared" si="153"/>
        <v/>
      </c>
      <c r="B1430" s="41"/>
      <c r="C1430" s="42"/>
      <c r="D1430" s="43"/>
      <c r="E1430" s="44"/>
      <c r="F1430" s="44"/>
      <c r="G1430" s="17" t="str">
        <f>IF(OR(E1430="",F1430=""),"",NETWORKDAYS(E1430,F1430,Lister!$D$7:$D$16))</f>
        <v/>
      </c>
      <c r="I1430" s="45" t="str">
        <f t="shared" ref="I1430:I1493" si="154">IF(H1430="","",IF(H1430="Funktionær",0.75,IF(H1430="Ikke-funktionær",0.9,IF(H1430="Elev/lærling",0.9))))</f>
        <v/>
      </c>
      <c r="J1430" s="46"/>
      <c r="K1430" s="47">
        <f>IF(ISNUMBER('Opsparede løndele'!I1415),J1430+'Opsparede løndele'!I1415,J1430)</f>
        <v>0</v>
      </c>
      <c r="L1430" s="48"/>
      <c r="M1430" s="49"/>
      <c r="N1430" s="23" t="str">
        <f t="shared" ref="N1430:N1493" si="155">IF(B1430="","",IF(K1430*I1430&gt;30000*IF(M1430&gt;37,37,M1430)/37,30000*IF(M1430&gt;37,37,M1430)/37,K1430*I1430))</f>
        <v/>
      </c>
      <c r="O1430" s="21" t="str">
        <f t="shared" ref="O1430:O1493" si="156">IF(N1430="","",IF(N1430&lt;=K1430-L1430,N1430,K1430-L1430))</f>
        <v/>
      </c>
      <c r="P1430" s="49"/>
      <c r="Q1430" s="49"/>
      <c r="R1430" s="49"/>
      <c r="S1430" s="22" t="str">
        <f>IFERROR(MAX(IF(OR(P1430="",Q1430="",R1430=""),"",IF(AND(MONTH(E1430)=12,MONTH(F1430)=12),(NETWORKDAYS(E1430,F1430,Lister!$D$7:$D$16)-P1430)*O1430/NETWORKDAYS(Lister!$D$19,Lister!$E$19,Lister!$D$7:$D$16),IF(AND(MONTH(E1430)=12,F1430&gt;DATE(2021,12,31)),(NETWORKDAYS(E1430,Lister!$E$19,Lister!$D$7:$D$16)-P1430)*O1430/NETWORKDAYS(Lister!$D$19,Lister!$E$19,Lister!$D$7:$D$16),IF(E1430&gt;DATE(2021,12,31),0)))),0),"")</f>
        <v/>
      </c>
      <c r="T1430" s="22" t="str">
        <f>IFERROR(MAX(IF(OR(P1430="",Q1430="",R1430=""),"",IF(AND(MONTH(E1430)=1,MONTH(F1430)=1),(NETWORKDAYS(E1430,F1430,Lister!$D$7:$D$16)-Q1430)*O1430/NETWORKDAYS(Lister!$D$20,Lister!$E$20,Lister!$D$7:$D$16),IF(AND(MONTH(E1430)=1,F1430&gt;DATE(2022,1,31)),(NETWORKDAYS(E1430,Lister!$E$20,Lister!$D$7:$D$16)-Q1430)*O1430/NETWORKDAYS(Lister!$D$20,Lister!$E$20,Lister!$D$7:$D$16),IF(AND(E1430&lt;DATE(2022,1,1),MONTH(F1430)=1),(NETWORKDAYS(Lister!$D$20,F1430,Lister!$D$7:$D$16)-Q1430)*O1430/NETWORKDAYS(Lister!$D$20,Lister!$E$20,Lister!$D$7:$D$16),IF(AND(E1430&lt;DATE(2022,1,1),F1430&gt;DATE(2022,1,31)),(NETWORKDAYS(Lister!$D$20,Lister!$E$20,Lister!$D$7:$D$16)-Q1430)*O1430/NETWORKDAYS(Lister!$D$20,Lister!$E$20,Lister!$D$7:$D$16),IF(OR(AND(E1430&lt;DATE(2022,1,1),F1430&lt;DATE(2022,1,1)),E1430&gt;DATE(2022,1,31)),0)))))),0),"")</f>
        <v/>
      </c>
      <c r="U1430" s="22" t="str">
        <f>IFERROR(MAX(IF(OR(P1430="",Q1430="",R1430=""),"",IF(AND(MONTH(E1430)=2,MONTH(F1430)=2),(NETWORKDAYS(E1430,F1430,Lister!$D$7:$D$16)-R1430)*O1430/NETWORKDAYS(Lister!$D$21,Lister!$E$21,Lister!$D$7:$D$16),IF(AND(MONTH(E1430)=2,F1430&gt;DATE(2022,2,28)),(NETWORKDAYS(E1430,Lister!$E$21,Lister!$D$7:$D$16)-R1430)*O1430/NETWORKDAYS(Lister!$D$21,Lister!$E$21,Lister!$D$7:$D$16),IF(AND(E1430&lt;DATE(2022,2,1),MONTH(F1430)=2),(NETWORKDAYS(Lister!$D$21,F1430,Lister!$D$7:$D$16)-R1430)*O1430/NETWORKDAYS(Lister!$D$21,Lister!$E$21,Lister!$D$7:$D$16),IF(AND(E1430&lt;DATE(2022,2,1),F1430&gt;DATE(2022,2,28)),(NETWORKDAYS(Lister!$D$21,Lister!$E$21,Lister!$D$7:$D$16)-R1430)*O1430/NETWORKDAYS(Lister!$D$21,Lister!$E$21,Lister!$D$7:$D$16),IF(OR(AND(E1430&lt;DATE(2022,2,1),F1430&lt;DATE(2022,2,1)),E1430&gt;DATE(2022,2,28)),0)))))),0),"")</f>
        <v/>
      </c>
      <c r="V1430" s="23" t="str">
        <f t="shared" ref="V1430:V1493" si="157">IF(AND(ISNUMBER(S1430),ISNUMBER(T1430),ISNUMBER(U1430)),S1430+T1430+U1430,"")</f>
        <v/>
      </c>
      <c r="W1430" s="23" t="str">
        <f t="shared" ref="W1430:W1493" si="158">IFERROR(IF(E1430&gt;=DATE(2021,12,10),3,0)/31*O1430,"")</f>
        <v/>
      </c>
      <c r="X1430" s="24" t="str">
        <f t="shared" ref="X1430:X1493" si="159">IFERROR(MAX(IF(AND(ISNUMBER(S1430),ISNUMBER(T1430),ISNUMBER(U1430)),V1430-W1430,""),0),"")</f>
        <v/>
      </c>
    </row>
    <row r="1431" spans="1:24" x14ac:dyDescent="0.3">
      <c r="A1431" s="4" t="str">
        <f t="shared" ref="A1431:A1494" si="160">IF(B1431="","",A1430+1)</f>
        <v/>
      </c>
      <c r="B1431" s="41"/>
      <c r="C1431" s="42"/>
      <c r="D1431" s="43"/>
      <c r="E1431" s="44"/>
      <c r="F1431" s="44"/>
      <c r="G1431" s="17" t="str">
        <f>IF(OR(E1431="",F1431=""),"",NETWORKDAYS(E1431,F1431,Lister!$D$7:$D$16))</f>
        <v/>
      </c>
      <c r="I1431" s="45" t="str">
        <f t="shared" si="154"/>
        <v/>
      </c>
      <c r="J1431" s="46"/>
      <c r="K1431" s="47">
        <f>IF(ISNUMBER('Opsparede løndele'!I1416),J1431+'Opsparede løndele'!I1416,J1431)</f>
        <v>0</v>
      </c>
      <c r="L1431" s="48"/>
      <c r="M1431" s="49"/>
      <c r="N1431" s="23" t="str">
        <f t="shared" si="155"/>
        <v/>
      </c>
      <c r="O1431" s="21" t="str">
        <f t="shared" si="156"/>
        <v/>
      </c>
      <c r="P1431" s="49"/>
      <c r="Q1431" s="49"/>
      <c r="R1431" s="49"/>
      <c r="S1431" s="22" t="str">
        <f>IFERROR(MAX(IF(OR(P1431="",Q1431="",R1431=""),"",IF(AND(MONTH(E1431)=12,MONTH(F1431)=12),(NETWORKDAYS(E1431,F1431,Lister!$D$7:$D$16)-P1431)*O1431/NETWORKDAYS(Lister!$D$19,Lister!$E$19,Lister!$D$7:$D$16),IF(AND(MONTH(E1431)=12,F1431&gt;DATE(2021,12,31)),(NETWORKDAYS(E1431,Lister!$E$19,Lister!$D$7:$D$16)-P1431)*O1431/NETWORKDAYS(Lister!$D$19,Lister!$E$19,Lister!$D$7:$D$16),IF(E1431&gt;DATE(2021,12,31),0)))),0),"")</f>
        <v/>
      </c>
      <c r="T1431" s="22" t="str">
        <f>IFERROR(MAX(IF(OR(P1431="",Q1431="",R1431=""),"",IF(AND(MONTH(E1431)=1,MONTH(F1431)=1),(NETWORKDAYS(E1431,F1431,Lister!$D$7:$D$16)-Q1431)*O1431/NETWORKDAYS(Lister!$D$20,Lister!$E$20,Lister!$D$7:$D$16),IF(AND(MONTH(E1431)=1,F1431&gt;DATE(2022,1,31)),(NETWORKDAYS(E1431,Lister!$E$20,Lister!$D$7:$D$16)-Q1431)*O1431/NETWORKDAYS(Lister!$D$20,Lister!$E$20,Lister!$D$7:$D$16),IF(AND(E1431&lt;DATE(2022,1,1),MONTH(F1431)=1),(NETWORKDAYS(Lister!$D$20,F1431,Lister!$D$7:$D$16)-Q1431)*O1431/NETWORKDAYS(Lister!$D$20,Lister!$E$20,Lister!$D$7:$D$16),IF(AND(E1431&lt;DATE(2022,1,1),F1431&gt;DATE(2022,1,31)),(NETWORKDAYS(Lister!$D$20,Lister!$E$20,Lister!$D$7:$D$16)-Q1431)*O1431/NETWORKDAYS(Lister!$D$20,Lister!$E$20,Lister!$D$7:$D$16),IF(OR(AND(E1431&lt;DATE(2022,1,1),F1431&lt;DATE(2022,1,1)),E1431&gt;DATE(2022,1,31)),0)))))),0),"")</f>
        <v/>
      </c>
      <c r="U1431" s="22" t="str">
        <f>IFERROR(MAX(IF(OR(P1431="",Q1431="",R1431=""),"",IF(AND(MONTH(E1431)=2,MONTH(F1431)=2),(NETWORKDAYS(E1431,F1431,Lister!$D$7:$D$16)-R1431)*O1431/NETWORKDAYS(Lister!$D$21,Lister!$E$21,Lister!$D$7:$D$16),IF(AND(MONTH(E1431)=2,F1431&gt;DATE(2022,2,28)),(NETWORKDAYS(E1431,Lister!$E$21,Lister!$D$7:$D$16)-R1431)*O1431/NETWORKDAYS(Lister!$D$21,Lister!$E$21,Lister!$D$7:$D$16),IF(AND(E1431&lt;DATE(2022,2,1),MONTH(F1431)=2),(NETWORKDAYS(Lister!$D$21,F1431,Lister!$D$7:$D$16)-R1431)*O1431/NETWORKDAYS(Lister!$D$21,Lister!$E$21,Lister!$D$7:$D$16),IF(AND(E1431&lt;DATE(2022,2,1),F1431&gt;DATE(2022,2,28)),(NETWORKDAYS(Lister!$D$21,Lister!$E$21,Lister!$D$7:$D$16)-R1431)*O1431/NETWORKDAYS(Lister!$D$21,Lister!$E$21,Lister!$D$7:$D$16),IF(OR(AND(E1431&lt;DATE(2022,2,1),F1431&lt;DATE(2022,2,1)),E1431&gt;DATE(2022,2,28)),0)))))),0),"")</f>
        <v/>
      </c>
      <c r="V1431" s="23" t="str">
        <f t="shared" si="157"/>
        <v/>
      </c>
      <c r="W1431" s="23" t="str">
        <f t="shared" si="158"/>
        <v/>
      </c>
      <c r="X1431" s="24" t="str">
        <f t="shared" si="159"/>
        <v/>
      </c>
    </row>
    <row r="1432" spans="1:24" x14ac:dyDescent="0.3">
      <c r="A1432" s="4" t="str">
        <f t="shared" si="160"/>
        <v/>
      </c>
      <c r="B1432" s="41"/>
      <c r="C1432" s="42"/>
      <c r="D1432" s="43"/>
      <c r="E1432" s="44"/>
      <c r="F1432" s="44"/>
      <c r="G1432" s="17" t="str">
        <f>IF(OR(E1432="",F1432=""),"",NETWORKDAYS(E1432,F1432,Lister!$D$7:$D$16))</f>
        <v/>
      </c>
      <c r="I1432" s="45" t="str">
        <f t="shared" si="154"/>
        <v/>
      </c>
      <c r="J1432" s="46"/>
      <c r="K1432" s="47">
        <f>IF(ISNUMBER('Opsparede løndele'!I1417),J1432+'Opsparede løndele'!I1417,J1432)</f>
        <v>0</v>
      </c>
      <c r="L1432" s="48"/>
      <c r="M1432" s="49"/>
      <c r="N1432" s="23" t="str">
        <f t="shared" si="155"/>
        <v/>
      </c>
      <c r="O1432" s="21" t="str">
        <f t="shared" si="156"/>
        <v/>
      </c>
      <c r="P1432" s="49"/>
      <c r="Q1432" s="49"/>
      <c r="R1432" s="49"/>
      <c r="S1432" s="22" t="str">
        <f>IFERROR(MAX(IF(OR(P1432="",Q1432="",R1432=""),"",IF(AND(MONTH(E1432)=12,MONTH(F1432)=12),(NETWORKDAYS(E1432,F1432,Lister!$D$7:$D$16)-P1432)*O1432/NETWORKDAYS(Lister!$D$19,Lister!$E$19,Lister!$D$7:$D$16),IF(AND(MONTH(E1432)=12,F1432&gt;DATE(2021,12,31)),(NETWORKDAYS(E1432,Lister!$E$19,Lister!$D$7:$D$16)-P1432)*O1432/NETWORKDAYS(Lister!$D$19,Lister!$E$19,Lister!$D$7:$D$16),IF(E1432&gt;DATE(2021,12,31),0)))),0),"")</f>
        <v/>
      </c>
      <c r="T1432" s="22" t="str">
        <f>IFERROR(MAX(IF(OR(P1432="",Q1432="",R1432=""),"",IF(AND(MONTH(E1432)=1,MONTH(F1432)=1),(NETWORKDAYS(E1432,F1432,Lister!$D$7:$D$16)-Q1432)*O1432/NETWORKDAYS(Lister!$D$20,Lister!$E$20,Lister!$D$7:$D$16),IF(AND(MONTH(E1432)=1,F1432&gt;DATE(2022,1,31)),(NETWORKDAYS(E1432,Lister!$E$20,Lister!$D$7:$D$16)-Q1432)*O1432/NETWORKDAYS(Lister!$D$20,Lister!$E$20,Lister!$D$7:$D$16),IF(AND(E1432&lt;DATE(2022,1,1),MONTH(F1432)=1),(NETWORKDAYS(Lister!$D$20,F1432,Lister!$D$7:$D$16)-Q1432)*O1432/NETWORKDAYS(Lister!$D$20,Lister!$E$20,Lister!$D$7:$D$16),IF(AND(E1432&lt;DATE(2022,1,1),F1432&gt;DATE(2022,1,31)),(NETWORKDAYS(Lister!$D$20,Lister!$E$20,Lister!$D$7:$D$16)-Q1432)*O1432/NETWORKDAYS(Lister!$D$20,Lister!$E$20,Lister!$D$7:$D$16),IF(OR(AND(E1432&lt;DATE(2022,1,1),F1432&lt;DATE(2022,1,1)),E1432&gt;DATE(2022,1,31)),0)))))),0),"")</f>
        <v/>
      </c>
      <c r="U1432" s="22" t="str">
        <f>IFERROR(MAX(IF(OR(P1432="",Q1432="",R1432=""),"",IF(AND(MONTH(E1432)=2,MONTH(F1432)=2),(NETWORKDAYS(E1432,F1432,Lister!$D$7:$D$16)-R1432)*O1432/NETWORKDAYS(Lister!$D$21,Lister!$E$21,Lister!$D$7:$D$16),IF(AND(MONTH(E1432)=2,F1432&gt;DATE(2022,2,28)),(NETWORKDAYS(E1432,Lister!$E$21,Lister!$D$7:$D$16)-R1432)*O1432/NETWORKDAYS(Lister!$D$21,Lister!$E$21,Lister!$D$7:$D$16),IF(AND(E1432&lt;DATE(2022,2,1),MONTH(F1432)=2),(NETWORKDAYS(Lister!$D$21,F1432,Lister!$D$7:$D$16)-R1432)*O1432/NETWORKDAYS(Lister!$D$21,Lister!$E$21,Lister!$D$7:$D$16),IF(AND(E1432&lt;DATE(2022,2,1),F1432&gt;DATE(2022,2,28)),(NETWORKDAYS(Lister!$D$21,Lister!$E$21,Lister!$D$7:$D$16)-R1432)*O1432/NETWORKDAYS(Lister!$D$21,Lister!$E$21,Lister!$D$7:$D$16),IF(OR(AND(E1432&lt;DATE(2022,2,1),F1432&lt;DATE(2022,2,1)),E1432&gt;DATE(2022,2,28)),0)))))),0),"")</f>
        <v/>
      </c>
      <c r="V1432" s="23" t="str">
        <f t="shared" si="157"/>
        <v/>
      </c>
      <c r="W1432" s="23" t="str">
        <f t="shared" si="158"/>
        <v/>
      </c>
      <c r="X1432" s="24" t="str">
        <f t="shared" si="159"/>
        <v/>
      </c>
    </row>
    <row r="1433" spans="1:24" x14ac:dyDescent="0.3">
      <c r="A1433" s="4" t="str">
        <f t="shared" si="160"/>
        <v/>
      </c>
      <c r="B1433" s="41"/>
      <c r="C1433" s="42"/>
      <c r="D1433" s="43"/>
      <c r="E1433" s="44"/>
      <c r="F1433" s="44"/>
      <c r="G1433" s="17" t="str">
        <f>IF(OR(E1433="",F1433=""),"",NETWORKDAYS(E1433,F1433,Lister!$D$7:$D$16))</f>
        <v/>
      </c>
      <c r="I1433" s="45" t="str">
        <f t="shared" si="154"/>
        <v/>
      </c>
      <c r="J1433" s="46"/>
      <c r="K1433" s="47">
        <f>IF(ISNUMBER('Opsparede løndele'!I1418),J1433+'Opsparede løndele'!I1418,J1433)</f>
        <v>0</v>
      </c>
      <c r="L1433" s="48"/>
      <c r="M1433" s="49"/>
      <c r="N1433" s="23" t="str">
        <f t="shared" si="155"/>
        <v/>
      </c>
      <c r="O1433" s="21" t="str">
        <f t="shared" si="156"/>
        <v/>
      </c>
      <c r="P1433" s="49"/>
      <c r="Q1433" s="49"/>
      <c r="R1433" s="49"/>
      <c r="S1433" s="22" t="str">
        <f>IFERROR(MAX(IF(OR(P1433="",Q1433="",R1433=""),"",IF(AND(MONTH(E1433)=12,MONTH(F1433)=12),(NETWORKDAYS(E1433,F1433,Lister!$D$7:$D$16)-P1433)*O1433/NETWORKDAYS(Lister!$D$19,Lister!$E$19,Lister!$D$7:$D$16),IF(AND(MONTH(E1433)=12,F1433&gt;DATE(2021,12,31)),(NETWORKDAYS(E1433,Lister!$E$19,Lister!$D$7:$D$16)-P1433)*O1433/NETWORKDAYS(Lister!$D$19,Lister!$E$19,Lister!$D$7:$D$16),IF(E1433&gt;DATE(2021,12,31),0)))),0),"")</f>
        <v/>
      </c>
      <c r="T1433" s="22" t="str">
        <f>IFERROR(MAX(IF(OR(P1433="",Q1433="",R1433=""),"",IF(AND(MONTH(E1433)=1,MONTH(F1433)=1),(NETWORKDAYS(E1433,F1433,Lister!$D$7:$D$16)-Q1433)*O1433/NETWORKDAYS(Lister!$D$20,Lister!$E$20,Lister!$D$7:$D$16),IF(AND(MONTH(E1433)=1,F1433&gt;DATE(2022,1,31)),(NETWORKDAYS(E1433,Lister!$E$20,Lister!$D$7:$D$16)-Q1433)*O1433/NETWORKDAYS(Lister!$D$20,Lister!$E$20,Lister!$D$7:$D$16),IF(AND(E1433&lt;DATE(2022,1,1),MONTH(F1433)=1),(NETWORKDAYS(Lister!$D$20,F1433,Lister!$D$7:$D$16)-Q1433)*O1433/NETWORKDAYS(Lister!$D$20,Lister!$E$20,Lister!$D$7:$D$16),IF(AND(E1433&lt;DATE(2022,1,1),F1433&gt;DATE(2022,1,31)),(NETWORKDAYS(Lister!$D$20,Lister!$E$20,Lister!$D$7:$D$16)-Q1433)*O1433/NETWORKDAYS(Lister!$D$20,Lister!$E$20,Lister!$D$7:$D$16),IF(OR(AND(E1433&lt;DATE(2022,1,1),F1433&lt;DATE(2022,1,1)),E1433&gt;DATE(2022,1,31)),0)))))),0),"")</f>
        <v/>
      </c>
      <c r="U1433" s="22" t="str">
        <f>IFERROR(MAX(IF(OR(P1433="",Q1433="",R1433=""),"",IF(AND(MONTH(E1433)=2,MONTH(F1433)=2),(NETWORKDAYS(E1433,F1433,Lister!$D$7:$D$16)-R1433)*O1433/NETWORKDAYS(Lister!$D$21,Lister!$E$21,Lister!$D$7:$D$16),IF(AND(MONTH(E1433)=2,F1433&gt;DATE(2022,2,28)),(NETWORKDAYS(E1433,Lister!$E$21,Lister!$D$7:$D$16)-R1433)*O1433/NETWORKDAYS(Lister!$D$21,Lister!$E$21,Lister!$D$7:$D$16),IF(AND(E1433&lt;DATE(2022,2,1),MONTH(F1433)=2),(NETWORKDAYS(Lister!$D$21,F1433,Lister!$D$7:$D$16)-R1433)*O1433/NETWORKDAYS(Lister!$D$21,Lister!$E$21,Lister!$D$7:$D$16),IF(AND(E1433&lt;DATE(2022,2,1),F1433&gt;DATE(2022,2,28)),(NETWORKDAYS(Lister!$D$21,Lister!$E$21,Lister!$D$7:$D$16)-R1433)*O1433/NETWORKDAYS(Lister!$D$21,Lister!$E$21,Lister!$D$7:$D$16),IF(OR(AND(E1433&lt;DATE(2022,2,1),F1433&lt;DATE(2022,2,1)),E1433&gt;DATE(2022,2,28)),0)))))),0),"")</f>
        <v/>
      </c>
      <c r="V1433" s="23" t="str">
        <f t="shared" si="157"/>
        <v/>
      </c>
      <c r="W1433" s="23" t="str">
        <f t="shared" si="158"/>
        <v/>
      </c>
      <c r="X1433" s="24" t="str">
        <f t="shared" si="159"/>
        <v/>
      </c>
    </row>
    <row r="1434" spans="1:24" x14ac:dyDescent="0.3">
      <c r="A1434" s="4" t="str">
        <f t="shared" si="160"/>
        <v/>
      </c>
      <c r="B1434" s="41"/>
      <c r="C1434" s="42"/>
      <c r="D1434" s="43"/>
      <c r="E1434" s="44"/>
      <c r="F1434" s="44"/>
      <c r="G1434" s="17" t="str">
        <f>IF(OR(E1434="",F1434=""),"",NETWORKDAYS(E1434,F1434,Lister!$D$7:$D$16))</f>
        <v/>
      </c>
      <c r="I1434" s="45" t="str">
        <f t="shared" si="154"/>
        <v/>
      </c>
      <c r="J1434" s="46"/>
      <c r="K1434" s="47">
        <f>IF(ISNUMBER('Opsparede løndele'!I1419),J1434+'Opsparede løndele'!I1419,J1434)</f>
        <v>0</v>
      </c>
      <c r="L1434" s="48"/>
      <c r="M1434" s="49"/>
      <c r="N1434" s="23" t="str">
        <f t="shared" si="155"/>
        <v/>
      </c>
      <c r="O1434" s="21" t="str">
        <f t="shared" si="156"/>
        <v/>
      </c>
      <c r="P1434" s="49"/>
      <c r="Q1434" s="49"/>
      <c r="R1434" s="49"/>
      <c r="S1434" s="22" t="str">
        <f>IFERROR(MAX(IF(OR(P1434="",Q1434="",R1434=""),"",IF(AND(MONTH(E1434)=12,MONTH(F1434)=12),(NETWORKDAYS(E1434,F1434,Lister!$D$7:$D$16)-P1434)*O1434/NETWORKDAYS(Lister!$D$19,Lister!$E$19,Lister!$D$7:$D$16),IF(AND(MONTH(E1434)=12,F1434&gt;DATE(2021,12,31)),(NETWORKDAYS(E1434,Lister!$E$19,Lister!$D$7:$D$16)-P1434)*O1434/NETWORKDAYS(Lister!$D$19,Lister!$E$19,Lister!$D$7:$D$16),IF(E1434&gt;DATE(2021,12,31),0)))),0),"")</f>
        <v/>
      </c>
      <c r="T1434" s="22" t="str">
        <f>IFERROR(MAX(IF(OR(P1434="",Q1434="",R1434=""),"",IF(AND(MONTH(E1434)=1,MONTH(F1434)=1),(NETWORKDAYS(E1434,F1434,Lister!$D$7:$D$16)-Q1434)*O1434/NETWORKDAYS(Lister!$D$20,Lister!$E$20,Lister!$D$7:$D$16),IF(AND(MONTH(E1434)=1,F1434&gt;DATE(2022,1,31)),(NETWORKDAYS(E1434,Lister!$E$20,Lister!$D$7:$D$16)-Q1434)*O1434/NETWORKDAYS(Lister!$D$20,Lister!$E$20,Lister!$D$7:$D$16),IF(AND(E1434&lt;DATE(2022,1,1),MONTH(F1434)=1),(NETWORKDAYS(Lister!$D$20,F1434,Lister!$D$7:$D$16)-Q1434)*O1434/NETWORKDAYS(Lister!$D$20,Lister!$E$20,Lister!$D$7:$D$16),IF(AND(E1434&lt;DATE(2022,1,1),F1434&gt;DATE(2022,1,31)),(NETWORKDAYS(Lister!$D$20,Lister!$E$20,Lister!$D$7:$D$16)-Q1434)*O1434/NETWORKDAYS(Lister!$D$20,Lister!$E$20,Lister!$D$7:$D$16),IF(OR(AND(E1434&lt;DATE(2022,1,1),F1434&lt;DATE(2022,1,1)),E1434&gt;DATE(2022,1,31)),0)))))),0),"")</f>
        <v/>
      </c>
      <c r="U1434" s="22" t="str">
        <f>IFERROR(MAX(IF(OR(P1434="",Q1434="",R1434=""),"",IF(AND(MONTH(E1434)=2,MONTH(F1434)=2),(NETWORKDAYS(E1434,F1434,Lister!$D$7:$D$16)-R1434)*O1434/NETWORKDAYS(Lister!$D$21,Lister!$E$21,Lister!$D$7:$D$16),IF(AND(MONTH(E1434)=2,F1434&gt;DATE(2022,2,28)),(NETWORKDAYS(E1434,Lister!$E$21,Lister!$D$7:$D$16)-R1434)*O1434/NETWORKDAYS(Lister!$D$21,Lister!$E$21,Lister!$D$7:$D$16),IF(AND(E1434&lt;DATE(2022,2,1),MONTH(F1434)=2),(NETWORKDAYS(Lister!$D$21,F1434,Lister!$D$7:$D$16)-R1434)*O1434/NETWORKDAYS(Lister!$D$21,Lister!$E$21,Lister!$D$7:$D$16),IF(AND(E1434&lt;DATE(2022,2,1),F1434&gt;DATE(2022,2,28)),(NETWORKDAYS(Lister!$D$21,Lister!$E$21,Lister!$D$7:$D$16)-R1434)*O1434/NETWORKDAYS(Lister!$D$21,Lister!$E$21,Lister!$D$7:$D$16),IF(OR(AND(E1434&lt;DATE(2022,2,1),F1434&lt;DATE(2022,2,1)),E1434&gt;DATE(2022,2,28)),0)))))),0),"")</f>
        <v/>
      </c>
      <c r="V1434" s="23" t="str">
        <f t="shared" si="157"/>
        <v/>
      </c>
      <c r="W1434" s="23" t="str">
        <f t="shared" si="158"/>
        <v/>
      </c>
      <c r="X1434" s="24" t="str">
        <f t="shared" si="159"/>
        <v/>
      </c>
    </row>
    <row r="1435" spans="1:24" x14ac:dyDescent="0.3">
      <c r="A1435" s="4" t="str">
        <f t="shared" si="160"/>
        <v/>
      </c>
      <c r="B1435" s="41"/>
      <c r="C1435" s="42"/>
      <c r="D1435" s="43"/>
      <c r="E1435" s="44"/>
      <c r="F1435" s="44"/>
      <c r="G1435" s="17" t="str">
        <f>IF(OR(E1435="",F1435=""),"",NETWORKDAYS(E1435,F1435,Lister!$D$7:$D$16))</f>
        <v/>
      </c>
      <c r="I1435" s="45" t="str">
        <f t="shared" si="154"/>
        <v/>
      </c>
      <c r="J1435" s="46"/>
      <c r="K1435" s="47">
        <f>IF(ISNUMBER('Opsparede løndele'!I1420),J1435+'Opsparede løndele'!I1420,J1435)</f>
        <v>0</v>
      </c>
      <c r="L1435" s="48"/>
      <c r="M1435" s="49"/>
      <c r="N1435" s="23" t="str">
        <f t="shared" si="155"/>
        <v/>
      </c>
      <c r="O1435" s="21" t="str">
        <f t="shared" si="156"/>
        <v/>
      </c>
      <c r="P1435" s="49"/>
      <c r="Q1435" s="49"/>
      <c r="R1435" s="49"/>
      <c r="S1435" s="22" t="str">
        <f>IFERROR(MAX(IF(OR(P1435="",Q1435="",R1435=""),"",IF(AND(MONTH(E1435)=12,MONTH(F1435)=12),(NETWORKDAYS(E1435,F1435,Lister!$D$7:$D$16)-P1435)*O1435/NETWORKDAYS(Lister!$D$19,Lister!$E$19,Lister!$D$7:$D$16),IF(AND(MONTH(E1435)=12,F1435&gt;DATE(2021,12,31)),(NETWORKDAYS(E1435,Lister!$E$19,Lister!$D$7:$D$16)-P1435)*O1435/NETWORKDAYS(Lister!$D$19,Lister!$E$19,Lister!$D$7:$D$16),IF(E1435&gt;DATE(2021,12,31),0)))),0),"")</f>
        <v/>
      </c>
      <c r="T1435" s="22" t="str">
        <f>IFERROR(MAX(IF(OR(P1435="",Q1435="",R1435=""),"",IF(AND(MONTH(E1435)=1,MONTH(F1435)=1),(NETWORKDAYS(E1435,F1435,Lister!$D$7:$D$16)-Q1435)*O1435/NETWORKDAYS(Lister!$D$20,Lister!$E$20,Lister!$D$7:$D$16),IF(AND(MONTH(E1435)=1,F1435&gt;DATE(2022,1,31)),(NETWORKDAYS(E1435,Lister!$E$20,Lister!$D$7:$D$16)-Q1435)*O1435/NETWORKDAYS(Lister!$D$20,Lister!$E$20,Lister!$D$7:$D$16),IF(AND(E1435&lt;DATE(2022,1,1),MONTH(F1435)=1),(NETWORKDAYS(Lister!$D$20,F1435,Lister!$D$7:$D$16)-Q1435)*O1435/NETWORKDAYS(Lister!$D$20,Lister!$E$20,Lister!$D$7:$D$16),IF(AND(E1435&lt;DATE(2022,1,1),F1435&gt;DATE(2022,1,31)),(NETWORKDAYS(Lister!$D$20,Lister!$E$20,Lister!$D$7:$D$16)-Q1435)*O1435/NETWORKDAYS(Lister!$D$20,Lister!$E$20,Lister!$D$7:$D$16),IF(OR(AND(E1435&lt;DATE(2022,1,1),F1435&lt;DATE(2022,1,1)),E1435&gt;DATE(2022,1,31)),0)))))),0),"")</f>
        <v/>
      </c>
      <c r="U1435" s="22" t="str">
        <f>IFERROR(MAX(IF(OR(P1435="",Q1435="",R1435=""),"",IF(AND(MONTH(E1435)=2,MONTH(F1435)=2),(NETWORKDAYS(E1435,F1435,Lister!$D$7:$D$16)-R1435)*O1435/NETWORKDAYS(Lister!$D$21,Lister!$E$21,Lister!$D$7:$D$16),IF(AND(MONTH(E1435)=2,F1435&gt;DATE(2022,2,28)),(NETWORKDAYS(E1435,Lister!$E$21,Lister!$D$7:$D$16)-R1435)*O1435/NETWORKDAYS(Lister!$D$21,Lister!$E$21,Lister!$D$7:$D$16),IF(AND(E1435&lt;DATE(2022,2,1),MONTH(F1435)=2),(NETWORKDAYS(Lister!$D$21,F1435,Lister!$D$7:$D$16)-R1435)*O1435/NETWORKDAYS(Lister!$D$21,Lister!$E$21,Lister!$D$7:$D$16),IF(AND(E1435&lt;DATE(2022,2,1),F1435&gt;DATE(2022,2,28)),(NETWORKDAYS(Lister!$D$21,Lister!$E$21,Lister!$D$7:$D$16)-R1435)*O1435/NETWORKDAYS(Lister!$D$21,Lister!$E$21,Lister!$D$7:$D$16),IF(OR(AND(E1435&lt;DATE(2022,2,1),F1435&lt;DATE(2022,2,1)),E1435&gt;DATE(2022,2,28)),0)))))),0),"")</f>
        <v/>
      </c>
      <c r="V1435" s="23" t="str">
        <f t="shared" si="157"/>
        <v/>
      </c>
      <c r="W1435" s="23" t="str">
        <f t="shared" si="158"/>
        <v/>
      </c>
      <c r="X1435" s="24" t="str">
        <f t="shared" si="159"/>
        <v/>
      </c>
    </row>
    <row r="1436" spans="1:24" x14ac:dyDescent="0.3">
      <c r="A1436" s="4" t="str">
        <f t="shared" si="160"/>
        <v/>
      </c>
      <c r="B1436" s="41"/>
      <c r="C1436" s="42"/>
      <c r="D1436" s="43"/>
      <c r="E1436" s="44"/>
      <c r="F1436" s="44"/>
      <c r="G1436" s="17" t="str">
        <f>IF(OR(E1436="",F1436=""),"",NETWORKDAYS(E1436,F1436,Lister!$D$7:$D$16))</f>
        <v/>
      </c>
      <c r="I1436" s="45" t="str">
        <f t="shared" si="154"/>
        <v/>
      </c>
      <c r="J1436" s="46"/>
      <c r="K1436" s="47">
        <f>IF(ISNUMBER('Opsparede løndele'!I1421),J1436+'Opsparede løndele'!I1421,J1436)</f>
        <v>0</v>
      </c>
      <c r="L1436" s="48"/>
      <c r="M1436" s="49"/>
      <c r="N1436" s="23" t="str">
        <f t="shared" si="155"/>
        <v/>
      </c>
      <c r="O1436" s="21" t="str">
        <f t="shared" si="156"/>
        <v/>
      </c>
      <c r="P1436" s="49"/>
      <c r="Q1436" s="49"/>
      <c r="R1436" s="49"/>
      <c r="S1436" s="22" t="str">
        <f>IFERROR(MAX(IF(OR(P1436="",Q1436="",R1436=""),"",IF(AND(MONTH(E1436)=12,MONTH(F1436)=12),(NETWORKDAYS(E1436,F1436,Lister!$D$7:$D$16)-P1436)*O1436/NETWORKDAYS(Lister!$D$19,Lister!$E$19,Lister!$D$7:$D$16),IF(AND(MONTH(E1436)=12,F1436&gt;DATE(2021,12,31)),(NETWORKDAYS(E1436,Lister!$E$19,Lister!$D$7:$D$16)-P1436)*O1436/NETWORKDAYS(Lister!$D$19,Lister!$E$19,Lister!$D$7:$D$16),IF(E1436&gt;DATE(2021,12,31),0)))),0),"")</f>
        <v/>
      </c>
      <c r="T1436" s="22" t="str">
        <f>IFERROR(MAX(IF(OR(P1436="",Q1436="",R1436=""),"",IF(AND(MONTH(E1436)=1,MONTH(F1436)=1),(NETWORKDAYS(E1436,F1436,Lister!$D$7:$D$16)-Q1436)*O1436/NETWORKDAYS(Lister!$D$20,Lister!$E$20,Lister!$D$7:$D$16),IF(AND(MONTH(E1436)=1,F1436&gt;DATE(2022,1,31)),(NETWORKDAYS(E1436,Lister!$E$20,Lister!$D$7:$D$16)-Q1436)*O1436/NETWORKDAYS(Lister!$D$20,Lister!$E$20,Lister!$D$7:$D$16),IF(AND(E1436&lt;DATE(2022,1,1),MONTH(F1436)=1),(NETWORKDAYS(Lister!$D$20,F1436,Lister!$D$7:$D$16)-Q1436)*O1436/NETWORKDAYS(Lister!$D$20,Lister!$E$20,Lister!$D$7:$D$16),IF(AND(E1436&lt;DATE(2022,1,1),F1436&gt;DATE(2022,1,31)),(NETWORKDAYS(Lister!$D$20,Lister!$E$20,Lister!$D$7:$D$16)-Q1436)*O1436/NETWORKDAYS(Lister!$D$20,Lister!$E$20,Lister!$D$7:$D$16),IF(OR(AND(E1436&lt;DATE(2022,1,1),F1436&lt;DATE(2022,1,1)),E1436&gt;DATE(2022,1,31)),0)))))),0),"")</f>
        <v/>
      </c>
      <c r="U1436" s="22" t="str">
        <f>IFERROR(MAX(IF(OR(P1436="",Q1436="",R1436=""),"",IF(AND(MONTH(E1436)=2,MONTH(F1436)=2),(NETWORKDAYS(E1436,F1436,Lister!$D$7:$D$16)-R1436)*O1436/NETWORKDAYS(Lister!$D$21,Lister!$E$21,Lister!$D$7:$D$16),IF(AND(MONTH(E1436)=2,F1436&gt;DATE(2022,2,28)),(NETWORKDAYS(E1436,Lister!$E$21,Lister!$D$7:$D$16)-R1436)*O1436/NETWORKDAYS(Lister!$D$21,Lister!$E$21,Lister!$D$7:$D$16),IF(AND(E1436&lt;DATE(2022,2,1),MONTH(F1436)=2),(NETWORKDAYS(Lister!$D$21,F1436,Lister!$D$7:$D$16)-R1436)*O1436/NETWORKDAYS(Lister!$D$21,Lister!$E$21,Lister!$D$7:$D$16),IF(AND(E1436&lt;DATE(2022,2,1),F1436&gt;DATE(2022,2,28)),(NETWORKDAYS(Lister!$D$21,Lister!$E$21,Lister!$D$7:$D$16)-R1436)*O1436/NETWORKDAYS(Lister!$D$21,Lister!$E$21,Lister!$D$7:$D$16),IF(OR(AND(E1436&lt;DATE(2022,2,1),F1436&lt;DATE(2022,2,1)),E1436&gt;DATE(2022,2,28)),0)))))),0),"")</f>
        <v/>
      </c>
      <c r="V1436" s="23" t="str">
        <f t="shared" si="157"/>
        <v/>
      </c>
      <c r="W1436" s="23" t="str">
        <f t="shared" si="158"/>
        <v/>
      </c>
      <c r="X1436" s="24" t="str">
        <f t="shared" si="159"/>
        <v/>
      </c>
    </row>
    <row r="1437" spans="1:24" x14ac:dyDescent="0.3">
      <c r="A1437" s="4" t="str">
        <f t="shared" si="160"/>
        <v/>
      </c>
      <c r="B1437" s="41"/>
      <c r="C1437" s="42"/>
      <c r="D1437" s="43"/>
      <c r="E1437" s="44"/>
      <c r="F1437" s="44"/>
      <c r="G1437" s="17" t="str">
        <f>IF(OR(E1437="",F1437=""),"",NETWORKDAYS(E1437,F1437,Lister!$D$7:$D$16))</f>
        <v/>
      </c>
      <c r="I1437" s="45" t="str">
        <f t="shared" si="154"/>
        <v/>
      </c>
      <c r="J1437" s="46"/>
      <c r="K1437" s="47">
        <f>IF(ISNUMBER('Opsparede løndele'!I1422),J1437+'Opsparede løndele'!I1422,J1437)</f>
        <v>0</v>
      </c>
      <c r="L1437" s="48"/>
      <c r="M1437" s="49"/>
      <c r="N1437" s="23" t="str">
        <f t="shared" si="155"/>
        <v/>
      </c>
      <c r="O1437" s="21" t="str">
        <f t="shared" si="156"/>
        <v/>
      </c>
      <c r="P1437" s="49"/>
      <c r="Q1437" s="49"/>
      <c r="R1437" s="49"/>
      <c r="S1437" s="22" t="str">
        <f>IFERROR(MAX(IF(OR(P1437="",Q1437="",R1437=""),"",IF(AND(MONTH(E1437)=12,MONTH(F1437)=12),(NETWORKDAYS(E1437,F1437,Lister!$D$7:$D$16)-P1437)*O1437/NETWORKDAYS(Lister!$D$19,Lister!$E$19,Lister!$D$7:$D$16),IF(AND(MONTH(E1437)=12,F1437&gt;DATE(2021,12,31)),(NETWORKDAYS(E1437,Lister!$E$19,Lister!$D$7:$D$16)-P1437)*O1437/NETWORKDAYS(Lister!$D$19,Lister!$E$19,Lister!$D$7:$D$16),IF(E1437&gt;DATE(2021,12,31),0)))),0),"")</f>
        <v/>
      </c>
      <c r="T1437" s="22" t="str">
        <f>IFERROR(MAX(IF(OR(P1437="",Q1437="",R1437=""),"",IF(AND(MONTH(E1437)=1,MONTH(F1437)=1),(NETWORKDAYS(E1437,F1437,Lister!$D$7:$D$16)-Q1437)*O1437/NETWORKDAYS(Lister!$D$20,Lister!$E$20,Lister!$D$7:$D$16),IF(AND(MONTH(E1437)=1,F1437&gt;DATE(2022,1,31)),(NETWORKDAYS(E1437,Lister!$E$20,Lister!$D$7:$D$16)-Q1437)*O1437/NETWORKDAYS(Lister!$D$20,Lister!$E$20,Lister!$D$7:$D$16),IF(AND(E1437&lt;DATE(2022,1,1),MONTH(F1437)=1),(NETWORKDAYS(Lister!$D$20,F1437,Lister!$D$7:$D$16)-Q1437)*O1437/NETWORKDAYS(Lister!$D$20,Lister!$E$20,Lister!$D$7:$D$16),IF(AND(E1437&lt;DATE(2022,1,1),F1437&gt;DATE(2022,1,31)),(NETWORKDAYS(Lister!$D$20,Lister!$E$20,Lister!$D$7:$D$16)-Q1437)*O1437/NETWORKDAYS(Lister!$D$20,Lister!$E$20,Lister!$D$7:$D$16),IF(OR(AND(E1437&lt;DATE(2022,1,1),F1437&lt;DATE(2022,1,1)),E1437&gt;DATE(2022,1,31)),0)))))),0),"")</f>
        <v/>
      </c>
      <c r="U1437" s="22" t="str">
        <f>IFERROR(MAX(IF(OR(P1437="",Q1437="",R1437=""),"",IF(AND(MONTH(E1437)=2,MONTH(F1437)=2),(NETWORKDAYS(E1437,F1437,Lister!$D$7:$D$16)-R1437)*O1437/NETWORKDAYS(Lister!$D$21,Lister!$E$21,Lister!$D$7:$D$16),IF(AND(MONTH(E1437)=2,F1437&gt;DATE(2022,2,28)),(NETWORKDAYS(E1437,Lister!$E$21,Lister!$D$7:$D$16)-R1437)*O1437/NETWORKDAYS(Lister!$D$21,Lister!$E$21,Lister!$D$7:$D$16),IF(AND(E1437&lt;DATE(2022,2,1),MONTH(F1437)=2),(NETWORKDAYS(Lister!$D$21,F1437,Lister!$D$7:$D$16)-R1437)*O1437/NETWORKDAYS(Lister!$D$21,Lister!$E$21,Lister!$D$7:$D$16),IF(AND(E1437&lt;DATE(2022,2,1),F1437&gt;DATE(2022,2,28)),(NETWORKDAYS(Lister!$D$21,Lister!$E$21,Lister!$D$7:$D$16)-R1437)*O1437/NETWORKDAYS(Lister!$D$21,Lister!$E$21,Lister!$D$7:$D$16),IF(OR(AND(E1437&lt;DATE(2022,2,1),F1437&lt;DATE(2022,2,1)),E1437&gt;DATE(2022,2,28)),0)))))),0),"")</f>
        <v/>
      </c>
      <c r="V1437" s="23" t="str">
        <f t="shared" si="157"/>
        <v/>
      </c>
      <c r="W1437" s="23" t="str">
        <f t="shared" si="158"/>
        <v/>
      </c>
      <c r="X1437" s="24" t="str">
        <f t="shared" si="159"/>
        <v/>
      </c>
    </row>
    <row r="1438" spans="1:24" x14ac:dyDescent="0.3">
      <c r="A1438" s="4" t="str">
        <f t="shared" si="160"/>
        <v/>
      </c>
      <c r="B1438" s="41"/>
      <c r="C1438" s="42"/>
      <c r="D1438" s="43"/>
      <c r="E1438" s="44"/>
      <c r="F1438" s="44"/>
      <c r="G1438" s="17" t="str">
        <f>IF(OR(E1438="",F1438=""),"",NETWORKDAYS(E1438,F1438,Lister!$D$7:$D$16))</f>
        <v/>
      </c>
      <c r="I1438" s="45" t="str">
        <f t="shared" si="154"/>
        <v/>
      </c>
      <c r="J1438" s="46"/>
      <c r="K1438" s="47">
        <f>IF(ISNUMBER('Opsparede løndele'!I1423),J1438+'Opsparede løndele'!I1423,J1438)</f>
        <v>0</v>
      </c>
      <c r="L1438" s="48"/>
      <c r="M1438" s="49"/>
      <c r="N1438" s="23" t="str">
        <f t="shared" si="155"/>
        <v/>
      </c>
      <c r="O1438" s="21" t="str">
        <f t="shared" si="156"/>
        <v/>
      </c>
      <c r="P1438" s="49"/>
      <c r="Q1438" s="49"/>
      <c r="R1438" s="49"/>
      <c r="S1438" s="22" t="str">
        <f>IFERROR(MAX(IF(OR(P1438="",Q1438="",R1438=""),"",IF(AND(MONTH(E1438)=12,MONTH(F1438)=12),(NETWORKDAYS(E1438,F1438,Lister!$D$7:$D$16)-P1438)*O1438/NETWORKDAYS(Lister!$D$19,Lister!$E$19,Lister!$D$7:$D$16),IF(AND(MONTH(E1438)=12,F1438&gt;DATE(2021,12,31)),(NETWORKDAYS(E1438,Lister!$E$19,Lister!$D$7:$D$16)-P1438)*O1438/NETWORKDAYS(Lister!$D$19,Lister!$E$19,Lister!$D$7:$D$16),IF(E1438&gt;DATE(2021,12,31),0)))),0),"")</f>
        <v/>
      </c>
      <c r="T1438" s="22" t="str">
        <f>IFERROR(MAX(IF(OR(P1438="",Q1438="",R1438=""),"",IF(AND(MONTH(E1438)=1,MONTH(F1438)=1),(NETWORKDAYS(E1438,F1438,Lister!$D$7:$D$16)-Q1438)*O1438/NETWORKDAYS(Lister!$D$20,Lister!$E$20,Lister!$D$7:$D$16),IF(AND(MONTH(E1438)=1,F1438&gt;DATE(2022,1,31)),(NETWORKDAYS(E1438,Lister!$E$20,Lister!$D$7:$D$16)-Q1438)*O1438/NETWORKDAYS(Lister!$D$20,Lister!$E$20,Lister!$D$7:$D$16),IF(AND(E1438&lt;DATE(2022,1,1),MONTH(F1438)=1),(NETWORKDAYS(Lister!$D$20,F1438,Lister!$D$7:$D$16)-Q1438)*O1438/NETWORKDAYS(Lister!$D$20,Lister!$E$20,Lister!$D$7:$D$16),IF(AND(E1438&lt;DATE(2022,1,1),F1438&gt;DATE(2022,1,31)),(NETWORKDAYS(Lister!$D$20,Lister!$E$20,Lister!$D$7:$D$16)-Q1438)*O1438/NETWORKDAYS(Lister!$D$20,Lister!$E$20,Lister!$D$7:$D$16),IF(OR(AND(E1438&lt;DATE(2022,1,1),F1438&lt;DATE(2022,1,1)),E1438&gt;DATE(2022,1,31)),0)))))),0),"")</f>
        <v/>
      </c>
      <c r="U1438" s="22" t="str">
        <f>IFERROR(MAX(IF(OR(P1438="",Q1438="",R1438=""),"",IF(AND(MONTH(E1438)=2,MONTH(F1438)=2),(NETWORKDAYS(E1438,F1438,Lister!$D$7:$D$16)-R1438)*O1438/NETWORKDAYS(Lister!$D$21,Lister!$E$21,Lister!$D$7:$D$16),IF(AND(MONTH(E1438)=2,F1438&gt;DATE(2022,2,28)),(NETWORKDAYS(E1438,Lister!$E$21,Lister!$D$7:$D$16)-R1438)*O1438/NETWORKDAYS(Lister!$D$21,Lister!$E$21,Lister!$D$7:$D$16),IF(AND(E1438&lt;DATE(2022,2,1),MONTH(F1438)=2),(NETWORKDAYS(Lister!$D$21,F1438,Lister!$D$7:$D$16)-R1438)*O1438/NETWORKDAYS(Lister!$D$21,Lister!$E$21,Lister!$D$7:$D$16),IF(AND(E1438&lt;DATE(2022,2,1),F1438&gt;DATE(2022,2,28)),(NETWORKDAYS(Lister!$D$21,Lister!$E$21,Lister!$D$7:$D$16)-R1438)*O1438/NETWORKDAYS(Lister!$D$21,Lister!$E$21,Lister!$D$7:$D$16),IF(OR(AND(E1438&lt;DATE(2022,2,1),F1438&lt;DATE(2022,2,1)),E1438&gt;DATE(2022,2,28)),0)))))),0),"")</f>
        <v/>
      </c>
      <c r="V1438" s="23" t="str">
        <f t="shared" si="157"/>
        <v/>
      </c>
      <c r="W1438" s="23" t="str">
        <f t="shared" si="158"/>
        <v/>
      </c>
      <c r="X1438" s="24" t="str">
        <f t="shared" si="159"/>
        <v/>
      </c>
    </row>
    <row r="1439" spans="1:24" x14ac:dyDescent="0.3">
      <c r="A1439" s="4" t="str">
        <f t="shared" si="160"/>
        <v/>
      </c>
      <c r="B1439" s="41"/>
      <c r="C1439" s="42"/>
      <c r="D1439" s="43"/>
      <c r="E1439" s="44"/>
      <c r="F1439" s="44"/>
      <c r="G1439" s="17" t="str">
        <f>IF(OR(E1439="",F1439=""),"",NETWORKDAYS(E1439,F1439,Lister!$D$7:$D$16))</f>
        <v/>
      </c>
      <c r="I1439" s="45" t="str">
        <f t="shared" si="154"/>
        <v/>
      </c>
      <c r="J1439" s="46"/>
      <c r="K1439" s="47">
        <f>IF(ISNUMBER('Opsparede løndele'!I1424),J1439+'Opsparede løndele'!I1424,J1439)</f>
        <v>0</v>
      </c>
      <c r="L1439" s="48"/>
      <c r="M1439" s="49"/>
      <c r="N1439" s="23" t="str">
        <f t="shared" si="155"/>
        <v/>
      </c>
      <c r="O1439" s="21" t="str">
        <f t="shared" si="156"/>
        <v/>
      </c>
      <c r="P1439" s="49"/>
      <c r="Q1439" s="49"/>
      <c r="R1439" s="49"/>
      <c r="S1439" s="22" t="str">
        <f>IFERROR(MAX(IF(OR(P1439="",Q1439="",R1439=""),"",IF(AND(MONTH(E1439)=12,MONTH(F1439)=12),(NETWORKDAYS(E1439,F1439,Lister!$D$7:$D$16)-P1439)*O1439/NETWORKDAYS(Lister!$D$19,Lister!$E$19,Lister!$D$7:$D$16),IF(AND(MONTH(E1439)=12,F1439&gt;DATE(2021,12,31)),(NETWORKDAYS(E1439,Lister!$E$19,Lister!$D$7:$D$16)-P1439)*O1439/NETWORKDAYS(Lister!$D$19,Lister!$E$19,Lister!$D$7:$D$16),IF(E1439&gt;DATE(2021,12,31),0)))),0),"")</f>
        <v/>
      </c>
      <c r="T1439" s="22" t="str">
        <f>IFERROR(MAX(IF(OR(P1439="",Q1439="",R1439=""),"",IF(AND(MONTH(E1439)=1,MONTH(F1439)=1),(NETWORKDAYS(E1439,F1439,Lister!$D$7:$D$16)-Q1439)*O1439/NETWORKDAYS(Lister!$D$20,Lister!$E$20,Lister!$D$7:$D$16),IF(AND(MONTH(E1439)=1,F1439&gt;DATE(2022,1,31)),(NETWORKDAYS(E1439,Lister!$E$20,Lister!$D$7:$D$16)-Q1439)*O1439/NETWORKDAYS(Lister!$D$20,Lister!$E$20,Lister!$D$7:$D$16),IF(AND(E1439&lt;DATE(2022,1,1),MONTH(F1439)=1),(NETWORKDAYS(Lister!$D$20,F1439,Lister!$D$7:$D$16)-Q1439)*O1439/NETWORKDAYS(Lister!$D$20,Lister!$E$20,Lister!$D$7:$D$16),IF(AND(E1439&lt;DATE(2022,1,1),F1439&gt;DATE(2022,1,31)),(NETWORKDAYS(Lister!$D$20,Lister!$E$20,Lister!$D$7:$D$16)-Q1439)*O1439/NETWORKDAYS(Lister!$D$20,Lister!$E$20,Lister!$D$7:$D$16),IF(OR(AND(E1439&lt;DATE(2022,1,1),F1439&lt;DATE(2022,1,1)),E1439&gt;DATE(2022,1,31)),0)))))),0),"")</f>
        <v/>
      </c>
      <c r="U1439" s="22" t="str">
        <f>IFERROR(MAX(IF(OR(P1439="",Q1439="",R1439=""),"",IF(AND(MONTH(E1439)=2,MONTH(F1439)=2),(NETWORKDAYS(E1439,F1439,Lister!$D$7:$D$16)-R1439)*O1439/NETWORKDAYS(Lister!$D$21,Lister!$E$21,Lister!$D$7:$D$16),IF(AND(MONTH(E1439)=2,F1439&gt;DATE(2022,2,28)),(NETWORKDAYS(E1439,Lister!$E$21,Lister!$D$7:$D$16)-R1439)*O1439/NETWORKDAYS(Lister!$D$21,Lister!$E$21,Lister!$D$7:$D$16),IF(AND(E1439&lt;DATE(2022,2,1),MONTH(F1439)=2),(NETWORKDAYS(Lister!$D$21,F1439,Lister!$D$7:$D$16)-R1439)*O1439/NETWORKDAYS(Lister!$D$21,Lister!$E$21,Lister!$D$7:$D$16),IF(AND(E1439&lt;DATE(2022,2,1),F1439&gt;DATE(2022,2,28)),(NETWORKDAYS(Lister!$D$21,Lister!$E$21,Lister!$D$7:$D$16)-R1439)*O1439/NETWORKDAYS(Lister!$D$21,Lister!$E$21,Lister!$D$7:$D$16),IF(OR(AND(E1439&lt;DATE(2022,2,1),F1439&lt;DATE(2022,2,1)),E1439&gt;DATE(2022,2,28)),0)))))),0),"")</f>
        <v/>
      </c>
      <c r="V1439" s="23" t="str">
        <f t="shared" si="157"/>
        <v/>
      </c>
      <c r="W1439" s="23" t="str">
        <f t="shared" si="158"/>
        <v/>
      </c>
      <c r="X1439" s="24" t="str">
        <f t="shared" si="159"/>
        <v/>
      </c>
    </row>
    <row r="1440" spans="1:24" x14ac:dyDescent="0.3">
      <c r="A1440" s="4" t="str">
        <f t="shared" si="160"/>
        <v/>
      </c>
      <c r="B1440" s="41"/>
      <c r="C1440" s="42"/>
      <c r="D1440" s="43"/>
      <c r="E1440" s="44"/>
      <c r="F1440" s="44"/>
      <c r="G1440" s="17" t="str">
        <f>IF(OR(E1440="",F1440=""),"",NETWORKDAYS(E1440,F1440,Lister!$D$7:$D$16))</f>
        <v/>
      </c>
      <c r="I1440" s="45" t="str">
        <f t="shared" si="154"/>
        <v/>
      </c>
      <c r="J1440" s="46"/>
      <c r="K1440" s="47">
        <f>IF(ISNUMBER('Opsparede løndele'!I1425),J1440+'Opsparede løndele'!I1425,J1440)</f>
        <v>0</v>
      </c>
      <c r="L1440" s="48"/>
      <c r="M1440" s="49"/>
      <c r="N1440" s="23" t="str">
        <f t="shared" si="155"/>
        <v/>
      </c>
      <c r="O1440" s="21" t="str">
        <f t="shared" si="156"/>
        <v/>
      </c>
      <c r="P1440" s="49"/>
      <c r="Q1440" s="49"/>
      <c r="R1440" s="49"/>
      <c r="S1440" s="22" t="str">
        <f>IFERROR(MAX(IF(OR(P1440="",Q1440="",R1440=""),"",IF(AND(MONTH(E1440)=12,MONTH(F1440)=12),(NETWORKDAYS(E1440,F1440,Lister!$D$7:$D$16)-P1440)*O1440/NETWORKDAYS(Lister!$D$19,Lister!$E$19,Lister!$D$7:$D$16),IF(AND(MONTH(E1440)=12,F1440&gt;DATE(2021,12,31)),(NETWORKDAYS(E1440,Lister!$E$19,Lister!$D$7:$D$16)-P1440)*O1440/NETWORKDAYS(Lister!$D$19,Lister!$E$19,Lister!$D$7:$D$16),IF(E1440&gt;DATE(2021,12,31),0)))),0),"")</f>
        <v/>
      </c>
      <c r="T1440" s="22" t="str">
        <f>IFERROR(MAX(IF(OR(P1440="",Q1440="",R1440=""),"",IF(AND(MONTH(E1440)=1,MONTH(F1440)=1),(NETWORKDAYS(E1440,F1440,Lister!$D$7:$D$16)-Q1440)*O1440/NETWORKDAYS(Lister!$D$20,Lister!$E$20,Lister!$D$7:$D$16),IF(AND(MONTH(E1440)=1,F1440&gt;DATE(2022,1,31)),(NETWORKDAYS(E1440,Lister!$E$20,Lister!$D$7:$D$16)-Q1440)*O1440/NETWORKDAYS(Lister!$D$20,Lister!$E$20,Lister!$D$7:$D$16),IF(AND(E1440&lt;DATE(2022,1,1),MONTH(F1440)=1),(NETWORKDAYS(Lister!$D$20,F1440,Lister!$D$7:$D$16)-Q1440)*O1440/NETWORKDAYS(Lister!$D$20,Lister!$E$20,Lister!$D$7:$D$16),IF(AND(E1440&lt;DATE(2022,1,1),F1440&gt;DATE(2022,1,31)),(NETWORKDAYS(Lister!$D$20,Lister!$E$20,Lister!$D$7:$D$16)-Q1440)*O1440/NETWORKDAYS(Lister!$D$20,Lister!$E$20,Lister!$D$7:$D$16),IF(OR(AND(E1440&lt;DATE(2022,1,1),F1440&lt;DATE(2022,1,1)),E1440&gt;DATE(2022,1,31)),0)))))),0),"")</f>
        <v/>
      </c>
      <c r="U1440" s="22" t="str">
        <f>IFERROR(MAX(IF(OR(P1440="",Q1440="",R1440=""),"",IF(AND(MONTH(E1440)=2,MONTH(F1440)=2),(NETWORKDAYS(E1440,F1440,Lister!$D$7:$D$16)-R1440)*O1440/NETWORKDAYS(Lister!$D$21,Lister!$E$21,Lister!$D$7:$D$16),IF(AND(MONTH(E1440)=2,F1440&gt;DATE(2022,2,28)),(NETWORKDAYS(E1440,Lister!$E$21,Lister!$D$7:$D$16)-R1440)*O1440/NETWORKDAYS(Lister!$D$21,Lister!$E$21,Lister!$D$7:$D$16),IF(AND(E1440&lt;DATE(2022,2,1),MONTH(F1440)=2),(NETWORKDAYS(Lister!$D$21,F1440,Lister!$D$7:$D$16)-R1440)*O1440/NETWORKDAYS(Lister!$D$21,Lister!$E$21,Lister!$D$7:$D$16),IF(AND(E1440&lt;DATE(2022,2,1),F1440&gt;DATE(2022,2,28)),(NETWORKDAYS(Lister!$D$21,Lister!$E$21,Lister!$D$7:$D$16)-R1440)*O1440/NETWORKDAYS(Lister!$D$21,Lister!$E$21,Lister!$D$7:$D$16),IF(OR(AND(E1440&lt;DATE(2022,2,1),F1440&lt;DATE(2022,2,1)),E1440&gt;DATE(2022,2,28)),0)))))),0),"")</f>
        <v/>
      </c>
      <c r="V1440" s="23" t="str">
        <f t="shared" si="157"/>
        <v/>
      </c>
      <c r="W1440" s="23" t="str">
        <f t="shared" si="158"/>
        <v/>
      </c>
      <c r="X1440" s="24" t="str">
        <f t="shared" si="159"/>
        <v/>
      </c>
    </row>
    <row r="1441" spans="1:24" x14ac:dyDescent="0.3">
      <c r="A1441" s="4" t="str">
        <f t="shared" si="160"/>
        <v/>
      </c>
      <c r="B1441" s="41"/>
      <c r="C1441" s="42"/>
      <c r="D1441" s="43"/>
      <c r="E1441" s="44"/>
      <c r="F1441" s="44"/>
      <c r="G1441" s="17" t="str">
        <f>IF(OR(E1441="",F1441=""),"",NETWORKDAYS(E1441,F1441,Lister!$D$7:$D$16))</f>
        <v/>
      </c>
      <c r="I1441" s="45" t="str">
        <f t="shared" si="154"/>
        <v/>
      </c>
      <c r="J1441" s="46"/>
      <c r="K1441" s="47">
        <f>IF(ISNUMBER('Opsparede løndele'!I1426),J1441+'Opsparede løndele'!I1426,J1441)</f>
        <v>0</v>
      </c>
      <c r="L1441" s="48"/>
      <c r="M1441" s="49"/>
      <c r="N1441" s="23" t="str">
        <f t="shared" si="155"/>
        <v/>
      </c>
      <c r="O1441" s="21" t="str">
        <f t="shared" si="156"/>
        <v/>
      </c>
      <c r="P1441" s="49"/>
      <c r="Q1441" s="49"/>
      <c r="R1441" s="49"/>
      <c r="S1441" s="22" t="str">
        <f>IFERROR(MAX(IF(OR(P1441="",Q1441="",R1441=""),"",IF(AND(MONTH(E1441)=12,MONTH(F1441)=12),(NETWORKDAYS(E1441,F1441,Lister!$D$7:$D$16)-P1441)*O1441/NETWORKDAYS(Lister!$D$19,Lister!$E$19,Lister!$D$7:$D$16),IF(AND(MONTH(E1441)=12,F1441&gt;DATE(2021,12,31)),(NETWORKDAYS(E1441,Lister!$E$19,Lister!$D$7:$D$16)-P1441)*O1441/NETWORKDAYS(Lister!$D$19,Lister!$E$19,Lister!$D$7:$D$16),IF(E1441&gt;DATE(2021,12,31),0)))),0),"")</f>
        <v/>
      </c>
      <c r="T1441" s="22" t="str">
        <f>IFERROR(MAX(IF(OR(P1441="",Q1441="",R1441=""),"",IF(AND(MONTH(E1441)=1,MONTH(F1441)=1),(NETWORKDAYS(E1441,F1441,Lister!$D$7:$D$16)-Q1441)*O1441/NETWORKDAYS(Lister!$D$20,Lister!$E$20,Lister!$D$7:$D$16),IF(AND(MONTH(E1441)=1,F1441&gt;DATE(2022,1,31)),(NETWORKDAYS(E1441,Lister!$E$20,Lister!$D$7:$D$16)-Q1441)*O1441/NETWORKDAYS(Lister!$D$20,Lister!$E$20,Lister!$D$7:$D$16),IF(AND(E1441&lt;DATE(2022,1,1),MONTH(F1441)=1),(NETWORKDAYS(Lister!$D$20,F1441,Lister!$D$7:$D$16)-Q1441)*O1441/NETWORKDAYS(Lister!$D$20,Lister!$E$20,Lister!$D$7:$D$16),IF(AND(E1441&lt;DATE(2022,1,1),F1441&gt;DATE(2022,1,31)),(NETWORKDAYS(Lister!$D$20,Lister!$E$20,Lister!$D$7:$D$16)-Q1441)*O1441/NETWORKDAYS(Lister!$D$20,Lister!$E$20,Lister!$D$7:$D$16),IF(OR(AND(E1441&lt;DATE(2022,1,1),F1441&lt;DATE(2022,1,1)),E1441&gt;DATE(2022,1,31)),0)))))),0),"")</f>
        <v/>
      </c>
      <c r="U1441" s="22" t="str">
        <f>IFERROR(MAX(IF(OR(P1441="",Q1441="",R1441=""),"",IF(AND(MONTH(E1441)=2,MONTH(F1441)=2),(NETWORKDAYS(E1441,F1441,Lister!$D$7:$D$16)-R1441)*O1441/NETWORKDAYS(Lister!$D$21,Lister!$E$21,Lister!$D$7:$D$16),IF(AND(MONTH(E1441)=2,F1441&gt;DATE(2022,2,28)),(NETWORKDAYS(E1441,Lister!$E$21,Lister!$D$7:$D$16)-R1441)*O1441/NETWORKDAYS(Lister!$D$21,Lister!$E$21,Lister!$D$7:$D$16),IF(AND(E1441&lt;DATE(2022,2,1),MONTH(F1441)=2),(NETWORKDAYS(Lister!$D$21,F1441,Lister!$D$7:$D$16)-R1441)*O1441/NETWORKDAYS(Lister!$D$21,Lister!$E$21,Lister!$D$7:$D$16),IF(AND(E1441&lt;DATE(2022,2,1),F1441&gt;DATE(2022,2,28)),(NETWORKDAYS(Lister!$D$21,Lister!$E$21,Lister!$D$7:$D$16)-R1441)*O1441/NETWORKDAYS(Lister!$D$21,Lister!$E$21,Lister!$D$7:$D$16),IF(OR(AND(E1441&lt;DATE(2022,2,1),F1441&lt;DATE(2022,2,1)),E1441&gt;DATE(2022,2,28)),0)))))),0),"")</f>
        <v/>
      </c>
      <c r="V1441" s="23" t="str">
        <f t="shared" si="157"/>
        <v/>
      </c>
      <c r="W1441" s="23" t="str">
        <f t="shared" si="158"/>
        <v/>
      </c>
      <c r="X1441" s="24" t="str">
        <f t="shared" si="159"/>
        <v/>
      </c>
    </row>
    <row r="1442" spans="1:24" x14ac:dyDescent="0.3">
      <c r="A1442" s="4" t="str">
        <f t="shared" si="160"/>
        <v/>
      </c>
      <c r="B1442" s="41"/>
      <c r="C1442" s="42"/>
      <c r="D1442" s="43"/>
      <c r="E1442" s="44"/>
      <c r="F1442" s="44"/>
      <c r="G1442" s="17" t="str">
        <f>IF(OR(E1442="",F1442=""),"",NETWORKDAYS(E1442,F1442,Lister!$D$7:$D$16))</f>
        <v/>
      </c>
      <c r="I1442" s="45" t="str">
        <f t="shared" si="154"/>
        <v/>
      </c>
      <c r="J1442" s="46"/>
      <c r="K1442" s="47">
        <f>IF(ISNUMBER('Opsparede løndele'!I1427),J1442+'Opsparede løndele'!I1427,J1442)</f>
        <v>0</v>
      </c>
      <c r="L1442" s="48"/>
      <c r="M1442" s="49"/>
      <c r="N1442" s="23" t="str">
        <f t="shared" si="155"/>
        <v/>
      </c>
      <c r="O1442" s="21" t="str">
        <f t="shared" si="156"/>
        <v/>
      </c>
      <c r="P1442" s="49"/>
      <c r="Q1442" s="49"/>
      <c r="R1442" s="49"/>
      <c r="S1442" s="22" t="str">
        <f>IFERROR(MAX(IF(OR(P1442="",Q1442="",R1442=""),"",IF(AND(MONTH(E1442)=12,MONTH(F1442)=12),(NETWORKDAYS(E1442,F1442,Lister!$D$7:$D$16)-P1442)*O1442/NETWORKDAYS(Lister!$D$19,Lister!$E$19,Lister!$D$7:$D$16),IF(AND(MONTH(E1442)=12,F1442&gt;DATE(2021,12,31)),(NETWORKDAYS(E1442,Lister!$E$19,Lister!$D$7:$D$16)-P1442)*O1442/NETWORKDAYS(Lister!$D$19,Lister!$E$19,Lister!$D$7:$D$16),IF(E1442&gt;DATE(2021,12,31),0)))),0),"")</f>
        <v/>
      </c>
      <c r="T1442" s="22" t="str">
        <f>IFERROR(MAX(IF(OR(P1442="",Q1442="",R1442=""),"",IF(AND(MONTH(E1442)=1,MONTH(F1442)=1),(NETWORKDAYS(E1442,F1442,Lister!$D$7:$D$16)-Q1442)*O1442/NETWORKDAYS(Lister!$D$20,Lister!$E$20,Lister!$D$7:$D$16),IF(AND(MONTH(E1442)=1,F1442&gt;DATE(2022,1,31)),(NETWORKDAYS(E1442,Lister!$E$20,Lister!$D$7:$D$16)-Q1442)*O1442/NETWORKDAYS(Lister!$D$20,Lister!$E$20,Lister!$D$7:$D$16),IF(AND(E1442&lt;DATE(2022,1,1),MONTH(F1442)=1),(NETWORKDAYS(Lister!$D$20,F1442,Lister!$D$7:$D$16)-Q1442)*O1442/NETWORKDAYS(Lister!$D$20,Lister!$E$20,Lister!$D$7:$D$16),IF(AND(E1442&lt;DATE(2022,1,1),F1442&gt;DATE(2022,1,31)),(NETWORKDAYS(Lister!$D$20,Lister!$E$20,Lister!$D$7:$D$16)-Q1442)*O1442/NETWORKDAYS(Lister!$D$20,Lister!$E$20,Lister!$D$7:$D$16),IF(OR(AND(E1442&lt;DATE(2022,1,1),F1442&lt;DATE(2022,1,1)),E1442&gt;DATE(2022,1,31)),0)))))),0),"")</f>
        <v/>
      </c>
      <c r="U1442" s="22" t="str">
        <f>IFERROR(MAX(IF(OR(P1442="",Q1442="",R1442=""),"",IF(AND(MONTH(E1442)=2,MONTH(F1442)=2),(NETWORKDAYS(E1442,F1442,Lister!$D$7:$D$16)-R1442)*O1442/NETWORKDAYS(Lister!$D$21,Lister!$E$21,Lister!$D$7:$D$16),IF(AND(MONTH(E1442)=2,F1442&gt;DATE(2022,2,28)),(NETWORKDAYS(E1442,Lister!$E$21,Lister!$D$7:$D$16)-R1442)*O1442/NETWORKDAYS(Lister!$D$21,Lister!$E$21,Lister!$D$7:$D$16),IF(AND(E1442&lt;DATE(2022,2,1),MONTH(F1442)=2),(NETWORKDAYS(Lister!$D$21,F1442,Lister!$D$7:$D$16)-R1442)*O1442/NETWORKDAYS(Lister!$D$21,Lister!$E$21,Lister!$D$7:$D$16),IF(AND(E1442&lt;DATE(2022,2,1),F1442&gt;DATE(2022,2,28)),(NETWORKDAYS(Lister!$D$21,Lister!$E$21,Lister!$D$7:$D$16)-R1442)*O1442/NETWORKDAYS(Lister!$D$21,Lister!$E$21,Lister!$D$7:$D$16),IF(OR(AND(E1442&lt;DATE(2022,2,1),F1442&lt;DATE(2022,2,1)),E1442&gt;DATE(2022,2,28)),0)))))),0),"")</f>
        <v/>
      </c>
      <c r="V1442" s="23" t="str">
        <f t="shared" si="157"/>
        <v/>
      </c>
      <c r="W1442" s="23" t="str">
        <f t="shared" si="158"/>
        <v/>
      </c>
      <c r="X1442" s="24" t="str">
        <f t="shared" si="159"/>
        <v/>
      </c>
    </row>
    <row r="1443" spans="1:24" x14ac:dyDescent="0.3">
      <c r="A1443" s="4" t="str">
        <f t="shared" si="160"/>
        <v/>
      </c>
      <c r="B1443" s="41"/>
      <c r="C1443" s="42"/>
      <c r="D1443" s="43"/>
      <c r="E1443" s="44"/>
      <c r="F1443" s="44"/>
      <c r="G1443" s="17" t="str">
        <f>IF(OR(E1443="",F1443=""),"",NETWORKDAYS(E1443,F1443,Lister!$D$7:$D$16))</f>
        <v/>
      </c>
      <c r="I1443" s="45" t="str">
        <f t="shared" si="154"/>
        <v/>
      </c>
      <c r="J1443" s="46"/>
      <c r="K1443" s="47">
        <f>IF(ISNUMBER('Opsparede løndele'!I1428),J1443+'Opsparede løndele'!I1428,J1443)</f>
        <v>0</v>
      </c>
      <c r="L1443" s="48"/>
      <c r="M1443" s="49"/>
      <c r="N1443" s="23" t="str">
        <f t="shared" si="155"/>
        <v/>
      </c>
      <c r="O1443" s="21" t="str">
        <f t="shared" si="156"/>
        <v/>
      </c>
      <c r="P1443" s="49"/>
      <c r="Q1443" s="49"/>
      <c r="R1443" s="49"/>
      <c r="S1443" s="22" t="str">
        <f>IFERROR(MAX(IF(OR(P1443="",Q1443="",R1443=""),"",IF(AND(MONTH(E1443)=12,MONTH(F1443)=12),(NETWORKDAYS(E1443,F1443,Lister!$D$7:$D$16)-P1443)*O1443/NETWORKDAYS(Lister!$D$19,Lister!$E$19,Lister!$D$7:$D$16),IF(AND(MONTH(E1443)=12,F1443&gt;DATE(2021,12,31)),(NETWORKDAYS(E1443,Lister!$E$19,Lister!$D$7:$D$16)-P1443)*O1443/NETWORKDAYS(Lister!$D$19,Lister!$E$19,Lister!$D$7:$D$16),IF(E1443&gt;DATE(2021,12,31),0)))),0),"")</f>
        <v/>
      </c>
      <c r="T1443" s="22" t="str">
        <f>IFERROR(MAX(IF(OR(P1443="",Q1443="",R1443=""),"",IF(AND(MONTH(E1443)=1,MONTH(F1443)=1),(NETWORKDAYS(E1443,F1443,Lister!$D$7:$D$16)-Q1443)*O1443/NETWORKDAYS(Lister!$D$20,Lister!$E$20,Lister!$D$7:$D$16),IF(AND(MONTH(E1443)=1,F1443&gt;DATE(2022,1,31)),(NETWORKDAYS(E1443,Lister!$E$20,Lister!$D$7:$D$16)-Q1443)*O1443/NETWORKDAYS(Lister!$D$20,Lister!$E$20,Lister!$D$7:$D$16),IF(AND(E1443&lt;DATE(2022,1,1),MONTH(F1443)=1),(NETWORKDAYS(Lister!$D$20,F1443,Lister!$D$7:$D$16)-Q1443)*O1443/NETWORKDAYS(Lister!$D$20,Lister!$E$20,Lister!$D$7:$D$16),IF(AND(E1443&lt;DATE(2022,1,1),F1443&gt;DATE(2022,1,31)),(NETWORKDAYS(Lister!$D$20,Lister!$E$20,Lister!$D$7:$D$16)-Q1443)*O1443/NETWORKDAYS(Lister!$D$20,Lister!$E$20,Lister!$D$7:$D$16),IF(OR(AND(E1443&lt;DATE(2022,1,1),F1443&lt;DATE(2022,1,1)),E1443&gt;DATE(2022,1,31)),0)))))),0),"")</f>
        <v/>
      </c>
      <c r="U1443" s="22" t="str">
        <f>IFERROR(MAX(IF(OR(P1443="",Q1443="",R1443=""),"",IF(AND(MONTH(E1443)=2,MONTH(F1443)=2),(NETWORKDAYS(E1443,F1443,Lister!$D$7:$D$16)-R1443)*O1443/NETWORKDAYS(Lister!$D$21,Lister!$E$21,Lister!$D$7:$D$16),IF(AND(MONTH(E1443)=2,F1443&gt;DATE(2022,2,28)),(NETWORKDAYS(E1443,Lister!$E$21,Lister!$D$7:$D$16)-R1443)*O1443/NETWORKDAYS(Lister!$D$21,Lister!$E$21,Lister!$D$7:$D$16),IF(AND(E1443&lt;DATE(2022,2,1),MONTH(F1443)=2),(NETWORKDAYS(Lister!$D$21,F1443,Lister!$D$7:$D$16)-R1443)*O1443/NETWORKDAYS(Lister!$D$21,Lister!$E$21,Lister!$D$7:$D$16),IF(AND(E1443&lt;DATE(2022,2,1),F1443&gt;DATE(2022,2,28)),(NETWORKDAYS(Lister!$D$21,Lister!$E$21,Lister!$D$7:$D$16)-R1443)*O1443/NETWORKDAYS(Lister!$D$21,Lister!$E$21,Lister!$D$7:$D$16),IF(OR(AND(E1443&lt;DATE(2022,2,1),F1443&lt;DATE(2022,2,1)),E1443&gt;DATE(2022,2,28)),0)))))),0),"")</f>
        <v/>
      </c>
      <c r="V1443" s="23" t="str">
        <f t="shared" si="157"/>
        <v/>
      </c>
      <c r="W1443" s="23" t="str">
        <f t="shared" si="158"/>
        <v/>
      </c>
      <c r="X1443" s="24" t="str">
        <f t="shared" si="159"/>
        <v/>
      </c>
    </row>
    <row r="1444" spans="1:24" x14ac:dyDescent="0.3">
      <c r="A1444" s="4" t="str">
        <f t="shared" si="160"/>
        <v/>
      </c>
      <c r="B1444" s="41"/>
      <c r="C1444" s="42"/>
      <c r="D1444" s="43"/>
      <c r="E1444" s="44"/>
      <c r="F1444" s="44"/>
      <c r="G1444" s="17" t="str">
        <f>IF(OR(E1444="",F1444=""),"",NETWORKDAYS(E1444,F1444,Lister!$D$7:$D$16))</f>
        <v/>
      </c>
      <c r="I1444" s="45" t="str">
        <f t="shared" si="154"/>
        <v/>
      </c>
      <c r="J1444" s="46"/>
      <c r="K1444" s="47">
        <f>IF(ISNUMBER('Opsparede løndele'!I1429),J1444+'Opsparede løndele'!I1429,J1444)</f>
        <v>0</v>
      </c>
      <c r="L1444" s="48"/>
      <c r="M1444" s="49"/>
      <c r="N1444" s="23" t="str">
        <f t="shared" si="155"/>
        <v/>
      </c>
      <c r="O1444" s="21" t="str">
        <f t="shared" si="156"/>
        <v/>
      </c>
      <c r="P1444" s="49"/>
      <c r="Q1444" s="49"/>
      <c r="R1444" s="49"/>
      <c r="S1444" s="22" t="str">
        <f>IFERROR(MAX(IF(OR(P1444="",Q1444="",R1444=""),"",IF(AND(MONTH(E1444)=12,MONTH(F1444)=12),(NETWORKDAYS(E1444,F1444,Lister!$D$7:$D$16)-P1444)*O1444/NETWORKDAYS(Lister!$D$19,Lister!$E$19,Lister!$D$7:$D$16),IF(AND(MONTH(E1444)=12,F1444&gt;DATE(2021,12,31)),(NETWORKDAYS(E1444,Lister!$E$19,Lister!$D$7:$D$16)-P1444)*O1444/NETWORKDAYS(Lister!$D$19,Lister!$E$19,Lister!$D$7:$D$16),IF(E1444&gt;DATE(2021,12,31),0)))),0),"")</f>
        <v/>
      </c>
      <c r="T1444" s="22" t="str">
        <f>IFERROR(MAX(IF(OR(P1444="",Q1444="",R1444=""),"",IF(AND(MONTH(E1444)=1,MONTH(F1444)=1),(NETWORKDAYS(E1444,F1444,Lister!$D$7:$D$16)-Q1444)*O1444/NETWORKDAYS(Lister!$D$20,Lister!$E$20,Lister!$D$7:$D$16),IF(AND(MONTH(E1444)=1,F1444&gt;DATE(2022,1,31)),(NETWORKDAYS(E1444,Lister!$E$20,Lister!$D$7:$D$16)-Q1444)*O1444/NETWORKDAYS(Lister!$D$20,Lister!$E$20,Lister!$D$7:$D$16),IF(AND(E1444&lt;DATE(2022,1,1),MONTH(F1444)=1),(NETWORKDAYS(Lister!$D$20,F1444,Lister!$D$7:$D$16)-Q1444)*O1444/NETWORKDAYS(Lister!$D$20,Lister!$E$20,Lister!$D$7:$D$16),IF(AND(E1444&lt;DATE(2022,1,1),F1444&gt;DATE(2022,1,31)),(NETWORKDAYS(Lister!$D$20,Lister!$E$20,Lister!$D$7:$D$16)-Q1444)*O1444/NETWORKDAYS(Lister!$D$20,Lister!$E$20,Lister!$D$7:$D$16),IF(OR(AND(E1444&lt;DATE(2022,1,1),F1444&lt;DATE(2022,1,1)),E1444&gt;DATE(2022,1,31)),0)))))),0),"")</f>
        <v/>
      </c>
      <c r="U1444" s="22" t="str">
        <f>IFERROR(MAX(IF(OR(P1444="",Q1444="",R1444=""),"",IF(AND(MONTH(E1444)=2,MONTH(F1444)=2),(NETWORKDAYS(E1444,F1444,Lister!$D$7:$D$16)-R1444)*O1444/NETWORKDAYS(Lister!$D$21,Lister!$E$21,Lister!$D$7:$D$16),IF(AND(MONTH(E1444)=2,F1444&gt;DATE(2022,2,28)),(NETWORKDAYS(E1444,Lister!$E$21,Lister!$D$7:$D$16)-R1444)*O1444/NETWORKDAYS(Lister!$D$21,Lister!$E$21,Lister!$D$7:$D$16),IF(AND(E1444&lt;DATE(2022,2,1),MONTH(F1444)=2),(NETWORKDAYS(Lister!$D$21,F1444,Lister!$D$7:$D$16)-R1444)*O1444/NETWORKDAYS(Lister!$D$21,Lister!$E$21,Lister!$D$7:$D$16),IF(AND(E1444&lt;DATE(2022,2,1),F1444&gt;DATE(2022,2,28)),(NETWORKDAYS(Lister!$D$21,Lister!$E$21,Lister!$D$7:$D$16)-R1444)*O1444/NETWORKDAYS(Lister!$D$21,Lister!$E$21,Lister!$D$7:$D$16),IF(OR(AND(E1444&lt;DATE(2022,2,1),F1444&lt;DATE(2022,2,1)),E1444&gt;DATE(2022,2,28)),0)))))),0),"")</f>
        <v/>
      </c>
      <c r="V1444" s="23" t="str">
        <f t="shared" si="157"/>
        <v/>
      </c>
      <c r="W1444" s="23" t="str">
        <f t="shared" si="158"/>
        <v/>
      </c>
      <c r="X1444" s="24" t="str">
        <f t="shared" si="159"/>
        <v/>
      </c>
    </row>
    <row r="1445" spans="1:24" x14ac:dyDescent="0.3">
      <c r="A1445" s="4" t="str">
        <f t="shared" si="160"/>
        <v/>
      </c>
      <c r="B1445" s="41"/>
      <c r="C1445" s="42"/>
      <c r="D1445" s="43"/>
      <c r="E1445" s="44"/>
      <c r="F1445" s="44"/>
      <c r="G1445" s="17" t="str">
        <f>IF(OR(E1445="",F1445=""),"",NETWORKDAYS(E1445,F1445,Lister!$D$7:$D$16))</f>
        <v/>
      </c>
      <c r="I1445" s="45" t="str">
        <f t="shared" si="154"/>
        <v/>
      </c>
      <c r="J1445" s="46"/>
      <c r="K1445" s="47">
        <f>IF(ISNUMBER('Opsparede løndele'!I1430),J1445+'Opsparede løndele'!I1430,J1445)</f>
        <v>0</v>
      </c>
      <c r="L1445" s="48"/>
      <c r="M1445" s="49"/>
      <c r="N1445" s="23" t="str">
        <f t="shared" si="155"/>
        <v/>
      </c>
      <c r="O1445" s="21" t="str">
        <f t="shared" si="156"/>
        <v/>
      </c>
      <c r="P1445" s="49"/>
      <c r="Q1445" s="49"/>
      <c r="R1445" s="49"/>
      <c r="S1445" s="22" t="str">
        <f>IFERROR(MAX(IF(OR(P1445="",Q1445="",R1445=""),"",IF(AND(MONTH(E1445)=12,MONTH(F1445)=12),(NETWORKDAYS(E1445,F1445,Lister!$D$7:$D$16)-P1445)*O1445/NETWORKDAYS(Lister!$D$19,Lister!$E$19,Lister!$D$7:$D$16),IF(AND(MONTH(E1445)=12,F1445&gt;DATE(2021,12,31)),(NETWORKDAYS(E1445,Lister!$E$19,Lister!$D$7:$D$16)-P1445)*O1445/NETWORKDAYS(Lister!$D$19,Lister!$E$19,Lister!$D$7:$D$16),IF(E1445&gt;DATE(2021,12,31),0)))),0),"")</f>
        <v/>
      </c>
      <c r="T1445" s="22" t="str">
        <f>IFERROR(MAX(IF(OR(P1445="",Q1445="",R1445=""),"",IF(AND(MONTH(E1445)=1,MONTH(F1445)=1),(NETWORKDAYS(E1445,F1445,Lister!$D$7:$D$16)-Q1445)*O1445/NETWORKDAYS(Lister!$D$20,Lister!$E$20,Lister!$D$7:$D$16),IF(AND(MONTH(E1445)=1,F1445&gt;DATE(2022,1,31)),(NETWORKDAYS(E1445,Lister!$E$20,Lister!$D$7:$D$16)-Q1445)*O1445/NETWORKDAYS(Lister!$D$20,Lister!$E$20,Lister!$D$7:$D$16),IF(AND(E1445&lt;DATE(2022,1,1),MONTH(F1445)=1),(NETWORKDAYS(Lister!$D$20,F1445,Lister!$D$7:$D$16)-Q1445)*O1445/NETWORKDAYS(Lister!$D$20,Lister!$E$20,Lister!$D$7:$D$16),IF(AND(E1445&lt;DATE(2022,1,1),F1445&gt;DATE(2022,1,31)),(NETWORKDAYS(Lister!$D$20,Lister!$E$20,Lister!$D$7:$D$16)-Q1445)*O1445/NETWORKDAYS(Lister!$D$20,Lister!$E$20,Lister!$D$7:$D$16),IF(OR(AND(E1445&lt;DATE(2022,1,1),F1445&lt;DATE(2022,1,1)),E1445&gt;DATE(2022,1,31)),0)))))),0),"")</f>
        <v/>
      </c>
      <c r="U1445" s="22" t="str">
        <f>IFERROR(MAX(IF(OR(P1445="",Q1445="",R1445=""),"",IF(AND(MONTH(E1445)=2,MONTH(F1445)=2),(NETWORKDAYS(E1445,F1445,Lister!$D$7:$D$16)-R1445)*O1445/NETWORKDAYS(Lister!$D$21,Lister!$E$21,Lister!$D$7:$D$16),IF(AND(MONTH(E1445)=2,F1445&gt;DATE(2022,2,28)),(NETWORKDAYS(E1445,Lister!$E$21,Lister!$D$7:$D$16)-R1445)*O1445/NETWORKDAYS(Lister!$D$21,Lister!$E$21,Lister!$D$7:$D$16),IF(AND(E1445&lt;DATE(2022,2,1),MONTH(F1445)=2),(NETWORKDAYS(Lister!$D$21,F1445,Lister!$D$7:$D$16)-R1445)*O1445/NETWORKDAYS(Lister!$D$21,Lister!$E$21,Lister!$D$7:$D$16),IF(AND(E1445&lt;DATE(2022,2,1),F1445&gt;DATE(2022,2,28)),(NETWORKDAYS(Lister!$D$21,Lister!$E$21,Lister!$D$7:$D$16)-R1445)*O1445/NETWORKDAYS(Lister!$D$21,Lister!$E$21,Lister!$D$7:$D$16),IF(OR(AND(E1445&lt;DATE(2022,2,1),F1445&lt;DATE(2022,2,1)),E1445&gt;DATE(2022,2,28)),0)))))),0),"")</f>
        <v/>
      </c>
      <c r="V1445" s="23" t="str">
        <f t="shared" si="157"/>
        <v/>
      </c>
      <c r="W1445" s="23" t="str">
        <f t="shared" si="158"/>
        <v/>
      </c>
      <c r="X1445" s="24" t="str">
        <f t="shared" si="159"/>
        <v/>
      </c>
    </row>
    <row r="1446" spans="1:24" x14ac:dyDescent="0.3">
      <c r="A1446" s="4" t="str">
        <f t="shared" si="160"/>
        <v/>
      </c>
      <c r="B1446" s="41"/>
      <c r="C1446" s="42"/>
      <c r="D1446" s="43"/>
      <c r="E1446" s="44"/>
      <c r="F1446" s="44"/>
      <c r="G1446" s="17" t="str">
        <f>IF(OR(E1446="",F1446=""),"",NETWORKDAYS(E1446,F1446,Lister!$D$7:$D$16))</f>
        <v/>
      </c>
      <c r="I1446" s="45" t="str">
        <f t="shared" si="154"/>
        <v/>
      </c>
      <c r="J1446" s="46"/>
      <c r="K1446" s="47">
        <f>IF(ISNUMBER('Opsparede løndele'!I1431),J1446+'Opsparede løndele'!I1431,J1446)</f>
        <v>0</v>
      </c>
      <c r="L1446" s="48"/>
      <c r="M1446" s="49"/>
      <c r="N1446" s="23" t="str">
        <f t="shared" si="155"/>
        <v/>
      </c>
      <c r="O1446" s="21" t="str">
        <f t="shared" si="156"/>
        <v/>
      </c>
      <c r="P1446" s="49"/>
      <c r="Q1446" s="49"/>
      <c r="R1446" s="49"/>
      <c r="S1446" s="22" t="str">
        <f>IFERROR(MAX(IF(OR(P1446="",Q1446="",R1446=""),"",IF(AND(MONTH(E1446)=12,MONTH(F1446)=12),(NETWORKDAYS(E1446,F1446,Lister!$D$7:$D$16)-P1446)*O1446/NETWORKDAYS(Lister!$D$19,Lister!$E$19,Lister!$D$7:$D$16),IF(AND(MONTH(E1446)=12,F1446&gt;DATE(2021,12,31)),(NETWORKDAYS(E1446,Lister!$E$19,Lister!$D$7:$D$16)-P1446)*O1446/NETWORKDAYS(Lister!$D$19,Lister!$E$19,Lister!$D$7:$D$16),IF(E1446&gt;DATE(2021,12,31),0)))),0),"")</f>
        <v/>
      </c>
      <c r="T1446" s="22" t="str">
        <f>IFERROR(MAX(IF(OR(P1446="",Q1446="",R1446=""),"",IF(AND(MONTH(E1446)=1,MONTH(F1446)=1),(NETWORKDAYS(E1446,F1446,Lister!$D$7:$D$16)-Q1446)*O1446/NETWORKDAYS(Lister!$D$20,Lister!$E$20,Lister!$D$7:$D$16),IF(AND(MONTH(E1446)=1,F1446&gt;DATE(2022,1,31)),(NETWORKDAYS(E1446,Lister!$E$20,Lister!$D$7:$D$16)-Q1446)*O1446/NETWORKDAYS(Lister!$D$20,Lister!$E$20,Lister!$D$7:$D$16),IF(AND(E1446&lt;DATE(2022,1,1),MONTH(F1446)=1),(NETWORKDAYS(Lister!$D$20,F1446,Lister!$D$7:$D$16)-Q1446)*O1446/NETWORKDAYS(Lister!$D$20,Lister!$E$20,Lister!$D$7:$D$16),IF(AND(E1446&lt;DATE(2022,1,1),F1446&gt;DATE(2022,1,31)),(NETWORKDAYS(Lister!$D$20,Lister!$E$20,Lister!$D$7:$D$16)-Q1446)*O1446/NETWORKDAYS(Lister!$D$20,Lister!$E$20,Lister!$D$7:$D$16),IF(OR(AND(E1446&lt;DATE(2022,1,1),F1446&lt;DATE(2022,1,1)),E1446&gt;DATE(2022,1,31)),0)))))),0),"")</f>
        <v/>
      </c>
      <c r="U1446" s="22" t="str">
        <f>IFERROR(MAX(IF(OR(P1446="",Q1446="",R1446=""),"",IF(AND(MONTH(E1446)=2,MONTH(F1446)=2),(NETWORKDAYS(E1446,F1446,Lister!$D$7:$D$16)-R1446)*O1446/NETWORKDAYS(Lister!$D$21,Lister!$E$21,Lister!$D$7:$D$16),IF(AND(MONTH(E1446)=2,F1446&gt;DATE(2022,2,28)),(NETWORKDAYS(E1446,Lister!$E$21,Lister!$D$7:$D$16)-R1446)*O1446/NETWORKDAYS(Lister!$D$21,Lister!$E$21,Lister!$D$7:$D$16),IF(AND(E1446&lt;DATE(2022,2,1),MONTH(F1446)=2),(NETWORKDAYS(Lister!$D$21,F1446,Lister!$D$7:$D$16)-R1446)*O1446/NETWORKDAYS(Lister!$D$21,Lister!$E$21,Lister!$D$7:$D$16),IF(AND(E1446&lt;DATE(2022,2,1),F1446&gt;DATE(2022,2,28)),(NETWORKDAYS(Lister!$D$21,Lister!$E$21,Lister!$D$7:$D$16)-R1446)*O1446/NETWORKDAYS(Lister!$D$21,Lister!$E$21,Lister!$D$7:$D$16),IF(OR(AND(E1446&lt;DATE(2022,2,1),F1446&lt;DATE(2022,2,1)),E1446&gt;DATE(2022,2,28)),0)))))),0),"")</f>
        <v/>
      </c>
      <c r="V1446" s="23" t="str">
        <f t="shared" si="157"/>
        <v/>
      </c>
      <c r="W1446" s="23" t="str">
        <f t="shared" si="158"/>
        <v/>
      </c>
      <c r="X1446" s="24" t="str">
        <f t="shared" si="159"/>
        <v/>
      </c>
    </row>
    <row r="1447" spans="1:24" x14ac:dyDescent="0.3">
      <c r="A1447" s="4" t="str">
        <f t="shared" si="160"/>
        <v/>
      </c>
      <c r="B1447" s="41"/>
      <c r="C1447" s="42"/>
      <c r="D1447" s="43"/>
      <c r="E1447" s="44"/>
      <c r="F1447" s="44"/>
      <c r="G1447" s="17" t="str">
        <f>IF(OR(E1447="",F1447=""),"",NETWORKDAYS(E1447,F1447,Lister!$D$7:$D$16))</f>
        <v/>
      </c>
      <c r="I1447" s="45" t="str">
        <f t="shared" si="154"/>
        <v/>
      </c>
      <c r="J1447" s="46"/>
      <c r="K1447" s="47">
        <f>IF(ISNUMBER('Opsparede løndele'!I1432),J1447+'Opsparede løndele'!I1432,J1447)</f>
        <v>0</v>
      </c>
      <c r="L1447" s="48"/>
      <c r="M1447" s="49"/>
      <c r="N1447" s="23" t="str">
        <f t="shared" si="155"/>
        <v/>
      </c>
      <c r="O1447" s="21" t="str">
        <f t="shared" si="156"/>
        <v/>
      </c>
      <c r="P1447" s="49"/>
      <c r="Q1447" s="49"/>
      <c r="R1447" s="49"/>
      <c r="S1447" s="22" t="str">
        <f>IFERROR(MAX(IF(OR(P1447="",Q1447="",R1447=""),"",IF(AND(MONTH(E1447)=12,MONTH(F1447)=12),(NETWORKDAYS(E1447,F1447,Lister!$D$7:$D$16)-P1447)*O1447/NETWORKDAYS(Lister!$D$19,Lister!$E$19,Lister!$D$7:$D$16),IF(AND(MONTH(E1447)=12,F1447&gt;DATE(2021,12,31)),(NETWORKDAYS(E1447,Lister!$E$19,Lister!$D$7:$D$16)-P1447)*O1447/NETWORKDAYS(Lister!$D$19,Lister!$E$19,Lister!$D$7:$D$16),IF(E1447&gt;DATE(2021,12,31),0)))),0),"")</f>
        <v/>
      </c>
      <c r="T1447" s="22" t="str">
        <f>IFERROR(MAX(IF(OR(P1447="",Q1447="",R1447=""),"",IF(AND(MONTH(E1447)=1,MONTH(F1447)=1),(NETWORKDAYS(E1447,F1447,Lister!$D$7:$D$16)-Q1447)*O1447/NETWORKDAYS(Lister!$D$20,Lister!$E$20,Lister!$D$7:$D$16),IF(AND(MONTH(E1447)=1,F1447&gt;DATE(2022,1,31)),(NETWORKDAYS(E1447,Lister!$E$20,Lister!$D$7:$D$16)-Q1447)*O1447/NETWORKDAYS(Lister!$D$20,Lister!$E$20,Lister!$D$7:$D$16),IF(AND(E1447&lt;DATE(2022,1,1),MONTH(F1447)=1),(NETWORKDAYS(Lister!$D$20,F1447,Lister!$D$7:$D$16)-Q1447)*O1447/NETWORKDAYS(Lister!$D$20,Lister!$E$20,Lister!$D$7:$D$16),IF(AND(E1447&lt;DATE(2022,1,1),F1447&gt;DATE(2022,1,31)),(NETWORKDAYS(Lister!$D$20,Lister!$E$20,Lister!$D$7:$D$16)-Q1447)*O1447/NETWORKDAYS(Lister!$D$20,Lister!$E$20,Lister!$D$7:$D$16),IF(OR(AND(E1447&lt;DATE(2022,1,1),F1447&lt;DATE(2022,1,1)),E1447&gt;DATE(2022,1,31)),0)))))),0),"")</f>
        <v/>
      </c>
      <c r="U1447" s="22" t="str">
        <f>IFERROR(MAX(IF(OR(P1447="",Q1447="",R1447=""),"",IF(AND(MONTH(E1447)=2,MONTH(F1447)=2),(NETWORKDAYS(E1447,F1447,Lister!$D$7:$D$16)-R1447)*O1447/NETWORKDAYS(Lister!$D$21,Lister!$E$21,Lister!$D$7:$D$16),IF(AND(MONTH(E1447)=2,F1447&gt;DATE(2022,2,28)),(NETWORKDAYS(E1447,Lister!$E$21,Lister!$D$7:$D$16)-R1447)*O1447/NETWORKDAYS(Lister!$D$21,Lister!$E$21,Lister!$D$7:$D$16),IF(AND(E1447&lt;DATE(2022,2,1),MONTH(F1447)=2),(NETWORKDAYS(Lister!$D$21,F1447,Lister!$D$7:$D$16)-R1447)*O1447/NETWORKDAYS(Lister!$D$21,Lister!$E$21,Lister!$D$7:$D$16),IF(AND(E1447&lt;DATE(2022,2,1),F1447&gt;DATE(2022,2,28)),(NETWORKDAYS(Lister!$D$21,Lister!$E$21,Lister!$D$7:$D$16)-R1447)*O1447/NETWORKDAYS(Lister!$D$21,Lister!$E$21,Lister!$D$7:$D$16),IF(OR(AND(E1447&lt;DATE(2022,2,1),F1447&lt;DATE(2022,2,1)),E1447&gt;DATE(2022,2,28)),0)))))),0),"")</f>
        <v/>
      </c>
      <c r="V1447" s="23" t="str">
        <f t="shared" si="157"/>
        <v/>
      </c>
      <c r="W1447" s="23" t="str">
        <f t="shared" si="158"/>
        <v/>
      </c>
      <c r="X1447" s="24" t="str">
        <f t="shared" si="159"/>
        <v/>
      </c>
    </row>
    <row r="1448" spans="1:24" x14ac:dyDescent="0.3">
      <c r="A1448" s="4" t="str">
        <f t="shared" si="160"/>
        <v/>
      </c>
      <c r="B1448" s="41"/>
      <c r="C1448" s="42"/>
      <c r="D1448" s="43"/>
      <c r="E1448" s="44"/>
      <c r="F1448" s="44"/>
      <c r="G1448" s="17" t="str">
        <f>IF(OR(E1448="",F1448=""),"",NETWORKDAYS(E1448,F1448,Lister!$D$7:$D$16))</f>
        <v/>
      </c>
      <c r="I1448" s="45" t="str">
        <f t="shared" si="154"/>
        <v/>
      </c>
      <c r="J1448" s="46"/>
      <c r="K1448" s="47">
        <f>IF(ISNUMBER('Opsparede løndele'!I1433),J1448+'Opsparede løndele'!I1433,J1448)</f>
        <v>0</v>
      </c>
      <c r="L1448" s="48"/>
      <c r="M1448" s="49"/>
      <c r="N1448" s="23" t="str">
        <f t="shared" si="155"/>
        <v/>
      </c>
      <c r="O1448" s="21" t="str">
        <f t="shared" si="156"/>
        <v/>
      </c>
      <c r="P1448" s="49"/>
      <c r="Q1448" s="49"/>
      <c r="R1448" s="49"/>
      <c r="S1448" s="22" t="str">
        <f>IFERROR(MAX(IF(OR(P1448="",Q1448="",R1448=""),"",IF(AND(MONTH(E1448)=12,MONTH(F1448)=12),(NETWORKDAYS(E1448,F1448,Lister!$D$7:$D$16)-P1448)*O1448/NETWORKDAYS(Lister!$D$19,Lister!$E$19,Lister!$D$7:$D$16),IF(AND(MONTH(E1448)=12,F1448&gt;DATE(2021,12,31)),(NETWORKDAYS(E1448,Lister!$E$19,Lister!$D$7:$D$16)-P1448)*O1448/NETWORKDAYS(Lister!$D$19,Lister!$E$19,Lister!$D$7:$D$16),IF(E1448&gt;DATE(2021,12,31),0)))),0),"")</f>
        <v/>
      </c>
      <c r="T1448" s="22" t="str">
        <f>IFERROR(MAX(IF(OR(P1448="",Q1448="",R1448=""),"",IF(AND(MONTH(E1448)=1,MONTH(F1448)=1),(NETWORKDAYS(E1448,F1448,Lister!$D$7:$D$16)-Q1448)*O1448/NETWORKDAYS(Lister!$D$20,Lister!$E$20,Lister!$D$7:$D$16),IF(AND(MONTH(E1448)=1,F1448&gt;DATE(2022,1,31)),(NETWORKDAYS(E1448,Lister!$E$20,Lister!$D$7:$D$16)-Q1448)*O1448/NETWORKDAYS(Lister!$D$20,Lister!$E$20,Lister!$D$7:$D$16),IF(AND(E1448&lt;DATE(2022,1,1),MONTH(F1448)=1),(NETWORKDAYS(Lister!$D$20,F1448,Lister!$D$7:$D$16)-Q1448)*O1448/NETWORKDAYS(Lister!$D$20,Lister!$E$20,Lister!$D$7:$D$16),IF(AND(E1448&lt;DATE(2022,1,1),F1448&gt;DATE(2022,1,31)),(NETWORKDAYS(Lister!$D$20,Lister!$E$20,Lister!$D$7:$D$16)-Q1448)*O1448/NETWORKDAYS(Lister!$D$20,Lister!$E$20,Lister!$D$7:$D$16),IF(OR(AND(E1448&lt;DATE(2022,1,1),F1448&lt;DATE(2022,1,1)),E1448&gt;DATE(2022,1,31)),0)))))),0),"")</f>
        <v/>
      </c>
      <c r="U1448" s="22" t="str">
        <f>IFERROR(MAX(IF(OR(P1448="",Q1448="",R1448=""),"",IF(AND(MONTH(E1448)=2,MONTH(F1448)=2),(NETWORKDAYS(E1448,F1448,Lister!$D$7:$D$16)-R1448)*O1448/NETWORKDAYS(Lister!$D$21,Lister!$E$21,Lister!$D$7:$D$16),IF(AND(MONTH(E1448)=2,F1448&gt;DATE(2022,2,28)),(NETWORKDAYS(E1448,Lister!$E$21,Lister!$D$7:$D$16)-R1448)*O1448/NETWORKDAYS(Lister!$D$21,Lister!$E$21,Lister!$D$7:$D$16),IF(AND(E1448&lt;DATE(2022,2,1),MONTH(F1448)=2),(NETWORKDAYS(Lister!$D$21,F1448,Lister!$D$7:$D$16)-R1448)*O1448/NETWORKDAYS(Lister!$D$21,Lister!$E$21,Lister!$D$7:$D$16),IF(AND(E1448&lt;DATE(2022,2,1),F1448&gt;DATE(2022,2,28)),(NETWORKDAYS(Lister!$D$21,Lister!$E$21,Lister!$D$7:$D$16)-R1448)*O1448/NETWORKDAYS(Lister!$D$21,Lister!$E$21,Lister!$D$7:$D$16),IF(OR(AND(E1448&lt;DATE(2022,2,1),F1448&lt;DATE(2022,2,1)),E1448&gt;DATE(2022,2,28)),0)))))),0),"")</f>
        <v/>
      </c>
      <c r="V1448" s="23" t="str">
        <f t="shared" si="157"/>
        <v/>
      </c>
      <c r="W1448" s="23" t="str">
        <f t="shared" si="158"/>
        <v/>
      </c>
      <c r="X1448" s="24" t="str">
        <f t="shared" si="159"/>
        <v/>
      </c>
    </row>
    <row r="1449" spans="1:24" x14ac:dyDescent="0.3">
      <c r="A1449" s="4" t="str">
        <f t="shared" si="160"/>
        <v/>
      </c>
      <c r="B1449" s="41"/>
      <c r="C1449" s="42"/>
      <c r="D1449" s="43"/>
      <c r="E1449" s="44"/>
      <c r="F1449" s="44"/>
      <c r="G1449" s="17" t="str">
        <f>IF(OR(E1449="",F1449=""),"",NETWORKDAYS(E1449,F1449,Lister!$D$7:$D$16))</f>
        <v/>
      </c>
      <c r="I1449" s="45" t="str">
        <f t="shared" si="154"/>
        <v/>
      </c>
      <c r="J1449" s="46"/>
      <c r="K1449" s="47">
        <f>IF(ISNUMBER('Opsparede løndele'!I1434),J1449+'Opsparede løndele'!I1434,J1449)</f>
        <v>0</v>
      </c>
      <c r="L1449" s="48"/>
      <c r="M1449" s="49"/>
      <c r="N1449" s="23" t="str">
        <f t="shared" si="155"/>
        <v/>
      </c>
      <c r="O1449" s="21" t="str">
        <f t="shared" si="156"/>
        <v/>
      </c>
      <c r="P1449" s="49"/>
      <c r="Q1449" s="49"/>
      <c r="R1449" s="49"/>
      <c r="S1449" s="22" t="str">
        <f>IFERROR(MAX(IF(OR(P1449="",Q1449="",R1449=""),"",IF(AND(MONTH(E1449)=12,MONTH(F1449)=12),(NETWORKDAYS(E1449,F1449,Lister!$D$7:$D$16)-P1449)*O1449/NETWORKDAYS(Lister!$D$19,Lister!$E$19,Lister!$D$7:$D$16),IF(AND(MONTH(E1449)=12,F1449&gt;DATE(2021,12,31)),(NETWORKDAYS(E1449,Lister!$E$19,Lister!$D$7:$D$16)-P1449)*O1449/NETWORKDAYS(Lister!$D$19,Lister!$E$19,Lister!$D$7:$D$16),IF(E1449&gt;DATE(2021,12,31),0)))),0),"")</f>
        <v/>
      </c>
      <c r="T1449" s="22" t="str">
        <f>IFERROR(MAX(IF(OR(P1449="",Q1449="",R1449=""),"",IF(AND(MONTH(E1449)=1,MONTH(F1449)=1),(NETWORKDAYS(E1449,F1449,Lister!$D$7:$D$16)-Q1449)*O1449/NETWORKDAYS(Lister!$D$20,Lister!$E$20,Lister!$D$7:$D$16),IF(AND(MONTH(E1449)=1,F1449&gt;DATE(2022,1,31)),(NETWORKDAYS(E1449,Lister!$E$20,Lister!$D$7:$D$16)-Q1449)*O1449/NETWORKDAYS(Lister!$D$20,Lister!$E$20,Lister!$D$7:$D$16),IF(AND(E1449&lt;DATE(2022,1,1),MONTH(F1449)=1),(NETWORKDAYS(Lister!$D$20,F1449,Lister!$D$7:$D$16)-Q1449)*O1449/NETWORKDAYS(Lister!$D$20,Lister!$E$20,Lister!$D$7:$D$16),IF(AND(E1449&lt;DATE(2022,1,1),F1449&gt;DATE(2022,1,31)),(NETWORKDAYS(Lister!$D$20,Lister!$E$20,Lister!$D$7:$D$16)-Q1449)*O1449/NETWORKDAYS(Lister!$D$20,Lister!$E$20,Lister!$D$7:$D$16),IF(OR(AND(E1449&lt;DATE(2022,1,1),F1449&lt;DATE(2022,1,1)),E1449&gt;DATE(2022,1,31)),0)))))),0),"")</f>
        <v/>
      </c>
      <c r="U1449" s="22" t="str">
        <f>IFERROR(MAX(IF(OR(P1449="",Q1449="",R1449=""),"",IF(AND(MONTH(E1449)=2,MONTH(F1449)=2),(NETWORKDAYS(E1449,F1449,Lister!$D$7:$D$16)-R1449)*O1449/NETWORKDAYS(Lister!$D$21,Lister!$E$21,Lister!$D$7:$D$16),IF(AND(MONTH(E1449)=2,F1449&gt;DATE(2022,2,28)),(NETWORKDAYS(E1449,Lister!$E$21,Lister!$D$7:$D$16)-R1449)*O1449/NETWORKDAYS(Lister!$D$21,Lister!$E$21,Lister!$D$7:$D$16),IF(AND(E1449&lt;DATE(2022,2,1),MONTH(F1449)=2),(NETWORKDAYS(Lister!$D$21,F1449,Lister!$D$7:$D$16)-R1449)*O1449/NETWORKDAYS(Lister!$D$21,Lister!$E$21,Lister!$D$7:$D$16),IF(AND(E1449&lt;DATE(2022,2,1),F1449&gt;DATE(2022,2,28)),(NETWORKDAYS(Lister!$D$21,Lister!$E$21,Lister!$D$7:$D$16)-R1449)*O1449/NETWORKDAYS(Lister!$D$21,Lister!$E$21,Lister!$D$7:$D$16),IF(OR(AND(E1449&lt;DATE(2022,2,1),F1449&lt;DATE(2022,2,1)),E1449&gt;DATE(2022,2,28)),0)))))),0),"")</f>
        <v/>
      </c>
      <c r="V1449" s="23" t="str">
        <f t="shared" si="157"/>
        <v/>
      </c>
      <c r="W1449" s="23" t="str">
        <f t="shared" si="158"/>
        <v/>
      </c>
      <c r="X1449" s="24" t="str">
        <f t="shared" si="159"/>
        <v/>
      </c>
    </row>
    <row r="1450" spans="1:24" x14ac:dyDescent="0.3">
      <c r="A1450" s="4" t="str">
        <f t="shared" si="160"/>
        <v/>
      </c>
      <c r="B1450" s="41"/>
      <c r="C1450" s="42"/>
      <c r="D1450" s="43"/>
      <c r="E1450" s="44"/>
      <c r="F1450" s="44"/>
      <c r="G1450" s="17" t="str">
        <f>IF(OR(E1450="",F1450=""),"",NETWORKDAYS(E1450,F1450,Lister!$D$7:$D$16))</f>
        <v/>
      </c>
      <c r="I1450" s="45" t="str">
        <f t="shared" si="154"/>
        <v/>
      </c>
      <c r="J1450" s="46"/>
      <c r="K1450" s="47">
        <f>IF(ISNUMBER('Opsparede løndele'!I1435),J1450+'Opsparede løndele'!I1435,J1450)</f>
        <v>0</v>
      </c>
      <c r="L1450" s="48"/>
      <c r="M1450" s="49"/>
      <c r="N1450" s="23" t="str">
        <f t="shared" si="155"/>
        <v/>
      </c>
      <c r="O1450" s="21" t="str">
        <f t="shared" si="156"/>
        <v/>
      </c>
      <c r="P1450" s="49"/>
      <c r="Q1450" s="49"/>
      <c r="R1450" s="49"/>
      <c r="S1450" s="22" t="str">
        <f>IFERROR(MAX(IF(OR(P1450="",Q1450="",R1450=""),"",IF(AND(MONTH(E1450)=12,MONTH(F1450)=12),(NETWORKDAYS(E1450,F1450,Lister!$D$7:$D$16)-P1450)*O1450/NETWORKDAYS(Lister!$D$19,Lister!$E$19,Lister!$D$7:$D$16),IF(AND(MONTH(E1450)=12,F1450&gt;DATE(2021,12,31)),(NETWORKDAYS(E1450,Lister!$E$19,Lister!$D$7:$D$16)-P1450)*O1450/NETWORKDAYS(Lister!$D$19,Lister!$E$19,Lister!$D$7:$D$16),IF(E1450&gt;DATE(2021,12,31),0)))),0),"")</f>
        <v/>
      </c>
      <c r="T1450" s="22" t="str">
        <f>IFERROR(MAX(IF(OR(P1450="",Q1450="",R1450=""),"",IF(AND(MONTH(E1450)=1,MONTH(F1450)=1),(NETWORKDAYS(E1450,F1450,Lister!$D$7:$D$16)-Q1450)*O1450/NETWORKDAYS(Lister!$D$20,Lister!$E$20,Lister!$D$7:$D$16),IF(AND(MONTH(E1450)=1,F1450&gt;DATE(2022,1,31)),(NETWORKDAYS(E1450,Lister!$E$20,Lister!$D$7:$D$16)-Q1450)*O1450/NETWORKDAYS(Lister!$D$20,Lister!$E$20,Lister!$D$7:$D$16),IF(AND(E1450&lt;DATE(2022,1,1),MONTH(F1450)=1),(NETWORKDAYS(Lister!$D$20,F1450,Lister!$D$7:$D$16)-Q1450)*O1450/NETWORKDAYS(Lister!$D$20,Lister!$E$20,Lister!$D$7:$D$16),IF(AND(E1450&lt;DATE(2022,1,1),F1450&gt;DATE(2022,1,31)),(NETWORKDAYS(Lister!$D$20,Lister!$E$20,Lister!$D$7:$D$16)-Q1450)*O1450/NETWORKDAYS(Lister!$D$20,Lister!$E$20,Lister!$D$7:$D$16),IF(OR(AND(E1450&lt;DATE(2022,1,1),F1450&lt;DATE(2022,1,1)),E1450&gt;DATE(2022,1,31)),0)))))),0),"")</f>
        <v/>
      </c>
      <c r="U1450" s="22" t="str">
        <f>IFERROR(MAX(IF(OR(P1450="",Q1450="",R1450=""),"",IF(AND(MONTH(E1450)=2,MONTH(F1450)=2),(NETWORKDAYS(E1450,F1450,Lister!$D$7:$D$16)-R1450)*O1450/NETWORKDAYS(Lister!$D$21,Lister!$E$21,Lister!$D$7:$D$16),IF(AND(MONTH(E1450)=2,F1450&gt;DATE(2022,2,28)),(NETWORKDAYS(E1450,Lister!$E$21,Lister!$D$7:$D$16)-R1450)*O1450/NETWORKDAYS(Lister!$D$21,Lister!$E$21,Lister!$D$7:$D$16),IF(AND(E1450&lt;DATE(2022,2,1),MONTH(F1450)=2),(NETWORKDAYS(Lister!$D$21,F1450,Lister!$D$7:$D$16)-R1450)*O1450/NETWORKDAYS(Lister!$D$21,Lister!$E$21,Lister!$D$7:$D$16),IF(AND(E1450&lt;DATE(2022,2,1),F1450&gt;DATE(2022,2,28)),(NETWORKDAYS(Lister!$D$21,Lister!$E$21,Lister!$D$7:$D$16)-R1450)*O1450/NETWORKDAYS(Lister!$D$21,Lister!$E$21,Lister!$D$7:$D$16),IF(OR(AND(E1450&lt;DATE(2022,2,1),F1450&lt;DATE(2022,2,1)),E1450&gt;DATE(2022,2,28)),0)))))),0),"")</f>
        <v/>
      </c>
      <c r="V1450" s="23" t="str">
        <f t="shared" si="157"/>
        <v/>
      </c>
      <c r="W1450" s="23" t="str">
        <f t="shared" si="158"/>
        <v/>
      </c>
      <c r="X1450" s="24" t="str">
        <f t="shared" si="159"/>
        <v/>
      </c>
    </row>
    <row r="1451" spans="1:24" x14ac:dyDescent="0.3">
      <c r="A1451" s="4" t="str">
        <f t="shared" si="160"/>
        <v/>
      </c>
      <c r="B1451" s="41"/>
      <c r="C1451" s="42"/>
      <c r="D1451" s="43"/>
      <c r="E1451" s="44"/>
      <c r="F1451" s="44"/>
      <c r="G1451" s="17" t="str">
        <f>IF(OR(E1451="",F1451=""),"",NETWORKDAYS(E1451,F1451,Lister!$D$7:$D$16))</f>
        <v/>
      </c>
      <c r="I1451" s="45" t="str">
        <f t="shared" si="154"/>
        <v/>
      </c>
      <c r="J1451" s="46"/>
      <c r="K1451" s="47">
        <f>IF(ISNUMBER('Opsparede løndele'!I1436),J1451+'Opsparede løndele'!I1436,J1451)</f>
        <v>0</v>
      </c>
      <c r="L1451" s="48"/>
      <c r="M1451" s="49"/>
      <c r="N1451" s="23" t="str">
        <f t="shared" si="155"/>
        <v/>
      </c>
      <c r="O1451" s="21" t="str">
        <f t="shared" si="156"/>
        <v/>
      </c>
      <c r="P1451" s="49"/>
      <c r="Q1451" s="49"/>
      <c r="R1451" s="49"/>
      <c r="S1451" s="22" t="str">
        <f>IFERROR(MAX(IF(OR(P1451="",Q1451="",R1451=""),"",IF(AND(MONTH(E1451)=12,MONTH(F1451)=12),(NETWORKDAYS(E1451,F1451,Lister!$D$7:$D$16)-P1451)*O1451/NETWORKDAYS(Lister!$D$19,Lister!$E$19,Lister!$D$7:$D$16),IF(AND(MONTH(E1451)=12,F1451&gt;DATE(2021,12,31)),(NETWORKDAYS(E1451,Lister!$E$19,Lister!$D$7:$D$16)-P1451)*O1451/NETWORKDAYS(Lister!$D$19,Lister!$E$19,Lister!$D$7:$D$16),IF(E1451&gt;DATE(2021,12,31),0)))),0),"")</f>
        <v/>
      </c>
      <c r="T1451" s="22" t="str">
        <f>IFERROR(MAX(IF(OR(P1451="",Q1451="",R1451=""),"",IF(AND(MONTH(E1451)=1,MONTH(F1451)=1),(NETWORKDAYS(E1451,F1451,Lister!$D$7:$D$16)-Q1451)*O1451/NETWORKDAYS(Lister!$D$20,Lister!$E$20,Lister!$D$7:$D$16),IF(AND(MONTH(E1451)=1,F1451&gt;DATE(2022,1,31)),(NETWORKDAYS(E1451,Lister!$E$20,Lister!$D$7:$D$16)-Q1451)*O1451/NETWORKDAYS(Lister!$D$20,Lister!$E$20,Lister!$D$7:$D$16),IF(AND(E1451&lt;DATE(2022,1,1),MONTH(F1451)=1),(NETWORKDAYS(Lister!$D$20,F1451,Lister!$D$7:$D$16)-Q1451)*O1451/NETWORKDAYS(Lister!$D$20,Lister!$E$20,Lister!$D$7:$D$16),IF(AND(E1451&lt;DATE(2022,1,1),F1451&gt;DATE(2022,1,31)),(NETWORKDAYS(Lister!$D$20,Lister!$E$20,Lister!$D$7:$D$16)-Q1451)*O1451/NETWORKDAYS(Lister!$D$20,Lister!$E$20,Lister!$D$7:$D$16),IF(OR(AND(E1451&lt;DATE(2022,1,1),F1451&lt;DATE(2022,1,1)),E1451&gt;DATE(2022,1,31)),0)))))),0),"")</f>
        <v/>
      </c>
      <c r="U1451" s="22" t="str">
        <f>IFERROR(MAX(IF(OR(P1451="",Q1451="",R1451=""),"",IF(AND(MONTH(E1451)=2,MONTH(F1451)=2),(NETWORKDAYS(E1451,F1451,Lister!$D$7:$D$16)-R1451)*O1451/NETWORKDAYS(Lister!$D$21,Lister!$E$21,Lister!$D$7:$D$16),IF(AND(MONTH(E1451)=2,F1451&gt;DATE(2022,2,28)),(NETWORKDAYS(E1451,Lister!$E$21,Lister!$D$7:$D$16)-R1451)*O1451/NETWORKDAYS(Lister!$D$21,Lister!$E$21,Lister!$D$7:$D$16),IF(AND(E1451&lt;DATE(2022,2,1),MONTH(F1451)=2),(NETWORKDAYS(Lister!$D$21,F1451,Lister!$D$7:$D$16)-R1451)*O1451/NETWORKDAYS(Lister!$D$21,Lister!$E$21,Lister!$D$7:$D$16),IF(AND(E1451&lt;DATE(2022,2,1),F1451&gt;DATE(2022,2,28)),(NETWORKDAYS(Lister!$D$21,Lister!$E$21,Lister!$D$7:$D$16)-R1451)*O1451/NETWORKDAYS(Lister!$D$21,Lister!$E$21,Lister!$D$7:$D$16),IF(OR(AND(E1451&lt;DATE(2022,2,1),F1451&lt;DATE(2022,2,1)),E1451&gt;DATE(2022,2,28)),0)))))),0),"")</f>
        <v/>
      </c>
      <c r="V1451" s="23" t="str">
        <f t="shared" si="157"/>
        <v/>
      </c>
      <c r="W1451" s="23" t="str">
        <f t="shared" si="158"/>
        <v/>
      </c>
      <c r="X1451" s="24" t="str">
        <f t="shared" si="159"/>
        <v/>
      </c>
    </row>
    <row r="1452" spans="1:24" x14ac:dyDescent="0.3">
      <c r="A1452" s="4" t="str">
        <f t="shared" si="160"/>
        <v/>
      </c>
      <c r="B1452" s="41"/>
      <c r="C1452" s="42"/>
      <c r="D1452" s="43"/>
      <c r="E1452" s="44"/>
      <c r="F1452" s="44"/>
      <c r="G1452" s="17" t="str">
        <f>IF(OR(E1452="",F1452=""),"",NETWORKDAYS(E1452,F1452,Lister!$D$7:$D$16))</f>
        <v/>
      </c>
      <c r="I1452" s="45" t="str">
        <f t="shared" si="154"/>
        <v/>
      </c>
      <c r="J1452" s="46"/>
      <c r="K1452" s="47">
        <f>IF(ISNUMBER('Opsparede løndele'!I1437),J1452+'Opsparede løndele'!I1437,J1452)</f>
        <v>0</v>
      </c>
      <c r="L1452" s="48"/>
      <c r="M1452" s="49"/>
      <c r="N1452" s="23" t="str">
        <f t="shared" si="155"/>
        <v/>
      </c>
      <c r="O1452" s="21" t="str">
        <f t="shared" si="156"/>
        <v/>
      </c>
      <c r="P1452" s="49"/>
      <c r="Q1452" s="49"/>
      <c r="R1452" s="49"/>
      <c r="S1452" s="22" t="str">
        <f>IFERROR(MAX(IF(OR(P1452="",Q1452="",R1452=""),"",IF(AND(MONTH(E1452)=12,MONTH(F1452)=12),(NETWORKDAYS(E1452,F1452,Lister!$D$7:$D$16)-P1452)*O1452/NETWORKDAYS(Lister!$D$19,Lister!$E$19,Lister!$D$7:$D$16),IF(AND(MONTH(E1452)=12,F1452&gt;DATE(2021,12,31)),(NETWORKDAYS(E1452,Lister!$E$19,Lister!$D$7:$D$16)-P1452)*O1452/NETWORKDAYS(Lister!$D$19,Lister!$E$19,Lister!$D$7:$D$16),IF(E1452&gt;DATE(2021,12,31),0)))),0),"")</f>
        <v/>
      </c>
      <c r="T1452" s="22" t="str">
        <f>IFERROR(MAX(IF(OR(P1452="",Q1452="",R1452=""),"",IF(AND(MONTH(E1452)=1,MONTH(F1452)=1),(NETWORKDAYS(E1452,F1452,Lister!$D$7:$D$16)-Q1452)*O1452/NETWORKDAYS(Lister!$D$20,Lister!$E$20,Lister!$D$7:$D$16),IF(AND(MONTH(E1452)=1,F1452&gt;DATE(2022,1,31)),(NETWORKDAYS(E1452,Lister!$E$20,Lister!$D$7:$D$16)-Q1452)*O1452/NETWORKDAYS(Lister!$D$20,Lister!$E$20,Lister!$D$7:$D$16),IF(AND(E1452&lt;DATE(2022,1,1),MONTH(F1452)=1),(NETWORKDAYS(Lister!$D$20,F1452,Lister!$D$7:$D$16)-Q1452)*O1452/NETWORKDAYS(Lister!$D$20,Lister!$E$20,Lister!$D$7:$D$16),IF(AND(E1452&lt;DATE(2022,1,1),F1452&gt;DATE(2022,1,31)),(NETWORKDAYS(Lister!$D$20,Lister!$E$20,Lister!$D$7:$D$16)-Q1452)*O1452/NETWORKDAYS(Lister!$D$20,Lister!$E$20,Lister!$D$7:$D$16),IF(OR(AND(E1452&lt;DATE(2022,1,1),F1452&lt;DATE(2022,1,1)),E1452&gt;DATE(2022,1,31)),0)))))),0),"")</f>
        <v/>
      </c>
      <c r="U1452" s="22" t="str">
        <f>IFERROR(MAX(IF(OR(P1452="",Q1452="",R1452=""),"",IF(AND(MONTH(E1452)=2,MONTH(F1452)=2),(NETWORKDAYS(E1452,F1452,Lister!$D$7:$D$16)-R1452)*O1452/NETWORKDAYS(Lister!$D$21,Lister!$E$21,Lister!$D$7:$D$16),IF(AND(MONTH(E1452)=2,F1452&gt;DATE(2022,2,28)),(NETWORKDAYS(E1452,Lister!$E$21,Lister!$D$7:$D$16)-R1452)*O1452/NETWORKDAYS(Lister!$D$21,Lister!$E$21,Lister!$D$7:$D$16),IF(AND(E1452&lt;DATE(2022,2,1),MONTH(F1452)=2),(NETWORKDAYS(Lister!$D$21,F1452,Lister!$D$7:$D$16)-R1452)*O1452/NETWORKDAYS(Lister!$D$21,Lister!$E$21,Lister!$D$7:$D$16),IF(AND(E1452&lt;DATE(2022,2,1),F1452&gt;DATE(2022,2,28)),(NETWORKDAYS(Lister!$D$21,Lister!$E$21,Lister!$D$7:$D$16)-R1452)*O1452/NETWORKDAYS(Lister!$D$21,Lister!$E$21,Lister!$D$7:$D$16),IF(OR(AND(E1452&lt;DATE(2022,2,1),F1452&lt;DATE(2022,2,1)),E1452&gt;DATE(2022,2,28)),0)))))),0),"")</f>
        <v/>
      </c>
      <c r="V1452" s="23" t="str">
        <f t="shared" si="157"/>
        <v/>
      </c>
      <c r="W1452" s="23" t="str">
        <f t="shared" si="158"/>
        <v/>
      </c>
      <c r="X1452" s="24" t="str">
        <f t="shared" si="159"/>
        <v/>
      </c>
    </row>
    <row r="1453" spans="1:24" x14ac:dyDescent="0.3">
      <c r="A1453" s="4" t="str">
        <f t="shared" si="160"/>
        <v/>
      </c>
      <c r="B1453" s="41"/>
      <c r="C1453" s="42"/>
      <c r="D1453" s="43"/>
      <c r="E1453" s="44"/>
      <c r="F1453" s="44"/>
      <c r="G1453" s="17" t="str">
        <f>IF(OR(E1453="",F1453=""),"",NETWORKDAYS(E1453,F1453,Lister!$D$7:$D$16))</f>
        <v/>
      </c>
      <c r="I1453" s="45" t="str">
        <f t="shared" si="154"/>
        <v/>
      </c>
      <c r="J1453" s="46"/>
      <c r="K1453" s="47">
        <f>IF(ISNUMBER('Opsparede løndele'!I1438),J1453+'Opsparede løndele'!I1438,J1453)</f>
        <v>0</v>
      </c>
      <c r="L1453" s="48"/>
      <c r="M1453" s="49"/>
      <c r="N1453" s="23" t="str">
        <f t="shared" si="155"/>
        <v/>
      </c>
      <c r="O1453" s="21" t="str">
        <f t="shared" si="156"/>
        <v/>
      </c>
      <c r="P1453" s="49"/>
      <c r="Q1453" s="49"/>
      <c r="R1453" s="49"/>
      <c r="S1453" s="22" t="str">
        <f>IFERROR(MAX(IF(OR(P1453="",Q1453="",R1453=""),"",IF(AND(MONTH(E1453)=12,MONTH(F1453)=12),(NETWORKDAYS(E1453,F1453,Lister!$D$7:$D$16)-P1453)*O1453/NETWORKDAYS(Lister!$D$19,Lister!$E$19,Lister!$D$7:$D$16),IF(AND(MONTH(E1453)=12,F1453&gt;DATE(2021,12,31)),(NETWORKDAYS(E1453,Lister!$E$19,Lister!$D$7:$D$16)-P1453)*O1453/NETWORKDAYS(Lister!$D$19,Lister!$E$19,Lister!$D$7:$D$16),IF(E1453&gt;DATE(2021,12,31),0)))),0),"")</f>
        <v/>
      </c>
      <c r="T1453" s="22" t="str">
        <f>IFERROR(MAX(IF(OR(P1453="",Q1453="",R1453=""),"",IF(AND(MONTH(E1453)=1,MONTH(F1453)=1),(NETWORKDAYS(E1453,F1453,Lister!$D$7:$D$16)-Q1453)*O1453/NETWORKDAYS(Lister!$D$20,Lister!$E$20,Lister!$D$7:$D$16),IF(AND(MONTH(E1453)=1,F1453&gt;DATE(2022,1,31)),(NETWORKDAYS(E1453,Lister!$E$20,Lister!$D$7:$D$16)-Q1453)*O1453/NETWORKDAYS(Lister!$D$20,Lister!$E$20,Lister!$D$7:$D$16),IF(AND(E1453&lt;DATE(2022,1,1),MONTH(F1453)=1),(NETWORKDAYS(Lister!$D$20,F1453,Lister!$D$7:$D$16)-Q1453)*O1453/NETWORKDAYS(Lister!$D$20,Lister!$E$20,Lister!$D$7:$D$16),IF(AND(E1453&lt;DATE(2022,1,1),F1453&gt;DATE(2022,1,31)),(NETWORKDAYS(Lister!$D$20,Lister!$E$20,Lister!$D$7:$D$16)-Q1453)*O1453/NETWORKDAYS(Lister!$D$20,Lister!$E$20,Lister!$D$7:$D$16),IF(OR(AND(E1453&lt;DATE(2022,1,1),F1453&lt;DATE(2022,1,1)),E1453&gt;DATE(2022,1,31)),0)))))),0),"")</f>
        <v/>
      </c>
      <c r="U1453" s="22" t="str">
        <f>IFERROR(MAX(IF(OR(P1453="",Q1453="",R1453=""),"",IF(AND(MONTH(E1453)=2,MONTH(F1453)=2),(NETWORKDAYS(E1453,F1453,Lister!$D$7:$D$16)-R1453)*O1453/NETWORKDAYS(Lister!$D$21,Lister!$E$21,Lister!$D$7:$D$16),IF(AND(MONTH(E1453)=2,F1453&gt;DATE(2022,2,28)),(NETWORKDAYS(E1453,Lister!$E$21,Lister!$D$7:$D$16)-R1453)*O1453/NETWORKDAYS(Lister!$D$21,Lister!$E$21,Lister!$D$7:$D$16),IF(AND(E1453&lt;DATE(2022,2,1),MONTH(F1453)=2),(NETWORKDAYS(Lister!$D$21,F1453,Lister!$D$7:$D$16)-R1453)*O1453/NETWORKDAYS(Lister!$D$21,Lister!$E$21,Lister!$D$7:$D$16),IF(AND(E1453&lt;DATE(2022,2,1),F1453&gt;DATE(2022,2,28)),(NETWORKDAYS(Lister!$D$21,Lister!$E$21,Lister!$D$7:$D$16)-R1453)*O1453/NETWORKDAYS(Lister!$D$21,Lister!$E$21,Lister!$D$7:$D$16),IF(OR(AND(E1453&lt;DATE(2022,2,1),F1453&lt;DATE(2022,2,1)),E1453&gt;DATE(2022,2,28)),0)))))),0),"")</f>
        <v/>
      </c>
      <c r="V1453" s="23" t="str">
        <f t="shared" si="157"/>
        <v/>
      </c>
      <c r="W1453" s="23" t="str">
        <f t="shared" si="158"/>
        <v/>
      </c>
      <c r="X1453" s="24" t="str">
        <f t="shared" si="159"/>
        <v/>
      </c>
    </row>
    <row r="1454" spans="1:24" x14ac:dyDescent="0.3">
      <c r="A1454" s="4" t="str">
        <f t="shared" si="160"/>
        <v/>
      </c>
      <c r="B1454" s="41"/>
      <c r="C1454" s="42"/>
      <c r="D1454" s="43"/>
      <c r="E1454" s="44"/>
      <c r="F1454" s="44"/>
      <c r="G1454" s="17" t="str">
        <f>IF(OR(E1454="",F1454=""),"",NETWORKDAYS(E1454,F1454,Lister!$D$7:$D$16))</f>
        <v/>
      </c>
      <c r="I1454" s="45" t="str">
        <f t="shared" si="154"/>
        <v/>
      </c>
      <c r="J1454" s="46"/>
      <c r="K1454" s="47">
        <f>IF(ISNUMBER('Opsparede løndele'!I1439),J1454+'Opsparede løndele'!I1439,J1454)</f>
        <v>0</v>
      </c>
      <c r="L1454" s="48"/>
      <c r="M1454" s="49"/>
      <c r="N1454" s="23" t="str">
        <f t="shared" si="155"/>
        <v/>
      </c>
      <c r="O1454" s="21" t="str">
        <f t="shared" si="156"/>
        <v/>
      </c>
      <c r="P1454" s="49"/>
      <c r="Q1454" s="49"/>
      <c r="R1454" s="49"/>
      <c r="S1454" s="22" t="str">
        <f>IFERROR(MAX(IF(OR(P1454="",Q1454="",R1454=""),"",IF(AND(MONTH(E1454)=12,MONTH(F1454)=12),(NETWORKDAYS(E1454,F1454,Lister!$D$7:$D$16)-P1454)*O1454/NETWORKDAYS(Lister!$D$19,Lister!$E$19,Lister!$D$7:$D$16),IF(AND(MONTH(E1454)=12,F1454&gt;DATE(2021,12,31)),(NETWORKDAYS(E1454,Lister!$E$19,Lister!$D$7:$D$16)-P1454)*O1454/NETWORKDAYS(Lister!$D$19,Lister!$E$19,Lister!$D$7:$D$16),IF(E1454&gt;DATE(2021,12,31),0)))),0),"")</f>
        <v/>
      </c>
      <c r="T1454" s="22" t="str">
        <f>IFERROR(MAX(IF(OR(P1454="",Q1454="",R1454=""),"",IF(AND(MONTH(E1454)=1,MONTH(F1454)=1),(NETWORKDAYS(E1454,F1454,Lister!$D$7:$D$16)-Q1454)*O1454/NETWORKDAYS(Lister!$D$20,Lister!$E$20,Lister!$D$7:$D$16),IF(AND(MONTH(E1454)=1,F1454&gt;DATE(2022,1,31)),(NETWORKDAYS(E1454,Lister!$E$20,Lister!$D$7:$D$16)-Q1454)*O1454/NETWORKDAYS(Lister!$D$20,Lister!$E$20,Lister!$D$7:$D$16),IF(AND(E1454&lt;DATE(2022,1,1),MONTH(F1454)=1),(NETWORKDAYS(Lister!$D$20,F1454,Lister!$D$7:$D$16)-Q1454)*O1454/NETWORKDAYS(Lister!$D$20,Lister!$E$20,Lister!$D$7:$D$16),IF(AND(E1454&lt;DATE(2022,1,1),F1454&gt;DATE(2022,1,31)),(NETWORKDAYS(Lister!$D$20,Lister!$E$20,Lister!$D$7:$D$16)-Q1454)*O1454/NETWORKDAYS(Lister!$D$20,Lister!$E$20,Lister!$D$7:$D$16),IF(OR(AND(E1454&lt;DATE(2022,1,1),F1454&lt;DATE(2022,1,1)),E1454&gt;DATE(2022,1,31)),0)))))),0),"")</f>
        <v/>
      </c>
      <c r="U1454" s="22" t="str">
        <f>IFERROR(MAX(IF(OR(P1454="",Q1454="",R1454=""),"",IF(AND(MONTH(E1454)=2,MONTH(F1454)=2),(NETWORKDAYS(E1454,F1454,Lister!$D$7:$D$16)-R1454)*O1454/NETWORKDAYS(Lister!$D$21,Lister!$E$21,Lister!$D$7:$D$16),IF(AND(MONTH(E1454)=2,F1454&gt;DATE(2022,2,28)),(NETWORKDAYS(E1454,Lister!$E$21,Lister!$D$7:$D$16)-R1454)*O1454/NETWORKDAYS(Lister!$D$21,Lister!$E$21,Lister!$D$7:$D$16),IF(AND(E1454&lt;DATE(2022,2,1),MONTH(F1454)=2),(NETWORKDAYS(Lister!$D$21,F1454,Lister!$D$7:$D$16)-R1454)*O1454/NETWORKDAYS(Lister!$D$21,Lister!$E$21,Lister!$D$7:$D$16),IF(AND(E1454&lt;DATE(2022,2,1),F1454&gt;DATE(2022,2,28)),(NETWORKDAYS(Lister!$D$21,Lister!$E$21,Lister!$D$7:$D$16)-R1454)*O1454/NETWORKDAYS(Lister!$D$21,Lister!$E$21,Lister!$D$7:$D$16),IF(OR(AND(E1454&lt;DATE(2022,2,1),F1454&lt;DATE(2022,2,1)),E1454&gt;DATE(2022,2,28)),0)))))),0),"")</f>
        <v/>
      </c>
      <c r="V1454" s="23" t="str">
        <f t="shared" si="157"/>
        <v/>
      </c>
      <c r="W1454" s="23" t="str">
        <f t="shared" si="158"/>
        <v/>
      </c>
      <c r="X1454" s="24" t="str">
        <f t="shared" si="159"/>
        <v/>
      </c>
    </row>
    <row r="1455" spans="1:24" x14ac:dyDescent="0.3">
      <c r="A1455" s="4" t="str">
        <f t="shared" si="160"/>
        <v/>
      </c>
      <c r="B1455" s="41"/>
      <c r="C1455" s="42"/>
      <c r="D1455" s="43"/>
      <c r="E1455" s="44"/>
      <c r="F1455" s="44"/>
      <c r="G1455" s="17" t="str">
        <f>IF(OR(E1455="",F1455=""),"",NETWORKDAYS(E1455,F1455,Lister!$D$7:$D$16))</f>
        <v/>
      </c>
      <c r="I1455" s="45" t="str">
        <f t="shared" si="154"/>
        <v/>
      </c>
      <c r="J1455" s="46"/>
      <c r="K1455" s="47">
        <f>IF(ISNUMBER('Opsparede løndele'!I1440),J1455+'Opsparede løndele'!I1440,J1455)</f>
        <v>0</v>
      </c>
      <c r="L1455" s="48"/>
      <c r="M1455" s="49"/>
      <c r="N1455" s="23" t="str">
        <f t="shared" si="155"/>
        <v/>
      </c>
      <c r="O1455" s="21" t="str">
        <f t="shared" si="156"/>
        <v/>
      </c>
      <c r="P1455" s="49"/>
      <c r="Q1455" s="49"/>
      <c r="R1455" s="49"/>
      <c r="S1455" s="22" t="str">
        <f>IFERROR(MAX(IF(OR(P1455="",Q1455="",R1455=""),"",IF(AND(MONTH(E1455)=12,MONTH(F1455)=12),(NETWORKDAYS(E1455,F1455,Lister!$D$7:$D$16)-P1455)*O1455/NETWORKDAYS(Lister!$D$19,Lister!$E$19,Lister!$D$7:$D$16),IF(AND(MONTH(E1455)=12,F1455&gt;DATE(2021,12,31)),(NETWORKDAYS(E1455,Lister!$E$19,Lister!$D$7:$D$16)-P1455)*O1455/NETWORKDAYS(Lister!$D$19,Lister!$E$19,Lister!$D$7:$D$16),IF(E1455&gt;DATE(2021,12,31),0)))),0),"")</f>
        <v/>
      </c>
      <c r="T1455" s="22" t="str">
        <f>IFERROR(MAX(IF(OR(P1455="",Q1455="",R1455=""),"",IF(AND(MONTH(E1455)=1,MONTH(F1455)=1),(NETWORKDAYS(E1455,F1455,Lister!$D$7:$D$16)-Q1455)*O1455/NETWORKDAYS(Lister!$D$20,Lister!$E$20,Lister!$D$7:$D$16),IF(AND(MONTH(E1455)=1,F1455&gt;DATE(2022,1,31)),(NETWORKDAYS(E1455,Lister!$E$20,Lister!$D$7:$D$16)-Q1455)*O1455/NETWORKDAYS(Lister!$D$20,Lister!$E$20,Lister!$D$7:$D$16),IF(AND(E1455&lt;DATE(2022,1,1),MONTH(F1455)=1),(NETWORKDAYS(Lister!$D$20,F1455,Lister!$D$7:$D$16)-Q1455)*O1455/NETWORKDAYS(Lister!$D$20,Lister!$E$20,Lister!$D$7:$D$16),IF(AND(E1455&lt;DATE(2022,1,1),F1455&gt;DATE(2022,1,31)),(NETWORKDAYS(Lister!$D$20,Lister!$E$20,Lister!$D$7:$D$16)-Q1455)*O1455/NETWORKDAYS(Lister!$D$20,Lister!$E$20,Lister!$D$7:$D$16),IF(OR(AND(E1455&lt;DATE(2022,1,1),F1455&lt;DATE(2022,1,1)),E1455&gt;DATE(2022,1,31)),0)))))),0),"")</f>
        <v/>
      </c>
      <c r="U1455" s="22" t="str">
        <f>IFERROR(MAX(IF(OR(P1455="",Q1455="",R1455=""),"",IF(AND(MONTH(E1455)=2,MONTH(F1455)=2),(NETWORKDAYS(E1455,F1455,Lister!$D$7:$D$16)-R1455)*O1455/NETWORKDAYS(Lister!$D$21,Lister!$E$21,Lister!$D$7:$D$16),IF(AND(MONTH(E1455)=2,F1455&gt;DATE(2022,2,28)),(NETWORKDAYS(E1455,Lister!$E$21,Lister!$D$7:$D$16)-R1455)*O1455/NETWORKDAYS(Lister!$D$21,Lister!$E$21,Lister!$D$7:$D$16),IF(AND(E1455&lt;DATE(2022,2,1),MONTH(F1455)=2),(NETWORKDAYS(Lister!$D$21,F1455,Lister!$D$7:$D$16)-R1455)*O1455/NETWORKDAYS(Lister!$D$21,Lister!$E$21,Lister!$D$7:$D$16),IF(AND(E1455&lt;DATE(2022,2,1),F1455&gt;DATE(2022,2,28)),(NETWORKDAYS(Lister!$D$21,Lister!$E$21,Lister!$D$7:$D$16)-R1455)*O1455/NETWORKDAYS(Lister!$D$21,Lister!$E$21,Lister!$D$7:$D$16),IF(OR(AND(E1455&lt;DATE(2022,2,1),F1455&lt;DATE(2022,2,1)),E1455&gt;DATE(2022,2,28)),0)))))),0),"")</f>
        <v/>
      </c>
      <c r="V1455" s="23" t="str">
        <f t="shared" si="157"/>
        <v/>
      </c>
      <c r="W1455" s="23" t="str">
        <f t="shared" si="158"/>
        <v/>
      </c>
      <c r="X1455" s="24" t="str">
        <f t="shared" si="159"/>
        <v/>
      </c>
    </row>
    <row r="1456" spans="1:24" x14ac:dyDescent="0.3">
      <c r="A1456" s="4" t="str">
        <f t="shared" si="160"/>
        <v/>
      </c>
      <c r="B1456" s="41"/>
      <c r="C1456" s="42"/>
      <c r="D1456" s="43"/>
      <c r="E1456" s="44"/>
      <c r="F1456" s="44"/>
      <c r="G1456" s="17" t="str">
        <f>IF(OR(E1456="",F1456=""),"",NETWORKDAYS(E1456,F1456,Lister!$D$7:$D$16))</f>
        <v/>
      </c>
      <c r="I1456" s="45" t="str">
        <f t="shared" si="154"/>
        <v/>
      </c>
      <c r="J1456" s="46"/>
      <c r="K1456" s="47">
        <f>IF(ISNUMBER('Opsparede løndele'!I1441),J1456+'Opsparede løndele'!I1441,J1456)</f>
        <v>0</v>
      </c>
      <c r="L1456" s="48"/>
      <c r="M1456" s="49"/>
      <c r="N1456" s="23" t="str">
        <f t="shared" si="155"/>
        <v/>
      </c>
      <c r="O1456" s="21" t="str">
        <f t="shared" si="156"/>
        <v/>
      </c>
      <c r="P1456" s="49"/>
      <c r="Q1456" s="49"/>
      <c r="R1456" s="49"/>
      <c r="S1456" s="22" t="str">
        <f>IFERROR(MAX(IF(OR(P1456="",Q1456="",R1456=""),"",IF(AND(MONTH(E1456)=12,MONTH(F1456)=12),(NETWORKDAYS(E1456,F1456,Lister!$D$7:$D$16)-P1456)*O1456/NETWORKDAYS(Lister!$D$19,Lister!$E$19,Lister!$D$7:$D$16),IF(AND(MONTH(E1456)=12,F1456&gt;DATE(2021,12,31)),(NETWORKDAYS(E1456,Lister!$E$19,Lister!$D$7:$D$16)-P1456)*O1456/NETWORKDAYS(Lister!$D$19,Lister!$E$19,Lister!$D$7:$D$16),IF(E1456&gt;DATE(2021,12,31),0)))),0),"")</f>
        <v/>
      </c>
      <c r="T1456" s="22" t="str">
        <f>IFERROR(MAX(IF(OR(P1456="",Q1456="",R1456=""),"",IF(AND(MONTH(E1456)=1,MONTH(F1456)=1),(NETWORKDAYS(E1456,F1456,Lister!$D$7:$D$16)-Q1456)*O1456/NETWORKDAYS(Lister!$D$20,Lister!$E$20,Lister!$D$7:$D$16),IF(AND(MONTH(E1456)=1,F1456&gt;DATE(2022,1,31)),(NETWORKDAYS(E1456,Lister!$E$20,Lister!$D$7:$D$16)-Q1456)*O1456/NETWORKDAYS(Lister!$D$20,Lister!$E$20,Lister!$D$7:$D$16),IF(AND(E1456&lt;DATE(2022,1,1),MONTH(F1456)=1),(NETWORKDAYS(Lister!$D$20,F1456,Lister!$D$7:$D$16)-Q1456)*O1456/NETWORKDAYS(Lister!$D$20,Lister!$E$20,Lister!$D$7:$D$16),IF(AND(E1456&lt;DATE(2022,1,1),F1456&gt;DATE(2022,1,31)),(NETWORKDAYS(Lister!$D$20,Lister!$E$20,Lister!$D$7:$D$16)-Q1456)*O1456/NETWORKDAYS(Lister!$D$20,Lister!$E$20,Lister!$D$7:$D$16),IF(OR(AND(E1456&lt;DATE(2022,1,1),F1456&lt;DATE(2022,1,1)),E1456&gt;DATE(2022,1,31)),0)))))),0),"")</f>
        <v/>
      </c>
      <c r="U1456" s="22" t="str">
        <f>IFERROR(MAX(IF(OR(P1456="",Q1456="",R1456=""),"",IF(AND(MONTH(E1456)=2,MONTH(F1456)=2),(NETWORKDAYS(E1456,F1456,Lister!$D$7:$D$16)-R1456)*O1456/NETWORKDAYS(Lister!$D$21,Lister!$E$21,Lister!$D$7:$D$16),IF(AND(MONTH(E1456)=2,F1456&gt;DATE(2022,2,28)),(NETWORKDAYS(E1456,Lister!$E$21,Lister!$D$7:$D$16)-R1456)*O1456/NETWORKDAYS(Lister!$D$21,Lister!$E$21,Lister!$D$7:$D$16),IF(AND(E1456&lt;DATE(2022,2,1),MONTH(F1456)=2),(NETWORKDAYS(Lister!$D$21,F1456,Lister!$D$7:$D$16)-R1456)*O1456/NETWORKDAYS(Lister!$D$21,Lister!$E$21,Lister!$D$7:$D$16),IF(AND(E1456&lt;DATE(2022,2,1),F1456&gt;DATE(2022,2,28)),(NETWORKDAYS(Lister!$D$21,Lister!$E$21,Lister!$D$7:$D$16)-R1456)*O1456/NETWORKDAYS(Lister!$D$21,Lister!$E$21,Lister!$D$7:$D$16),IF(OR(AND(E1456&lt;DATE(2022,2,1),F1456&lt;DATE(2022,2,1)),E1456&gt;DATE(2022,2,28)),0)))))),0),"")</f>
        <v/>
      </c>
      <c r="V1456" s="23" t="str">
        <f t="shared" si="157"/>
        <v/>
      </c>
      <c r="W1456" s="23" t="str">
        <f t="shared" si="158"/>
        <v/>
      </c>
      <c r="X1456" s="24" t="str">
        <f t="shared" si="159"/>
        <v/>
      </c>
    </row>
    <row r="1457" spans="1:24" x14ac:dyDescent="0.3">
      <c r="A1457" s="4" t="str">
        <f t="shared" si="160"/>
        <v/>
      </c>
      <c r="B1457" s="41"/>
      <c r="C1457" s="42"/>
      <c r="D1457" s="43"/>
      <c r="E1457" s="44"/>
      <c r="F1457" s="44"/>
      <c r="G1457" s="17" t="str">
        <f>IF(OR(E1457="",F1457=""),"",NETWORKDAYS(E1457,F1457,Lister!$D$7:$D$16))</f>
        <v/>
      </c>
      <c r="I1457" s="45" t="str">
        <f t="shared" si="154"/>
        <v/>
      </c>
      <c r="J1457" s="46"/>
      <c r="K1457" s="47">
        <f>IF(ISNUMBER('Opsparede løndele'!I1442),J1457+'Opsparede løndele'!I1442,J1457)</f>
        <v>0</v>
      </c>
      <c r="L1457" s="48"/>
      <c r="M1457" s="49"/>
      <c r="N1457" s="23" t="str">
        <f t="shared" si="155"/>
        <v/>
      </c>
      <c r="O1457" s="21" t="str">
        <f t="shared" si="156"/>
        <v/>
      </c>
      <c r="P1457" s="49"/>
      <c r="Q1457" s="49"/>
      <c r="R1457" s="49"/>
      <c r="S1457" s="22" t="str">
        <f>IFERROR(MAX(IF(OR(P1457="",Q1457="",R1457=""),"",IF(AND(MONTH(E1457)=12,MONTH(F1457)=12),(NETWORKDAYS(E1457,F1457,Lister!$D$7:$D$16)-P1457)*O1457/NETWORKDAYS(Lister!$D$19,Lister!$E$19,Lister!$D$7:$D$16),IF(AND(MONTH(E1457)=12,F1457&gt;DATE(2021,12,31)),(NETWORKDAYS(E1457,Lister!$E$19,Lister!$D$7:$D$16)-P1457)*O1457/NETWORKDAYS(Lister!$D$19,Lister!$E$19,Lister!$D$7:$D$16),IF(E1457&gt;DATE(2021,12,31),0)))),0),"")</f>
        <v/>
      </c>
      <c r="T1457" s="22" t="str">
        <f>IFERROR(MAX(IF(OR(P1457="",Q1457="",R1457=""),"",IF(AND(MONTH(E1457)=1,MONTH(F1457)=1),(NETWORKDAYS(E1457,F1457,Lister!$D$7:$D$16)-Q1457)*O1457/NETWORKDAYS(Lister!$D$20,Lister!$E$20,Lister!$D$7:$D$16),IF(AND(MONTH(E1457)=1,F1457&gt;DATE(2022,1,31)),(NETWORKDAYS(E1457,Lister!$E$20,Lister!$D$7:$D$16)-Q1457)*O1457/NETWORKDAYS(Lister!$D$20,Lister!$E$20,Lister!$D$7:$D$16),IF(AND(E1457&lt;DATE(2022,1,1),MONTH(F1457)=1),(NETWORKDAYS(Lister!$D$20,F1457,Lister!$D$7:$D$16)-Q1457)*O1457/NETWORKDAYS(Lister!$D$20,Lister!$E$20,Lister!$D$7:$D$16),IF(AND(E1457&lt;DATE(2022,1,1),F1457&gt;DATE(2022,1,31)),(NETWORKDAYS(Lister!$D$20,Lister!$E$20,Lister!$D$7:$D$16)-Q1457)*O1457/NETWORKDAYS(Lister!$D$20,Lister!$E$20,Lister!$D$7:$D$16),IF(OR(AND(E1457&lt;DATE(2022,1,1),F1457&lt;DATE(2022,1,1)),E1457&gt;DATE(2022,1,31)),0)))))),0),"")</f>
        <v/>
      </c>
      <c r="U1457" s="22" t="str">
        <f>IFERROR(MAX(IF(OR(P1457="",Q1457="",R1457=""),"",IF(AND(MONTH(E1457)=2,MONTH(F1457)=2),(NETWORKDAYS(E1457,F1457,Lister!$D$7:$D$16)-R1457)*O1457/NETWORKDAYS(Lister!$D$21,Lister!$E$21,Lister!$D$7:$D$16),IF(AND(MONTH(E1457)=2,F1457&gt;DATE(2022,2,28)),(NETWORKDAYS(E1457,Lister!$E$21,Lister!$D$7:$D$16)-R1457)*O1457/NETWORKDAYS(Lister!$D$21,Lister!$E$21,Lister!$D$7:$D$16),IF(AND(E1457&lt;DATE(2022,2,1),MONTH(F1457)=2),(NETWORKDAYS(Lister!$D$21,F1457,Lister!$D$7:$D$16)-R1457)*O1457/NETWORKDAYS(Lister!$D$21,Lister!$E$21,Lister!$D$7:$D$16),IF(AND(E1457&lt;DATE(2022,2,1),F1457&gt;DATE(2022,2,28)),(NETWORKDAYS(Lister!$D$21,Lister!$E$21,Lister!$D$7:$D$16)-R1457)*O1457/NETWORKDAYS(Lister!$D$21,Lister!$E$21,Lister!$D$7:$D$16),IF(OR(AND(E1457&lt;DATE(2022,2,1),F1457&lt;DATE(2022,2,1)),E1457&gt;DATE(2022,2,28)),0)))))),0),"")</f>
        <v/>
      </c>
      <c r="V1457" s="23" t="str">
        <f t="shared" si="157"/>
        <v/>
      </c>
      <c r="W1457" s="23" t="str">
        <f t="shared" si="158"/>
        <v/>
      </c>
      <c r="X1457" s="24" t="str">
        <f t="shared" si="159"/>
        <v/>
      </c>
    </row>
    <row r="1458" spans="1:24" x14ac:dyDescent="0.3">
      <c r="A1458" s="4" t="str">
        <f t="shared" si="160"/>
        <v/>
      </c>
      <c r="B1458" s="41"/>
      <c r="C1458" s="42"/>
      <c r="D1458" s="43"/>
      <c r="E1458" s="44"/>
      <c r="F1458" s="44"/>
      <c r="G1458" s="17" t="str">
        <f>IF(OR(E1458="",F1458=""),"",NETWORKDAYS(E1458,F1458,Lister!$D$7:$D$16))</f>
        <v/>
      </c>
      <c r="I1458" s="45" t="str">
        <f t="shared" si="154"/>
        <v/>
      </c>
      <c r="J1458" s="46"/>
      <c r="K1458" s="47">
        <f>IF(ISNUMBER('Opsparede løndele'!I1443),J1458+'Opsparede løndele'!I1443,J1458)</f>
        <v>0</v>
      </c>
      <c r="L1458" s="48"/>
      <c r="M1458" s="49"/>
      <c r="N1458" s="23" t="str">
        <f t="shared" si="155"/>
        <v/>
      </c>
      <c r="O1458" s="21" t="str">
        <f t="shared" si="156"/>
        <v/>
      </c>
      <c r="P1458" s="49"/>
      <c r="Q1458" s="49"/>
      <c r="R1458" s="49"/>
      <c r="S1458" s="22" t="str">
        <f>IFERROR(MAX(IF(OR(P1458="",Q1458="",R1458=""),"",IF(AND(MONTH(E1458)=12,MONTH(F1458)=12),(NETWORKDAYS(E1458,F1458,Lister!$D$7:$D$16)-P1458)*O1458/NETWORKDAYS(Lister!$D$19,Lister!$E$19,Lister!$D$7:$D$16),IF(AND(MONTH(E1458)=12,F1458&gt;DATE(2021,12,31)),(NETWORKDAYS(E1458,Lister!$E$19,Lister!$D$7:$D$16)-P1458)*O1458/NETWORKDAYS(Lister!$D$19,Lister!$E$19,Lister!$D$7:$D$16),IF(E1458&gt;DATE(2021,12,31),0)))),0),"")</f>
        <v/>
      </c>
      <c r="T1458" s="22" t="str">
        <f>IFERROR(MAX(IF(OR(P1458="",Q1458="",R1458=""),"",IF(AND(MONTH(E1458)=1,MONTH(F1458)=1),(NETWORKDAYS(E1458,F1458,Lister!$D$7:$D$16)-Q1458)*O1458/NETWORKDAYS(Lister!$D$20,Lister!$E$20,Lister!$D$7:$D$16),IF(AND(MONTH(E1458)=1,F1458&gt;DATE(2022,1,31)),(NETWORKDAYS(E1458,Lister!$E$20,Lister!$D$7:$D$16)-Q1458)*O1458/NETWORKDAYS(Lister!$D$20,Lister!$E$20,Lister!$D$7:$D$16),IF(AND(E1458&lt;DATE(2022,1,1),MONTH(F1458)=1),(NETWORKDAYS(Lister!$D$20,F1458,Lister!$D$7:$D$16)-Q1458)*O1458/NETWORKDAYS(Lister!$D$20,Lister!$E$20,Lister!$D$7:$D$16),IF(AND(E1458&lt;DATE(2022,1,1),F1458&gt;DATE(2022,1,31)),(NETWORKDAYS(Lister!$D$20,Lister!$E$20,Lister!$D$7:$D$16)-Q1458)*O1458/NETWORKDAYS(Lister!$D$20,Lister!$E$20,Lister!$D$7:$D$16),IF(OR(AND(E1458&lt;DATE(2022,1,1),F1458&lt;DATE(2022,1,1)),E1458&gt;DATE(2022,1,31)),0)))))),0),"")</f>
        <v/>
      </c>
      <c r="U1458" s="22" t="str">
        <f>IFERROR(MAX(IF(OR(P1458="",Q1458="",R1458=""),"",IF(AND(MONTH(E1458)=2,MONTH(F1458)=2),(NETWORKDAYS(E1458,F1458,Lister!$D$7:$D$16)-R1458)*O1458/NETWORKDAYS(Lister!$D$21,Lister!$E$21,Lister!$D$7:$D$16),IF(AND(MONTH(E1458)=2,F1458&gt;DATE(2022,2,28)),(NETWORKDAYS(E1458,Lister!$E$21,Lister!$D$7:$D$16)-R1458)*O1458/NETWORKDAYS(Lister!$D$21,Lister!$E$21,Lister!$D$7:$D$16),IF(AND(E1458&lt;DATE(2022,2,1),MONTH(F1458)=2),(NETWORKDAYS(Lister!$D$21,F1458,Lister!$D$7:$D$16)-R1458)*O1458/NETWORKDAYS(Lister!$D$21,Lister!$E$21,Lister!$D$7:$D$16),IF(AND(E1458&lt;DATE(2022,2,1),F1458&gt;DATE(2022,2,28)),(NETWORKDAYS(Lister!$D$21,Lister!$E$21,Lister!$D$7:$D$16)-R1458)*O1458/NETWORKDAYS(Lister!$D$21,Lister!$E$21,Lister!$D$7:$D$16),IF(OR(AND(E1458&lt;DATE(2022,2,1),F1458&lt;DATE(2022,2,1)),E1458&gt;DATE(2022,2,28)),0)))))),0),"")</f>
        <v/>
      </c>
      <c r="V1458" s="23" t="str">
        <f t="shared" si="157"/>
        <v/>
      </c>
      <c r="W1458" s="23" t="str">
        <f t="shared" si="158"/>
        <v/>
      </c>
      <c r="X1458" s="24" t="str">
        <f t="shared" si="159"/>
        <v/>
      </c>
    </row>
    <row r="1459" spans="1:24" x14ac:dyDescent="0.3">
      <c r="A1459" s="4" t="str">
        <f t="shared" si="160"/>
        <v/>
      </c>
      <c r="B1459" s="41"/>
      <c r="C1459" s="42"/>
      <c r="D1459" s="43"/>
      <c r="E1459" s="44"/>
      <c r="F1459" s="44"/>
      <c r="G1459" s="17" t="str">
        <f>IF(OR(E1459="",F1459=""),"",NETWORKDAYS(E1459,F1459,Lister!$D$7:$D$16))</f>
        <v/>
      </c>
      <c r="I1459" s="45" t="str">
        <f t="shared" si="154"/>
        <v/>
      </c>
      <c r="J1459" s="46"/>
      <c r="K1459" s="47">
        <f>IF(ISNUMBER('Opsparede løndele'!I1444),J1459+'Opsparede løndele'!I1444,J1459)</f>
        <v>0</v>
      </c>
      <c r="L1459" s="48"/>
      <c r="M1459" s="49"/>
      <c r="N1459" s="23" t="str">
        <f t="shared" si="155"/>
        <v/>
      </c>
      <c r="O1459" s="21" t="str">
        <f t="shared" si="156"/>
        <v/>
      </c>
      <c r="P1459" s="49"/>
      <c r="Q1459" s="49"/>
      <c r="R1459" s="49"/>
      <c r="S1459" s="22" t="str">
        <f>IFERROR(MAX(IF(OR(P1459="",Q1459="",R1459=""),"",IF(AND(MONTH(E1459)=12,MONTH(F1459)=12),(NETWORKDAYS(E1459,F1459,Lister!$D$7:$D$16)-P1459)*O1459/NETWORKDAYS(Lister!$D$19,Lister!$E$19,Lister!$D$7:$D$16),IF(AND(MONTH(E1459)=12,F1459&gt;DATE(2021,12,31)),(NETWORKDAYS(E1459,Lister!$E$19,Lister!$D$7:$D$16)-P1459)*O1459/NETWORKDAYS(Lister!$D$19,Lister!$E$19,Lister!$D$7:$D$16),IF(E1459&gt;DATE(2021,12,31),0)))),0),"")</f>
        <v/>
      </c>
      <c r="T1459" s="22" t="str">
        <f>IFERROR(MAX(IF(OR(P1459="",Q1459="",R1459=""),"",IF(AND(MONTH(E1459)=1,MONTH(F1459)=1),(NETWORKDAYS(E1459,F1459,Lister!$D$7:$D$16)-Q1459)*O1459/NETWORKDAYS(Lister!$D$20,Lister!$E$20,Lister!$D$7:$D$16),IF(AND(MONTH(E1459)=1,F1459&gt;DATE(2022,1,31)),(NETWORKDAYS(E1459,Lister!$E$20,Lister!$D$7:$D$16)-Q1459)*O1459/NETWORKDAYS(Lister!$D$20,Lister!$E$20,Lister!$D$7:$D$16),IF(AND(E1459&lt;DATE(2022,1,1),MONTH(F1459)=1),(NETWORKDAYS(Lister!$D$20,F1459,Lister!$D$7:$D$16)-Q1459)*O1459/NETWORKDAYS(Lister!$D$20,Lister!$E$20,Lister!$D$7:$D$16),IF(AND(E1459&lt;DATE(2022,1,1),F1459&gt;DATE(2022,1,31)),(NETWORKDAYS(Lister!$D$20,Lister!$E$20,Lister!$D$7:$D$16)-Q1459)*O1459/NETWORKDAYS(Lister!$D$20,Lister!$E$20,Lister!$D$7:$D$16),IF(OR(AND(E1459&lt;DATE(2022,1,1),F1459&lt;DATE(2022,1,1)),E1459&gt;DATE(2022,1,31)),0)))))),0),"")</f>
        <v/>
      </c>
      <c r="U1459" s="22" t="str">
        <f>IFERROR(MAX(IF(OR(P1459="",Q1459="",R1459=""),"",IF(AND(MONTH(E1459)=2,MONTH(F1459)=2),(NETWORKDAYS(E1459,F1459,Lister!$D$7:$D$16)-R1459)*O1459/NETWORKDAYS(Lister!$D$21,Lister!$E$21,Lister!$D$7:$D$16),IF(AND(MONTH(E1459)=2,F1459&gt;DATE(2022,2,28)),(NETWORKDAYS(E1459,Lister!$E$21,Lister!$D$7:$D$16)-R1459)*O1459/NETWORKDAYS(Lister!$D$21,Lister!$E$21,Lister!$D$7:$D$16),IF(AND(E1459&lt;DATE(2022,2,1),MONTH(F1459)=2),(NETWORKDAYS(Lister!$D$21,F1459,Lister!$D$7:$D$16)-R1459)*O1459/NETWORKDAYS(Lister!$D$21,Lister!$E$21,Lister!$D$7:$D$16),IF(AND(E1459&lt;DATE(2022,2,1),F1459&gt;DATE(2022,2,28)),(NETWORKDAYS(Lister!$D$21,Lister!$E$21,Lister!$D$7:$D$16)-R1459)*O1459/NETWORKDAYS(Lister!$D$21,Lister!$E$21,Lister!$D$7:$D$16),IF(OR(AND(E1459&lt;DATE(2022,2,1),F1459&lt;DATE(2022,2,1)),E1459&gt;DATE(2022,2,28)),0)))))),0),"")</f>
        <v/>
      </c>
      <c r="V1459" s="23" t="str">
        <f t="shared" si="157"/>
        <v/>
      </c>
      <c r="W1459" s="23" t="str">
        <f t="shared" si="158"/>
        <v/>
      </c>
      <c r="X1459" s="24" t="str">
        <f t="shared" si="159"/>
        <v/>
      </c>
    </row>
    <row r="1460" spans="1:24" x14ac:dyDescent="0.3">
      <c r="A1460" s="4" t="str">
        <f t="shared" si="160"/>
        <v/>
      </c>
      <c r="B1460" s="41"/>
      <c r="C1460" s="42"/>
      <c r="D1460" s="43"/>
      <c r="E1460" s="44"/>
      <c r="F1460" s="44"/>
      <c r="G1460" s="17" t="str">
        <f>IF(OR(E1460="",F1460=""),"",NETWORKDAYS(E1460,F1460,Lister!$D$7:$D$16))</f>
        <v/>
      </c>
      <c r="I1460" s="45" t="str">
        <f t="shared" si="154"/>
        <v/>
      </c>
      <c r="J1460" s="46"/>
      <c r="K1460" s="47">
        <f>IF(ISNUMBER('Opsparede løndele'!I1445),J1460+'Opsparede løndele'!I1445,J1460)</f>
        <v>0</v>
      </c>
      <c r="L1460" s="48"/>
      <c r="M1460" s="49"/>
      <c r="N1460" s="23" t="str">
        <f t="shared" si="155"/>
        <v/>
      </c>
      <c r="O1460" s="21" t="str">
        <f t="shared" si="156"/>
        <v/>
      </c>
      <c r="P1460" s="49"/>
      <c r="Q1460" s="49"/>
      <c r="R1460" s="49"/>
      <c r="S1460" s="22" t="str">
        <f>IFERROR(MAX(IF(OR(P1460="",Q1460="",R1460=""),"",IF(AND(MONTH(E1460)=12,MONTH(F1460)=12),(NETWORKDAYS(E1460,F1460,Lister!$D$7:$D$16)-P1460)*O1460/NETWORKDAYS(Lister!$D$19,Lister!$E$19,Lister!$D$7:$D$16),IF(AND(MONTH(E1460)=12,F1460&gt;DATE(2021,12,31)),(NETWORKDAYS(E1460,Lister!$E$19,Lister!$D$7:$D$16)-P1460)*O1460/NETWORKDAYS(Lister!$D$19,Lister!$E$19,Lister!$D$7:$D$16),IF(E1460&gt;DATE(2021,12,31),0)))),0),"")</f>
        <v/>
      </c>
      <c r="T1460" s="22" t="str">
        <f>IFERROR(MAX(IF(OR(P1460="",Q1460="",R1460=""),"",IF(AND(MONTH(E1460)=1,MONTH(F1460)=1),(NETWORKDAYS(E1460,F1460,Lister!$D$7:$D$16)-Q1460)*O1460/NETWORKDAYS(Lister!$D$20,Lister!$E$20,Lister!$D$7:$D$16),IF(AND(MONTH(E1460)=1,F1460&gt;DATE(2022,1,31)),(NETWORKDAYS(E1460,Lister!$E$20,Lister!$D$7:$D$16)-Q1460)*O1460/NETWORKDAYS(Lister!$D$20,Lister!$E$20,Lister!$D$7:$D$16),IF(AND(E1460&lt;DATE(2022,1,1),MONTH(F1460)=1),(NETWORKDAYS(Lister!$D$20,F1460,Lister!$D$7:$D$16)-Q1460)*O1460/NETWORKDAYS(Lister!$D$20,Lister!$E$20,Lister!$D$7:$D$16),IF(AND(E1460&lt;DATE(2022,1,1),F1460&gt;DATE(2022,1,31)),(NETWORKDAYS(Lister!$D$20,Lister!$E$20,Lister!$D$7:$D$16)-Q1460)*O1460/NETWORKDAYS(Lister!$D$20,Lister!$E$20,Lister!$D$7:$D$16),IF(OR(AND(E1460&lt;DATE(2022,1,1),F1460&lt;DATE(2022,1,1)),E1460&gt;DATE(2022,1,31)),0)))))),0),"")</f>
        <v/>
      </c>
      <c r="U1460" s="22" t="str">
        <f>IFERROR(MAX(IF(OR(P1460="",Q1460="",R1460=""),"",IF(AND(MONTH(E1460)=2,MONTH(F1460)=2),(NETWORKDAYS(E1460,F1460,Lister!$D$7:$D$16)-R1460)*O1460/NETWORKDAYS(Lister!$D$21,Lister!$E$21,Lister!$D$7:$D$16),IF(AND(MONTH(E1460)=2,F1460&gt;DATE(2022,2,28)),(NETWORKDAYS(E1460,Lister!$E$21,Lister!$D$7:$D$16)-R1460)*O1460/NETWORKDAYS(Lister!$D$21,Lister!$E$21,Lister!$D$7:$D$16),IF(AND(E1460&lt;DATE(2022,2,1),MONTH(F1460)=2),(NETWORKDAYS(Lister!$D$21,F1460,Lister!$D$7:$D$16)-R1460)*O1460/NETWORKDAYS(Lister!$D$21,Lister!$E$21,Lister!$D$7:$D$16),IF(AND(E1460&lt;DATE(2022,2,1),F1460&gt;DATE(2022,2,28)),(NETWORKDAYS(Lister!$D$21,Lister!$E$21,Lister!$D$7:$D$16)-R1460)*O1460/NETWORKDAYS(Lister!$D$21,Lister!$E$21,Lister!$D$7:$D$16),IF(OR(AND(E1460&lt;DATE(2022,2,1),F1460&lt;DATE(2022,2,1)),E1460&gt;DATE(2022,2,28)),0)))))),0),"")</f>
        <v/>
      </c>
      <c r="V1460" s="23" t="str">
        <f t="shared" si="157"/>
        <v/>
      </c>
      <c r="W1460" s="23" t="str">
        <f t="shared" si="158"/>
        <v/>
      </c>
      <c r="X1460" s="24" t="str">
        <f t="shared" si="159"/>
        <v/>
      </c>
    </row>
    <row r="1461" spans="1:24" x14ac:dyDescent="0.3">
      <c r="A1461" s="4" t="str">
        <f t="shared" si="160"/>
        <v/>
      </c>
      <c r="B1461" s="41"/>
      <c r="C1461" s="42"/>
      <c r="D1461" s="43"/>
      <c r="E1461" s="44"/>
      <c r="F1461" s="44"/>
      <c r="G1461" s="17" t="str">
        <f>IF(OR(E1461="",F1461=""),"",NETWORKDAYS(E1461,F1461,Lister!$D$7:$D$16))</f>
        <v/>
      </c>
      <c r="I1461" s="45" t="str">
        <f t="shared" si="154"/>
        <v/>
      </c>
      <c r="J1461" s="46"/>
      <c r="K1461" s="47">
        <f>IF(ISNUMBER('Opsparede løndele'!I1446),J1461+'Opsparede løndele'!I1446,J1461)</f>
        <v>0</v>
      </c>
      <c r="L1461" s="48"/>
      <c r="M1461" s="49"/>
      <c r="N1461" s="23" t="str">
        <f t="shared" si="155"/>
        <v/>
      </c>
      <c r="O1461" s="21" t="str">
        <f t="shared" si="156"/>
        <v/>
      </c>
      <c r="P1461" s="49"/>
      <c r="Q1461" s="49"/>
      <c r="R1461" s="49"/>
      <c r="S1461" s="22" t="str">
        <f>IFERROR(MAX(IF(OR(P1461="",Q1461="",R1461=""),"",IF(AND(MONTH(E1461)=12,MONTH(F1461)=12),(NETWORKDAYS(E1461,F1461,Lister!$D$7:$D$16)-P1461)*O1461/NETWORKDAYS(Lister!$D$19,Lister!$E$19,Lister!$D$7:$D$16),IF(AND(MONTH(E1461)=12,F1461&gt;DATE(2021,12,31)),(NETWORKDAYS(E1461,Lister!$E$19,Lister!$D$7:$D$16)-P1461)*O1461/NETWORKDAYS(Lister!$D$19,Lister!$E$19,Lister!$D$7:$D$16),IF(E1461&gt;DATE(2021,12,31),0)))),0),"")</f>
        <v/>
      </c>
      <c r="T1461" s="22" t="str">
        <f>IFERROR(MAX(IF(OR(P1461="",Q1461="",R1461=""),"",IF(AND(MONTH(E1461)=1,MONTH(F1461)=1),(NETWORKDAYS(E1461,F1461,Lister!$D$7:$D$16)-Q1461)*O1461/NETWORKDAYS(Lister!$D$20,Lister!$E$20,Lister!$D$7:$D$16),IF(AND(MONTH(E1461)=1,F1461&gt;DATE(2022,1,31)),(NETWORKDAYS(E1461,Lister!$E$20,Lister!$D$7:$D$16)-Q1461)*O1461/NETWORKDAYS(Lister!$D$20,Lister!$E$20,Lister!$D$7:$D$16),IF(AND(E1461&lt;DATE(2022,1,1),MONTH(F1461)=1),(NETWORKDAYS(Lister!$D$20,F1461,Lister!$D$7:$D$16)-Q1461)*O1461/NETWORKDAYS(Lister!$D$20,Lister!$E$20,Lister!$D$7:$D$16),IF(AND(E1461&lt;DATE(2022,1,1),F1461&gt;DATE(2022,1,31)),(NETWORKDAYS(Lister!$D$20,Lister!$E$20,Lister!$D$7:$D$16)-Q1461)*O1461/NETWORKDAYS(Lister!$D$20,Lister!$E$20,Lister!$D$7:$D$16),IF(OR(AND(E1461&lt;DATE(2022,1,1),F1461&lt;DATE(2022,1,1)),E1461&gt;DATE(2022,1,31)),0)))))),0),"")</f>
        <v/>
      </c>
      <c r="U1461" s="22" t="str">
        <f>IFERROR(MAX(IF(OR(P1461="",Q1461="",R1461=""),"",IF(AND(MONTH(E1461)=2,MONTH(F1461)=2),(NETWORKDAYS(E1461,F1461,Lister!$D$7:$D$16)-R1461)*O1461/NETWORKDAYS(Lister!$D$21,Lister!$E$21,Lister!$D$7:$D$16),IF(AND(MONTH(E1461)=2,F1461&gt;DATE(2022,2,28)),(NETWORKDAYS(E1461,Lister!$E$21,Lister!$D$7:$D$16)-R1461)*O1461/NETWORKDAYS(Lister!$D$21,Lister!$E$21,Lister!$D$7:$D$16),IF(AND(E1461&lt;DATE(2022,2,1),MONTH(F1461)=2),(NETWORKDAYS(Lister!$D$21,F1461,Lister!$D$7:$D$16)-R1461)*O1461/NETWORKDAYS(Lister!$D$21,Lister!$E$21,Lister!$D$7:$D$16),IF(AND(E1461&lt;DATE(2022,2,1),F1461&gt;DATE(2022,2,28)),(NETWORKDAYS(Lister!$D$21,Lister!$E$21,Lister!$D$7:$D$16)-R1461)*O1461/NETWORKDAYS(Lister!$D$21,Lister!$E$21,Lister!$D$7:$D$16),IF(OR(AND(E1461&lt;DATE(2022,2,1),F1461&lt;DATE(2022,2,1)),E1461&gt;DATE(2022,2,28)),0)))))),0),"")</f>
        <v/>
      </c>
      <c r="V1461" s="23" t="str">
        <f t="shared" si="157"/>
        <v/>
      </c>
      <c r="W1461" s="23" t="str">
        <f t="shared" si="158"/>
        <v/>
      </c>
      <c r="X1461" s="24" t="str">
        <f t="shared" si="159"/>
        <v/>
      </c>
    </row>
    <row r="1462" spans="1:24" x14ac:dyDescent="0.3">
      <c r="A1462" s="4" t="str">
        <f t="shared" si="160"/>
        <v/>
      </c>
      <c r="B1462" s="41"/>
      <c r="C1462" s="42"/>
      <c r="D1462" s="43"/>
      <c r="E1462" s="44"/>
      <c r="F1462" s="44"/>
      <c r="G1462" s="17" t="str">
        <f>IF(OR(E1462="",F1462=""),"",NETWORKDAYS(E1462,F1462,Lister!$D$7:$D$16))</f>
        <v/>
      </c>
      <c r="I1462" s="45" t="str">
        <f t="shared" si="154"/>
        <v/>
      </c>
      <c r="J1462" s="46"/>
      <c r="K1462" s="47">
        <f>IF(ISNUMBER('Opsparede løndele'!I1447),J1462+'Opsparede løndele'!I1447,J1462)</f>
        <v>0</v>
      </c>
      <c r="L1462" s="48"/>
      <c r="M1462" s="49"/>
      <c r="N1462" s="23" t="str">
        <f t="shared" si="155"/>
        <v/>
      </c>
      <c r="O1462" s="21" t="str">
        <f t="shared" si="156"/>
        <v/>
      </c>
      <c r="P1462" s="49"/>
      <c r="Q1462" s="49"/>
      <c r="R1462" s="49"/>
      <c r="S1462" s="22" t="str">
        <f>IFERROR(MAX(IF(OR(P1462="",Q1462="",R1462=""),"",IF(AND(MONTH(E1462)=12,MONTH(F1462)=12),(NETWORKDAYS(E1462,F1462,Lister!$D$7:$D$16)-P1462)*O1462/NETWORKDAYS(Lister!$D$19,Lister!$E$19,Lister!$D$7:$D$16),IF(AND(MONTH(E1462)=12,F1462&gt;DATE(2021,12,31)),(NETWORKDAYS(E1462,Lister!$E$19,Lister!$D$7:$D$16)-P1462)*O1462/NETWORKDAYS(Lister!$D$19,Lister!$E$19,Lister!$D$7:$D$16),IF(E1462&gt;DATE(2021,12,31),0)))),0),"")</f>
        <v/>
      </c>
      <c r="T1462" s="22" t="str">
        <f>IFERROR(MAX(IF(OR(P1462="",Q1462="",R1462=""),"",IF(AND(MONTH(E1462)=1,MONTH(F1462)=1),(NETWORKDAYS(E1462,F1462,Lister!$D$7:$D$16)-Q1462)*O1462/NETWORKDAYS(Lister!$D$20,Lister!$E$20,Lister!$D$7:$D$16),IF(AND(MONTH(E1462)=1,F1462&gt;DATE(2022,1,31)),(NETWORKDAYS(E1462,Lister!$E$20,Lister!$D$7:$D$16)-Q1462)*O1462/NETWORKDAYS(Lister!$D$20,Lister!$E$20,Lister!$D$7:$D$16),IF(AND(E1462&lt;DATE(2022,1,1),MONTH(F1462)=1),(NETWORKDAYS(Lister!$D$20,F1462,Lister!$D$7:$D$16)-Q1462)*O1462/NETWORKDAYS(Lister!$D$20,Lister!$E$20,Lister!$D$7:$D$16),IF(AND(E1462&lt;DATE(2022,1,1),F1462&gt;DATE(2022,1,31)),(NETWORKDAYS(Lister!$D$20,Lister!$E$20,Lister!$D$7:$D$16)-Q1462)*O1462/NETWORKDAYS(Lister!$D$20,Lister!$E$20,Lister!$D$7:$D$16),IF(OR(AND(E1462&lt;DATE(2022,1,1),F1462&lt;DATE(2022,1,1)),E1462&gt;DATE(2022,1,31)),0)))))),0),"")</f>
        <v/>
      </c>
      <c r="U1462" s="22" t="str">
        <f>IFERROR(MAX(IF(OR(P1462="",Q1462="",R1462=""),"",IF(AND(MONTH(E1462)=2,MONTH(F1462)=2),(NETWORKDAYS(E1462,F1462,Lister!$D$7:$D$16)-R1462)*O1462/NETWORKDAYS(Lister!$D$21,Lister!$E$21,Lister!$D$7:$D$16),IF(AND(MONTH(E1462)=2,F1462&gt;DATE(2022,2,28)),(NETWORKDAYS(E1462,Lister!$E$21,Lister!$D$7:$D$16)-R1462)*O1462/NETWORKDAYS(Lister!$D$21,Lister!$E$21,Lister!$D$7:$D$16),IF(AND(E1462&lt;DATE(2022,2,1),MONTH(F1462)=2),(NETWORKDAYS(Lister!$D$21,F1462,Lister!$D$7:$D$16)-R1462)*O1462/NETWORKDAYS(Lister!$D$21,Lister!$E$21,Lister!$D$7:$D$16),IF(AND(E1462&lt;DATE(2022,2,1),F1462&gt;DATE(2022,2,28)),(NETWORKDAYS(Lister!$D$21,Lister!$E$21,Lister!$D$7:$D$16)-R1462)*O1462/NETWORKDAYS(Lister!$D$21,Lister!$E$21,Lister!$D$7:$D$16),IF(OR(AND(E1462&lt;DATE(2022,2,1),F1462&lt;DATE(2022,2,1)),E1462&gt;DATE(2022,2,28)),0)))))),0),"")</f>
        <v/>
      </c>
      <c r="V1462" s="23" t="str">
        <f t="shared" si="157"/>
        <v/>
      </c>
      <c r="W1462" s="23" t="str">
        <f t="shared" si="158"/>
        <v/>
      </c>
      <c r="X1462" s="24" t="str">
        <f t="shared" si="159"/>
        <v/>
      </c>
    </row>
    <row r="1463" spans="1:24" x14ac:dyDescent="0.3">
      <c r="A1463" s="4" t="str">
        <f t="shared" si="160"/>
        <v/>
      </c>
      <c r="B1463" s="41"/>
      <c r="C1463" s="42"/>
      <c r="D1463" s="43"/>
      <c r="E1463" s="44"/>
      <c r="F1463" s="44"/>
      <c r="G1463" s="17" t="str">
        <f>IF(OR(E1463="",F1463=""),"",NETWORKDAYS(E1463,F1463,Lister!$D$7:$D$16))</f>
        <v/>
      </c>
      <c r="I1463" s="45" t="str">
        <f t="shared" si="154"/>
        <v/>
      </c>
      <c r="J1463" s="46"/>
      <c r="K1463" s="47">
        <f>IF(ISNUMBER('Opsparede løndele'!I1448),J1463+'Opsparede løndele'!I1448,J1463)</f>
        <v>0</v>
      </c>
      <c r="L1463" s="48"/>
      <c r="M1463" s="49"/>
      <c r="N1463" s="23" t="str">
        <f t="shared" si="155"/>
        <v/>
      </c>
      <c r="O1463" s="21" t="str">
        <f t="shared" si="156"/>
        <v/>
      </c>
      <c r="P1463" s="49"/>
      <c r="Q1463" s="49"/>
      <c r="R1463" s="49"/>
      <c r="S1463" s="22" t="str">
        <f>IFERROR(MAX(IF(OR(P1463="",Q1463="",R1463=""),"",IF(AND(MONTH(E1463)=12,MONTH(F1463)=12),(NETWORKDAYS(E1463,F1463,Lister!$D$7:$D$16)-P1463)*O1463/NETWORKDAYS(Lister!$D$19,Lister!$E$19,Lister!$D$7:$D$16),IF(AND(MONTH(E1463)=12,F1463&gt;DATE(2021,12,31)),(NETWORKDAYS(E1463,Lister!$E$19,Lister!$D$7:$D$16)-P1463)*O1463/NETWORKDAYS(Lister!$D$19,Lister!$E$19,Lister!$D$7:$D$16),IF(E1463&gt;DATE(2021,12,31),0)))),0),"")</f>
        <v/>
      </c>
      <c r="T1463" s="22" t="str">
        <f>IFERROR(MAX(IF(OR(P1463="",Q1463="",R1463=""),"",IF(AND(MONTH(E1463)=1,MONTH(F1463)=1),(NETWORKDAYS(E1463,F1463,Lister!$D$7:$D$16)-Q1463)*O1463/NETWORKDAYS(Lister!$D$20,Lister!$E$20,Lister!$D$7:$D$16),IF(AND(MONTH(E1463)=1,F1463&gt;DATE(2022,1,31)),(NETWORKDAYS(E1463,Lister!$E$20,Lister!$D$7:$D$16)-Q1463)*O1463/NETWORKDAYS(Lister!$D$20,Lister!$E$20,Lister!$D$7:$D$16),IF(AND(E1463&lt;DATE(2022,1,1),MONTH(F1463)=1),(NETWORKDAYS(Lister!$D$20,F1463,Lister!$D$7:$D$16)-Q1463)*O1463/NETWORKDAYS(Lister!$D$20,Lister!$E$20,Lister!$D$7:$D$16),IF(AND(E1463&lt;DATE(2022,1,1),F1463&gt;DATE(2022,1,31)),(NETWORKDAYS(Lister!$D$20,Lister!$E$20,Lister!$D$7:$D$16)-Q1463)*O1463/NETWORKDAYS(Lister!$D$20,Lister!$E$20,Lister!$D$7:$D$16),IF(OR(AND(E1463&lt;DATE(2022,1,1),F1463&lt;DATE(2022,1,1)),E1463&gt;DATE(2022,1,31)),0)))))),0),"")</f>
        <v/>
      </c>
      <c r="U1463" s="22" t="str">
        <f>IFERROR(MAX(IF(OR(P1463="",Q1463="",R1463=""),"",IF(AND(MONTH(E1463)=2,MONTH(F1463)=2),(NETWORKDAYS(E1463,F1463,Lister!$D$7:$D$16)-R1463)*O1463/NETWORKDAYS(Lister!$D$21,Lister!$E$21,Lister!$D$7:$D$16),IF(AND(MONTH(E1463)=2,F1463&gt;DATE(2022,2,28)),(NETWORKDAYS(E1463,Lister!$E$21,Lister!$D$7:$D$16)-R1463)*O1463/NETWORKDAYS(Lister!$D$21,Lister!$E$21,Lister!$D$7:$D$16),IF(AND(E1463&lt;DATE(2022,2,1),MONTH(F1463)=2),(NETWORKDAYS(Lister!$D$21,F1463,Lister!$D$7:$D$16)-R1463)*O1463/NETWORKDAYS(Lister!$D$21,Lister!$E$21,Lister!$D$7:$D$16),IF(AND(E1463&lt;DATE(2022,2,1),F1463&gt;DATE(2022,2,28)),(NETWORKDAYS(Lister!$D$21,Lister!$E$21,Lister!$D$7:$D$16)-R1463)*O1463/NETWORKDAYS(Lister!$D$21,Lister!$E$21,Lister!$D$7:$D$16),IF(OR(AND(E1463&lt;DATE(2022,2,1),F1463&lt;DATE(2022,2,1)),E1463&gt;DATE(2022,2,28)),0)))))),0),"")</f>
        <v/>
      </c>
      <c r="V1463" s="23" t="str">
        <f t="shared" si="157"/>
        <v/>
      </c>
      <c r="W1463" s="23" t="str">
        <f t="shared" si="158"/>
        <v/>
      </c>
      <c r="X1463" s="24" t="str">
        <f t="shared" si="159"/>
        <v/>
      </c>
    </row>
    <row r="1464" spans="1:24" x14ac:dyDescent="0.3">
      <c r="A1464" s="4" t="str">
        <f t="shared" si="160"/>
        <v/>
      </c>
      <c r="B1464" s="41"/>
      <c r="C1464" s="42"/>
      <c r="D1464" s="43"/>
      <c r="E1464" s="44"/>
      <c r="F1464" s="44"/>
      <c r="G1464" s="17" t="str">
        <f>IF(OR(E1464="",F1464=""),"",NETWORKDAYS(E1464,F1464,Lister!$D$7:$D$16))</f>
        <v/>
      </c>
      <c r="I1464" s="45" t="str">
        <f t="shared" si="154"/>
        <v/>
      </c>
      <c r="J1464" s="46"/>
      <c r="K1464" s="47">
        <f>IF(ISNUMBER('Opsparede løndele'!I1449),J1464+'Opsparede løndele'!I1449,J1464)</f>
        <v>0</v>
      </c>
      <c r="L1464" s="48"/>
      <c r="M1464" s="49"/>
      <c r="N1464" s="23" t="str">
        <f t="shared" si="155"/>
        <v/>
      </c>
      <c r="O1464" s="21" t="str">
        <f t="shared" si="156"/>
        <v/>
      </c>
      <c r="P1464" s="49"/>
      <c r="Q1464" s="49"/>
      <c r="R1464" s="49"/>
      <c r="S1464" s="22" t="str">
        <f>IFERROR(MAX(IF(OR(P1464="",Q1464="",R1464=""),"",IF(AND(MONTH(E1464)=12,MONTH(F1464)=12),(NETWORKDAYS(E1464,F1464,Lister!$D$7:$D$16)-P1464)*O1464/NETWORKDAYS(Lister!$D$19,Lister!$E$19,Lister!$D$7:$D$16),IF(AND(MONTH(E1464)=12,F1464&gt;DATE(2021,12,31)),(NETWORKDAYS(E1464,Lister!$E$19,Lister!$D$7:$D$16)-P1464)*O1464/NETWORKDAYS(Lister!$D$19,Lister!$E$19,Lister!$D$7:$D$16),IF(E1464&gt;DATE(2021,12,31),0)))),0),"")</f>
        <v/>
      </c>
      <c r="T1464" s="22" t="str">
        <f>IFERROR(MAX(IF(OR(P1464="",Q1464="",R1464=""),"",IF(AND(MONTH(E1464)=1,MONTH(F1464)=1),(NETWORKDAYS(E1464,F1464,Lister!$D$7:$D$16)-Q1464)*O1464/NETWORKDAYS(Lister!$D$20,Lister!$E$20,Lister!$D$7:$D$16),IF(AND(MONTH(E1464)=1,F1464&gt;DATE(2022,1,31)),(NETWORKDAYS(E1464,Lister!$E$20,Lister!$D$7:$D$16)-Q1464)*O1464/NETWORKDAYS(Lister!$D$20,Lister!$E$20,Lister!$D$7:$D$16),IF(AND(E1464&lt;DATE(2022,1,1),MONTH(F1464)=1),(NETWORKDAYS(Lister!$D$20,F1464,Lister!$D$7:$D$16)-Q1464)*O1464/NETWORKDAYS(Lister!$D$20,Lister!$E$20,Lister!$D$7:$D$16),IF(AND(E1464&lt;DATE(2022,1,1),F1464&gt;DATE(2022,1,31)),(NETWORKDAYS(Lister!$D$20,Lister!$E$20,Lister!$D$7:$D$16)-Q1464)*O1464/NETWORKDAYS(Lister!$D$20,Lister!$E$20,Lister!$D$7:$D$16),IF(OR(AND(E1464&lt;DATE(2022,1,1),F1464&lt;DATE(2022,1,1)),E1464&gt;DATE(2022,1,31)),0)))))),0),"")</f>
        <v/>
      </c>
      <c r="U1464" s="22" t="str">
        <f>IFERROR(MAX(IF(OR(P1464="",Q1464="",R1464=""),"",IF(AND(MONTH(E1464)=2,MONTH(F1464)=2),(NETWORKDAYS(E1464,F1464,Lister!$D$7:$D$16)-R1464)*O1464/NETWORKDAYS(Lister!$D$21,Lister!$E$21,Lister!$D$7:$D$16),IF(AND(MONTH(E1464)=2,F1464&gt;DATE(2022,2,28)),(NETWORKDAYS(E1464,Lister!$E$21,Lister!$D$7:$D$16)-R1464)*O1464/NETWORKDAYS(Lister!$D$21,Lister!$E$21,Lister!$D$7:$D$16),IF(AND(E1464&lt;DATE(2022,2,1),MONTH(F1464)=2),(NETWORKDAYS(Lister!$D$21,F1464,Lister!$D$7:$D$16)-R1464)*O1464/NETWORKDAYS(Lister!$D$21,Lister!$E$21,Lister!$D$7:$D$16),IF(AND(E1464&lt;DATE(2022,2,1),F1464&gt;DATE(2022,2,28)),(NETWORKDAYS(Lister!$D$21,Lister!$E$21,Lister!$D$7:$D$16)-R1464)*O1464/NETWORKDAYS(Lister!$D$21,Lister!$E$21,Lister!$D$7:$D$16),IF(OR(AND(E1464&lt;DATE(2022,2,1),F1464&lt;DATE(2022,2,1)),E1464&gt;DATE(2022,2,28)),0)))))),0),"")</f>
        <v/>
      </c>
      <c r="V1464" s="23" t="str">
        <f t="shared" si="157"/>
        <v/>
      </c>
      <c r="W1464" s="23" t="str">
        <f t="shared" si="158"/>
        <v/>
      </c>
      <c r="X1464" s="24" t="str">
        <f t="shared" si="159"/>
        <v/>
      </c>
    </row>
    <row r="1465" spans="1:24" x14ac:dyDescent="0.3">
      <c r="A1465" s="4" t="str">
        <f t="shared" si="160"/>
        <v/>
      </c>
      <c r="B1465" s="41"/>
      <c r="C1465" s="42"/>
      <c r="D1465" s="43"/>
      <c r="E1465" s="44"/>
      <c r="F1465" s="44"/>
      <c r="G1465" s="17" t="str">
        <f>IF(OR(E1465="",F1465=""),"",NETWORKDAYS(E1465,F1465,Lister!$D$7:$D$16))</f>
        <v/>
      </c>
      <c r="I1465" s="45" t="str">
        <f t="shared" si="154"/>
        <v/>
      </c>
      <c r="J1465" s="46"/>
      <c r="K1465" s="47">
        <f>IF(ISNUMBER('Opsparede løndele'!I1450),J1465+'Opsparede løndele'!I1450,J1465)</f>
        <v>0</v>
      </c>
      <c r="L1465" s="48"/>
      <c r="M1465" s="49"/>
      <c r="N1465" s="23" t="str">
        <f t="shared" si="155"/>
        <v/>
      </c>
      <c r="O1465" s="21" t="str">
        <f t="shared" si="156"/>
        <v/>
      </c>
      <c r="P1465" s="49"/>
      <c r="Q1465" s="49"/>
      <c r="R1465" s="49"/>
      <c r="S1465" s="22" t="str">
        <f>IFERROR(MAX(IF(OR(P1465="",Q1465="",R1465=""),"",IF(AND(MONTH(E1465)=12,MONTH(F1465)=12),(NETWORKDAYS(E1465,F1465,Lister!$D$7:$D$16)-P1465)*O1465/NETWORKDAYS(Lister!$D$19,Lister!$E$19,Lister!$D$7:$D$16),IF(AND(MONTH(E1465)=12,F1465&gt;DATE(2021,12,31)),(NETWORKDAYS(E1465,Lister!$E$19,Lister!$D$7:$D$16)-P1465)*O1465/NETWORKDAYS(Lister!$D$19,Lister!$E$19,Lister!$D$7:$D$16),IF(E1465&gt;DATE(2021,12,31),0)))),0),"")</f>
        <v/>
      </c>
      <c r="T1465" s="22" t="str">
        <f>IFERROR(MAX(IF(OR(P1465="",Q1465="",R1465=""),"",IF(AND(MONTH(E1465)=1,MONTH(F1465)=1),(NETWORKDAYS(E1465,F1465,Lister!$D$7:$D$16)-Q1465)*O1465/NETWORKDAYS(Lister!$D$20,Lister!$E$20,Lister!$D$7:$D$16),IF(AND(MONTH(E1465)=1,F1465&gt;DATE(2022,1,31)),(NETWORKDAYS(E1465,Lister!$E$20,Lister!$D$7:$D$16)-Q1465)*O1465/NETWORKDAYS(Lister!$D$20,Lister!$E$20,Lister!$D$7:$D$16),IF(AND(E1465&lt;DATE(2022,1,1),MONTH(F1465)=1),(NETWORKDAYS(Lister!$D$20,F1465,Lister!$D$7:$D$16)-Q1465)*O1465/NETWORKDAYS(Lister!$D$20,Lister!$E$20,Lister!$D$7:$D$16),IF(AND(E1465&lt;DATE(2022,1,1),F1465&gt;DATE(2022,1,31)),(NETWORKDAYS(Lister!$D$20,Lister!$E$20,Lister!$D$7:$D$16)-Q1465)*O1465/NETWORKDAYS(Lister!$D$20,Lister!$E$20,Lister!$D$7:$D$16),IF(OR(AND(E1465&lt;DATE(2022,1,1),F1465&lt;DATE(2022,1,1)),E1465&gt;DATE(2022,1,31)),0)))))),0),"")</f>
        <v/>
      </c>
      <c r="U1465" s="22" t="str">
        <f>IFERROR(MAX(IF(OR(P1465="",Q1465="",R1465=""),"",IF(AND(MONTH(E1465)=2,MONTH(F1465)=2),(NETWORKDAYS(E1465,F1465,Lister!$D$7:$D$16)-R1465)*O1465/NETWORKDAYS(Lister!$D$21,Lister!$E$21,Lister!$D$7:$D$16),IF(AND(MONTH(E1465)=2,F1465&gt;DATE(2022,2,28)),(NETWORKDAYS(E1465,Lister!$E$21,Lister!$D$7:$D$16)-R1465)*O1465/NETWORKDAYS(Lister!$D$21,Lister!$E$21,Lister!$D$7:$D$16),IF(AND(E1465&lt;DATE(2022,2,1),MONTH(F1465)=2),(NETWORKDAYS(Lister!$D$21,F1465,Lister!$D$7:$D$16)-R1465)*O1465/NETWORKDAYS(Lister!$D$21,Lister!$E$21,Lister!$D$7:$D$16),IF(AND(E1465&lt;DATE(2022,2,1),F1465&gt;DATE(2022,2,28)),(NETWORKDAYS(Lister!$D$21,Lister!$E$21,Lister!$D$7:$D$16)-R1465)*O1465/NETWORKDAYS(Lister!$D$21,Lister!$E$21,Lister!$D$7:$D$16),IF(OR(AND(E1465&lt;DATE(2022,2,1),F1465&lt;DATE(2022,2,1)),E1465&gt;DATE(2022,2,28)),0)))))),0),"")</f>
        <v/>
      </c>
      <c r="V1465" s="23" t="str">
        <f t="shared" si="157"/>
        <v/>
      </c>
      <c r="W1465" s="23" t="str">
        <f t="shared" si="158"/>
        <v/>
      </c>
      <c r="X1465" s="24" t="str">
        <f t="shared" si="159"/>
        <v/>
      </c>
    </row>
    <row r="1466" spans="1:24" x14ac:dyDescent="0.3">
      <c r="A1466" s="4" t="str">
        <f t="shared" si="160"/>
        <v/>
      </c>
      <c r="B1466" s="41"/>
      <c r="C1466" s="42"/>
      <c r="D1466" s="43"/>
      <c r="E1466" s="44"/>
      <c r="F1466" s="44"/>
      <c r="G1466" s="17" t="str">
        <f>IF(OR(E1466="",F1466=""),"",NETWORKDAYS(E1466,F1466,Lister!$D$7:$D$16))</f>
        <v/>
      </c>
      <c r="I1466" s="45" t="str">
        <f t="shared" si="154"/>
        <v/>
      </c>
      <c r="J1466" s="46"/>
      <c r="K1466" s="47">
        <f>IF(ISNUMBER('Opsparede løndele'!I1451),J1466+'Opsparede løndele'!I1451,J1466)</f>
        <v>0</v>
      </c>
      <c r="L1466" s="48"/>
      <c r="M1466" s="49"/>
      <c r="N1466" s="23" t="str">
        <f t="shared" si="155"/>
        <v/>
      </c>
      <c r="O1466" s="21" t="str">
        <f t="shared" si="156"/>
        <v/>
      </c>
      <c r="P1466" s="49"/>
      <c r="Q1466" s="49"/>
      <c r="R1466" s="49"/>
      <c r="S1466" s="22" t="str">
        <f>IFERROR(MAX(IF(OR(P1466="",Q1466="",R1466=""),"",IF(AND(MONTH(E1466)=12,MONTH(F1466)=12),(NETWORKDAYS(E1466,F1466,Lister!$D$7:$D$16)-P1466)*O1466/NETWORKDAYS(Lister!$D$19,Lister!$E$19,Lister!$D$7:$D$16),IF(AND(MONTH(E1466)=12,F1466&gt;DATE(2021,12,31)),(NETWORKDAYS(E1466,Lister!$E$19,Lister!$D$7:$D$16)-P1466)*O1466/NETWORKDAYS(Lister!$D$19,Lister!$E$19,Lister!$D$7:$D$16),IF(E1466&gt;DATE(2021,12,31),0)))),0),"")</f>
        <v/>
      </c>
      <c r="T1466" s="22" t="str">
        <f>IFERROR(MAX(IF(OR(P1466="",Q1466="",R1466=""),"",IF(AND(MONTH(E1466)=1,MONTH(F1466)=1),(NETWORKDAYS(E1466,F1466,Lister!$D$7:$D$16)-Q1466)*O1466/NETWORKDAYS(Lister!$D$20,Lister!$E$20,Lister!$D$7:$D$16),IF(AND(MONTH(E1466)=1,F1466&gt;DATE(2022,1,31)),(NETWORKDAYS(E1466,Lister!$E$20,Lister!$D$7:$D$16)-Q1466)*O1466/NETWORKDAYS(Lister!$D$20,Lister!$E$20,Lister!$D$7:$D$16),IF(AND(E1466&lt;DATE(2022,1,1),MONTH(F1466)=1),(NETWORKDAYS(Lister!$D$20,F1466,Lister!$D$7:$D$16)-Q1466)*O1466/NETWORKDAYS(Lister!$D$20,Lister!$E$20,Lister!$D$7:$D$16),IF(AND(E1466&lt;DATE(2022,1,1),F1466&gt;DATE(2022,1,31)),(NETWORKDAYS(Lister!$D$20,Lister!$E$20,Lister!$D$7:$D$16)-Q1466)*O1466/NETWORKDAYS(Lister!$D$20,Lister!$E$20,Lister!$D$7:$D$16),IF(OR(AND(E1466&lt;DATE(2022,1,1),F1466&lt;DATE(2022,1,1)),E1466&gt;DATE(2022,1,31)),0)))))),0),"")</f>
        <v/>
      </c>
      <c r="U1466" s="22" t="str">
        <f>IFERROR(MAX(IF(OR(P1466="",Q1466="",R1466=""),"",IF(AND(MONTH(E1466)=2,MONTH(F1466)=2),(NETWORKDAYS(E1466,F1466,Lister!$D$7:$D$16)-R1466)*O1466/NETWORKDAYS(Lister!$D$21,Lister!$E$21,Lister!$D$7:$D$16),IF(AND(MONTH(E1466)=2,F1466&gt;DATE(2022,2,28)),(NETWORKDAYS(E1466,Lister!$E$21,Lister!$D$7:$D$16)-R1466)*O1466/NETWORKDAYS(Lister!$D$21,Lister!$E$21,Lister!$D$7:$D$16),IF(AND(E1466&lt;DATE(2022,2,1),MONTH(F1466)=2),(NETWORKDAYS(Lister!$D$21,F1466,Lister!$D$7:$D$16)-R1466)*O1466/NETWORKDAYS(Lister!$D$21,Lister!$E$21,Lister!$D$7:$D$16),IF(AND(E1466&lt;DATE(2022,2,1),F1466&gt;DATE(2022,2,28)),(NETWORKDAYS(Lister!$D$21,Lister!$E$21,Lister!$D$7:$D$16)-R1466)*O1466/NETWORKDAYS(Lister!$D$21,Lister!$E$21,Lister!$D$7:$D$16),IF(OR(AND(E1466&lt;DATE(2022,2,1),F1466&lt;DATE(2022,2,1)),E1466&gt;DATE(2022,2,28)),0)))))),0),"")</f>
        <v/>
      </c>
      <c r="V1466" s="23" t="str">
        <f t="shared" si="157"/>
        <v/>
      </c>
      <c r="W1466" s="23" t="str">
        <f t="shared" si="158"/>
        <v/>
      </c>
      <c r="X1466" s="24" t="str">
        <f t="shared" si="159"/>
        <v/>
      </c>
    </row>
    <row r="1467" spans="1:24" x14ac:dyDescent="0.3">
      <c r="A1467" s="4" t="str">
        <f t="shared" si="160"/>
        <v/>
      </c>
      <c r="B1467" s="41"/>
      <c r="C1467" s="42"/>
      <c r="D1467" s="43"/>
      <c r="E1467" s="44"/>
      <c r="F1467" s="44"/>
      <c r="G1467" s="17" t="str">
        <f>IF(OR(E1467="",F1467=""),"",NETWORKDAYS(E1467,F1467,Lister!$D$7:$D$16))</f>
        <v/>
      </c>
      <c r="I1467" s="45" t="str">
        <f t="shared" si="154"/>
        <v/>
      </c>
      <c r="J1467" s="46"/>
      <c r="K1467" s="47">
        <f>IF(ISNUMBER('Opsparede løndele'!I1452),J1467+'Opsparede løndele'!I1452,J1467)</f>
        <v>0</v>
      </c>
      <c r="L1467" s="48"/>
      <c r="M1467" s="49"/>
      <c r="N1467" s="23" t="str">
        <f t="shared" si="155"/>
        <v/>
      </c>
      <c r="O1467" s="21" t="str">
        <f t="shared" si="156"/>
        <v/>
      </c>
      <c r="P1467" s="49"/>
      <c r="Q1467" s="49"/>
      <c r="R1467" s="49"/>
      <c r="S1467" s="22" t="str">
        <f>IFERROR(MAX(IF(OR(P1467="",Q1467="",R1467=""),"",IF(AND(MONTH(E1467)=12,MONTH(F1467)=12),(NETWORKDAYS(E1467,F1467,Lister!$D$7:$D$16)-P1467)*O1467/NETWORKDAYS(Lister!$D$19,Lister!$E$19,Lister!$D$7:$D$16),IF(AND(MONTH(E1467)=12,F1467&gt;DATE(2021,12,31)),(NETWORKDAYS(E1467,Lister!$E$19,Lister!$D$7:$D$16)-P1467)*O1467/NETWORKDAYS(Lister!$D$19,Lister!$E$19,Lister!$D$7:$D$16),IF(E1467&gt;DATE(2021,12,31),0)))),0),"")</f>
        <v/>
      </c>
      <c r="T1467" s="22" t="str">
        <f>IFERROR(MAX(IF(OR(P1467="",Q1467="",R1467=""),"",IF(AND(MONTH(E1467)=1,MONTH(F1467)=1),(NETWORKDAYS(E1467,F1467,Lister!$D$7:$D$16)-Q1467)*O1467/NETWORKDAYS(Lister!$D$20,Lister!$E$20,Lister!$D$7:$D$16),IF(AND(MONTH(E1467)=1,F1467&gt;DATE(2022,1,31)),(NETWORKDAYS(E1467,Lister!$E$20,Lister!$D$7:$D$16)-Q1467)*O1467/NETWORKDAYS(Lister!$D$20,Lister!$E$20,Lister!$D$7:$D$16),IF(AND(E1467&lt;DATE(2022,1,1),MONTH(F1467)=1),(NETWORKDAYS(Lister!$D$20,F1467,Lister!$D$7:$D$16)-Q1467)*O1467/NETWORKDAYS(Lister!$D$20,Lister!$E$20,Lister!$D$7:$D$16),IF(AND(E1467&lt;DATE(2022,1,1),F1467&gt;DATE(2022,1,31)),(NETWORKDAYS(Lister!$D$20,Lister!$E$20,Lister!$D$7:$D$16)-Q1467)*O1467/NETWORKDAYS(Lister!$D$20,Lister!$E$20,Lister!$D$7:$D$16),IF(OR(AND(E1467&lt;DATE(2022,1,1),F1467&lt;DATE(2022,1,1)),E1467&gt;DATE(2022,1,31)),0)))))),0),"")</f>
        <v/>
      </c>
      <c r="U1467" s="22" t="str">
        <f>IFERROR(MAX(IF(OR(P1467="",Q1467="",R1467=""),"",IF(AND(MONTH(E1467)=2,MONTH(F1467)=2),(NETWORKDAYS(E1467,F1467,Lister!$D$7:$D$16)-R1467)*O1467/NETWORKDAYS(Lister!$D$21,Lister!$E$21,Lister!$D$7:$D$16),IF(AND(MONTH(E1467)=2,F1467&gt;DATE(2022,2,28)),(NETWORKDAYS(E1467,Lister!$E$21,Lister!$D$7:$D$16)-R1467)*O1467/NETWORKDAYS(Lister!$D$21,Lister!$E$21,Lister!$D$7:$D$16),IF(AND(E1467&lt;DATE(2022,2,1),MONTH(F1467)=2),(NETWORKDAYS(Lister!$D$21,F1467,Lister!$D$7:$D$16)-R1467)*O1467/NETWORKDAYS(Lister!$D$21,Lister!$E$21,Lister!$D$7:$D$16),IF(AND(E1467&lt;DATE(2022,2,1),F1467&gt;DATE(2022,2,28)),(NETWORKDAYS(Lister!$D$21,Lister!$E$21,Lister!$D$7:$D$16)-R1467)*O1467/NETWORKDAYS(Lister!$D$21,Lister!$E$21,Lister!$D$7:$D$16),IF(OR(AND(E1467&lt;DATE(2022,2,1),F1467&lt;DATE(2022,2,1)),E1467&gt;DATE(2022,2,28)),0)))))),0),"")</f>
        <v/>
      </c>
      <c r="V1467" s="23" t="str">
        <f t="shared" si="157"/>
        <v/>
      </c>
      <c r="W1467" s="23" t="str">
        <f t="shared" si="158"/>
        <v/>
      </c>
      <c r="X1467" s="24" t="str">
        <f t="shared" si="159"/>
        <v/>
      </c>
    </row>
    <row r="1468" spans="1:24" x14ac:dyDescent="0.3">
      <c r="A1468" s="4" t="str">
        <f t="shared" si="160"/>
        <v/>
      </c>
      <c r="B1468" s="41"/>
      <c r="C1468" s="42"/>
      <c r="D1468" s="43"/>
      <c r="E1468" s="44"/>
      <c r="F1468" s="44"/>
      <c r="G1468" s="17" t="str">
        <f>IF(OR(E1468="",F1468=""),"",NETWORKDAYS(E1468,F1468,Lister!$D$7:$D$16))</f>
        <v/>
      </c>
      <c r="I1468" s="45" t="str">
        <f t="shared" si="154"/>
        <v/>
      </c>
      <c r="J1468" s="46"/>
      <c r="K1468" s="47">
        <f>IF(ISNUMBER('Opsparede løndele'!I1453),J1468+'Opsparede løndele'!I1453,J1468)</f>
        <v>0</v>
      </c>
      <c r="L1468" s="48"/>
      <c r="M1468" s="49"/>
      <c r="N1468" s="23" t="str">
        <f t="shared" si="155"/>
        <v/>
      </c>
      <c r="O1468" s="21" t="str">
        <f t="shared" si="156"/>
        <v/>
      </c>
      <c r="P1468" s="49"/>
      <c r="Q1468" s="49"/>
      <c r="R1468" s="49"/>
      <c r="S1468" s="22" t="str">
        <f>IFERROR(MAX(IF(OR(P1468="",Q1468="",R1468=""),"",IF(AND(MONTH(E1468)=12,MONTH(F1468)=12),(NETWORKDAYS(E1468,F1468,Lister!$D$7:$D$16)-P1468)*O1468/NETWORKDAYS(Lister!$D$19,Lister!$E$19,Lister!$D$7:$D$16),IF(AND(MONTH(E1468)=12,F1468&gt;DATE(2021,12,31)),(NETWORKDAYS(E1468,Lister!$E$19,Lister!$D$7:$D$16)-P1468)*O1468/NETWORKDAYS(Lister!$D$19,Lister!$E$19,Lister!$D$7:$D$16),IF(E1468&gt;DATE(2021,12,31),0)))),0),"")</f>
        <v/>
      </c>
      <c r="T1468" s="22" t="str">
        <f>IFERROR(MAX(IF(OR(P1468="",Q1468="",R1468=""),"",IF(AND(MONTH(E1468)=1,MONTH(F1468)=1),(NETWORKDAYS(E1468,F1468,Lister!$D$7:$D$16)-Q1468)*O1468/NETWORKDAYS(Lister!$D$20,Lister!$E$20,Lister!$D$7:$D$16),IF(AND(MONTH(E1468)=1,F1468&gt;DATE(2022,1,31)),(NETWORKDAYS(E1468,Lister!$E$20,Lister!$D$7:$D$16)-Q1468)*O1468/NETWORKDAYS(Lister!$D$20,Lister!$E$20,Lister!$D$7:$D$16),IF(AND(E1468&lt;DATE(2022,1,1),MONTH(F1468)=1),(NETWORKDAYS(Lister!$D$20,F1468,Lister!$D$7:$D$16)-Q1468)*O1468/NETWORKDAYS(Lister!$D$20,Lister!$E$20,Lister!$D$7:$D$16),IF(AND(E1468&lt;DATE(2022,1,1),F1468&gt;DATE(2022,1,31)),(NETWORKDAYS(Lister!$D$20,Lister!$E$20,Lister!$D$7:$D$16)-Q1468)*O1468/NETWORKDAYS(Lister!$D$20,Lister!$E$20,Lister!$D$7:$D$16),IF(OR(AND(E1468&lt;DATE(2022,1,1),F1468&lt;DATE(2022,1,1)),E1468&gt;DATE(2022,1,31)),0)))))),0),"")</f>
        <v/>
      </c>
      <c r="U1468" s="22" t="str">
        <f>IFERROR(MAX(IF(OR(P1468="",Q1468="",R1468=""),"",IF(AND(MONTH(E1468)=2,MONTH(F1468)=2),(NETWORKDAYS(E1468,F1468,Lister!$D$7:$D$16)-R1468)*O1468/NETWORKDAYS(Lister!$D$21,Lister!$E$21,Lister!$D$7:$D$16),IF(AND(MONTH(E1468)=2,F1468&gt;DATE(2022,2,28)),(NETWORKDAYS(E1468,Lister!$E$21,Lister!$D$7:$D$16)-R1468)*O1468/NETWORKDAYS(Lister!$D$21,Lister!$E$21,Lister!$D$7:$D$16),IF(AND(E1468&lt;DATE(2022,2,1),MONTH(F1468)=2),(NETWORKDAYS(Lister!$D$21,F1468,Lister!$D$7:$D$16)-R1468)*O1468/NETWORKDAYS(Lister!$D$21,Lister!$E$21,Lister!$D$7:$D$16),IF(AND(E1468&lt;DATE(2022,2,1),F1468&gt;DATE(2022,2,28)),(NETWORKDAYS(Lister!$D$21,Lister!$E$21,Lister!$D$7:$D$16)-R1468)*O1468/NETWORKDAYS(Lister!$D$21,Lister!$E$21,Lister!$D$7:$D$16),IF(OR(AND(E1468&lt;DATE(2022,2,1),F1468&lt;DATE(2022,2,1)),E1468&gt;DATE(2022,2,28)),0)))))),0),"")</f>
        <v/>
      </c>
      <c r="V1468" s="23" t="str">
        <f t="shared" si="157"/>
        <v/>
      </c>
      <c r="W1468" s="23" t="str">
        <f t="shared" si="158"/>
        <v/>
      </c>
      <c r="X1468" s="24" t="str">
        <f t="shared" si="159"/>
        <v/>
      </c>
    </row>
    <row r="1469" spans="1:24" x14ac:dyDescent="0.3">
      <c r="A1469" s="4" t="str">
        <f t="shared" si="160"/>
        <v/>
      </c>
      <c r="B1469" s="41"/>
      <c r="C1469" s="42"/>
      <c r="D1469" s="43"/>
      <c r="E1469" s="44"/>
      <c r="F1469" s="44"/>
      <c r="G1469" s="17" t="str">
        <f>IF(OR(E1469="",F1469=""),"",NETWORKDAYS(E1469,F1469,Lister!$D$7:$D$16))</f>
        <v/>
      </c>
      <c r="I1469" s="45" t="str">
        <f t="shared" si="154"/>
        <v/>
      </c>
      <c r="J1469" s="46"/>
      <c r="K1469" s="47">
        <f>IF(ISNUMBER('Opsparede løndele'!I1454),J1469+'Opsparede løndele'!I1454,J1469)</f>
        <v>0</v>
      </c>
      <c r="L1469" s="48"/>
      <c r="M1469" s="49"/>
      <c r="N1469" s="23" t="str">
        <f t="shared" si="155"/>
        <v/>
      </c>
      <c r="O1469" s="21" t="str">
        <f t="shared" si="156"/>
        <v/>
      </c>
      <c r="P1469" s="49"/>
      <c r="Q1469" s="49"/>
      <c r="R1469" s="49"/>
      <c r="S1469" s="22" t="str">
        <f>IFERROR(MAX(IF(OR(P1469="",Q1469="",R1469=""),"",IF(AND(MONTH(E1469)=12,MONTH(F1469)=12),(NETWORKDAYS(E1469,F1469,Lister!$D$7:$D$16)-P1469)*O1469/NETWORKDAYS(Lister!$D$19,Lister!$E$19,Lister!$D$7:$D$16),IF(AND(MONTH(E1469)=12,F1469&gt;DATE(2021,12,31)),(NETWORKDAYS(E1469,Lister!$E$19,Lister!$D$7:$D$16)-P1469)*O1469/NETWORKDAYS(Lister!$D$19,Lister!$E$19,Lister!$D$7:$D$16),IF(E1469&gt;DATE(2021,12,31),0)))),0),"")</f>
        <v/>
      </c>
      <c r="T1469" s="22" t="str">
        <f>IFERROR(MAX(IF(OR(P1469="",Q1469="",R1469=""),"",IF(AND(MONTH(E1469)=1,MONTH(F1469)=1),(NETWORKDAYS(E1469,F1469,Lister!$D$7:$D$16)-Q1469)*O1469/NETWORKDAYS(Lister!$D$20,Lister!$E$20,Lister!$D$7:$D$16),IF(AND(MONTH(E1469)=1,F1469&gt;DATE(2022,1,31)),(NETWORKDAYS(E1469,Lister!$E$20,Lister!$D$7:$D$16)-Q1469)*O1469/NETWORKDAYS(Lister!$D$20,Lister!$E$20,Lister!$D$7:$D$16),IF(AND(E1469&lt;DATE(2022,1,1),MONTH(F1469)=1),(NETWORKDAYS(Lister!$D$20,F1469,Lister!$D$7:$D$16)-Q1469)*O1469/NETWORKDAYS(Lister!$D$20,Lister!$E$20,Lister!$D$7:$D$16),IF(AND(E1469&lt;DATE(2022,1,1),F1469&gt;DATE(2022,1,31)),(NETWORKDAYS(Lister!$D$20,Lister!$E$20,Lister!$D$7:$D$16)-Q1469)*O1469/NETWORKDAYS(Lister!$D$20,Lister!$E$20,Lister!$D$7:$D$16),IF(OR(AND(E1469&lt;DATE(2022,1,1),F1469&lt;DATE(2022,1,1)),E1469&gt;DATE(2022,1,31)),0)))))),0),"")</f>
        <v/>
      </c>
      <c r="U1469" s="22" t="str">
        <f>IFERROR(MAX(IF(OR(P1469="",Q1469="",R1469=""),"",IF(AND(MONTH(E1469)=2,MONTH(F1469)=2),(NETWORKDAYS(E1469,F1469,Lister!$D$7:$D$16)-R1469)*O1469/NETWORKDAYS(Lister!$D$21,Lister!$E$21,Lister!$D$7:$D$16),IF(AND(MONTH(E1469)=2,F1469&gt;DATE(2022,2,28)),(NETWORKDAYS(E1469,Lister!$E$21,Lister!$D$7:$D$16)-R1469)*O1469/NETWORKDAYS(Lister!$D$21,Lister!$E$21,Lister!$D$7:$D$16),IF(AND(E1469&lt;DATE(2022,2,1),MONTH(F1469)=2),(NETWORKDAYS(Lister!$D$21,F1469,Lister!$D$7:$D$16)-R1469)*O1469/NETWORKDAYS(Lister!$D$21,Lister!$E$21,Lister!$D$7:$D$16),IF(AND(E1469&lt;DATE(2022,2,1),F1469&gt;DATE(2022,2,28)),(NETWORKDAYS(Lister!$D$21,Lister!$E$21,Lister!$D$7:$D$16)-R1469)*O1469/NETWORKDAYS(Lister!$D$21,Lister!$E$21,Lister!$D$7:$D$16),IF(OR(AND(E1469&lt;DATE(2022,2,1),F1469&lt;DATE(2022,2,1)),E1469&gt;DATE(2022,2,28)),0)))))),0),"")</f>
        <v/>
      </c>
      <c r="V1469" s="23" t="str">
        <f t="shared" si="157"/>
        <v/>
      </c>
      <c r="W1469" s="23" t="str">
        <f t="shared" si="158"/>
        <v/>
      </c>
      <c r="X1469" s="24" t="str">
        <f t="shared" si="159"/>
        <v/>
      </c>
    </row>
    <row r="1470" spans="1:24" x14ac:dyDescent="0.3">
      <c r="A1470" s="4" t="str">
        <f t="shared" si="160"/>
        <v/>
      </c>
      <c r="B1470" s="41"/>
      <c r="C1470" s="42"/>
      <c r="D1470" s="43"/>
      <c r="E1470" s="44"/>
      <c r="F1470" s="44"/>
      <c r="G1470" s="17" t="str">
        <f>IF(OR(E1470="",F1470=""),"",NETWORKDAYS(E1470,F1470,Lister!$D$7:$D$16))</f>
        <v/>
      </c>
      <c r="I1470" s="45" t="str">
        <f t="shared" si="154"/>
        <v/>
      </c>
      <c r="J1470" s="46"/>
      <c r="K1470" s="47">
        <f>IF(ISNUMBER('Opsparede løndele'!I1455),J1470+'Opsparede løndele'!I1455,J1470)</f>
        <v>0</v>
      </c>
      <c r="L1470" s="48"/>
      <c r="M1470" s="49"/>
      <c r="N1470" s="23" t="str">
        <f t="shared" si="155"/>
        <v/>
      </c>
      <c r="O1470" s="21" t="str">
        <f t="shared" si="156"/>
        <v/>
      </c>
      <c r="P1470" s="49"/>
      <c r="Q1470" s="49"/>
      <c r="R1470" s="49"/>
      <c r="S1470" s="22" t="str">
        <f>IFERROR(MAX(IF(OR(P1470="",Q1470="",R1470=""),"",IF(AND(MONTH(E1470)=12,MONTH(F1470)=12),(NETWORKDAYS(E1470,F1470,Lister!$D$7:$D$16)-P1470)*O1470/NETWORKDAYS(Lister!$D$19,Lister!$E$19,Lister!$D$7:$D$16),IF(AND(MONTH(E1470)=12,F1470&gt;DATE(2021,12,31)),(NETWORKDAYS(E1470,Lister!$E$19,Lister!$D$7:$D$16)-P1470)*O1470/NETWORKDAYS(Lister!$D$19,Lister!$E$19,Lister!$D$7:$D$16),IF(E1470&gt;DATE(2021,12,31),0)))),0),"")</f>
        <v/>
      </c>
      <c r="T1470" s="22" t="str">
        <f>IFERROR(MAX(IF(OR(P1470="",Q1470="",R1470=""),"",IF(AND(MONTH(E1470)=1,MONTH(F1470)=1),(NETWORKDAYS(E1470,F1470,Lister!$D$7:$D$16)-Q1470)*O1470/NETWORKDAYS(Lister!$D$20,Lister!$E$20,Lister!$D$7:$D$16),IF(AND(MONTH(E1470)=1,F1470&gt;DATE(2022,1,31)),(NETWORKDAYS(E1470,Lister!$E$20,Lister!$D$7:$D$16)-Q1470)*O1470/NETWORKDAYS(Lister!$D$20,Lister!$E$20,Lister!$D$7:$D$16),IF(AND(E1470&lt;DATE(2022,1,1),MONTH(F1470)=1),(NETWORKDAYS(Lister!$D$20,F1470,Lister!$D$7:$D$16)-Q1470)*O1470/NETWORKDAYS(Lister!$D$20,Lister!$E$20,Lister!$D$7:$D$16),IF(AND(E1470&lt;DATE(2022,1,1),F1470&gt;DATE(2022,1,31)),(NETWORKDAYS(Lister!$D$20,Lister!$E$20,Lister!$D$7:$D$16)-Q1470)*O1470/NETWORKDAYS(Lister!$D$20,Lister!$E$20,Lister!$D$7:$D$16),IF(OR(AND(E1470&lt;DATE(2022,1,1),F1470&lt;DATE(2022,1,1)),E1470&gt;DATE(2022,1,31)),0)))))),0),"")</f>
        <v/>
      </c>
      <c r="U1470" s="22" t="str">
        <f>IFERROR(MAX(IF(OR(P1470="",Q1470="",R1470=""),"",IF(AND(MONTH(E1470)=2,MONTH(F1470)=2),(NETWORKDAYS(E1470,F1470,Lister!$D$7:$D$16)-R1470)*O1470/NETWORKDAYS(Lister!$D$21,Lister!$E$21,Lister!$D$7:$D$16),IF(AND(MONTH(E1470)=2,F1470&gt;DATE(2022,2,28)),(NETWORKDAYS(E1470,Lister!$E$21,Lister!$D$7:$D$16)-R1470)*O1470/NETWORKDAYS(Lister!$D$21,Lister!$E$21,Lister!$D$7:$D$16),IF(AND(E1470&lt;DATE(2022,2,1),MONTH(F1470)=2),(NETWORKDAYS(Lister!$D$21,F1470,Lister!$D$7:$D$16)-R1470)*O1470/NETWORKDAYS(Lister!$D$21,Lister!$E$21,Lister!$D$7:$D$16),IF(AND(E1470&lt;DATE(2022,2,1),F1470&gt;DATE(2022,2,28)),(NETWORKDAYS(Lister!$D$21,Lister!$E$21,Lister!$D$7:$D$16)-R1470)*O1470/NETWORKDAYS(Lister!$D$21,Lister!$E$21,Lister!$D$7:$D$16),IF(OR(AND(E1470&lt;DATE(2022,2,1),F1470&lt;DATE(2022,2,1)),E1470&gt;DATE(2022,2,28)),0)))))),0),"")</f>
        <v/>
      </c>
      <c r="V1470" s="23" t="str">
        <f t="shared" si="157"/>
        <v/>
      </c>
      <c r="W1470" s="23" t="str">
        <f t="shared" si="158"/>
        <v/>
      </c>
      <c r="X1470" s="24" t="str">
        <f t="shared" si="159"/>
        <v/>
      </c>
    </row>
    <row r="1471" spans="1:24" x14ac:dyDescent="0.3">
      <c r="A1471" s="4" t="str">
        <f t="shared" si="160"/>
        <v/>
      </c>
      <c r="B1471" s="41"/>
      <c r="C1471" s="42"/>
      <c r="D1471" s="43"/>
      <c r="E1471" s="44"/>
      <c r="F1471" s="44"/>
      <c r="G1471" s="17" t="str">
        <f>IF(OR(E1471="",F1471=""),"",NETWORKDAYS(E1471,F1471,Lister!$D$7:$D$16))</f>
        <v/>
      </c>
      <c r="I1471" s="45" t="str">
        <f t="shared" si="154"/>
        <v/>
      </c>
      <c r="J1471" s="46"/>
      <c r="K1471" s="47">
        <f>IF(ISNUMBER('Opsparede løndele'!I1456),J1471+'Opsparede løndele'!I1456,J1471)</f>
        <v>0</v>
      </c>
      <c r="L1471" s="48"/>
      <c r="M1471" s="49"/>
      <c r="N1471" s="23" t="str">
        <f t="shared" si="155"/>
        <v/>
      </c>
      <c r="O1471" s="21" t="str">
        <f t="shared" si="156"/>
        <v/>
      </c>
      <c r="P1471" s="49"/>
      <c r="Q1471" s="49"/>
      <c r="R1471" s="49"/>
      <c r="S1471" s="22" t="str">
        <f>IFERROR(MAX(IF(OR(P1471="",Q1471="",R1471=""),"",IF(AND(MONTH(E1471)=12,MONTH(F1471)=12),(NETWORKDAYS(E1471,F1471,Lister!$D$7:$D$16)-P1471)*O1471/NETWORKDAYS(Lister!$D$19,Lister!$E$19,Lister!$D$7:$D$16),IF(AND(MONTH(E1471)=12,F1471&gt;DATE(2021,12,31)),(NETWORKDAYS(E1471,Lister!$E$19,Lister!$D$7:$D$16)-P1471)*O1471/NETWORKDAYS(Lister!$D$19,Lister!$E$19,Lister!$D$7:$D$16),IF(E1471&gt;DATE(2021,12,31),0)))),0),"")</f>
        <v/>
      </c>
      <c r="T1471" s="22" t="str">
        <f>IFERROR(MAX(IF(OR(P1471="",Q1471="",R1471=""),"",IF(AND(MONTH(E1471)=1,MONTH(F1471)=1),(NETWORKDAYS(E1471,F1471,Lister!$D$7:$D$16)-Q1471)*O1471/NETWORKDAYS(Lister!$D$20,Lister!$E$20,Lister!$D$7:$D$16),IF(AND(MONTH(E1471)=1,F1471&gt;DATE(2022,1,31)),(NETWORKDAYS(E1471,Lister!$E$20,Lister!$D$7:$D$16)-Q1471)*O1471/NETWORKDAYS(Lister!$D$20,Lister!$E$20,Lister!$D$7:$D$16),IF(AND(E1471&lt;DATE(2022,1,1),MONTH(F1471)=1),(NETWORKDAYS(Lister!$D$20,F1471,Lister!$D$7:$D$16)-Q1471)*O1471/NETWORKDAYS(Lister!$D$20,Lister!$E$20,Lister!$D$7:$D$16),IF(AND(E1471&lt;DATE(2022,1,1),F1471&gt;DATE(2022,1,31)),(NETWORKDAYS(Lister!$D$20,Lister!$E$20,Lister!$D$7:$D$16)-Q1471)*O1471/NETWORKDAYS(Lister!$D$20,Lister!$E$20,Lister!$D$7:$D$16),IF(OR(AND(E1471&lt;DATE(2022,1,1),F1471&lt;DATE(2022,1,1)),E1471&gt;DATE(2022,1,31)),0)))))),0),"")</f>
        <v/>
      </c>
      <c r="U1471" s="22" t="str">
        <f>IFERROR(MAX(IF(OR(P1471="",Q1471="",R1471=""),"",IF(AND(MONTH(E1471)=2,MONTH(F1471)=2),(NETWORKDAYS(E1471,F1471,Lister!$D$7:$D$16)-R1471)*O1471/NETWORKDAYS(Lister!$D$21,Lister!$E$21,Lister!$D$7:$D$16),IF(AND(MONTH(E1471)=2,F1471&gt;DATE(2022,2,28)),(NETWORKDAYS(E1471,Lister!$E$21,Lister!$D$7:$D$16)-R1471)*O1471/NETWORKDAYS(Lister!$D$21,Lister!$E$21,Lister!$D$7:$D$16),IF(AND(E1471&lt;DATE(2022,2,1),MONTH(F1471)=2),(NETWORKDAYS(Lister!$D$21,F1471,Lister!$D$7:$D$16)-R1471)*O1471/NETWORKDAYS(Lister!$D$21,Lister!$E$21,Lister!$D$7:$D$16),IF(AND(E1471&lt;DATE(2022,2,1),F1471&gt;DATE(2022,2,28)),(NETWORKDAYS(Lister!$D$21,Lister!$E$21,Lister!$D$7:$D$16)-R1471)*O1471/NETWORKDAYS(Lister!$D$21,Lister!$E$21,Lister!$D$7:$D$16),IF(OR(AND(E1471&lt;DATE(2022,2,1),F1471&lt;DATE(2022,2,1)),E1471&gt;DATE(2022,2,28)),0)))))),0),"")</f>
        <v/>
      </c>
      <c r="V1471" s="23" t="str">
        <f t="shared" si="157"/>
        <v/>
      </c>
      <c r="W1471" s="23" t="str">
        <f t="shared" si="158"/>
        <v/>
      </c>
      <c r="X1471" s="24" t="str">
        <f t="shared" si="159"/>
        <v/>
      </c>
    </row>
    <row r="1472" spans="1:24" x14ac:dyDescent="0.3">
      <c r="A1472" s="4" t="str">
        <f t="shared" si="160"/>
        <v/>
      </c>
      <c r="B1472" s="41"/>
      <c r="C1472" s="42"/>
      <c r="D1472" s="43"/>
      <c r="E1472" s="44"/>
      <c r="F1472" s="44"/>
      <c r="G1472" s="17" t="str">
        <f>IF(OR(E1472="",F1472=""),"",NETWORKDAYS(E1472,F1472,Lister!$D$7:$D$16))</f>
        <v/>
      </c>
      <c r="I1472" s="45" t="str">
        <f t="shared" si="154"/>
        <v/>
      </c>
      <c r="J1472" s="46"/>
      <c r="K1472" s="47">
        <f>IF(ISNUMBER('Opsparede løndele'!I1457),J1472+'Opsparede løndele'!I1457,J1472)</f>
        <v>0</v>
      </c>
      <c r="L1472" s="48"/>
      <c r="M1472" s="49"/>
      <c r="N1472" s="23" t="str">
        <f t="shared" si="155"/>
        <v/>
      </c>
      <c r="O1472" s="21" t="str">
        <f t="shared" si="156"/>
        <v/>
      </c>
      <c r="P1472" s="49"/>
      <c r="Q1472" s="49"/>
      <c r="R1472" s="49"/>
      <c r="S1472" s="22" t="str">
        <f>IFERROR(MAX(IF(OR(P1472="",Q1472="",R1472=""),"",IF(AND(MONTH(E1472)=12,MONTH(F1472)=12),(NETWORKDAYS(E1472,F1472,Lister!$D$7:$D$16)-P1472)*O1472/NETWORKDAYS(Lister!$D$19,Lister!$E$19,Lister!$D$7:$D$16),IF(AND(MONTH(E1472)=12,F1472&gt;DATE(2021,12,31)),(NETWORKDAYS(E1472,Lister!$E$19,Lister!$D$7:$D$16)-P1472)*O1472/NETWORKDAYS(Lister!$D$19,Lister!$E$19,Lister!$D$7:$D$16),IF(E1472&gt;DATE(2021,12,31),0)))),0),"")</f>
        <v/>
      </c>
      <c r="T1472" s="22" t="str">
        <f>IFERROR(MAX(IF(OR(P1472="",Q1472="",R1472=""),"",IF(AND(MONTH(E1472)=1,MONTH(F1472)=1),(NETWORKDAYS(E1472,F1472,Lister!$D$7:$D$16)-Q1472)*O1472/NETWORKDAYS(Lister!$D$20,Lister!$E$20,Lister!$D$7:$D$16),IF(AND(MONTH(E1472)=1,F1472&gt;DATE(2022,1,31)),(NETWORKDAYS(E1472,Lister!$E$20,Lister!$D$7:$D$16)-Q1472)*O1472/NETWORKDAYS(Lister!$D$20,Lister!$E$20,Lister!$D$7:$D$16),IF(AND(E1472&lt;DATE(2022,1,1),MONTH(F1472)=1),(NETWORKDAYS(Lister!$D$20,F1472,Lister!$D$7:$D$16)-Q1472)*O1472/NETWORKDAYS(Lister!$D$20,Lister!$E$20,Lister!$D$7:$D$16),IF(AND(E1472&lt;DATE(2022,1,1),F1472&gt;DATE(2022,1,31)),(NETWORKDAYS(Lister!$D$20,Lister!$E$20,Lister!$D$7:$D$16)-Q1472)*O1472/NETWORKDAYS(Lister!$D$20,Lister!$E$20,Lister!$D$7:$D$16),IF(OR(AND(E1472&lt;DATE(2022,1,1),F1472&lt;DATE(2022,1,1)),E1472&gt;DATE(2022,1,31)),0)))))),0),"")</f>
        <v/>
      </c>
      <c r="U1472" s="22" t="str">
        <f>IFERROR(MAX(IF(OR(P1472="",Q1472="",R1472=""),"",IF(AND(MONTH(E1472)=2,MONTH(F1472)=2),(NETWORKDAYS(E1472,F1472,Lister!$D$7:$D$16)-R1472)*O1472/NETWORKDAYS(Lister!$D$21,Lister!$E$21,Lister!$D$7:$D$16),IF(AND(MONTH(E1472)=2,F1472&gt;DATE(2022,2,28)),(NETWORKDAYS(E1472,Lister!$E$21,Lister!$D$7:$D$16)-R1472)*O1472/NETWORKDAYS(Lister!$D$21,Lister!$E$21,Lister!$D$7:$D$16),IF(AND(E1472&lt;DATE(2022,2,1),MONTH(F1472)=2),(NETWORKDAYS(Lister!$D$21,F1472,Lister!$D$7:$D$16)-R1472)*O1472/NETWORKDAYS(Lister!$D$21,Lister!$E$21,Lister!$D$7:$D$16),IF(AND(E1472&lt;DATE(2022,2,1),F1472&gt;DATE(2022,2,28)),(NETWORKDAYS(Lister!$D$21,Lister!$E$21,Lister!$D$7:$D$16)-R1472)*O1472/NETWORKDAYS(Lister!$D$21,Lister!$E$21,Lister!$D$7:$D$16),IF(OR(AND(E1472&lt;DATE(2022,2,1),F1472&lt;DATE(2022,2,1)),E1472&gt;DATE(2022,2,28)),0)))))),0),"")</f>
        <v/>
      </c>
      <c r="V1472" s="23" t="str">
        <f t="shared" si="157"/>
        <v/>
      </c>
      <c r="W1472" s="23" t="str">
        <f t="shared" si="158"/>
        <v/>
      </c>
      <c r="X1472" s="24" t="str">
        <f t="shared" si="159"/>
        <v/>
      </c>
    </row>
    <row r="1473" spans="1:24" x14ac:dyDescent="0.3">
      <c r="A1473" s="4" t="str">
        <f t="shared" si="160"/>
        <v/>
      </c>
      <c r="B1473" s="41"/>
      <c r="C1473" s="42"/>
      <c r="D1473" s="43"/>
      <c r="E1473" s="44"/>
      <c r="F1473" s="44"/>
      <c r="G1473" s="17" t="str">
        <f>IF(OR(E1473="",F1473=""),"",NETWORKDAYS(E1473,F1473,Lister!$D$7:$D$16))</f>
        <v/>
      </c>
      <c r="I1473" s="45" t="str">
        <f t="shared" si="154"/>
        <v/>
      </c>
      <c r="J1473" s="46"/>
      <c r="K1473" s="47">
        <f>IF(ISNUMBER('Opsparede løndele'!I1458),J1473+'Opsparede løndele'!I1458,J1473)</f>
        <v>0</v>
      </c>
      <c r="L1473" s="48"/>
      <c r="M1473" s="49"/>
      <c r="N1473" s="23" t="str">
        <f t="shared" si="155"/>
        <v/>
      </c>
      <c r="O1473" s="21" t="str">
        <f t="shared" si="156"/>
        <v/>
      </c>
      <c r="P1473" s="49"/>
      <c r="Q1473" s="49"/>
      <c r="R1473" s="49"/>
      <c r="S1473" s="22" t="str">
        <f>IFERROR(MAX(IF(OR(P1473="",Q1473="",R1473=""),"",IF(AND(MONTH(E1473)=12,MONTH(F1473)=12),(NETWORKDAYS(E1473,F1473,Lister!$D$7:$D$16)-P1473)*O1473/NETWORKDAYS(Lister!$D$19,Lister!$E$19,Lister!$D$7:$D$16),IF(AND(MONTH(E1473)=12,F1473&gt;DATE(2021,12,31)),(NETWORKDAYS(E1473,Lister!$E$19,Lister!$D$7:$D$16)-P1473)*O1473/NETWORKDAYS(Lister!$D$19,Lister!$E$19,Lister!$D$7:$D$16),IF(E1473&gt;DATE(2021,12,31),0)))),0),"")</f>
        <v/>
      </c>
      <c r="T1473" s="22" t="str">
        <f>IFERROR(MAX(IF(OR(P1473="",Q1473="",R1473=""),"",IF(AND(MONTH(E1473)=1,MONTH(F1473)=1),(NETWORKDAYS(E1473,F1473,Lister!$D$7:$D$16)-Q1473)*O1473/NETWORKDAYS(Lister!$D$20,Lister!$E$20,Lister!$D$7:$D$16),IF(AND(MONTH(E1473)=1,F1473&gt;DATE(2022,1,31)),(NETWORKDAYS(E1473,Lister!$E$20,Lister!$D$7:$D$16)-Q1473)*O1473/NETWORKDAYS(Lister!$D$20,Lister!$E$20,Lister!$D$7:$D$16),IF(AND(E1473&lt;DATE(2022,1,1),MONTH(F1473)=1),(NETWORKDAYS(Lister!$D$20,F1473,Lister!$D$7:$D$16)-Q1473)*O1473/NETWORKDAYS(Lister!$D$20,Lister!$E$20,Lister!$D$7:$D$16),IF(AND(E1473&lt;DATE(2022,1,1),F1473&gt;DATE(2022,1,31)),(NETWORKDAYS(Lister!$D$20,Lister!$E$20,Lister!$D$7:$D$16)-Q1473)*O1473/NETWORKDAYS(Lister!$D$20,Lister!$E$20,Lister!$D$7:$D$16),IF(OR(AND(E1473&lt;DATE(2022,1,1),F1473&lt;DATE(2022,1,1)),E1473&gt;DATE(2022,1,31)),0)))))),0),"")</f>
        <v/>
      </c>
      <c r="U1473" s="22" t="str">
        <f>IFERROR(MAX(IF(OR(P1473="",Q1473="",R1473=""),"",IF(AND(MONTH(E1473)=2,MONTH(F1473)=2),(NETWORKDAYS(E1473,F1473,Lister!$D$7:$D$16)-R1473)*O1473/NETWORKDAYS(Lister!$D$21,Lister!$E$21,Lister!$D$7:$D$16),IF(AND(MONTH(E1473)=2,F1473&gt;DATE(2022,2,28)),(NETWORKDAYS(E1473,Lister!$E$21,Lister!$D$7:$D$16)-R1473)*O1473/NETWORKDAYS(Lister!$D$21,Lister!$E$21,Lister!$D$7:$D$16),IF(AND(E1473&lt;DATE(2022,2,1),MONTH(F1473)=2),(NETWORKDAYS(Lister!$D$21,F1473,Lister!$D$7:$D$16)-R1473)*O1473/NETWORKDAYS(Lister!$D$21,Lister!$E$21,Lister!$D$7:$D$16),IF(AND(E1473&lt;DATE(2022,2,1),F1473&gt;DATE(2022,2,28)),(NETWORKDAYS(Lister!$D$21,Lister!$E$21,Lister!$D$7:$D$16)-R1473)*O1473/NETWORKDAYS(Lister!$D$21,Lister!$E$21,Lister!$D$7:$D$16),IF(OR(AND(E1473&lt;DATE(2022,2,1),F1473&lt;DATE(2022,2,1)),E1473&gt;DATE(2022,2,28)),0)))))),0),"")</f>
        <v/>
      </c>
      <c r="V1473" s="23" t="str">
        <f t="shared" si="157"/>
        <v/>
      </c>
      <c r="W1473" s="23" t="str">
        <f t="shared" si="158"/>
        <v/>
      </c>
      <c r="X1473" s="24" t="str">
        <f t="shared" si="159"/>
        <v/>
      </c>
    </row>
    <row r="1474" spans="1:24" x14ac:dyDescent="0.3">
      <c r="A1474" s="4" t="str">
        <f t="shared" si="160"/>
        <v/>
      </c>
      <c r="B1474" s="41"/>
      <c r="C1474" s="42"/>
      <c r="D1474" s="43"/>
      <c r="E1474" s="44"/>
      <c r="F1474" s="44"/>
      <c r="G1474" s="17" t="str">
        <f>IF(OR(E1474="",F1474=""),"",NETWORKDAYS(E1474,F1474,Lister!$D$7:$D$16))</f>
        <v/>
      </c>
      <c r="I1474" s="45" t="str">
        <f t="shared" si="154"/>
        <v/>
      </c>
      <c r="J1474" s="46"/>
      <c r="K1474" s="47">
        <f>IF(ISNUMBER('Opsparede løndele'!I1459),J1474+'Opsparede løndele'!I1459,J1474)</f>
        <v>0</v>
      </c>
      <c r="L1474" s="48"/>
      <c r="M1474" s="49"/>
      <c r="N1474" s="23" t="str">
        <f t="shared" si="155"/>
        <v/>
      </c>
      <c r="O1474" s="21" t="str">
        <f t="shared" si="156"/>
        <v/>
      </c>
      <c r="P1474" s="49"/>
      <c r="Q1474" s="49"/>
      <c r="R1474" s="49"/>
      <c r="S1474" s="22" t="str">
        <f>IFERROR(MAX(IF(OR(P1474="",Q1474="",R1474=""),"",IF(AND(MONTH(E1474)=12,MONTH(F1474)=12),(NETWORKDAYS(E1474,F1474,Lister!$D$7:$D$16)-P1474)*O1474/NETWORKDAYS(Lister!$D$19,Lister!$E$19,Lister!$D$7:$D$16),IF(AND(MONTH(E1474)=12,F1474&gt;DATE(2021,12,31)),(NETWORKDAYS(E1474,Lister!$E$19,Lister!$D$7:$D$16)-P1474)*O1474/NETWORKDAYS(Lister!$D$19,Lister!$E$19,Lister!$D$7:$D$16),IF(E1474&gt;DATE(2021,12,31),0)))),0),"")</f>
        <v/>
      </c>
      <c r="T1474" s="22" t="str">
        <f>IFERROR(MAX(IF(OR(P1474="",Q1474="",R1474=""),"",IF(AND(MONTH(E1474)=1,MONTH(F1474)=1),(NETWORKDAYS(E1474,F1474,Lister!$D$7:$D$16)-Q1474)*O1474/NETWORKDAYS(Lister!$D$20,Lister!$E$20,Lister!$D$7:$D$16),IF(AND(MONTH(E1474)=1,F1474&gt;DATE(2022,1,31)),(NETWORKDAYS(E1474,Lister!$E$20,Lister!$D$7:$D$16)-Q1474)*O1474/NETWORKDAYS(Lister!$D$20,Lister!$E$20,Lister!$D$7:$D$16),IF(AND(E1474&lt;DATE(2022,1,1),MONTH(F1474)=1),(NETWORKDAYS(Lister!$D$20,F1474,Lister!$D$7:$D$16)-Q1474)*O1474/NETWORKDAYS(Lister!$D$20,Lister!$E$20,Lister!$D$7:$D$16),IF(AND(E1474&lt;DATE(2022,1,1),F1474&gt;DATE(2022,1,31)),(NETWORKDAYS(Lister!$D$20,Lister!$E$20,Lister!$D$7:$D$16)-Q1474)*O1474/NETWORKDAYS(Lister!$D$20,Lister!$E$20,Lister!$D$7:$D$16),IF(OR(AND(E1474&lt;DATE(2022,1,1),F1474&lt;DATE(2022,1,1)),E1474&gt;DATE(2022,1,31)),0)))))),0),"")</f>
        <v/>
      </c>
      <c r="U1474" s="22" t="str">
        <f>IFERROR(MAX(IF(OR(P1474="",Q1474="",R1474=""),"",IF(AND(MONTH(E1474)=2,MONTH(F1474)=2),(NETWORKDAYS(E1474,F1474,Lister!$D$7:$D$16)-R1474)*O1474/NETWORKDAYS(Lister!$D$21,Lister!$E$21,Lister!$D$7:$D$16),IF(AND(MONTH(E1474)=2,F1474&gt;DATE(2022,2,28)),(NETWORKDAYS(E1474,Lister!$E$21,Lister!$D$7:$D$16)-R1474)*O1474/NETWORKDAYS(Lister!$D$21,Lister!$E$21,Lister!$D$7:$D$16),IF(AND(E1474&lt;DATE(2022,2,1),MONTH(F1474)=2),(NETWORKDAYS(Lister!$D$21,F1474,Lister!$D$7:$D$16)-R1474)*O1474/NETWORKDAYS(Lister!$D$21,Lister!$E$21,Lister!$D$7:$D$16),IF(AND(E1474&lt;DATE(2022,2,1),F1474&gt;DATE(2022,2,28)),(NETWORKDAYS(Lister!$D$21,Lister!$E$21,Lister!$D$7:$D$16)-R1474)*O1474/NETWORKDAYS(Lister!$D$21,Lister!$E$21,Lister!$D$7:$D$16),IF(OR(AND(E1474&lt;DATE(2022,2,1),F1474&lt;DATE(2022,2,1)),E1474&gt;DATE(2022,2,28)),0)))))),0),"")</f>
        <v/>
      </c>
      <c r="V1474" s="23" t="str">
        <f t="shared" si="157"/>
        <v/>
      </c>
      <c r="W1474" s="23" t="str">
        <f t="shared" si="158"/>
        <v/>
      </c>
      <c r="X1474" s="24" t="str">
        <f t="shared" si="159"/>
        <v/>
      </c>
    </row>
    <row r="1475" spans="1:24" x14ac:dyDescent="0.3">
      <c r="A1475" s="4" t="str">
        <f t="shared" si="160"/>
        <v/>
      </c>
      <c r="B1475" s="41"/>
      <c r="C1475" s="42"/>
      <c r="D1475" s="43"/>
      <c r="E1475" s="44"/>
      <c r="F1475" s="44"/>
      <c r="G1475" s="17" t="str">
        <f>IF(OR(E1475="",F1475=""),"",NETWORKDAYS(E1475,F1475,Lister!$D$7:$D$16))</f>
        <v/>
      </c>
      <c r="I1475" s="45" t="str">
        <f t="shared" si="154"/>
        <v/>
      </c>
      <c r="J1475" s="46"/>
      <c r="K1475" s="47">
        <f>IF(ISNUMBER('Opsparede løndele'!I1460),J1475+'Opsparede løndele'!I1460,J1475)</f>
        <v>0</v>
      </c>
      <c r="L1475" s="48"/>
      <c r="M1475" s="49"/>
      <c r="N1475" s="23" t="str">
        <f t="shared" si="155"/>
        <v/>
      </c>
      <c r="O1475" s="21" t="str">
        <f t="shared" si="156"/>
        <v/>
      </c>
      <c r="P1475" s="49"/>
      <c r="Q1475" s="49"/>
      <c r="R1475" s="49"/>
      <c r="S1475" s="22" t="str">
        <f>IFERROR(MAX(IF(OR(P1475="",Q1475="",R1475=""),"",IF(AND(MONTH(E1475)=12,MONTH(F1475)=12),(NETWORKDAYS(E1475,F1475,Lister!$D$7:$D$16)-P1475)*O1475/NETWORKDAYS(Lister!$D$19,Lister!$E$19,Lister!$D$7:$D$16),IF(AND(MONTH(E1475)=12,F1475&gt;DATE(2021,12,31)),(NETWORKDAYS(E1475,Lister!$E$19,Lister!$D$7:$D$16)-P1475)*O1475/NETWORKDAYS(Lister!$D$19,Lister!$E$19,Lister!$D$7:$D$16),IF(E1475&gt;DATE(2021,12,31),0)))),0),"")</f>
        <v/>
      </c>
      <c r="T1475" s="22" t="str">
        <f>IFERROR(MAX(IF(OR(P1475="",Q1475="",R1475=""),"",IF(AND(MONTH(E1475)=1,MONTH(F1475)=1),(NETWORKDAYS(E1475,F1475,Lister!$D$7:$D$16)-Q1475)*O1475/NETWORKDAYS(Lister!$D$20,Lister!$E$20,Lister!$D$7:$D$16),IF(AND(MONTH(E1475)=1,F1475&gt;DATE(2022,1,31)),(NETWORKDAYS(E1475,Lister!$E$20,Lister!$D$7:$D$16)-Q1475)*O1475/NETWORKDAYS(Lister!$D$20,Lister!$E$20,Lister!$D$7:$D$16),IF(AND(E1475&lt;DATE(2022,1,1),MONTH(F1475)=1),(NETWORKDAYS(Lister!$D$20,F1475,Lister!$D$7:$D$16)-Q1475)*O1475/NETWORKDAYS(Lister!$D$20,Lister!$E$20,Lister!$D$7:$D$16),IF(AND(E1475&lt;DATE(2022,1,1),F1475&gt;DATE(2022,1,31)),(NETWORKDAYS(Lister!$D$20,Lister!$E$20,Lister!$D$7:$D$16)-Q1475)*O1475/NETWORKDAYS(Lister!$D$20,Lister!$E$20,Lister!$D$7:$D$16),IF(OR(AND(E1475&lt;DATE(2022,1,1),F1475&lt;DATE(2022,1,1)),E1475&gt;DATE(2022,1,31)),0)))))),0),"")</f>
        <v/>
      </c>
      <c r="U1475" s="22" t="str">
        <f>IFERROR(MAX(IF(OR(P1475="",Q1475="",R1475=""),"",IF(AND(MONTH(E1475)=2,MONTH(F1475)=2),(NETWORKDAYS(E1475,F1475,Lister!$D$7:$D$16)-R1475)*O1475/NETWORKDAYS(Lister!$D$21,Lister!$E$21,Lister!$D$7:$D$16),IF(AND(MONTH(E1475)=2,F1475&gt;DATE(2022,2,28)),(NETWORKDAYS(E1475,Lister!$E$21,Lister!$D$7:$D$16)-R1475)*O1475/NETWORKDAYS(Lister!$D$21,Lister!$E$21,Lister!$D$7:$D$16),IF(AND(E1475&lt;DATE(2022,2,1),MONTH(F1475)=2),(NETWORKDAYS(Lister!$D$21,F1475,Lister!$D$7:$D$16)-R1475)*O1475/NETWORKDAYS(Lister!$D$21,Lister!$E$21,Lister!$D$7:$D$16),IF(AND(E1475&lt;DATE(2022,2,1),F1475&gt;DATE(2022,2,28)),(NETWORKDAYS(Lister!$D$21,Lister!$E$21,Lister!$D$7:$D$16)-R1475)*O1475/NETWORKDAYS(Lister!$D$21,Lister!$E$21,Lister!$D$7:$D$16),IF(OR(AND(E1475&lt;DATE(2022,2,1),F1475&lt;DATE(2022,2,1)),E1475&gt;DATE(2022,2,28)),0)))))),0),"")</f>
        <v/>
      </c>
      <c r="V1475" s="23" t="str">
        <f t="shared" si="157"/>
        <v/>
      </c>
      <c r="W1475" s="23" t="str">
        <f t="shared" si="158"/>
        <v/>
      </c>
      <c r="X1475" s="24" t="str">
        <f t="shared" si="159"/>
        <v/>
      </c>
    </row>
    <row r="1476" spans="1:24" x14ac:dyDescent="0.3">
      <c r="A1476" s="4" t="str">
        <f t="shared" si="160"/>
        <v/>
      </c>
      <c r="B1476" s="41"/>
      <c r="C1476" s="42"/>
      <c r="D1476" s="43"/>
      <c r="E1476" s="44"/>
      <c r="F1476" s="44"/>
      <c r="G1476" s="17" t="str">
        <f>IF(OR(E1476="",F1476=""),"",NETWORKDAYS(E1476,F1476,Lister!$D$7:$D$16))</f>
        <v/>
      </c>
      <c r="I1476" s="45" t="str">
        <f t="shared" si="154"/>
        <v/>
      </c>
      <c r="J1476" s="46"/>
      <c r="K1476" s="47">
        <f>IF(ISNUMBER('Opsparede løndele'!I1461),J1476+'Opsparede løndele'!I1461,J1476)</f>
        <v>0</v>
      </c>
      <c r="L1476" s="48"/>
      <c r="M1476" s="49"/>
      <c r="N1476" s="23" t="str">
        <f t="shared" si="155"/>
        <v/>
      </c>
      <c r="O1476" s="21" t="str">
        <f t="shared" si="156"/>
        <v/>
      </c>
      <c r="P1476" s="49"/>
      <c r="Q1476" s="49"/>
      <c r="R1476" s="49"/>
      <c r="S1476" s="22" t="str">
        <f>IFERROR(MAX(IF(OR(P1476="",Q1476="",R1476=""),"",IF(AND(MONTH(E1476)=12,MONTH(F1476)=12),(NETWORKDAYS(E1476,F1476,Lister!$D$7:$D$16)-P1476)*O1476/NETWORKDAYS(Lister!$D$19,Lister!$E$19,Lister!$D$7:$D$16),IF(AND(MONTH(E1476)=12,F1476&gt;DATE(2021,12,31)),(NETWORKDAYS(E1476,Lister!$E$19,Lister!$D$7:$D$16)-P1476)*O1476/NETWORKDAYS(Lister!$D$19,Lister!$E$19,Lister!$D$7:$D$16),IF(E1476&gt;DATE(2021,12,31),0)))),0),"")</f>
        <v/>
      </c>
      <c r="T1476" s="22" t="str">
        <f>IFERROR(MAX(IF(OR(P1476="",Q1476="",R1476=""),"",IF(AND(MONTH(E1476)=1,MONTH(F1476)=1),(NETWORKDAYS(E1476,F1476,Lister!$D$7:$D$16)-Q1476)*O1476/NETWORKDAYS(Lister!$D$20,Lister!$E$20,Lister!$D$7:$D$16),IF(AND(MONTH(E1476)=1,F1476&gt;DATE(2022,1,31)),(NETWORKDAYS(E1476,Lister!$E$20,Lister!$D$7:$D$16)-Q1476)*O1476/NETWORKDAYS(Lister!$D$20,Lister!$E$20,Lister!$D$7:$D$16),IF(AND(E1476&lt;DATE(2022,1,1),MONTH(F1476)=1),(NETWORKDAYS(Lister!$D$20,F1476,Lister!$D$7:$D$16)-Q1476)*O1476/NETWORKDAYS(Lister!$D$20,Lister!$E$20,Lister!$D$7:$D$16),IF(AND(E1476&lt;DATE(2022,1,1),F1476&gt;DATE(2022,1,31)),(NETWORKDAYS(Lister!$D$20,Lister!$E$20,Lister!$D$7:$D$16)-Q1476)*O1476/NETWORKDAYS(Lister!$D$20,Lister!$E$20,Lister!$D$7:$D$16),IF(OR(AND(E1476&lt;DATE(2022,1,1),F1476&lt;DATE(2022,1,1)),E1476&gt;DATE(2022,1,31)),0)))))),0),"")</f>
        <v/>
      </c>
      <c r="U1476" s="22" t="str">
        <f>IFERROR(MAX(IF(OR(P1476="",Q1476="",R1476=""),"",IF(AND(MONTH(E1476)=2,MONTH(F1476)=2),(NETWORKDAYS(E1476,F1476,Lister!$D$7:$D$16)-R1476)*O1476/NETWORKDAYS(Lister!$D$21,Lister!$E$21,Lister!$D$7:$D$16),IF(AND(MONTH(E1476)=2,F1476&gt;DATE(2022,2,28)),(NETWORKDAYS(E1476,Lister!$E$21,Lister!$D$7:$D$16)-R1476)*O1476/NETWORKDAYS(Lister!$D$21,Lister!$E$21,Lister!$D$7:$D$16),IF(AND(E1476&lt;DATE(2022,2,1),MONTH(F1476)=2),(NETWORKDAYS(Lister!$D$21,F1476,Lister!$D$7:$D$16)-R1476)*O1476/NETWORKDAYS(Lister!$D$21,Lister!$E$21,Lister!$D$7:$D$16),IF(AND(E1476&lt;DATE(2022,2,1),F1476&gt;DATE(2022,2,28)),(NETWORKDAYS(Lister!$D$21,Lister!$E$21,Lister!$D$7:$D$16)-R1476)*O1476/NETWORKDAYS(Lister!$D$21,Lister!$E$21,Lister!$D$7:$D$16),IF(OR(AND(E1476&lt;DATE(2022,2,1),F1476&lt;DATE(2022,2,1)),E1476&gt;DATE(2022,2,28)),0)))))),0),"")</f>
        <v/>
      </c>
      <c r="V1476" s="23" t="str">
        <f t="shared" si="157"/>
        <v/>
      </c>
      <c r="W1476" s="23" t="str">
        <f t="shared" si="158"/>
        <v/>
      </c>
      <c r="X1476" s="24" t="str">
        <f t="shared" si="159"/>
        <v/>
      </c>
    </row>
    <row r="1477" spans="1:24" x14ac:dyDescent="0.3">
      <c r="A1477" s="4" t="str">
        <f t="shared" si="160"/>
        <v/>
      </c>
      <c r="B1477" s="41"/>
      <c r="C1477" s="42"/>
      <c r="D1477" s="43"/>
      <c r="E1477" s="44"/>
      <c r="F1477" s="44"/>
      <c r="G1477" s="17" t="str">
        <f>IF(OR(E1477="",F1477=""),"",NETWORKDAYS(E1477,F1477,Lister!$D$7:$D$16))</f>
        <v/>
      </c>
      <c r="I1477" s="45" t="str">
        <f t="shared" si="154"/>
        <v/>
      </c>
      <c r="J1477" s="46"/>
      <c r="K1477" s="47">
        <f>IF(ISNUMBER('Opsparede løndele'!I1462),J1477+'Opsparede løndele'!I1462,J1477)</f>
        <v>0</v>
      </c>
      <c r="L1477" s="48"/>
      <c r="M1477" s="49"/>
      <c r="N1477" s="23" t="str">
        <f t="shared" si="155"/>
        <v/>
      </c>
      <c r="O1477" s="21" t="str">
        <f t="shared" si="156"/>
        <v/>
      </c>
      <c r="P1477" s="49"/>
      <c r="Q1477" s="49"/>
      <c r="R1477" s="49"/>
      <c r="S1477" s="22" t="str">
        <f>IFERROR(MAX(IF(OR(P1477="",Q1477="",R1477=""),"",IF(AND(MONTH(E1477)=12,MONTH(F1477)=12),(NETWORKDAYS(E1477,F1477,Lister!$D$7:$D$16)-P1477)*O1477/NETWORKDAYS(Lister!$D$19,Lister!$E$19,Lister!$D$7:$D$16),IF(AND(MONTH(E1477)=12,F1477&gt;DATE(2021,12,31)),(NETWORKDAYS(E1477,Lister!$E$19,Lister!$D$7:$D$16)-P1477)*O1477/NETWORKDAYS(Lister!$D$19,Lister!$E$19,Lister!$D$7:$D$16),IF(E1477&gt;DATE(2021,12,31),0)))),0),"")</f>
        <v/>
      </c>
      <c r="T1477" s="22" t="str">
        <f>IFERROR(MAX(IF(OR(P1477="",Q1477="",R1477=""),"",IF(AND(MONTH(E1477)=1,MONTH(F1477)=1),(NETWORKDAYS(E1477,F1477,Lister!$D$7:$D$16)-Q1477)*O1477/NETWORKDAYS(Lister!$D$20,Lister!$E$20,Lister!$D$7:$D$16),IF(AND(MONTH(E1477)=1,F1477&gt;DATE(2022,1,31)),(NETWORKDAYS(E1477,Lister!$E$20,Lister!$D$7:$D$16)-Q1477)*O1477/NETWORKDAYS(Lister!$D$20,Lister!$E$20,Lister!$D$7:$D$16),IF(AND(E1477&lt;DATE(2022,1,1),MONTH(F1477)=1),(NETWORKDAYS(Lister!$D$20,F1477,Lister!$D$7:$D$16)-Q1477)*O1477/NETWORKDAYS(Lister!$D$20,Lister!$E$20,Lister!$D$7:$D$16),IF(AND(E1477&lt;DATE(2022,1,1),F1477&gt;DATE(2022,1,31)),(NETWORKDAYS(Lister!$D$20,Lister!$E$20,Lister!$D$7:$D$16)-Q1477)*O1477/NETWORKDAYS(Lister!$D$20,Lister!$E$20,Lister!$D$7:$D$16),IF(OR(AND(E1477&lt;DATE(2022,1,1),F1477&lt;DATE(2022,1,1)),E1477&gt;DATE(2022,1,31)),0)))))),0),"")</f>
        <v/>
      </c>
      <c r="U1477" s="22" t="str">
        <f>IFERROR(MAX(IF(OR(P1477="",Q1477="",R1477=""),"",IF(AND(MONTH(E1477)=2,MONTH(F1477)=2),(NETWORKDAYS(E1477,F1477,Lister!$D$7:$D$16)-R1477)*O1477/NETWORKDAYS(Lister!$D$21,Lister!$E$21,Lister!$D$7:$D$16),IF(AND(MONTH(E1477)=2,F1477&gt;DATE(2022,2,28)),(NETWORKDAYS(E1477,Lister!$E$21,Lister!$D$7:$D$16)-R1477)*O1477/NETWORKDAYS(Lister!$D$21,Lister!$E$21,Lister!$D$7:$D$16),IF(AND(E1477&lt;DATE(2022,2,1),MONTH(F1477)=2),(NETWORKDAYS(Lister!$D$21,F1477,Lister!$D$7:$D$16)-R1477)*O1477/NETWORKDAYS(Lister!$D$21,Lister!$E$21,Lister!$D$7:$D$16),IF(AND(E1477&lt;DATE(2022,2,1),F1477&gt;DATE(2022,2,28)),(NETWORKDAYS(Lister!$D$21,Lister!$E$21,Lister!$D$7:$D$16)-R1477)*O1477/NETWORKDAYS(Lister!$D$21,Lister!$E$21,Lister!$D$7:$D$16),IF(OR(AND(E1477&lt;DATE(2022,2,1),F1477&lt;DATE(2022,2,1)),E1477&gt;DATE(2022,2,28)),0)))))),0),"")</f>
        <v/>
      </c>
      <c r="V1477" s="23" t="str">
        <f t="shared" si="157"/>
        <v/>
      </c>
      <c r="W1477" s="23" t="str">
        <f t="shared" si="158"/>
        <v/>
      </c>
      <c r="X1477" s="24" t="str">
        <f t="shared" si="159"/>
        <v/>
      </c>
    </row>
    <row r="1478" spans="1:24" x14ac:dyDescent="0.3">
      <c r="A1478" s="4" t="str">
        <f t="shared" si="160"/>
        <v/>
      </c>
      <c r="B1478" s="41"/>
      <c r="C1478" s="42"/>
      <c r="D1478" s="43"/>
      <c r="E1478" s="44"/>
      <c r="F1478" s="44"/>
      <c r="G1478" s="17" t="str">
        <f>IF(OR(E1478="",F1478=""),"",NETWORKDAYS(E1478,F1478,Lister!$D$7:$D$16))</f>
        <v/>
      </c>
      <c r="I1478" s="45" t="str">
        <f t="shared" si="154"/>
        <v/>
      </c>
      <c r="J1478" s="46"/>
      <c r="K1478" s="47">
        <f>IF(ISNUMBER('Opsparede løndele'!I1463),J1478+'Opsparede løndele'!I1463,J1478)</f>
        <v>0</v>
      </c>
      <c r="L1478" s="48"/>
      <c r="M1478" s="49"/>
      <c r="N1478" s="23" t="str">
        <f t="shared" si="155"/>
        <v/>
      </c>
      <c r="O1478" s="21" t="str">
        <f t="shared" si="156"/>
        <v/>
      </c>
      <c r="P1478" s="49"/>
      <c r="Q1478" s="49"/>
      <c r="R1478" s="49"/>
      <c r="S1478" s="22" t="str">
        <f>IFERROR(MAX(IF(OR(P1478="",Q1478="",R1478=""),"",IF(AND(MONTH(E1478)=12,MONTH(F1478)=12),(NETWORKDAYS(E1478,F1478,Lister!$D$7:$D$16)-P1478)*O1478/NETWORKDAYS(Lister!$D$19,Lister!$E$19,Lister!$D$7:$D$16),IF(AND(MONTH(E1478)=12,F1478&gt;DATE(2021,12,31)),(NETWORKDAYS(E1478,Lister!$E$19,Lister!$D$7:$D$16)-P1478)*O1478/NETWORKDAYS(Lister!$D$19,Lister!$E$19,Lister!$D$7:$D$16),IF(E1478&gt;DATE(2021,12,31),0)))),0),"")</f>
        <v/>
      </c>
      <c r="T1478" s="22" t="str">
        <f>IFERROR(MAX(IF(OR(P1478="",Q1478="",R1478=""),"",IF(AND(MONTH(E1478)=1,MONTH(F1478)=1),(NETWORKDAYS(E1478,F1478,Lister!$D$7:$D$16)-Q1478)*O1478/NETWORKDAYS(Lister!$D$20,Lister!$E$20,Lister!$D$7:$D$16),IF(AND(MONTH(E1478)=1,F1478&gt;DATE(2022,1,31)),(NETWORKDAYS(E1478,Lister!$E$20,Lister!$D$7:$D$16)-Q1478)*O1478/NETWORKDAYS(Lister!$D$20,Lister!$E$20,Lister!$D$7:$D$16),IF(AND(E1478&lt;DATE(2022,1,1),MONTH(F1478)=1),(NETWORKDAYS(Lister!$D$20,F1478,Lister!$D$7:$D$16)-Q1478)*O1478/NETWORKDAYS(Lister!$D$20,Lister!$E$20,Lister!$D$7:$D$16),IF(AND(E1478&lt;DATE(2022,1,1),F1478&gt;DATE(2022,1,31)),(NETWORKDAYS(Lister!$D$20,Lister!$E$20,Lister!$D$7:$D$16)-Q1478)*O1478/NETWORKDAYS(Lister!$D$20,Lister!$E$20,Lister!$D$7:$D$16),IF(OR(AND(E1478&lt;DATE(2022,1,1),F1478&lt;DATE(2022,1,1)),E1478&gt;DATE(2022,1,31)),0)))))),0),"")</f>
        <v/>
      </c>
      <c r="U1478" s="22" t="str">
        <f>IFERROR(MAX(IF(OR(P1478="",Q1478="",R1478=""),"",IF(AND(MONTH(E1478)=2,MONTH(F1478)=2),(NETWORKDAYS(E1478,F1478,Lister!$D$7:$D$16)-R1478)*O1478/NETWORKDAYS(Lister!$D$21,Lister!$E$21,Lister!$D$7:$D$16),IF(AND(MONTH(E1478)=2,F1478&gt;DATE(2022,2,28)),(NETWORKDAYS(E1478,Lister!$E$21,Lister!$D$7:$D$16)-R1478)*O1478/NETWORKDAYS(Lister!$D$21,Lister!$E$21,Lister!$D$7:$D$16),IF(AND(E1478&lt;DATE(2022,2,1),MONTH(F1478)=2),(NETWORKDAYS(Lister!$D$21,F1478,Lister!$D$7:$D$16)-R1478)*O1478/NETWORKDAYS(Lister!$D$21,Lister!$E$21,Lister!$D$7:$D$16),IF(AND(E1478&lt;DATE(2022,2,1),F1478&gt;DATE(2022,2,28)),(NETWORKDAYS(Lister!$D$21,Lister!$E$21,Lister!$D$7:$D$16)-R1478)*O1478/NETWORKDAYS(Lister!$D$21,Lister!$E$21,Lister!$D$7:$D$16),IF(OR(AND(E1478&lt;DATE(2022,2,1),F1478&lt;DATE(2022,2,1)),E1478&gt;DATE(2022,2,28)),0)))))),0),"")</f>
        <v/>
      </c>
      <c r="V1478" s="23" t="str">
        <f t="shared" si="157"/>
        <v/>
      </c>
      <c r="W1478" s="23" t="str">
        <f t="shared" si="158"/>
        <v/>
      </c>
      <c r="X1478" s="24" t="str">
        <f t="shared" si="159"/>
        <v/>
      </c>
    </row>
    <row r="1479" spans="1:24" x14ac:dyDescent="0.3">
      <c r="A1479" s="4" t="str">
        <f t="shared" si="160"/>
        <v/>
      </c>
      <c r="B1479" s="41"/>
      <c r="C1479" s="42"/>
      <c r="D1479" s="43"/>
      <c r="E1479" s="44"/>
      <c r="F1479" s="44"/>
      <c r="G1479" s="17" t="str">
        <f>IF(OR(E1479="",F1479=""),"",NETWORKDAYS(E1479,F1479,Lister!$D$7:$D$16))</f>
        <v/>
      </c>
      <c r="I1479" s="45" t="str">
        <f t="shared" si="154"/>
        <v/>
      </c>
      <c r="J1479" s="46"/>
      <c r="K1479" s="47">
        <f>IF(ISNUMBER('Opsparede løndele'!I1464),J1479+'Opsparede løndele'!I1464,J1479)</f>
        <v>0</v>
      </c>
      <c r="L1479" s="48"/>
      <c r="M1479" s="49"/>
      <c r="N1479" s="23" t="str">
        <f t="shared" si="155"/>
        <v/>
      </c>
      <c r="O1479" s="21" t="str">
        <f t="shared" si="156"/>
        <v/>
      </c>
      <c r="P1479" s="49"/>
      <c r="Q1479" s="49"/>
      <c r="R1479" s="49"/>
      <c r="S1479" s="22" t="str">
        <f>IFERROR(MAX(IF(OR(P1479="",Q1479="",R1479=""),"",IF(AND(MONTH(E1479)=12,MONTH(F1479)=12),(NETWORKDAYS(E1479,F1479,Lister!$D$7:$D$16)-P1479)*O1479/NETWORKDAYS(Lister!$D$19,Lister!$E$19,Lister!$D$7:$D$16),IF(AND(MONTH(E1479)=12,F1479&gt;DATE(2021,12,31)),(NETWORKDAYS(E1479,Lister!$E$19,Lister!$D$7:$D$16)-P1479)*O1479/NETWORKDAYS(Lister!$D$19,Lister!$E$19,Lister!$D$7:$D$16),IF(E1479&gt;DATE(2021,12,31),0)))),0),"")</f>
        <v/>
      </c>
      <c r="T1479" s="22" t="str">
        <f>IFERROR(MAX(IF(OR(P1479="",Q1479="",R1479=""),"",IF(AND(MONTH(E1479)=1,MONTH(F1479)=1),(NETWORKDAYS(E1479,F1479,Lister!$D$7:$D$16)-Q1479)*O1479/NETWORKDAYS(Lister!$D$20,Lister!$E$20,Lister!$D$7:$D$16),IF(AND(MONTH(E1479)=1,F1479&gt;DATE(2022,1,31)),(NETWORKDAYS(E1479,Lister!$E$20,Lister!$D$7:$D$16)-Q1479)*O1479/NETWORKDAYS(Lister!$D$20,Lister!$E$20,Lister!$D$7:$D$16),IF(AND(E1479&lt;DATE(2022,1,1),MONTH(F1479)=1),(NETWORKDAYS(Lister!$D$20,F1479,Lister!$D$7:$D$16)-Q1479)*O1479/NETWORKDAYS(Lister!$D$20,Lister!$E$20,Lister!$D$7:$D$16),IF(AND(E1479&lt;DATE(2022,1,1),F1479&gt;DATE(2022,1,31)),(NETWORKDAYS(Lister!$D$20,Lister!$E$20,Lister!$D$7:$D$16)-Q1479)*O1479/NETWORKDAYS(Lister!$D$20,Lister!$E$20,Lister!$D$7:$D$16),IF(OR(AND(E1479&lt;DATE(2022,1,1),F1479&lt;DATE(2022,1,1)),E1479&gt;DATE(2022,1,31)),0)))))),0),"")</f>
        <v/>
      </c>
      <c r="U1479" s="22" t="str">
        <f>IFERROR(MAX(IF(OR(P1479="",Q1479="",R1479=""),"",IF(AND(MONTH(E1479)=2,MONTH(F1479)=2),(NETWORKDAYS(E1479,F1479,Lister!$D$7:$D$16)-R1479)*O1479/NETWORKDAYS(Lister!$D$21,Lister!$E$21,Lister!$D$7:$D$16),IF(AND(MONTH(E1479)=2,F1479&gt;DATE(2022,2,28)),(NETWORKDAYS(E1479,Lister!$E$21,Lister!$D$7:$D$16)-R1479)*O1479/NETWORKDAYS(Lister!$D$21,Lister!$E$21,Lister!$D$7:$D$16),IF(AND(E1479&lt;DATE(2022,2,1),MONTH(F1479)=2),(NETWORKDAYS(Lister!$D$21,F1479,Lister!$D$7:$D$16)-R1479)*O1479/NETWORKDAYS(Lister!$D$21,Lister!$E$21,Lister!$D$7:$D$16),IF(AND(E1479&lt;DATE(2022,2,1),F1479&gt;DATE(2022,2,28)),(NETWORKDAYS(Lister!$D$21,Lister!$E$21,Lister!$D$7:$D$16)-R1479)*O1479/NETWORKDAYS(Lister!$D$21,Lister!$E$21,Lister!$D$7:$D$16),IF(OR(AND(E1479&lt;DATE(2022,2,1),F1479&lt;DATE(2022,2,1)),E1479&gt;DATE(2022,2,28)),0)))))),0),"")</f>
        <v/>
      </c>
      <c r="V1479" s="23" t="str">
        <f t="shared" si="157"/>
        <v/>
      </c>
      <c r="W1479" s="23" t="str">
        <f t="shared" si="158"/>
        <v/>
      </c>
      <c r="X1479" s="24" t="str">
        <f t="shared" si="159"/>
        <v/>
      </c>
    </row>
    <row r="1480" spans="1:24" x14ac:dyDescent="0.3">
      <c r="A1480" s="4" t="str">
        <f t="shared" si="160"/>
        <v/>
      </c>
      <c r="B1480" s="41"/>
      <c r="C1480" s="42"/>
      <c r="D1480" s="43"/>
      <c r="E1480" s="44"/>
      <c r="F1480" s="44"/>
      <c r="G1480" s="17" t="str">
        <f>IF(OR(E1480="",F1480=""),"",NETWORKDAYS(E1480,F1480,Lister!$D$7:$D$16))</f>
        <v/>
      </c>
      <c r="I1480" s="45" t="str">
        <f t="shared" si="154"/>
        <v/>
      </c>
      <c r="J1480" s="46"/>
      <c r="K1480" s="47">
        <f>IF(ISNUMBER('Opsparede løndele'!I1465),J1480+'Opsparede løndele'!I1465,J1480)</f>
        <v>0</v>
      </c>
      <c r="L1480" s="48"/>
      <c r="M1480" s="49"/>
      <c r="N1480" s="23" t="str">
        <f t="shared" si="155"/>
        <v/>
      </c>
      <c r="O1480" s="21" t="str">
        <f t="shared" si="156"/>
        <v/>
      </c>
      <c r="P1480" s="49"/>
      <c r="Q1480" s="49"/>
      <c r="R1480" s="49"/>
      <c r="S1480" s="22" t="str">
        <f>IFERROR(MAX(IF(OR(P1480="",Q1480="",R1480=""),"",IF(AND(MONTH(E1480)=12,MONTH(F1480)=12),(NETWORKDAYS(E1480,F1480,Lister!$D$7:$D$16)-P1480)*O1480/NETWORKDAYS(Lister!$D$19,Lister!$E$19,Lister!$D$7:$D$16),IF(AND(MONTH(E1480)=12,F1480&gt;DATE(2021,12,31)),(NETWORKDAYS(E1480,Lister!$E$19,Lister!$D$7:$D$16)-P1480)*O1480/NETWORKDAYS(Lister!$D$19,Lister!$E$19,Lister!$D$7:$D$16),IF(E1480&gt;DATE(2021,12,31),0)))),0),"")</f>
        <v/>
      </c>
      <c r="T1480" s="22" t="str">
        <f>IFERROR(MAX(IF(OR(P1480="",Q1480="",R1480=""),"",IF(AND(MONTH(E1480)=1,MONTH(F1480)=1),(NETWORKDAYS(E1480,F1480,Lister!$D$7:$D$16)-Q1480)*O1480/NETWORKDAYS(Lister!$D$20,Lister!$E$20,Lister!$D$7:$D$16),IF(AND(MONTH(E1480)=1,F1480&gt;DATE(2022,1,31)),(NETWORKDAYS(E1480,Lister!$E$20,Lister!$D$7:$D$16)-Q1480)*O1480/NETWORKDAYS(Lister!$D$20,Lister!$E$20,Lister!$D$7:$D$16),IF(AND(E1480&lt;DATE(2022,1,1),MONTH(F1480)=1),(NETWORKDAYS(Lister!$D$20,F1480,Lister!$D$7:$D$16)-Q1480)*O1480/NETWORKDAYS(Lister!$D$20,Lister!$E$20,Lister!$D$7:$D$16),IF(AND(E1480&lt;DATE(2022,1,1),F1480&gt;DATE(2022,1,31)),(NETWORKDAYS(Lister!$D$20,Lister!$E$20,Lister!$D$7:$D$16)-Q1480)*O1480/NETWORKDAYS(Lister!$D$20,Lister!$E$20,Lister!$D$7:$D$16),IF(OR(AND(E1480&lt;DATE(2022,1,1),F1480&lt;DATE(2022,1,1)),E1480&gt;DATE(2022,1,31)),0)))))),0),"")</f>
        <v/>
      </c>
      <c r="U1480" s="22" t="str">
        <f>IFERROR(MAX(IF(OR(P1480="",Q1480="",R1480=""),"",IF(AND(MONTH(E1480)=2,MONTH(F1480)=2),(NETWORKDAYS(E1480,F1480,Lister!$D$7:$D$16)-R1480)*O1480/NETWORKDAYS(Lister!$D$21,Lister!$E$21,Lister!$D$7:$D$16),IF(AND(MONTH(E1480)=2,F1480&gt;DATE(2022,2,28)),(NETWORKDAYS(E1480,Lister!$E$21,Lister!$D$7:$D$16)-R1480)*O1480/NETWORKDAYS(Lister!$D$21,Lister!$E$21,Lister!$D$7:$D$16),IF(AND(E1480&lt;DATE(2022,2,1),MONTH(F1480)=2),(NETWORKDAYS(Lister!$D$21,F1480,Lister!$D$7:$D$16)-R1480)*O1480/NETWORKDAYS(Lister!$D$21,Lister!$E$21,Lister!$D$7:$D$16),IF(AND(E1480&lt;DATE(2022,2,1),F1480&gt;DATE(2022,2,28)),(NETWORKDAYS(Lister!$D$21,Lister!$E$21,Lister!$D$7:$D$16)-R1480)*O1480/NETWORKDAYS(Lister!$D$21,Lister!$E$21,Lister!$D$7:$D$16),IF(OR(AND(E1480&lt;DATE(2022,2,1),F1480&lt;DATE(2022,2,1)),E1480&gt;DATE(2022,2,28)),0)))))),0),"")</f>
        <v/>
      </c>
      <c r="V1480" s="23" t="str">
        <f t="shared" si="157"/>
        <v/>
      </c>
      <c r="W1480" s="23" t="str">
        <f t="shared" si="158"/>
        <v/>
      </c>
      <c r="X1480" s="24" t="str">
        <f t="shared" si="159"/>
        <v/>
      </c>
    </row>
    <row r="1481" spans="1:24" x14ac:dyDescent="0.3">
      <c r="A1481" s="4" t="str">
        <f t="shared" si="160"/>
        <v/>
      </c>
      <c r="B1481" s="41"/>
      <c r="C1481" s="42"/>
      <c r="D1481" s="43"/>
      <c r="E1481" s="44"/>
      <c r="F1481" s="44"/>
      <c r="G1481" s="17" t="str">
        <f>IF(OR(E1481="",F1481=""),"",NETWORKDAYS(E1481,F1481,Lister!$D$7:$D$16))</f>
        <v/>
      </c>
      <c r="I1481" s="45" t="str">
        <f t="shared" si="154"/>
        <v/>
      </c>
      <c r="J1481" s="46"/>
      <c r="K1481" s="47">
        <f>IF(ISNUMBER('Opsparede løndele'!I1466),J1481+'Opsparede løndele'!I1466,J1481)</f>
        <v>0</v>
      </c>
      <c r="L1481" s="48"/>
      <c r="M1481" s="49"/>
      <c r="N1481" s="23" t="str">
        <f t="shared" si="155"/>
        <v/>
      </c>
      <c r="O1481" s="21" t="str">
        <f t="shared" si="156"/>
        <v/>
      </c>
      <c r="P1481" s="49"/>
      <c r="Q1481" s="49"/>
      <c r="R1481" s="49"/>
      <c r="S1481" s="22" t="str">
        <f>IFERROR(MAX(IF(OR(P1481="",Q1481="",R1481=""),"",IF(AND(MONTH(E1481)=12,MONTH(F1481)=12),(NETWORKDAYS(E1481,F1481,Lister!$D$7:$D$16)-P1481)*O1481/NETWORKDAYS(Lister!$D$19,Lister!$E$19,Lister!$D$7:$D$16),IF(AND(MONTH(E1481)=12,F1481&gt;DATE(2021,12,31)),(NETWORKDAYS(E1481,Lister!$E$19,Lister!$D$7:$D$16)-P1481)*O1481/NETWORKDAYS(Lister!$D$19,Lister!$E$19,Lister!$D$7:$D$16),IF(E1481&gt;DATE(2021,12,31),0)))),0),"")</f>
        <v/>
      </c>
      <c r="T1481" s="22" t="str">
        <f>IFERROR(MAX(IF(OR(P1481="",Q1481="",R1481=""),"",IF(AND(MONTH(E1481)=1,MONTH(F1481)=1),(NETWORKDAYS(E1481,F1481,Lister!$D$7:$D$16)-Q1481)*O1481/NETWORKDAYS(Lister!$D$20,Lister!$E$20,Lister!$D$7:$D$16),IF(AND(MONTH(E1481)=1,F1481&gt;DATE(2022,1,31)),(NETWORKDAYS(E1481,Lister!$E$20,Lister!$D$7:$D$16)-Q1481)*O1481/NETWORKDAYS(Lister!$D$20,Lister!$E$20,Lister!$D$7:$D$16),IF(AND(E1481&lt;DATE(2022,1,1),MONTH(F1481)=1),(NETWORKDAYS(Lister!$D$20,F1481,Lister!$D$7:$D$16)-Q1481)*O1481/NETWORKDAYS(Lister!$D$20,Lister!$E$20,Lister!$D$7:$D$16),IF(AND(E1481&lt;DATE(2022,1,1),F1481&gt;DATE(2022,1,31)),(NETWORKDAYS(Lister!$D$20,Lister!$E$20,Lister!$D$7:$D$16)-Q1481)*O1481/NETWORKDAYS(Lister!$D$20,Lister!$E$20,Lister!$D$7:$D$16),IF(OR(AND(E1481&lt;DATE(2022,1,1),F1481&lt;DATE(2022,1,1)),E1481&gt;DATE(2022,1,31)),0)))))),0),"")</f>
        <v/>
      </c>
      <c r="U1481" s="22" t="str">
        <f>IFERROR(MAX(IF(OR(P1481="",Q1481="",R1481=""),"",IF(AND(MONTH(E1481)=2,MONTH(F1481)=2),(NETWORKDAYS(E1481,F1481,Lister!$D$7:$D$16)-R1481)*O1481/NETWORKDAYS(Lister!$D$21,Lister!$E$21,Lister!$D$7:$D$16),IF(AND(MONTH(E1481)=2,F1481&gt;DATE(2022,2,28)),(NETWORKDAYS(E1481,Lister!$E$21,Lister!$D$7:$D$16)-R1481)*O1481/NETWORKDAYS(Lister!$D$21,Lister!$E$21,Lister!$D$7:$D$16),IF(AND(E1481&lt;DATE(2022,2,1),MONTH(F1481)=2),(NETWORKDAYS(Lister!$D$21,F1481,Lister!$D$7:$D$16)-R1481)*O1481/NETWORKDAYS(Lister!$D$21,Lister!$E$21,Lister!$D$7:$D$16),IF(AND(E1481&lt;DATE(2022,2,1),F1481&gt;DATE(2022,2,28)),(NETWORKDAYS(Lister!$D$21,Lister!$E$21,Lister!$D$7:$D$16)-R1481)*O1481/NETWORKDAYS(Lister!$D$21,Lister!$E$21,Lister!$D$7:$D$16),IF(OR(AND(E1481&lt;DATE(2022,2,1),F1481&lt;DATE(2022,2,1)),E1481&gt;DATE(2022,2,28)),0)))))),0),"")</f>
        <v/>
      </c>
      <c r="V1481" s="23" t="str">
        <f t="shared" si="157"/>
        <v/>
      </c>
      <c r="W1481" s="23" t="str">
        <f t="shared" si="158"/>
        <v/>
      </c>
      <c r="X1481" s="24" t="str">
        <f t="shared" si="159"/>
        <v/>
      </c>
    </row>
    <row r="1482" spans="1:24" x14ac:dyDescent="0.3">
      <c r="A1482" s="4" t="str">
        <f t="shared" si="160"/>
        <v/>
      </c>
      <c r="B1482" s="41"/>
      <c r="C1482" s="42"/>
      <c r="D1482" s="43"/>
      <c r="E1482" s="44"/>
      <c r="F1482" s="44"/>
      <c r="G1482" s="17" t="str">
        <f>IF(OR(E1482="",F1482=""),"",NETWORKDAYS(E1482,F1482,Lister!$D$7:$D$16))</f>
        <v/>
      </c>
      <c r="I1482" s="45" t="str">
        <f t="shared" si="154"/>
        <v/>
      </c>
      <c r="J1482" s="46"/>
      <c r="K1482" s="47">
        <f>IF(ISNUMBER('Opsparede løndele'!I1467),J1482+'Opsparede løndele'!I1467,J1482)</f>
        <v>0</v>
      </c>
      <c r="L1482" s="48"/>
      <c r="M1482" s="49"/>
      <c r="N1482" s="23" t="str">
        <f t="shared" si="155"/>
        <v/>
      </c>
      <c r="O1482" s="21" t="str">
        <f t="shared" si="156"/>
        <v/>
      </c>
      <c r="P1482" s="49"/>
      <c r="Q1482" s="49"/>
      <c r="R1482" s="49"/>
      <c r="S1482" s="22" t="str">
        <f>IFERROR(MAX(IF(OR(P1482="",Q1482="",R1482=""),"",IF(AND(MONTH(E1482)=12,MONTH(F1482)=12),(NETWORKDAYS(E1482,F1482,Lister!$D$7:$D$16)-P1482)*O1482/NETWORKDAYS(Lister!$D$19,Lister!$E$19,Lister!$D$7:$D$16),IF(AND(MONTH(E1482)=12,F1482&gt;DATE(2021,12,31)),(NETWORKDAYS(E1482,Lister!$E$19,Lister!$D$7:$D$16)-P1482)*O1482/NETWORKDAYS(Lister!$D$19,Lister!$E$19,Lister!$D$7:$D$16),IF(E1482&gt;DATE(2021,12,31),0)))),0),"")</f>
        <v/>
      </c>
      <c r="T1482" s="22" t="str">
        <f>IFERROR(MAX(IF(OR(P1482="",Q1482="",R1482=""),"",IF(AND(MONTH(E1482)=1,MONTH(F1482)=1),(NETWORKDAYS(E1482,F1482,Lister!$D$7:$D$16)-Q1482)*O1482/NETWORKDAYS(Lister!$D$20,Lister!$E$20,Lister!$D$7:$D$16),IF(AND(MONTH(E1482)=1,F1482&gt;DATE(2022,1,31)),(NETWORKDAYS(E1482,Lister!$E$20,Lister!$D$7:$D$16)-Q1482)*O1482/NETWORKDAYS(Lister!$D$20,Lister!$E$20,Lister!$D$7:$D$16),IF(AND(E1482&lt;DATE(2022,1,1),MONTH(F1482)=1),(NETWORKDAYS(Lister!$D$20,F1482,Lister!$D$7:$D$16)-Q1482)*O1482/NETWORKDAYS(Lister!$D$20,Lister!$E$20,Lister!$D$7:$D$16),IF(AND(E1482&lt;DATE(2022,1,1),F1482&gt;DATE(2022,1,31)),(NETWORKDAYS(Lister!$D$20,Lister!$E$20,Lister!$D$7:$D$16)-Q1482)*O1482/NETWORKDAYS(Lister!$D$20,Lister!$E$20,Lister!$D$7:$D$16),IF(OR(AND(E1482&lt;DATE(2022,1,1),F1482&lt;DATE(2022,1,1)),E1482&gt;DATE(2022,1,31)),0)))))),0),"")</f>
        <v/>
      </c>
      <c r="U1482" s="22" t="str">
        <f>IFERROR(MAX(IF(OR(P1482="",Q1482="",R1482=""),"",IF(AND(MONTH(E1482)=2,MONTH(F1482)=2),(NETWORKDAYS(E1482,F1482,Lister!$D$7:$D$16)-R1482)*O1482/NETWORKDAYS(Lister!$D$21,Lister!$E$21,Lister!$D$7:$D$16),IF(AND(MONTH(E1482)=2,F1482&gt;DATE(2022,2,28)),(NETWORKDAYS(E1482,Lister!$E$21,Lister!$D$7:$D$16)-R1482)*O1482/NETWORKDAYS(Lister!$D$21,Lister!$E$21,Lister!$D$7:$D$16),IF(AND(E1482&lt;DATE(2022,2,1),MONTH(F1482)=2),(NETWORKDAYS(Lister!$D$21,F1482,Lister!$D$7:$D$16)-R1482)*O1482/NETWORKDAYS(Lister!$D$21,Lister!$E$21,Lister!$D$7:$D$16),IF(AND(E1482&lt;DATE(2022,2,1),F1482&gt;DATE(2022,2,28)),(NETWORKDAYS(Lister!$D$21,Lister!$E$21,Lister!$D$7:$D$16)-R1482)*O1482/NETWORKDAYS(Lister!$D$21,Lister!$E$21,Lister!$D$7:$D$16),IF(OR(AND(E1482&lt;DATE(2022,2,1),F1482&lt;DATE(2022,2,1)),E1482&gt;DATE(2022,2,28)),0)))))),0),"")</f>
        <v/>
      </c>
      <c r="V1482" s="23" t="str">
        <f t="shared" si="157"/>
        <v/>
      </c>
      <c r="W1482" s="23" t="str">
        <f t="shared" si="158"/>
        <v/>
      </c>
      <c r="X1482" s="24" t="str">
        <f t="shared" si="159"/>
        <v/>
      </c>
    </row>
    <row r="1483" spans="1:24" x14ac:dyDescent="0.3">
      <c r="A1483" s="4" t="str">
        <f t="shared" si="160"/>
        <v/>
      </c>
      <c r="B1483" s="41"/>
      <c r="C1483" s="42"/>
      <c r="D1483" s="43"/>
      <c r="E1483" s="44"/>
      <c r="F1483" s="44"/>
      <c r="G1483" s="17" t="str">
        <f>IF(OR(E1483="",F1483=""),"",NETWORKDAYS(E1483,F1483,Lister!$D$7:$D$16))</f>
        <v/>
      </c>
      <c r="I1483" s="45" t="str">
        <f t="shared" si="154"/>
        <v/>
      </c>
      <c r="J1483" s="46"/>
      <c r="K1483" s="47">
        <f>IF(ISNUMBER('Opsparede løndele'!I1468),J1483+'Opsparede løndele'!I1468,J1483)</f>
        <v>0</v>
      </c>
      <c r="L1483" s="48"/>
      <c r="M1483" s="49"/>
      <c r="N1483" s="23" t="str">
        <f t="shared" si="155"/>
        <v/>
      </c>
      <c r="O1483" s="21" t="str">
        <f t="shared" si="156"/>
        <v/>
      </c>
      <c r="P1483" s="49"/>
      <c r="Q1483" s="49"/>
      <c r="R1483" s="49"/>
      <c r="S1483" s="22" t="str">
        <f>IFERROR(MAX(IF(OR(P1483="",Q1483="",R1483=""),"",IF(AND(MONTH(E1483)=12,MONTH(F1483)=12),(NETWORKDAYS(E1483,F1483,Lister!$D$7:$D$16)-P1483)*O1483/NETWORKDAYS(Lister!$D$19,Lister!$E$19,Lister!$D$7:$D$16),IF(AND(MONTH(E1483)=12,F1483&gt;DATE(2021,12,31)),(NETWORKDAYS(E1483,Lister!$E$19,Lister!$D$7:$D$16)-P1483)*O1483/NETWORKDAYS(Lister!$D$19,Lister!$E$19,Lister!$D$7:$D$16),IF(E1483&gt;DATE(2021,12,31),0)))),0),"")</f>
        <v/>
      </c>
      <c r="T1483" s="22" t="str">
        <f>IFERROR(MAX(IF(OR(P1483="",Q1483="",R1483=""),"",IF(AND(MONTH(E1483)=1,MONTH(F1483)=1),(NETWORKDAYS(E1483,F1483,Lister!$D$7:$D$16)-Q1483)*O1483/NETWORKDAYS(Lister!$D$20,Lister!$E$20,Lister!$D$7:$D$16),IF(AND(MONTH(E1483)=1,F1483&gt;DATE(2022,1,31)),(NETWORKDAYS(E1483,Lister!$E$20,Lister!$D$7:$D$16)-Q1483)*O1483/NETWORKDAYS(Lister!$D$20,Lister!$E$20,Lister!$D$7:$D$16),IF(AND(E1483&lt;DATE(2022,1,1),MONTH(F1483)=1),(NETWORKDAYS(Lister!$D$20,F1483,Lister!$D$7:$D$16)-Q1483)*O1483/NETWORKDAYS(Lister!$D$20,Lister!$E$20,Lister!$D$7:$D$16),IF(AND(E1483&lt;DATE(2022,1,1),F1483&gt;DATE(2022,1,31)),(NETWORKDAYS(Lister!$D$20,Lister!$E$20,Lister!$D$7:$D$16)-Q1483)*O1483/NETWORKDAYS(Lister!$D$20,Lister!$E$20,Lister!$D$7:$D$16),IF(OR(AND(E1483&lt;DATE(2022,1,1),F1483&lt;DATE(2022,1,1)),E1483&gt;DATE(2022,1,31)),0)))))),0),"")</f>
        <v/>
      </c>
      <c r="U1483" s="22" t="str">
        <f>IFERROR(MAX(IF(OR(P1483="",Q1483="",R1483=""),"",IF(AND(MONTH(E1483)=2,MONTH(F1483)=2),(NETWORKDAYS(E1483,F1483,Lister!$D$7:$D$16)-R1483)*O1483/NETWORKDAYS(Lister!$D$21,Lister!$E$21,Lister!$D$7:$D$16),IF(AND(MONTH(E1483)=2,F1483&gt;DATE(2022,2,28)),(NETWORKDAYS(E1483,Lister!$E$21,Lister!$D$7:$D$16)-R1483)*O1483/NETWORKDAYS(Lister!$D$21,Lister!$E$21,Lister!$D$7:$D$16),IF(AND(E1483&lt;DATE(2022,2,1),MONTH(F1483)=2),(NETWORKDAYS(Lister!$D$21,F1483,Lister!$D$7:$D$16)-R1483)*O1483/NETWORKDAYS(Lister!$D$21,Lister!$E$21,Lister!$D$7:$D$16),IF(AND(E1483&lt;DATE(2022,2,1),F1483&gt;DATE(2022,2,28)),(NETWORKDAYS(Lister!$D$21,Lister!$E$21,Lister!$D$7:$D$16)-R1483)*O1483/NETWORKDAYS(Lister!$D$21,Lister!$E$21,Lister!$D$7:$D$16),IF(OR(AND(E1483&lt;DATE(2022,2,1),F1483&lt;DATE(2022,2,1)),E1483&gt;DATE(2022,2,28)),0)))))),0),"")</f>
        <v/>
      </c>
      <c r="V1483" s="23" t="str">
        <f t="shared" si="157"/>
        <v/>
      </c>
      <c r="W1483" s="23" t="str">
        <f t="shared" si="158"/>
        <v/>
      </c>
      <c r="X1483" s="24" t="str">
        <f t="shared" si="159"/>
        <v/>
      </c>
    </row>
    <row r="1484" spans="1:24" x14ac:dyDescent="0.3">
      <c r="A1484" s="4" t="str">
        <f t="shared" si="160"/>
        <v/>
      </c>
      <c r="B1484" s="41"/>
      <c r="C1484" s="42"/>
      <c r="D1484" s="43"/>
      <c r="E1484" s="44"/>
      <c r="F1484" s="44"/>
      <c r="G1484" s="17" t="str">
        <f>IF(OR(E1484="",F1484=""),"",NETWORKDAYS(E1484,F1484,Lister!$D$7:$D$16))</f>
        <v/>
      </c>
      <c r="I1484" s="45" t="str">
        <f t="shared" si="154"/>
        <v/>
      </c>
      <c r="J1484" s="46"/>
      <c r="K1484" s="47">
        <f>IF(ISNUMBER('Opsparede løndele'!I1469),J1484+'Opsparede løndele'!I1469,J1484)</f>
        <v>0</v>
      </c>
      <c r="L1484" s="48"/>
      <c r="M1484" s="49"/>
      <c r="N1484" s="23" t="str">
        <f t="shared" si="155"/>
        <v/>
      </c>
      <c r="O1484" s="21" t="str">
        <f t="shared" si="156"/>
        <v/>
      </c>
      <c r="P1484" s="49"/>
      <c r="Q1484" s="49"/>
      <c r="R1484" s="49"/>
      <c r="S1484" s="22" t="str">
        <f>IFERROR(MAX(IF(OR(P1484="",Q1484="",R1484=""),"",IF(AND(MONTH(E1484)=12,MONTH(F1484)=12),(NETWORKDAYS(E1484,F1484,Lister!$D$7:$D$16)-P1484)*O1484/NETWORKDAYS(Lister!$D$19,Lister!$E$19,Lister!$D$7:$D$16),IF(AND(MONTH(E1484)=12,F1484&gt;DATE(2021,12,31)),(NETWORKDAYS(E1484,Lister!$E$19,Lister!$D$7:$D$16)-P1484)*O1484/NETWORKDAYS(Lister!$D$19,Lister!$E$19,Lister!$D$7:$D$16),IF(E1484&gt;DATE(2021,12,31),0)))),0),"")</f>
        <v/>
      </c>
      <c r="T1484" s="22" t="str">
        <f>IFERROR(MAX(IF(OR(P1484="",Q1484="",R1484=""),"",IF(AND(MONTH(E1484)=1,MONTH(F1484)=1),(NETWORKDAYS(E1484,F1484,Lister!$D$7:$D$16)-Q1484)*O1484/NETWORKDAYS(Lister!$D$20,Lister!$E$20,Lister!$D$7:$D$16),IF(AND(MONTH(E1484)=1,F1484&gt;DATE(2022,1,31)),(NETWORKDAYS(E1484,Lister!$E$20,Lister!$D$7:$D$16)-Q1484)*O1484/NETWORKDAYS(Lister!$D$20,Lister!$E$20,Lister!$D$7:$D$16),IF(AND(E1484&lt;DATE(2022,1,1),MONTH(F1484)=1),(NETWORKDAYS(Lister!$D$20,F1484,Lister!$D$7:$D$16)-Q1484)*O1484/NETWORKDAYS(Lister!$D$20,Lister!$E$20,Lister!$D$7:$D$16),IF(AND(E1484&lt;DATE(2022,1,1),F1484&gt;DATE(2022,1,31)),(NETWORKDAYS(Lister!$D$20,Lister!$E$20,Lister!$D$7:$D$16)-Q1484)*O1484/NETWORKDAYS(Lister!$D$20,Lister!$E$20,Lister!$D$7:$D$16),IF(OR(AND(E1484&lt;DATE(2022,1,1),F1484&lt;DATE(2022,1,1)),E1484&gt;DATE(2022,1,31)),0)))))),0),"")</f>
        <v/>
      </c>
      <c r="U1484" s="22" t="str">
        <f>IFERROR(MAX(IF(OR(P1484="",Q1484="",R1484=""),"",IF(AND(MONTH(E1484)=2,MONTH(F1484)=2),(NETWORKDAYS(E1484,F1484,Lister!$D$7:$D$16)-R1484)*O1484/NETWORKDAYS(Lister!$D$21,Lister!$E$21,Lister!$D$7:$D$16),IF(AND(MONTH(E1484)=2,F1484&gt;DATE(2022,2,28)),(NETWORKDAYS(E1484,Lister!$E$21,Lister!$D$7:$D$16)-R1484)*O1484/NETWORKDAYS(Lister!$D$21,Lister!$E$21,Lister!$D$7:$D$16),IF(AND(E1484&lt;DATE(2022,2,1),MONTH(F1484)=2),(NETWORKDAYS(Lister!$D$21,F1484,Lister!$D$7:$D$16)-R1484)*O1484/NETWORKDAYS(Lister!$D$21,Lister!$E$21,Lister!$D$7:$D$16),IF(AND(E1484&lt;DATE(2022,2,1),F1484&gt;DATE(2022,2,28)),(NETWORKDAYS(Lister!$D$21,Lister!$E$21,Lister!$D$7:$D$16)-R1484)*O1484/NETWORKDAYS(Lister!$D$21,Lister!$E$21,Lister!$D$7:$D$16),IF(OR(AND(E1484&lt;DATE(2022,2,1),F1484&lt;DATE(2022,2,1)),E1484&gt;DATE(2022,2,28)),0)))))),0),"")</f>
        <v/>
      </c>
      <c r="V1484" s="23" t="str">
        <f t="shared" si="157"/>
        <v/>
      </c>
      <c r="W1484" s="23" t="str">
        <f t="shared" si="158"/>
        <v/>
      </c>
      <c r="X1484" s="24" t="str">
        <f t="shared" si="159"/>
        <v/>
      </c>
    </row>
    <row r="1485" spans="1:24" x14ac:dyDescent="0.3">
      <c r="A1485" s="4" t="str">
        <f t="shared" si="160"/>
        <v/>
      </c>
      <c r="B1485" s="41"/>
      <c r="C1485" s="42"/>
      <c r="D1485" s="43"/>
      <c r="E1485" s="44"/>
      <c r="F1485" s="44"/>
      <c r="G1485" s="17" t="str">
        <f>IF(OR(E1485="",F1485=""),"",NETWORKDAYS(E1485,F1485,Lister!$D$7:$D$16))</f>
        <v/>
      </c>
      <c r="I1485" s="45" t="str">
        <f t="shared" si="154"/>
        <v/>
      </c>
      <c r="J1485" s="46"/>
      <c r="K1485" s="47">
        <f>IF(ISNUMBER('Opsparede løndele'!I1470),J1485+'Opsparede løndele'!I1470,J1485)</f>
        <v>0</v>
      </c>
      <c r="L1485" s="48"/>
      <c r="M1485" s="49"/>
      <c r="N1485" s="23" t="str">
        <f t="shared" si="155"/>
        <v/>
      </c>
      <c r="O1485" s="21" t="str">
        <f t="shared" si="156"/>
        <v/>
      </c>
      <c r="P1485" s="49"/>
      <c r="Q1485" s="49"/>
      <c r="R1485" s="49"/>
      <c r="S1485" s="22" t="str">
        <f>IFERROR(MAX(IF(OR(P1485="",Q1485="",R1485=""),"",IF(AND(MONTH(E1485)=12,MONTH(F1485)=12),(NETWORKDAYS(E1485,F1485,Lister!$D$7:$D$16)-P1485)*O1485/NETWORKDAYS(Lister!$D$19,Lister!$E$19,Lister!$D$7:$D$16),IF(AND(MONTH(E1485)=12,F1485&gt;DATE(2021,12,31)),(NETWORKDAYS(E1485,Lister!$E$19,Lister!$D$7:$D$16)-P1485)*O1485/NETWORKDAYS(Lister!$D$19,Lister!$E$19,Lister!$D$7:$D$16),IF(E1485&gt;DATE(2021,12,31),0)))),0),"")</f>
        <v/>
      </c>
      <c r="T1485" s="22" t="str">
        <f>IFERROR(MAX(IF(OR(P1485="",Q1485="",R1485=""),"",IF(AND(MONTH(E1485)=1,MONTH(F1485)=1),(NETWORKDAYS(E1485,F1485,Lister!$D$7:$D$16)-Q1485)*O1485/NETWORKDAYS(Lister!$D$20,Lister!$E$20,Lister!$D$7:$D$16),IF(AND(MONTH(E1485)=1,F1485&gt;DATE(2022,1,31)),(NETWORKDAYS(E1485,Lister!$E$20,Lister!$D$7:$D$16)-Q1485)*O1485/NETWORKDAYS(Lister!$D$20,Lister!$E$20,Lister!$D$7:$D$16),IF(AND(E1485&lt;DATE(2022,1,1),MONTH(F1485)=1),(NETWORKDAYS(Lister!$D$20,F1485,Lister!$D$7:$D$16)-Q1485)*O1485/NETWORKDAYS(Lister!$D$20,Lister!$E$20,Lister!$D$7:$D$16),IF(AND(E1485&lt;DATE(2022,1,1),F1485&gt;DATE(2022,1,31)),(NETWORKDAYS(Lister!$D$20,Lister!$E$20,Lister!$D$7:$D$16)-Q1485)*O1485/NETWORKDAYS(Lister!$D$20,Lister!$E$20,Lister!$D$7:$D$16),IF(OR(AND(E1485&lt;DATE(2022,1,1),F1485&lt;DATE(2022,1,1)),E1485&gt;DATE(2022,1,31)),0)))))),0),"")</f>
        <v/>
      </c>
      <c r="U1485" s="22" t="str">
        <f>IFERROR(MAX(IF(OR(P1485="",Q1485="",R1485=""),"",IF(AND(MONTH(E1485)=2,MONTH(F1485)=2),(NETWORKDAYS(E1485,F1485,Lister!$D$7:$D$16)-R1485)*O1485/NETWORKDAYS(Lister!$D$21,Lister!$E$21,Lister!$D$7:$D$16),IF(AND(MONTH(E1485)=2,F1485&gt;DATE(2022,2,28)),(NETWORKDAYS(E1485,Lister!$E$21,Lister!$D$7:$D$16)-R1485)*O1485/NETWORKDAYS(Lister!$D$21,Lister!$E$21,Lister!$D$7:$D$16),IF(AND(E1485&lt;DATE(2022,2,1),MONTH(F1485)=2),(NETWORKDAYS(Lister!$D$21,F1485,Lister!$D$7:$D$16)-R1485)*O1485/NETWORKDAYS(Lister!$D$21,Lister!$E$21,Lister!$D$7:$D$16),IF(AND(E1485&lt;DATE(2022,2,1),F1485&gt;DATE(2022,2,28)),(NETWORKDAYS(Lister!$D$21,Lister!$E$21,Lister!$D$7:$D$16)-R1485)*O1485/NETWORKDAYS(Lister!$D$21,Lister!$E$21,Lister!$D$7:$D$16),IF(OR(AND(E1485&lt;DATE(2022,2,1),F1485&lt;DATE(2022,2,1)),E1485&gt;DATE(2022,2,28)),0)))))),0),"")</f>
        <v/>
      </c>
      <c r="V1485" s="23" t="str">
        <f t="shared" si="157"/>
        <v/>
      </c>
      <c r="W1485" s="23" t="str">
        <f t="shared" si="158"/>
        <v/>
      </c>
      <c r="X1485" s="24" t="str">
        <f t="shared" si="159"/>
        <v/>
      </c>
    </row>
    <row r="1486" spans="1:24" x14ac:dyDescent="0.3">
      <c r="A1486" s="4" t="str">
        <f t="shared" si="160"/>
        <v/>
      </c>
      <c r="B1486" s="41"/>
      <c r="C1486" s="42"/>
      <c r="D1486" s="43"/>
      <c r="E1486" s="44"/>
      <c r="F1486" s="44"/>
      <c r="G1486" s="17" t="str">
        <f>IF(OR(E1486="",F1486=""),"",NETWORKDAYS(E1486,F1486,Lister!$D$7:$D$16))</f>
        <v/>
      </c>
      <c r="I1486" s="45" t="str">
        <f t="shared" si="154"/>
        <v/>
      </c>
      <c r="J1486" s="46"/>
      <c r="K1486" s="47">
        <f>IF(ISNUMBER('Opsparede løndele'!I1471),J1486+'Opsparede løndele'!I1471,J1486)</f>
        <v>0</v>
      </c>
      <c r="L1486" s="48"/>
      <c r="M1486" s="49"/>
      <c r="N1486" s="23" t="str">
        <f t="shared" si="155"/>
        <v/>
      </c>
      <c r="O1486" s="21" t="str">
        <f t="shared" si="156"/>
        <v/>
      </c>
      <c r="P1486" s="49"/>
      <c r="Q1486" s="49"/>
      <c r="R1486" s="49"/>
      <c r="S1486" s="22" t="str">
        <f>IFERROR(MAX(IF(OR(P1486="",Q1486="",R1486=""),"",IF(AND(MONTH(E1486)=12,MONTH(F1486)=12),(NETWORKDAYS(E1486,F1486,Lister!$D$7:$D$16)-P1486)*O1486/NETWORKDAYS(Lister!$D$19,Lister!$E$19,Lister!$D$7:$D$16),IF(AND(MONTH(E1486)=12,F1486&gt;DATE(2021,12,31)),(NETWORKDAYS(E1486,Lister!$E$19,Lister!$D$7:$D$16)-P1486)*O1486/NETWORKDAYS(Lister!$D$19,Lister!$E$19,Lister!$D$7:$D$16),IF(E1486&gt;DATE(2021,12,31),0)))),0),"")</f>
        <v/>
      </c>
      <c r="T1486" s="22" t="str">
        <f>IFERROR(MAX(IF(OR(P1486="",Q1486="",R1486=""),"",IF(AND(MONTH(E1486)=1,MONTH(F1486)=1),(NETWORKDAYS(E1486,F1486,Lister!$D$7:$D$16)-Q1486)*O1486/NETWORKDAYS(Lister!$D$20,Lister!$E$20,Lister!$D$7:$D$16),IF(AND(MONTH(E1486)=1,F1486&gt;DATE(2022,1,31)),(NETWORKDAYS(E1486,Lister!$E$20,Lister!$D$7:$D$16)-Q1486)*O1486/NETWORKDAYS(Lister!$D$20,Lister!$E$20,Lister!$D$7:$D$16),IF(AND(E1486&lt;DATE(2022,1,1),MONTH(F1486)=1),(NETWORKDAYS(Lister!$D$20,F1486,Lister!$D$7:$D$16)-Q1486)*O1486/NETWORKDAYS(Lister!$D$20,Lister!$E$20,Lister!$D$7:$D$16),IF(AND(E1486&lt;DATE(2022,1,1),F1486&gt;DATE(2022,1,31)),(NETWORKDAYS(Lister!$D$20,Lister!$E$20,Lister!$D$7:$D$16)-Q1486)*O1486/NETWORKDAYS(Lister!$D$20,Lister!$E$20,Lister!$D$7:$D$16),IF(OR(AND(E1486&lt;DATE(2022,1,1),F1486&lt;DATE(2022,1,1)),E1486&gt;DATE(2022,1,31)),0)))))),0),"")</f>
        <v/>
      </c>
      <c r="U1486" s="22" t="str">
        <f>IFERROR(MAX(IF(OR(P1486="",Q1486="",R1486=""),"",IF(AND(MONTH(E1486)=2,MONTH(F1486)=2),(NETWORKDAYS(E1486,F1486,Lister!$D$7:$D$16)-R1486)*O1486/NETWORKDAYS(Lister!$D$21,Lister!$E$21,Lister!$D$7:$D$16),IF(AND(MONTH(E1486)=2,F1486&gt;DATE(2022,2,28)),(NETWORKDAYS(E1486,Lister!$E$21,Lister!$D$7:$D$16)-R1486)*O1486/NETWORKDAYS(Lister!$D$21,Lister!$E$21,Lister!$D$7:$D$16),IF(AND(E1486&lt;DATE(2022,2,1),MONTH(F1486)=2),(NETWORKDAYS(Lister!$D$21,F1486,Lister!$D$7:$D$16)-R1486)*O1486/NETWORKDAYS(Lister!$D$21,Lister!$E$21,Lister!$D$7:$D$16),IF(AND(E1486&lt;DATE(2022,2,1),F1486&gt;DATE(2022,2,28)),(NETWORKDAYS(Lister!$D$21,Lister!$E$21,Lister!$D$7:$D$16)-R1486)*O1486/NETWORKDAYS(Lister!$D$21,Lister!$E$21,Lister!$D$7:$D$16),IF(OR(AND(E1486&lt;DATE(2022,2,1),F1486&lt;DATE(2022,2,1)),E1486&gt;DATE(2022,2,28)),0)))))),0),"")</f>
        <v/>
      </c>
      <c r="V1486" s="23" t="str">
        <f t="shared" si="157"/>
        <v/>
      </c>
      <c r="W1486" s="23" t="str">
        <f t="shared" si="158"/>
        <v/>
      </c>
      <c r="X1486" s="24" t="str">
        <f t="shared" si="159"/>
        <v/>
      </c>
    </row>
    <row r="1487" spans="1:24" x14ac:dyDescent="0.3">
      <c r="A1487" s="4" t="str">
        <f t="shared" si="160"/>
        <v/>
      </c>
      <c r="B1487" s="41"/>
      <c r="C1487" s="42"/>
      <c r="D1487" s="43"/>
      <c r="E1487" s="44"/>
      <c r="F1487" s="44"/>
      <c r="G1487" s="17" t="str">
        <f>IF(OR(E1487="",F1487=""),"",NETWORKDAYS(E1487,F1487,Lister!$D$7:$D$16))</f>
        <v/>
      </c>
      <c r="I1487" s="45" t="str">
        <f t="shared" si="154"/>
        <v/>
      </c>
      <c r="J1487" s="46"/>
      <c r="K1487" s="47">
        <f>IF(ISNUMBER('Opsparede løndele'!I1472),J1487+'Opsparede løndele'!I1472,J1487)</f>
        <v>0</v>
      </c>
      <c r="L1487" s="48"/>
      <c r="M1487" s="49"/>
      <c r="N1487" s="23" t="str">
        <f t="shared" si="155"/>
        <v/>
      </c>
      <c r="O1487" s="21" t="str">
        <f t="shared" si="156"/>
        <v/>
      </c>
      <c r="P1487" s="49"/>
      <c r="Q1487" s="49"/>
      <c r="R1487" s="49"/>
      <c r="S1487" s="22" t="str">
        <f>IFERROR(MAX(IF(OR(P1487="",Q1487="",R1487=""),"",IF(AND(MONTH(E1487)=12,MONTH(F1487)=12),(NETWORKDAYS(E1487,F1487,Lister!$D$7:$D$16)-P1487)*O1487/NETWORKDAYS(Lister!$D$19,Lister!$E$19,Lister!$D$7:$D$16),IF(AND(MONTH(E1487)=12,F1487&gt;DATE(2021,12,31)),(NETWORKDAYS(E1487,Lister!$E$19,Lister!$D$7:$D$16)-P1487)*O1487/NETWORKDAYS(Lister!$D$19,Lister!$E$19,Lister!$D$7:$D$16),IF(E1487&gt;DATE(2021,12,31),0)))),0),"")</f>
        <v/>
      </c>
      <c r="T1487" s="22" t="str">
        <f>IFERROR(MAX(IF(OR(P1487="",Q1487="",R1487=""),"",IF(AND(MONTH(E1487)=1,MONTH(F1487)=1),(NETWORKDAYS(E1487,F1487,Lister!$D$7:$D$16)-Q1487)*O1487/NETWORKDAYS(Lister!$D$20,Lister!$E$20,Lister!$D$7:$D$16),IF(AND(MONTH(E1487)=1,F1487&gt;DATE(2022,1,31)),(NETWORKDAYS(E1487,Lister!$E$20,Lister!$D$7:$D$16)-Q1487)*O1487/NETWORKDAYS(Lister!$D$20,Lister!$E$20,Lister!$D$7:$D$16),IF(AND(E1487&lt;DATE(2022,1,1),MONTH(F1487)=1),(NETWORKDAYS(Lister!$D$20,F1487,Lister!$D$7:$D$16)-Q1487)*O1487/NETWORKDAYS(Lister!$D$20,Lister!$E$20,Lister!$D$7:$D$16),IF(AND(E1487&lt;DATE(2022,1,1),F1487&gt;DATE(2022,1,31)),(NETWORKDAYS(Lister!$D$20,Lister!$E$20,Lister!$D$7:$D$16)-Q1487)*O1487/NETWORKDAYS(Lister!$D$20,Lister!$E$20,Lister!$D$7:$D$16),IF(OR(AND(E1487&lt;DATE(2022,1,1),F1487&lt;DATE(2022,1,1)),E1487&gt;DATE(2022,1,31)),0)))))),0),"")</f>
        <v/>
      </c>
      <c r="U1487" s="22" t="str">
        <f>IFERROR(MAX(IF(OR(P1487="",Q1487="",R1487=""),"",IF(AND(MONTH(E1487)=2,MONTH(F1487)=2),(NETWORKDAYS(E1487,F1487,Lister!$D$7:$D$16)-R1487)*O1487/NETWORKDAYS(Lister!$D$21,Lister!$E$21,Lister!$D$7:$D$16),IF(AND(MONTH(E1487)=2,F1487&gt;DATE(2022,2,28)),(NETWORKDAYS(E1487,Lister!$E$21,Lister!$D$7:$D$16)-R1487)*O1487/NETWORKDAYS(Lister!$D$21,Lister!$E$21,Lister!$D$7:$D$16),IF(AND(E1487&lt;DATE(2022,2,1),MONTH(F1487)=2),(NETWORKDAYS(Lister!$D$21,F1487,Lister!$D$7:$D$16)-R1487)*O1487/NETWORKDAYS(Lister!$D$21,Lister!$E$21,Lister!$D$7:$D$16),IF(AND(E1487&lt;DATE(2022,2,1),F1487&gt;DATE(2022,2,28)),(NETWORKDAYS(Lister!$D$21,Lister!$E$21,Lister!$D$7:$D$16)-R1487)*O1487/NETWORKDAYS(Lister!$D$21,Lister!$E$21,Lister!$D$7:$D$16),IF(OR(AND(E1487&lt;DATE(2022,2,1),F1487&lt;DATE(2022,2,1)),E1487&gt;DATE(2022,2,28)),0)))))),0),"")</f>
        <v/>
      </c>
      <c r="V1487" s="23" t="str">
        <f t="shared" si="157"/>
        <v/>
      </c>
      <c r="W1487" s="23" t="str">
        <f t="shared" si="158"/>
        <v/>
      </c>
      <c r="X1487" s="24" t="str">
        <f t="shared" si="159"/>
        <v/>
      </c>
    </row>
    <row r="1488" spans="1:24" x14ac:dyDescent="0.3">
      <c r="A1488" s="4" t="str">
        <f t="shared" si="160"/>
        <v/>
      </c>
      <c r="B1488" s="41"/>
      <c r="C1488" s="42"/>
      <c r="D1488" s="43"/>
      <c r="E1488" s="44"/>
      <c r="F1488" s="44"/>
      <c r="G1488" s="17" t="str">
        <f>IF(OR(E1488="",F1488=""),"",NETWORKDAYS(E1488,F1488,Lister!$D$7:$D$16))</f>
        <v/>
      </c>
      <c r="I1488" s="45" t="str">
        <f t="shared" si="154"/>
        <v/>
      </c>
      <c r="J1488" s="46"/>
      <c r="K1488" s="47">
        <f>IF(ISNUMBER('Opsparede løndele'!I1473),J1488+'Opsparede løndele'!I1473,J1488)</f>
        <v>0</v>
      </c>
      <c r="L1488" s="48"/>
      <c r="M1488" s="49"/>
      <c r="N1488" s="23" t="str">
        <f t="shared" si="155"/>
        <v/>
      </c>
      <c r="O1488" s="21" t="str">
        <f t="shared" si="156"/>
        <v/>
      </c>
      <c r="P1488" s="49"/>
      <c r="Q1488" s="49"/>
      <c r="R1488" s="49"/>
      <c r="S1488" s="22" t="str">
        <f>IFERROR(MAX(IF(OR(P1488="",Q1488="",R1488=""),"",IF(AND(MONTH(E1488)=12,MONTH(F1488)=12),(NETWORKDAYS(E1488,F1488,Lister!$D$7:$D$16)-P1488)*O1488/NETWORKDAYS(Lister!$D$19,Lister!$E$19,Lister!$D$7:$D$16),IF(AND(MONTH(E1488)=12,F1488&gt;DATE(2021,12,31)),(NETWORKDAYS(E1488,Lister!$E$19,Lister!$D$7:$D$16)-P1488)*O1488/NETWORKDAYS(Lister!$D$19,Lister!$E$19,Lister!$D$7:$D$16),IF(E1488&gt;DATE(2021,12,31),0)))),0),"")</f>
        <v/>
      </c>
      <c r="T1488" s="22" t="str">
        <f>IFERROR(MAX(IF(OR(P1488="",Q1488="",R1488=""),"",IF(AND(MONTH(E1488)=1,MONTH(F1488)=1),(NETWORKDAYS(E1488,F1488,Lister!$D$7:$D$16)-Q1488)*O1488/NETWORKDAYS(Lister!$D$20,Lister!$E$20,Lister!$D$7:$D$16),IF(AND(MONTH(E1488)=1,F1488&gt;DATE(2022,1,31)),(NETWORKDAYS(E1488,Lister!$E$20,Lister!$D$7:$D$16)-Q1488)*O1488/NETWORKDAYS(Lister!$D$20,Lister!$E$20,Lister!$D$7:$D$16),IF(AND(E1488&lt;DATE(2022,1,1),MONTH(F1488)=1),(NETWORKDAYS(Lister!$D$20,F1488,Lister!$D$7:$D$16)-Q1488)*O1488/NETWORKDAYS(Lister!$D$20,Lister!$E$20,Lister!$D$7:$D$16),IF(AND(E1488&lt;DATE(2022,1,1),F1488&gt;DATE(2022,1,31)),(NETWORKDAYS(Lister!$D$20,Lister!$E$20,Lister!$D$7:$D$16)-Q1488)*O1488/NETWORKDAYS(Lister!$D$20,Lister!$E$20,Lister!$D$7:$D$16),IF(OR(AND(E1488&lt;DATE(2022,1,1),F1488&lt;DATE(2022,1,1)),E1488&gt;DATE(2022,1,31)),0)))))),0),"")</f>
        <v/>
      </c>
      <c r="U1488" s="22" t="str">
        <f>IFERROR(MAX(IF(OR(P1488="",Q1488="",R1488=""),"",IF(AND(MONTH(E1488)=2,MONTH(F1488)=2),(NETWORKDAYS(E1488,F1488,Lister!$D$7:$D$16)-R1488)*O1488/NETWORKDAYS(Lister!$D$21,Lister!$E$21,Lister!$D$7:$D$16),IF(AND(MONTH(E1488)=2,F1488&gt;DATE(2022,2,28)),(NETWORKDAYS(E1488,Lister!$E$21,Lister!$D$7:$D$16)-R1488)*O1488/NETWORKDAYS(Lister!$D$21,Lister!$E$21,Lister!$D$7:$D$16),IF(AND(E1488&lt;DATE(2022,2,1),MONTH(F1488)=2),(NETWORKDAYS(Lister!$D$21,F1488,Lister!$D$7:$D$16)-R1488)*O1488/NETWORKDAYS(Lister!$D$21,Lister!$E$21,Lister!$D$7:$D$16),IF(AND(E1488&lt;DATE(2022,2,1),F1488&gt;DATE(2022,2,28)),(NETWORKDAYS(Lister!$D$21,Lister!$E$21,Lister!$D$7:$D$16)-R1488)*O1488/NETWORKDAYS(Lister!$D$21,Lister!$E$21,Lister!$D$7:$D$16),IF(OR(AND(E1488&lt;DATE(2022,2,1),F1488&lt;DATE(2022,2,1)),E1488&gt;DATE(2022,2,28)),0)))))),0),"")</f>
        <v/>
      </c>
      <c r="V1488" s="23" t="str">
        <f t="shared" si="157"/>
        <v/>
      </c>
      <c r="W1488" s="23" t="str">
        <f t="shared" si="158"/>
        <v/>
      </c>
      <c r="X1488" s="24" t="str">
        <f t="shared" si="159"/>
        <v/>
      </c>
    </row>
    <row r="1489" spans="1:24" x14ac:dyDescent="0.3">
      <c r="A1489" s="4" t="str">
        <f t="shared" si="160"/>
        <v/>
      </c>
      <c r="B1489" s="41"/>
      <c r="C1489" s="42"/>
      <c r="D1489" s="43"/>
      <c r="E1489" s="44"/>
      <c r="F1489" s="44"/>
      <c r="G1489" s="17" t="str">
        <f>IF(OR(E1489="",F1489=""),"",NETWORKDAYS(E1489,F1489,Lister!$D$7:$D$16))</f>
        <v/>
      </c>
      <c r="I1489" s="45" t="str">
        <f t="shared" si="154"/>
        <v/>
      </c>
      <c r="J1489" s="46"/>
      <c r="K1489" s="47">
        <f>IF(ISNUMBER('Opsparede løndele'!I1474),J1489+'Opsparede løndele'!I1474,J1489)</f>
        <v>0</v>
      </c>
      <c r="L1489" s="48"/>
      <c r="M1489" s="49"/>
      <c r="N1489" s="23" t="str">
        <f t="shared" si="155"/>
        <v/>
      </c>
      <c r="O1489" s="21" t="str">
        <f t="shared" si="156"/>
        <v/>
      </c>
      <c r="P1489" s="49"/>
      <c r="Q1489" s="49"/>
      <c r="R1489" s="49"/>
      <c r="S1489" s="22" t="str">
        <f>IFERROR(MAX(IF(OR(P1489="",Q1489="",R1489=""),"",IF(AND(MONTH(E1489)=12,MONTH(F1489)=12),(NETWORKDAYS(E1489,F1489,Lister!$D$7:$D$16)-P1489)*O1489/NETWORKDAYS(Lister!$D$19,Lister!$E$19,Lister!$D$7:$D$16),IF(AND(MONTH(E1489)=12,F1489&gt;DATE(2021,12,31)),(NETWORKDAYS(E1489,Lister!$E$19,Lister!$D$7:$D$16)-P1489)*O1489/NETWORKDAYS(Lister!$D$19,Lister!$E$19,Lister!$D$7:$D$16),IF(E1489&gt;DATE(2021,12,31),0)))),0),"")</f>
        <v/>
      </c>
      <c r="T1489" s="22" t="str">
        <f>IFERROR(MAX(IF(OR(P1489="",Q1489="",R1489=""),"",IF(AND(MONTH(E1489)=1,MONTH(F1489)=1),(NETWORKDAYS(E1489,F1489,Lister!$D$7:$D$16)-Q1489)*O1489/NETWORKDAYS(Lister!$D$20,Lister!$E$20,Lister!$D$7:$D$16),IF(AND(MONTH(E1489)=1,F1489&gt;DATE(2022,1,31)),(NETWORKDAYS(E1489,Lister!$E$20,Lister!$D$7:$D$16)-Q1489)*O1489/NETWORKDAYS(Lister!$D$20,Lister!$E$20,Lister!$D$7:$D$16),IF(AND(E1489&lt;DATE(2022,1,1),MONTH(F1489)=1),(NETWORKDAYS(Lister!$D$20,F1489,Lister!$D$7:$D$16)-Q1489)*O1489/NETWORKDAYS(Lister!$D$20,Lister!$E$20,Lister!$D$7:$D$16),IF(AND(E1489&lt;DATE(2022,1,1),F1489&gt;DATE(2022,1,31)),(NETWORKDAYS(Lister!$D$20,Lister!$E$20,Lister!$D$7:$D$16)-Q1489)*O1489/NETWORKDAYS(Lister!$D$20,Lister!$E$20,Lister!$D$7:$D$16),IF(OR(AND(E1489&lt;DATE(2022,1,1),F1489&lt;DATE(2022,1,1)),E1489&gt;DATE(2022,1,31)),0)))))),0),"")</f>
        <v/>
      </c>
      <c r="U1489" s="22" t="str">
        <f>IFERROR(MAX(IF(OR(P1489="",Q1489="",R1489=""),"",IF(AND(MONTH(E1489)=2,MONTH(F1489)=2),(NETWORKDAYS(E1489,F1489,Lister!$D$7:$D$16)-R1489)*O1489/NETWORKDAYS(Lister!$D$21,Lister!$E$21,Lister!$D$7:$D$16),IF(AND(MONTH(E1489)=2,F1489&gt;DATE(2022,2,28)),(NETWORKDAYS(E1489,Lister!$E$21,Lister!$D$7:$D$16)-R1489)*O1489/NETWORKDAYS(Lister!$D$21,Lister!$E$21,Lister!$D$7:$D$16),IF(AND(E1489&lt;DATE(2022,2,1),MONTH(F1489)=2),(NETWORKDAYS(Lister!$D$21,F1489,Lister!$D$7:$D$16)-R1489)*O1489/NETWORKDAYS(Lister!$D$21,Lister!$E$21,Lister!$D$7:$D$16),IF(AND(E1489&lt;DATE(2022,2,1),F1489&gt;DATE(2022,2,28)),(NETWORKDAYS(Lister!$D$21,Lister!$E$21,Lister!$D$7:$D$16)-R1489)*O1489/NETWORKDAYS(Lister!$D$21,Lister!$E$21,Lister!$D$7:$D$16),IF(OR(AND(E1489&lt;DATE(2022,2,1),F1489&lt;DATE(2022,2,1)),E1489&gt;DATE(2022,2,28)),0)))))),0),"")</f>
        <v/>
      </c>
      <c r="V1489" s="23" t="str">
        <f t="shared" si="157"/>
        <v/>
      </c>
      <c r="W1489" s="23" t="str">
        <f t="shared" si="158"/>
        <v/>
      </c>
      <c r="X1489" s="24" t="str">
        <f t="shared" si="159"/>
        <v/>
      </c>
    </row>
    <row r="1490" spans="1:24" x14ac:dyDescent="0.3">
      <c r="A1490" s="4" t="str">
        <f t="shared" si="160"/>
        <v/>
      </c>
      <c r="B1490" s="41"/>
      <c r="C1490" s="42"/>
      <c r="D1490" s="43"/>
      <c r="E1490" s="44"/>
      <c r="F1490" s="44"/>
      <c r="G1490" s="17" t="str">
        <f>IF(OR(E1490="",F1490=""),"",NETWORKDAYS(E1490,F1490,Lister!$D$7:$D$16))</f>
        <v/>
      </c>
      <c r="I1490" s="45" t="str">
        <f t="shared" si="154"/>
        <v/>
      </c>
      <c r="J1490" s="46"/>
      <c r="K1490" s="47">
        <f>IF(ISNUMBER('Opsparede løndele'!I1475),J1490+'Opsparede løndele'!I1475,J1490)</f>
        <v>0</v>
      </c>
      <c r="L1490" s="48"/>
      <c r="M1490" s="49"/>
      <c r="N1490" s="23" t="str">
        <f t="shared" si="155"/>
        <v/>
      </c>
      <c r="O1490" s="21" t="str">
        <f t="shared" si="156"/>
        <v/>
      </c>
      <c r="P1490" s="49"/>
      <c r="Q1490" s="49"/>
      <c r="R1490" s="49"/>
      <c r="S1490" s="22" t="str">
        <f>IFERROR(MAX(IF(OR(P1490="",Q1490="",R1490=""),"",IF(AND(MONTH(E1490)=12,MONTH(F1490)=12),(NETWORKDAYS(E1490,F1490,Lister!$D$7:$D$16)-P1490)*O1490/NETWORKDAYS(Lister!$D$19,Lister!$E$19,Lister!$D$7:$D$16),IF(AND(MONTH(E1490)=12,F1490&gt;DATE(2021,12,31)),(NETWORKDAYS(E1490,Lister!$E$19,Lister!$D$7:$D$16)-P1490)*O1490/NETWORKDAYS(Lister!$D$19,Lister!$E$19,Lister!$D$7:$D$16),IF(E1490&gt;DATE(2021,12,31),0)))),0),"")</f>
        <v/>
      </c>
      <c r="T1490" s="22" t="str">
        <f>IFERROR(MAX(IF(OR(P1490="",Q1490="",R1490=""),"",IF(AND(MONTH(E1490)=1,MONTH(F1490)=1),(NETWORKDAYS(E1490,F1490,Lister!$D$7:$D$16)-Q1490)*O1490/NETWORKDAYS(Lister!$D$20,Lister!$E$20,Lister!$D$7:$D$16),IF(AND(MONTH(E1490)=1,F1490&gt;DATE(2022,1,31)),(NETWORKDAYS(E1490,Lister!$E$20,Lister!$D$7:$D$16)-Q1490)*O1490/NETWORKDAYS(Lister!$D$20,Lister!$E$20,Lister!$D$7:$D$16),IF(AND(E1490&lt;DATE(2022,1,1),MONTH(F1490)=1),(NETWORKDAYS(Lister!$D$20,F1490,Lister!$D$7:$D$16)-Q1490)*O1490/NETWORKDAYS(Lister!$D$20,Lister!$E$20,Lister!$D$7:$D$16),IF(AND(E1490&lt;DATE(2022,1,1),F1490&gt;DATE(2022,1,31)),(NETWORKDAYS(Lister!$D$20,Lister!$E$20,Lister!$D$7:$D$16)-Q1490)*O1490/NETWORKDAYS(Lister!$D$20,Lister!$E$20,Lister!$D$7:$D$16),IF(OR(AND(E1490&lt;DATE(2022,1,1),F1490&lt;DATE(2022,1,1)),E1490&gt;DATE(2022,1,31)),0)))))),0),"")</f>
        <v/>
      </c>
      <c r="U1490" s="22" t="str">
        <f>IFERROR(MAX(IF(OR(P1490="",Q1490="",R1490=""),"",IF(AND(MONTH(E1490)=2,MONTH(F1490)=2),(NETWORKDAYS(E1490,F1490,Lister!$D$7:$D$16)-R1490)*O1490/NETWORKDAYS(Lister!$D$21,Lister!$E$21,Lister!$D$7:$D$16),IF(AND(MONTH(E1490)=2,F1490&gt;DATE(2022,2,28)),(NETWORKDAYS(E1490,Lister!$E$21,Lister!$D$7:$D$16)-R1490)*O1490/NETWORKDAYS(Lister!$D$21,Lister!$E$21,Lister!$D$7:$D$16),IF(AND(E1490&lt;DATE(2022,2,1),MONTH(F1490)=2),(NETWORKDAYS(Lister!$D$21,F1490,Lister!$D$7:$D$16)-R1490)*O1490/NETWORKDAYS(Lister!$D$21,Lister!$E$21,Lister!$D$7:$D$16),IF(AND(E1490&lt;DATE(2022,2,1),F1490&gt;DATE(2022,2,28)),(NETWORKDAYS(Lister!$D$21,Lister!$E$21,Lister!$D$7:$D$16)-R1490)*O1490/NETWORKDAYS(Lister!$D$21,Lister!$E$21,Lister!$D$7:$D$16),IF(OR(AND(E1490&lt;DATE(2022,2,1),F1490&lt;DATE(2022,2,1)),E1490&gt;DATE(2022,2,28)),0)))))),0),"")</f>
        <v/>
      </c>
      <c r="V1490" s="23" t="str">
        <f t="shared" si="157"/>
        <v/>
      </c>
      <c r="W1490" s="23" t="str">
        <f t="shared" si="158"/>
        <v/>
      </c>
      <c r="X1490" s="24" t="str">
        <f t="shared" si="159"/>
        <v/>
      </c>
    </row>
    <row r="1491" spans="1:24" x14ac:dyDescent="0.3">
      <c r="A1491" s="4" t="str">
        <f t="shared" si="160"/>
        <v/>
      </c>
      <c r="B1491" s="41"/>
      <c r="C1491" s="42"/>
      <c r="D1491" s="43"/>
      <c r="E1491" s="44"/>
      <c r="F1491" s="44"/>
      <c r="G1491" s="17" t="str">
        <f>IF(OR(E1491="",F1491=""),"",NETWORKDAYS(E1491,F1491,Lister!$D$7:$D$16))</f>
        <v/>
      </c>
      <c r="I1491" s="45" t="str">
        <f t="shared" si="154"/>
        <v/>
      </c>
      <c r="J1491" s="46"/>
      <c r="K1491" s="47">
        <f>IF(ISNUMBER('Opsparede løndele'!I1476),J1491+'Opsparede løndele'!I1476,J1491)</f>
        <v>0</v>
      </c>
      <c r="L1491" s="48"/>
      <c r="M1491" s="49"/>
      <c r="N1491" s="23" t="str">
        <f t="shared" si="155"/>
        <v/>
      </c>
      <c r="O1491" s="21" t="str">
        <f t="shared" si="156"/>
        <v/>
      </c>
      <c r="P1491" s="49"/>
      <c r="Q1491" s="49"/>
      <c r="R1491" s="49"/>
      <c r="S1491" s="22" t="str">
        <f>IFERROR(MAX(IF(OR(P1491="",Q1491="",R1491=""),"",IF(AND(MONTH(E1491)=12,MONTH(F1491)=12),(NETWORKDAYS(E1491,F1491,Lister!$D$7:$D$16)-P1491)*O1491/NETWORKDAYS(Lister!$D$19,Lister!$E$19,Lister!$D$7:$D$16),IF(AND(MONTH(E1491)=12,F1491&gt;DATE(2021,12,31)),(NETWORKDAYS(E1491,Lister!$E$19,Lister!$D$7:$D$16)-P1491)*O1491/NETWORKDAYS(Lister!$D$19,Lister!$E$19,Lister!$D$7:$D$16),IF(E1491&gt;DATE(2021,12,31),0)))),0),"")</f>
        <v/>
      </c>
      <c r="T1491" s="22" t="str">
        <f>IFERROR(MAX(IF(OR(P1491="",Q1491="",R1491=""),"",IF(AND(MONTH(E1491)=1,MONTH(F1491)=1),(NETWORKDAYS(E1491,F1491,Lister!$D$7:$D$16)-Q1491)*O1491/NETWORKDAYS(Lister!$D$20,Lister!$E$20,Lister!$D$7:$D$16),IF(AND(MONTH(E1491)=1,F1491&gt;DATE(2022,1,31)),(NETWORKDAYS(E1491,Lister!$E$20,Lister!$D$7:$D$16)-Q1491)*O1491/NETWORKDAYS(Lister!$D$20,Lister!$E$20,Lister!$D$7:$D$16),IF(AND(E1491&lt;DATE(2022,1,1),MONTH(F1491)=1),(NETWORKDAYS(Lister!$D$20,F1491,Lister!$D$7:$D$16)-Q1491)*O1491/NETWORKDAYS(Lister!$D$20,Lister!$E$20,Lister!$D$7:$D$16),IF(AND(E1491&lt;DATE(2022,1,1),F1491&gt;DATE(2022,1,31)),(NETWORKDAYS(Lister!$D$20,Lister!$E$20,Lister!$D$7:$D$16)-Q1491)*O1491/NETWORKDAYS(Lister!$D$20,Lister!$E$20,Lister!$D$7:$D$16),IF(OR(AND(E1491&lt;DATE(2022,1,1),F1491&lt;DATE(2022,1,1)),E1491&gt;DATE(2022,1,31)),0)))))),0),"")</f>
        <v/>
      </c>
      <c r="U1491" s="22" t="str">
        <f>IFERROR(MAX(IF(OR(P1491="",Q1491="",R1491=""),"",IF(AND(MONTH(E1491)=2,MONTH(F1491)=2),(NETWORKDAYS(E1491,F1491,Lister!$D$7:$D$16)-R1491)*O1491/NETWORKDAYS(Lister!$D$21,Lister!$E$21,Lister!$D$7:$D$16),IF(AND(MONTH(E1491)=2,F1491&gt;DATE(2022,2,28)),(NETWORKDAYS(E1491,Lister!$E$21,Lister!$D$7:$D$16)-R1491)*O1491/NETWORKDAYS(Lister!$D$21,Lister!$E$21,Lister!$D$7:$D$16),IF(AND(E1491&lt;DATE(2022,2,1),MONTH(F1491)=2),(NETWORKDAYS(Lister!$D$21,F1491,Lister!$D$7:$D$16)-R1491)*O1491/NETWORKDAYS(Lister!$D$21,Lister!$E$21,Lister!$D$7:$D$16),IF(AND(E1491&lt;DATE(2022,2,1),F1491&gt;DATE(2022,2,28)),(NETWORKDAYS(Lister!$D$21,Lister!$E$21,Lister!$D$7:$D$16)-R1491)*O1491/NETWORKDAYS(Lister!$D$21,Lister!$E$21,Lister!$D$7:$D$16),IF(OR(AND(E1491&lt;DATE(2022,2,1),F1491&lt;DATE(2022,2,1)),E1491&gt;DATE(2022,2,28)),0)))))),0),"")</f>
        <v/>
      </c>
      <c r="V1491" s="23" t="str">
        <f t="shared" si="157"/>
        <v/>
      </c>
      <c r="W1491" s="23" t="str">
        <f t="shared" si="158"/>
        <v/>
      </c>
      <c r="X1491" s="24" t="str">
        <f t="shared" si="159"/>
        <v/>
      </c>
    </row>
    <row r="1492" spans="1:24" x14ac:dyDescent="0.3">
      <c r="A1492" s="4" t="str">
        <f t="shared" si="160"/>
        <v/>
      </c>
      <c r="B1492" s="41"/>
      <c r="C1492" s="42"/>
      <c r="D1492" s="43"/>
      <c r="E1492" s="44"/>
      <c r="F1492" s="44"/>
      <c r="G1492" s="17" t="str">
        <f>IF(OR(E1492="",F1492=""),"",NETWORKDAYS(E1492,F1492,Lister!$D$7:$D$16))</f>
        <v/>
      </c>
      <c r="I1492" s="45" t="str">
        <f t="shared" si="154"/>
        <v/>
      </c>
      <c r="J1492" s="46"/>
      <c r="K1492" s="47">
        <f>IF(ISNUMBER('Opsparede løndele'!I1477),J1492+'Opsparede løndele'!I1477,J1492)</f>
        <v>0</v>
      </c>
      <c r="L1492" s="48"/>
      <c r="M1492" s="49"/>
      <c r="N1492" s="23" t="str">
        <f t="shared" si="155"/>
        <v/>
      </c>
      <c r="O1492" s="21" t="str">
        <f t="shared" si="156"/>
        <v/>
      </c>
      <c r="P1492" s="49"/>
      <c r="Q1492" s="49"/>
      <c r="R1492" s="49"/>
      <c r="S1492" s="22" t="str">
        <f>IFERROR(MAX(IF(OR(P1492="",Q1492="",R1492=""),"",IF(AND(MONTH(E1492)=12,MONTH(F1492)=12),(NETWORKDAYS(E1492,F1492,Lister!$D$7:$D$16)-P1492)*O1492/NETWORKDAYS(Lister!$D$19,Lister!$E$19,Lister!$D$7:$D$16),IF(AND(MONTH(E1492)=12,F1492&gt;DATE(2021,12,31)),(NETWORKDAYS(E1492,Lister!$E$19,Lister!$D$7:$D$16)-P1492)*O1492/NETWORKDAYS(Lister!$D$19,Lister!$E$19,Lister!$D$7:$D$16),IF(E1492&gt;DATE(2021,12,31),0)))),0),"")</f>
        <v/>
      </c>
      <c r="T1492" s="22" t="str">
        <f>IFERROR(MAX(IF(OR(P1492="",Q1492="",R1492=""),"",IF(AND(MONTH(E1492)=1,MONTH(F1492)=1),(NETWORKDAYS(E1492,F1492,Lister!$D$7:$D$16)-Q1492)*O1492/NETWORKDAYS(Lister!$D$20,Lister!$E$20,Lister!$D$7:$D$16),IF(AND(MONTH(E1492)=1,F1492&gt;DATE(2022,1,31)),(NETWORKDAYS(E1492,Lister!$E$20,Lister!$D$7:$D$16)-Q1492)*O1492/NETWORKDAYS(Lister!$D$20,Lister!$E$20,Lister!$D$7:$D$16),IF(AND(E1492&lt;DATE(2022,1,1),MONTH(F1492)=1),(NETWORKDAYS(Lister!$D$20,F1492,Lister!$D$7:$D$16)-Q1492)*O1492/NETWORKDAYS(Lister!$D$20,Lister!$E$20,Lister!$D$7:$D$16),IF(AND(E1492&lt;DATE(2022,1,1),F1492&gt;DATE(2022,1,31)),(NETWORKDAYS(Lister!$D$20,Lister!$E$20,Lister!$D$7:$D$16)-Q1492)*O1492/NETWORKDAYS(Lister!$D$20,Lister!$E$20,Lister!$D$7:$D$16),IF(OR(AND(E1492&lt;DATE(2022,1,1),F1492&lt;DATE(2022,1,1)),E1492&gt;DATE(2022,1,31)),0)))))),0),"")</f>
        <v/>
      </c>
      <c r="U1492" s="22" t="str">
        <f>IFERROR(MAX(IF(OR(P1492="",Q1492="",R1492=""),"",IF(AND(MONTH(E1492)=2,MONTH(F1492)=2),(NETWORKDAYS(E1492,F1492,Lister!$D$7:$D$16)-R1492)*O1492/NETWORKDAYS(Lister!$D$21,Lister!$E$21,Lister!$D$7:$D$16),IF(AND(MONTH(E1492)=2,F1492&gt;DATE(2022,2,28)),(NETWORKDAYS(E1492,Lister!$E$21,Lister!$D$7:$D$16)-R1492)*O1492/NETWORKDAYS(Lister!$D$21,Lister!$E$21,Lister!$D$7:$D$16),IF(AND(E1492&lt;DATE(2022,2,1),MONTH(F1492)=2),(NETWORKDAYS(Lister!$D$21,F1492,Lister!$D$7:$D$16)-R1492)*O1492/NETWORKDAYS(Lister!$D$21,Lister!$E$21,Lister!$D$7:$D$16),IF(AND(E1492&lt;DATE(2022,2,1),F1492&gt;DATE(2022,2,28)),(NETWORKDAYS(Lister!$D$21,Lister!$E$21,Lister!$D$7:$D$16)-R1492)*O1492/NETWORKDAYS(Lister!$D$21,Lister!$E$21,Lister!$D$7:$D$16),IF(OR(AND(E1492&lt;DATE(2022,2,1),F1492&lt;DATE(2022,2,1)),E1492&gt;DATE(2022,2,28)),0)))))),0),"")</f>
        <v/>
      </c>
      <c r="V1492" s="23" t="str">
        <f t="shared" si="157"/>
        <v/>
      </c>
      <c r="W1492" s="23" t="str">
        <f t="shared" si="158"/>
        <v/>
      </c>
      <c r="X1492" s="24" t="str">
        <f t="shared" si="159"/>
        <v/>
      </c>
    </row>
    <row r="1493" spans="1:24" x14ac:dyDescent="0.3">
      <c r="A1493" s="4" t="str">
        <f t="shared" si="160"/>
        <v/>
      </c>
      <c r="B1493" s="41"/>
      <c r="C1493" s="42"/>
      <c r="D1493" s="43"/>
      <c r="E1493" s="44"/>
      <c r="F1493" s="44"/>
      <c r="G1493" s="17" t="str">
        <f>IF(OR(E1493="",F1493=""),"",NETWORKDAYS(E1493,F1493,Lister!$D$7:$D$16))</f>
        <v/>
      </c>
      <c r="I1493" s="45" t="str">
        <f t="shared" si="154"/>
        <v/>
      </c>
      <c r="J1493" s="46"/>
      <c r="K1493" s="47">
        <f>IF(ISNUMBER('Opsparede løndele'!I1478),J1493+'Opsparede løndele'!I1478,J1493)</f>
        <v>0</v>
      </c>
      <c r="L1493" s="48"/>
      <c r="M1493" s="49"/>
      <c r="N1493" s="23" t="str">
        <f t="shared" si="155"/>
        <v/>
      </c>
      <c r="O1493" s="21" t="str">
        <f t="shared" si="156"/>
        <v/>
      </c>
      <c r="P1493" s="49"/>
      <c r="Q1493" s="49"/>
      <c r="R1493" s="49"/>
      <c r="S1493" s="22" t="str">
        <f>IFERROR(MAX(IF(OR(P1493="",Q1493="",R1493=""),"",IF(AND(MONTH(E1493)=12,MONTH(F1493)=12),(NETWORKDAYS(E1493,F1493,Lister!$D$7:$D$16)-P1493)*O1493/NETWORKDAYS(Lister!$D$19,Lister!$E$19,Lister!$D$7:$D$16),IF(AND(MONTH(E1493)=12,F1493&gt;DATE(2021,12,31)),(NETWORKDAYS(E1493,Lister!$E$19,Lister!$D$7:$D$16)-P1493)*O1493/NETWORKDAYS(Lister!$D$19,Lister!$E$19,Lister!$D$7:$D$16),IF(E1493&gt;DATE(2021,12,31),0)))),0),"")</f>
        <v/>
      </c>
      <c r="T1493" s="22" t="str">
        <f>IFERROR(MAX(IF(OR(P1493="",Q1493="",R1493=""),"",IF(AND(MONTH(E1493)=1,MONTH(F1493)=1),(NETWORKDAYS(E1493,F1493,Lister!$D$7:$D$16)-Q1493)*O1493/NETWORKDAYS(Lister!$D$20,Lister!$E$20,Lister!$D$7:$D$16),IF(AND(MONTH(E1493)=1,F1493&gt;DATE(2022,1,31)),(NETWORKDAYS(E1493,Lister!$E$20,Lister!$D$7:$D$16)-Q1493)*O1493/NETWORKDAYS(Lister!$D$20,Lister!$E$20,Lister!$D$7:$D$16),IF(AND(E1493&lt;DATE(2022,1,1),MONTH(F1493)=1),(NETWORKDAYS(Lister!$D$20,F1493,Lister!$D$7:$D$16)-Q1493)*O1493/NETWORKDAYS(Lister!$D$20,Lister!$E$20,Lister!$D$7:$D$16),IF(AND(E1493&lt;DATE(2022,1,1),F1493&gt;DATE(2022,1,31)),(NETWORKDAYS(Lister!$D$20,Lister!$E$20,Lister!$D$7:$D$16)-Q1493)*O1493/NETWORKDAYS(Lister!$D$20,Lister!$E$20,Lister!$D$7:$D$16),IF(OR(AND(E1493&lt;DATE(2022,1,1),F1493&lt;DATE(2022,1,1)),E1493&gt;DATE(2022,1,31)),0)))))),0),"")</f>
        <v/>
      </c>
      <c r="U1493" s="22" t="str">
        <f>IFERROR(MAX(IF(OR(P1493="",Q1493="",R1493=""),"",IF(AND(MONTH(E1493)=2,MONTH(F1493)=2),(NETWORKDAYS(E1493,F1493,Lister!$D$7:$D$16)-R1493)*O1493/NETWORKDAYS(Lister!$D$21,Lister!$E$21,Lister!$D$7:$D$16),IF(AND(MONTH(E1493)=2,F1493&gt;DATE(2022,2,28)),(NETWORKDAYS(E1493,Lister!$E$21,Lister!$D$7:$D$16)-R1493)*O1493/NETWORKDAYS(Lister!$D$21,Lister!$E$21,Lister!$D$7:$D$16),IF(AND(E1493&lt;DATE(2022,2,1),MONTH(F1493)=2),(NETWORKDAYS(Lister!$D$21,F1493,Lister!$D$7:$D$16)-R1493)*O1493/NETWORKDAYS(Lister!$D$21,Lister!$E$21,Lister!$D$7:$D$16),IF(AND(E1493&lt;DATE(2022,2,1),F1493&gt;DATE(2022,2,28)),(NETWORKDAYS(Lister!$D$21,Lister!$E$21,Lister!$D$7:$D$16)-R1493)*O1493/NETWORKDAYS(Lister!$D$21,Lister!$E$21,Lister!$D$7:$D$16),IF(OR(AND(E1493&lt;DATE(2022,2,1),F1493&lt;DATE(2022,2,1)),E1493&gt;DATE(2022,2,28)),0)))))),0),"")</f>
        <v/>
      </c>
      <c r="V1493" s="23" t="str">
        <f t="shared" si="157"/>
        <v/>
      </c>
      <c r="W1493" s="23" t="str">
        <f t="shared" si="158"/>
        <v/>
      </c>
      <c r="X1493" s="24" t="str">
        <f t="shared" si="159"/>
        <v/>
      </c>
    </row>
    <row r="1494" spans="1:24" x14ac:dyDescent="0.3">
      <c r="A1494" s="4" t="str">
        <f t="shared" si="160"/>
        <v/>
      </c>
      <c r="B1494" s="41"/>
      <c r="C1494" s="42"/>
      <c r="D1494" s="43"/>
      <c r="E1494" s="44"/>
      <c r="F1494" s="44"/>
      <c r="G1494" s="17" t="str">
        <f>IF(OR(E1494="",F1494=""),"",NETWORKDAYS(E1494,F1494,Lister!$D$7:$D$16))</f>
        <v/>
      </c>
      <c r="I1494" s="45" t="str">
        <f t="shared" ref="I1494:I1520" si="161">IF(H1494="","",IF(H1494="Funktionær",0.75,IF(H1494="Ikke-funktionær",0.9,IF(H1494="Elev/lærling",0.9))))</f>
        <v/>
      </c>
      <c r="J1494" s="46"/>
      <c r="K1494" s="47">
        <f>IF(ISNUMBER('Opsparede løndele'!I1479),J1494+'Opsparede løndele'!I1479,J1494)</f>
        <v>0</v>
      </c>
      <c r="L1494" s="48"/>
      <c r="M1494" s="49"/>
      <c r="N1494" s="23" t="str">
        <f t="shared" ref="N1494:N1520" si="162">IF(B1494="","",IF(K1494*I1494&gt;30000*IF(M1494&gt;37,37,M1494)/37,30000*IF(M1494&gt;37,37,M1494)/37,K1494*I1494))</f>
        <v/>
      </c>
      <c r="O1494" s="21" t="str">
        <f t="shared" ref="O1494:O1520" si="163">IF(N1494="","",IF(N1494&lt;=K1494-L1494,N1494,K1494-L1494))</f>
        <v/>
      </c>
      <c r="P1494" s="49"/>
      <c r="Q1494" s="49"/>
      <c r="R1494" s="49"/>
      <c r="S1494" s="22" t="str">
        <f>IFERROR(MAX(IF(OR(P1494="",Q1494="",R1494=""),"",IF(AND(MONTH(E1494)=12,MONTH(F1494)=12),(NETWORKDAYS(E1494,F1494,Lister!$D$7:$D$16)-P1494)*O1494/NETWORKDAYS(Lister!$D$19,Lister!$E$19,Lister!$D$7:$D$16),IF(AND(MONTH(E1494)=12,F1494&gt;DATE(2021,12,31)),(NETWORKDAYS(E1494,Lister!$E$19,Lister!$D$7:$D$16)-P1494)*O1494/NETWORKDAYS(Lister!$D$19,Lister!$E$19,Lister!$D$7:$D$16),IF(E1494&gt;DATE(2021,12,31),0)))),0),"")</f>
        <v/>
      </c>
      <c r="T1494" s="22" t="str">
        <f>IFERROR(MAX(IF(OR(P1494="",Q1494="",R1494=""),"",IF(AND(MONTH(E1494)=1,MONTH(F1494)=1),(NETWORKDAYS(E1494,F1494,Lister!$D$7:$D$16)-Q1494)*O1494/NETWORKDAYS(Lister!$D$20,Lister!$E$20,Lister!$D$7:$D$16),IF(AND(MONTH(E1494)=1,F1494&gt;DATE(2022,1,31)),(NETWORKDAYS(E1494,Lister!$E$20,Lister!$D$7:$D$16)-Q1494)*O1494/NETWORKDAYS(Lister!$D$20,Lister!$E$20,Lister!$D$7:$D$16),IF(AND(E1494&lt;DATE(2022,1,1),MONTH(F1494)=1),(NETWORKDAYS(Lister!$D$20,F1494,Lister!$D$7:$D$16)-Q1494)*O1494/NETWORKDAYS(Lister!$D$20,Lister!$E$20,Lister!$D$7:$D$16),IF(AND(E1494&lt;DATE(2022,1,1),F1494&gt;DATE(2022,1,31)),(NETWORKDAYS(Lister!$D$20,Lister!$E$20,Lister!$D$7:$D$16)-Q1494)*O1494/NETWORKDAYS(Lister!$D$20,Lister!$E$20,Lister!$D$7:$D$16),IF(OR(AND(E1494&lt;DATE(2022,1,1),F1494&lt;DATE(2022,1,1)),E1494&gt;DATE(2022,1,31)),0)))))),0),"")</f>
        <v/>
      </c>
      <c r="U1494" s="22" t="str">
        <f>IFERROR(MAX(IF(OR(P1494="",Q1494="",R1494=""),"",IF(AND(MONTH(E1494)=2,MONTH(F1494)=2),(NETWORKDAYS(E1494,F1494,Lister!$D$7:$D$16)-R1494)*O1494/NETWORKDAYS(Lister!$D$21,Lister!$E$21,Lister!$D$7:$D$16),IF(AND(MONTH(E1494)=2,F1494&gt;DATE(2022,2,28)),(NETWORKDAYS(E1494,Lister!$E$21,Lister!$D$7:$D$16)-R1494)*O1494/NETWORKDAYS(Lister!$D$21,Lister!$E$21,Lister!$D$7:$D$16),IF(AND(E1494&lt;DATE(2022,2,1),MONTH(F1494)=2),(NETWORKDAYS(Lister!$D$21,F1494,Lister!$D$7:$D$16)-R1494)*O1494/NETWORKDAYS(Lister!$D$21,Lister!$E$21,Lister!$D$7:$D$16),IF(AND(E1494&lt;DATE(2022,2,1),F1494&gt;DATE(2022,2,28)),(NETWORKDAYS(Lister!$D$21,Lister!$E$21,Lister!$D$7:$D$16)-R1494)*O1494/NETWORKDAYS(Lister!$D$21,Lister!$E$21,Lister!$D$7:$D$16),IF(OR(AND(E1494&lt;DATE(2022,2,1),F1494&lt;DATE(2022,2,1)),E1494&gt;DATE(2022,2,28)),0)))))),0),"")</f>
        <v/>
      </c>
      <c r="V1494" s="23" t="str">
        <f t="shared" ref="V1494:V1520" si="164">IF(AND(ISNUMBER(S1494),ISNUMBER(T1494),ISNUMBER(U1494)),S1494+T1494+U1494,"")</f>
        <v/>
      </c>
      <c r="W1494" s="23" t="str">
        <f t="shared" ref="W1494:W1520" si="165">IFERROR(IF(E1494&gt;=DATE(2021,12,10),3,0)/31*O1494,"")</f>
        <v/>
      </c>
      <c r="X1494" s="24" t="str">
        <f t="shared" ref="X1494:X1520" si="166">IFERROR(MAX(IF(AND(ISNUMBER(S1494),ISNUMBER(T1494),ISNUMBER(U1494)),V1494-W1494,""),0),"")</f>
        <v/>
      </c>
    </row>
    <row r="1495" spans="1:24" x14ac:dyDescent="0.3">
      <c r="A1495" s="4" t="str">
        <f t="shared" ref="A1495:A1520" si="167">IF(B1495="","",A1494+1)</f>
        <v/>
      </c>
      <c r="B1495" s="41"/>
      <c r="C1495" s="42"/>
      <c r="D1495" s="43"/>
      <c r="E1495" s="44"/>
      <c r="F1495" s="44"/>
      <c r="G1495" s="17" t="str">
        <f>IF(OR(E1495="",F1495=""),"",NETWORKDAYS(E1495,F1495,Lister!$D$7:$D$16))</f>
        <v/>
      </c>
      <c r="I1495" s="45" t="str">
        <f t="shared" si="161"/>
        <v/>
      </c>
      <c r="J1495" s="46"/>
      <c r="K1495" s="47">
        <f>IF(ISNUMBER('Opsparede løndele'!I1480),J1495+'Opsparede løndele'!I1480,J1495)</f>
        <v>0</v>
      </c>
      <c r="L1495" s="48"/>
      <c r="M1495" s="49"/>
      <c r="N1495" s="23" t="str">
        <f t="shared" si="162"/>
        <v/>
      </c>
      <c r="O1495" s="21" t="str">
        <f t="shared" si="163"/>
        <v/>
      </c>
      <c r="P1495" s="49"/>
      <c r="Q1495" s="49"/>
      <c r="R1495" s="49"/>
      <c r="S1495" s="22" t="str">
        <f>IFERROR(MAX(IF(OR(P1495="",Q1495="",R1495=""),"",IF(AND(MONTH(E1495)=12,MONTH(F1495)=12),(NETWORKDAYS(E1495,F1495,Lister!$D$7:$D$16)-P1495)*O1495/NETWORKDAYS(Lister!$D$19,Lister!$E$19,Lister!$D$7:$D$16),IF(AND(MONTH(E1495)=12,F1495&gt;DATE(2021,12,31)),(NETWORKDAYS(E1495,Lister!$E$19,Lister!$D$7:$D$16)-P1495)*O1495/NETWORKDAYS(Lister!$D$19,Lister!$E$19,Lister!$D$7:$D$16),IF(E1495&gt;DATE(2021,12,31),0)))),0),"")</f>
        <v/>
      </c>
      <c r="T1495" s="22" t="str">
        <f>IFERROR(MAX(IF(OR(P1495="",Q1495="",R1495=""),"",IF(AND(MONTH(E1495)=1,MONTH(F1495)=1),(NETWORKDAYS(E1495,F1495,Lister!$D$7:$D$16)-Q1495)*O1495/NETWORKDAYS(Lister!$D$20,Lister!$E$20,Lister!$D$7:$D$16),IF(AND(MONTH(E1495)=1,F1495&gt;DATE(2022,1,31)),(NETWORKDAYS(E1495,Lister!$E$20,Lister!$D$7:$D$16)-Q1495)*O1495/NETWORKDAYS(Lister!$D$20,Lister!$E$20,Lister!$D$7:$D$16),IF(AND(E1495&lt;DATE(2022,1,1),MONTH(F1495)=1),(NETWORKDAYS(Lister!$D$20,F1495,Lister!$D$7:$D$16)-Q1495)*O1495/NETWORKDAYS(Lister!$D$20,Lister!$E$20,Lister!$D$7:$D$16),IF(AND(E1495&lt;DATE(2022,1,1),F1495&gt;DATE(2022,1,31)),(NETWORKDAYS(Lister!$D$20,Lister!$E$20,Lister!$D$7:$D$16)-Q1495)*O1495/NETWORKDAYS(Lister!$D$20,Lister!$E$20,Lister!$D$7:$D$16),IF(OR(AND(E1495&lt;DATE(2022,1,1),F1495&lt;DATE(2022,1,1)),E1495&gt;DATE(2022,1,31)),0)))))),0),"")</f>
        <v/>
      </c>
      <c r="U1495" s="22" t="str">
        <f>IFERROR(MAX(IF(OR(P1495="",Q1495="",R1495=""),"",IF(AND(MONTH(E1495)=2,MONTH(F1495)=2),(NETWORKDAYS(E1495,F1495,Lister!$D$7:$D$16)-R1495)*O1495/NETWORKDAYS(Lister!$D$21,Lister!$E$21,Lister!$D$7:$D$16),IF(AND(MONTH(E1495)=2,F1495&gt;DATE(2022,2,28)),(NETWORKDAYS(E1495,Lister!$E$21,Lister!$D$7:$D$16)-R1495)*O1495/NETWORKDAYS(Lister!$D$21,Lister!$E$21,Lister!$D$7:$D$16),IF(AND(E1495&lt;DATE(2022,2,1),MONTH(F1495)=2),(NETWORKDAYS(Lister!$D$21,F1495,Lister!$D$7:$D$16)-R1495)*O1495/NETWORKDAYS(Lister!$D$21,Lister!$E$21,Lister!$D$7:$D$16),IF(AND(E1495&lt;DATE(2022,2,1),F1495&gt;DATE(2022,2,28)),(NETWORKDAYS(Lister!$D$21,Lister!$E$21,Lister!$D$7:$D$16)-R1495)*O1495/NETWORKDAYS(Lister!$D$21,Lister!$E$21,Lister!$D$7:$D$16),IF(OR(AND(E1495&lt;DATE(2022,2,1),F1495&lt;DATE(2022,2,1)),E1495&gt;DATE(2022,2,28)),0)))))),0),"")</f>
        <v/>
      </c>
      <c r="V1495" s="23" t="str">
        <f t="shared" si="164"/>
        <v/>
      </c>
      <c r="W1495" s="23" t="str">
        <f t="shared" si="165"/>
        <v/>
      </c>
      <c r="X1495" s="24" t="str">
        <f t="shared" si="166"/>
        <v/>
      </c>
    </row>
    <row r="1496" spans="1:24" x14ac:dyDescent="0.3">
      <c r="A1496" s="4" t="str">
        <f t="shared" si="167"/>
        <v/>
      </c>
      <c r="B1496" s="41"/>
      <c r="C1496" s="42"/>
      <c r="D1496" s="43"/>
      <c r="E1496" s="44"/>
      <c r="F1496" s="44"/>
      <c r="G1496" s="17" t="str">
        <f>IF(OR(E1496="",F1496=""),"",NETWORKDAYS(E1496,F1496,Lister!$D$7:$D$16))</f>
        <v/>
      </c>
      <c r="I1496" s="45" t="str">
        <f t="shared" si="161"/>
        <v/>
      </c>
      <c r="J1496" s="46"/>
      <c r="K1496" s="47">
        <f>IF(ISNUMBER('Opsparede løndele'!I1481),J1496+'Opsparede løndele'!I1481,J1496)</f>
        <v>0</v>
      </c>
      <c r="L1496" s="48"/>
      <c r="M1496" s="49"/>
      <c r="N1496" s="23" t="str">
        <f t="shared" si="162"/>
        <v/>
      </c>
      <c r="O1496" s="21" t="str">
        <f t="shared" si="163"/>
        <v/>
      </c>
      <c r="P1496" s="49"/>
      <c r="Q1496" s="49"/>
      <c r="R1496" s="49"/>
      <c r="S1496" s="22" t="str">
        <f>IFERROR(MAX(IF(OR(P1496="",Q1496="",R1496=""),"",IF(AND(MONTH(E1496)=12,MONTH(F1496)=12),(NETWORKDAYS(E1496,F1496,Lister!$D$7:$D$16)-P1496)*O1496/NETWORKDAYS(Lister!$D$19,Lister!$E$19,Lister!$D$7:$D$16),IF(AND(MONTH(E1496)=12,F1496&gt;DATE(2021,12,31)),(NETWORKDAYS(E1496,Lister!$E$19,Lister!$D$7:$D$16)-P1496)*O1496/NETWORKDAYS(Lister!$D$19,Lister!$E$19,Lister!$D$7:$D$16),IF(E1496&gt;DATE(2021,12,31),0)))),0),"")</f>
        <v/>
      </c>
      <c r="T1496" s="22" t="str">
        <f>IFERROR(MAX(IF(OR(P1496="",Q1496="",R1496=""),"",IF(AND(MONTH(E1496)=1,MONTH(F1496)=1),(NETWORKDAYS(E1496,F1496,Lister!$D$7:$D$16)-Q1496)*O1496/NETWORKDAYS(Lister!$D$20,Lister!$E$20,Lister!$D$7:$D$16),IF(AND(MONTH(E1496)=1,F1496&gt;DATE(2022,1,31)),(NETWORKDAYS(E1496,Lister!$E$20,Lister!$D$7:$D$16)-Q1496)*O1496/NETWORKDAYS(Lister!$D$20,Lister!$E$20,Lister!$D$7:$D$16),IF(AND(E1496&lt;DATE(2022,1,1),MONTH(F1496)=1),(NETWORKDAYS(Lister!$D$20,F1496,Lister!$D$7:$D$16)-Q1496)*O1496/NETWORKDAYS(Lister!$D$20,Lister!$E$20,Lister!$D$7:$D$16),IF(AND(E1496&lt;DATE(2022,1,1),F1496&gt;DATE(2022,1,31)),(NETWORKDAYS(Lister!$D$20,Lister!$E$20,Lister!$D$7:$D$16)-Q1496)*O1496/NETWORKDAYS(Lister!$D$20,Lister!$E$20,Lister!$D$7:$D$16),IF(OR(AND(E1496&lt;DATE(2022,1,1),F1496&lt;DATE(2022,1,1)),E1496&gt;DATE(2022,1,31)),0)))))),0),"")</f>
        <v/>
      </c>
      <c r="U1496" s="22" t="str">
        <f>IFERROR(MAX(IF(OR(P1496="",Q1496="",R1496=""),"",IF(AND(MONTH(E1496)=2,MONTH(F1496)=2),(NETWORKDAYS(E1496,F1496,Lister!$D$7:$D$16)-R1496)*O1496/NETWORKDAYS(Lister!$D$21,Lister!$E$21,Lister!$D$7:$D$16),IF(AND(MONTH(E1496)=2,F1496&gt;DATE(2022,2,28)),(NETWORKDAYS(E1496,Lister!$E$21,Lister!$D$7:$D$16)-R1496)*O1496/NETWORKDAYS(Lister!$D$21,Lister!$E$21,Lister!$D$7:$D$16),IF(AND(E1496&lt;DATE(2022,2,1),MONTH(F1496)=2),(NETWORKDAYS(Lister!$D$21,F1496,Lister!$D$7:$D$16)-R1496)*O1496/NETWORKDAYS(Lister!$D$21,Lister!$E$21,Lister!$D$7:$D$16),IF(AND(E1496&lt;DATE(2022,2,1),F1496&gt;DATE(2022,2,28)),(NETWORKDAYS(Lister!$D$21,Lister!$E$21,Lister!$D$7:$D$16)-R1496)*O1496/NETWORKDAYS(Lister!$D$21,Lister!$E$21,Lister!$D$7:$D$16),IF(OR(AND(E1496&lt;DATE(2022,2,1),F1496&lt;DATE(2022,2,1)),E1496&gt;DATE(2022,2,28)),0)))))),0),"")</f>
        <v/>
      </c>
      <c r="V1496" s="23" t="str">
        <f t="shared" si="164"/>
        <v/>
      </c>
      <c r="W1496" s="23" t="str">
        <f t="shared" si="165"/>
        <v/>
      </c>
      <c r="X1496" s="24" t="str">
        <f t="shared" si="166"/>
        <v/>
      </c>
    </row>
    <row r="1497" spans="1:24" x14ac:dyDescent="0.3">
      <c r="A1497" s="4" t="str">
        <f t="shared" si="167"/>
        <v/>
      </c>
      <c r="B1497" s="41"/>
      <c r="C1497" s="42"/>
      <c r="D1497" s="43"/>
      <c r="E1497" s="44"/>
      <c r="F1497" s="44"/>
      <c r="G1497" s="17" t="str">
        <f>IF(OR(E1497="",F1497=""),"",NETWORKDAYS(E1497,F1497,Lister!$D$7:$D$16))</f>
        <v/>
      </c>
      <c r="I1497" s="45" t="str">
        <f t="shared" si="161"/>
        <v/>
      </c>
      <c r="J1497" s="46"/>
      <c r="K1497" s="47">
        <f>IF(ISNUMBER('Opsparede løndele'!I1482),J1497+'Opsparede løndele'!I1482,J1497)</f>
        <v>0</v>
      </c>
      <c r="L1497" s="48"/>
      <c r="M1497" s="49"/>
      <c r="N1497" s="23" t="str">
        <f t="shared" si="162"/>
        <v/>
      </c>
      <c r="O1497" s="21" t="str">
        <f t="shared" si="163"/>
        <v/>
      </c>
      <c r="P1497" s="49"/>
      <c r="Q1497" s="49"/>
      <c r="R1497" s="49"/>
      <c r="S1497" s="22" t="str">
        <f>IFERROR(MAX(IF(OR(P1497="",Q1497="",R1497=""),"",IF(AND(MONTH(E1497)=12,MONTH(F1497)=12),(NETWORKDAYS(E1497,F1497,Lister!$D$7:$D$16)-P1497)*O1497/NETWORKDAYS(Lister!$D$19,Lister!$E$19,Lister!$D$7:$D$16),IF(AND(MONTH(E1497)=12,F1497&gt;DATE(2021,12,31)),(NETWORKDAYS(E1497,Lister!$E$19,Lister!$D$7:$D$16)-P1497)*O1497/NETWORKDAYS(Lister!$D$19,Lister!$E$19,Lister!$D$7:$D$16),IF(E1497&gt;DATE(2021,12,31),0)))),0),"")</f>
        <v/>
      </c>
      <c r="T1497" s="22" t="str">
        <f>IFERROR(MAX(IF(OR(P1497="",Q1497="",R1497=""),"",IF(AND(MONTH(E1497)=1,MONTH(F1497)=1),(NETWORKDAYS(E1497,F1497,Lister!$D$7:$D$16)-Q1497)*O1497/NETWORKDAYS(Lister!$D$20,Lister!$E$20,Lister!$D$7:$D$16),IF(AND(MONTH(E1497)=1,F1497&gt;DATE(2022,1,31)),(NETWORKDAYS(E1497,Lister!$E$20,Lister!$D$7:$D$16)-Q1497)*O1497/NETWORKDAYS(Lister!$D$20,Lister!$E$20,Lister!$D$7:$D$16),IF(AND(E1497&lt;DATE(2022,1,1),MONTH(F1497)=1),(NETWORKDAYS(Lister!$D$20,F1497,Lister!$D$7:$D$16)-Q1497)*O1497/NETWORKDAYS(Lister!$D$20,Lister!$E$20,Lister!$D$7:$D$16),IF(AND(E1497&lt;DATE(2022,1,1),F1497&gt;DATE(2022,1,31)),(NETWORKDAYS(Lister!$D$20,Lister!$E$20,Lister!$D$7:$D$16)-Q1497)*O1497/NETWORKDAYS(Lister!$D$20,Lister!$E$20,Lister!$D$7:$D$16),IF(OR(AND(E1497&lt;DATE(2022,1,1),F1497&lt;DATE(2022,1,1)),E1497&gt;DATE(2022,1,31)),0)))))),0),"")</f>
        <v/>
      </c>
      <c r="U1497" s="22" t="str">
        <f>IFERROR(MAX(IF(OR(P1497="",Q1497="",R1497=""),"",IF(AND(MONTH(E1497)=2,MONTH(F1497)=2),(NETWORKDAYS(E1497,F1497,Lister!$D$7:$D$16)-R1497)*O1497/NETWORKDAYS(Lister!$D$21,Lister!$E$21,Lister!$D$7:$D$16),IF(AND(MONTH(E1497)=2,F1497&gt;DATE(2022,2,28)),(NETWORKDAYS(E1497,Lister!$E$21,Lister!$D$7:$D$16)-R1497)*O1497/NETWORKDAYS(Lister!$D$21,Lister!$E$21,Lister!$D$7:$D$16),IF(AND(E1497&lt;DATE(2022,2,1),MONTH(F1497)=2),(NETWORKDAYS(Lister!$D$21,F1497,Lister!$D$7:$D$16)-R1497)*O1497/NETWORKDAYS(Lister!$D$21,Lister!$E$21,Lister!$D$7:$D$16),IF(AND(E1497&lt;DATE(2022,2,1),F1497&gt;DATE(2022,2,28)),(NETWORKDAYS(Lister!$D$21,Lister!$E$21,Lister!$D$7:$D$16)-R1497)*O1497/NETWORKDAYS(Lister!$D$21,Lister!$E$21,Lister!$D$7:$D$16),IF(OR(AND(E1497&lt;DATE(2022,2,1),F1497&lt;DATE(2022,2,1)),E1497&gt;DATE(2022,2,28)),0)))))),0),"")</f>
        <v/>
      </c>
      <c r="V1497" s="23" t="str">
        <f t="shared" si="164"/>
        <v/>
      </c>
      <c r="W1497" s="23" t="str">
        <f t="shared" si="165"/>
        <v/>
      </c>
      <c r="X1497" s="24" t="str">
        <f t="shared" si="166"/>
        <v/>
      </c>
    </row>
    <row r="1498" spans="1:24" x14ac:dyDescent="0.3">
      <c r="A1498" s="4" t="str">
        <f t="shared" si="167"/>
        <v/>
      </c>
      <c r="B1498" s="41"/>
      <c r="C1498" s="42"/>
      <c r="D1498" s="43"/>
      <c r="E1498" s="44"/>
      <c r="F1498" s="44"/>
      <c r="G1498" s="17" t="str">
        <f>IF(OR(E1498="",F1498=""),"",NETWORKDAYS(E1498,F1498,Lister!$D$7:$D$16))</f>
        <v/>
      </c>
      <c r="I1498" s="45" t="str">
        <f t="shared" si="161"/>
        <v/>
      </c>
      <c r="J1498" s="46"/>
      <c r="K1498" s="47">
        <f>IF(ISNUMBER('Opsparede løndele'!I1483),J1498+'Opsparede løndele'!I1483,J1498)</f>
        <v>0</v>
      </c>
      <c r="L1498" s="48"/>
      <c r="M1498" s="49"/>
      <c r="N1498" s="23" t="str">
        <f t="shared" si="162"/>
        <v/>
      </c>
      <c r="O1498" s="21" t="str">
        <f t="shared" si="163"/>
        <v/>
      </c>
      <c r="P1498" s="49"/>
      <c r="Q1498" s="49"/>
      <c r="R1498" s="49"/>
      <c r="S1498" s="22" t="str">
        <f>IFERROR(MAX(IF(OR(P1498="",Q1498="",R1498=""),"",IF(AND(MONTH(E1498)=12,MONTH(F1498)=12),(NETWORKDAYS(E1498,F1498,Lister!$D$7:$D$16)-P1498)*O1498/NETWORKDAYS(Lister!$D$19,Lister!$E$19,Lister!$D$7:$D$16),IF(AND(MONTH(E1498)=12,F1498&gt;DATE(2021,12,31)),(NETWORKDAYS(E1498,Lister!$E$19,Lister!$D$7:$D$16)-P1498)*O1498/NETWORKDAYS(Lister!$D$19,Lister!$E$19,Lister!$D$7:$D$16),IF(E1498&gt;DATE(2021,12,31),0)))),0),"")</f>
        <v/>
      </c>
      <c r="T1498" s="22" t="str">
        <f>IFERROR(MAX(IF(OR(P1498="",Q1498="",R1498=""),"",IF(AND(MONTH(E1498)=1,MONTH(F1498)=1),(NETWORKDAYS(E1498,F1498,Lister!$D$7:$D$16)-Q1498)*O1498/NETWORKDAYS(Lister!$D$20,Lister!$E$20,Lister!$D$7:$D$16),IF(AND(MONTH(E1498)=1,F1498&gt;DATE(2022,1,31)),(NETWORKDAYS(E1498,Lister!$E$20,Lister!$D$7:$D$16)-Q1498)*O1498/NETWORKDAYS(Lister!$D$20,Lister!$E$20,Lister!$D$7:$D$16),IF(AND(E1498&lt;DATE(2022,1,1),MONTH(F1498)=1),(NETWORKDAYS(Lister!$D$20,F1498,Lister!$D$7:$D$16)-Q1498)*O1498/NETWORKDAYS(Lister!$D$20,Lister!$E$20,Lister!$D$7:$D$16),IF(AND(E1498&lt;DATE(2022,1,1),F1498&gt;DATE(2022,1,31)),(NETWORKDAYS(Lister!$D$20,Lister!$E$20,Lister!$D$7:$D$16)-Q1498)*O1498/NETWORKDAYS(Lister!$D$20,Lister!$E$20,Lister!$D$7:$D$16),IF(OR(AND(E1498&lt;DATE(2022,1,1),F1498&lt;DATE(2022,1,1)),E1498&gt;DATE(2022,1,31)),0)))))),0),"")</f>
        <v/>
      </c>
      <c r="U1498" s="22" t="str">
        <f>IFERROR(MAX(IF(OR(P1498="",Q1498="",R1498=""),"",IF(AND(MONTH(E1498)=2,MONTH(F1498)=2),(NETWORKDAYS(E1498,F1498,Lister!$D$7:$D$16)-R1498)*O1498/NETWORKDAYS(Lister!$D$21,Lister!$E$21,Lister!$D$7:$D$16),IF(AND(MONTH(E1498)=2,F1498&gt;DATE(2022,2,28)),(NETWORKDAYS(E1498,Lister!$E$21,Lister!$D$7:$D$16)-R1498)*O1498/NETWORKDAYS(Lister!$D$21,Lister!$E$21,Lister!$D$7:$D$16),IF(AND(E1498&lt;DATE(2022,2,1),MONTH(F1498)=2),(NETWORKDAYS(Lister!$D$21,F1498,Lister!$D$7:$D$16)-R1498)*O1498/NETWORKDAYS(Lister!$D$21,Lister!$E$21,Lister!$D$7:$D$16),IF(AND(E1498&lt;DATE(2022,2,1),F1498&gt;DATE(2022,2,28)),(NETWORKDAYS(Lister!$D$21,Lister!$E$21,Lister!$D$7:$D$16)-R1498)*O1498/NETWORKDAYS(Lister!$D$21,Lister!$E$21,Lister!$D$7:$D$16),IF(OR(AND(E1498&lt;DATE(2022,2,1),F1498&lt;DATE(2022,2,1)),E1498&gt;DATE(2022,2,28)),0)))))),0),"")</f>
        <v/>
      </c>
      <c r="V1498" s="23" t="str">
        <f t="shared" si="164"/>
        <v/>
      </c>
      <c r="W1498" s="23" t="str">
        <f t="shared" si="165"/>
        <v/>
      </c>
      <c r="X1498" s="24" t="str">
        <f t="shared" si="166"/>
        <v/>
      </c>
    </row>
    <row r="1499" spans="1:24" x14ac:dyDescent="0.3">
      <c r="A1499" s="4" t="str">
        <f t="shared" si="167"/>
        <v/>
      </c>
      <c r="B1499" s="41"/>
      <c r="C1499" s="42"/>
      <c r="D1499" s="43"/>
      <c r="E1499" s="44"/>
      <c r="F1499" s="44"/>
      <c r="G1499" s="17" t="str">
        <f>IF(OR(E1499="",F1499=""),"",NETWORKDAYS(E1499,F1499,Lister!$D$7:$D$16))</f>
        <v/>
      </c>
      <c r="I1499" s="45" t="str">
        <f t="shared" si="161"/>
        <v/>
      </c>
      <c r="J1499" s="46"/>
      <c r="K1499" s="47">
        <f>IF(ISNUMBER('Opsparede løndele'!I1484),J1499+'Opsparede løndele'!I1484,J1499)</f>
        <v>0</v>
      </c>
      <c r="L1499" s="48"/>
      <c r="M1499" s="49"/>
      <c r="N1499" s="23" t="str">
        <f t="shared" si="162"/>
        <v/>
      </c>
      <c r="O1499" s="21" t="str">
        <f t="shared" si="163"/>
        <v/>
      </c>
      <c r="P1499" s="49"/>
      <c r="Q1499" s="49"/>
      <c r="R1499" s="49"/>
      <c r="S1499" s="22" t="str">
        <f>IFERROR(MAX(IF(OR(P1499="",Q1499="",R1499=""),"",IF(AND(MONTH(E1499)=12,MONTH(F1499)=12),(NETWORKDAYS(E1499,F1499,Lister!$D$7:$D$16)-P1499)*O1499/NETWORKDAYS(Lister!$D$19,Lister!$E$19,Lister!$D$7:$D$16),IF(AND(MONTH(E1499)=12,F1499&gt;DATE(2021,12,31)),(NETWORKDAYS(E1499,Lister!$E$19,Lister!$D$7:$D$16)-P1499)*O1499/NETWORKDAYS(Lister!$D$19,Lister!$E$19,Lister!$D$7:$D$16),IF(E1499&gt;DATE(2021,12,31),0)))),0),"")</f>
        <v/>
      </c>
      <c r="T1499" s="22" t="str">
        <f>IFERROR(MAX(IF(OR(P1499="",Q1499="",R1499=""),"",IF(AND(MONTH(E1499)=1,MONTH(F1499)=1),(NETWORKDAYS(E1499,F1499,Lister!$D$7:$D$16)-Q1499)*O1499/NETWORKDAYS(Lister!$D$20,Lister!$E$20,Lister!$D$7:$D$16),IF(AND(MONTH(E1499)=1,F1499&gt;DATE(2022,1,31)),(NETWORKDAYS(E1499,Lister!$E$20,Lister!$D$7:$D$16)-Q1499)*O1499/NETWORKDAYS(Lister!$D$20,Lister!$E$20,Lister!$D$7:$D$16),IF(AND(E1499&lt;DATE(2022,1,1),MONTH(F1499)=1),(NETWORKDAYS(Lister!$D$20,F1499,Lister!$D$7:$D$16)-Q1499)*O1499/NETWORKDAYS(Lister!$D$20,Lister!$E$20,Lister!$D$7:$D$16),IF(AND(E1499&lt;DATE(2022,1,1),F1499&gt;DATE(2022,1,31)),(NETWORKDAYS(Lister!$D$20,Lister!$E$20,Lister!$D$7:$D$16)-Q1499)*O1499/NETWORKDAYS(Lister!$D$20,Lister!$E$20,Lister!$D$7:$D$16),IF(OR(AND(E1499&lt;DATE(2022,1,1),F1499&lt;DATE(2022,1,1)),E1499&gt;DATE(2022,1,31)),0)))))),0),"")</f>
        <v/>
      </c>
      <c r="U1499" s="22" t="str">
        <f>IFERROR(MAX(IF(OR(P1499="",Q1499="",R1499=""),"",IF(AND(MONTH(E1499)=2,MONTH(F1499)=2),(NETWORKDAYS(E1499,F1499,Lister!$D$7:$D$16)-R1499)*O1499/NETWORKDAYS(Lister!$D$21,Lister!$E$21,Lister!$D$7:$D$16),IF(AND(MONTH(E1499)=2,F1499&gt;DATE(2022,2,28)),(NETWORKDAYS(E1499,Lister!$E$21,Lister!$D$7:$D$16)-R1499)*O1499/NETWORKDAYS(Lister!$D$21,Lister!$E$21,Lister!$D$7:$D$16),IF(AND(E1499&lt;DATE(2022,2,1),MONTH(F1499)=2),(NETWORKDAYS(Lister!$D$21,F1499,Lister!$D$7:$D$16)-R1499)*O1499/NETWORKDAYS(Lister!$D$21,Lister!$E$21,Lister!$D$7:$D$16),IF(AND(E1499&lt;DATE(2022,2,1),F1499&gt;DATE(2022,2,28)),(NETWORKDAYS(Lister!$D$21,Lister!$E$21,Lister!$D$7:$D$16)-R1499)*O1499/NETWORKDAYS(Lister!$D$21,Lister!$E$21,Lister!$D$7:$D$16),IF(OR(AND(E1499&lt;DATE(2022,2,1),F1499&lt;DATE(2022,2,1)),E1499&gt;DATE(2022,2,28)),0)))))),0),"")</f>
        <v/>
      </c>
      <c r="V1499" s="23" t="str">
        <f t="shared" si="164"/>
        <v/>
      </c>
      <c r="W1499" s="23" t="str">
        <f t="shared" si="165"/>
        <v/>
      </c>
      <c r="X1499" s="24" t="str">
        <f t="shared" si="166"/>
        <v/>
      </c>
    </row>
    <row r="1500" spans="1:24" x14ac:dyDescent="0.3">
      <c r="A1500" s="4" t="str">
        <f t="shared" si="167"/>
        <v/>
      </c>
      <c r="B1500" s="41"/>
      <c r="C1500" s="42"/>
      <c r="D1500" s="43"/>
      <c r="E1500" s="44"/>
      <c r="F1500" s="44"/>
      <c r="G1500" s="17" t="str">
        <f>IF(OR(E1500="",F1500=""),"",NETWORKDAYS(E1500,F1500,Lister!$D$7:$D$16))</f>
        <v/>
      </c>
      <c r="I1500" s="45" t="str">
        <f t="shared" si="161"/>
        <v/>
      </c>
      <c r="J1500" s="46"/>
      <c r="K1500" s="47">
        <f>IF(ISNUMBER('Opsparede løndele'!I1485),J1500+'Opsparede løndele'!I1485,J1500)</f>
        <v>0</v>
      </c>
      <c r="L1500" s="48"/>
      <c r="M1500" s="49"/>
      <c r="N1500" s="23" t="str">
        <f t="shared" si="162"/>
        <v/>
      </c>
      <c r="O1500" s="21" t="str">
        <f t="shared" si="163"/>
        <v/>
      </c>
      <c r="P1500" s="49"/>
      <c r="Q1500" s="49"/>
      <c r="R1500" s="49"/>
      <c r="S1500" s="22" t="str">
        <f>IFERROR(MAX(IF(OR(P1500="",Q1500="",R1500=""),"",IF(AND(MONTH(E1500)=12,MONTH(F1500)=12),(NETWORKDAYS(E1500,F1500,Lister!$D$7:$D$16)-P1500)*O1500/NETWORKDAYS(Lister!$D$19,Lister!$E$19,Lister!$D$7:$D$16),IF(AND(MONTH(E1500)=12,F1500&gt;DATE(2021,12,31)),(NETWORKDAYS(E1500,Lister!$E$19,Lister!$D$7:$D$16)-P1500)*O1500/NETWORKDAYS(Lister!$D$19,Lister!$E$19,Lister!$D$7:$D$16),IF(E1500&gt;DATE(2021,12,31),0)))),0),"")</f>
        <v/>
      </c>
      <c r="T1500" s="22" t="str">
        <f>IFERROR(MAX(IF(OR(P1500="",Q1500="",R1500=""),"",IF(AND(MONTH(E1500)=1,MONTH(F1500)=1),(NETWORKDAYS(E1500,F1500,Lister!$D$7:$D$16)-Q1500)*O1500/NETWORKDAYS(Lister!$D$20,Lister!$E$20,Lister!$D$7:$D$16),IF(AND(MONTH(E1500)=1,F1500&gt;DATE(2022,1,31)),(NETWORKDAYS(E1500,Lister!$E$20,Lister!$D$7:$D$16)-Q1500)*O1500/NETWORKDAYS(Lister!$D$20,Lister!$E$20,Lister!$D$7:$D$16),IF(AND(E1500&lt;DATE(2022,1,1),MONTH(F1500)=1),(NETWORKDAYS(Lister!$D$20,F1500,Lister!$D$7:$D$16)-Q1500)*O1500/NETWORKDAYS(Lister!$D$20,Lister!$E$20,Lister!$D$7:$D$16),IF(AND(E1500&lt;DATE(2022,1,1),F1500&gt;DATE(2022,1,31)),(NETWORKDAYS(Lister!$D$20,Lister!$E$20,Lister!$D$7:$D$16)-Q1500)*O1500/NETWORKDAYS(Lister!$D$20,Lister!$E$20,Lister!$D$7:$D$16),IF(OR(AND(E1500&lt;DATE(2022,1,1),F1500&lt;DATE(2022,1,1)),E1500&gt;DATE(2022,1,31)),0)))))),0),"")</f>
        <v/>
      </c>
      <c r="U1500" s="22" t="str">
        <f>IFERROR(MAX(IF(OR(P1500="",Q1500="",R1500=""),"",IF(AND(MONTH(E1500)=2,MONTH(F1500)=2),(NETWORKDAYS(E1500,F1500,Lister!$D$7:$D$16)-R1500)*O1500/NETWORKDAYS(Lister!$D$21,Lister!$E$21,Lister!$D$7:$D$16),IF(AND(MONTH(E1500)=2,F1500&gt;DATE(2022,2,28)),(NETWORKDAYS(E1500,Lister!$E$21,Lister!$D$7:$D$16)-R1500)*O1500/NETWORKDAYS(Lister!$D$21,Lister!$E$21,Lister!$D$7:$D$16),IF(AND(E1500&lt;DATE(2022,2,1),MONTH(F1500)=2),(NETWORKDAYS(Lister!$D$21,F1500,Lister!$D$7:$D$16)-R1500)*O1500/NETWORKDAYS(Lister!$D$21,Lister!$E$21,Lister!$D$7:$D$16),IF(AND(E1500&lt;DATE(2022,2,1),F1500&gt;DATE(2022,2,28)),(NETWORKDAYS(Lister!$D$21,Lister!$E$21,Lister!$D$7:$D$16)-R1500)*O1500/NETWORKDAYS(Lister!$D$21,Lister!$E$21,Lister!$D$7:$D$16),IF(OR(AND(E1500&lt;DATE(2022,2,1),F1500&lt;DATE(2022,2,1)),E1500&gt;DATE(2022,2,28)),0)))))),0),"")</f>
        <v/>
      </c>
      <c r="V1500" s="23" t="str">
        <f t="shared" si="164"/>
        <v/>
      </c>
      <c r="W1500" s="23" t="str">
        <f t="shared" si="165"/>
        <v/>
      </c>
      <c r="X1500" s="24" t="str">
        <f t="shared" si="166"/>
        <v/>
      </c>
    </row>
    <row r="1501" spans="1:24" x14ac:dyDescent="0.3">
      <c r="A1501" s="4" t="str">
        <f t="shared" si="167"/>
        <v/>
      </c>
      <c r="B1501" s="41"/>
      <c r="C1501" s="42"/>
      <c r="D1501" s="43"/>
      <c r="E1501" s="44"/>
      <c r="F1501" s="44"/>
      <c r="G1501" s="17" t="str">
        <f>IF(OR(E1501="",F1501=""),"",NETWORKDAYS(E1501,F1501,Lister!$D$7:$D$16))</f>
        <v/>
      </c>
      <c r="I1501" s="45" t="str">
        <f t="shared" si="161"/>
        <v/>
      </c>
      <c r="J1501" s="46"/>
      <c r="K1501" s="47">
        <f>IF(ISNUMBER('Opsparede løndele'!I1486),J1501+'Opsparede løndele'!I1486,J1501)</f>
        <v>0</v>
      </c>
      <c r="L1501" s="48"/>
      <c r="M1501" s="49"/>
      <c r="N1501" s="23" t="str">
        <f t="shared" si="162"/>
        <v/>
      </c>
      <c r="O1501" s="21" t="str">
        <f t="shared" si="163"/>
        <v/>
      </c>
      <c r="P1501" s="49"/>
      <c r="Q1501" s="49"/>
      <c r="R1501" s="49"/>
      <c r="S1501" s="22" t="str">
        <f>IFERROR(MAX(IF(OR(P1501="",Q1501="",R1501=""),"",IF(AND(MONTH(E1501)=12,MONTH(F1501)=12),(NETWORKDAYS(E1501,F1501,Lister!$D$7:$D$16)-P1501)*O1501/NETWORKDAYS(Lister!$D$19,Lister!$E$19,Lister!$D$7:$D$16),IF(AND(MONTH(E1501)=12,F1501&gt;DATE(2021,12,31)),(NETWORKDAYS(E1501,Lister!$E$19,Lister!$D$7:$D$16)-P1501)*O1501/NETWORKDAYS(Lister!$D$19,Lister!$E$19,Lister!$D$7:$D$16),IF(E1501&gt;DATE(2021,12,31),0)))),0),"")</f>
        <v/>
      </c>
      <c r="T1501" s="22" t="str">
        <f>IFERROR(MAX(IF(OR(P1501="",Q1501="",R1501=""),"",IF(AND(MONTH(E1501)=1,MONTH(F1501)=1),(NETWORKDAYS(E1501,F1501,Lister!$D$7:$D$16)-Q1501)*O1501/NETWORKDAYS(Lister!$D$20,Lister!$E$20,Lister!$D$7:$D$16),IF(AND(MONTH(E1501)=1,F1501&gt;DATE(2022,1,31)),(NETWORKDAYS(E1501,Lister!$E$20,Lister!$D$7:$D$16)-Q1501)*O1501/NETWORKDAYS(Lister!$D$20,Lister!$E$20,Lister!$D$7:$D$16),IF(AND(E1501&lt;DATE(2022,1,1),MONTH(F1501)=1),(NETWORKDAYS(Lister!$D$20,F1501,Lister!$D$7:$D$16)-Q1501)*O1501/NETWORKDAYS(Lister!$D$20,Lister!$E$20,Lister!$D$7:$D$16),IF(AND(E1501&lt;DATE(2022,1,1),F1501&gt;DATE(2022,1,31)),(NETWORKDAYS(Lister!$D$20,Lister!$E$20,Lister!$D$7:$D$16)-Q1501)*O1501/NETWORKDAYS(Lister!$D$20,Lister!$E$20,Lister!$D$7:$D$16),IF(OR(AND(E1501&lt;DATE(2022,1,1),F1501&lt;DATE(2022,1,1)),E1501&gt;DATE(2022,1,31)),0)))))),0),"")</f>
        <v/>
      </c>
      <c r="U1501" s="22" t="str">
        <f>IFERROR(MAX(IF(OR(P1501="",Q1501="",R1501=""),"",IF(AND(MONTH(E1501)=2,MONTH(F1501)=2),(NETWORKDAYS(E1501,F1501,Lister!$D$7:$D$16)-R1501)*O1501/NETWORKDAYS(Lister!$D$21,Lister!$E$21,Lister!$D$7:$D$16),IF(AND(MONTH(E1501)=2,F1501&gt;DATE(2022,2,28)),(NETWORKDAYS(E1501,Lister!$E$21,Lister!$D$7:$D$16)-R1501)*O1501/NETWORKDAYS(Lister!$D$21,Lister!$E$21,Lister!$D$7:$D$16),IF(AND(E1501&lt;DATE(2022,2,1),MONTH(F1501)=2),(NETWORKDAYS(Lister!$D$21,F1501,Lister!$D$7:$D$16)-R1501)*O1501/NETWORKDAYS(Lister!$D$21,Lister!$E$21,Lister!$D$7:$D$16),IF(AND(E1501&lt;DATE(2022,2,1),F1501&gt;DATE(2022,2,28)),(NETWORKDAYS(Lister!$D$21,Lister!$E$21,Lister!$D$7:$D$16)-R1501)*O1501/NETWORKDAYS(Lister!$D$21,Lister!$E$21,Lister!$D$7:$D$16),IF(OR(AND(E1501&lt;DATE(2022,2,1),F1501&lt;DATE(2022,2,1)),E1501&gt;DATE(2022,2,28)),0)))))),0),"")</f>
        <v/>
      </c>
      <c r="V1501" s="23" t="str">
        <f t="shared" si="164"/>
        <v/>
      </c>
      <c r="W1501" s="23" t="str">
        <f t="shared" si="165"/>
        <v/>
      </c>
      <c r="X1501" s="24" t="str">
        <f t="shared" si="166"/>
        <v/>
      </c>
    </row>
    <row r="1502" spans="1:24" x14ac:dyDescent="0.3">
      <c r="A1502" s="4" t="str">
        <f t="shared" si="167"/>
        <v/>
      </c>
      <c r="B1502" s="41"/>
      <c r="C1502" s="42"/>
      <c r="D1502" s="43"/>
      <c r="E1502" s="44"/>
      <c r="F1502" s="44"/>
      <c r="G1502" s="17" t="str">
        <f>IF(OR(E1502="",F1502=""),"",NETWORKDAYS(E1502,F1502,Lister!$D$7:$D$16))</f>
        <v/>
      </c>
      <c r="I1502" s="45" t="str">
        <f t="shared" si="161"/>
        <v/>
      </c>
      <c r="J1502" s="46"/>
      <c r="K1502" s="47">
        <f>IF(ISNUMBER('Opsparede løndele'!I1487),J1502+'Opsparede løndele'!I1487,J1502)</f>
        <v>0</v>
      </c>
      <c r="L1502" s="48"/>
      <c r="M1502" s="49"/>
      <c r="N1502" s="23" t="str">
        <f t="shared" si="162"/>
        <v/>
      </c>
      <c r="O1502" s="21" t="str">
        <f t="shared" si="163"/>
        <v/>
      </c>
      <c r="P1502" s="49"/>
      <c r="Q1502" s="49"/>
      <c r="R1502" s="49"/>
      <c r="S1502" s="22" t="str">
        <f>IFERROR(MAX(IF(OR(P1502="",Q1502="",R1502=""),"",IF(AND(MONTH(E1502)=12,MONTH(F1502)=12),(NETWORKDAYS(E1502,F1502,Lister!$D$7:$D$16)-P1502)*O1502/NETWORKDAYS(Lister!$D$19,Lister!$E$19,Lister!$D$7:$D$16),IF(AND(MONTH(E1502)=12,F1502&gt;DATE(2021,12,31)),(NETWORKDAYS(E1502,Lister!$E$19,Lister!$D$7:$D$16)-P1502)*O1502/NETWORKDAYS(Lister!$D$19,Lister!$E$19,Lister!$D$7:$D$16),IF(E1502&gt;DATE(2021,12,31),0)))),0),"")</f>
        <v/>
      </c>
      <c r="T1502" s="22" t="str">
        <f>IFERROR(MAX(IF(OR(P1502="",Q1502="",R1502=""),"",IF(AND(MONTH(E1502)=1,MONTH(F1502)=1),(NETWORKDAYS(E1502,F1502,Lister!$D$7:$D$16)-Q1502)*O1502/NETWORKDAYS(Lister!$D$20,Lister!$E$20,Lister!$D$7:$D$16),IF(AND(MONTH(E1502)=1,F1502&gt;DATE(2022,1,31)),(NETWORKDAYS(E1502,Lister!$E$20,Lister!$D$7:$D$16)-Q1502)*O1502/NETWORKDAYS(Lister!$D$20,Lister!$E$20,Lister!$D$7:$D$16),IF(AND(E1502&lt;DATE(2022,1,1),MONTH(F1502)=1),(NETWORKDAYS(Lister!$D$20,F1502,Lister!$D$7:$D$16)-Q1502)*O1502/NETWORKDAYS(Lister!$D$20,Lister!$E$20,Lister!$D$7:$D$16),IF(AND(E1502&lt;DATE(2022,1,1),F1502&gt;DATE(2022,1,31)),(NETWORKDAYS(Lister!$D$20,Lister!$E$20,Lister!$D$7:$D$16)-Q1502)*O1502/NETWORKDAYS(Lister!$D$20,Lister!$E$20,Lister!$D$7:$D$16),IF(OR(AND(E1502&lt;DATE(2022,1,1),F1502&lt;DATE(2022,1,1)),E1502&gt;DATE(2022,1,31)),0)))))),0),"")</f>
        <v/>
      </c>
      <c r="U1502" s="22" t="str">
        <f>IFERROR(MAX(IF(OR(P1502="",Q1502="",R1502=""),"",IF(AND(MONTH(E1502)=2,MONTH(F1502)=2),(NETWORKDAYS(E1502,F1502,Lister!$D$7:$D$16)-R1502)*O1502/NETWORKDAYS(Lister!$D$21,Lister!$E$21,Lister!$D$7:$D$16),IF(AND(MONTH(E1502)=2,F1502&gt;DATE(2022,2,28)),(NETWORKDAYS(E1502,Lister!$E$21,Lister!$D$7:$D$16)-R1502)*O1502/NETWORKDAYS(Lister!$D$21,Lister!$E$21,Lister!$D$7:$D$16),IF(AND(E1502&lt;DATE(2022,2,1),MONTH(F1502)=2),(NETWORKDAYS(Lister!$D$21,F1502,Lister!$D$7:$D$16)-R1502)*O1502/NETWORKDAYS(Lister!$D$21,Lister!$E$21,Lister!$D$7:$D$16),IF(AND(E1502&lt;DATE(2022,2,1),F1502&gt;DATE(2022,2,28)),(NETWORKDAYS(Lister!$D$21,Lister!$E$21,Lister!$D$7:$D$16)-R1502)*O1502/NETWORKDAYS(Lister!$D$21,Lister!$E$21,Lister!$D$7:$D$16),IF(OR(AND(E1502&lt;DATE(2022,2,1),F1502&lt;DATE(2022,2,1)),E1502&gt;DATE(2022,2,28)),0)))))),0),"")</f>
        <v/>
      </c>
      <c r="V1502" s="23" t="str">
        <f t="shared" si="164"/>
        <v/>
      </c>
      <c r="W1502" s="23" t="str">
        <f t="shared" si="165"/>
        <v/>
      </c>
      <c r="X1502" s="24" t="str">
        <f t="shared" si="166"/>
        <v/>
      </c>
    </row>
    <row r="1503" spans="1:24" x14ac:dyDescent="0.3">
      <c r="A1503" s="4" t="str">
        <f t="shared" si="167"/>
        <v/>
      </c>
      <c r="B1503" s="41"/>
      <c r="C1503" s="42"/>
      <c r="D1503" s="43"/>
      <c r="E1503" s="44"/>
      <c r="F1503" s="44"/>
      <c r="G1503" s="17" t="str">
        <f>IF(OR(E1503="",F1503=""),"",NETWORKDAYS(E1503,F1503,Lister!$D$7:$D$16))</f>
        <v/>
      </c>
      <c r="I1503" s="45" t="str">
        <f t="shared" si="161"/>
        <v/>
      </c>
      <c r="J1503" s="46"/>
      <c r="K1503" s="47">
        <f>IF(ISNUMBER('Opsparede løndele'!I1488),J1503+'Opsparede løndele'!I1488,J1503)</f>
        <v>0</v>
      </c>
      <c r="L1503" s="48"/>
      <c r="M1503" s="49"/>
      <c r="N1503" s="23" t="str">
        <f t="shared" si="162"/>
        <v/>
      </c>
      <c r="O1503" s="21" t="str">
        <f t="shared" si="163"/>
        <v/>
      </c>
      <c r="P1503" s="49"/>
      <c r="Q1503" s="49"/>
      <c r="R1503" s="49"/>
      <c r="S1503" s="22" t="str">
        <f>IFERROR(MAX(IF(OR(P1503="",Q1503="",R1503=""),"",IF(AND(MONTH(E1503)=12,MONTH(F1503)=12),(NETWORKDAYS(E1503,F1503,Lister!$D$7:$D$16)-P1503)*O1503/NETWORKDAYS(Lister!$D$19,Lister!$E$19,Lister!$D$7:$D$16),IF(AND(MONTH(E1503)=12,F1503&gt;DATE(2021,12,31)),(NETWORKDAYS(E1503,Lister!$E$19,Lister!$D$7:$D$16)-P1503)*O1503/NETWORKDAYS(Lister!$D$19,Lister!$E$19,Lister!$D$7:$D$16),IF(E1503&gt;DATE(2021,12,31),0)))),0),"")</f>
        <v/>
      </c>
      <c r="T1503" s="22" t="str">
        <f>IFERROR(MAX(IF(OR(P1503="",Q1503="",R1503=""),"",IF(AND(MONTH(E1503)=1,MONTH(F1503)=1),(NETWORKDAYS(E1503,F1503,Lister!$D$7:$D$16)-Q1503)*O1503/NETWORKDAYS(Lister!$D$20,Lister!$E$20,Lister!$D$7:$D$16),IF(AND(MONTH(E1503)=1,F1503&gt;DATE(2022,1,31)),(NETWORKDAYS(E1503,Lister!$E$20,Lister!$D$7:$D$16)-Q1503)*O1503/NETWORKDAYS(Lister!$D$20,Lister!$E$20,Lister!$D$7:$D$16),IF(AND(E1503&lt;DATE(2022,1,1),MONTH(F1503)=1),(NETWORKDAYS(Lister!$D$20,F1503,Lister!$D$7:$D$16)-Q1503)*O1503/NETWORKDAYS(Lister!$D$20,Lister!$E$20,Lister!$D$7:$D$16),IF(AND(E1503&lt;DATE(2022,1,1),F1503&gt;DATE(2022,1,31)),(NETWORKDAYS(Lister!$D$20,Lister!$E$20,Lister!$D$7:$D$16)-Q1503)*O1503/NETWORKDAYS(Lister!$D$20,Lister!$E$20,Lister!$D$7:$D$16),IF(OR(AND(E1503&lt;DATE(2022,1,1),F1503&lt;DATE(2022,1,1)),E1503&gt;DATE(2022,1,31)),0)))))),0),"")</f>
        <v/>
      </c>
      <c r="U1503" s="22" t="str">
        <f>IFERROR(MAX(IF(OR(P1503="",Q1503="",R1503=""),"",IF(AND(MONTH(E1503)=2,MONTH(F1503)=2),(NETWORKDAYS(E1503,F1503,Lister!$D$7:$D$16)-R1503)*O1503/NETWORKDAYS(Lister!$D$21,Lister!$E$21,Lister!$D$7:$D$16),IF(AND(MONTH(E1503)=2,F1503&gt;DATE(2022,2,28)),(NETWORKDAYS(E1503,Lister!$E$21,Lister!$D$7:$D$16)-R1503)*O1503/NETWORKDAYS(Lister!$D$21,Lister!$E$21,Lister!$D$7:$D$16),IF(AND(E1503&lt;DATE(2022,2,1),MONTH(F1503)=2),(NETWORKDAYS(Lister!$D$21,F1503,Lister!$D$7:$D$16)-R1503)*O1503/NETWORKDAYS(Lister!$D$21,Lister!$E$21,Lister!$D$7:$D$16),IF(AND(E1503&lt;DATE(2022,2,1),F1503&gt;DATE(2022,2,28)),(NETWORKDAYS(Lister!$D$21,Lister!$E$21,Lister!$D$7:$D$16)-R1503)*O1503/NETWORKDAYS(Lister!$D$21,Lister!$E$21,Lister!$D$7:$D$16),IF(OR(AND(E1503&lt;DATE(2022,2,1),F1503&lt;DATE(2022,2,1)),E1503&gt;DATE(2022,2,28)),0)))))),0),"")</f>
        <v/>
      </c>
      <c r="V1503" s="23" t="str">
        <f t="shared" si="164"/>
        <v/>
      </c>
      <c r="W1503" s="23" t="str">
        <f t="shared" si="165"/>
        <v/>
      </c>
      <c r="X1503" s="24" t="str">
        <f t="shared" si="166"/>
        <v/>
      </c>
    </row>
    <row r="1504" spans="1:24" x14ac:dyDescent="0.3">
      <c r="A1504" s="4" t="str">
        <f t="shared" si="167"/>
        <v/>
      </c>
      <c r="B1504" s="41"/>
      <c r="C1504" s="42"/>
      <c r="D1504" s="43"/>
      <c r="E1504" s="44"/>
      <c r="F1504" s="44"/>
      <c r="G1504" s="17" t="str">
        <f>IF(OR(E1504="",F1504=""),"",NETWORKDAYS(E1504,F1504,Lister!$D$7:$D$16))</f>
        <v/>
      </c>
      <c r="I1504" s="45" t="str">
        <f t="shared" si="161"/>
        <v/>
      </c>
      <c r="J1504" s="46"/>
      <c r="K1504" s="47">
        <f>IF(ISNUMBER('Opsparede løndele'!I1489),J1504+'Opsparede løndele'!I1489,J1504)</f>
        <v>0</v>
      </c>
      <c r="L1504" s="48"/>
      <c r="M1504" s="49"/>
      <c r="N1504" s="23" t="str">
        <f t="shared" si="162"/>
        <v/>
      </c>
      <c r="O1504" s="21" t="str">
        <f t="shared" si="163"/>
        <v/>
      </c>
      <c r="P1504" s="49"/>
      <c r="Q1504" s="49"/>
      <c r="R1504" s="49"/>
      <c r="S1504" s="22" t="str">
        <f>IFERROR(MAX(IF(OR(P1504="",Q1504="",R1504=""),"",IF(AND(MONTH(E1504)=12,MONTH(F1504)=12),(NETWORKDAYS(E1504,F1504,Lister!$D$7:$D$16)-P1504)*O1504/NETWORKDAYS(Lister!$D$19,Lister!$E$19,Lister!$D$7:$D$16),IF(AND(MONTH(E1504)=12,F1504&gt;DATE(2021,12,31)),(NETWORKDAYS(E1504,Lister!$E$19,Lister!$D$7:$D$16)-P1504)*O1504/NETWORKDAYS(Lister!$D$19,Lister!$E$19,Lister!$D$7:$D$16),IF(E1504&gt;DATE(2021,12,31),0)))),0),"")</f>
        <v/>
      </c>
      <c r="T1504" s="22" t="str">
        <f>IFERROR(MAX(IF(OR(P1504="",Q1504="",R1504=""),"",IF(AND(MONTH(E1504)=1,MONTH(F1504)=1),(NETWORKDAYS(E1504,F1504,Lister!$D$7:$D$16)-Q1504)*O1504/NETWORKDAYS(Lister!$D$20,Lister!$E$20,Lister!$D$7:$D$16),IF(AND(MONTH(E1504)=1,F1504&gt;DATE(2022,1,31)),(NETWORKDAYS(E1504,Lister!$E$20,Lister!$D$7:$D$16)-Q1504)*O1504/NETWORKDAYS(Lister!$D$20,Lister!$E$20,Lister!$D$7:$D$16),IF(AND(E1504&lt;DATE(2022,1,1),MONTH(F1504)=1),(NETWORKDAYS(Lister!$D$20,F1504,Lister!$D$7:$D$16)-Q1504)*O1504/NETWORKDAYS(Lister!$D$20,Lister!$E$20,Lister!$D$7:$D$16),IF(AND(E1504&lt;DATE(2022,1,1),F1504&gt;DATE(2022,1,31)),(NETWORKDAYS(Lister!$D$20,Lister!$E$20,Lister!$D$7:$D$16)-Q1504)*O1504/NETWORKDAYS(Lister!$D$20,Lister!$E$20,Lister!$D$7:$D$16),IF(OR(AND(E1504&lt;DATE(2022,1,1),F1504&lt;DATE(2022,1,1)),E1504&gt;DATE(2022,1,31)),0)))))),0),"")</f>
        <v/>
      </c>
      <c r="U1504" s="22" t="str">
        <f>IFERROR(MAX(IF(OR(P1504="",Q1504="",R1504=""),"",IF(AND(MONTH(E1504)=2,MONTH(F1504)=2),(NETWORKDAYS(E1504,F1504,Lister!$D$7:$D$16)-R1504)*O1504/NETWORKDAYS(Lister!$D$21,Lister!$E$21,Lister!$D$7:$D$16),IF(AND(MONTH(E1504)=2,F1504&gt;DATE(2022,2,28)),(NETWORKDAYS(E1504,Lister!$E$21,Lister!$D$7:$D$16)-R1504)*O1504/NETWORKDAYS(Lister!$D$21,Lister!$E$21,Lister!$D$7:$D$16),IF(AND(E1504&lt;DATE(2022,2,1),MONTH(F1504)=2),(NETWORKDAYS(Lister!$D$21,F1504,Lister!$D$7:$D$16)-R1504)*O1504/NETWORKDAYS(Lister!$D$21,Lister!$E$21,Lister!$D$7:$D$16),IF(AND(E1504&lt;DATE(2022,2,1),F1504&gt;DATE(2022,2,28)),(NETWORKDAYS(Lister!$D$21,Lister!$E$21,Lister!$D$7:$D$16)-R1504)*O1504/NETWORKDAYS(Lister!$D$21,Lister!$E$21,Lister!$D$7:$D$16),IF(OR(AND(E1504&lt;DATE(2022,2,1),F1504&lt;DATE(2022,2,1)),E1504&gt;DATE(2022,2,28)),0)))))),0),"")</f>
        <v/>
      </c>
      <c r="V1504" s="23" t="str">
        <f t="shared" si="164"/>
        <v/>
      </c>
      <c r="W1504" s="23" t="str">
        <f t="shared" si="165"/>
        <v/>
      </c>
      <c r="X1504" s="24" t="str">
        <f t="shared" si="166"/>
        <v/>
      </c>
    </row>
    <row r="1505" spans="1:24" x14ac:dyDescent="0.3">
      <c r="A1505" s="4" t="str">
        <f t="shared" si="167"/>
        <v/>
      </c>
      <c r="B1505" s="41"/>
      <c r="C1505" s="42"/>
      <c r="D1505" s="43"/>
      <c r="E1505" s="44"/>
      <c r="F1505" s="44"/>
      <c r="G1505" s="17" t="str">
        <f>IF(OR(E1505="",F1505=""),"",NETWORKDAYS(E1505,F1505,Lister!$D$7:$D$16))</f>
        <v/>
      </c>
      <c r="I1505" s="45" t="str">
        <f t="shared" si="161"/>
        <v/>
      </c>
      <c r="J1505" s="46"/>
      <c r="K1505" s="47">
        <f>IF(ISNUMBER('Opsparede løndele'!I1490),J1505+'Opsparede løndele'!I1490,J1505)</f>
        <v>0</v>
      </c>
      <c r="L1505" s="48"/>
      <c r="M1505" s="49"/>
      <c r="N1505" s="23" t="str">
        <f t="shared" si="162"/>
        <v/>
      </c>
      <c r="O1505" s="21" t="str">
        <f t="shared" si="163"/>
        <v/>
      </c>
      <c r="P1505" s="49"/>
      <c r="Q1505" s="49"/>
      <c r="R1505" s="49"/>
      <c r="S1505" s="22" t="str">
        <f>IFERROR(MAX(IF(OR(P1505="",Q1505="",R1505=""),"",IF(AND(MONTH(E1505)=12,MONTH(F1505)=12),(NETWORKDAYS(E1505,F1505,Lister!$D$7:$D$16)-P1505)*O1505/NETWORKDAYS(Lister!$D$19,Lister!$E$19,Lister!$D$7:$D$16),IF(AND(MONTH(E1505)=12,F1505&gt;DATE(2021,12,31)),(NETWORKDAYS(E1505,Lister!$E$19,Lister!$D$7:$D$16)-P1505)*O1505/NETWORKDAYS(Lister!$D$19,Lister!$E$19,Lister!$D$7:$D$16),IF(E1505&gt;DATE(2021,12,31),0)))),0),"")</f>
        <v/>
      </c>
      <c r="T1505" s="22" t="str">
        <f>IFERROR(MAX(IF(OR(P1505="",Q1505="",R1505=""),"",IF(AND(MONTH(E1505)=1,MONTH(F1505)=1),(NETWORKDAYS(E1505,F1505,Lister!$D$7:$D$16)-Q1505)*O1505/NETWORKDAYS(Lister!$D$20,Lister!$E$20,Lister!$D$7:$D$16),IF(AND(MONTH(E1505)=1,F1505&gt;DATE(2022,1,31)),(NETWORKDAYS(E1505,Lister!$E$20,Lister!$D$7:$D$16)-Q1505)*O1505/NETWORKDAYS(Lister!$D$20,Lister!$E$20,Lister!$D$7:$D$16),IF(AND(E1505&lt;DATE(2022,1,1),MONTH(F1505)=1),(NETWORKDAYS(Lister!$D$20,F1505,Lister!$D$7:$D$16)-Q1505)*O1505/NETWORKDAYS(Lister!$D$20,Lister!$E$20,Lister!$D$7:$D$16),IF(AND(E1505&lt;DATE(2022,1,1),F1505&gt;DATE(2022,1,31)),(NETWORKDAYS(Lister!$D$20,Lister!$E$20,Lister!$D$7:$D$16)-Q1505)*O1505/NETWORKDAYS(Lister!$D$20,Lister!$E$20,Lister!$D$7:$D$16),IF(OR(AND(E1505&lt;DATE(2022,1,1),F1505&lt;DATE(2022,1,1)),E1505&gt;DATE(2022,1,31)),0)))))),0),"")</f>
        <v/>
      </c>
      <c r="U1505" s="22" t="str">
        <f>IFERROR(MAX(IF(OR(P1505="",Q1505="",R1505=""),"",IF(AND(MONTH(E1505)=2,MONTH(F1505)=2),(NETWORKDAYS(E1505,F1505,Lister!$D$7:$D$16)-R1505)*O1505/NETWORKDAYS(Lister!$D$21,Lister!$E$21,Lister!$D$7:$D$16),IF(AND(MONTH(E1505)=2,F1505&gt;DATE(2022,2,28)),(NETWORKDAYS(E1505,Lister!$E$21,Lister!$D$7:$D$16)-R1505)*O1505/NETWORKDAYS(Lister!$D$21,Lister!$E$21,Lister!$D$7:$D$16),IF(AND(E1505&lt;DATE(2022,2,1),MONTH(F1505)=2),(NETWORKDAYS(Lister!$D$21,F1505,Lister!$D$7:$D$16)-R1505)*O1505/NETWORKDAYS(Lister!$D$21,Lister!$E$21,Lister!$D$7:$D$16),IF(AND(E1505&lt;DATE(2022,2,1),F1505&gt;DATE(2022,2,28)),(NETWORKDAYS(Lister!$D$21,Lister!$E$21,Lister!$D$7:$D$16)-R1505)*O1505/NETWORKDAYS(Lister!$D$21,Lister!$E$21,Lister!$D$7:$D$16),IF(OR(AND(E1505&lt;DATE(2022,2,1),F1505&lt;DATE(2022,2,1)),E1505&gt;DATE(2022,2,28)),0)))))),0),"")</f>
        <v/>
      </c>
      <c r="V1505" s="23" t="str">
        <f t="shared" si="164"/>
        <v/>
      </c>
      <c r="W1505" s="23" t="str">
        <f t="shared" si="165"/>
        <v/>
      </c>
      <c r="X1505" s="24" t="str">
        <f t="shared" si="166"/>
        <v/>
      </c>
    </row>
    <row r="1506" spans="1:24" x14ac:dyDescent="0.3">
      <c r="A1506" s="4" t="str">
        <f t="shared" si="167"/>
        <v/>
      </c>
      <c r="B1506" s="41"/>
      <c r="C1506" s="42"/>
      <c r="D1506" s="43"/>
      <c r="E1506" s="44"/>
      <c r="F1506" s="44"/>
      <c r="G1506" s="17" t="str">
        <f>IF(OR(E1506="",F1506=""),"",NETWORKDAYS(E1506,F1506,Lister!$D$7:$D$16))</f>
        <v/>
      </c>
      <c r="I1506" s="45" t="str">
        <f t="shared" si="161"/>
        <v/>
      </c>
      <c r="J1506" s="46"/>
      <c r="K1506" s="47">
        <f>IF(ISNUMBER('Opsparede løndele'!I1491),J1506+'Opsparede løndele'!I1491,J1506)</f>
        <v>0</v>
      </c>
      <c r="L1506" s="48"/>
      <c r="M1506" s="49"/>
      <c r="N1506" s="23" t="str">
        <f t="shared" si="162"/>
        <v/>
      </c>
      <c r="O1506" s="21" t="str">
        <f t="shared" si="163"/>
        <v/>
      </c>
      <c r="P1506" s="49"/>
      <c r="Q1506" s="49"/>
      <c r="R1506" s="49"/>
      <c r="S1506" s="22" t="str">
        <f>IFERROR(MAX(IF(OR(P1506="",Q1506="",R1506=""),"",IF(AND(MONTH(E1506)=12,MONTH(F1506)=12),(NETWORKDAYS(E1506,F1506,Lister!$D$7:$D$16)-P1506)*O1506/NETWORKDAYS(Lister!$D$19,Lister!$E$19,Lister!$D$7:$D$16),IF(AND(MONTH(E1506)=12,F1506&gt;DATE(2021,12,31)),(NETWORKDAYS(E1506,Lister!$E$19,Lister!$D$7:$D$16)-P1506)*O1506/NETWORKDAYS(Lister!$D$19,Lister!$E$19,Lister!$D$7:$D$16),IF(E1506&gt;DATE(2021,12,31),0)))),0),"")</f>
        <v/>
      </c>
      <c r="T1506" s="22" t="str">
        <f>IFERROR(MAX(IF(OR(P1506="",Q1506="",R1506=""),"",IF(AND(MONTH(E1506)=1,MONTH(F1506)=1),(NETWORKDAYS(E1506,F1506,Lister!$D$7:$D$16)-Q1506)*O1506/NETWORKDAYS(Lister!$D$20,Lister!$E$20,Lister!$D$7:$D$16),IF(AND(MONTH(E1506)=1,F1506&gt;DATE(2022,1,31)),(NETWORKDAYS(E1506,Lister!$E$20,Lister!$D$7:$D$16)-Q1506)*O1506/NETWORKDAYS(Lister!$D$20,Lister!$E$20,Lister!$D$7:$D$16),IF(AND(E1506&lt;DATE(2022,1,1),MONTH(F1506)=1),(NETWORKDAYS(Lister!$D$20,F1506,Lister!$D$7:$D$16)-Q1506)*O1506/NETWORKDAYS(Lister!$D$20,Lister!$E$20,Lister!$D$7:$D$16),IF(AND(E1506&lt;DATE(2022,1,1),F1506&gt;DATE(2022,1,31)),(NETWORKDAYS(Lister!$D$20,Lister!$E$20,Lister!$D$7:$D$16)-Q1506)*O1506/NETWORKDAYS(Lister!$D$20,Lister!$E$20,Lister!$D$7:$D$16),IF(OR(AND(E1506&lt;DATE(2022,1,1),F1506&lt;DATE(2022,1,1)),E1506&gt;DATE(2022,1,31)),0)))))),0),"")</f>
        <v/>
      </c>
      <c r="U1506" s="22" t="str">
        <f>IFERROR(MAX(IF(OR(P1506="",Q1506="",R1506=""),"",IF(AND(MONTH(E1506)=2,MONTH(F1506)=2),(NETWORKDAYS(E1506,F1506,Lister!$D$7:$D$16)-R1506)*O1506/NETWORKDAYS(Lister!$D$21,Lister!$E$21,Lister!$D$7:$D$16),IF(AND(MONTH(E1506)=2,F1506&gt;DATE(2022,2,28)),(NETWORKDAYS(E1506,Lister!$E$21,Lister!$D$7:$D$16)-R1506)*O1506/NETWORKDAYS(Lister!$D$21,Lister!$E$21,Lister!$D$7:$D$16),IF(AND(E1506&lt;DATE(2022,2,1),MONTH(F1506)=2),(NETWORKDAYS(Lister!$D$21,F1506,Lister!$D$7:$D$16)-R1506)*O1506/NETWORKDAYS(Lister!$D$21,Lister!$E$21,Lister!$D$7:$D$16),IF(AND(E1506&lt;DATE(2022,2,1),F1506&gt;DATE(2022,2,28)),(NETWORKDAYS(Lister!$D$21,Lister!$E$21,Lister!$D$7:$D$16)-R1506)*O1506/NETWORKDAYS(Lister!$D$21,Lister!$E$21,Lister!$D$7:$D$16),IF(OR(AND(E1506&lt;DATE(2022,2,1),F1506&lt;DATE(2022,2,1)),E1506&gt;DATE(2022,2,28)),0)))))),0),"")</f>
        <v/>
      </c>
      <c r="V1506" s="23" t="str">
        <f t="shared" si="164"/>
        <v/>
      </c>
      <c r="W1506" s="23" t="str">
        <f t="shared" si="165"/>
        <v/>
      </c>
      <c r="X1506" s="24" t="str">
        <f t="shared" si="166"/>
        <v/>
      </c>
    </row>
    <row r="1507" spans="1:24" x14ac:dyDescent="0.3">
      <c r="A1507" s="4" t="str">
        <f t="shared" si="167"/>
        <v/>
      </c>
      <c r="B1507" s="41"/>
      <c r="C1507" s="42"/>
      <c r="D1507" s="43"/>
      <c r="E1507" s="44"/>
      <c r="F1507" s="44"/>
      <c r="G1507" s="17" t="str">
        <f>IF(OR(E1507="",F1507=""),"",NETWORKDAYS(E1507,F1507,Lister!$D$7:$D$16))</f>
        <v/>
      </c>
      <c r="I1507" s="45" t="str">
        <f t="shared" si="161"/>
        <v/>
      </c>
      <c r="J1507" s="46"/>
      <c r="K1507" s="47">
        <f>IF(ISNUMBER('Opsparede løndele'!I1492),J1507+'Opsparede løndele'!I1492,J1507)</f>
        <v>0</v>
      </c>
      <c r="L1507" s="48"/>
      <c r="M1507" s="49"/>
      <c r="N1507" s="23" t="str">
        <f t="shared" si="162"/>
        <v/>
      </c>
      <c r="O1507" s="21" t="str">
        <f t="shared" si="163"/>
        <v/>
      </c>
      <c r="P1507" s="49"/>
      <c r="Q1507" s="49"/>
      <c r="R1507" s="49"/>
      <c r="S1507" s="22" t="str">
        <f>IFERROR(MAX(IF(OR(P1507="",Q1507="",R1507=""),"",IF(AND(MONTH(E1507)=12,MONTH(F1507)=12),(NETWORKDAYS(E1507,F1507,Lister!$D$7:$D$16)-P1507)*O1507/NETWORKDAYS(Lister!$D$19,Lister!$E$19,Lister!$D$7:$D$16),IF(AND(MONTH(E1507)=12,F1507&gt;DATE(2021,12,31)),(NETWORKDAYS(E1507,Lister!$E$19,Lister!$D$7:$D$16)-P1507)*O1507/NETWORKDAYS(Lister!$D$19,Lister!$E$19,Lister!$D$7:$D$16),IF(E1507&gt;DATE(2021,12,31),0)))),0),"")</f>
        <v/>
      </c>
      <c r="T1507" s="22" t="str">
        <f>IFERROR(MAX(IF(OR(P1507="",Q1507="",R1507=""),"",IF(AND(MONTH(E1507)=1,MONTH(F1507)=1),(NETWORKDAYS(E1507,F1507,Lister!$D$7:$D$16)-Q1507)*O1507/NETWORKDAYS(Lister!$D$20,Lister!$E$20,Lister!$D$7:$D$16),IF(AND(MONTH(E1507)=1,F1507&gt;DATE(2022,1,31)),(NETWORKDAYS(E1507,Lister!$E$20,Lister!$D$7:$D$16)-Q1507)*O1507/NETWORKDAYS(Lister!$D$20,Lister!$E$20,Lister!$D$7:$D$16),IF(AND(E1507&lt;DATE(2022,1,1),MONTH(F1507)=1),(NETWORKDAYS(Lister!$D$20,F1507,Lister!$D$7:$D$16)-Q1507)*O1507/NETWORKDAYS(Lister!$D$20,Lister!$E$20,Lister!$D$7:$D$16),IF(AND(E1507&lt;DATE(2022,1,1),F1507&gt;DATE(2022,1,31)),(NETWORKDAYS(Lister!$D$20,Lister!$E$20,Lister!$D$7:$D$16)-Q1507)*O1507/NETWORKDAYS(Lister!$D$20,Lister!$E$20,Lister!$D$7:$D$16),IF(OR(AND(E1507&lt;DATE(2022,1,1),F1507&lt;DATE(2022,1,1)),E1507&gt;DATE(2022,1,31)),0)))))),0),"")</f>
        <v/>
      </c>
      <c r="U1507" s="22" t="str">
        <f>IFERROR(MAX(IF(OR(P1507="",Q1507="",R1507=""),"",IF(AND(MONTH(E1507)=2,MONTH(F1507)=2),(NETWORKDAYS(E1507,F1507,Lister!$D$7:$D$16)-R1507)*O1507/NETWORKDAYS(Lister!$D$21,Lister!$E$21,Lister!$D$7:$D$16),IF(AND(MONTH(E1507)=2,F1507&gt;DATE(2022,2,28)),(NETWORKDAYS(E1507,Lister!$E$21,Lister!$D$7:$D$16)-R1507)*O1507/NETWORKDAYS(Lister!$D$21,Lister!$E$21,Lister!$D$7:$D$16),IF(AND(E1507&lt;DATE(2022,2,1),MONTH(F1507)=2),(NETWORKDAYS(Lister!$D$21,F1507,Lister!$D$7:$D$16)-R1507)*O1507/NETWORKDAYS(Lister!$D$21,Lister!$E$21,Lister!$D$7:$D$16),IF(AND(E1507&lt;DATE(2022,2,1),F1507&gt;DATE(2022,2,28)),(NETWORKDAYS(Lister!$D$21,Lister!$E$21,Lister!$D$7:$D$16)-R1507)*O1507/NETWORKDAYS(Lister!$D$21,Lister!$E$21,Lister!$D$7:$D$16),IF(OR(AND(E1507&lt;DATE(2022,2,1),F1507&lt;DATE(2022,2,1)),E1507&gt;DATE(2022,2,28)),0)))))),0),"")</f>
        <v/>
      </c>
      <c r="V1507" s="23" t="str">
        <f t="shared" si="164"/>
        <v/>
      </c>
      <c r="W1507" s="23" t="str">
        <f t="shared" si="165"/>
        <v/>
      </c>
      <c r="X1507" s="24" t="str">
        <f t="shared" si="166"/>
        <v/>
      </c>
    </row>
    <row r="1508" spans="1:24" x14ac:dyDescent="0.3">
      <c r="A1508" s="4" t="str">
        <f t="shared" si="167"/>
        <v/>
      </c>
      <c r="B1508" s="41"/>
      <c r="C1508" s="42"/>
      <c r="D1508" s="43"/>
      <c r="E1508" s="44"/>
      <c r="F1508" s="44"/>
      <c r="G1508" s="17" t="str">
        <f>IF(OR(E1508="",F1508=""),"",NETWORKDAYS(E1508,F1508,Lister!$D$7:$D$16))</f>
        <v/>
      </c>
      <c r="I1508" s="45" t="str">
        <f t="shared" si="161"/>
        <v/>
      </c>
      <c r="J1508" s="46"/>
      <c r="K1508" s="47">
        <f>IF(ISNUMBER('Opsparede løndele'!I1493),J1508+'Opsparede løndele'!I1493,J1508)</f>
        <v>0</v>
      </c>
      <c r="L1508" s="48"/>
      <c r="M1508" s="49"/>
      <c r="N1508" s="23" t="str">
        <f t="shared" si="162"/>
        <v/>
      </c>
      <c r="O1508" s="21" t="str">
        <f t="shared" si="163"/>
        <v/>
      </c>
      <c r="P1508" s="49"/>
      <c r="Q1508" s="49"/>
      <c r="R1508" s="49"/>
      <c r="S1508" s="22" t="str">
        <f>IFERROR(MAX(IF(OR(P1508="",Q1508="",R1508=""),"",IF(AND(MONTH(E1508)=12,MONTH(F1508)=12),(NETWORKDAYS(E1508,F1508,Lister!$D$7:$D$16)-P1508)*O1508/NETWORKDAYS(Lister!$D$19,Lister!$E$19,Lister!$D$7:$D$16),IF(AND(MONTH(E1508)=12,F1508&gt;DATE(2021,12,31)),(NETWORKDAYS(E1508,Lister!$E$19,Lister!$D$7:$D$16)-P1508)*O1508/NETWORKDAYS(Lister!$D$19,Lister!$E$19,Lister!$D$7:$D$16),IF(E1508&gt;DATE(2021,12,31),0)))),0),"")</f>
        <v/>
      </c>
      <c r="T1508" s="22" t="str">
        <f>IFERROR(MAX(IF(OR(P1508="",Q1508="",R1508=""),"",IF(AND(MONTH(E1508)=1,MONTH(F1508)=1),(NETWORKDAYS(E1508,F1508,Lister!$D$7:$D$16)-Q1508)*O1508/NETWORKDAYS(Lister!$D$20,Lister!$E$20,Lister!$D$7:$D$16),IF(AND(MONTH(E1508)=1,F1508&gt;DATE(2022,1,31)),(NETWORKDAYS(E1508,Lister!$E$20,Lister!$D$7:$D$16)-Q1508)*O1508/NETWORKDAYS(Lister!$D$20,Lister!$E$20,Lister!$D$7:$D$16),IF(AND(E1508&lt;DATE(2022,1,1),MONTH(F1508)=1),(NETWORKDAYS(Lister!$D$20,F1508,Lister!$D$7:$D$16)-Q1508)*O1508/NETWORKDAYS(Lister!$D$20,Lister!$E$20,Lister!$D$7:$D$16),IF(AND(E1508&lt;DATE(2022,1,1),F1508&gt;DATE(2022,1,31)),(NETWORKDAYS(Lister!$D$20,Lister!$E$20,Lister!$D$7:$D$16)-Q1508)*O1508/NETWORKDAYS(Lister!$D$20,Lister!$E$20,Lister!$D$7:$D$16),IF(OR(AND(E1508&lt;DATE(2022,1,1),F1508&lt;DATE(2022,1,1)),E1508&gt;DATE(2022,1,31)),0)))))),0),"")</f>
        <v/>
      </c>
      <c r="U1508" s="22" t="str">
        <f>IFERROR(MAX(IF(OR(P1508="",Q1508="",R1508=""),"",IF(AND(MONTH(E1508)=2,MONTH(F1508)=2),(NETWORKDAYS(E1508,F1508,Lister!$D$7:$D$16)-R1508)*O1508/NETWORKDAYS(Lister!$D$21,Lister!$E$21,Lister!$D$7:$D$16),IF(AND(MONTH(E1508)=2,F1508&gt;DATE(2022,2,28)),(NETWORKDAYS(E1508,Lister!$E$21,Lister!$D$7:$D$16)-R1508)*O1508/NETWORKDAYS(Lister!$D$21,Lister!$E$21,Lister!$D$7:$D$16),IF(AND(E1508&lt;DATE(2022,2,1),MONTH(F1508)=2),(NETWORKDAYS(Lister!$D$21,F1508,Lister!$D$7:$D$16)-R1508)*O1508/NETWORKDAYS(Lister!$D$21,Lister!$E$21,Lister!$D$7:$D$16),IF(AND(E1508&lt;DATE(2022,2,1),F1508&gt;DATE(2022,2,28)),(NETWORKDAYS(Lister!$D$21,Lister!$E$21,Lister!$D$7:$D$16)-R1508)*O1508/NETWORKDAYS(Lister!$D$21,Lister!$E$21,Lister!$D$7:$D$16),IF(OR(AND(E1508&lt;DATE(2022,2,1),F1508&lt;DATE(2022,2,1)),E1508&gt;DATE(2022,2,28)),0)))))),0),"")</f>
        <v/>
      </c>
      <c r="V1508" s="23" t="str">
        <f t="shared" si="164"/>
        <v/>
      </c>
      <c r="W1508" s="23" t="str">
        <f t="shared" si="165"/>
        <v/>
      </c>
      <c r="X1508" s="24" t="str">
        <f t="shared" si="166"/>
        <v/>
      </c>
    </row>
    <row r="1509" spans="1:24" x14ac:dyDescent="0.3">
      <c r="A1509" s="4" t="str">
        <f t="shared" si="167"/>
        <v/>
      </c>
      <c r="B1509" s="41"/>
      <c r="C1509" s="42"/>
      <c r="D1509" s="43"/>
      <c r="E1509" s="44"/>
      <c r="F1509" s="44"/>
      <c r="G1509" s="17" t="str">
        <f>IF(OR(E1509="",F1509=""),"",NETWORKDAYS(E1509,F1509,Lister!$D$7:$D$16))</f>
        <v/>
      </c>
      <c r="I1509" s="45" t="str">
        <f t="shared" si="161"/>
        <v/>
      </c>
      <c r="J1509" s="46"/>
      <c r="K1509" s="47">
        <f>IF(ISNUMBER('Opsparede løndele'!I1494),J1509+'Opsparede løndele'!I1494,J1509)</f>
        <v>0</v>
      </c>
      <c r="L1509" s="48"/>
      <c r="M1509" s="49"/>
      <c r="N1509" s="23" t="str">
        <f t="shared" si="162"/>
        <v/>
      </c>
      <c r="O1509" s="21" t="str">
        <f t="shared" si="163"/>
        <v/>
      </c>
      <c r="P1509" s="49"/>
      <c r="Q1509" s="49"/>
      <c r="R1509" s="49"/>
      <c r="S1509" s="22" t="str">
        <f>IFERROR(MAX(IF(OR(P1509="",Q1509="",R1509=""),"",IF(AND(MONTH(E1509)=12,MONTH(F1509)=12),(NETWORKDAYS(E1509,F1509,Lister!$D$7:$D$16)-P1509)*O1509/NETWORKDAYS(Lister!$D$19,Lister!$E$19,Lister!$D$7:$D$16),IF(AND(MONTH(E1509)=12,F1509&gt;DATE(2021,12,31)),(NETWORKDAYS(E1509,Lister!$E$19,Lister!$D$7:$D$16)-P1509)*O1509/NETWORKDAYS(Lister!$D$19,Lister!$E$19,Lister!$D$7:$D$16),IF(E1509&gt;DATE(2021,12,31),0)))),0),"")</f>
        <v/>
      </c>
      <c r="T1509" s="22" t="str">
        <f>IFERROR(MAX(IF(OR(P1509="",Q1509="",R1509=""),"",IF(AND(MONTH(E1509)=1,MONTH(F1509)=1),(NETWORKDAYS(E1509,F1509,Lister!$D$7:$D$16)-Q1509)*O1509/NETWORKDAYS(Lister!$D$20,Lister!$E$20,Lister!$D$7:$D$16),IF(AND(MONTH(E1509)=1,F1509&gt;DATE(2022,1,31)),(NETWORKDAYS(E1509,Lister!$E$20,Lister!$D$7:$D$16)-Q1509)*O1509/NETWORKDAYS(Lister!$D$20,Lister!$E$20,Lister!$D$7:$D$16),IF(AND(E1509&lt;DATE(2022,1,1),MONTH(F1509)=1),(NETWORKDAYS(Lister!$D$20,F1509,Lister!$D$7:$D$16)-Q1509)*O1509/NETWORKDAYS(Lister!$D$20,Lister!$E$20,Lister!$D$7:$D$16),IF(AND(E1509&lt;DATE(2022,1,1),F1509&gt;DATE(2022,1,31)),(NETWORKDAYS(Lister!$D$20,Lister!$E$20,Lister!$D$7:$D$16)-Q1509)*O1509/NETWORKDAYS(Lister!$D$20,Lister!$E$20,Lister!$D$7:$D$16),IF(OR(AND(E1509&lt;DATE(2022,1,1),F1509&lt;DATE(2022,1,1)),E1509&gt;DATE(2022,1,31)),0)))))),0),"")</f>
        <v/>
      </c>
      <c r="U1509" s="22" t="str">
        <f>IFERROR(MAX(IF(OR(P1509="",Q1509="",R1509=""),"",IF(AND(MONTH(E1509)=2,MONTH(F1509)=2),(NETWORKDAYS(E1509,F1509,Lister!$D$7:$D$16)-R1509)*O1509/NETWORKDAYS(Lister!$D$21,Lister!$E$21,Lister!$D$7:$D$16),IF(AND(MONTH(E1509)=2,F1509&gt;DATE(2022,2,28)),(NETWORKDAYS(E1509,Lister!$E$21,Lister!$D$7:$D$16)-R1509)*O1509/NETWORKDAYS(Lister!$D$21,Lister!$E$21,Lister!$D$7:$D$16),IF(AND(E1509&lt;DATE(2022,2,1),MONTH(F1509)=2),(NETWORKDAYS(Lister!$D$21,F1509,Lister!$D$7:$D$16)-R1509)*O1509/NETWORKDAYS(Lister!$D$21,Lister!$E$21,Lister!$D$7:$D$16),IF(AND(E1509&lt;DATE(2022,2,1),F1509&gt;DATE(2022,2,28)),(NETWORKDAYS(Lister!$D$21,Lister!$E$21,Lister!$D$7:$D$16)-R1509)*O1509/NETWORKDAYS(Lister!$D$21,Lister!$E$21,Lister!$D$7:$D$16),IF(OR(AND(E1509&lt;DATE(2022,2,1),F1509&lt;DATE(2022,2,1)),E1509&gt;DATE(2022,2,28)),0)))))),0),"")</f>
        <v/>
      </c>
      <c r="V1509" s="23" t="str">
        <f t="shared" si="164"/>
        <v/>
      </c>
      <c r="W1509" s="23" t="str">
        <f t="shared" si="165"/>
        <v/>
      </c>
      <c r="X1509" s="24" t="str">
        <f t="shared" si="166"/>
        <v/>
      </c>
    </row>
    <row r="1510" spans="1:24" x14ac:dyDescent="0.3">
      <c r="A1510" s="4" t="str">
        <f t="shared" si="167"/>
        <v/>
      </c>
      <c r="B1510" s="41"/>
      <c r="C1510" s="42"/>
      <c r="D1510" s="43"/>
      <c r="E1510" s="44"/>
      <c r="F1510" s="44"/>
      <c r="G1510" s="17" t="str">
        <f>IF(OR(E1510="",F1510=""),"",NETWORKDAYS(E1510,F1510,Lister!$D$7:$D$16))</f>
        <v/>
      </c>
      <c r="I1510" s="45" t="str">
        <f t="shared" si="161"/>
        <v/>
      </c>
      <c r="J1510" s="46"/>
      <c r="K1510" s="47">
        <f>IF(ISNUMBER('Opsparede løndele'!I1495),J1510+'Opsparede løndele'!I1495,J1510)</f>
        <v>0</v>
      </c>
      <c r="L1510" s="48"/>
      <c r="M1510" s="49"/>
      <c r="N1510" s="23" t="str">
        <f t="shared" si="162"/>
        <v/>
      </c>
      <c r="O1510" s="21" t="str">
        <f t="shared" si="163"/>
        <v/>
      </c>
      <c r="P1510" s="49"/>
      <c r="Q1510" s="49"/>
      <c r="R1510" s="49"/>
      <c r="S1510" s="22" t="str">
        <f>IFERROR(MAX(IF(OR(P1510="",Q1510="",R1510=""),"",IF(AND(MONTH(E1510)=12,MONTH(F1510)=12),(NETWORKDAYS(E1510,F1510,Lister!$D$7:$D$16)-P1510)*O1510/NETWORKDAYS(Lister!$D$19,Lister!$E$19,Lister!$D$7:$D$16),IF(AND(MONTH(E1510)=12,F1510&gt;DATE(2021,12,31)),(NETWORKDAYS(E1510,Lister!$E$19,Lister!$D$7:$D$16)-P1510)*O1510/NETWORKDAYS(Lister!$D$19,Lister!$E$19,Lister!$D$7:$D$16),IF(E1510&gt;DATE(2021,12,31),0)))),0),"")</f>
        <v/>
      </c>
      <c r="T1510" s="22" t="str">
        <f>IFERROR(MAX(IF(OR(P1510="",Q1510="",R1510=""),"",IF(AND(MONTH(E1510)=1,MONTH(F1510)=1),(NETWORKDAYS(E1510,F1510,Lister!$D$7:$D$16)-Q1510)*O1510/NETWORKDAYS(Lister!$D$20,Lister!$E$20,Lister!$D$7:$D$16),IF(AND(MONTH(E1510)=1,F1510&gt;DATE(2022,1,31)),(NETWORKDAYS(E1510,Lister!$E$20,Lister!$D$7:$D$16)-Q1510)*O1510/NETWORKDAYS(Lister!$D$20,Lister!$E$20,Lister!$D$7:$D$16),IF(AND(E1510&lt;DATE(2022,1,1),MONTH(F1510)=1),(NETWORKDAYS(Lister!$D$20,F1510,Lister!$D$7:$D$16)-Q1510)*O1510/NETWORKDAYS(Lister!$D$20,Lister!$E$20,Lister!$D$7:$D$16),IF(AND(E1510&lt;DATE(2022,1,1),F1510&gt;DATE(2022,1,31)),(NETWORKDAYS(Lister!$D$20,Lister!$E$20,Lister!$D$7:$D$16)-Q1510)*O1510/NETWORKDAYS(Lister!$D$20,Lister!$E$20,Lister!$D$7:$D$16),IF(OR(AND(E1510&lt;DATE(2022,1,1),F1510&lt;DATE(2022,1,1)),E1510&gt;DATE(2022,1,31)),0)))))),0),"")</f>
        <v/>
      </c>
      <c r="U1510" s="22" t="str">
        <f>IFERROR(MAX(IF(OR(P1510="",Q1510="",R1510=""),"",IF(AND(MONTH(E1510)=2,MONTH(F1510)=2),(NETWORKDAYS(E1510,F1510,Lister!$D$7:$D$16)-R1510)*O1510/NETWORKDAYS(Lister!$D$21,Lister!$E$21,Lister!$D$7:$D$16),IF(AND(MONTH(E1510)=2,F1510&gt;DATE(2022,2,28)),(NETWORKDAYS(E1510,Lister!$E$21,Lister!$D$7:$D$16)-R1510)*O1510/NETWORKDAYS(Lister!$D$21,Lister!$E$21,Lister!$D$7:$D$16),IF(AND(E1510&lt;DATE(2022,2,1),MONTH(F1510)=2),(NETWORKDAYS(Lister!$D$21,F1510,Lister!$D$7:$D$16)-R1510)*O1510/NETWORKDAYS(Lister!$D$21,Lister!$E$21,Lister!$D$7:$D$16),IF(AND(E1510&lt;DATE(2022,2,1),F1510&gt;DATE(2022,2,28)),(NETWORKDAYS(Lister!$D$21,Lister!$E$21,Lister!$D$7:$D$16)-R1510)*O1510/NETWORKDAYS(Lister!$D$21,Lister!$E$21,Lister!$D$7:$D$16),IF(OR(AND(E1510&lt;DATE(2022,2,1),F1510&lt;DATE(2022,2,1)),E1510&gt;DATE(2022,2,28)),0)))))),0),"")</f>
        <v/>
      </c>
      <c r="V1510" s="23" t="str">
        <f t="shared" si="164"/>
        <v/>
      </c>
      <c r="W1510" s="23" t="str">
        <f t="shared" si="165"/>
        <v/>
      </c>
      <c r="X1510" s="24" t="str">
        <f t="shared" si="166"/>
        <v/>
      </c>
    </row>
    <row r="1511" spans="1:24" x14ac:dyDescent="0.3">
      <c r="A1511" s="4" t="str">
        <f t="shared" si="167"/>
        <v/>
      </c>
      <c r="B1511" s="41"/>
      <c r="C1511" s="42"/>
      <c r="D1511" s="43"/>
      <c r="E1511" s="44"/>
      <c r="F1511" s="44"/>
      <c r="G1511" s="17" t="str">
        <f>IF(OR(E1511="",F1511=""),"",NETWORKDAYS(E1511,F1511,Lister!$D$7:$D$16))</f>
        <v/>
      </c>
      <c r="I1511" s="45" t="str">
        <f t="shared" si="161"/>
        <v/>
      </c>
      <c r="J1511" s="46"/>
      <c r="K1511" s="47">
        <f>IF(ISNUMBER('Opsparede løndele'!I1496),J1511+'Opsparede løndele'!I1496,J1511)</f>
        <v>0</v>
      </c>
      <c r="L1511" s="48"/>
      <c r="M1511" s="49"/>
      <c r="N1511" s="23" t="str">
        <f t="shared" si="162"/>
        <v/>
      </c>
      <c r="O1511" s="21" t="str">
        <f t="shared" si="163"/>
        <v/>
      </c>
      <c r="P1511" s="49"/>
      <c r="Q1511" s="49"/>
      <c r="R1511" s="49"/>
      <c r="S1511" s="22" t="str">
        <f>IFERROR(MAX(IF(OR(P1511="",Q1511="",R1511=""),"",IF(AND(MONTH(E1511)=12,MONTH(F1511)=12),(NETWORKDAYS(E1511,F1511,Lister!$D$7:$D$16)-P1511)*O1511/NETWORKDAYS(Lister!$D$19,Lister!$E$19,Lister!$D$7:$D$16),IF(AND(MONTH(E1511)=12,F1511&gt;DATE(2021,12,31)),(NETWORKDAYS(E1511,Lister!$E$19,Lister!$D$7:$D$16)-P1511)*O1511/NETWORKDAYS(Lister!$D$19,Lister!$E$19,Lister!$D$7:$D$16),IF(E1511&gt;DATE(2021,12,31),0)))),0),"")</f>
        <v/>
      </c>
      <c r="T1511" s="22" t="str">
        <f>IFERROR(MAX(IF(OR(P1511="",Q1511="",R1511=""),"",IF(AND(MONTH(E1511)=1,MONTH(F1511)=1),(NETWORKDAYS(E1511,F1511,Lister!$D$7:$D$16)-Q1511)*O1511/NETWORKDAYS(Lister!$D$20,Lister!$E$20,Lister!$D$7:$D$16),IF(AND(MONTH(E1511)=1,F1511&gt;DATE(2022,1,31)),(NETWORKDAYS(E1511,Lister!$E$20,Lister!$D$7:$D$16)-Q1511)*O1511/NETWORKDAYS(Lister!$D$20,Lister!$E$20,Lister!$D$7:$D$16),IF(AND(E1511&lt;DATE(2022,1,1),MONTH(F1511)=1),(NETWORKDAYS(Lister!$D$20,F1511,Lister!$D$7:$D$16)-Q1511)*O1511/NETWORKDAYS(Lister!$D$20,Lister!$E$20,Lister!$D$7:$D$16),IF(AND(E1511&lt;DATE(2022,1,1),F1511&gt;DATE(2022,1,31)),(NETWORKDAYS(Lister!$D$20,Lister!$E$20,Lister!$D$7:$D$16)-Q1511)*O1511/NETWORKDAYS(Lister!$D$20,Lister!$E$20,Lister!$D$7:$D$16),IF(OR(AND(E1511&lt;DATE(2022,1,1),F1511&lt;DATE(2022,1,1)),E1511&gt;DATE(2022,1,31)),0)))))),0),"")</f>
        <v/>
      </c>
      <c r="U1511" s="22" t="str">
        <f>IFERROR(MAX(IF(OR(P1511="",Q1511="",R1511=""),"",IF(AND(MONTH(E1511)=2,MONTH(F1511)=2),(NETWORKDAYS(E1511,F1511,Lister!$D$7:$D$16)-R1511)*O1511/NETWORKDAYS(Lister!$D$21,Lister!$E$21,Lister!$D$7:$D$16),IF(AND(MONTH(E1511)=2,F1511&gt;DATE(2022,2,28)),(NETWORKDAYS(E1511,Lister!$E$21,Lister!$D$7:$D$16)-R1511)*O1511/NETWORKDAYS(Lister!$D$21,Lister!$E$21,Lister!$D$7:$D$16),IF(AND(E1511&lt;DATE(2022,2,1),MONTH(F1511)=2),(NETWORKDAYS(Lister!$D$21,F1511,Lister!$D$7:$D$16)-R1511)*O1511/NETWORKDAYS(Lister!$D$21,Lister!$E$21,Lister!$D$7:$D$16),IF(AND(E1511&lt;DATE(2022,2,1),F1511&gt;DATE(2022,2,28)),(NETWORKDAYS(Lister!$D$21,Lister!$E$21,Lister!$D$7:$D$16)-R1511)*O1511/NETWORKDAYS(Lister!$D$21,Lister!$E$21,Lister!$D$7:$D$16),IF(OR(AND(E1511&lt;DATE(2022,2,1),F1511&lt;DATE(2022,2,1)),E1511&gt;DATE(2022,2,28)),0)))))),0),"")</f>
        <v/>
      </c>
      <c r="V1511" s="23" t="str">
        <f t="shared" si="164"/>
        <v/>
      </c>
      <c r="W1511" s="23" t="str">
        <f t="shared" si="165"/>
        <v/>
      </c>
      <c r="X1511" s="24" t="str">
        <f t="shared" si="166"/>
        <v/>
      </c>
    </row>
    <row r="1512" spans="1:24" x14ac:dyDescent="0.3">
      <c r="A1512" s="4" t="str">
        <f t="shared" si="167"/>
        <v/>
      </c>
      <c r="B1512" s="41"/>
      <c r="C1512" s="42"/>
      <c r="D1512" s="43"/>
      <c r="E1512" s="44"/>
      <c r="F1512" s="44"/>
      <c r="G1512" s="17" t="str">
        <f>IF(OR(E1512="",F1512=""),"",NETWORKDAYS(E1512,F1512,Lister!$D$7:$D$16))</f>
        <v/>
      </c>
      <c r="I1512" s="45" t="str">
        <f t="shared" si="161"/>
        <v/>
      </c>
      <c r="J1512" s="46"/>
      <c r="K1512" s="47">
        <f>IF(ISNUMBER('Opsparede løndele'!I1497),J1512+'Opsparede løndele'!I1497,J1512)</f>
        <v>0</v>
      </c>
      <c r="L1512" s="48"/>
      <c r="M1512" s="49"/>
      <c r="N1512" s="23" t="str">
        <f t="shared" si="162"/>
        <v/>
      </c>
      <c r="O1512" s="21" t="str">
        <f t="shared" si="163"/>
        <v/>
      </c>
      <c r="P1512" s="49"/>
      <c r="Q1512" s="49"/>
      <c r="R1512" s="49"/>
      <c r="S1512" s="22" t="str">
        <f>IFERROR(MAX(IF(OR(P1512="",Q1512="",R1512=""),"",IF(AND(MONTH(E1512)=12,MONTH(F1512)=12),(NETWORKDAYS(E1512,F1512,Lister!$D$7:$D$16)-P1512)*O1512/NETWORKDAYS(Lister!$D$19,Lister!$E$19,Lister!$D$7:$D$16),IF(AND(MONTH(E1512)=12,F1512&gt;DATE(2021,12,31)),(NETWORKDAYS(E1512,Lister!$E$19,Lister!$D$7:$D$16)-P1512)*O1512/NETWORKDAYS(Lister!$D$19,Lister!$E$19,Lister!$D$7:$D$16),IF(E1512&gt;DATE(2021,12,31),0)))),0),"")</f>
        <v/>
      </c>
      <c r="T1512" s="22" t="str">
        <f>IFERROR(MAX(IF(OR(P1512="",Q1512="",R1512=""),"",IF(AND(MONTH(E1512)=1,MONTH(F1512)=1),(NETWORKDAYS(E1512,F1512,Lister!$D$7:$D$16)-Q1512)*O1512/NETWORKDAYS(Lister!$D$20,Lister!$E$20,Lister!$D$7:$D$16),IF(AND(MONTH(E1512)=1,F1512&gt;DATE(2022,1,31)),(NETWORKDAYS(E1512,Lister!$E$20,Lister!$D$7:$D$16)-Q1512)*O1512/NETWORKDAYS(Lister!$D$20,Lister!$E$20,Lister!$D$7:$D$16),IF(AND(E1512&lt;DATE(2022,1,1),MONTH(F1512)=1),(NETWORKDAYS(Lister!$D$20,F1512,Lister!$D$7:$D$16)-Q1512)*O1512/NETWORKDAYS(Lister!$D$20,Lister!$E$20,Lister!$D$7:$D$16),IF(AND(E1512&lt;DATE(2022,1,1),F1512&gt;DATE(2022,1,31)),(NETWORKDAYS(Lister!$D$20,Lister!$E$20,Lister!$D$7:$D$16)-Q1512)*O1512/NETWORKDAYS(Lister!$D$20,Lister!$E$20,Lister!$D$7:$D$16),IF(OR(AND(E1512&lt;DATE(2022,1,1),F1512&lt;DATE(2022,1,1)),E1512&gt;DATE(2022,1,31)),0)))))),0),"")</f>
        <v/>
      </c>
      <c r="U1512" s="22" t="str">
        <f>IFERROR(MAX(IF(OR(P1512="",Q1512="",R1512=""),"",IF(AND(MONTH(E1512)=2,MONTH(F1512)=2),(NETWORKDAYS(E1512,F1512,Lister!$D$7:$D$16)-R1512)*O1512/NETWORKDAYS(Lister!$D$21,Lister!$E$21,Lister!$D$7:$D$16),IF(AND(MONTH(E1512)=2,F1512&gt;DATE(2022,2,28)),(NETWORKDAYS(E1512,Lister!$E$21,Lister!$D$7:$D$16)-R1512)*O1512/NETWORKDAYS(Lister!$D$21,Lister!$E$21,Lister!$D$7:$D$16),IF(AND(E1512&lt;DATE(2022,2,1),MONTH(F1512)=2),(NETWORKDAYS(Lister!$D$21,F1512,Lister!$D$7:$D$16)-R1512)*O1512/NETWORKDAYS(Lister!$D$21,Lister!$E$21,Lister!$D$7:$D$16),IF(AND(E1512&lt;DATE(2022,2,1),F1512&gt;DATE(2022,2,28)),(NETWORKDAYS(Lister!$D$21,Lister!$E$21,Lister!$D$7:$D$16)-R1512)*O1512/NETWORKDAYS(Lister!$D$21,Lister!$E$21,Lister!$D$7:$D$16),IF(OR(AND(E1512&lt;DATE(2022,2,1),F1512&lt;DATE(2022,2,1)),E1512&gt;DATE(2022,2,28)),0)))))),0),"")</f>
        <v/>
      </c>
      <c r="V1512" s="23" t="str">
        <f t="shared" si="164"/>
        <v/>
      </c>
      <c r="W1512" s="23" t="str">
        <f t="shared" si="165"/>
        <v/>
      </c>
      <c r="X1512" s="24" t="str">
        <f t="shared" si="166"/>
        <v/>
      </c>
    </row>
    <row r="1513" spans="1:24" x14ac:dyDescent="0.3">
      <c r="A1513" s="4" t="str">
        <f t="shared" si="167"/>
        <v/>
      </c>
      <c r="B1513" s="41"/>
      <c r="C1513" s="42"/>
      <c r="D1513" s="43"/>
      <c r="E1513" s="44"/>
      <c r="F1513" s="44"/>
      <c r="G1513" s="17" t="str">
        <f>IF(OR(E1513="",F1513=""),"",NETWORKDAYS(E1513,F1513,Lister!$D$7:$D$16))</f>
        <v/>
      </c>
      <c r="I1513" s="45" t="str">
        <f t="shared" si="161"/>
        <v/>
      </c>
      <c r="J1513" s="46"/>
      <c r="K1513" s="47">
        <f>IF(ISNUMBER('Opsparede løndele'!I1498),J1513+'Opsparede løndele'!I1498,J1513)</f>
        <v>0</v>
      </c>
      <c r="L1513" s="48"/>
      <c r="M1513" s="49"/>
      <c r="N1513" s="23" t="str">
        <f t="shared" si="162"/>
        <v/>
      </c>
      <c r="O1513" s="21" t="str">
        <f t="shared" si="163"/>
        <v/>
      </c>
      <c r="P1513" s="49"/>
      <c r="Q1513" s="49"/>
      <c r="R1513" s="49"/>
      <c r="S1513" s="22" t="str">
        <f>IFERROR(MAX(IF(OR(P1513="",Q1513="",R1513=""),"",IF(AND(MONTH(E1513)=12,MONTH(F1513)=12),(NETWORKDAYS(E1513,F1513,Lister!$D$7:$D$16)-P1513)*O1513/NETWORKDAYS(Lister!$D$19,Lister!$E$19,Lister!$D$7:$D$16),IF(AND(MONTH(E1513)=12,F1513&gt;DATE(2021,12,31)),(NETWORKDAYS(E1513,Lister!$E$19,Lister!$D$7:$D$16)-P1513)*O1513/NETWORKDAYS(Lister!$D$19,Lister!$E$19,Lister!$D$7:$D$16),IF(E1513&gt;DATE(2021,12,31),0)))),0),"")</f>
        <v/>
      </c>
      <c r="T1513" s="22" t="str">
        <f>IFERROR(MAX(IF(OR(P1513="",Q1513="",R1513=""),"",IF(AND(MONTH(E1513)=1,MONTH(F1513)=1),(NETWORKDAYS(E1513,F1513,Lister!$D$7:$D$16)-Q1513)*O1513/NETWORKDAYS(Lister!$D$20,Lister!$E$20,Lister!$D$7:$D$16),IF(AND(MONTH(E1513)=1,F1513&gt;DATE(2022,1,31)),(NETWORKDAYS(E1513,Lister!$E$20,Lister!$D$7:$D$16)-Q1513)*O1513/NETWORKDAYS(Lister!$D$20,Lister!$E$20,Lister!$D$7:$D$16),IF(AND(E1513&lt;DATE(2022,1,1),MONTH(F1513)=1),(NETWORKDAYS(Lister!$D$20,F1513,Lister!$D$7:$D$16)-Q1513)*O1513/NETWORKDAYS(Lister!$D$20,Lister!$E$20,Lister!$D$7:$D$16),IF(AND(E1513&lt;DATE(2022,1,1),F1513&gt;DATE(2022,1,31)),(NETWORKDAYS(Lister!$D$20,Lister!$E$20,Lister!$D$7:$D$16)-Q1513)*O1513/NETWORKDAYS(Lister!$D$20,Lister!$E$20,Lister!$D$7:$D$16),IF(OR(AND(E1513&lt;DATE(2022,1,1),F1513&lt;DATE(2022,1,1)),E1513&gt;DATE(2022,1,31)),0)))))),0),"")</f>
        <v/>
      </c>
      <c r="U1513" s="22" t="str">
        <f>IFERROR(MAX(IF(OR(P1513="",Q1513="",R1513=""),"",IF(AND(MONTH(E1513)=2,MONTH(F1513)=2),(NETWORKDAYS(E1513,F1513,Lister!$D$7:$D$16)-R1513)*O1513/NETWORKDAYS(Lister!$D$21,Lister!$E$21,Lister!$D$7:$D$16),IF(AND(MONTH(E1513)=2,F1513&gt;DATE(2022,2,28)),(NETWORKDAYS(E1513,Lister!$E$21,Lister!$D$7:$D$16)-R1513)*O1513/NETWORKDAYS(Lister!$D$21,Lister!$E$21,Lister!$D$7:$D$16),IF(AND(E1513&lt;DATE(2022,2,1),MONTH(F1513)=2),(NETWORKDAYS(Lister!$D$21,F1513,Lister!$D$7:$D$16)-R1513)*O1513/NETWORKDAYS(Lister!$D$21,Lister!$E$21,Lister!$D$7:$D$16),IF(AND(E1513&lt;DATE(2022,2,1),F1513&gt;DATE(2022,2,28)),(NETWORKDAYS(Lister!$D$21,Lister!$E$21,Lister!$D$7:$D$16)-R1513)*O1513/NETWORKDAYS(Lister!$D$21,Lister!$E$21,Lister!$D$7:$D$16),IF(OR(AND(E1513&lt;DATE(2022,2,1),F1513&lt;DATE(2022,2,1)),E1513&gt;DATE(2022,2,28)),0)))))),0),"")</f>
        <v/>
      </c>
      <c r="V1513" s="23" t="str">
        <f t="shared" si="164"/>
        <v/>
      </c>
      <c r="W1513" s="23" t="str">
        <f t="shared" si="165"/>
        <v/>
      </c>
      <c r="X1513" s="24" t="str">
        <f t="shared" si="166"/>
        <v/>
      </c>
    </row>
    <row r="1514" spans="1:24" x14ac:dyDescent="0.3">
      <c r="A1514" s="4" t="str">
        <f t="shared" si="167"/>
        <v/>
      </c>
      <c r="B1514" s="41"/>
      <c r="C1514" s="42"/>
      <c r="D1514" s="43"/>
      <c r="E1514" s="44"/>
      <c r="F1514" s="44"/>
      <c r="G1514" s="17" t="str">
        <f>IF(OR(E1514="",F1514=""),"",NETWORKDAYS(E1514,F1514,Lister!$D$7:$D$16))</f>
        <v/>
      </c>
      <c r="I1514" s="45" t="str">
        <f t="shared" si="161"/>
        <v/>
      </c>
      <c r="J1514" s="46"/>
      <c r="K1514" s="47">
        <f>IF(ISNUMBER('Opsparede løndele'!I1499),J1514+'Opsparede løndele'!I1499,J1514)</f>
        <v>0</v>
      </c>
      <c r="L1514" s="48"/>
      <c r="M1514" s="49"/>
      <c r="N1514" s="23" t="str">
        <f t="shared" si="162"/>
        <v/>
      </c>
      <c r="O1514" s="21" t="str">
        <f t="shared" si="163"/>
        <v/>
      </c>
      <c r="P1514" s="49"/>
      <c r="Q1514" s="49"/>
      <c r="R1514" s="49"/>
      <c r="S1514" s="22" t="str">
        <f>IFERROR(MAX(IF(OR(P1514="",Q1514="",R1514=""),"",IF(AND(MONTH(E1514)=12,MONTH(F1514)=12),(NETWORKDAYS(E1514,F1514,Lister!$D$7:$D$16)-P1514)*O1514/NETWORKDAYS(Lister!$D$19,Lister!$E$19,Lister!$D$7:$D$16),IF(AND(MONTH(E1514)=12,F1514&gt;DATE(2021,12,31)),(NETWORKDAYS(E1514,Lister!$E$19,Lister!$D$7:$D$16)-P1514)*O1514/NETWORKDAYS(Lister!$D$19,Lister!$E$19,Lister!$D$7:$D$16),IF(E1514&gt;DATE(2021,12,31),0)))),0),"")</f>
        <v/>
      </c>
      <c r="T1514" s="22" t="str">
        <f>IFERROR(MAX(IF(OR(P1514="",Q1514="",R1514=""),"",IF(AND(MONTH(E1514)=1,MONTH(F1514)=1),(NETWORKDAYS(E1514,F1514,Lister!$D$7:$D$16)-Q1514)*O1514/NETWORKDAYS(Lister!$D$20,Lister!$E$20,Lister!$D$7:$D$16),IF(AND(MONTH(E1514)=1,F1514&gt;DATE(2022,1,31)),(NETWORKDAYS(E1514,Lister!$E$20,Lister!$D$7:$D$16)-Q1514)*O1514/NETWORKDAYS(Lister!$D$20,Lister!$E$20,Lister!$D$7:$D$16),IF(AND(E1514&lt;DATE(2022,1,1),MONTH(F1514)=1),(NETWORKDAYS(Lister!$D$20,F1514,Lister!$D$7:$D$16)-Q1514)*O1514/NETWORKDAYS(Lister!$D$20,Lister!$E$20,Lister!$D$7:$D$16),IF(AND(E1514&lt;DATE(2022,1,1),F1514&gt;DATE(2022,1,31)),(NETWORKDAYS(Lister!$D$20,Lister!$E$20,Lister!$D$7:$D$16)-Q1514)*O1514/NETWORKDAYS(Lister!$D$20,Lister!$E$20,Lister!$D$7:$D$16),IF(OR(AND(E1514&lt;DATE(2022,1,1),F1514&lt;DATE(2022,1,1)),E1514&gt;DATE(2022,1,31)),0)))))),0),"")</f>
        <v/>
      </c>
      <c r="U1514" s="22" t="str">
        <f>IFERROR(MAX(IF(OR(P1514="",Q1514="",R1514=""),"",IF(AND(MONTH(E1514)=2,MONTH(F1514)=2),(NETWORKDAYS(E1514,F1514,Lister!$D$7:$D$16)-R1514)*O1514/NETWORKDAYS(Lister!$D$21,Lister!$E$21,Lister!$D$7:$D$16),IF(AND(MONTH(E1514)=2,F1514&gt;DATE(2022,2,28)),(NETWORKDAYS(E1514,Lister!$E$21,Lister!$D$7:$D$16)-R1514)*O1514/NETWORKDAYS(Lister!$D$21,Lister!$E$21,Lister!$D$7:$D$16),IF(AND(E1514&lt;DATE(2022,2,1),MONTH(F1514)=2),(NETWORKDAYS(Lister!$D$21,F1514,Lister!$D$7:$D$16)-R1514)*O1514/NETWORKDAYS(Lister!$D$21,Lister!$E$21,Lister!$D$7:$D$16),IF(AND(E1514&lt;DATE(2022,2,1),F1514&gt;DATE(2022,2,28)),(NETWORKDAYS(Lister!$D$21,Lister!$E$21,Lister!$D$7:$D$16)-R1514)*O1514/NETWORKDAYS(Lister!$D$21,Lister!$E$21,Lister!$D$7:$D$16),IF(OR(AND(E1514&lt;DATE(2022,2,1),F1514&lt;DATE(2022,2,1)),E1514&gt;DATE(2022,2,28)),0)))))),0),"")</f>
        <v/>
      </c>
      <c r="V1514" s="23" t="str">
        <f t="shared" si="164"/>
        <v/>
      </c>
      <c r="W1514" s="23" t="str">
        <f t="shared" si="165"/>
        <v/>
      </c>
      <c r="X1514" s="24" t="str">
        <f t="shared" si="166"/>
        <v/>
      </c>
    </row>
    <row r="1515" spans="1:24" x14ac:dyDescent="0.3">
      <c r="A1515" s="4" t="str">
        <f t="shared" si="167"/>
        <v/>
      </c>
      <c r="B1515" s="41"/>
      <c r="C1515" s="42"/>
      <c r="D1515" s="43"/>
      <c r="E1515" s="44"/>
      <c r="F1515" s="44"/>
      <c r="G1515" s="17" t="str">
        <f>IF(OR(E1515="",F1515=""),"",NETWORKDAYS(E1515,F1515,Lister!$D$7:$D$16))</f>
        <v/>
      </c>
      <c r="I1515" s="45" t="str">
        <f t="shared" si="161"/>
        <v/>
      </c>
      <c r="J1515" s="46"/>
      <c r="K1515" s="47">
        <f>IF(ISNUMBER('Opsparede løndele'!I1500),J1515+'Opsparede løndele'!I1500,J1515)</f>
        <v>0</v>
      </c>
      <c r="L1515" s="48"/>
      <c r="M1515" s="49"/>
      <c r="N1515" s="23" t="str">
        <f t="shared" si="162"/>
        <v/>
      </c>
      <c r="O1515" s="21" t="str">
        <f t="shared" si="163"/>
        <v/>
      </c>
      <c r="P1515" s="49"/>
      <c r="Q1515" s="49"/>
      <c r="R1515" s="49"/>
      <c r="S1515" s="22" t="str">
        <f>IFERROR(MAX(IF(OR(P1515="",Q1515="",R1515=""),"",IF(AND(MONTH(E1515)=12,MONTH(F1515)=12),(NETWORKDAYS(E1515,F1515,Lister!$D$7:$D$16)-P1515)*O1515/NETWORKDAYS(Lister!$D$19,Lister!$E$19,Lister!$D$7:$D$16),IF(AND(MONTH(E1515)=12,F1515&gt;DATE(2021,12,31)),(NETWORKDAYS(E1515,Lister!$E$19,Lister!$D$7:$D$16)-P1515)*O1515/NETWORKDAYS(Lister!$D$19,Lister!$E$19,Lister!$D$7:$D$16),IF(E1515&gt;DATE(2021,12,31),0)))),0),"")</f>
        <v/>
      </c>
      <c r="T1515" s="22" t="str">
        <f>IFERROR(MAX(IF(OR(P1515="",Q1515="",R1515=""),"",IF(AND(MONTH(E1515)=1,MONTH(F1515)=1),(NETWORKDAYS(E1515,F1515,Lister!$D$7:$D$16)-Q1515)*O1515/NETWORKDAYS(Lister!$D$20,Lister!$E$20,Lister!$D$7:$D$16),IF(AND(MONTH(E1515)=1,F1515&gt;DATE(2022,1,31)),(NETWORKDAYS(E1515,Lister!$E$20,Lister!$D$7:$D$16)-Q1515)*O1515/NETWORKDAYS(Lister!$D$20,Lister!$E$20,Lister!$D$7:$D$16),IF(AND(E1515&lt;DATE(2022,1,1),MONTH(F1515)=1),(NETWORKDAYS(Lister!$D$20,F1515,Lister!$D$7:$D$16)-Q1515)*O1515/NETWORKDAYS(Lister!$D$20,Lister!$E$20,Lister!$D$7:$D$16),IF(AND(E1515&lt;DATE(2022,1,1),F1515&gt;DATE(2022,1,31)),(NETWORKDAYS(Lister!$D$20,Lister!$E$20,Lister!$D$7:$D$16)-Q1515)*O1515/NETWORKDAYS(Lister!$D$20,Lister!$E$20,Lister!$D$7:$D$16),IF(OR(AND(E1515&lt;DATE(2022,1,1),F1515&lt;DATE(2022,1,1)),E1515&gt;DATE(2022,1,31)),0)))))),0),"")</f>
        <v/>
      </c>
      <c r="U1515" s="22" t="str">
        <f>IFERROR(MAX(IF(OR(P1515="",Q1515="",R1515=""),"",IF(AND(MONTH(E1515)=2,MONTH(F1515)=2),(NETWORKDAYS(E1515,F1515,Lister!$D$7:$D$16)-R1515)*O1515/NETWORKDAYS(Lister!$D$21,Lister!$E$21,Lister!$D$7:$D$16),IF(AND(MONTH(E1515)=2,F1515&gt;DATE(2022,2,28)),(NETWORKDAYS(E1515,Lister!$E$21,Lister!$D$7:$D$16)-R1515)*O1515/NETWORKDAYS(Lister!$D$21,Lister!$E$21,Lister!$D$7:$D$16),IF(AND(E1515&lt;DATE(2022,2,1),MONTH(F1515)=2),(NETWORKDAYS(Lister!$D$21,F1515,Lister!$D$7:$D$16)-R1515)*O1515/NETWORKDAYS(Lister!$D$21,Lister!$E$21,Lister!$D$7:$D$16),IF(AND(E1515&lt;DATE(2022,2,1),F1515&gt;DATE(2022,2,28)),(NETWORKDAYS(Lister!$D$21,Lister!$E$21,Lister!$D$7:$D$16)-R1515)*O1515/NETWORKDAYS(Lister!$D$21,Lister!$E$21,Lister!$D$7:$D$16),IF(OR(AND(E1515&lt;DATE(2022,2,1),F1515&lt;DATE(2022,2,1)),E1515&gt;DATE(2022,2,28)),0)))))),0),"")</f>
        <v/>
      </c>
      <c r="V1515" s="23" t="str">
        <f t="shared" si="164"/>
        <v/>
      </c>
      <c r="W1515" s="23" t="str">
        <f t="shared" si="165"/>
        <v/>
      </c>
      <c r="X1515" s="24" t="str">
        <f t="shared" si="166"/>
        <v/>
      </c>
    </row>
    <row r="1516" spans="1:24" x14ac:dyDescent="0.3">
      <c r="A1516" s="4" t="str">
        <f t="shared" si="167"/>
        <v/>
      </c>
      <c r="B1516" s="41"/>
      <c r="C1516" s="42"/>
      <c r="D1516" s="43"/>
      <c r="E1516" s="44"/>
      <c r="F1516" s="44"/>
      <c r="G1516" s="17" t="str">
        <f>IF(OR(E1516="",F1516=""),"",NETWORKDAYS(E1516,F1516,Lister!$D$7:$D$16))</f>
        <v/>
      </c>
      <c r="I1516" s="45" t="str">
        <f t="shared" si="161"/>
        <v/>
      </c>
      <c r="J1516" s="46"/>
      <c r="K1516" s="47">
        <f>IF(ISNUMBER('Opsparede løndele'!I1501),J1516+'Opsparede løndele'!I1501,J1516)</f>
        <v>0</v>
      </c>
      <c r="L1516" s="48"/>
      <c r="M1516" s="49"/>
      <c r="N1516" s="23" t="str">
        <f t="shared" si="162"/>
        <v/>
      </c>
      <c r="O1516" s="21" t="str">
        <f t="shared" si="163"/>
        <v/>
      </c>
      <c r="P1516" s="49"/>
      <c r="Q1516" s="49"/>
      <c r="R1516" s="49"/>
      <c r="S1516" s="22" t="str">
        <f>IFERROR(MAX(IF(OR(P1516="",Q1516="",R1516=""),"",IF(AND(MONTH(E1516)=12,MONTH(F1516)=12),(NETWORKDAYS(E1516,F1516,Lister!$D$7:$D$16)-P1516)*O1516/NETWORKDAYS(Lister!$D$19,Lister!$E$19,Lister!$D$7:$D$16),IF(AND(MONTH(E1516)=12,F1516&gt;DATE(2021,12,31)),(NETWORKDAYS(E1516,Lister!$E$19,Lister!$D$7:$D$16)-P1516)*O1516/NETWORKDAYS(Lister!$D$19,Lister!$E$19,Lister!$D$7:$D$16),IF(E1516&gt;DATE(2021,12,31),0)))),0),"")</f>
        <v/>
      </c>
      <c r="T1516" s="22" t="str">
        <f>IFERROR(MAX(IF(OR(P1516="",Q1516="",R1516=""),"",IF(AND(MONTH(E1516)=1,MONTH(F1516)=1),(NETWORKDAYS(E1516,F1516,Lister!$D$7:$D$16)-Q1516)*O1516/NETWORKDAYS(Lister!$D$20,Lister!$E$20,Lister!$D$7:$D$16),IF(AND(MONTH(E1516)=1,F1516&gt;DATE(2022,1,31)),(NETWORKDAYS(E1516,Lister!$E$20,Lister!$D$7:$D$16)-Q1516)*O1516/NETWORKDAYS(Lister!$D$20,Lister!$E$20,Lister!$D$7:$D$16),IF(AND(E1516&lt;DATE(2022,1,1),MONTH(F1516)=1),(NETWORKDAYS(Lister!$D$20,F1516,Lister!$D$7:$D$16)-Q1516)*O1516/NETWORKDAYS(Lister!$D$20,Lister!$E$20,Lister!$D$7:$D$16),IF(AND(E1516&lt;DATE(2022,1,1),F1516&gt;DATE(2022,1,31)),(NETWORKDAYS(Lister!$D$20,Lister!$E$20,Lister!$D$7:$D$16)-Q1516)*O1516/NETWORKDAYS(Lister!$D$20,Lister!$E$20,Lister!$D$7:$D$16),IF(OR(AND(E1516&lt;DATE(2022,1,1),F1516&lt;DATE(2022,1,1)),E1516&gt;DATE(2022,1,31)),0)))))),0),"")</f>
        <v/>
      </c>
      <c r="U1516" s="22" t="str">
        <f>IFERROR(MAX(IF(OR(P1516="",Q1516="",R1516=""),"",IF(AND(MONTH(E1516)=2,MONTH(F1516)=2),(NETWORKDAYS(E1516,F1516,Lister!$D$7:$D$16)-R1516)*O1516/NETWORKDAYS(Lister!$D$21,Lister!$E$21,Lister!$D$7:$D$16),IF(AND(MONTH(E1516)=2,F1516&gt;DATE(2022,2,28)),(NETWORKDAYS(E1516,Lister!$E$21,Lister!$D$7:$D$16)-R1516)*O1516/NETWORKDAYS(Lister!$D$21,Lister!$E$21,Lister!$D$7:$D$16),IF(AND(E1516&lt;DATE(2022,2,1),MONTH(F1516)=2),(NETWORKDAYS(Lister!$D$21,F1516,Lister!$D$7:$D$16)-R1516)*O1516/NETWORKDAYS(Lister!$D$21,Lister!$E$21,Lister!$D$7:$D$16),IF(AND(E1516&lt;DATE(2022,2,1),F1516&gt;DATE(2022,2,28)),(NETWORKDAYS(Lister!$D$21,Lister!$E$21,Lister!$D$7:$D$16)-R1516)*O1516/NETWORKDAYS(Lister!$D$21,Lister!$E$21,Lister!$D$7:$D$16),IF(OR(AND(E1516&lt;DATE(2022,2,1),F1516&lt;DATE(2022,2,1)),E1516&gt;DATE(2022,2,28)),0)))))),0),"")</f>
        <v/>
      </c>
      <c r="V1516" s="23" t="str">
        <f t="shared" si="164"/>
        <v/>
      </c>
      <c r="W1516" s="23" t="str">
        <f t="shared" si="165"/>
        <v/>
      </c>
      <c r="X1516" s="24" t="str">
        <f t="shared" si="166"/>
        <v/>
      </c>
    </row>
    <row r="1517" spans="1:24" x14ac:dyDescent="0.3">
      <c r="A1517" s="4" t="str">
        <f t="shared" si="167"/>
        <v/>
      </c>
      <c r="B1517" s="41"/>
      <c r="C1517" s="42"/>
      <c r="D1517" s="43"/>
      <c r="E1517" s="44"/>
      <c r="F1517" s="44"/>
      <c r="G1517" s="17" t="str">
        <f>IF(OR(E1517="",F1517=""),"",NETWORKDAYS(E1517,F1517,Lister!$D$7:$D$16))</f>
        <v/>
      </c>
      <c r="I1517" s="45" t="str">
        <f t="shared" si="161"/>
        <v/>
      </c>
      <c r="J1517" s="46"/>
      <c r="K1517" s="47">
        <f>IF(ISNUMBER('Opsparede løndele'!I1502),J1517+'Opsparede løndele'!I1502,J1517)</f>
        <v>0</v>
      </c>
      <c r="L1517" s="48"/>
      <c r="M1517" s="49"/>
      <c r="N1517" s="23" t="str">
        <f t="shared" si="162"/>
        <v/>
      </c>
      <c r="O1517" s="21" t="str">
        <f t="shared" si="163"/>
        <v/>
      </c>
      <c r="P1517" s="49"/>
      <c r="Q1517" s="49"/>
      <c r="R1517" s="49"/>
      <c r="S1517" s="22" t="str">
        <f>IFERROR(MAX(IF(OR(P1517="",Q1517="",R1517=""),"",IF(AND(MONTH(E1517)=12,MONTH(F1517)=12),(NETWORKDAYS(E1517,F1517,Lister!$D$7:$D$16)-P1517)*O1517/NETWORKDAYS(Lister!$D$19,Lister!$E$19,Lister!$D$7:$D$16),IF(AND(MONTH(E1517)=12,F1517&gt;DATE(2021,12,31)),(NETWORKDAYS(E1517,Lister!$E$19,Lister!$D$7:$D$16)-P1517)*O1517/NETWORKDAYS(Lister!$D$19,Lister!$E$19,Lister!$D$7:$D$16),IF(E1517&gt;DATE(2021,12,31),0)))),0),"")</f>
        <v/>
      </c>
      <c r="T1517" s="22" t="str">
        <f>IFERROR(MAX(IF(OR(P1517="",Q1517="",R1517=""),"",IF(AND(MONTH(E1517)=1,MONTH(F1517)=1),(NETWORKDAYS(E1517,F1517,Lister!$D$7:$D$16)-Q1517)*O1517/NETWORKDAYS(Lister!$D$20,Lister!$E$20,Lister!$D$7:$D$16),IF(AND(MONTH(E1517)=1,F1517&gt;DATE(2022,1,31)),(NETWORKDAYS(E1517,Lister!$E$20,Lister!$D$7:$D$16)-Q1517)*O1517/NETWORKDAYS(Lister!$D$20,Lister!$E$20,Lister!$D$7:$D$16),IF(AND(E1517&lt;DATE(2022,1,1),MONTH(F1517)=1),(NETWORKDAYS(Lister!$D$20,F1517,Lister!$D$7:$D$16)-Q1517)*O1517/NETWORKDAYS(Lister!$D$20,Lister!$E$20,Lister!$D$7:$D$16),IF(AND(E1517&lt;DATE(2022,1,1),F1517&gt;DATE(2022,1,31)),(NETWORKDAYS(Lister!$D$20,Lister!$E$20,Lister!$D$7:$D$16)-Q1517)*O1517/NETWORKDAYS(Lister!$D$20,Lister!$E$20,Lister!$D$7:$D$16),IF(OR(AND(E1517&lt;DATE(2022,1,1),F1517&lt;DATE(2022,1,1)),E1517&gt;DATE(2022,1,31)),0)))))),0),"")</f>
        <v/>
      </c>
      <c r="U1517" s="22" t="str">
        <f>IFERROR(MAX(IF(OR(P1517="",Q1517="",R1517=""),"",IF(AND(MONTH(E1517)=2,MONTH(F1517)=2),(NETWORKDAYS(E1517,F1517,Lister!$D$7:$D$16)-R1517)*O1517/NETWORKDAYS(Lister!$D$21,Lister!$E$21,Lister!$D$7:$D$16),IF(AND(MONTH(E1517)=2,F1517&gt;DATE(2022,2,28)),(NETWORKDAYS(E1517,Lister!$E$21,Lister!$D$7:$D$16)-R1517)*O1517/NETWORKDAYS(Lister!$D$21,Lister!$E$21,Lister!$D$7:$D$16),IF(AND(E1517&lt;DATE(2022,2,1),MONTH(F1517)=2),(NETWORKDAYS(Lister!$D$21,F1517,Lister!$D$7:$D$16)-R1517)*O1517/NETWORKDAYS(Lister!$D$21,Lister!$E$21,Lister!$D$7:$D$16),IF(AND(E1517&lt;DATE(2022,2,1),F1517&gt;DATE(2022,2,28)),(NETWORKDAYS(Lister!$D$21,Lister!$E$21,Lister!$D$7:$D$16)-R1517)*O1517/NETWORKDAYS(Lister!$D$21,Lister!$E$21,Lister!$D$7:$D$16),IF(OR(AND(E1517&lt;DATE(2022,2,1),F1517&lt;DATE(2022,2,1)),E1517&gt;DATE(2022,2,28)),0)))))),0),"")</f>
        <v/>
      </c>
      <c r="V1517" s="23" t="str">
        <f t="shared" si="164"/>
        <v/>
      </c>
      <c r="W1517" s="23" t="str">
        <f t="shared" si="165"/>
        <v/>
      </c>
      <c r="X1517" s="24" t="str">
        <f t="shared" si="166"/>
        <v/>
      </c>
    </row>
    <row r="1518" spans="1:24" x14ac:dyDescent="0.3">
      <c r="A1518" s="4" t="str">
        <f t="shared" si="167"/>
        <v/>
      </c>
      <c r="B1518" s="41"/>
      <c r="C1518" s="42"/>
      <c r="D1518" s="43"/>
      <c r="E1518" s="44"/>
      <c r="F1518" s="44"/>
      <c r="G1518" s="17" t="str">
        <f>IF(OR(E1518="",F1518=""),"",NETWORKDAYS(E1518,F1518,Lister!$D$7:$D$16))</f>
        <v/>
      </c>
      <c r="I1518" s="45" t="str">
        <f t="shared" si="161"/>
        <v/>
      </c>
      <c r="J1518" s="46"/>
      <c r="K1518" s="47">
        <f>IF(ISNUMBER('Opsparede løndele'!I1503),J1518+'Opsparede løndele'!I1503,J1518)</f>
        <v>0</v>
      </c>
      <c r="L1518" s="48"/>
      <c r="M1518" s="49"/>
      <c r="N1518" s="23" t="str">
        <f t="shared" si="162"/>
        <v/>
      </c>
      <c r="O1518" s="21" t="str">
        <f t="shared" si="163"/>
        <v/>
      </c>
      <c r="P1518" s="49"/>
      <c r="Q1518" s="49"/>
      <c r="R1518" s="49"/>
      <c r="S1518" s="22" t="str">
        <f>IFERROR(MAX(IF(OR(P1518="",Q1518="",R1518=""),"",IF(AND(MONTH(E1518)=12,MONTH(F1518)=12),(NETWORKDAYS(E1518,F1518,Lister!$D$7:$D$16)-P1518)*O1518/NETWORKDAYS(Lister!$D$19,Lister!$E$19,Lister!$D$7:$D$16),IF(AND(MONTH(E1518)=12,F1518&gt;DATE(2021,12,31)),(NETWORKDAYS(E1518,Lister!$E$19,Lister!$D$7:$D$16)-P1518)*O1518/NETWORKDAYS(Lister!$D$19,Lister!$E$19,Lister!$D$7:$D$16),IF(E1518&gt;DATE(2021,12,31),0)))),0),"")</f>
        <v/>
      </c>
      <c r="T1518" s="22" t="str">
        <f>IFERROR(MAX(IF(OR(P1518="",Q1518="",R1518=""),"",IF(AND(MONTH(E1518)=1,MONTH(F1518)=1),(NETWORKDAYS(E1518,F1518,Lister!$D$7:$D$16)-Q1518)*O1518/NETWORKDAYS(Lister!$D$20,Lister!$E$20,Lister!$D$7:$D$16),IF(AND(MONTH(E1518)=1,F1518&gt;DATE(2022,1,31)),(NETWORKDAYS(E1518,Lister!$E$20,Lister!$D$7:$D$16)-Q1518)*O1518/NETWORKDAYS(Lister!$D$20,Lister!$E$20,Lister!$D$7:$D$16),IF(AND(E1518&lt;DATE(2022,1,1),MONTH(F1518)=1),(NETWORKDAYS(Lister!$D$20,F1518,Lister!$D$7:$D$16)-Q1518)*O1518/NETWORKDAYS(Lister!$D$20,Lister!$E$20,Lister!$D$7:$D$16),IF(AND(E1518&lt;DATE(2022,1,1),F1518&gt;DATE(2022,1,31)),(NETWORKDAYS(Lister!$D$20,Lister!$E$20,Lister!$D$7:$D$16)-Q1518)*O1518/NETWORKDAYS(Lister!$D$20,Lister!$E$20,Lister!$D$7:$D$16),IF(OR(AND(E1518&lt;DATE(2022,1,1),F1518&lt;DATE(2022,1,1)),E1518&gt;DATE(2022,1,31)),0)))))),0),"")</f>
        <v/>
      </c>
      <c r="U1518" s="22" t="str">
        <f>IFERROR(MAX(IF(OR(P1518="",Q1518="",R1518=""),"",IF(AND(MONTH(E1518)=2,MONTH(F1518)=2),(NETWORKDAYS(E1518,F1518,Lister!$D$7:$D$16)-R1518)*O1518/NETWORKDAYS(Lister!$D$21,Lister!$E$21,Lister!$D$7:$D$16),IF(AND(MONTH(E1518)=2,F1518&gt;DATE(2022,2,28)),(NETWORKDAYS(E1518,Lister!$E$21,Lister!$D$7:$D$16)-R1518)*O1518/NETWORKDAYS(Lister!$D$21,Lister!$E$21,Lister!$D$7:$D$16),IF(AND(E1518&lt;DATE(2022,2,1),MONTH(F1518)=2),(NETWORKDAYS(Lister!$D$21,F1518,Lister!$D$7:$D$16)-R1518)*O1518/NETWORKDAYS(Lister!$D$21,Lister!$E$21,Lister!$D$7:$D$16),IF(AND(E1518&lt;DATE(2022,2,1),F1518&gt;DATE(2022,2,28)),(NETWORKDAYS(Lister!$D$21,Lister!$E$21,Lister!$D$7:$D$16)-R1518)*O1518/NETWORKDAYS(Lister!$D$21,Lister!$E$21,Lister!$D$7:$D$16),IF(OR(AND(E1518&lt;DATE(2022,2,1),F1518&lt;DATE(2022,2,1)),E1518&gt;DATE(2022,2,28)),0)))))),0),"")</f>
        <v/>
      </c>
      <c r="V1518" s="23" t="str">
        <f t="shared" si="164"/>
        <v/>
      </c>
      <c r="W1518" s="23" t="str">
        <f t="shared" si="165"/>
        <v/>
      </c>
      <c r="X1518" s="24" t="str">
        <f t="shared" si="166"/>
        <v/>
      </c>
    </row>
    <row r="1519" spans="1:24" x14ac:dyDescent="0.3">
      <c r="A1519" s="4" t="str">
        <f t="shared" si="167"/>
        <v/>
      </c>
      <c r="B1519" s="41"/>
      <c r="C1519" s="42"/>
      <c r="D1519" s="43"/>
      <c r="E1519" s="44"/>
      <c r="F1519" s="44"/>
      <c r="G1519" s="17" t="str">
        <f>IF(OR(E1519="",F1519=""),"",NETWORKDAYS(E1519,F1519,Lister!$D$7:$D$16))</f>
        <v/>
      </c>
      <c r="I1519" s="45" t="str">
        <f t="shared" si="161"/>
        <v/>
      </c>
      <c r="J1519" s="46"/>
      <c r="K1519" s="47">
        <f>IF(ISNUMBER('Opsparede løndele'!I1504),J1519+'Opsparede løndele'!I1504,J1519)</f>
        <v>0</v>
      </c>
      <c r="L1519" s="48"/>
      <c r="M1519" s="49"/>
      <c r="N1519" s="23" t="str">
        <f t="shared" si="162"/>
        <v/>
      </c>
      <c r="O1519" s="21" t="str">
        <f t="shared" si="163"/>
        <v/>
      </c>
      <c r="P1519" s="49"/>
      <c r="Q1519" s="49"/>
      <c r="R1519" s="49"/>
      <c r="S1519" s="22" t="str">
        <f>IFERROR(MAX(IF(OR(P1519="",Q1519="",R1519=""),"",IF(AND(MONTH(E1519)=12,MONTH(F1519)=12),(NETWORKDAYS(E1519,F1519,Lister!$D$7:$D$16)-P1519)*O1519/NETWORKDAYS(Lister!$D$19,Lister!$E$19,Lister!$D$7:$D$16),IF(AND(MONTH(E1519)=12,F1519&gt;DATE(2021,12,31)),(NETWORKDAYS(E1519,Lister!$E$19,Lister!$D$7:$D$16)-P1519)*O1519/NETWORKDAYS(Lister!$D$19,Lister!$E$19,Lister!$D$7:$D$16),IF(E1519&gt;DATE(2021,12,31),0)))),0),"")</f>
        <v/>
      </c>
      <c r="T1519" s="22" t="str">
        <f>IFERROR(MAX(IF(OR(P1519="",Q1519="",R1519=""),"",IF(AND(MONTH(E1519)=1,MONTH(F1519)=1),(NETWORKDAYS(E1519,F1519,Lister!$D$7:$D$16)-Q1519)*O1519/NETWORKDAYS(Lister!$D$20,Lister!$E$20,Lister!$D$7:$D$16),IF(AND(MONTH(E1519)=1,F1519&gt;DATE(2022,1,31)),(NETWORKDAYS(E1519,Lister!$E$20,Lister!$D$7:$D$16)-Q1519)*O1519/NETWORKDAYS(Lister!$D$20,Lister!$E$20,Lister!$D$7:$D$16),IF(AND(E1519&lt;DATE(2022,1,1),MONTH(F1519)=1),(NETWORKDAYS(Lister!$D$20,F1519,Lister!$D$7:$D$16)-Q1519)*O1519/NETWORKDAYS(Lister!$D$20,Lister!$E$20,Lister!$D$7:$D$16),IF(AND(E1519&lt;DATE(2022,1,1),F1519&gt;DATE(2022,1,31)),(NETWORKDAYS(Lister!$D$20,Lister!$E$20,Lister!$D$7:$D$16)-Q1519)*O1519/NETWORKDAYS(Lister!$D$20,Lister!$E$20,Lister!$D$7:$D$16),IF(OR(AND(E1519&lt;DATE(2022,1,1),F1519&lt;DATE(2022,1,1)),E1519&gt;DATE(2022,1,31)),0)))))),0),"")</f>
        <v/>
      </c>
      <c r="U1519" s="22" t="str">
        <f>IFERROR(MAX(IF(OR(P1519="",Q1519="",R1519=""),"",IF(AND(MONTH(E1519)=2,MONTH(F1519)=2),(NETWORKDAYS(E1519,F1519,Lister!$D$7:$D$16)-R1519)*O1519/NETWORKDAYS(Lister!$D$21,Lister!$E$21,Lister!$D$7:$D$16),IF(AND(MONTH(E1519)=2,F1519&gt;DATE(2022,2,28)),(NETWORKDAYS(E1519,Lister!$E$21,Lister!$D$7:$D$16)-R1519)*O1519/NETWORKDAYS(Lister!$D$21,Lister!$E$21,Lister!$D$7:$D$16),IF(AND(E1519&lt;DATE(2022,2,1),MONTH(F1519)=2),(NETWORKDAYS(Lister!$D$21,F1519,Lister!$D$7:$D$16)-R1519)*O1519/NETWORKDAYS(Lister!$D$21,Lister!$E$21,Lister!$D$7:$D$16),IF(AND(E1519&lt;DATE(2022,2,1),F1519&gt;DATE(2022,2,28)),(NETWORKDAYS(Lister!$D$21,Lister!$E$21,Lister!$D$7:$D$16)-R1519)*O1519/NETWORKDAYS(Lister!$D$21,Lister!$E$21,Lister!$D$7:$D$16),IF(OR(AND(E1519&lt;DATE(2022,2,1),F1519&lt;DATE(2022,2,1)),E1519&gt;DATE(2022,2,28)),0)))))),0),"")</f>
        <v/>
      </c>
      <c r="V1519" s="23" t="str">
        <f t="shared" si="164"/>
        <v/>
      </c>
      <c r="W1519" s="23" t="str">
        <f t="shared" si="165"/>
        <v/>
      </c>
      <c r="X1519" s="24" t="str">
        <f t="shared" si="166"/>
        <v/>
      </c>
    </row>
    <row r="1520" spans="1:24" x14ac:dyDescent="0.3">
      <c r="A1520" s="4" t="str">
        <f t="shared" si="167"/>
        <v/>
      </c>
      <c r="B1520" s="41"/>
      <c r="C1520" s="42"/>
      <c r="D1520" s="43"/>
      <c r="E1520" s="44"/>
      <c r="F1520" s="44"/>
      <c r="G1520" s="17" t="str">
        <f>IF(OR(E1520="",F1520=""),"",NETWORKDAYS(E1520,F1520,Lister!$D$7:$D$16))</f>
        <v/>
      </c>
      <c r="I1520" s="45" t="str">
        <f t="shared" si="161"/>
        <v/>
      </c>
      <c r="J1520" s="46"/>
      <c r="K1520" s="47">
        <f>IF(ISNUMBER('Opsparede løndele'!I1505),J1520+'Opsparede løndele'!I1505,J1520)</f>
        <v>0</v>
      </c>
      <c r="L1520" s="48"/>
      <c r="M1520" s="49"/>
      <c r="N1520" s="23" t="str">
        <f t="shared" si="162"/>
        <v/>
      </c>
      <c r="O1520" s="21" t="str">
        <f t="shared" si="163"/>
        <v/>
      </c>
      <c r="P1520" s="49"/>
      <c r="Q1520" s="49"/>
      <c r="R1520" s="49"/>
      <c r="S1520" s="22" t="str">
        <f>IFERROR(MAX(IF(OR(P1520="",Q1520="",R1520=""),"",IF(AND(MONTH(E1520)=12,MONTH(F1520)=12),(NETWORKDAYS(E1520,F1520,Lister!$D$7:$D$16)-P1520)*O1520/NETWORKDAYS(Lister!$D$19,Lister!$E$19,Lister!$D$7:$D$16),IF(AND(MONTH(E1520)=12,F1520&gt;DATE(2021,12,31)),(NETWORKDAYS(E1520,Lister!$E$19,Lister!$D$7:$D$16)-P1520)*O1520/NETWORKDAYS(Lister!$D$19,Lister!$E$19,Lister!$D$7:$D$16),IF(E1520&gt;DATE(2021,12,31),0)))),0),"")</f>
        <v/>
      </c>
      <c r="T1520" s="22" t="str">
        <f>IFERROR(MAX(IF(OR(P1520="",Q1520="",R1520=""),"",IF(AND(MONTH(E1520)=1,MONTH(F1520)=1),(NETWORKDAYS(E1520,F1520,Lister!$D$7:$D$16)-Q1520)*O1520/NETWORKDAYS(Lister!$D$20,Lister!$E$20,Lister!$D$7:$D$16),IF(AND(MONTH(E1520)=1,F1520&gt;DATE(2022,1,31)),(NETWORKDAYS(E1520,Lister!$E$20,Lister!$D$7:$D$16)-Q1520)*O1520/NETWORKDAYS(Lister!$D$20,Lister!$E$20,Lister!$D$7:$D$16),IF(AND(E1520&lt;DATE(2022,1,1),MONTH(F1520)=1),(NETWORKDAYS(Lister!$D$20,F1520,Lister!$D$7:$D$16)-Q1520)*O1520/NETWORKDAYS(Lister!$D$20,Lister!$E$20,Lister!$D$7:$D$16),IF(AND(E1520&lt;DATE(2022,1,1),F1520&gt;DATE(2022,1,31)),(NETWORKDAYS(Lister!$D$20,Lister!$E$20,Lister!$D$7:$D$16)-Q1520)*O1520/NETWORKDAYS(Lister!$D$20,Lister!$E$20,Lister!$D$7:$D$16),IF(OR(AND(E1520&lt;DATE(2022,1,1),F1520&lt;DATE(2022,1,1)),E1520&gt;DATE(2022,1,31)),0)))))),0),"")</f>
        <v/>
      </c>
      <c r="U1520" s="22" t="str">
        <f>IFERROR(MAX(IF(OR(P1520="",Q1520="",R1520=""),"",IF(AND(MONTH(E1520)=2,MONTH(F1520)=2),(NETWORKDAYS(E1520,F1520,Lister!$D$7:$D$16)-R1520)*O1520/NETWORKDAYS(Lister!$D$21,Lister!$E$21,Lister!$D$7:$D$16),IF(AND(MONTH(E1520)=2,F1520&gt;DATE(2022,2,28)),(NETWORKDAYS(E1520,Lister!$E$21,Lister!$D$7:$D$16)-R1520)*O1520/NETWORKDAYS(Lister!$D$21,Lister!$E$21,Lister!$D$7:$D$16),IF(AND(E1520&lt;DATE(2022,2,1),MONTH(F1520)=2),(NETWORKDAYS(Lister!$D$21,F1520,Lister!$D$7:$D$16)-R1520)*O1520/NETWORKDAYS(Lister!$D$21,Lister!$E$21,Lister!$D$7:$D$16),IF(AND(E1520&lt;DATE(2022,2,1),F1520&gt;DATE(2022,2,28)),(NETWORKDAYS(Lister!$D$21,Lister!$E$21,Lister!$D$7:$D$16)-R1520)*O1520/NETWORKDAYS(Lister!$D$21,Lister!$E$21,Lister!$D$7:$D$16),IF(OR(AND(E1520&lt;DATE(2022,2,1),F1520&lt;DATE(2022,2,1)),E1520&gt;DATE(2022,2,28)),0)))))),0),"")</f>
        <v/>
      </c>
      <c r="V1520" s="23" t="str">
        <f t="shared" si="164"/>
        <v/>
      </c>
      <c r="W1520" s="23" t="str">
        <f t="shared" si="165"/>
        <v/>
      </c>
      <c r="X1520" s="24" t="str">
        <f t="shared" si="166"/>
        <v/>
      </c>
    </row>
  </sheetData>
  <sheetProtection algorithmName="SHA-512" hashValue="dVmlEwpt1RGvUjCAs1bQeHZQLa4gRSqkM9VYIqMo+evKOC+r7/Tnh+YSRdgze2L0YAGk7rPb/BElKrTAYmPL9A==" saltValue="6hCjQGT/RgteJ0LuLSmhCQ==" spinCount="100000" sheet="1" formatColumns="0" formatRows="0"/>
  <conditionalFormatting sqref="X1:X1048576">
    <cfRule type="cellIs" dxfId="5" priority="3" operator="equal">
      <formula>0</formula>
    </cfRule>
  </conditionalFormatting>
  <dataValidations count="2">
    <dataValidation type="list" allowBlank="1" showInputMessage="1" showErrorMessage="1" sqref="H21:H1520">
      <formula1>Ansættelsesforhold</formula1>
    </dataValidation>
    <dataValidation type="custom" allowBlank="1" showInputMessage="1" showErrorMessage="1" errorTitle="Ugyldig værdi" error="Dette CPR-nr. er allerede indtastet. Der kan kun indtastes i én række pr. medarbejder." sqref="B21:B1520">
      <formula1>COUNTIF($B$21:$B$1520,B21)=1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Lister!$B$8:$B$74</xm:f>
          </x14:formula1>
          <xm:sqref>E21:E1048576</xm:sqref>
        </x14:dataValidation>
        <x14:dataValidation type="list" allowBlank="1" showInputMessage="1" showErrorMessage="1">
          <x14:formula1>
            <xm:f>Lister!$B$9:$B$75</xm:f>
          </x14:formula1>
          <xm:sqref>F21:F1048576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0"/>
  <sheetViews>
    <sheetView zoomScale="90" zoomScaleNormal="90" workbookViewId="0">
      <selection activeCell="M10" sqref="M10"/>
    </sheetView>
  </sheetViews>
  <sheetFormatPr defaultColWidth="8.77734375" defaultRowHeight="14.4" x14ac:dyDescent="0.3"/>
  <cols>
    <col min="1" max="1" width="11.21875" style="79" customWidth="1"/>
    <col min="2" max="2" width="14.77734375" style="74" customWidth="1"/>
    <col min="3" max="3" width="20.21875" style="74" customWidth="1"/>
    <col min="4" max="4" width="19.77734375" style="77" customWidth="1"/>
    <col min="5" max="5" width="16.44140625" style="76" customWidth="1"/>
    <col min="6" max="6" width="15.77734375" style="76" customWidth="1"/>
    <col min="7" max="7" width="15.21875" style="76" customWidth="1"/>
    <col min="8" max="8" width="15.44140625" style="76" customWidth="1"/>
    <col min="9" max="9" width="17.44140625" style="76" customWidth="1"/>
    <col min="10" max="16384" width="8.77734375" style="35"/>
  </cols>
  <sheetData>
    <row r="1" spans="1:11" x14ac:dyDescent="0.3">
      <c r="A1" s="35"/>
      <c r="B1" s="35"/>
      <c r="C1" s="35"/>
      <c r="D1" s="35"/>
      <c r="E1" s="35"/>
      <c r="F1" s="35"/>
      <c r="G1" s="35"/>
      <c r="H1" s="35"/>
      <c r="I1" s="35"/>
    </row>
    <row r="2" spans="1:11" x14ac:dyDescent="0.3">
      <c r="A2" s="35"/>
      <c r="B2" s="35"/>
      <c r="C2" s="35"/>
      <c r="D2" s="35"/>
      <c r="E2" s="35"/>
      <c r="F2" s="35"/>
      <c r="G2" s="35"/>
      <c r="H2" s="35"/>
      <c r="I2" s="35"/>
    </row>
    <row r="3" spans="1:11" ht="57.75" customHeight="1" x14ac:dyDescent="0.3">
      <c r="A3" s="82" t="s">
        <v>73</v>
      </c>
      <c r="B3" s="82"/>
      <c r="C3" s="82"/>
      <c r="D3" s="82"/>
      <c r="E3" s="82"/>
      <c r="F3" s="82"/>
      <c r="G3" s="82"/>
      <c r="H3" s="82"/>
      <c r="I3" s="35"/>
    </row>
    <row r="4" spans="1:11" x14ac:dyDescent="0.3">
      <c r="A4" s="35"/>
      <c r="B4" s="35"/>
      <c r="C4" s="35"/>
      <c r="D4" s="35"/>
      <c r="E4" s="35"/>
      <c r="F4" s="35"/>
      <c r="G4" s="35"/>
      <c r="H4" s="35"/>
      <c r="I4" s="35"/>
    </row>
    <row r="5" spans="1:11" ht="57.6" x14ac:dyDescent="0.3">
      <c r="A5" s="78" t="s">
        <v>19</v>
      </c>
      <c r="B5" s="71" t="s">
        <v>0</v>
      </c>
      <c r="C5" s="71" t="s">
        <v>72</v>
      </c>
      <c r="D5" s="72" t="s">
        <v>75</v>
      </c>
      <c r="E5" s="72" t="s">
        <v>80</v>
      </c>
      <c r="F5" s="72" t="s">
        <v>81</v>
      </c>
      <c r="G5" s="72" t="s">
        <v>77</v>
      </c>
      <c r="H5" s="72" t="s">
        <v>78</v>
      </c>
      <c r="I5" s="72" t="s">
        <v>79</v>
      </c>
      <c r="K5" s="73"/>
    </row>
    <row r="6" spans="1:11" x14ac:dyDescent="0.3">
      <c r="A6" s="79" t="str">
        <f>Ansøgning!A21</f>
        <v/>
      </c>
      <c r="B6" s="80">
        <f>Ansøgning!B21</f>
        <v>0</v>
      </c>
      <c r="C6" s="81">
        <f>Ansøgning!C21</f>
        <v>0</v>
      </c>
      <c r="D6" s="75" t="s">
        <v>74</v>
      </c>
      <c r="I6" s="76" t="str">
        <f>IF(D6="Ja",(E6-F6)+(G6-H6),"")</f>
        <v/>
      </c>
    </row>
    <row r="7" spans="1:11" x14ac:dyDescent="0.3">
      <c r="A7" s="79" t="str">
        <f>Ansøgning!A22</f>
        <v/>
      </c>
      <c r="B7" s="80">
        <f>Ansøgning!B22</f>
        <v>0</v>
      </c>
      <c r="C7" s="81">
        <f>Ansøgning!C22</f>
        <v>0</v>
      </c>
      <c r="D7" s="75" t="s">
        <v>74</v>
      </c>
      <c r="I7" s="76" t="str">
        <f t="shared" ref="I7:I70" si="0">IF(D7="Ja",(E7-F7)+(G7-H7),"")</f>
        <v/>
      </c>
      <c r="J7" s="73"/>
    </row>
    <row r="8" spans="1:11" x14ac:dyDescent="0.3">
      <c r="A8" s="79" t="str">
        <f>Ansøgning!A23</f>
        <v/>
      </c>
      <c r="B8" s="80">
        <f>Ansøgning!B23</f>
        <v>0</v>
      </c>
      <c r="C8" s="81">
        <f>Ansøgning!C23</f>
        <v>0</v>
      </c>
      <c r="D8" s="75" t="s">
        <v>74</v>
      </c>
      <c r="I8" s="76" t="str">
        <f t="shared" si="0"/>
        <v/>
      </c>
    </row>
    <row r="9" spans="1:11" x14ac:dyDescent="0.3">
      <c r="A9" s="79" t="str">
        <f>Ansøgning!A24</f>
        <v/>
      </c>
      <c r="B9" s="80">
        <f>Ansøgning!B24</f>
        <v>0</v>
      </c>
      <c r="C9" s="81">
        <f>Ansøgning!C24</f>
        <v>0</v>
      </c>
      <c r="D9" s="75" t="s">
        <v>74</v>
      </c>
      <c r="I9" s="76" t="str">
        <f t="shared" si="0"/>
        <v/>
      </c>
    </row>
    <row r="10" spans="1:11" x14ac:dyDescent="0.3">
      <c r="A10" s="79" t="str">
        <f>Ansøgning!A25</f>
        <v/>
      </c>
      <c r="B10" s="80">
        <f>Ansøgning!B25</f>
        <v>0</v>
      </c>
      <c r="C10" s="81">
        <f>Ansøgning!C25</f>
        <v>0</v>
      </c>
      <c r="D10" s="75" t="s">
        <v>74</v>
      </c>
      <c r="I10" s="76" t="str">
        <f t="shared" si="0"/>
        <v/>
      </c>
    </row>
    <row r="11" spans="1:11" x14ac:dyDescent="0.3">
      <c r="A11" s="79" t="str">
        <f>Ansøgning!A26</f>
        <v/>
      </c>
      <c r="B11" s="80">
        <f>Ansøgning!B26</f>
        <v>0</v>
      </c>
      <c r="C11" s="81">
        <f>Ansøgning!C26</f>
        <v>0</v>
      </c>
      <c r="D11" s="75" t="s">
        <v>74</v>
      </c>
      <c r="I11" s="76" t="str">
        <f t="shared" si="0"/>
        <v/>
      </c>
    </row>
    <row r="12" spans="1:11" x14ac:dyDescent="0.3">
      <c r="A12" s="79" t="str">
        <f>Ansøgning!A27</f>
        <v/>
      </c>
      <c r="B12" s="80">
        <f>Ansøgning!B27</f>
        <v>0</v>
      </c>
      <c r="C12" s="81">
        <f>Ansøgning!C27</f>
        <v>0</v>
      </c>
      <c r="D12" s="75" t="s">
        <v>74</v>
      </c>
      <c r="I12" s="76" t="str">
        <f t="shared" si="0"/>
        <v/>
      </c>
    </row>
    <row r="13" spans="1:11" x14ac:dyDescent="0.3">
      <c r="A13" s="79" t="str">
        <f>Ansøgning!A28</f>
        <v/>
      </c>
      <c r="B13" s="80">
        <f>Ansøgning!B28</f>
        <v>0</v>
      </c>
      <c r="C13" s="81">
        <f>Ansøgning!C28</f>
        <v>0</v>
      </c>
      <c r="D13" s="75" t="s">
        <v>74</v>
      </c>
      <c r="I13" s="76" t="str">
        <f t="shared" si="0"/>
        <v/>
      </c>
    </row>
    <row r="14" spans="1:11" x14ac:dyDescent="0.3">
      <c r="A14" s="79" t="str">
        <f>Ansøgning!A29</f>
        <v/>
      </c>
      <c r="B14" s="80">
        <f>Ansøgning!B29</f>
        <v>0</v>
      </c>
      <c r="C14" s="81">
        <f>Ansøgning!C29</f>
        <v>0</v>
      </c>
      <c r="D14" s="75" t="s">
        <v>74</v>
      </c>
      <c r="I14" s="76" t="str">
        <f t="shared" si="0"/>
        <v/>
      </c>
    </row>
    <row r="15" spans="1:11" x14ac:dyDescent="0.3">
      <c r="A15" s="79" t="str">
        <f>Ansøgning!A30</f>
        <v/>
      </c>
      <c r="B15" s="80">
        <f>Ansøgning!B30</f>
        <v>0</v>
      </c>
      <c r="C15" s="81">
        <f>Ansøgning!C30</f>
        <v>0</v>
      </c>
      <c r="D15" s="75" t="s">
        <v>74</v>
      </c>
      <c r="I15" s="76" t="str">
        <f t="shared" si="0"/>
        <v/>
      </c>
    </row>
    <row r="16" spans="1:11" x14ac:dyDescent="0.3">
      <c r="A16" s="79" t="str">
        <f>Ansøgning!A31</f>
        <v/>
      </c>
      <c r="B16" s="80">
        <f>Ansøgning!B31</f>
        <v>0</v>
      </c>
      <c r="C16" s="81">
        <f>Ansøgning!C31</f>
        <v>0</v>
      </c>
      <c r="D16" s="75" t="s">
        <v>74</v>
      </c>
      <c r="I16" s="76" t="str">
        <f t="shared" si="0"/>
        <v/>
      </c>
    </row>
    <row r="17" spans="1:9" x14ac:dyDescent="0.3">
      <c r="A17" s="79" t="str">
        <f>Ansøgning!A32</f>
        <v/>
      </c>
      <c r="B17" s="80">
        <f>Ansøgning!B32</f>
        <v>0</v>
      </c>
      <c r="C17" s="81">
        <f>Ansøgning!C32</f>
        <v>0</v>
      </c>
      <c r="D17" s="75" t="s">
        <v>74</v>
      </c>
      <c r="I17" s="76" t="str">
        <f t="shared" si="0"/>
        <v/>
      </c>
    </row>
    <row r="18" spans="1:9" x14ac:dyDescent="0.3">
      <c r="A18" s="79" t="str">
        <f>Ansøgning!A33</f>
        <v/>
      </c>
      <c r="B18" s="80">
        <f>Ansøgning!B33</f>
        <v>0</v>
      </c>
      <c r="C18" s="81">
        <f>Ansøgning!C33</f>
        <v>0</v>
      </c>
      <c r="D18" s="75" t="s">
        <v>74</v>
      </c>
      <c r="I18" s="76" t="str">
        <f t="shared" si="0"/>
        <v/>
      </c>
    </row>
    <row r="19" spans="1:9" x14ac:dyDescent="0.3">
      <c r="A19" s="79" t="str">
        <f>Ansøgning!A34</f>
        <v/>
      </c>
      <c r="B19" s="80">
        <f>Ansøgning!B34</f>
        <v>0</v>
      </c>
      <c r="C19" s="81">
        <f>Ansøgning!C34</f>
        <v>0</v>
      </c>
      <c r="D19" s="75" t="s">
        <v>74</v>
      </c>
      <c r="I19" s="76" t="str">
        <f t="shared" si="0"/>
        <v/>
      </c>
    </row>
    <row r="20" spans="1:9" x14ac:dyDescent="0.3">
      <c r="A20" s="79" t="str">
        <f>Ansøgning!A35</f>
        <v/>
      </c>
      <c r="B20" s="80">
        <f>Ansøgning!B35</f>
        <v>0</v>
      </c>
      <c r="C20" s="81">
        <f>Ansøgning!C35</f>
        <v>0</v>
      </c>
      <c r="D20" s="75" t="s">
        <v>74</v>
      </c>
      <c r="I20" s="76" t="str">
        <f t="shared" si="0"/>
        <v/>
      </c>
    </row>
    <row r="21" spans="1:9" x14ac:dyDescent="0.3">
      <c r="A21" s="79" t="str">
        <f>Ansøgning!A36</f>
        <v/>
      </c>
      <c r="B21" s="80">
        <f>Ansøgning!B36</f>
        <v>0</v>
      </c>
      <c r="C21" s="81">
        <f>Ansøgning!C36</f>
        <v>0</v>
      </c>
      <c r="D21" s="75" t="s">
        <v>74</v>
      </c>
      <c r="I21" s="76" t="str">
        <f t="shared" si="0"/>
        <v/>
      </c>
    </row>
    <row r="22" spans="1:9" x14ac:dyDescent="0.3">
      <c r="A22" s="79" t="str">
        <f>Ansøgning!A37</f>
        <v/>
      </c>
      <c r="B22" s="80">
        <f>Ansøgning!B37</f>
        <v>0</v>
      </c>
      <c r="C22" s="81">
        <f>Ansøgning!C37</f>
        <v>0</v>
      </c>
      <c r="D22" s="75" t="s">
        <v>74</v>
      </c>
      <c r="I22" s="76" t="str">
        <f t="shared" si="0"/>
        <v/>
      </c>
    </row>
    <row r="23" spans="1:9" x14ac:dyDescent="0.3">
      <c r="A23" s="79" t="str">
        <f>Ansøgning!A38</f>
        <v/>
      </c>
      <c r="B23" s="80">
        <f>Ansøgning!B38</f>
        <v>0</v>
      </c>
      <c r="C23" s="81">
        <f>Ansøgning!C38</f>
        <v>0</v>
      </c>
      <c r="D23" s="75" t="s">
        <v>74</v>
      </c>
      <c r="I23" s="76" t="str">
        <f t="shared" si="0"/>
        <v/>
      </c>
    </row>
    <row r="24" spans="1:9" x14ac:dyDescent="0.3">
      <c r="A24" s="79" t="str">
        <f>Ansøgning!A39</f>
        <v/>
      </c>
      <c r="B24" s="80">
        <f>Ansøgning!B39</f>
        <v>0</v>
      </c>
      <c r="C24" s="81">
        <f>Ansøgning!C39</f>
        <v>0</v>
      </c>
      <c r="D24" s="75" t="s">
        <v>74</v>
      </c>
      <c r="I24" s="76" t="str">
        <f t="shared" si="0"/>
        <v/>
      </c>
    </row>
    <row r="25" spans="1:9" x14ac:dyDescent="0.3">
      <c r="A25" s="79" t="str">
        <f>Ansøgning!A40</f>
        <v/>
      </c>
      <c r="B25" s="80">
        <f>Ansøgning!B40</f>
        <v>0</v>
      </c>
      <c r="C25" s="81">
        <f>Ansøgning!C40</f>
        <v>0</v>
      </c>
      <c r="D25" s="75" t="s">
        <v>74</v>
      </c>
      <c r="I25" s="76" t="str">
        <f t="shared" si="0"/>
        <v/>
      </c>
    </row>
    <row r="26" spans="1:9" x14ac:dyDescent="0.3">
      <c r="A26" s="79" t="str">
        <f>Ansøgning!A41</f>
        <v/>
      </c>
      <c r="B26" s="80">
        <f>Ansøgning!B41</f>
        <v>0</v>
      </c>
      <c r="C26" s="81">
        <f>Ansøgning!C41</f>
        <v>0</v>
      </c>
      <c r="D26" s="75" t="s">
        <v>74</v>
      </c>
      <c r="I26" s="76" t="str">
        <f t="shared" si="0"/>
        <v/>
      </c>
    </row>
    <row r="27" spans="1:9" x14ac:dyDescent="0.3">
      <c r="A27" s="79" t="str">
        <f>Ansøgning!A42</f>
        <v/>
      </c>
      <c r="B27" s="80">
        <f>Ansøgning!B42</f>
        <v>0</v>
      </c>
      <c r="C27" s="81">
        <f>Ansøgning!C42</f>
        <v>0</v>
      </c>
      <c r="D27" s="75" t="s">
        <v>74</v>
      </c>
      <c r="I27" s="76" t="str">
        <f t="shared" si="0"/>
        <v/>
      </c>
    </row>
    <row r="28" spans="1:9" x14ac:dyDescent="0.3">
      <c r="A28" s="79" t="str">
        <f>Ansøgning!A43</f>
        <v/>
      </c>
      <c r="B28" s="80">
        <f>Ansøgning!B43</f>
        <v>0</v>
      </c>
      <c r="C28" s="81">
        <f>Ansøgning!C43</f>
        <v>0</v>
      </c>
      <c r="D28" s="75" t="s">
        <v>74</v>
      </c>
      <c r="I28" s="76" t="str">
        <f t="shared" si="0"/>
        <v/>
      </c>
    </row>
    <row r="29" spans="1:9" x14ac:dyDescent="0.3">
      <c r="A29" s="79" t="str">
        <f>Ansøgning!A44</f>
        <v/>
      </c>
      <c r="B29" s="80">
        <f>Ansøgning!B44</f>
        <v>0</v>
      </c>
      <c r="C29" s="81">
        <f>Ansøgning!C44</f>
        <v>0</v>
      </c>
      <c r="D29" s="75" t="s">
        <v>74</v>
      </c>
      <c r="I29" s="76" t="str">
        <f t="shared" si="0"/>
        <v/>
      </c>
    </row>
    <row r="30" spans="1:9" x14ac:dyDescent="0.3">
      <c r="A30" s="79" t="str">
        <f>Ansøgning!A45</f>
        <v/>
      </c>
      <c r="B30" s="80">
        <f>Ansøgning!B45</f>
        <v>0</v>
      </c>
      <c r="C30" s="81">
        <f>Ansøgning!C45</f>
        <v>0</v>
      </c>
      <c r="D30" s="75" t="s">
        <v>74</v>
      </c>
      <c r="I30" s="76" t="str">
        <f t="shared" si="0"/>
        <v/>
      </c>
    </row>
    <row r="31" spans="1:9" x14ac:dyDescent="0.3">
      <c r="A31" s="79" t="str">
        <f>Ansøgning!A46</f>
        <v/>
      </c>
      <c r="B31" s="80">
        <f>Ansøgning!B46</f>
        <v>0</v>
      </c>
      <c r="C31" s="81">
        <f>Ansøgning!C46</f>
        <v>0</v>
      </c>
      <c r="D31" s="75" t="s">
        <v>74</v>
      </c>
      <c r="I31" s="76" t="str">
        <f t="shared" si="0"/>
        <v/>
      </c>
    </row>
    <row r="32" spans="1:9" x14ac:dyDescent="0.3">
      <c r="A32" s="79" t="str">
        <f>Ansøgning!A47</f>
        <v/>
      </c>
      <c r="B32" s="80">
        <f>Ansøgning!B47</f>
        <v>0</v>
      </c>
      <c r="C32" s="81">
        <f>Ansøgning!C47</f>
        <v>0</v>
      </c>
      <c r="D32" s="75" t="s">
        <v>74</v>
      </c>
      <c r="I32" s="76" t="str">
        <f t="shared" si="0"/>
        <v/>
      </c>
    </row>
    <row r="33" spans="1:9" x14ac:dyDescent="0.3">
      <c r="A33" s="79" t="str">
        <f>Ansøgning!A48</f>
        <v/>
      </c>
      <c r="B33" s="80">
        <f>Ansøgning!B48</f>
        <v>0</v>
      </c>
      <c r="C33" s="81">
        <f>Ansøgning!C48</f>
        <v>0</v>
      </c>
      <c r="D33" s="75" t="s">
        <v>74</v>
      </c>
      <c r="I33" s="76" t="str">
        <f t="shared" si="0"/>
        <v/>
      </c>
    </row>
    <row r="34" spans="1:9" x14ac:dyDescent="0.3">
      <c r="A34" s="79" t="str">
        <f>Ansøgning!A49</f>
        <v/>
      </c>
      <c r="B34" s="80">
        <f>Ansøgning!B49</f>
        <v>0</v>
      </c>
      <c r="C34" s="81">
        <f>Ansøgning!C49</f>
        <v>0</v>
      </c>
      <c r="D34" s="75" t="s">
        <v>74</v>
      </c>
      <c r="I34" s="76" t="str">
        <f t="shared" si="0"/>
        <v/>
      </c>
    </row>
    <row r="35" spans="1:9" x14ac:dyDescent="0.3">
      <c r="A35" s="79" t="str">
        <f>Ansøgning!A50</f>
        <v/>
      </c>
      <c r="B35" s="80">
        <f>Ansøgning!B50</f>
        <v>0</v>
      </c>
      <c r="C35" s="81">
        <f>Ansøgning!C50</f>
        <v>0</v>
      </c>
      <c r="D35" s="75" t="s">
        <v>74</v>
      </c>
      <c r="I35" s="76" t="str">
        <f t="shared" si="0"/>
        <v/>
      </c>
    </row>
    <row r="36" spans="1:9" x14ac:dyDescent="0.3">
      <c r="A36" s="79" t="str">
        <f>Ansøgning!A51</f>
        <v/>
      </c>
      <c r="B36" s="80">
        <f>Ansøgning!B51</f>
        <v>0</v>
      </c>
      <c r="C36" s="81">
        <f>Ansøgning!C51</f>
        <v>0</v>
      </c>
      <c r="D36" s="75" t="s">
        <v>74</v>
      </c>
      <c r="I36" s="76" t="str">
        <f t="shared" si="0"/>
        <v/>
      </c>
    </row>
    <row r="37" spans="1:9" x14ac:dyDescent="0.3">
      <c r="A37" s="79" t="str">
        <f>Ansøgning!A52</f>
        <v/>
      </c>
      <c r="B37" s="80">
        <f>Ansøgning!B52</f>
        <v>0</v>
      </c>
      <c r="C37" s="81">
        <f>Ansøgning!C52</f>
        <v>0</v>
      </c>
      <c r="D37" s="75" t="s">
        <v>74</v>
      </c>
      <c r="I37" s="76" t="str">
        <f t="shared" si="0"/>
        <v/>
      </c>
    </row>
    <row r="38" spans="1:9" x14ac:dyDescent="0.3">
      <c r="A38" s="79" t="str">
        <f>Ansøgning!A53</f>
        <v/>
      </c>
      <c r="B38" s="80">
        <f>Ansøgning!B53</f>
        <v>0</v>
      </c>
      <c r="C38" s="81">
        <f>Ansøgning!C53</f>
        <v>0</v>
      </c>
      <c r="D38" s="75" t="s">
        <v>74</v>
      </c>
      <c r="I38" s="76" t="str">
        <f t="shared" si="0"/>
        <v/>
      </c>
    </row>
    <row r="39" spans="1:9" x14ac:dyDescent="0.3">
      <c r="A39" s="79" t="str">
        <f>Ansøgning!A54</f>
        <v/>
      </c>
      <c r="B39" s="80">
        <f>Ansøgning!B54</f>
        <v>0</v>
      </c>
      <c r="C39" s="81">
        <f>Ansøgning!C54</f>
        <v>0</v>
      </c>
      <c r="D39" s="75" t="s">
        <v>74</v>
      </c>
      <c r="I39" s="76" t="str">
        <f t="shared" si="0"/>
        <v/>
      </c>
    </row>
    <row r="40" spans="1:9" x14ac:dyDescent="0.3">
      <c r="A40" s="79" t="str">
        <f>Ansøgning!A55</f>
        <v/>
      </c>
      <c r="B40" s="80">
        <f>Ansøgning!B55</f>
        <v>0</v>
      </c>
      <c r="C40" s="81">
        <f>Ansøgning!C55</f>
        <v>0</v>
      </c>
      <c r="D40" s="75" t="s">
        <v>74</v>
      </c>
      <c r="I40" s="76" t="str">
        <f t="shared" si="0"/>
        <v/>
      </c>
    </row>
    <row r="41" spans="1:9" x14ac:dyDescent="0.3">
      <c r="A41" s="79" t="str">
        <f>Ansøgning!A56</f>
        <v/>
      </c>
      <c r="B41" s="80">
        <f>Ansøgning!B56</f>
        <v>0</v>
      </c>
      <c r="C41" s="81">
        <f>Ansøgning!C56</f>
        <v>0</v>
      </c>
      <c r="D41" s="75" t="s">
        <v>74</v>
      </c>
      <c r="I41" s="76" t="str">
        <f t="shared" si="0"/>
        <v/>
      </c>
    </row>
    <row r="42" spans="1:9" x14ac:dyDescent="0.3">
      <c r="A42" s="79" t="str">
        <f>Ansøgning!A57</f>
        <v/>
      </c>
      <c r="B42" s="80">
        <f>Ansøgning!B57</f>
        <v>0</v>
      </c>
      <c r="C42" s="81">
        <f>Ansøgning!C57</f>
        <v>0</v>
      </c>
      <c r="D42" s="75" t="s">
        <v>74</v>
      </c>
      <c r="I42" s="76" t="str">
        <f t="shared" si="0"/>
        <v/>
      </c>
    </row>
    <row r="43" spans="1:9" x14ac:dyDescent="0.3">
      <c r="A43" s="79" t="str">
        <f>Ansøgning!A58</f>
        <v/>
      </c>
      <c r="B43" s="80">
        <f>Ansøgning!B58</f>
        <v>0</v>
      </c>
      <c r="C43" s="81">
        <f>Ansøgning!C58</f>
        <v>0</v>
      </c>
      <c r="D43" s="75" t="s">
        <v>74</v>
      </c>
      <c r="I43" s="76" t="str">
        <f t="shared" si="0"/>
        <v/>
      </c>
    </row>
    <row r="44" spans="1:9" x14ac:dyDescent="0.3">
      <c r="A44" s="79" t="str">
        <f>Ansøgning!A59</f>
        <v/>
      </c>
      <c r="B44" s="80">
        <f>Ansøgning!B59</f>
        <v>0</v>
      </c>
      <c r="C44" s="81">
        <f>Ansøgning!C59</f>
        <v>0</v>
      </c>
      <c r="D44" s="75" t="s">
        <v>74</v>
      </c>
      <c r="I44" s="76" t="str">
        <f t="shared" si="0"/>
        <v/>
      </c>
    </row>
    <row r="45" spans="1:9" x14ac:dyDescent="0.3">
      <c r="A45" s="79" t="str">
        <f>Ansøgning!A60</f>
        <v/>
      </c>
      <c r="B45" s="80">
        <f>Ansøgning!B60</f>
        <v>0</v>
      </c>
      <c r="C45" s="81">
        <f>Ansøgning!C60</f>
        <v>0</v>
      </c>
      <c r="D45" s="75" t="s">
        <v>74</v>
      </c>
      <c r="I45" s="76" t="str">
        <f t="shared" si="0"/>
        <v/>
      </c>
    </row>
    <row r="46" spans="1:9" x14ac:dyDescent="0.3">
      <c r="A46" s="79" t="str">
        <f>Ansøgning!A61</f>
        <v/>
      </c>
      <c r="B46" s="80">
        <f>Ansøgning!B61</f>
        <v>0</v>
      </c>
      <c r="C46" s="81">
        <f>Ansøgning!C61</f>
        <v>0</v>
      </c>
      <c r="D46" s="75" t="s">
        <v>74</v>
      </c>
      <c r="I46" s="76" t="str">
        <f t="shared" si="0"/>
        <v/>
      </c>
    </row>
    <row r="47" spans="1:9" x14ac:dyDescent="0.3">
      <c r="A47" s="79" t="str">
        <f>Ansøgning!A62</f>
        <v/>
      </c>
      <c r="B47" s="80">
        <f>Ansøgning!B62</f>
        <v>0</v>
      </c>
      <c r="C47" s="81">
        <f>Ansøgning!C62</f>
        <v>0</v>
      </c>
      <c r="D47" s="75" t="s">
        <v>74</v>
      </c>
      <c r="I47" s="76" t="str">
        <f t="shared" si="0"/>
        <v/>
      </c>
    </row>
    <row r="48" spans="1:9" x14ac:dyDescent="0.3">
      <c r="A48" s="79" t="str">
        <f>Ansøgning!A63</f>
        <v/>
      </c>
      <c r="B48" s="80">
        <f>Ansøgning!B63</f>
        <v>0</v>
      </c>
      <c r="C48" s="81">
        <f>Ansøgning!C63</f>
        <v>0</v>
      </c>
      <c r="D48" s="75" t="s">
        <v>74</v>
      </c>
      <c r="I48" s="76" t="str">
        <f t="shared" si="0"/>
        <v/>
      </c>
    </row>
    <row r="49" spans="1:9" x14ac:dyDescent="0.3">
      <c r="A49" s="79" t="str">
        <f>Ansøgning!A64</f>
        <v/>
      </c>
      <c r="B49" s="80">
        <f>Ansøgning!B64</f>
        <v>0</v>
      </c>
      <c r="C49" s="81">
        <f>Ansøgning!C64</f>
        <v>0</v>
      </c>
      <c r="D49" s="75" t="s">
        <v>74</v>
      </c>
      <c r="I49" s="76" t="str">
        <f t="shared" si="0"/>
        <v/>
      </c>
    </row>
    <row r="50" spans="1:9" x14ac:dyDescent="0.3">
      <c r="A50" s="79" t="str">
        <f>Ansøgning!A65</f>
        <v/>
      </c>
      <c r="B50" s="80">
        <f>Ansøgning!B65</f>
        <v>0</v>
      </c>
      <c r="C50" s="81">
        <f>Ansøgning!C65</f>
        <v>0</v>
      </c>
      <c r="D50" s="75" t="s">
        <v>74</v>
      </c>
      <c r="I50" s="76" t="str">
        <f t="shared" si="0"/>
        <v/>
      </c>
    </row>
    <row r="51" spans="1:9" x14ac:dyDescent="0.3">
      <c r="A51" s="79" t="str">
        <f>Ansøgning!A66</f>
        <v/>
      </c>
      <c r="B51" s="80">
        <f>Ansøgning!B66</f>
        <v>0</v>
      </c>
      <c r="C51" s="81">
        <f>Ansøgning!C66</f>
        <v>0</v>
      </c>
      <c r="D51" s="75" t="s">
        <v>74</v>
      </c>
      <c r="I51" s="76" t="str">
        <f t="shared" si="0"/>
        <v/>
      </c>
    </row>
    <row r="52" spans="1:9" x14ac:dyDescent="0.3">
      <c r="A52" s="79" t="str">
        <f>Ansøgning!A67</f>
        <v/>
      </c>
      <c r="B52" s="80">
        <f>Ansøgning!B67</f>
        <v>0</v>
      </c>
      <c r="C52" s="81">
        <f>Ansøgning!C67</f>
        <v>0</v>
      </c>
      <c r="D52" s="75" t="s">
        <v>74</v>
      </c>
      <c r="I52" s="76" t="str">
        <f t="shared" si="0"/>
        <v/>
      </c>
    </row>
    <row r="53" spans="1:9" x14ac:dyDescent="0.3">
      <c r="A53" s="79" t="str">
        <f>Ansøgning!A68</f>
        <v/>
      </c>
      <c r="B53" s="80">
        <f>Ansøgning!B68</f>
        <v>0</v>
      </c>
      <c r="C53" s="81">
        <f>Ansøgning!C68</f>
        <v>0</v>
      </c>
      <c r="D53" s="75" t="s">
        <v>74</v>
      </c>
      <c r="I53" s="76" t="str">
        <f t="shared" si="0"/>
        <v/>
      </c>
    </row>
    <row r="54" spans="1:9" x14ac:dyDescent="0.3">
      <c r="A54" s="79" t="str">
        <f>Ansøgning!A69</f>
        <v/>
      </c>
      <c r="B54" s="80">
        <f>Ansøgning!B69</f>
        <v>0</v>
      </c>
      <c r="C54" s="81">
        <f>Ansøgning!C69</f>
        <v>0</v>
      </c>
      <c r="D54" s="75" t="s">
        <v>74</v>
      </c>
      <c r="I54" s="76" t="str">
        <f t="shared" si="0"/>
        <v/>
      </c>
    </row>
    <row r="55" spans="1:9" x14ac:dyDescent="0.3">
      <c r="A55" s="79" t="str">
        <f>Ansøgning!A70</f>
        <v/>
      </c>
      <c r="B55" s="80">
        <f>Ansøgning!B70</f>
        <v>0</v>
      </c>
      <c r="C55" s="81">
        <f>Ansøgning!C70</f>
        <v>0</v>
      </c>
      <c r="D55" s="75" t="s">
        <v>74</v>
      </c>
      <c r="I55" s="76" t="str">
        <f t="shared" si="0"/>
        <v/>
      </c>
    </row>
    <row r="56" spans="1:9" x14ac:dyDescent="0.3">
      <c r="A56" s="79" t="str">
        <f>Ansøgning!A71</f>
        <v/>
      </c>
      <c r="B56" s="80">
        <f>Ansøgning!B71</f>
        <v>0</v>
      </c>
      <c r="C56" s="81">
        <f>Ansøgning!C71</f>
        <v>0</v>
      </c>
      <c r="D56" s="75" t="s">
        <v>74</v>
      </c>
      <c r="I56" s="76" t="str">
        <f t="shared" si="0"/>
        <v/>
      </c>
    </row>
    <row r="57" spans="1:9" x14ac:dyDescent="0.3">
      <c r="A57" s="79" t="str">
        <f>Ansøgning!A72</f>
        <v/>
      </c>
      <c r="B57" s="80">
        <f>Ansøgning!B72</f>
        <v>0</v>
      </c>
      <c r="C57" s="81">
        <f>Ansøgning!C72</f>
        <v>0</v>
      </c>
      <c r="D57" s="75" t="s">
        <v>74</v>
      </c>
      <c r="I57" s="76" t="str">
        <f t="shared" si="0"/>
        <v/>
      </c>
    </row>
    <row r="58" spans="1:9" x14ac:dyDescent="0.3">
      <c r="A58" s="79" t="str">
        <f>Ansøgning!A73</f>
        <v/>
      </c>
      <c r="B58" s="80">
        <f>Ansøgning!B73</f>
        <v>0</v>
      </c>
      <c r="C58" s="81">
        <f>Ansøgning!C73</f>
        <v>0</v>
      </c>
      <c r="D58" s="75" t="s">
        <v>74</v>
      </c>
      <c r="I58" s="76" t="str">
        <f t="shared" si="0"/>
        <v/>
      </c>
    </row>
    <row r="59" spans="1:9" x14ac:dyDescent="0.3">
      <c r="A59" s="79" t="str">
        <f>Ansøgning!A74</f>
        <v/>
      </c>
      <c r="B59" s="80">
        <f>Ansøgning!B74</f>
        <v>0</v>
      </c>
      <c r="C59" s="81">
        <f>Ansøgning!C74</f>
        <v>0</v>
      </c>
      <c r="D59" s="75" t="s">
        <v>74</v>
      </c>
      <c r="I59" s="76" t="str">
        <f t="shared" si="0"/>
        <v/>
      </c>
    </row>
    <row r="60" spans="1:9" x14ac:dyDescent="0.3">
      <c r="A60" s="79" t="str">
        <f>Ansøgning!A75</f>
        <v/>
      </c>
      <c r="B60" s="80">
        <f>Ansøgning!B75</f>
        <v>0</v>
      </c>
      <c r="C60" s="81">
        <f>Ansøgning!C75</f>
        <v>0</v>
      </c>
      <c r="D60" s="75" t="s">
        <v>74</v>
      </c>
      <c r="I60" s="76" t="str">
        <f t="shared" si="0"/>
        <v/>
      </c>
    </row>
    <row r="61" spans="1:9" x14ac:dyDescent="0.3">
      <c r="A61" s="79" t="str">
        <f>Ansøgning!A76</f>
        <v/>
      </c>
      <c r="B61" s="80">
        <f>Ansøgning!B76</f>
        <v>0</v>
      </c>
      <c r="C61" s="81">
        <f>Ansøgning!C76</f>
        <v>0</v>
      </c>
      <c r="D61" s="75" t="s">
        <v>74</v>
      </c>
      <c r="I61" s="76" t="str">
        <f t="shared" si="0"/>
        <v/>
      </c>
    </row>
    <row r="62" spans="1:9" x14ac:dyDescent="0.3">
      <c r="A62" s="79" t="str">
        <f>Ansøgning!A77</f>
        <v/>
      </c>
      <c r="B62" s="80">
        <f>Ansøgning!B77</f>
        <v>0</v>
      </c>
      <c r="C62" s="81">
        <f>Ansøgning!C77</f>
        <v>0</v>
      </c>
      <c r="D62" s="75" t="s">
        <v>74</v>
      </c>
      <c r="I62" s="76" t="str">
        <f t="shared" si="0"/>
        <v/>
      </c>
    </row>
    <row r="63" spans="1:9" x14ac:dyDescent="0.3">
      <c r="A63" s="79" t="str">
        <f>Ansøgning!A78</f>
        <v/>
      </c>
      <c r="B63" s="80">
        <f>Ansøgning!B78</f>
        <v>0</v>
      </c>
      <c r="C63" s="81">
        <f>Ansøgning!C78</f>
        <v>0</v>
      </c>
      <c r="D63" s="75" t="s">
        <v>74</v>
      </c>
      <c r="I63" s="76" t="str">
        <f t="shared" si="0"/>
        <v/>
      </c>
    </row>
    <row r="64" spans="1:9" x14ac:dyDescent="0.3">
      <c r="A64" s="79" t="str">
        <f>Ansøgning!A79</f>
        <v/>
      </c>
      <c r="B64" s="80">
        <f>Ansøgning!B79</f>
        <v>0</v>
      </c>
      <c r="C64" s="81">
        <f>Ansøgning!C79</f>
        <v>0</v>
      </c>
      <c r="D64" s="75" t="s">
        <v>74</v>
      </c>
      <c r="I64" s="76" t="str">
        <f t="shared" si="0"/>
        <v/>
      </c>
    </row>
    <row r="65" spans="1:9" x14ac:dyDescent="0.3">
      <c r="A65" s="79" t="str">
        <f>Ansøgning!A80</f>
        <v/>
      </c>
      <c r="B65" s="80">
        <f>Ansøgning!B80</f>
        <v>0</v>
      </c>
      <c r="C65" s="81">
        <f>Ansøgning!C80</f>
        <v>0</v>
      </c>
      <c r="D65" s="75" t="s">
        <v>74</v>
      </c>
      <c r="I65" s="76" t="str">
        <f t="shared" si="0"/>
        <v/>
      </c>
    </row>
    <row r="66" spans="1:9" x14ac:dyDescent="0.3">
      <c r="A66" s="79" t="str">
        <f>Ansøgning!A81</f>
        <v/>
      </c>
      <c r="B66" s="80">
        <f>Ansøgning!B81</f>
        <v>0</v>
      </c>
      <c r="C66" s="81">
        <f>Ansøgning!C81</f>
        <v>0</v>
      </c>
      <c r="D66" s="75" t="s">
        <v>74</v>
      </c>
      <c r="I66" s="76" t="str">
        <f t="shared" si="0"/>
        <v/>
      </c>
    </row>
    <row r="67" spans="1:9" x14ac:dyDescent="0.3">
      <c r="A67" s="79" t="str">
        <f>Ansøgning!A82</f>
        <v/>
      </c>
      <c r="B67" s="80">
        <f>Ansøgning!B82</f>
        <v>0</v>
      </c>
      <c r="C67" s="81">
        <f>Ansøgning!C82</f>
        <v>0</v>
      </c>
      <c r="D67" s="75" t="s">
        <v>74</v>
      </c>
      <c r="I67" s="76" t="str">
        <f t="shared" si="0"/>
        <v/>
      </c>
    </row>
    <row r="68" spans="1:9" x14ac:dyDescent="0.3">
      <c r="A68" s="79" t="str">
        <f>Ansøgning!A83</f>
        <v/>
      </c>
      <c r="B68" s="80">
        <f>Ansøgning!B83</f>
        <v>0</v>
      </c>
      <c r="C68" s="81">
        <f>Ansøgning!C83</f>
        <v>0</v>
      </c>
      <c r="D68" s="75" t="s">
        <v>74</v>
      </c>
      <c r="I68" s="76" t="str">
        <f t="shared" si="0"/>
        <v/>
      </c>
    </row>
    <row r="69" spans="1:9" x14ac:dyDescent="0.3">
      <c r="A69" s="79" t="str">
        <f>Ansøgning!A84</f>
        <v/>
      </c>
      <c r="B69" s="80">
        <f>Ansøgning!B84</f>
        <v>0</v>
      </c>
      <c r="C69" s="81">
        <f>Ansøgning!C84</f>
        <v>0</v>
      </c>
      <c r="D69" s="75" t="s">
        <v>74</v>
      </c>
      <c r="I69" s="76" t="str">
        <f t="shared" si="0"/>
        <v/>
      </c>
    </row>
    <row r="70" spans="1:9" x14ac:dyDescent="0.3">
      <c r="A70" s="79" t="str">
        <f>Ansøgning!A85</f>
        <v/>
      </c>
      <c r="B70" s="80">
        <f>Ansøgning!B85</f>
        <v>0</v>
      </c>
      <c r="C70" s="81">
        <f>Ansøgning!C85</f>
        <v>0</v>
      </c>
      <c r="D70" s="75" t="s">
        <v>74</v>
      </c>
      <c r="I70" s="76" t="str">
        <f t="shared" si="0"/>
        <v/>
      </c>
    </row>
    <row r="71" spans="1:9" x14ac:dyDescent="0.3">
      <c r="A71" s="79" t="str">
        <f>Ansøgning!A86</f>
        <v/>
      </c>
      <c r="B71" s="80">
        <f>Ansøgning!B86</f>
        <v>0</v>
      </c>
      <c r="C71" s="81">
        <f>Ansøgning!C86</f>
        <v>0</v>
      </c>
      <c r="D71" s="75" t="s">
        <v>74</v>
      </c>
      <c r="I71" s="76" t="str">
        <f t="shared" ref="I71:I134" si="1">IF(D71="Ja",(E71-F71)+(G71-H71),"")</f>
        <v/>
      </c>
    </row>
    <row r="72" spans="1:9" x14ac:dyDescent="0.3">
      <c r="A72" s="79" t="str">
        <f>Ansøgning!A87</f>
        <v/>
      </c>
      <c r="B72" s="80">
        <f>Ansøgning!B87</f>
        <v>0</v>
      </c>
      <c r="C72" s="81">
        <f>Ansøgning!C87</f>
        <v>0</v>
      </c>
      <c r="D72" s="75" t="s">
        <v>74</v>
      </c>
      <c r="I72" s="76" t="str">
        <f t="shared" si="1"/>
        <v/>
      </c>
    </row>
    <row r="73" spans="1:9" x14ac:dyDescent="0.3">
      <c r="A73" s="79" t="str">
        <f>Ansøgning!A88</f>
        <v/>
      </c>
      <c r="B73" s="80">
        <f>Ansøgning!B88</f>
        <v>0</v>
      </c>
      <c r="C73" s="81">
        <f>Ansøgning!C88</f>
        <v>0</v>
      </c>
      <c r="D73" s="75" t="s">
        <v>74</v>
      </c>
      <c r="I73" s="76" t="str">
        <f t="shared" si="1"/>
        <v/>
      </c>
    </row>
    <row r="74" spans="1:9" x14ac:dyDescent="0.3">
      <c r="A74" s="79" t="str">
        <f>Ansøgning!A89</f>
        <v/>
      </c>
      <c r="B74" s="80">
        <f>Ansøgning!B89</f>
        <v>0</v>
      </c>
      <c r="C74" s="81">
        <f>Ansøgning!C89</f>
        <v>0</v>
      </c>
      <c r="D74" s="75" t="s">
        <v>74</v>
      </c>
      <c r="I74" s="76" t="str">
        <f t="shared" si="1"/>
        <v/>
      </c>
    </row>
    <row r="75" spans="1:9" x14ac:dyDescent="0.3">
      <c r="A75" s="79" t="str">
        <f>Ansøgning!A90</f>
        <v/>
      </c>
      <c r="B75" s="80">
        <f>Ansøgning!B90</f>
        <v>0</v>
      </c>
      <c r="C75" s="81">
        <f>Ansøgning!C90</f>
        <v>0</v>
      </c>
      <c r="D75" s="75" t="s">
        <v>74</v>
      </c>
      <c r="I75" s="76" t="str">
        <f t="shared" si="1"/>
        <v/>
      </c>
    </row>
    <row r="76" spans="1:9" x14ac:dyDescent="0.3">
      <c r="A76" s="79" t="str">
        <f>Ansøgning!A91</f>
        <v/>
      </c>
      <c r="B76" s="80">
        <f>Ansøgning!B91</f>
        <v>0</v>
      </c>
      <c r="C76" s="81">
        <f>Ansøgning!C91</f>
        <v>0</v>
      </c>
      <c r="D76" s="75" t="s">
        <v>74</v>
      </c>
      <c r="I76" s="76" t="str">
        <f t="shared" si="1"/>
        <v/>
      </c>
    </row>
    <row r="77" spans="1:9" x14ac:dyDescent="0.3">
      <c r="A77" s="79" t="str">
        <f>Ansøgning!A92</f>
        <v/>
      </c>
      <c r="B77" s="80">
        <f>Ansøgning!B92</f>
        <v>0</v>
      </c>
      <c r="C77" s="81">
        <f>Ansøgning!C92</f>
        <v>0</v>
      </c>
      <c r="D77" s="75" t="s">
        <v>74</v>
      </c>
      <c r="I77" s="76" t="str">
        <f t="shared" si="1"/>
        <v/>
      </c>
    </row>
    <row r="78" spans="1:9" x14ac:dyDescent="0.3">
      <c r="A78" s="79" t="str">
        <f>Ansøgning!A93</f>
        <v/>
      </c>
      <c r="B78" s="80">
        <f>Ansøgning!B93</f>
        <v>0</v>
      </c>
      <c r="C78" s="81">
        <f>Ansøgning!C93</f>
        <v>0</v>
      </c>
      <c r="D78" s="75" t="s">
        <v>74</v>
      </c>
      <c r="I78" s="76" t="str">
        <f t="shared" si="1"/>
        <v/>
      </c>
    </row>
    <row r="79" spans="1:9" x14ac:dyDescent="0.3">
      <c r="A79" s="79" t="str">
        <f>Ansøgning!A94</f>
        <v/>
      </c>
      <c r="B79" s="80">
        <f>Ansøgning!B94</f>
        <v>0</v>
      </c>
      <c r="C79" s="81">
        <f>Ansøgning!C94</f>
        <v>0</v>
      </c>
      <c r="D79" s="75" t="s">
        <v>74</v>
      </c>
      <c r="I79" s="76" t="str">
        <f t="shared" si="1"/>
        <v/>
      </c>
    </row>
    <row r="80" spans="1:9" x14ac:dyDescent="0.3">
      <c r="A80" s="79" t="str">
        <f>Ansøgning!A95</f>
        <v/>
      </c>
      <c r="B80" s="80">
        <f>Ansøgning!B95</f>
        <v>0</v>
      </c>
      <c r="C80" s="81">
        <f>Ansøgning!C95</f>
        <v>0</v>
      </c>
      <c r="D80" s="75" t="s">
        <v>74</v>
      </c>
      <c r="I80" s="76" t="str">
        <f t="shared" si="1"/>
        <v/>
      </c>
    </row>
    <row r="81" spans="1:9" x14ac:dyDescent="0.3">
      <c r="A81" s="79" t="str">
        <f>Ansøgning!A96</f>
        <v/>
      </c>
      <c r="B81" s="80">
        <f>Ansøgning!B96</f>
        <v>0</v>
      </c>
      <c r="C81" s="81">
        <f>Ansøgning!C96</f>
        <v>0</v>
      </c>
      <c r="D81" s="75" t="s">
        <v>74</v>
      </c>
      <c r="I81" s="76" t="str">
        <f t="shared" si="1"/>
        <v/>
      </c>
    </row>
    <row r="82" spans="1:9" x14ac:dyDescent="0.3">
      <c r="A82" s="79" t="str">
        <f>Ansøgning!A97</f>
        <v/>
      </c>
      <c r="B82" s="80">
        <f>Ansøgning!B97</f>
        <v>0</v>
      </c>
      <c r="C82" s="81">
        <f>Ansøgning!C97</f>
        <v>0</v>
      </c>
      <c r="D82" s="75" t="s">
        <v>74</v>
      </c>
      <c r="I82" s="76" t="str">
        <f t="shared" si="1"/>
        <v/>
      </c>
    </row>
    <row r="83" spans="1:9" x14ac:dyDescent="0.3">
      <c r="A83" s="79" t="str">
        <f>Ansøgning!A98</f>
        <v/>
      </c>
      <c r="B83" s="80">
        <f>Ansøgning!B98</f>
        <v>0</v>
      </c>
      <c r="C83" s="81">
        <f>Ansøgning!C98</f>
        <v>0</v>
      </c>
      <c r="D83" s="75" t="s">
        <v>74</v>
      </c>
      <c r="I83" s="76" t="str">
        <f t="shared" si="1"/>
        <v/>
      </c>
    </row>
    <row r="84" spans="1:9" x14ac:dyDescent="0.3">
      <c r="A84" s="79" t="str">
        <f>Ansøgning!A99</f>
        <v/>
      </c>
      <c r="B84" s="80">
        <f>Ansøgning!B99</f>
        <v>0</v>
      </c>
      <c r="C84" s="81">
        <f>Ansøgning!C99</f>
        <v>0</v>
      </c>
      <c r="D84" s="75" t="s">
        <v>74</v>
      </c>
      <c r="I84" s="76" t="str">
        <f t="shared" si="1"/>
        <v/>
      </c>
    </row>
    <row r="85" spans="1:9" x14ac:dyDescent="0.3">
      <c r="A85" s="79" t="str">
        <f>Ansøgning!A100</f>
        <v/>
      </c>
      <c r="B85" s="80">
        <f>Ansøgning!B100</f>
        <v>0</v>
      </c>
      <c r="C85" s="81">
        <f>Ansøgning!C100</f>
        <v>0</v>
      </c>
      <c r="D85" s="75" t="s">
        <v>74</v>
      </c>
      <c r="I85" s="76" t="str">
        <f t="shared" si="1"/>
        <v/>
      </c>
    </row>
    <row r="86" spans="1:9" x14ac:dyDescent="0.3">
      <c r="A86" s="79" t="str">
        <f>Ansøgning!A101</f>
        <v/>
      </c>
      <c r="B86" s="80">
        <f>Ansøgning!B101</f>
        <v>0</v>
      </c>
      <c r="C86" s="81">
        <f>Ansøgning!C101</f>
        <v>0</v>
      </c>
      <c r="D86" s="75" t="s">
        <v>74</v>
      </c>
      <c r="I86" s="76" t="str">
        <f t="shared" si="1"/>
        <v/>
      </c>
    </row>
    <row r="87" spans="1:9" x14ac:dyDescent="0.3">
      <c r="A87" s="79" t="str">
        <f>Ansøgning!A102</f>
        <v/>
      </c>
      <c r="B87" s="80">
        <f>Ansøgning!B102</f>
        <v>0</v>
      </c>
      <c r="C87" s="81">
        <f>Ansøgning!C102</f>
        <v>0</v>
      </c>
      <c r="D87" s="75" t="s">
        <v>74</v>
      </c>
      <c r="I87" s="76" t="str">
        <f t="shared" si="1"/>
        <v/>
      </c>
    </row>
    <row r="88" spans="1:9" x14ac:dyDescent="0.3">
      <c r="A88" s="79" t="str">
        <f>Ansøgning!A103</f>
        <v/>
      </c>
      <c r="B88" s="80">
        <f>Ansøgning!B103</f>
        <v>0</v>
      </c>
      <c r="C88" s="81">
        <f>Ansøgning!C103</f>
        <v>0</v>
      </c>
      <c r="D88" s="75" t="s">
        <v>74</v>
      </c>
      <c r="I88" s="76" t="str">
        <f t="shared" si="1"/>
        <v/>
      </c>
    </row>
    <row r="89" spans="1:9" x14ac:dyDescent="0.3">
      <c r="A89" s="79" t="str">
        <f>Ansøgning!A104</f>
        <v/>
      </c>
      <c r="B89" s="80">
        <f>Ansøgning!B104</f>
        <v>0</v>
      </c>
      <c r="C89" s="81">
        <f>Ansøgning!C104</f>
        <v>0</v>
      </c>
      <c r="D89" s="75" t="s">
        <v>74</v>
      </c>
      <c r="I89" s="76" t="str">
        <f t="shared" si="1"/>
        <v/>
      </c>
    </row>
    <row r="90" spans="1:9" x14ac:dyDescent="0.3">
      <c r="A90" s="79" t="str">
        <f>Ansøgning!A105</f>
        <v/>
      </c>
      <c r="B90" s="80">
        <f>Ansøgning!B105</f>
        <v>0</v>
      </c>
      <c r="C90" s="81">
        <f>Ansøgning!C105</f>
        <v>0</v>
      </c>
      <c r="D90" s="75" t="s">
        <v>74</v>
      </c>
      <c r="I90" s="76" t="str">
        <f t="shared" si="1"/>
        <v/>
      </c>
    </row>
    <row r="91" spans="1:9" x14ac:dyDescent="0.3">
      <c r="A91" s="79" t="str">
        <f>Ansøgning!A106</f>
        <v/>
      </c>
      <c r="B91" s="80">
        <f>Ansøgning!B106</f>
        <v>0</v>
      </c>
      <c r="C91" s="81">
        <f>Ansøgning!C106</f>
        <v>0</v>
      </c>
      <c r="D91" s="75" t="s">
        <v>74</v>
      </c>
      <c r="I91" s="76" t="str">
        <f t="shared" si="1"/>
        <v/>
      </c>
    </row>
    <row r="92" spans="1:9" x14ac:dyDescent="0.3">
      <c r="A92" s="79" t="str">
        <f>Ansøgning!A107</f>
        <v/>
      </c>
      <c r="B92" s="80">
        <f>Ansøgning!B107</f>
        <v>0</v>
      </c>
      <c r="C92" s="81">
        <f>Ansøgning!C107</f>
        <v>0</v>
      </c>
      <c r="D92" s="75" t="s">
        <v>74</v>
      </c>
      <c r="I92" s="76" t="str">
        <f t="shared" si="1"/>
        <v/>
      </c>
    </row>
    <row r="93" spans="1:9" x14ac:dyDescent="0.3">
      <c r="A93" s="79" t="str">
        <f>Ansøgning!A108</f>
        <v/>
      </c>
      <c r="B93" s="80">
        <f>Ansøgning!B108</f>
        <v>0</v>
      </c>
      <c r="C93" s="81">
        <f>Ansøgning!C108</f>
        <v>0</v>
      </c>
      <c r="D93" s="75" t="s">
        <v>74</v>
      </c>
      <c r="I93" s="76" t="str">
        <f t="shared" si="1"/>
        <v/>
      </c>
    </row>
    <row r="94" spans="1:9" x14ac:dyDescent="0.3">
      <c r="A94" s="79" t="str">
        <f>Ansøgning!A109</f>
        <v/>
      </c>
      <c r="B94" s="80">
        <f>Ansøgning!B109</f>
        <v>0</v>
      </c>
      <c r="C94" s="81">
        <f>Ansøgning!C109</f>
        <v>0</v>
      </c>
      <c r="D94" s="75" t="s">
        <v>74</v>
      </c>
      <c r="I94" s="76" t="str">
        <f t="shared" si="1"/>
        <v/>
      </c>
    </row>
    <row r="95" spans="1:9" x14ac:dyDescent="0.3">
      <c r="A95" s="79" t="str">
        <f>Ansøgning!A110</f>
        <v/>
      </c>
      <c r="B95" s="80">
        <f>Ansøgning!B110</f>
        <v>0</v>
      </c>
      <c r="C95" s="81">
        <f>Ansøgning!C110</f>
        <v>0</v>
      </c>
      <c r="D95" s="75" t="s">
        <v>74</v>
      </c>
      <c r="I95" s="76" t="str">
        <f t="shared" si="1"/>
        <v/>
      </c>
    </row>
    <row r="96" spans="1:9" x14ac:dyDescent="0.3">
      <c r="A96" s="79" t="str">
        <f>Ansøgning!A111</f>
        <v/>
      </c>
      <c r="B96" s="80">
        <f>Ansøgning!B111</f>
        <v>0</v>
      </c>
      <c r="C96" s="81">
        <f>Ansøgning!C111</f>
        <v>0</v>
      </c>
      <c r="D96" s="75" t="s">
        <v>74</v>
      </c>
      <c r="I96" s="76" t="str">
        <f t="shared" si="1"/>
        <v/>
      </c>
    </row>
    <row r="97" spans="1:9" x14ac:dyDescent="0.3">
      <c r="A97" s="79" t="str">
        <f>Ansøgning!A112</f>
        <v/>
      </c>
      <c r="B97" s="80">
        <f>Ansøgning!B112</f>
        <v>0</v>
      </c>
      <c r="C97" s="81">
        <f>Ansøgning!C112</f>
        <v>0</v>
      </c>
      <c r="D97" s="75" t="s">
        <v>74</v>
      </c>
      <c r="I97" s="76" t="str">
        <f t="shared" si="1"/>
        <v/>
      </c>
    </row>
    <row r="98" spans="1:9" x14ac:dyDescent="0.3">
      <c r="A98" s="79" t="str">
        <f>Ansøgning!A113</f>
        <v/>
      </c>
      <c r="B98" s="80">
        <f>Ansøgning!B113</f>
        <v>0</v>
      </c>
      <c r="C98" s="81">
        <f>Ansøgning!C113</f>
        <v>0</v>
      </c>
      <c r="D98" s="75" t="s">
        <v>74</v>
      </c>
      <c r="I98" s="76" t="str">
        <f t="shared" si="1"/>
        <v/>
      </c>
    </row>
    <row r="99" spans="1:9" x14ac:dyDescent="0.3">
      <c r="A99" s="79" t="str">
        <f>Ansøgning!A114</f>
        <v/>
      </c>
      <c r="B99" s="80">
        <f>Ansøgning!B114</f>
        <v>0</v>
      </c>
      <c r="C99" s="81">
        <f>Ansøgning!C114</f>
        <v>0</v>
      </c>
      <c r="D99" s="75" t="s">
        <v>74</v>
      </c>
      <c r="I99" s="76" t="str">
        <f t="shared" si="1"/>
        <v/>
      </c>
    </row>
    <row r="100" spans="1:9" x14ac:dyDescent="0.3">
      <c r="A100" s="79" t="str">
        <f>Ansøgning!A115</f>
        <v/>
      </c>
      <c r="B100" s="80">
        <f>Ansøgning!B115</f>
        <v>0</v>
      </c>
      <c r="C100" s="81">
        <f>Ansøgning!C115</f>
        <v>0</v>
      </c>
      <c r="D100" s="75" t="s">
        <v>74</v>
      </c>
      <c r="I100" s="76" t="str">
        <f t="shared" si="1"/>
        <v/>
      </c>
    </row>
    <row r="101" spans="1:9" x14ac:dyDescent="0.3">
      <c r="A101" s="79" t="str">
        <f>Ansøgning!A116</f>
        <v/>
      </c>
      <c r="B101" s="80">
        <f>Ansøgning!B116</f>
        <v>0</v>
      </c>
      <c r="C101" s="81">
        <f>Ansøgning!C116</f>
        <v>0</v>
      </c>
      <c r="D101" s="75" t="s">
        <v>74</v>
      </c>
      <c r="I101" s="76" t="str">
        <f t="shared" si="1"/>
        <v/>
      </c>
    </row>
    <row r="102" spans="1:9" x14ac:dyDescent="0.3">
      <c r="A102" s="79" t="str">
        <f>Ansøgning!A117</f>
        <v/>
      </c>
      <c r="B102" s="80">
        <f>Ansøgning!B117</f>
        <v>0</v>
      </c>
      <c r="C102" s="81">
        <f>Ansøgning!C117</f>
        <v>0</v>
      </c>
      <c r="D102" s="75" t="s">
        <v>74</v>
      </c>
      <c r="I102" s="76" t="str">
        <f t="shared" si="1"/>
        <v/>
      </c>
    </row>
    <row r="103" spans="1:9" x14ac:dyDescent="0.3">
      <c r="A103" s="79" t="str">
        <f>Ansøgning!A118</f>
        <v/>
      </c>
      <c r="B103" s="80">
        <f>Ansøgning!B118</f>
        <v>0</v>
      </c>
      <c r="C103" s="81">
        <f>Ansøgning!C118</f>
        <v>0</v>
      </c>
      <c r="D103" s="75" t="s">
        <v>74</v>
      </c>
      <c r="I103" s="76" t="str">
        <f t="shared" si="1"/>
        <v/>
      </c>
    </row>
    <row r="104" spans="1:9" x14ac:dyDescent="0.3">
      <c r="A104" s="79" t="str">
        <f>Ansøgning!A119</f>
        <v/>
      </c>
      <c r="B104" s="80">
        <f>Ansøgning!B119</f>
        <v>0</v>
      </c>
      <c r="C104" s="81">
        <f>Ansøgning!C119</f>
        <v>0</v>
      </c>
      <c r="D104" s="75" t="s">
        <v>74</v>
      </c>
      <c r="I104" s="76" t="str">
        <f t="shared" si="1"/>
        <v/>
      </c>
    </row>
    <row r="105" spans="1:9" x14ac:dyDescent="0.3">
      <c r="A105" s="79" t="str">
        <f>Ansøgning!A120</f>
        <v/>
      </c>
      <c r="B105" s="80">
        <f>Ansøgning!B120</f>
        <v>0</v>
      </c>
      <c r="C105" s="81">
        <f>Ansøgning!C120</f>
        <v>0</v>
      </c>
      <c r="D105" s="75" t="s">
        <v>74</v>
      </c>
      <c r="I105" s="76" t="str">
        <f t="shared" si="1"/>
        <v/>
      </c>
    </row>
    <row r="106" spans="1:9" x14ac:dyDescent="0.3">
      <c r="A106" s="79" t="str">
        <f>Ansøgning!A121</f>
        <v/>
      </c>
      <c r="B106" s="80">
        <f>Ansøgning!B121</f>
        <v>0</v>
      </c>
      <c r="C106" s="81">
        <f>Ansøgning!C121</f>
        <v>0</v>
      </c>
      <c r="D106" s="75" t="s">
        <v>74</v>
      </c>
      <c r="I106" s="76" t="str">
        <f t="shared" si="1"/>
        <v/>
      </c>
    </row>
    <row r="107" spans="1:9" x14ac:dyDescent="0.3">
      <c r="A107" s="79" t="str">
        <f>Ansøgning!A122</f>
        <v/>
      </c>
      <c r="B107" s="80">
        <f>Ansøgning!B122</f>
        <v>0</v>
      </c>
      <c r="C107" s="81">
        <f>Ansøgning!C122</f>
        <v>0</v>
      </c>
      <c r="D107" s="75" t="s">
        <v>74</v>
      </c>
      <c r="I107" s="76" t="str">
        <f t="shared" si="1"/>
        <v/>
      </c>
    </row>
    <row r="108" spans="1:9" x14ac:dyDescent="0.3">
      <c r="A108" s="79" t="str">
        <f>Ansøgning!A123</f>
        <v/>
      </c>
      <c r="B108" s="80">
        <f>Ansøgning!B123</f>
        <v>0</v>
      </c>
      <c r="C108" s="81">
        <f>Ansøgning!C123</f>
        <v>0</v>
      </c>
      <c r="D108" s="75" t="s">
        <v>74</v>
      </c>
      <c r="I108" s="76" t="str">
        <f t="shared" si="1"/>
        <v/>
      </c>
    </row>
    <row r="109" spans="1:9" x14ac:dyDescent="0.3">
      <c r="A109" s="79" t="str">
        <f>Ansøgning!A124</f>
        <v/>
      </c>
      <c r="B109" s="80">
        <f>Ansøgning!B124</f>
        <v>0</v>
      </c>
      <c r="C109" s="81">
        <f>Ansøgning!C124</f>
        <v>0</v>
      </c>
      <c r="D109" s="75" t="s">
        <v>74</v>
      </c>
      <c r="I109" s="76" t="str">
        <f t="shared" si="1"/>
        <v/>
      </c>
    </row>
    <row r="110" spans="1:9" x14ac:dyDescent="0.3">
      <c r="A110" s="79" t="str">
        <f>Ansøgning!A125</f>
        <v/>
      </c>
      <c r="B110" s="80">
        <f>Ansøgning!B125</f>
        <v>0</v>
      </c>
      <c r="C110" s="81">
        <f>Ansøgning!C125</f>
        <v>0</v>
      </c>
      <c r="D110" s="75" t="s">
        <v>74</v>
      </c>
      <c r="I110" s="76" t="str">
        <f t="shared" si="1"/>
        <v/>
      </c>
    </row>
    <row r="111" spans="1:9" x14ac:dyDescent="0.3">
      <c r="A111" s="79" t="str">
        <f>Ansøgning!A126</f>
        <v/>
      </c>
      <c r="B111" s="80">
        <f>Ansøgning!B126</f>
        <v>0</v>
      </c>
      <c r="C111" s="81">
        <f>Ansøgning!C126</f>
        <v>0</v>
      </c>
      <c r="D111" s="75" t="s">
        <v>74</v>
      </c>
      <c r="I111" s="76" t="str">
        <f t="shared" si="1"/>
        <v/>
      </c>
    </row>
    <row r="112" spans="1:9" x14ac:dyDescent="0.3">
      <c r="A112" s="79" t="str">
        <f>Ansøgning!A127</f>
        <v/>
      </c>
      <c r="B112" s="80">
        <f>Ansøgning!B127</f>
        <v>0</v>
      </c>
      <c r="C112" s="81">
        <f>Ansøgning!C127</f>
        <v>0</v>
      </c>
      <c r="D112" s="75" t="s">
        <v>74</v>
      </c>
      <c r="I112" s="76" t="str">
        <f t="shared" si="1"/>
        <v/>
      </c>
    </row>
    <row r="113" spans="1:9" x14ac:dyDescent="0.3">
      <c r="A113" s="79" t="str">
        <f>Ansøgning!A128</f>
        <v/>
      </c>
      <c r="B113" s="80">
        <f>Ansøgning!B128</f>
        <v>0</v>
      </c>
      <c r="C113" s="81">
        <f>Ansøgning!C128</f>
        <v>0</v>
      </c>
      <c r="D113" s="75" t="s">
        <v>74</v>
      </c>
      <c r="I113" s="76" t="str">
        <f t="shared" si="1"/>
        <v/>
      </c>
    </row>
    <row r="114" spans="1:9" x14ac:dyDescent="0.3">
      <c r="A114" s="79" t="str">
        <f>Ansøgning!A129</f>
        <v/>
      </c>
      <c r="B114" s="80">
        <f>Ansøgning!B129</f>
        <v>0</v>
      </c>
      <c r="C114" s="81">
        <f>Ansøgning!C129</f>
        <v>0</v>
      </c>
      <c r="D114" s="75" t="s">
        <v>74</v>
      </c>
      <c r="I114" s="76" t="str">
        <f t="shared" si="1"/>
        <v/>
      </c>
    </row>
    <row r="115" spans="1:9" x14ac:dyDescent="0.3">
      <c r="A115" s="79" t="str">
        <f>Ansøgning!A130</f>
        <v/>
      </c>
      <c r="B115" s="80">
        <f>Ansøgning!B130</f>
        <v>0</v>
      </c>
      <c r="C115" s="81">
        <f>Ansøgning!C130</f>
        <v>0</v>
      </c>
      <c r="D115" s="75" t="s">
        <v>74</v>
      </c>
      <c r="I115" s="76" t="str">
        <f t="shared" si="1"/>
        <v/>
      </c>
    </row>
    <row r="116" spans="1:9" x14ac:dyDescent="0.3">
      <c r="A116" s="79" t="str">
        <f>Ansøgning!A131</f>
        <v/>
      </c>
      <c r="B116" s="80">
        <f>Ansøgning!B131</f>
        <v>0</v>
      </c>
      <c r="C116" s="81">
        <f>Ansøgning!C131</f>
        <v>0</v>
      </c>
      <c r="D116" s="75" t="s">
        <v>74</v>
      </c>
      <c r="I116" s="76" t="str">
        <f t="shared" si="1"/>
        <v/>
      </c>
    </row>
    <row r="117" spans="1:9" x14ac:dyDescent="0.3">
      <c r="A117" s="79" t="str">
        <f>Ansøgning!A132</f>
        <v/>
      </c>
      <c r="B117" s="80">
        <f>Ansøgning!B132</f>
        <v>0</v>
      </c>
      <c r="C117" s="81">
        <f>Ansøgning!C132</f>
        <v>0</v>
      </c>
      <c r="D117" s="75" t="s">
        <v>74</v>
      </c>
      <c r="I117" s="76" t="str">
        <f t="shared" si="1"/>
        <v/>
      </c>
    </row>
    <row r="118" spans="1:9" x14ac:dyDescent="0.3">
      <c r="A118" s="79" t="str">
        <f>Ansøgning!A133</f>
        <v/>
      </c>
      <c r="B118" s="80">
        <f>Ansøgning!B133</f>
        <v>0</v>
      </c>
      <c r="C118" s="81">
        <f>Ansøgning!C133</f>
        <v>0</v>
      </c>
      <c r="D118" s="75" t="s">
        <v>74</v>
      </c>
      <c r="I118" s="76" t="str">
        <f t="shared" si="1"/>
        <v/>
      </c>
    </row>
    <row r="119" spans="1:9" x14ac:dyDescent="0.3">
      <c r="A119" s="79" t="str">
        <f>Ansøgning!A134</f>
        <v/>
      </c>
      <c r="B119" s="80">
        <f>Ansøgning!B134</f>
        <v>0</v>
      </c>
      <c r="C119" s="81">
        <f>Ansøgning!C134</f>
        <v>0</v>
      </c>
      <c r="D119" s="75" t="s">
        <v>74</v>
      </c>
      <c r="I119" s="76" t="str">
        <f t="shared" si="1"/>
        <v/>
      </c>
    </row>
    <row r="120" spans="1:9" x14ac:dyDescent="0.3">
      <c r="A120" s="79" t="str">
        <f>Ansøgning!A135</f>
        <v/>
      </c>
      <c r="B120" s="80">
        <f>Ansøgning!B135</f>
        <v>0</v>
      </c>
      <c r="C120" s="81">
        <f>Ansøgning!C135</f>
        <v>0</v>
      </c>
      <c r="D120" s="75" t="s">
        <v>74</v>
      </c>
      <c r="I120" s="76" t="str">
        <f t="shared" si="1"/>
        <v/>
      </c>
    </row>
    <row r="121" spans="1:9" x14ac:dyDescent="0.3">
      <c r="A121" s="79" t="str">
        <f>Ansøgning!A136</f>
        <v/>
      </c>
      <c r="B121" s="80">
        <f>Ansøgning!B136</f>
        <v>0</v>
      </c>
      <c r="C121" s="81">
        <f>Ansøgning!C136</f>
        <v>0</v>
      </c>
      <c r="D121" s="75" t="s">
        <v>74</v>
      </c>
      <c r="I121" s="76" t="str">
        <f t="shared" si="1"/>
        <v/>
      </c>
    </row>
    <row r="122" spans="1:9" x14ac:dyDescent="0.3">
      <c r="A122" s="79" t="str">
        <f>Ansøgning!A137</f>
        <v/>
      </c>
      <c r="B122" s="80">
        <f>Ansøgning!B137</f>
        <v>0</v>
      </c>
      <c r="C122" s="81">
        <f>Ansøgning!C137</f>
        <v>0</v>
      </c>
      <c r="D122" s="75" t="s">
        <v>74</v>
      </c>
      <c r="I122" s="76" t="str">
        <f t="shared" si="1"/>
        <v/>
      </c>
    </row>
    <row r="123" spans="1:9" x14ac:dyDescent="0.3">
      <c r="A123" s="79" t="str">
        <f>Ansøgning!A138</f>
        <v/>
      </c>
      <c r="B123" s="80">
        <f>Ansøgning!B138</f>
        <v>0</v>
      </c>
      <c r="C123" s="81">
        <f>Ansøgning!C138</f>
        <v>0</v>
      </c>
      <c r="D123" s="75" t="s">
        <v>74</v>
      </c>
      <c r="I123" s="76" t="str">
        <f t="shared" si="1"/>
        <v/>
      </c>
    </row>
    <row r="124" spans="1:9" x14ac:dyDescent="0.3">
      <c r="A124" s="79" t="str">
        <f>Ansøgning!A139</f>
        <v/>
      </c>
      <c r="B124" s="80">
        <f>Ansøgning!B139</f>
        <v>0</v>
      </c>
      <c r="C124" s="81">
        <f>Ansøgning!C139</f>
        <v>0</v>
      </c>
      <c r="D124" s="75" t="s">
        <v>74</v>
      </c>
      <c r="I124" s="76" t="str">
        <f t="shared" si="1"/>
        <v/>
      </c>
    </row>
    <row r="125" spans="1:9" x14ac:dyDescent="0.3">
      <c r="A125" s="79" t="str">
        <f>Ansøgning!A140</f>
        <v/>
      </c>
      <c r="B125" s="80">
        <f>Ansøgning!B140</f>
        <v>0</v>
      </c>
      <c r="C125" s="81">
        <f>Ansøgning!C140</f>
        <v>0</v>
      </c>
      <c r="D125" s="75" t="s">
        <v>74</v>
      </c>
      <c r="I125" s="76" t="str">
        <f t="shared" si="1"/>
        <v/>
      </c>
    </row>
    <row r="126" spans="1:9" x14ac:dyDescent="0.3">
      <c r="A126" s="79" t="str">
        <f>Ansøgning!A141</f>
        <v/>
      </c>
      <c r="B126" s="80">
        <f>Ansøgning!B141</f>
        <v>0</v>
      </c>
      <c r="C126" s="81">
        <f>Ansøgning!C141</f>
        <v>0</v>
      </c>
      <c r="D126" s="75" t="s">
        <v>74</v>
      </c>
      <c r="I126" s="76" t="str">
        <f t="shared" si="1"/>
        <v/>
      </c>
    </row>
    <row r="127" spans="1:9" x14ac:dyDescent="0.3">
      <c r="A127" s="79" t="str">
        <f>Ansøgning!A142</f>
        <v/>
      </c>
      <c r="B127" s="80">
        <f>Ansøgning!B142</f>
        <v>0</v>
      </c>
      <c r="C127" s="81">
        <f>Ansøgning!C142</f>
        <v>0</v>
      </c>
      <c r="D127" s="75" t="s">
        <v>74</v>
      </c>
      <c r="I127" s="76" t="str">
        <f t="shared" si="1"/>
        <v/>
      </c>
    </row>
    <row r="128" spans="1:9" x14ac:dyDescent="0.3">
      <c r="A128" s="79" t="str">
        <f>Ansøgning!A143</f>
        <v/>
      </c>
      <c r="B128" s="80">
        <f>Ansøgning!B143</f>
        <v>0</v>
      </c>
      <c r="C128" s="81">
        <f>Ansøgning!C143</f>
        <v>0</v>
      </c>
      <c r="D128" s="75" t="s">
        <v>74</v>
      </c>
      <c r="I128" s="76" t="str">
        <f t="shared" si="1"/>
        <v/>
      </c>
    </row>
    <row r="129" spans="1:9" x14ac:dyDescent="0.3">
      <c r="A129" s="79" t="str">
        <f>Ansøgning!A144</f>
        <v/>
      </c>
      <c r="B129" s="80">
        <f>Ansøgning!B144</f>
        <v>0</v>
      </c>
      <c r="C129" s="81">
        <f>Ansøgning!C144</f>
        <v>0</v>
      </c>
      <c r="D129" s="75" t="s">
        <v>74</v>
      </c>
      <c r="I129" s="76" t="str">
        <f t="shared" si="1"/>
        <v/>
      </c>
    </row>
    <row r="130" spans="1:9" x14ac:dyDescent="0.3">
      <c r="A130" s="79" t="str">
        <f>Ansøgning!A145</f>
        <v/>
      </c>
      <c r="B130" s="80">
        <f>Ansøgning!B145</f>
        <v>0</v>
      </c>
      <c r="C130" s="81">
        <f>Ansøgning!C145</f>
        <v>0</v>
      </c>
      <c r="D130" s="75" t="s">
        <v>74</v>
      </c>
      <c r="I130" s="76" t="str">
        <f t="shared" si="1"/>
        <v/>
      </c>
    </row>
    <row r="131" spans="1:9" x14ac:dyDescent="0.3">
      <c r="A131" s="79" t="str">
        <f>Ansøgning!A146</f>
        <v/>
      </c>
      <c r="B131" s="80">
        <f>Ansøgning!B146</f>
        <v>0</v>
      </c>
      <c r="C131" s="81">
        <f>Ansøgning!C146</f>
        <v>0</v>
      </c>
      <c r="D131" s="75" t="s">
        <v>74</v>
      </c>
      <c r="I131" s="76" t="str">
        <f t="shared" si="1"/>
        <v/>
      </c>
    </row>
    <row r="132" spans="1:9" x14ac:dyDescent="0.3">
      <c r="A132" s="79" t="str">
        <f>Ansøgning!A147</f>
        <v/>
      </c>
      <c r="B132" s="80">
        <f>Ansøgning!B147</f>
        <v>0</v>
      </c>
      <c r="C132" s="81">
        <f>Ansøgning!C147</f>
        <v>0</v>
      </c>
      <c r="D132" s="75" t="s">
        <v>74</v>
      </c>
      <c r="I132" s="76" t="str">
        <f t="shared" si="1"/>
        <v/>
      </c>
    </row>
    <row r="133" spans="1:9" x14ac:dyDescent="0.3">
      <c r="A133" s="79" t="str">
        <f>Ansøgning!A148</f>
        <v/>
      </c>
      <c r="B133" s="80">
        <f>Ansøgning!B148</f>
        <v>0</v>
      </c>
      <c r="C133" s="81">
        <f>Ansøgning!C148</f>
        <v>0</v>
      </c>
      <c r="D133" s="75" t="s">
        <v>74</v>
      </c>
      <c r="I133" s="76" t="str">
        <f t="shared" si="1"/>
        <v/>
      </c>
    </row>
    <row r="134" spans="1:9" x14ac:dyDescent="0.3">
      <c r="A134" s="79" t="str">
        <f>Ansøgning!A149</f>
        <v/>
      </c>
      <c r="B134" s="80">
        <f>Ansøgning!B149</f>
        <v>0</v>
      </c>
      <c r="C134" s="81">
        <f>Ansøgning!C149</f>
        <v>0</v>
      </c>
      <c r="D134" s="75" t="s">
        <v>74</v>
      </c>
      <c r="I134" s="76" t="str">
        <f t="shared" si="1"/>
        <v/>
      </c>
    </row>
    <row r="135" spans="1:9" x14ac:dyDescent="0.3">
      <c r="A135" s="79" t="str">
        <f>Ansøgning!A150</f>
        <v/>
      </c>
      <c r="B135" s="80">
        <f>Ansøgning!B150</f>
        <v>0</v>
      </c>
      <c r="C135" s="81">
        <f>Ansøgning!C150</f>
        <v>0</v>
      </c>
      <c r="D135" s="75" t="s">
        <v>74</v>
      </c>
      <c r="I135" s="76" t="str">
        <f t="shared" ref="I135:I198" si="2">IF(D135="Ja",(E135-F135)+(G135-H135),"")</f>
        <v/>
      </c>
    </row>
    <row r="136" spans="1:9" x14ac:dyDescent="0.3">
      <c r="A136" s="79" t="str">
        <f>Ansøgning!A151</f>
        <v/>
      </c>
      <c r="B136" s="80">
        <f>Ansøgning!B151</f>
        <v>0</v>
      </c>
      <c r="C136" s="81">
        <f>Ansøgning!C151</f>
        <v>0</v>
      </c>
      <c r="D136" s="75" t="s">
        <v>74</v>
      </c>
      <c r="I136" s="76" t="str">
        <f t="shared" si="2"/>
        <v/>
      </c>
    </row>
    <row r="137" spans="1:9" x14ac:dyDescent="0.3">
      <c r="A137" s="79" t="str">
        <f>Ansøgning!A152</f>
        <v/>
      </c>
      <c r="B137" s="80">
        <f>Ansøgning!B152</f>
        <v>0</v>
      </c>
      <c r="C137" s="81">
        <f>Ansøgning!C152</f>
        <v>0</v>
      </c>
      <c r="D137" s="75" t="s">
        <v>74</v>
      </c>
      <c r="I137" s="76" t="str">
        <f t="shared" si="2"/>
        <v/>
      </c>
    </row>
    <row r="138" spans="1:9" x14ac:dyDescent="0.3">
      <c r="A138" s="79" t="str">
        <f>Ansøgning!A153</f>
        <v/>
      </c>
      <c r="B138" s="80">
        <f>Ansøgning!B153</f>
        <v>0</v>
      </c>
      <c r="C138" s="81">
        <f>Ansøgning!C153</f>
        <v>0</v>
      </c>
      <c r="D138" s="75" t="s">
        <v>74</v>
      </c>
      <c r="I138" s="76" t="str">
        <f t="shared" si="2"/>
        <v/>
      </c>
    </row>
    <row r="139" spans="1:9" x14ac:dyDescent="0.3">
      <c r="A139" s="79" t="str">
        <f>Ansøgning!A154</f>
        <v/>
      </c>
      <c r="B139" s="80">
        <f>Ansøgning!B154</f>
        <v>0</v>
      </c>
      <c r="C139" s="81">
        <f>Ansøgning!C154</f>
        <v>0</v>
      </c>
      <c r="D139" s="75" t="s">
        <v>74</v>
      </c>
      <c r="I139" s="76" t="str">
        <f t="shared" si="2"/>
        <v/>
      </c>
    </row>
    <row r="140" spans="1:9" x14ac:dyDescent="0.3">
      <c r="A140" s="79" t="str">
        <f>Ansøgning!A155</f>
        <v/>
      </c>
      <c r="B140" s="80">
        <f>Ansøgning!B155</f>
        <v>0</v>
      </c>
      <c r="C140" s="81">
        <f>Ansøgning!C155</f>
        <v>0</v>
      </c>
      <c r="D140" s="75" t="s">
        <v>74</v>
      </c>
      <c r="I140" s="76" t="str">
        <f t="shared" si="2"/>
        <v/>
      </c>
    </row>
    <row r="141" spans="1:9" x14ac:dyDescent="0.3">
      <c r="A141" s="79" t="str">
        <f>Ansøgning!A156</f>
        <v/>
      </c>
      <c r="B141" s="80">
        <f>Ansøgning!B156</f>
        <v>0</v>
      </c>
      <c r="C141" s="81">
        <f>Ansøgning!C156</f>
        <v>0</v>
      </c>
      <c r="D141" s="75" t="s">
        <v>74</v>
      </c>
      <c r="I141" s="76" t="str">
        <f t="shared" si="2"/>
        <v/>
      </c>
    </row>
    <row r="142" spans="1:9" x14ac:dyDescent="0.3">
      <c r="A142" s="79" t="str">
        <f>Ansøgning!A157</f>
        <v/>
      </c>
      <c r="B142" s="80">
        <f>Ansøgning!B157</f>
        <v>0</v>
      </c>
      <c r="C142" s="81">
        <f>Ansøgning!C157</f>
        <v>0</v>
      </c>
      <c r="D142" s="75" t="s">
        <v>74</v>
      </c>
      <c r="I142" s="76" t="str">
        <f t="shared" si="2"/>
        <v/>
      </c>
    </row>
    <row r="143" spans="1:9" x14ac:dyDescent="0.3">
      <c r="A143" s="79" t="str">
        <f>Ansøgning!A158</f>
        <v/>
      </c>
      <c r="B143" s="80">
        <f>Ansøgning!B158</f>
        <v>0</v>
      </c>
      <c r="C143" s="81">
        <f>Ansøgning!C158</f>
        <v>0</v>
      </c>
      <c r="D143" s="75" t="s">
        <v>74</v>
      </c>
      <c r="I143" s="76" t="str">
        <f t="shared" si="2"/>
        <v/>
      </c>
    </row>
    <row r="144" spans="1:9" x14ac:dyDescent="0.3">
      <c r="A144" s="79" t="str">
        <f>Ansøgning!A159</f>
        <v/>
      </c>
      <c r="B144" s="80">
        <f>Ansøgning!B159</f>
        <v>0</v>
      </c>
      <c r="C144" s="81">
        <f>Ansøgning!C159</f>
        <v>0</v>
      </c>
      <c r="D144" s="75" t="s">
        <v>74</v>
      </c>
      <c r="I144" s="76" t="str">
        <f t="shared" si="2"/>
        <v/>
      </c>
    </row>
    <row r="145" spans="1:9" x14ac:dyDescent="0.3">
      <c r="A145" s="79" t="str">
        <f>Ansøgning!A160</f>
        <v/>
      </c>
      <c r="B145" s="80">
        <f>Ansøgning!B160</f>
        <v>0</v>
      </c>
      <c r="C145" s="81">
        <f>Ansøgning!C160</f>
        <v>0</v>
      </c>
      <c r="D145" s="75" t="s">
        <v>74</v>
      </c>
      <c r="I145" s="76" t="str">
        <f t="shared" si="2"/>
        <v/>
      </c>
    </row>
    <row r="146" spans="1:9" x14ac:dyDescent="0.3">
      <c r="A146" s="79" t="str">
        <f>Ansøgning!A161</f>
        <v/>
      </c>
      <c r="B146" s="80">
        <f>Ansøgning!B161</f>
        <v>0</v>
      </c>
      <c r="C146" s="81">
        <f>Ansøgning!C161</f>
        <v>0</v>
      </c>
      <c r="D146" s="75" t="s">
        <v>74</v>
      </c>
      <c r="I146" s="76" t="str">
        <f t="shared" si="2"/>
        <v/>
      </c>
    </row>
    <row r="147" spans="1:9" x14ac:dyDescent="0.3">
      <c r="A147" s="79" t="str">
        <f>Ansøgning!A162</f>
        <v/>
      </c>
      <c r="B147" s="80">
        <f>Ansøgning!B162</f>
        <v>0</v>
      </c>
      <c r="C147" s="81">
        <f>Ansøgning!C162</f>
        <v>0</v>
      </c>
      <c r="D147" s="75" t="s">
        <v>74</v>
      </c>
      <c r="I147" s="76" t="str">
        <f t="shared" si="2"/>
        <v/>
      </c>
    </row>
    <row r="148" spans="1:9" x14ac:dyDescent="0.3">
      <c r="A148" s="79" t="str">
        <f>Ansøgning!A163</f>
        <v/>
      </c>
      <c r="B148" s="80">
        <f>Ansøgning!B163</f>
        <v>0</v>
      </c>
      <c r="C148" s="81">
        <f>Ansøgning!C163</f>
        <v>0</v>
      </c>
      <c r="D148" s="75" t="s">
        <v>74</v>
      </c>
      <c r="I148" s="76" t="str">
        <f t="shared" si="2"/>
        <v/>
      </c>
    </row>
    <row r="149" spans="1:9" x14ac:dyDescent="0.3">
      <c r="A149" s="79" t="str">
        <f>Ansøgning!A164</f>
        <v/>
      </c>
      <c r="B149" s="80">
        <f>Ansøgning!B164</f>
        <v>0</v>
      </c>
      <c r="C149" s="81">
        <f>Ansøgning!C164</f>
        <v>0</v>
      </c>
      <c r="D149" s="75" t="s">
        <v>74</v>
      </c>
      <c r="I149" s="76" t="str">
        <f t="shared" si="2"/>
        <v/>
      </c>
    </row>
    <row r="150" spans="1:9" x14ac:dyDescent="0.3">
      <c r="A150" s="79" t="str">
        <f>Ansøgning!A165</f>
        <v/>
      </c>
      <c r="B150" s="80">
        <f>Ansøgning!B165</f>
        <v>0</v>
      </c>
      <c r="C150" s="81">
        <f>Ansøgning!C165</f>
        <v>0</v>
      </c>
      <c r="D150" s="75" t="s">
        <v>74</v>
      </c>
      <c r="I150" s="76" t="str">
        <f t="shared" si="2"/>
        <v/>
      </c>
    </row>
    <row r="151" spans="1:9" x14ac:dyDescent="0.3">
      <c r="A151" s="79" t="str">
        <f>Ansøgning!A166</f>
        <v/>
      </c>
      <c r="B151" s="80">
        <f>Ansøgning!B166</f>
        <v>0</v>
      </c>
      <c r="C151" s="81">
        <f>Ansøgning!C166</f>
        <v>0</v>
      </c>
      <c r="D151" s="75" t="s">
        <v>74</v>
      </c>
      <c r="I151" s="76" t="str">
        <f t="shared" si="2"/>
        <v/>
      </c>
    </row>
    <row r="152" spans="1:9" x14ac:dyDescent="0.3">
      <c r="A152" s="79" t="str">
        <f>Ansøgning!A167</f>
        <v/>
      </c>
      <c r="B152" s="80">
        <f>Ansøgning!B167</f>
        <v>0</v>
      </c>
      <c r="C152" s="81">
        <f>Ansøgning!C167</f>
        <v>0</v>
      </c>
      <c r="D152" s="75" t="s">
        <v>74</v>
      </c>
      <c r="I152" s="76" t="str">
        <f t="shared" si="2"/>
        <v/>
      </c>
    </row>
    <row r="153" spans="1:9" x14ac:dyDescent="0.3">
      <c r="A153" s="79" t="str">
        <f>Ansøgning!A168</f>
        <v/>
      </c>
      <c r="B153" s="80">
        <f>Ansøgning!B168</f>
        <v>0</v>
      </c>
      <c r="C153" s="81">
        <f>Ansøgning!C168</f>
        <v>0</v>
      </c>
      <c r="D153" s="75" t="s">
        <v>74</v>
      </c>
      <c r="I153" s="76" t="str">
        <f t="shared" si="2"/>
        <v/>
      </c>
    </row>
    <row r="154" spans="1:9" x14ac:dyDescent="0.3">
      <c r="A154" s="79" t="str">
        <f>Ansøgning!A169</f>
        <v/>
      </c>
      <c r="B154" s="80">
        <f>Ansøgning!B169</f>
        <v>0</v>
      </c>
      <c r="C154" s="81">
        <f>Ansøgning!C169</f>
        <v>0</v>
      </c>
      <c r="D154" s="75" t="s">
        <v>74</v>
      </c>
      <c r="I154" s="76" t="str">
        <f t="shared" si="2"/>
        <v/>
      </c>
    </row>
    <row r="155" spans="1:9" x14ac:dyDescent="0.3">
      <c r="A155" s="79" t="str">
        <f>Ansøgning!A170</f>
        <v/>
      </c>
      <c r="B155" s="80">
        <f>Ansøgning!B170</f>
        <v>0</v>
      </c>
      <c r="C155" s="81">
        <f>Ansøgning!C170</f>
        <v>0</v>
      </c>
      <c r="D155" s="75" t="s">
        <v>74</v>
      </c>
      <c r="I155" s="76" t="str">
        <f t="shared" si="2"/>
        <v/>
      </c>
    </row>
    <row r="156" spans="1:9" x14ac:dyDescent="0.3">
      <c r="A156" s="79" t="str">
        <f>Ansøgning!A171</f>
        <v/>
      </c>
      <c r="B156" s="80">
        <f>Ansøgning!B171</f>
        <v>0</v>
      </c>
      <c r="C156" s="81">
        <f>Ansøgning!C171</f>
        <v>0</v>
      </c>
      <c r="D156" s="75" t="s">
        <v>74</v>
      </c>
      <c r="I156" s="76" t="str">
        <f t="shared" si="2"/>
        <v/>
      </c>
    </row>
    <row r="157" spans="1:9" x14ac:dyDescent="0.3">
      <c r="A157" s="79" t="str">
        <f>Ansøgning!A172</f>
        <v/>
      </c>
      <c r="B157" s="80">
        <f>Ansøgning!B172</f>
        <v>0</v>
      </c>
      <c r="C157" s="81">
        <f>Ansøgning!C172</f>
        <v>0</v>
      </c>
      <c r="D157" s="75" t="s">
        <v>74</v>
      </c>
      <c r="I157" s="76" t="str">
        <f t="shared" si="2"/>
        <v/>
      </c>
    </row>
    <row r="158" spans="1:9" x14ac:dyDescent="0.3">
      <c r="A158" s="79" t="str">
        <f>Ansøgning!A173</f>
        <v/>
      </c>
      <c r="B158" s="80">
        <f>Ansøgning!B173</f>
        <v>0</v>
      </c>
      <c r="C158" s="81">
        <f>Ansøgning!C173</f>
        <v>0</v>
      </c>
      <c r="D158" s="75" t="s">
        <v>74</v>
      </c>
      <c r="I158" s="76" t="str">
        <f t="shared" si="2"/>
        <v/>
      </c>
    </row>
    <row r="159" spans="1:9" x14ac:dyDescent="0.3">
      <c r="A159" s="79" t="str">
        <f>Ansøgning!A174</f>
        <v/>
      </c>
      <c r="B159" s="80">
        <f>Ansøgning!B174</f>
        <v>0</v>
      </c>
      <c r="C159" s="81">
        <f>Ansøgning!C174</f>
        <v>0</v>
      </c>
      <c r="D159" s="75" t="s">
        <v>74</v>
      </c>
      <c r="I159" s="76" t="str">
        <f t="shared" si="2"/>
        <v/>
      </c>
    </row>
    <row r="160" spans="1:9" x14ac:dyDescent="0.3">
      <c r="A160" s="79" t="str">
        <f>Ansøgning!A175</f>
        <v/>
      </c>
      <c r="B160" s="80">
        <f>Ansøgning!B175</f>
        <v>0</v>
      </c>
      <c r="C160" s="81">
        <f>Ansøgning!C175</f>
        <v>0</v>
      </c>
      <c r="D160" s="75" t="s">
        <v>74</v>
      </c>
      <c r="I160" s="76" t="str">
        <f t="shared" si="2"/>
        <v/>
      </c>
    </row>
    <row r="161" spans="1:9" x14ac:dyDescent="0.3">
      <c r="A161" s="79" t="str">
        <f>Ansøgning!A176</f>
        <v/>
      </c>
      <c r="B161" s="80">
        <f>Ansøgning!B176</f>
        <v>0</v>
      </c>
      <c r="C161" s="81">
        <f>Ansøgning!C176</f>
        <v>0</v>
      </c>
      <c r="D161" s="75" t="s">
        <v>74</v>
      </c>
      <c r="I161" s="76" t="str">
        <f t="shared" si="2"/>
        <v/>
      </c>
    </row>
    <row r="162" spans="1:9" x14ac:dyDescent="0.3">
      <c r="A162" s="79" t="str">
        <f>Ansøgning!A177</f>
        <v/>
      </c>
      <c r="B162" s="80">
        <f>Ansøgning!B177</f>
        <v>0</v>
      </c>
      <c r="C162" s="81">
        <f>Ansøgning!C177</f>
        <v>0</v>
      </c>
      <c r="D162" s="75" t="s">
        <v>74</v>
      </c>
      <c r="I162" s="76" t="str">
        <f t="shared" si="2"/>
        <v/>
      </c>
    </row>
    <row r="163" spans="1:9" x14ac:dyDescent="0.3">
      <c r="A163" s="79" t="str">
        <f>Ansøgning!A178</f>
        <v/>
      </c>
      <c r="B163" s="80">
        <f>Ansøgning!B178</f>
        <v>0</v>
      </c>
      <c r="C163" s="81">
        <f>Ansøgning!C178</f>
        <v>0</v>
      </c>
      <c r="D163" s="75" t="s">
        <v>74</v>
      </c>
      <c r="I163" s="76" t="str">
        <f t="shared" si="2"/>
        <v/>
      </c>
    </row>
    <row r="164" spans="1:9" x14ac:dyDescent="0.3">
      <c r="A164" s="79" t="str">
        <f>Ansøgning!A179</f>
        <v/>
      </c>
      <c r="B164" s="80">
        <f>Ansøgning!B179</f>
        <v>0</v>
      </c>
      <c r="C164" s="81">
        <f>Ansøgning!C179</f>
        <v>0</v>
      </c>
      <c r="D164" s="75" t="s">
        <v>74</v>
      </c>
      <c r="I164" s="76" t="str">
        <f t="shared" si="2"/>
        <v/>
      </c>
    </row>
    <row r="165" spans="1:9" x14ac:dyDescent="0.3">
      <c r="A165" s="79" t="str">
        <f>Ansøgning!A180</f>
        <v/>
      </c>
      <c r="B165" s="80">
        <f>Ansøgning!B180</f>
        <v>0</v>
      </c>
      <c r="C165" s="81">
        <f>Ansøgning!C180</f>
        <v>0</v>
      </c>
      <c r="D165" s="75" t="s">
        <v>74</v>
      </c>
      <c r="I165" s="76" t="str">
        <f t="shared" si="2"/>
        <v/>
      </c>
    </row>
    <row r="166" spans="1:9" x14ac:dyDescent="0.3">
      <c r="A166" s="79" t="str">
        <f>Ansøgning!A181</f>
        <v/>
      </c>
      <c r="B166" s="80">
        <f>Ansøgning!B181</f>
        <v>0</v>
      </c>
      <c r="C166" s="81">
        <f>Ansøgning!C181</f>
        <v>0</v>
      </c>
      <c r="D166" s="75" t="s">
        <v>74</v>
      </c>
      <c r="I166" s="76" t="str">
        <f t="shared" si="2"/>
        <v/>
      </c>
    </row>
    <row r="167" spans="1:9" x14ac:dyDescent="0.3">
      <c r="A167" s="79" t="str">
        <f>Ansøgning!A182</f>
        <v/>
      </c>
      <c r="B167" s="80">
        <f>Ansøgning!B182</f>
        <v>0</v>
      </c>
      <c r="C167" s="81">
        <f>Ansøgning!C182</f>
        <v>0</v>
      </c>
      <c r="D167" s="75" t="s">
        <v>74</v>
      </c>
      <c r="I167" s="76" t="str">
        <f t="shared" si="2"/>
        <v/>
      </c>
    </row>
    <row r="168" spans="1:9" x14ac:dyDescent="0.3">
      <c r="A168" s="79" t="str">
        <f>Ansøgning!A183</f>
        <v/>
      </c>
      <c r="B168" s="80">
        <f>Ansøgning!B183</f>
        <v>0</v>
      </c>
      <c r="C168" s="81">
        <f>Ansøgning!C183</f>
        <v>0</v>
      </c>
      <c r="D168" s="75" t="s">
        <v>74</v>
      </c>
      <c r="I168" s="76" t="str">
        <f t="shared" si="2"/>
        <v/>
      </c>
    </row>
    <row r="169" spans="1:9" x14ac:dyDescent="0.3">
      <c r="A169" s="79" t="str">
        <f>Ansøgning!A184</f>
        <v/>
      </c>
      <c r="B169" s="80">
        <f>Ansøgning!B184</f>
        <v>0</v>
      </c>
      <c r="C169" s="81">
        <f>Ansøgning!C184</f>
        <v>0</v>
      </c>
      <c r="D169" s="75" t="s">
        <v>74</v>
      </c>
      <c r="I169" s="76" t="str">
        <f t="shared" si="2"/>
        <v/>
      </c>
    </row>
    <row r="170" spans="1:9" x14ac:dyDescent="0.3">
      <c r="A170" s="79" t="str">
        <f>Ansøgning!A185</f>
        <v/>
      </c>
      <c r="B170" s="80">
        <f>Ansøgning!B185</f>
        <v>0</v>
      </c>
      <c r="C170" s="81">
        <f>Ansøgning!C185</f>
        <v>0</v>
      </c>
      <c r="D170" s="75" t="s">
        <v>74</v>
      </c>
      <c r="I170" s="76" t="str">
        <f t="shared" si="2"/>
        <v/>
      </c>
    </row>
    <row r="171" spans="1:9" x14ac:dyDescent="0.3">
      <c r="A171" s="79" t="str">
        <f>Ansøgning!A186</f>
        <v/>
      </c>
      <c r="B171" s="80">
        <f>Ansøgning!B186</f>
        <v>0</v>
      </c>
      <c r="C171" s="81">
        <f>Ansøgning!C186</f>
        <v>0</v>
      </c>
      <c r="D171" s="75" t="s">
        <v>74</v>
      </c>
      <c r="I171" s="76" t="str">
        <f t="shared" si="2"/>
        <v/>
      </c>
    </row>
    <row r="172" spans="1:9" x14ac:dyDescent="0.3">
      <c r="A172" s="79" t="str">
        <f>Ansøgning!A187</f>
        <v/>
      </c>
      <c r="B172" s="80">
        <f>Ansøgning!B187</f>
        <v>0</v>
      </c>
      <c r="C172" s="81">
        <f>Ansøgning!C187</f>
        <v>0</v>
      </c>
      <c r="D172" s="75" t="s">
        <v>74</v>
      </c>
      <c r="I172" s="76" t="str">
        <f t="shared" si="2"/>
        <v/>
      </c>
    </row>
    <row r="173" spans="1:9" x14ac:dyDescent="0.3">
      <c r="A173" s="79" t="str">
        <f>Ansøgning!A188</f>
        <v/>
      </c>
      <c r="B173" s="80">
        <f>Ansøgning!B188</f>
        <v>0</v>
      </c>
      <c r="C173" s="81">
        <f>Ansøgning!C188</f>
        <v>0</v>
      </c>
      <c r="D173" s="75" t="s">
        <v>74</v>
      </c>
      <c r="I173" s="76" t="str">
        <f t="shared" si="2"/>
        <v/>
      </c>
    </row>
    <row r="174" spans="1:9" x14ac:dyDescent="0.3">
      <c r="A174" s="79" t="str">
        <f>Ansøgning!A189</f>
        <v/>
      </c>
      <c r="B174" s="80">
        <f>Ansøgning!B189</f>
        <v>0</v>
      </c>
      <c r="C174" s="81">
        <f>Ansøgning!C189</f>
        <v>0</v>
      </c>
      <c r="D174" s="75" t="s">
        <v>74</v>
      </c>
      <c r="I174" s="76" t="str">
        <f t="shared" si="2"/>
        <v/>
      </c>
    </row>
    <row r="175" spans="1:9" x14ac:dyDescent="0.3">
      <c r="A175" s="79" t="str">
        <f>Ansøgning!A190</f>
        <v/>
      </c>
      <c r="B175" s="80">
        <f>Ansøgning!B190</f>
        <v>0</v>
      </c>
      <c r="C175" s="81">
        <f>Ansøgning!C190</f>
        <v>0</v>
      </c>
      <c r="D175" s="75" t="s">
        <v>74</v>
      </c>
      <c r="I175" s="76" t="str">
        <f t="shared" si="2"/>
        <v/>
      </c>
    </row>
    <row r="176" spans="1:9" x14ac:dyDescent="0.3">
      <c r="A176" s="79" t="str">
        <f>Ansøgning!A191</f>
        <v/>
      </c>
      <c r="B176" s="80">
        <f>Ansøgning!B191</f>
        <v>0</v>
      </c>
      <c r="C176" s="81">
        <f>Ansøgning!C191</f>
        <v>0</v>
      </c>
      <c r="D176" s="75" t="s">
        <v>74</v>
      </c>
      <c r="I176" s="76" t="str">
        <f t="shared" si="2"/>
        <v/>
      </c>
    </row>
    <row r="177" spans="1:9" x14ac:dyDescent="0.3">
      <c r="A177" s="79" t="str">
        <f>Ansøgning!A192</f>
        <v/>
      </c>
      <c r="B177" s="80">
        <f>Ansøgning!B192</f>
        <v>0</v>
      </c>
      <c r="C177" s="81">
        <f>Ansøgning!C192</f>
        <v>0</v>
      </c>
      <c r="D177" s="75" t="s">
        <v>74</v>
      </c>
      <c r="I177" s="76" t="str">
        <f t="shared" si="2"/>
        <v/>
      </c>
    </row>
    <row r="178" spans="1:9" x14ac:dyDescent="0.3">
      <c r="A178" s="79" t="str">
        <f>Ansøgning!A193</f>
        <v/>
      </c>
      <c r="B178" s="80">
        <f>Ansøgning!B193</f>
        <v>0</v>
      </c>
      <c r="C178" s="81">
        <f>Ansøgning!C193</f>
        <v>0</v>
      </c>
      <c r="D178" s="75" t="s">
        <v>74</v>
      </c>
      <c r="I178" s="76" t="str">
        <f t="shared" si="2"/>
        <v/>
      </c>
    </row>
    <row r="179" spans="1:9" x14ac:dyDescent="0.3">
      <c r="A179" s="79" t="str">
        <f>Ansøgning!A194</f>
        <v/>
      </c>
      <c r="B179" s="80">
        <f>Ansøgning!B194</f>
        <v>0</v>
      </c>
      <c r="C179" s="81">
        <f>Ansøgning!C194</f>
        <v>0</v>
      </c>
      <c r="D179" s="75" t="s">
        <v>74</v>
      </c>
      <c r="I179" s="76" t="str">
        <f t="shared" si="2"/>
        <v/>
      </c>
    </row>
    <row r="180" spans="1:9" x14ac:dyDescent="0.3">
      <c r="A180" s="79" t="str">
        <f>Ansøgning!A195</f>
        <v/>
      </c>
      <c r="B180" s="80">
        <f>Ansøgning!B195</f>
        <v>0</v>
      </c>
      <c r="C180" s="81">
        <f>Ansøgning!C195</f>
        <v>0</v>
      </c>
      <c r="D180" s="75" t="s">
        <v>74</v>
      </c>
      <c r="I180" s="76" t="str">
        <f t="shared" si="2"/>
        <v/>
      </c>
    </row>
    <row r="181" spans="1:9" x14ac:dyDescent="0.3">
      <c r="A181" s="79" t="str">
        <f>Ansøgning!A196</f>
        <v/>
      </c>
      <c r="B181" s="80">
        <f>Ansøgning!B196</f>
        <v>0</v>
      </c>
      <c r="C181" s="81">
        <f>Ansøgning!C196</f>
        <v>0</v>
      </c>
      <c r="D181" s="75" t="s">
        <v>74</v>
      </c>
      <c r="I181" s="76" t="str">
        <f t="shared" si="2"/>
        <v/>
      </c>
    </row>
    <row r="182" spans="1:9" x14ac:dyDescent="0.3">
      <c r="A182" s="79" t="str">
        <f>Ansøgning!A197</f>
        <v/>
      </c>
      <c r="B182" s="80">
        <f>Ansøgning!B197</f>
        <v>0</v>
      </c>
      <c r="C182" s="81">
        <f>Ansøgning!C197</f>
        <v>0</v>
      </c>
      <c r="D182" s="75" t="s">
        <v>74</v>
      </c>
      <c r="I182" s="76" t="str">
        <f t="shared" si="2"/>
        <v/>
      </c>
    </row>
    <row r="183" spans="1:9" x14ac:dyDescent="0.3">
      <c r="A183" s="79" t="str">
        <f>Ansøgning!A198</f>
        <v/>
      </c>
      <c r="B183" s="80">
        <f>Ansøgning!B198</f>
        <v>0</v>
      </c>
      <c r="C183" s="81">
        <f>Ansøgning!C198</f>
        <v>0</v>
      </c>
      <c r="D183" s="75" t="s">
        <v>74</v>
      </c>
      <c r="I183" s="76" t="str">
        <f t="shared" si="2"/>
        <v/>
      </c>
    </row>
    <row r="184" spans="1:9" x14ac:dyDescent="0.3">
      <c r="A184" s="79" t="str">
        <f>Ansøgning!A199</f>
        <v/>
      </c>
      <c r="B184" s="80">
        <f>Ansøgning!B199</f>
        <v>0</v>
      </c>
      <c r="C184" s="81">
        <f>Ansøgning!C199</f>
        <v>0</v>
      </c>
      <c r="D184" s="75" t="s">
        <v>74</v>
      </c>
      <c r="I184" s="76" t="str">
        <f t="shared" si="2"/>
        <v/>
      </c>
    </row>
    <row r="185" spans="1:9" x14ac:dyDescent="0.3">
      <c r="A185" s="79" t="str">
        <f>Ansøgning!A200</f>
        <v/>
      </c>
      <c r="B185" s="80">
        <f>Ansøgning!B200</f>
        <v>0</v>
      </c>
      <c r="C185" s="81">
        <f>Ansøgning!C200</f>
        <v>0</v>
      </c>
      <c r="D185" s="75" t="s">
        <v>74</v>
      </c>
      <c r="I185" s="76" t="str">
        <f t="shared" si="2"/>
        <v/>
      </c>
    </row>
    <row r="186" spans="1:9" x14ac:dyDescent="0.3">
      <c r="A186" s="79" t="str">
        <f>Ansøgning!A201</f>
        <v/>
      </c>
      <c r="B186" s="80">
        <f>Ansøgning!B201</f>
        <v>0</v>
      </c>
      <c r="C186" s="81">
        <f>Ansøgning!C201</f>
        <v>0</v>
      </c>
      <c r="D186" s="75" t="s">
        <v>74</v>
      </c>
      <c r="I186" s="76" t="str">
        <f t="shared" si="2"/>
        <v/>
      </c>
    </row>
    <row r="187" spans="1:9" x14ac:dyDescent="0.3">
      <c r="A187" s="79" t="str">
        <f>Ansøgning!A202</f>
        <v/>
      </c>
      <c r="B187" s="80">
        <f>Ansøgning!B202</f>
        <v>0</v>
      </c>
      <c r="C187" s="81">
        <f>Ansøgning!C202</f>
        <v>0</v>
      </c>
      <c r="D187" s="75" t="s">
        <v>74</v>
      </c>
      <c r="I187" s="76" t="str">
        <f t="shared" si="2"/>
        <v/>
      </c>
    </row>
    <row r="188" spans="1:9" x14ac:dyDescent="0.3">
      <c r="A188" s="79" t="str">
        <f>Ansøgning!A203</f>
        <v/>
      </c>
      <c r="B188" s="80">
        <f>Ansøgning!B203</f>
        <v>0</v>
      </c>
      <c r="C188" s="81">
        <f>Ansøgning!C203</f>
        <v>0</v>
      </c>
      <c r="D188" s="75" t="s">
        <v>74</v>
      </c>
      <c r="I188" s="76" t="str">
        <f t="shared" si="2"/>
        <v/>
      </c>
    </row>
    <row r="189" spans="1:9" x14ac:dyDescent="0.3">
      <c r="A189" s="79" t="str">
        <f>Ansøgning!A204</f>
        <v/>
      </c>
      <c r="B189" s="80">
        <f>Ansøgning!B204</f>
        <v>0</v>
      </c>
      <c r="C189" s="81">
        <f>Ansøgning!C204</f>
        <v>0</v>
      </c>
      <c r="D189" s="75" t="s">
        <v>74</v>
      </c>
      <c r="I189" s="76" t="str">
        <f t="shared" si="2"/>
        <v/>
      </c>
    </row>
    <row r="190" spans="1:9" x14ac:dyDescent="0.3">
      <c r="A190" s="79" t="str">
        <f>Ansøgning!A205</f>
        <v/>
      </c>
      <c r="B190" s="80">
        <f>Ansøgning!B205</f>
        <v>0</v>
      </c>
      <c r="C190" s="81">
        <f>Ansøgning!C205</f>
        <v>0</v>
      </c>
      <c r="D190" s="75" t="s">
        <v>74</v>
      </c>
      <c r="I190" s="76" t="str">
        <f t="shared" si="2"/>
        <v/>
      </c>
    </row>
    <row r="191" spans="1:9" x14ac:dyDescent="0.3">
      <c r="A191" s="79" t="str">
        <f>Ansøgning!A206</f>
        <v/>
      </c>
      <c r="B191" s="80">
        <f>Ansøgning!B206</f>
        <v>0</v>
      </c>
      <c r="C191" s="81">
        <f>Ansøgning!C206</f>
        <v>0</v>
      </c>
      <c r="D191" s="75" t="s">
        <v>74</v>
      </c>
      <c r="I191" s="76" t="str">
        <f t="shared" si="2"/>
        <v/>
      </c>
    </row>
    <row r="192" spans="1:9" x14ac:dyDescent="0.3">
      <c r="A192" s="79" t="str">
        <f>Ansøgning!A207</f>
        <v/>
      </c>
      <c r="B192" s="80">
        <f>Ansøgning!B207</f>
        <v>0</v>
      </c>
      <c r="C192" s="81">
        <f>Ansøgning!C207</f>
        <v>0</v>
      </c>
      <c r="D192" s="75" t="s">
        <v>74</v>
      </c>
      <c r="I192" s="76" t="str">
        <f t="shared" si="2"/>
        <v/>
      </c>
    </row>
    <row r="193" spans="1:9" x14ac:dyDescent="0.3">
      <c r="A193" s="79" t="str">
        <f>Ansøgning!A208</f>
        <v/>
      </c>
      <c r="B193" s="80">
        <f>Ansøgning!B208</f>
        <v>0</v>
      </c>
      <c r="C193" s="81">
        <f>Ansøgning!C208</f>
        <v>0</v>
      </c>
      <c r="D193" s="75" t="s">
        <v>74</v>
      </c>
      <c r="I193" s="76" t="str">
        <f t="shared" si="2"/>
        <v/>
      </c>
    </row>
    <row r="194" spans="1:9" x14ac:dyDescent="0.3">
      <c r="A194" s="79" t="str">
        <f>Ansøgning!A209</f>
        <v/>
      </c>
      <c r="B194" s="80">
        <f>Ansøgning!B209</f>
        <v>0</v>
      </c>
      <c r="C194" s="81">
        <f>Ansøgning!C209</f>
        <v>0</v>
      </c>
      <c r="D194" s="75" t="s">
        <v>74</v>
      </c>
      <c r="I194" s="76" t="str">
        <f t="shared" si="2"/>
        <v/>
      </c>
    </row>
    <row r="195" spans="1:9" x14ac:dyDescent="0.3">
      <c r="A195" s="79" t="str">
        <f>Ansøgning!A210</f>
        <v/>
      </c>
      <c r="B195" s="80">
        <f>Ansøgning!B210</f>
        <v>0</v>
      </c>
      <c r="C195" s="81">
        <f>Ansøgning!C210</f>
        <v>0</v>
      </c>
      <c r="D195" s="75" t="s">
        <v>74</v>
      </c>
      <c r="I195" s="76" t="str">
        <f t="shared" si="2"/>
        <v/>
      </c>
    </row>
    <row r="196" spans="1:9" x14ac:dyDescent="0.3">
      <c r="A196" s="79" t="str">
        <f>Ansøgning!A211</f>
        <v/>
      </c>
      <c r="B196" s="80">
        <f>Ansøgning!B211</f>
        <v>0</v>
      </c>
      <c r="C196" s="81">
        <f>Ansøgning!C211</f>
        <v>0</v>
      </c>
      <c r="D196" s="75" t="s">
        <v>74</v>
      </c>
      <c r="I196" s="76" t="str">
        <f t="shared" si="2"/>
        <v/>
      </c>
    </row>
    <row r="197" spans="1:9" x14ac:dyDescent="0.3">
      <c r="A197" s="79" t="str">
        <f>Ansøgning!A212</f>
        <v/>
      </c>
      <c r="B197" s="80">
        <f>Ansøgning!B212</f>
        <v>0</v>
      </c>
      <c r="C197" s="81">
        <f>Ansøgning!C212</f>
        <v>0</v>
      </c>
      <c r="D197" s="75" t="s">
        <v>74</v>
      </c>
      <c r="I197" s="76" t="str">
        <f t="shared" si="2"/>
        <v/>
      </c>
    </row>
    <row r="198" spans="1:9" x14ac:dyDescent="0.3">
      <c r="A198" s="79" t="str">
        <f>Ansøgning!A213</f>
        <v/>
      </c>
      <c r="B198" s="80">
        <f>Ansøgning!B213</f>
        <v>0</v>
      </c>
      <c r="C198" s="81">
        <f>Ansøgning!C213</f>
        <v>0</v>
      </c>
      <c r="D198" s="75" t="s">
        <v>74</v>
      </c>
      <c r="I198" s="76" t="str">
        <f t="shared" si="2"/>
        <v/>
      </c>
    </row>
    <row r="199" spans="1:9" x14ac:dyDescent="0.3">
      <c r="A199" s="79" t="str">
        <f>Ansøgning!A214</f>
        <v/>
      </c>
      <c r="B199" s="80">
        <f>Ansøgning!B214</f>
        <v>0</v>
      </c>
      <c r="C199" s="81">
        <f>Ansøgning!C214</f>
        <v>0</v>
      </c>
      <c r="D199" s="75" t="s">
        <v>74</v>
      </c>
      <c r="I199" s="76" t="str">
        <f t="shared" ref="I199:I262" si="3">IF(D199="Ja",(E199-F199)+(G199-H199),"")</f>
        <v/>
      </c>
    </row>
    <row r="200" spans="1:9" x14ac:dyDescent="0.3">
      <c r="A200" s="79" t="str">
        <f>Ansøgning!A215</f>
        <v/>
      </c>
      <c r="B200" s="80">
        <f>Ansøgning!B215</f>
        <v>0</v>
      </c>
      <c r="C200" s="81">
        <f>Ansøgning!C215</f>
        <v>0</v>
      </c>
      <c r="D200" s="75" t="s">
        <v>74</v>
      </c>
      <c r="I200" s="76" t="str">
        <f t="shared" si="3"/>
        <v/>
      </c>
    </row>
    <row r="201" spans="1:9" x14ac:dyDescent="0.3">
      <c r="A201" s="79" t="str">
        <f>Ansøgning!A216</f>
        <v/>
      </c>
      <c r="B201" s="80">
        <f>Ansøgning!B216</f>
        <v>0</v>
      </c>
      <c r="C201" s="81">
        <f>Ansøgning!C216</f>
        <v>0</v>
      </c>
      <c r="D201" s="75" t="s">
        <v>74</v>
      </c>
      <c r="I201" s="76" t="str">
        <f t="shared" si="3"/>
        <v/>
      </c>
    </row>
    <row r="202" spans="1:9" x14ac:dyDescent="0.3">
      <c r="A202" s="79" t="str">
        <f>Ansøgning!A217</f>
        <v/>
      </c>
      <c r="B202" s="80">
        <f>Ansøgning!B217</f>
        <v>0</v>
      </c>
      <c r="C202" s="81">
        <f>Ansøgning!C217</f>
        <v>0</v>
      </c>
      <c r="D202" s="75" t="s">
        <v>74</v>
      </c>
      <c r="I202" s="76" t="str">
        <f t="shared" si="3"/>
        <v/>
      </c>
    </row>
    <row r="203" spans="1:9" x14ac:dyDescent="0.3">
      <c r="A203" s="79" t="str">
        <f>Ansøgning!A218</f>
        <v/>
      </c>
      <c r="B203" s="80">
        <f>Ansøgning!B218</f>
        <v>0</v>
      </c>
      <c r="C203" s="81">
        <f>Ansøgning!C218</f>
        <v>0</v>
      </c>
      <c r="D203" s="75" t="s">
        <v>74</v>
      </c>
      <c r="I203" s="76" t="str">
        <f t="shared" si="3"/>
        <v/>
      </c>
    </row>
    <row r="204" spans="1:9" x14ac:dyDescent="0.3">
      <c r="A204" s="79" t="str">
        <f>Ansøgning!A219</f>
        <v/>
      </c>
      <c r="B204" s="80">
        <f>Ansøgning!B219</f>
        <v>0</v>
      </c>
      <c r="C204" s="81">
        <f>Ansøgning!C219</f>
        <v>0</v>
      </c>
      <c r="D204" s="75" t="s">
        <v>74</v>
      </c>
      <c r="I204" s="76" t="str">
        <f t="shared" si="3"/>
        <v/>
      </c>
    </row>
    <row r="205" spans="1:9" x14ac:dyDescent="0.3">
      <c r="A205" s="79" t="str">
        <f>Ansøgning!A220</f>
        <v/>
      </c>
      <c r="B205" s="80">
        <f>Ansøgning!B220</f>
        <v>0</v>
      </c>
      <c r="C205" s="81">
        <f>Ansøgning!C220</f>
        <v>0</v>
      </c>
      <c r="D205" s="75" t="s">
        <v>74</v>
      </c>
      <c r="I205" s="76" t="str">
        <f t="shared" si="3"/>
        <v/>
      </c>
    </row>
    <row r="206" spans="1:9" x14ac:dyDescent="0.3">
      <c r="A206" s="79" t="str">
        <f>Ansøgning!A221</f>
        <v/>
      </c>
      <c r="B206" s="80">
        <f>Ansøgning!B221</f>
        <v>0</v>
      </c>
      <c r="C206" s="81">
        <f>Ansøgning!C221</f>
        <v>0</v>
      </c>
      <c r="D206" s="75" t="s">
        <v>74</v>
      </c>
      <c r="I206" s="76" t="str">
        <f t="shared" si="3"/>
        <v/>
      </c>
    </row>
    <row r="207" spans="1:9" x14ac:dyDescent="0.3">
      <c r="A207" s="79" t="str">
        <f>Ansøgning!A222</f>
        <v/>
      </c>
      <c r="B207" s="80">
        <f>Ansøgning!B222</f>
        <v>0</v>
      </c>
      <c r="C207" s="81">
        <f>Ansøgning!C222</f>
        <v>0</v>
      </c>
      <c r="D207" s="75" t="s">
        <v>74</v>
      </c>
      <c r="I207" s="76" t="str">
        <f t="shared" si="3"/>
        <v/>
      </c>
    </row>
    <row r="208" spans="1:9" x14ac:dyDescent="0.3">
      <c r="A208" s="79" t="str">
        <f>Ansøgning!A223</f>
        <v/>
      </c>
      <c r="B208" s="80">
        <f>Ansøgning!B223</f>
        <v>0</v>
      </c>
      <c r="C208" s="81">
        <f>Ansøgning!C223</f>
        <v>0</v>
      </c>
      <c r="D208" s="75" t="s">
        <v>74</v>
      </c>
      <c r="I208" s="76" t="str">
        <f t="shared" si="3"/>
        <v/>
      </c>
    </row>
    <row r="209" spans="1:9" x14ac:dyDescent="0.3">
      <c r="A209" s="79" t="str">
        <f>Ansøgning!A224</f>
        <v/>
      </c>
      <c r="B209" s="80">
        <f>Ansøgning!B224</f>
        <v>0</v>
      </c>
      <c r="C209" s="81">
        <f>Ansøgning!C224</f>
        <v>0</v>
      </c>
      <c r="D209" s="75" t="s">
        <v>74</v>
      </c>
      <c r="I209" s="76" t="str">
        <f t="shared" si="3"/>
        <v/>
      </c>
    </row>
    <row r="210" spans="1:9" x14ac:dyDescent="0.3">
      <c r="A210" s="79" t="str">
        <f>Ansøgning!A225</f>
        <v/>
      </c>
      <c r="B210" s="80">
        <f>Ansøgning!B225</f>
        <v>0</v>
      </c>
      <c r="C210" s="81">
        <f>Ansøgning!C225</f>
        <v>0</v>
      </c>
      <c r="D210" s="75" t="s">
        <v>74</v>
      </c>
      <c r="I210" s="76" t="str">
        <f t="shared" si="3"/>
        <v/>
      </c>
    </row>
    <row r="211" spans="1:9" x14ac:dyDescent="0.3">
      <c r="A211" s="79" t="str">
        <f>Ansøgning!A226</f>
        <v/>
      </c>
      <c r="B211" s="80">
        <f>Ansøgning!B226</f>
        <v>0</v>
      </c>
      <c r="C211" s="81">
        <f>Ansøgning!C226</f>
        <v>0</v>
      </c>
      <c r="D211" s="75" t="s">
        <v>74</v>
      </c>
      <c r="I211" s="76" t="str">
        <f t="shared" si="3"/>
        <v/>
      </c>
    </row>
    <row r="212" spans="1:9" x14ac:dyDescent="0.3">
      <c r="A212" s="79" t="str">
        <f>Ansøgning!A227</f>
        <v/>
      </c>
      <c r="B212" s="80">
        <f>Ansøgning!B227</f>
        <v>0</v>
      </c>
      <c r="C212" s="81">
        <f>Ansøgning!C227</f>
        <v>0</v>
      </c>
      <c r="D212" s="75" t="s">
        <v>74</v>
      </c>
      <c r="I212" s="76" t="str">
        <f t="shared" si="3"/>
        <v/>
      </c>
    </row>
    <row r="213" spans="1:9" x14ac:dyDescent="0.3">
      <c r="A213" s="79" t="str">
        <f>Ansøgning!A228</f>
        <v/>
      </c>
      <c r="B213" s="80">
        <f>Ansøgning!B228</f>
        <v>0</v>
      </c>
      <c r="C213" s="81">
        <f>Ansøgning!C228</f>
        <v>0</v>
      </c>
      <c r="D213" s="75" t="s">
        <v>74</v>
      </c>
      <c r="I213" s="76" t="str">
        <f t="shared" si="3"/>
        <v/>
      </c>
    </row>
    <row r="214" spans="1:9" x14ac:dyDescent="0.3">
      <c r="A214" s="79" t="str">
        <f>Ansøgning!A229</f>
        <v/>
      </c>
      <c r="B214" s="80">
        <f>Ansøgning!B229</f>
        <v>0</v>
      </c>
      <c r="C214" s="81">
        <f>Ansøgning!C229</f>
        <v>0</v>
      </c>
      <c r="D214" s="75" t="s">
        <v>74</v>
      </c>
      <c r="I214" s="76" t="str">
        <f t="shared" si="3"/>
        <v/>
      </c>
    </row>
    <row r="215" spans="1:9" x14ac:dyDescent="0.3">
      <c r="A215" s="79" t="str">
        <f>Ansøgning!A230</f>
        <v/>
      </c>
      <c r="B215" s="80">
        <f>Ansøgning!B230</f>
        <v>0</v>
      </c>
      <c r="C215" s="81">
        <f>Ansøgning!C230</f>
        <v>0</v>
      </c>
      <c r="D215" s="75" t="s">
        <v>74</v>
      </c>
      <c r="I215" s="76" t="str">
        <f t="shared" si="3"/>
        <v/>
      </c>
    </row>
    <row r="216" spans="1:9" x14ac:dyDescent="0.3">
      <c r="A216" s="79" t="str">
        <f>Ansøgning!A231</f>
        <v/>
      </c>
      <c r="B216" s="80">
        <f>Ansøgning!B231</f>
        <v>0</v>
      </c>
      <c r="C216" s="81">
        <f>Ansøgning!C231</f>
        <v>0</v>
      </c>
      <c r="D216" s="75" t="s">
        <v>74</v>
      </c>
      <c r="I216" s="76" t="str">
        <f t="shared" si="3"/>
        <v/>
      </c>
    </row>
    <row r="217" spans="1:9" x14ac:dyDescent="0.3">
      <c r="A217" s="79" t="str">
        <f>Ansøgning!A232</f>
        <v/>
      </c>
      <c r="B217" s="80">
        <f>Ansøgning!B232</f>
        <v>0</v>
      </c>
      <c r="C217" s="81">
        <f>Ansøgning!C232</f>
        <v>0</v>
      </c>
      <c r="D217" s="75" t="s">
        <v>74</v>
      </c>
      <c r="I217" s="76" t="str">
        <f t="shared" si="3"/>
        <v/>
      </c>
    </row>
    <row r="218" spans="1:9" x14ac:dyDescent="0.3">
      <c r="A218" s="79" t="str">
        <f>Ansøgning!A233</f>
        <v/>
      </c>
      <c r="B218" s="80">
        <f>Ansøgning!B233</f>
        <v>0</v>
      </c>
      <c r="C218" s="81">
        <f>Ansøgning!C233</f>
        <v>0</v>
      </c>
      <c r="D218" s="75" t="s">
        <v>74</v>
      </c>
      <c r="I218" s="76" t="str">
        <f t="shared" si="3"/>
        <v/>
      </c>
    </row>
    <row r="219" spans="1:9" x14ac:dyDescent="0.3">
      <c r="A219" s="79" t="str">
        <f>Ansøgning!A234</f>
        <v/>
      </c>
      <c r="B219" s="80">
        <f>Ansøgning!B234</f>
        <v>0</v>
      </c>
      <c r="C219" s="81">
        <f>Ansøgning!C234</f>
        <v>0</v>
      </c>
      <c r="D219" s="75" t="s">
        <v>74</v>
      </c>
      <c r="I219" s="76" t="str">
        <f t="shared" si="3"/>
        <v/>
      </c>
    </row>
    <row r="220" spans="1:9" x14ac:dyDescent="0.3">
      <c r="A220" s="79" t="str">
        <f>Ansøgning!A235</f>
        <v/>
      </c>
      <c r="B220" s="80">
        <f>Ansøgning!B235</f>
        <v>0</v>
      </c>
      <c r="C220" s="81">
        <f>Ansøgning!C235</f>
        <v>0</v>
      </c>
      <c r="D220" s="75" t="s">
        <v>74</v>
      </c>
      <c r="I220" s="76" t="str">
        <f t="shared" si="3"/>
        <v/>
      </c>
    </row>
    <row r="221" spans="1:9" x14ac:dyDescent="0.3">
      <c r="A221" s="79" t="str">
        <f>Ansøgning!A236</f>
        <v/>
      </c>
      <c r="B221" s="80">
        <f>Ansøgning!B236</f>
        <v>0</v>
      </c>
      <c r="C221" s="81">
        <f>Ansøgning!C236</f>
        <v>0</v>
      </c>
      <c r="D221" s="75" t="s">
        <v>74</v>
      </c>
      <c r="I221" s="76" t="str">
        <f t="shared" si="3"/>
        <v/>
      </c>
    </row>
    <row r="222" spans="1:9" x14ac:dyDescent="0.3">
      <c r="A222" s="79" t="str">
        <f>Ansøgning!A237</f>
        <v/>
      </c>
      <c r="B222" s="80">
        <f>Ansøgning!B237</f>
        <v>0</v>
      </c>
      <c r="C222" s="81">
        <f>Ansøgning!C237</f>
        <v>0</v>
      </c>
      <c r="D222" s="75" t="s">
        <v>74</v>
      </c>
      <c r="I222" s="76" t="str">
        <f t="shared" si="3"/>
        <v/>
      </c>
    </row>
    <row r="223" spans="1:9" x14ac:dyDescent="0.3">
      <c r="A223" s="79" t="str">
        <f>Ansøgning!A238</f>
        <v/>
      </c>
      <c r="B223" s="80">
        <f>Ansøgning!B238</f>
        <v>0</v>
      </c>
      <c r="C223" s="81">
        <f>Ansøgning!C238</f>
        <v>0</v>
      </c>
      <c r="D223" s="75" t="s">
        <v>74</v>
      </c>
      <c r="I223" s="76" t="str">
        <f t="shared" si="3"/>
        <v/>
      </c>
    </row>
    <row r="224" spans="1:9" x14ac:dyDescent="0.3">
      <c r="A224" s="79" t="str">
        <f>Ansøgning!A239</f>
        <v/>
      </c>
      <c r="B224" s="80">
        <f>Ansøgning!B239</f>
        <v>0</v>
      </c>
      <c r="C224" s="81">
        <f>Ansøgning!C239</f>
        <v>0</v>
      </c>
      <c r="D224" s="75" t="s">
        <v>74</v>
      </c>
      <c r="I224" s="76" t="str">
        <f t="shared" si="3"/>
        <v/>
      </c>
    </row>
    <row r="225" spans="1:9" x14ac:dyDescent="0.3">
      <c r="A225" s="79" t="str">
        <f>Ansøgning!A240</f>
        <v/>
      </c>
      <c r="B225" s="80">
        <f>Ansøgning!B240</f>
        <v>0</v>
      </c>
      <c r="C225" s="81">
        <f>Ansøgning!C240</f>
        <v>0</v>
      </c>
      <c r="D225" s="75" t="s">
        <v>74</v>
      </c>
      <c r="I225" s="76" t="str">
        <f t="shared" si="3"/>
        <v/>
      </c>
    </row>
    <row r="226" spans="1:9" x14ac:dyDescent="0.3">
      <c r="A226" s="79" t="str">
        <f>Ansøgning!A241</f>
        <v/>
      </c>
      <c r="B226" s="80">
        <f>Ansøgning!B241</f>
        <v>0</v>
      </c>
      <c r="C226" s="81">
        <f>Ansøgning!C241</f>
        <v>0</v>
      </c>
      <c r="D226" s="75" t="s">
        <v>74</v>
      </c>
      <c r="I226" s="76" t="str">
        <f t="shared" si="3"/>
        <v/>
      </c>
    </row>
    <row r="227" spans="1:9" x14ac:dyDescent="0.3">
      <c r="A227" s="79" t="str">
        <f>Ansøgning!A242</f>
        <v/>
      </c>
      <c r="B227" s="80">
        <f>Ansøgning!B242</f>
        <v>0</v>
      </c>
      <c r="C227" s="81">
        <f>Ansøgning!C242</f>
        <v>0</v>
      </c>
      <c r="D227" s="75" t="s">
        <v>74</v>
      </c>
      <c r="I227" s="76" t="str">
        <f t="shared" si="3"/>
        <v/>
      </c>
    </row>
    <row r="228" spans="1:9" x14ac:dyDescent="0.3">
      <c r="A228" s="79" t="str">
        <f>Ansøgning!A243</f>
        <v/>
      </c>
      <c r="B228" s="80">
        <f>Ansøgning!B243</f>
        <v>0</v>
      </c>
      <c r="C228" s="81">
        <f>Ansøgning!C243</f>
        <v>0</v>
      </c>
      <c r="D228" s="75" t="s">
        <v>74</v>
      </c>
      <c r="I228" s="76" t="str">
        <f t="shared" si="3"/>
        <v/>
      </c>
    </row>
    <row r="229" spans="1:9" x14ac:dyDescent="0.3">
      <c r="A229" s="79" t="str">
        <f>Ansøgning!A244</f>
        <v/>
      </c>
      <c r="B229" s="80">
        <f>Ansøgning!B244</f>
        <v>0</v>
      </c>
      <c r="C229" s="81">
        <f>Ansøgning!C244</f>
        <v>0</v>
      </c>
      <c r="D229" s="75" t="s">
        <v>74</v>
      </c>
      <c r="I229" s="76" t="str">
        <f t="shared" si="3"/>
        <v/>
      </c>
    </row>
    <row r="230" spans="1:9" x14ac:dyDescent="0.3">
      <c r="A230" s="79" t="str">
        <f>Ansøgning!A245</f>
        <v/>
      </c>
      <c r="B230" s="80">
        <f>Ansøgning!B245</f>
        <v>0</v>
      </c>
      <c r="C230" s="81">
        <f>Ansøgning!C245</f>
        <v>0</v>
      </c>
      <c r="D230" s="75" t="s">
        <v>74</v>
      </c>
      <c r="I230" s="76" t="str">
        <f t="shared" si="3"/>
        <v/>
      </c>
    </row>
    <row r="231" spans="1:9" x14ac:dyDescent="0.3">
      <c r="A231" s="79" t="str">
        <f>Ansøgning!A246</f>
        <v/>
      </c>
      <c r="B231" s="80">
        <f>Ansøgning!B246</f>
        <v>0</v>
      </c>
      <c r="C231" s="81">
        <f>Ansøgning!C246</f>
        <v>0</v>
      </c>
      <c r="D231" s="75" t="s">
        <v>74</v>
      </c>
      <c r="I231" s="76" t="str">
        <f t="shared" si="3"/>
        <v/>
      </c>
    </row>
    <row r="232" spans="1:9" x14ac:dyDescent="0.3">
      <c r="A232" s="79" t="str">
        <f>Ansøgning!A247</f>
        <v/>
      </c>
      <c r="B232" s="80">
        <f>Ansøgning!B247</f>
        <v>0</v>
      </c>
      <c r="C232" s="81">
        <f>Ansøgning!C247</f>
        <v>0</v>
      </c>
      <c r="D232" s="75" t="s">
        <v>74</v>
      </c>
      <c r="I232" s="76" t="str">
        <f t="shared" si="3"/>
        <v/>
      </c>
    </row>
    <row r="233" spans="1:9" x14ac:dyDescent="0.3">
      <c r="A233" s="79" t="str">
        <f>Ansøgning!A248</f>
        <v/>
      </c>
      <c r="B233" s="80">
        <f>Ansøgning!B248</f>
        <v>0</v>
      </c>
      <c r="C233" s="81">
        <f>Ansøgning!C248</f>
        <v>0</v>
      </c>
      <c r="D233" s="75" t="s">
        <v>74</v>
      </c>
      <c r="I233" s="76" t="str">
        <f t="shared" si="3"/>
        <v/>
      </c>
    </row>
    <row r="234" spans="1:9" x14ac:dyDescent="0.3">
      <c r="A234" s="79" t="str">
        <f>Ansøgning!A249</f>
        <v/>
      </c>
      <c r="B234" s="80">
        <f>Ansøgning!B249</f>
        <v>0</v>
      </c>
      <c r="C234" s="81">
        <f>Ansøgning!C249</f>
        <v>0</v>
      </c>
      <c r="D234" s="75" t="s">
        <v>74</v>
      </c>
      <c r="I234" s="76" t="str">
        <f t="shared" si="3"/>
        <v/>
      </c>
    </row>
    <row r="235" spans="1:9" x14ac:dyDescent="0.3">
      <c r="A235" s="79" t="str">
        <f>Ansøgning!A250</f>
        <v/>
      </c>
      <c r="B235" s="80">
        <f>Ansøgning!B250</f>
        <v>0</v>
      </c>
      <c r="C235" s="81">
        <f>Ansøgning!C250</f>
        <v>0</v>
      </c>
      <c r="D235" s="75" t="s">
        <v>74</v>
      </c>
      <c r="I235" s="76" t="str">
        <f t="shared" si="3"/>
        <v/>
      </c>
    </row>
    <row r="236" spans="1:9" x14ac:dyDescent="0.3">
      <c r="A236" s="79" t="str">
        <f>Ansøgning!A251</f>
        <v/>
      </c>
      <c r="B236" s="80">
        <f>Ansøgning!B251</f>
        <v>0</v>
      </c>
      <c r="C236" s="81">
        <f>Ansøgning!C251</f>
        <v>0</v>
      </c>
      <c r="D236" s="75" t="s">
        <v>74</v>
      </c>
      <c r="I236" s="76" t="str">
        <f t="shared" si="3"/>
        <v/>
      </c>
    </row>
    <row r="237" spans="1:9" x14ac:dyDescent="0.3">
      <c r="A237" s="79" t="str">
        <f>Ansøgning!A252</f>
        <v/>
      </c>
      <c r="B237" s="80">
        <f>Ansøgning!B252</f>
        <v>0</v>
      </c>
      <c r="C237" s="81">
        <f>Ansøgning!C252</f>
        <v>0</v>
      </c>
      <c r="D237" s="75" t="s">
        <v>74</v>
      </c>
      <c r="I237" s="76" t="str">
        <f t="shared" si="3"/>
        <v/>
      </c>
    </row>
    <row r="238" spans="1:9" x14ac:dyDescent="0.3">
      <c r="A238" s="79" t="str">
        <f>Ansøgning!A253</f>
        <v/>
      </c>
      <c r="B238" s="80">
        <f>Ansøgning!B253</f>
        <v>0</v>
      </c>
      <c r="C238" s="81">
        <f>Ansøgning!C253</f>
        <v>0</v>
      </c>
      <c r="D238" s="75" t="s">
        <v>74</v>
      </c>
      <c r="I238" s="76" t="str">
        <f t="shared" si="3"/>
        <v/>
      </c>
    </row>
    <row r="239" spans="1:9" x14ac:dyDescent="0.3">
      <c r="A239" s="79" t="str">
        <f>Ansøgning!A254</f>
        <v/>
      </c>
      <c r="B239" s="80">
        <f>Ansøgning!B254</f>
        <v>0</v>
      </c>
      <c r="C239" s="81">
        <f>Ansøgning!C254</f>
        <v>0</v>
      </c>
      <c r="D239" s="75" t="s">
        <v>74</v>
      </c>
      <c r="I239" s="76" t="str">
        <f t="shared" si="3"/>
        <v/>
      </c>
    </row>
    <row r="240" spans="1:9" x14ac:dyDescent="0.3">
      <c r="A240" s="79" t="str">
        <f>Ansøgning!A255</f>
        <v/>
      </c>
      <c r="B240" s="80">
        <f>Ansøgning!B255</f>
        <v>0</v>
      </c>
      <c r="C240" s="81">
        <f>Ansøgning!C255</f>
        <v>0</v>
      </c>
      <c r="D240" s="75" t="s">
        <v>74</v>
      </c>
      <c r="I240" s="76" t="str">
        <f t="shared" si="3"/>
        <v/>
      </c>
    </row>
    <row r="241" spans="1:9" x14ac:dyDescent="0.3">
      <c r="A241" s="79" t="str">
        <f>Ansøgning!A256</f>
        <v/>
      </c>
      <c r="B241" s="80">
        <f>Ansøgning!B256</f>
        <v>0</v>
      </c>
      <c r="C241" s="81">
        <f>Ansøgning!C256</f>
        <v>0</v>
      </c>
      <c r="D241" s="75" t="s">
        <v>74</v>
      </c>
      <c r="I241" s="76" t="str">
        <f t="shared" si="3"/>
        <v/>
      </c>
    </row>
    <row r="242" spans="1:9" x14ac:dyDescent="0.3">
      <c r="A242" s="79" t="str">
        <f>Ansøgning!A257</f>
        <v/>
      </c>
      <c r="B242" s="80">
        <f>Ansøgning!B257</f>
        <v>0</v>
      </c>
      <c r="C242" s="81">
        <f>Ansøgning!C257</f>
        <v>0</v>
      </c>
      <c r="D242" s="75" t="s">
        <v>74</v>
      </c>
      <c r="I242" s="76" t="str">
        <f t="shared" si="3"/>
        <v/>
      </c>
    </row>
    <row r="243" spans="1:9" x14ac:dyDescent="0.3">
      <c r="A243" s="79" t="str">
        <f>Ansøgning!A258</f>
        <v/>
      </c>
      <c r="B243" s="80">
        <f>Ansøgning!B258</f>
        <v>0</v>
      </c>
      <c r="C243" s="81">
        <f>Ansøgning!C258</f>
        <v>0</v>
      </c>
      <c r="D243" s="75" t="s">
        <v>74</v>
      </c>
      <c r="I243" s="76" t="str">
        <f t="shared" si="3"/>
        <v/>
      </c>
    </row>
    <row r="244" spans="1:9" x14ac:dyDescent="0.3">
      <c r="A244" s="79" t="str">
        <f>Ansøgning!A259</f>
        <v/>
      </c>
      <c r="B244" s="80">
        <f>Ansøgning!B259</f>
        <v>0</v>
      </c>
      <c r="C244" s="81">
        <f>Ansøgning!C259</f>
        <v>0</v>
      </c>
      <c r="D244" s="75" t="s">
        <v>74</v>
      </c>
      <c r="I244" s="76" t="str">
        <f t="shared" si="3"/>
        <v/>
      </c>
    </row>
    <row r="245" spans="1:9" x14ac:dyDescent="0.3">
      <c r="A245" s="79" t="str">
        <f>Ansøgning!A260</f>
        <v/>
      </c>
      <c r="B245" s="80">
        <f>Ansøgning!B260</f>
        <v>0</v>
      </c>
      <c r="C245" s="81">
        <f>Ansøgning!C260</f>
        <v>0</v>
      </c>
      <c r="D245" s="75" t="s">
        <v>74</v>
      </c>
      <c r="I245" s="76" t="str">
        <f t="shared" si="3"/>
        <v/>
      </c>
    </row>
    <row r="246" spans="1:9" x14ac:dyDescent="0.3">
      <c r="A246" s="79" t="str">
        <f>Ansøgning!A261</f>
        <v/>
      </c>
      <c r="B246" s="80">
        <f>Ansøgning!B261</f>
        <v>0</v>
      </c>
      <c r="C246" s="81">
        <f>Ansøgning!C261</f>
        <v>0</v>
      </c>
      <c r="D246" s="75" t="s">
        <v>74</v>
      </c>
      <c r="I246" s="76" t="str">
        <f t="shared" si="3"/>
        <v/>
      </c>
    </row>
    <row r="247" spans="1:9" x14ac:dyDescent="0.3">
      <c r="A247" s="79" t="str">
        <f>Ansøgning!A262</f>
        <v/>
      </c>
      <c r="B247" s="80">
        <f>Ansøgning!B262</f>
        <v>0</v>
      </c>
      <c r="C247" s="81">
        <f>Ansøgning!C262</f>
        <v>0</v>
      </c>
      <c r="D247" s="75" t="s">
        <v>74</v>
      </c>
      <c r="I247" s="76" t="str">
        <f t="shared" si="3"/>
        <v/>
      </c>
    </row>
    <row r="248" spans="1:9" x14ac:dyDescent="0.3">
      <c r="A248" s="79" t="str">
        <f>Ansøgning!A263</f>
        <v/>
      </c>
      <c r="B248" s="80">
        <f>Ansøgning!B263</f>
        <v>0</v>
      </c>
      <c r="C248" s="81">
        <f>Ansøgning!C263</f>
        <v>0</v>
      </c>
      <c r="D248" s="75" t="s">
        <v>74</v>
      </c>
      <c r="I248" s="76" t="str">
        <f t="shared" si="3"/>
        <v/>
      </c>
    </row>
    <row r="249" spans="1:9" x14ac:dyDescent="0.3">
      <c r="A249" s="79" t="str">
        <f>Ansøgning!A264</f>
        <v/>
      </c>
      <c r="B249" s="80">
        <f>Ansøgning!B264</f>
        <v>0</v>
      </c>
      <c r="C249" s="81">
        <f>Ansøgning!C264</f>
        <v>0</v>
      </c>
      <c r="D249" s="75" t="s">
        <v>74</v>
      </c>
      <c r="I249" s="76" t="str">
        <f t="shared" si="3"/>
        <v/>
      </c>
    </row>
    <row r="250" spans="1:9" x14ac:dyDescent="0.3">
      <c r="A250" s="79" t="str">
        <f>Ansøgning!A265</f>
        <v/>
      </c>
      <c r="B250" s="80">
        <f>Ansøgning!B265</f>
        <v>0</v>
      </c>
      <c r="C250" s="81">
        <f>Ansøgning!C265</f>
        <v>0</v>
      </c>
      <c r="D250" s="75" t="s">
        <v>74</v>
      </c>
      <c r="I250" s="76" t="str">
        <f t="shared" si="3"/>
        <v/>
      </c>
    </row>
    <row r="251" spans="1:9" x14ac:dyDescent="0.3">
      <c r="A251" s="79" t="str">
        <f>Ansøgning!A266</f>
        <v/>
      </c>
      <c r="B251" s="80">
        <f>Ansøgning!B266</f>
        <v>0</v>
      </c>
      <c r="C251" s="81">
        <f>Ansøgning!C266</f>
        <v>0</v>
      </c>
      <c r="D251" s="75" t="s">
        <v>74</v>
      </c>
      <c r="I251" s="76" t="str">
        <f t="shared" si="3"/>
        <v/>
      </c>
    </row>
    <row r="252" spans="1:9" x14ac:dyDescent="0.3">
      <c r="A252" s="79" t="str">
        <f>Ansøgning!A267</f>
        <v/>
      </c>
      <c r="B252" s="80">
        <f>Ansøgning!B267</f>
        <v>0</v>
      </c>
      <c r="C252" s="81">
        <f>Ansøgning!C267</f>
        <v>0</v>
      </c>
      <c r="D252" s="75" t="s">
        <v>74</v>
      </c>
      <c r="I252" s="76" t="str">
        <f t="shared" si="3"/>
        <v/>
      </c>
    </row>
    <row r="253" spans="1:9" x14ac:dyDescent="0.3">
      <c r="A253" s="79" t="str">
        <f>Ansøgning!A268</f>
        <v/>
      </c>
      <c r="B253" s="80">
        <f>Ansøgning!B268</f>
        <v>0</v>
      </c>
      <c r="C253" s="81">
        <f>Ansøgning!C268</f>
        <v>0</v>
      </c>
      <c r="D253" s="75" t="s">
        <v>74</v>
      </c>
      <c r="I253" s="76" t="str">
        <f t="shared" si="3"/>
        <v/>
      </c>
    </row>
    <row r="254" spans="1:9" x14ac:dyDescent="0.3">
      <c r="A254" s="79" t="str">
        <f>Ansøgning!A269</f>
        <v/>
      </c>
      <c r="B254" s="80">
        <f>Ansøgning!B269</f>
        <v>0</v>
      </c>
      <c r="C254" s="81">
        <f>Ansøgning!C269</f>
        <v>0</v>
      </c>
      <c r="D254" s="75" t="s">
        <v>74</v>
      </c>
      <c r="I254" s="76" t="str">
        <f t="shared" si="3"/>
        <v/>
      </c>
    </row>
    <row r="255" spans="1:9" x14ac:dyDescent="0.3">
      <c r="A255" s="79" t="str">
        <f>Ansøgning!A270</f>
        <v/>
      </c>
      <c r="B255" s="80">
        <f>Ansøgning!B270</f>
        <v>0</v>
      </c>
      <c r="C255" s="81">
        <f>Ansøgning!C270</f>
        <v>0</v>
      </c>
      <c r="D255" s="75" t="s">
        <v>74</v>
      </c>
      <c r="I255" s="76" t="str">
        <f t="shared" si="3"/>
        <v/>
      </c>
    </row>
    <row r="256" spans="1:9" x14ac:dyDescent="0.3">
      <c r="A256" s="79" t="str">
        <f>Ansøgning!A271</f>
        <v/>
      </c>
      <c r="B256" s="80">
        <f>Ansøgning!B271</f>
        <v>0</v>
      </c>
      <c r="C256" s="81">
        <f>Ansøgning!C271</f>
        <v>0</v>
      </c>
      <c r="D256" s="75" t="s">
        <v>74</v>
      </c>
      <c r="I256" s="76" t="str">
        <f t="shared" si="3"/>
        <v/>
      </c>
    </row>
    <row r="257" spans="1:9" x14ac:dyDescent="0.3">
      <c r="A257" s="79" t="str">
        <f>Ansøgning!A272</f>
        <v/>
      </c>
      <c r="B257" s="80">
        <f>Ansøgning!B272</f>
        <v>0</v>
      </c>
      <c r="C257" s="81">
        <f>Ansøgning!C272</f>
        <v>0</v>
      </c>
      <c r="D257" s="75" t="s">
        <v>74</v>
      </c>
      <c r="I257" s="76" t="str">
        <f t="shared" si="3"/>
        <v/>
      </c>
    </row>
    <row r="258" spans="1:9" x14ac:dyDescent="0.3">
      <c r="A258" s="79" t="str">
        <f>Ansøgning!A273</f>
        <v/>
      </c>
      <c r="B258" s="80">
        <f>Ansøgning!B273</f>
        <v>0</v>
      </c>
      <c r="C258" s="81">
        <f>Ansøgning!C273</f>
        <v>0</v>
      </c>
      <c r="D258" s="75" t="s">
        <v>74</v>
      </c>
      <c r="I258" s="76" t="str">
        <f t="shared" si="3"/>
        <v/>
      </c>
    </row>
    <row r="259" spans="1:9" x14ac:dyDescent="0.3">
      <c r="A259" s="79" t="str">
        <f>Ansøgning!A274</f>
        <v/>
      </c>
      <c r="B259" s="80">
        <f>Ansøgning!B274</f>
        <v>0</v>
      </c>
      <c r="C259" s="81">
        <f>Ansøgning!C274</f>
        <v>0</v>
      </c>
      <c r="D259" s="75" t="s">
        <v>74</v>
      </c>
      <c r="I259" s="76" t="str">
        <f t="shared" si="3"/>
        <v/>
      </c>
    </row>
    <row r="260" spans="1:9" x14ac:dyDescent="0.3">
      <c r="A260" s="79" t="str">
        <f>Ansøgning!A275</f>
        <v/>
      </c>
      <c r="B260" s="80">
        <f>Ansøgning!B275</f>
        <v>0</v>
      </c>
      <c r="C260" s="81">
        <f>Ansøgning!C275</f>
        <v>0</v>
      </c>
      <c r="D260" s="75" t="s">
        <v>74</v>
      </c>
      <c r="I260" s="76" t="str">
        <f t="shared" si="3"/>
        <v/>
      </c>
    </row>
    <row r="261" spans="1:9" x14ac:dyDescent="0.3">
      <c r="A261" s="79" t="str">
        <f>Ansøgning!A276</f>
        <v/>
      </c>
      <c r="B261" s="80">
        <f>Ansøgning!B276</f>
        <v>0</v>
      </c>
      <c r="C261" s="81">
        <f>Ansøgning!C276</f>
        <v>0</v>
      </c>
      <c r="D261" s="75" t="s">
        <v>74</v>
      </c>
      <c r="I261" s="76" t="str">
        <f t="shared" si="3"/>
        <v/>
      </c>
    </row>
    <row r="262" spans="1:9" x14ac:dyDescent="0.3">
      <c r="A262" s="79" t="str">
        <f>Ansøgning!A277</f>
        <v/>
      </c>
      <c r="B262" s="80">
        <f>Ansøgning!B277</f>
        <v>0</v>
      </c>
      <c r="C262" s="81">
        <f>Ansøgning!C277</f>
        <v>0</v>
      </c>
      <c r="D262" s="75" t="s">
        <v>74</v>
      </c>
      <c r="I262" s="76" t="str">
        <f t="shared" si="3"/>
        <v/>
      </c>
    </row>
    <row r="263" spans="1:9" x14ac:dyDescent="0.3">
      <c r="A263" s="79" t="str">
        <f>Ansøgning!A278</f>
        <v/>
      </c>
      <c r="B263" s="80">
        <f>Ansøgning!B278</f>
        <v>0</v>
      </c>
      <c r="C263" s="81">
        <f>Ansøgning!C278</f>
        <v>0</v>
      </c>
      <c r="D263" s="75" t="s">
        <v>74</v>
      </c>
      <c r="I263" s="76" t="str">
        <f t="shared" ref="I263:I326" si="4">IF(D263="Ja",(E263-F263)+(G263-H263),"")</f>
        <v/>
      </c>
    </row>
    <row r="264" spans="1:9" x14ac:dyDescent="0.3">
      <c r="A264" s="79" t="str">
        <f>Ansøgning!A279</f>
        <v/>
      </c>
      <c r="B264" s="80">
        <f>Ansøgning!B279</f>
        <v>0</v>
      </c>
      <c r="C264" s="81">
        <f>Ansøgning!C279</f>
        <v>0</v>
      </c>
      <c r="D264" s="75" t="s">
        <v>74</v>
      </c>
      <c r="I264" s="76" t="str">
        <f t="shared" si="4"/>
        <v/>
      </c>
    </row>
    <row r="265" spans="1:9" x14ac:dyDescent="0.3">
      <c r="A265" s="79" t="str">
        <f>Ansøgning!A280</f>
        <v/>
      </c>
      <c r="B265" s="80">
        <f>Ansøgning!B280</f>
        <v>0</v>
      </c>
      <c r="C265" s="81">
        <f>Ansøgning!C280</f>
        <v>0</v>
      </c>
      <c r="D265" s="75" t="s">
        <v>74</v>
      </c>
      <c r="I265" s="76" t="str">
        <f t="shared" si="4"/>
        <v/>
      </c>
    </row>
    <row r="266" spans="1:9" x14ac:dyDescent="0.3">
      <c r="A266" s="79" t="str">
        <f>Ansøgning!A281</f>
        <v/>
      </c>
      <c r="B266" s="80">
        <f>Ansøgning!B281</f>
        <v>0</v>
      </c>
      <c r="C266" s="81">
        <f>Ansøgning!C281</f>
        <v>0</v>
      </c>
      <c r="D266" s="75" t="s">
        <v>74</v>
      </c>
      <c r="I266" s="76" t="str">
        <f t="shared" si="4"/>
        <v/>
      </c>
    </row>
    <row r="267" spans="1:9" x14ac:dyDescent="0.3">
      <c r="A267" s="79" t="str">
        <f>Ansøgning!A282</f>
        <v/>
      </c>
      <c r="B267" s="80">
        <f>Ansøgning!B282</f>
        <v>0</v>
      </c>
      <c r="C267" s="81">
        <f>Ansøgning!C282</f>
        <v>0</v>
      </c>
      <c r="D267" s="75" t="s">
        <v>74</v>
      </c>
      <c r="I267" s="76" t="str">
        <f t="shared" si="4"/>
        <v/>
      </c>
    </row>
    <row r="268" spans="1:9" x14ac:dyDescent="0.3">
      <c r="A268" s="79" t="str">
        <f>Ansøgning!A283</f>
        <v/>
      </c>
      <c r="B268" s="80">
        <f>Ansøgning!B283</f>
        <v>0</v>
      </c>
      <c r="C268" s="81">
        <f>Ansøgning!C283</f>
        <v>0</v>
      </c>
      <c r="D268" s="75" t="s">
        <v>74</v>
      </c>
      <c r="I268" s="76" t="str">
        <f t="shared" si="4"/>
        <v/>
      </c>
    </row>
    <row r="269" spans="1:9" x14ac:dyDescent="0.3">
      <c r="A269" s="79" t="str">
        <f>Ansøgning!A284</f>
        <v/>
      </c>
      <c r="B269" s="80">
        <f>Ansøgning!B284</f>
        <v>0</v>
      </c>
      <c r="C269" s="81">
        <f>Ansøgning!C284</f>
        <v>0</v>
      </c>
      <c r="D269" s="75" t="s">
        <v>74</v>
      </c>
      <c r="I269" s="76" t="str">
        <f t="shared" si="4"/>
        <v/>
      </c>
    </row>
    <row r="270" spans="1:9" x14ac:dyDescent="0.3">
      <c r="A270" s="79" t="str">
        <f>Ansøgning!A285</f>
        <v/>
      </c>
      <c r="B270" s="80">
        <f>Ansøgning!B285</f>
        <v>0</v>
      </c>
      <c r="C270" s="81">
        <f>Ansøgning!C285</f>
        <v>0</v>
      </c>
      <c r="D270" s="75" t="s">
        <v>74</v>
      </c>
      <c r="I270" s="76" t="str">
        <f t="shared" si="4"/>
        <v/>
      </c>
    </row>
    <row r="271" spans="1:9" x14ac:dyDescent="0.3">
      <c r="A271" s="79" t="str">
        <f>Ansøgning!A286</f>
        <v/>
      </c>
      <c r="B271" s="80">
        <f>Ansøgning!B286</f>
        <v>0</v>
      </c>
      <c r="C271" s="81">
        <f>Ansøgning!C286</f>
        <v>0</v>
      </c>
      <c r="D271" s="75" t="s">
        <v>74</v>
      </c>
      <c r="I271" s="76" t="str">
        <f t="shared" si="4"/>
        <v/>
      </c>
    </row>
    <row r="272" spans="1:9" x14ac:dyDescent="0.3">
      <c r="A272" s="79" t="str">
        <f>Ansøgning!A287</f>
        <v/>
      </c>
      <c r="B272" s="80">
        <f>Ansøgning!B287</f>
        <v>0</v>
      </c>
      <c r="C272" s="81">
        <f>Ansøgning!C287</f>
        <v>0</v>
      </c>
      <c r="D272" s="75" t="s">
        <v>74</v>
      </c>
      <c r="I272" s="76" t="str">
        <f t="shared" si="4"/>
        <v/>
      </c>
    </row>
    <row r="273" spans="1:9" x14ac:dyDescent="0.3">
      <c r="A273" s="79" t="str">
        <f>Ansøgning!A288</f>
        <v/>
      </c>
      <c r="B273" s="80">
        <f>Ansøgning!B288</f>
        <v>0</v>
      </c>
      <c r="C273" s="81">
        <f>Ansøgning!C288</f>
        <v>0</v>
      </c>
      <c r="D273" s="75" t="s">
        <v>74</v>
      </c>
      <c r="I273" s="76" t="str">
        <f t="shared" si="4"/>
        <v/>
      </c>
    </row>
    <row r="274" spans="1:9" x14ac:dyDescent="0.3">
      <c r="A274" s="79" t="str">
        <f>Ansøgning!A289</f>
        <v/>
      </c>
      <c r="B274" s="80">
        <f>Ansøgning!B289</f>
        <v>0</v>
      </c>
      <c r="C274" s="81">
        <f>Ansøgning!C289</f>
        <v>0</v>
      </c>
      <c r="D274" s="75" t="s">
        <v>74</v>
      </c>
      <c r="I274" s="76" t="str">
        <f t="shared" si="4"/>
        <v/>
      </c>
    </row>
    <row r="275" spans="1:9" x14ac:dyDescent="0.3">
      <c r="A275" s="79" t="str">
        <f>Ansøgning!A290</f>
        <v/>
      </c>
      <c r="B275" s="80">
        <f>Ansøgning!B290</f>
        <v>0</v>
      </c>
      <c r="C275" s="81">
        <f>Ansøgning!C290</f>
        <v>0</v>
      </c>
      <c r="D275" s="75" t="s">
        <v>74</v>
      </c>
      <c r="I275" s="76" t="str">
        <f t="shared" si="4"/>
        <v/>
      </c>
    </row>
    <row r="276" spans="1:9" x14ac:dyDescent="0.3">
      <c r="A276" s="79" t="str">
        <f>Ansøgning!A291</f>
        <v/>
      </c>
      <c r="B276" s="80">
        <f>Ansøgning!B291</f>
        <v>0</v>
      </c>
      <c r="C276" s="81">
        <f>Ansøgning!C291</f>
        <v>0</v>
      </c>
      <c r="D276" s="75" t="s">
        <v>74</v>
      </c>
      <c r="I276" s="76" t="str">
        <f t="shared" si="4"/>
        <v/>
      </c>
    </row>
    <row r="277" spans="1:9" x14ac:dyDescent="0.3">
      <c r="A277" s="79" t="str">
        <f>Ansøgning!A292</f>
        <v/>
      </c>
      <c r="B277" s="80">
        <f>Ansøgning!B292</f>
        <v>0</v>
      </c>
      <c r="C277" s="81">
        <f>Ansøgning!C292</f>
        <v>0</v>
      </c>
      <c r="D277" s="75" t="s">
        <v>74</v>
      </c>
      <c r="I277" s="76" t="str">
        <f t="shared" si="4"/>
        <v/>
      </c>
    </row>
    <row r="278" spans="1:9" x14ac:dyDescent="0.3">
      <c r="A278" s="79" t="str">
        <f>Ansøgning!A293</f>
        <v/>
      </c>
      <c r="B278" s="80">
        <f>Ansøgning!B293</f>
        <v>0</v>
      </c>
      <c r="C278" s="81">
        <f>Ansøgning!C293</f>
        <v>0</v>
      </c>
      <c r="D278" s="75" t="s">
        <v>74</v>
      </c>
      <c r="I278" s="76" t="str">
        <f t="shared" si="4"/>
        <v/>
      </c>
    </row>
    <row r="279" spans="1:9" x14ac:dyDescent="0.3">
      <c r="A279" s="79" t="str">
        <f>Ansøgning!A294</f>
        <v/>
      </c>
      <c r="B279" s="80">
        <f>Ansøgning!B294</f>
        <v>0</v>
      </c>
      <c r="C279" s="81">
        <f>Ansøgning!C294</f>
        <v>0</v>
      </c>
      <c r="D279" s="75" t="s">
        <v>74</v>
      </c>
      <c r="I279" s="76" t="str">
        <f t="shared" si="4"/>
        <v/>
      </c>
    </row>
    <row r="280" spans="1:9" x14ac:dyDescent="0.3">
      <c r="A280" s="79" t="str">
        <f>Ansøgning!A295</f>
        <v/>
      </c>
      <c r="B280" s="80">
        <f>Ansøgning!B295</f>
        <v>0</v>
      </c>
      <c r="C280" s="81">
        <f>Ansøgning!C295</f>
        <v>0</v>
      </c>
      <c r="D280" s="75" t="s">
        <v>74</v>
      </c>
      <c r="I280" s="76" t="str">
        <f t="shared" si="4"/>
        <v/>
      </c>
    </row>
    <row r="281" spans="1:9" x14ac:dyDescent="0.3">
      <c r="A281" s="79" t="str">
        <f>Ansøgning!A296</f>
        <v/>
      </c>
      <c r="B281" s="80">
        <f>Ansøgning!B296</f>
        <v>0</v>
      </c>
      <c r="C281" s="81">
        <f>Ansøgning!C296</f>
        <v>0</v>
      </c>
      <c r="D281" s="75" t="s">
        <v>74</v>
      </c>
      <c r="I281" s="76" t="str">
        <f t="shared" si="4"/>
        <v/>
      </c>
    </row>
    <row r="282" spans="1:9" x14ac:dyDescent="0.3">
      <c r="A282" s="79" t="str">
        <f>Ansøgning!A297</f>
        <v/>
      </c>
      <c r="B282" s="80">
        <f>Ansøgning!B297</f>
        <v>0</v>
      </c>
      <c r="C282" s="81">
        <f>Ansøgning!C297</f>
        <v>0</v>
      </c>
      <c r="D282" s="75" t="s">
        <v>74</v>
      </c>
      <c r="I282" s="76" t="str">
        <f t="shared" si="4"/>
        <v/>
      </c>
    </row>
    <row r="283" spans="1:9" x14ac:dyDescent="0.3">
      <c r="A283" s="79" t="str">
        <f>Ansøgning!A298</f>
        <v/>
      </c>
      <c r="B283" s="80">
        <f>Ansøgning!B298</f>
        <v>0</v>
      </c>
      <c r="C283" s="81">
        <f>Ansøgning!C298</f>
        <v>0</v>
      </c>
      <c r="D283" s="75" t="s">
        <v>74</v>
      </c>
      <c r="I283" s="76" t="str">
        <f t="shared" si="4"/>
        <v/>
      </c>
    </row>
    <row r="284" spans="1:9" x14ac:dyDescent="0.3">
      <c r="A284" s="79" t="str">
        <f>Ansøgning!A299</f>
        <v/>
      </c>
      <c r="B284" s="80">
        <f>Ansøgning!B299</f>
        <v>0</v>
      </c>
      <c r="C284" s="81">
        <f>Ansøgning!C299</f>
        <v>0</v>
      </c>
      <c r="D284" s="75" t="s">
        <v>74</v>
      </c>
      <c r="I284" s="76" t="str">
        <f t="shared" si="4"/>
        <v/>
      </c>
    </row>
    <row r="285" spans="1:9" x14ac:dyDescent="0.3">
      <c r="A285" s="79" t="str">
        <f>Ansøgning!A300</f>
        <v/>
      </c>
      <c r="B285" s="80">
        <f>Ansøgning!B300</f>
        <v>0</v>
      </c>
      <c r="C285" s="81">
        <f>Ansøgning!C300</f>
        <v>0</v>
      </c>
      <c r="D285" s="75" t="s">
        <v>74</v>
      </c>
      <c r="I285" s="76" t="str">
        <f t="shared" si="4"/>
        <v/>
      </c>
    </row>
    <row r="286" spans="1:9" x14ac:dyDescent="0.3">
      <c r="A286" s="79" t="str">
        <f>Ansøgning!A301</f>
        <v/>
      </c>
      <c r="B286" s="80">
        <f>Ansøgning!B301</f>
        <v>0</v>
      </c>
      <c r="C286" s="81">
        <f>Ansøgning!C301</f>
        <v>0</v>
      </c>
      <c r="D286" s="75" t="s">
        <v>74</v>
      </c>
      <c r="I286" s="76" t="str">
        <f t="shared" si="4"/>
        <v/>
      </c>
    </row>
    <row r="287" spans="1:9" x14ac:dyDescent="0.3">
      <c r="A287" s="79" t="str">
        <f>Ansøgning!A302</f>
        <v/>
      </c>
      <c r="B287" s="80">
        <f>Ansøgning!B302</f>
        <v>0</v>
      </c>
      <c r="C287" s="81">
        <f>Ansøgning!C302</f>
        <v>0</v>
      </c>
      <c r="D287" s="75" t="s">
        <v>74</v>
      </c>
      <c r="I287" s="76" t="str">
        <f t="shared" si="4"/>
        <v/>
      </c>
    </row>
    <row r="288" spans="1:9" x14ac:dyDescent="0.3">
      <c r="A288" s="79" t="str">
        <f>Ansøgning!A303</f>
        <v/>
      </c>
      <c r="B288" s="80">
        <f>Ansøgning!B303</f>
        <v>0</v>
      </c>
      <c r="C288" s="81">
        <f>Ansøgning!C303</f>
        <v>0</v>
      </c>
      <c r="D288" s="75" t="s">
        <v>74</v>
      </c>
      <c r="I288" s="76" t="str">
        <f t="shared" si="4"/>
        <v/>
      </c>
    </row>
    <row r="289" spans="1:9" x14ac:dyDescent="0.3">
      <c r="A289" s="79" t="str">
        <f>Ansøgning!A304</f>
        <v/>
      </c>
      <c r="B289" s="80">
        <f>Ansøgning!B304</f>
        <v>0</v>
      </c>
      <c r="C289" s="81">
        <f>Ansøgning!C304</f>
        <v>0</v>
      </c>
      <c r="D289" s="75" t="s">
        <v>74</v>
      </c>
      <c r="I289" s="76" t="str">
        <f t="shared" si="4"/>
        <v/>
      </c>
    </row>
    <row r="290" spans="1:9" x14ac:dyDescent="0.3">
      <c r="A290" s="79" t="str">
        <f>Ansøgning!A305</f>
        <v/>
      </c>
      <c r="B290" s="80">
        <f>Ansøgning!B305</f>
        <v>0</v>
      </c>
      <c r="C290" s="81">
        <f>Ansøgning!C305</f>
        <v>0</v>
      </c>
      <c r="D290" s="75" t="s">
        <v>74</v>
      </c>
      <c r="I290" s="76" t="str">
        <f t="shared" si="4"/>
        <v/>
      </c>
    </row>
    <row r="291" spans="1:9" x14ac:dyDescent="0.3">
      <c r="A291" s="79" t="str">
        <f>Ansøgning!A306</f>
        <v/>
      </c>
      <c r="B291" s="80">
        <f>Ansøgning!B306</f>
        <v>0</v>
      </c>
      <c r="C291" s="81">
        <f>Ansøgning!C306</f>
        <v>0</v>
      </c>
      <c r="D291" s="75" t="s">
        <v>74</v>
      </c>
      <c r="I291" s="76" t="str">
        <f t="shared" si="4"/>
        <v/>
      </c>
    </row>
    <row r="292" spans="1:9" x14ac:dyDescent="0.3">
      <c r="A292" s="79" t="str">
        <f>Ansøgning!A307</f>
        <v/>
      </c>
      <c r="B292" s="80">
        <f>Ansøgning!B307</f>
        <v>0</v>
      </c>
      <c r="C292" s="81">
        <f>Ansøgning!C307</f>
        <v>0</v>
      </c>
      <c r="D292" s="75" t="s">
        <v>74</v>
      </c>
      <c r="I292" s="76" t="str">
        <f t="shared" si="4"/>
        <v/>
      </c>
    </row>
    <row r="293" spans="1:9" x14ac:dyDescent="0.3">
      <c r="A293" s="79" t="str">
        <f>Ansøgning!A308</f>
        <v/>
      </c>
      <c r="B293" s="80">
        <f>Ansøgning!B308</f>
        <v>0</v>
      </c>
      <c r="C293" s="81">
        <f>Ansøgning!C308</f>
        <v>0</v>
      </c>
      <c r="D293" s="75" t="s">
        <v>74</v>
      </c>
      <c r="I293" s="76" t="str">
        <f t="shared" si="4"/>
        <v/>
      </c>
    </row>
    <row r="294" spans="1:9" x14ac:dyDescent="0.3">
      <c r="A294" s="79" t="str">
        <f>Ansøgning!A309</f>
        <v/>
      </c>
      <c r="B294" s="80">
        <f>Ansøgning!B309</f>
        <v>0</v>
      </c>
      <c r="C294" s="81">
        <f>Ansøgning!C309</f>
        <v>0</v>
      </c>
      <c r="D294" s="75" t="s">
        <v>74</v>
      </c>
      <c r="I294" s="76" t="str">
        <f t="shared" si="4"/>
        <v/>
      </c>
    </row>
    <row r="295" spans="1:9" x14ac:dyDescent="0.3">
      <c r="A295" s="79" t="str">
        <f>Ansøgning!A310</f>
        <v/>
      </c>
      <c r="B295" s="80">
        <f>Ansøgning!B310</f>
        <v>0</v>
      </c>
      <c r="C295" s="81">
        <f>Ansøgning!C310</f>
        <v>0</v>
      </c>
      <c r="D295" s="75" t="s">
        <v>74</v>
      </c>
      <c r="I295" s="76" t="str">
        <f t="shared" si="4"/>
        <v/>
      </c>
    </row>
    <row r="296" spans="1:9" x14ac:dyDescent="0.3">
      <c r="A296" s="79" t="str">
        <f>Ansøgning!A311</f>
        <v/>
      </c>
      <c r="B296" s="80">
        <f>Ansøgning!B311</f>
        <v>0</v>
      </c>
      <c r="C296" s="81">
        <f>Ansøgning!C311</f>
        <v>0</v>
      </c>
      <c r="D296" s="75" t="s">
        <v>74</v>
      </c>
      <c r="I296" s="76" t="str">
        <f t="shared" si="4"/>
        <v/>
      </c>
    </row>
    <row r="297" spans="1:9" x14ac:dyDescent="0.3">
      <c r="A297" s="79" t="str">
        <f>Ansøgning!A312</f>
        <v/>
      </c>
      <c r="B297" s="80">
        <f>Ansøgning!B312</f>
        <v>0</v>
      </c>
      <c r="C297" s="81">
        <f>Ansøgning!C312</f>
        <v>0</v>
      </c>
      <c r="D297" s="75" t="s">
        <v>74</v>
      </c>
      <c r="I297" s="76" t="str">
        <f t="shared" si="4"/>
        <v/>
      </c>
    </row>
    <row r="298" spans="1:9" x14ac:dyDescent="0.3">
      <c r="A298" s="79" t="str">
        <f>Ansøgning!A313</f>
        <v/>
      </c>
      <c r="B298" s="80">
        <f>Ansøgning!B313</f>
        <v>0</v>
      </c>
      <c r="C298" s="81">
        <f>Ansøgning!C313</f>
        <v>0</v>
      </c>
      <c r="D298" s="75" t="s">
        <v>74</v>
      </c>
      <c r="I298" s="76" t="str">
        <f t="shared" si="4"/>
        <v/>
      </c>
    </row>
    <row r="299" spans="1:9" x14ac:dyDescent="0.3">
      <c r="A299" s="79" t="str">
        <f>Ansøgning!A314</f>
        <v/>
      </c>
      <c r="B299" s="80">
        <f>Ansøgning!B314</f>
        <v>0</v>
      </c>
      <c r="C299" s="81">
        <f>Ansøgning!C314</f>
        <v>0</v>
      </c>
      <c r="D299" s="75" t="s">
        <v>74</v>
      </c>
      <c r="I299" s="76" t="str">
        <f t="shared" si="4"/>
        <v/>
      </c>
    </row>
    <row r="300" spans="1:9" x14ac:dyDescent="0.3">
      <c r="A300" s="79" t="str">
        <f>Ansøgning!A315</f>
        <v/>
      </c>
      <c r="B300" s="80">
        <f>Ansøgning!B315</f>
        <v>0</v>
      </c>
      <c r="C300" s="81">
        <f>Ansøgning!C315</f>
        <v>0</v>
      </c>
      <c r="D300" s="75" t="s">
        <v>74</v>
      </c>
      <c r="I300" s="76" t="str">
        <f t="shared" si="4"/>
        <v/>
      </c>
    </row>
    <row r="301" spans="1:9" x14ac:dyDescent="0.3">
      <c r="A301" s="79" t="str">
        <f>Ansøgning!A316</f>
        <v/>
      </c>
      <c r="B301" s="80">
        <f>Ansøgning!B316</f>
        <v>0</v>
      </c>
      <c r="C301" s="81">
        <f>Ansøgning!C316</f>
        <v>0</v>
      </c>
      <c r="D301" s="75" t="s">
        <v>74</v>
      </c>
      <c r="I301" s="76" t="str">
        <f t="shared" si="4"/>
        <v/>
      </c>
    </row>
    <row r="302" spans="1:9" x14ac:dyDescent="0.3">
      <c r="A302" s="79" t="str">
        <f>Ansøgning!A317</f>
        <v/>
      </c>
      <c r="B302" s="80">
        <f>Ansøgning!B317</f>
        <v>0</v>
      </c>
      <c r="C302" s="81">
        <f>Ansøgning!C317</f>
        <v>0</v>
      </c>
      <c r="D302" s="75" t="s">
        <v>74</v>
      </c>
      <c r="I302" s="76" t="str">
        <f t="shared" si="4"/>
        <v/>
      </c>
    </row>
    <row r="303" spans="1:9" x14ac:dyDescent="0.3">
      <c r="A303" s="79" t="str">
        <f>Ansøgning!A318</f>
        <v/>
      </c>
      <c r="B303" s="80">
        <f>Ansøgning!B318</f>
        <v>0</v>
      </c>
      <c r="C303" s="81">
        <f>Ansøgning!C318</f>
        <v>0</v>
      </c>
      <c r="D303" s="75" t="s">
        <v>74</v>
      </c>
      <c r="I303" s="76" t="str">
        <f t="shared" si="4"/>
        <v/>
      </c>
    </row>
    <row r="304" spans="1:9" x14ac:dyDescent="0.3">
      <c r="A304" s="79" t="str">
        <f>Ansøgning!A319</f>
        <v/>
      </c>
      <c r="B304" s="80">
        <f>Ansøgning!B319</f>
        <v>0</v>
      </c>
      <c r="C304" s="81">
        <f>Ansøgning!C319</f>
        <v>0</v>
      </c>
      <c r="D304" s="75" t="s">
        <v>74</v>
      </c>
      <c r="I304" s="76" t="str">
        <f t="shared" si="4"/>
        <v/>
      </c>
    </row>
    <row r="305" spans="1:9" x14ac:dyDescent="0.3">
      <c r="A305" s="79" t="str">
        <f>Ansøgning!A320</f>
        <v/>
      </c>
      <c r="B305" s="80">
        <f>Ansøgning!B320</f>
        <v>0</v>
      </c>
      <c r="C305" s="81">
        <f>Ansøgning!C320</f>
        <v>0</v>
      </c>
      <c r="D305" s="75" t="s">
        <v>74</v>
      </c>
      <c r="I305" s="76" t="str">
        <f t="shared" si="4"/>
        <v/>
      </c>
    </row>
    <row r="306" spans="1:9" x14ac:dyDescent="0.3">
      <c r="A306" s="79" t="str">
        <f>Ansøgning!A321</f>
        <v/>
      </c>
      <c r="B306" s="80">
        <f>Ansøgning!B321</f>
        <v>0</v>
      </c>
      <c r="C306" s="81">
        <f>Ansøgning!C321</f>
        <v>0</v>
      </c>
      <c r="D306" s="75" t="s">
        <v>74</v>
      </c>
      <c r="I306" s="76" t="str">
        <f t="shared" si="4"/>
        <v/>
      </c>
    </row>
    <row r="307" spans="1:9" x14ac:dyDescent="0.3">
      <c r="A307" s="79" t="str">
        <f>Ansøgning!A322</f>
        <v/>
      </c>
      <c r="B307" s="80">
        <f>Ansøgning!B322</f>
        <v>0</v>
      </c>
      <c r="C307" s="81">
        <f>Ansøgning!C322</f>
        <v>0</v>
      </c>
      <c r="D307" s="75" t="s">
        <v>74</v>
      </c>
      <c r="I307" s="76" t="str">
        <f t="shared" si="4"/>
        <v/>
      </c>
    </row>
    <row r="308" spans="1:9" x14ac:dyDescent="0.3">
      <c r="A308" s="79" t="str">
        <f>Ansøgning!A323</f>
        <v/>
      </c>
      <c r="B308" s="80">
        <f>Ansøgning!B323</f>
        <v>0</v>
      </c>
      <c r="C308" s="81">
        <f>Ansøgning!C323</f>
        <v>0</v>
      </c>
      <c r="D308" s="75" t="s">
        <v>74</v>
      </c>
      <c r="I308" s="76" t="str">
        <f t="shared" si="4"/>
        <v/>
      </c>
    </row>
    <row r="309" spans="1:9" x14ac:dyDescent="0.3">
      <c r="A309" s="79" t="str">
        <f>Ansøgning!A324</f>
        <v/>
      </c>
      <c r="B309" s="80">
        <f>Ansøgning!B324</f>
        <v>0</v>
      </c>
      <c r="C309" s="81">
        <f>Ansøgning!C324</f>
        <v>0</v>
      </c>
      <c r="D309" s="75" t="s">
        <v>74</v>
      </c>
      <c r="I309" s="76" t="str">
        <f t="shared" si="4"/>
        <v/>
      </c>
    </row>
    <row r="310" spans="1:9" x14ac:dyDescent="0.3">
      <c r="A310" s="79" t="str">
        <f>Ansøgning!A325</f>
        <v/>
      </c>
      <c r="B310" s="80">
        <f>Ansøgning!B325</f>
        <v>0</v>
      </c>
      <c r="C310" s="81">
        <f>Ansøgning!C325</f>
        <v>0</v>
      </c>
      <c r="D310" s="75" t="s">
        <v>74</v>
      </c>
      <c r="I310" s="76" t="str">
        <f t="shared" si="4"/>
        <v/>
      </c>
    </row>
    <row r="311" spans="1:9" x14ac:dyDescent="0.3">
      <c r="A311" s="79" t="str">
        <f>Ansøgning!A326</f>
        <v/>
      </c>
      <c r="B311" s="80">
        <f>Ansøgning!B326</f>
        <v>0</v>
      </c>
      <c r="C311" s="81">
        <f>Ansøgning!C326</f>
        <v>0</v>
      </c>
      <c r="D311" s="75" t="s">
        <v>74</v>
      </c>
      <c r="I311" s="76" t="str">
        <f t="shared" si="4"/>
        <v/>
      </c>
    </row>
    <row r="312" spans="1:9" x14ac:dyDescent="0.3">
      <c r="A312" s="79" t="str">
        <f>Ansøgning!A327</f>
        <v/>
      </c>
      <c r="B312" s="80">
        <f>Ansøgning!B327</f>
        <v>0</v>
      </c>
      <c r="C312" s="81">
        <f>Ansøgning!C327</f>
        <v>0</v>
      </c>
      <c r="D312" s="75" t="s">
        <v>74</v>
      </c>
      <c r="I312" s="76" t="str">
        <f t="shared" si="4"/>
        <v/>
      </c>
    </row>
    <row r="313" spans="1:9" x14ac:dyDescent="0.3">
      <c r="A313" s="79" t="str">
        <f>Ansøgning!A328</f>
        <v/>
      </c>
      <c r="B313" s="80">
        <f>Ansøgning!B328</f>
        <v>0</v>
      </c>
      <c r="C313" s="81">
        <f>Ansøgning!C328</f>
        <v>0</v>
      </c>
      <c r="D313" s="75" t="s">
        <v>74</v>
      </c>
      <c r="I313" s="76" t="str">
        <f t="shared" si="4"/>
        <v/>
      </c>
    </row>
    <row r="314" spans="1:9" x14ac:dyDescent="0.3">
      <c r="A314" s="79" t="str">
        <f>Ansøgning!A329</f>
        <v/>
      </c>
      <c r="B314" s="80">
        <f>Ansøgning!B329</f>
        <v>0</v>
      </c>
      <c r="C314" s="81">
        <f>Ansøgning!C329</f>
        <v>0</v>
      </c>
      <c r="D314" s="75" t="s">
        <v>74</v>
      </c>
      <c r="I314" s="76" t="str">
        <f t="shared" si="4"/>
        <v/>
      </c>
    </row>
    <row r="315" spans="1:9" x14ac:dyDescent="0.3">
      <c r="A315" s="79" t="str">
        <f>Ansøgning!A330</f>
        <v/>
      </c>
      <c r="B315" s="80">
        <f>Ansøgning!B330</f>
        <v>0</v>
      </c>
      <c r="C315" s="81">
        <f>Ansøgning!C330</f>
        <v>0</v>
      </c>
      <c r="D315" s="75" t="s">
        <v>74</v>
      </c>
      <c r="I315" s="76" t="str">
        <f t="shared" si="4"/>
        <v/>
      </c>
    </row>
    <row r="316" spans="1:9" x14ac:dyDescent="0.3">
      <c r="A316" s="79" t="str">
        <f>Ansøgning!A331</f>
        <v/>
      </c>
      <c r="B316" s="80">
        <f>Ansøgning!B331</f>
        <v>0</v>
      </c>
      <c r="C316" s="81">
        <f>Ansøgning!C331</f>
        <v>0</v>
      </c>
      <c r="D316" s="75" t="s">
        <v>74</v>
      </c>
      <c r="I316" s="76" t="str">
        <f t="shared" si="4"/>
        <v/>
      </c>
    </row>
    <row r="317" spans="1:9" x14ac:dyDescent="0.3">
      <c r="A317" s="79" t="str">
        <f>Ansøgning!A332</f>
        <v/>
      </c>
      <c r="B317" s="80">
        <f>Ansøgning!B332</f>
        <v>0</v>
      </c>
      <c r="C317" s="81">
        <f>Ansøgning!C332</f>
        <v>0</v>
      </c>
      <c r="D317" s="75" t="s">
        <v>74</v>
      </c>
      <c r="I317" s="76" t="str">
        <f t="shared" si="4"/>
        <v/>
      </c>
    </row>
    <row r="318" spans="1:9" x14ac:dyDescent="0.3">
      <c r="A318" s="79" t="str">
        <f>Ansøgning!A333</f>
        <v/>
      </c>
      <c r="B318" s="80">
        <f>Ansøgning!B333</f>
        <v>0</v>
      </c>
      <c r="C318" s="81">
        <f>Ansøgning!C333</f>
        <v>0</v>
      </c>
      <c r="D318" s="75" t="s">
        <v>74</v>
      </c>
      <c r="I318" s="76" t="str">
        <f t="shared" si="4"/>
        <v/>
      </c>
    </row>
    <row r="319" spans="1:9" x14ac:dyDescent="0.3">
      <c r="A319" s="79" t="str">
        <f>Ansøgning!A334</f>
        <v/>
      </c>
      <c r="B319" s="80">
        <f>Ansøgning!B334</f>
        <v>0</v>
      </c>
      <c r="C319" s="81">
        <f>Ansøgning!C334</f>
        <v>0</v>
      </c>
      <c r="D319" s="75" t="s">
        <v>74</v>
      </c>
      <c r="I319" s="76" t="str">
        <f t="shared" si="4"/>
        <v/>
      </c>
    </row>
    <row r="320" spans="1:9" x14ac:dyDescent="0.3">
      <c r="A320" s="79" t="str">
        <f>Ansøgning!A335</f>
        <v/>
      </c>
      <c r="B320" s="80">
        <f>Ansøgning!B335</f>
        <v>0</v>
      </c>
      <c r="C320" s="81">
        <f>Ansøgning!C335</f>
        <v>0</v>
      </c>
      <c r="D320" s="75" t="s">
        <v>74</v>
      </c>
      <c r="I320" s="76" t="str">
        <f t="shared" si="4"/>
        <v/>
      </c>
    </row>
    <row r="321" spans="1:9" x14ac:dyDescent="0.3">
      <c r="A321" s="79" t="str">
        <f>Ansøgning!A336</f>
        <v/>
      </c>
      <c r="B321" s="80">
        <f>Ansøgning!B336</f>
        <v>0</v>
      </c>
      <c r="C321" s="81">
        <f>Ansøgning!C336</f>
        <v>0</v>
      </c>
      <c r="D321" s="75" t="s">
        <v>74</v>
      </c>
      <c r="I321" s="76" t="str">
        <f t="shared" si="4"/>
        <v/>
      </c>
    </row>
    <row r="322" spans="1:9" x14ac:dyDescent="0.3">
      <c r="A322" s="79" t="str">
        <f>Ansøgning!A337</f>
        <v/>
      </c>
      <c r="B322" s="80">
        <f>Ansøgning!B337</f>
        <v>0</v>
      </c>
      <c r="C322" s="81">
        <f>Ansøgning!C337</f>
        <v>0</v>
      </c>
      <c r="D322" s="75" t="s">
        <v>74</v>
      </c>
      <c r="I322" s="76" t="str">
        <f t="shared" si="4"/>
        <v/>
      </c>
    </row>
    <row r="323" spans="1:9" x14ac:dyDescent="0.3">
      <c r="A323" s="79" t="str">
        <f>Ansøgning!A338</f>
        <v/>
      </c>
      <c r="B323" s="80">
        <f>Ansøgning!B338</f>
        <v>0</v>
      </c>
      <c r="C323" s="81">
        <f>Ansøgning!C338</f>
        <v>0</v>
      </c>
      <c r="D323" s="75" t="s">
        <v>74</v>
      </c>
      <c r="I323" s="76" t="str">
        <f t="shared" si="4"/>
        <v/>
      </c>
    </row>
    <row r="324" spans="1:9" x14ac:dyDescent="0.3">
      <c r="A324" s="79" t="str">
        <f>Ansøgning!A339</f>
        <v/>
      </c>
      <c r="B324" s="80">
        <f>Ansøgning!B339</f>
        <v>0</v>
      </c>
      <c r="C324" s="81">
        <f>Ansøgning!C339</f>
        <v>0</v>
      </c>
      <c r="D324" s="75" t="s">
        <v>74</v>
      </c>
      <c r="I324" s="76" t="str">
        <f t="shared" si="4"/>
        <v/>
      </c>
    </row>
    <row r="325" spans="1:9" x14ac:dyDescent="0.3">
      <c r="A325" s="79" t="str">
        <f>Ansøgning!A340</f>
        <v/>
      </c>
      <c r="B325" s="80">
        <f>Ansøgning!B340</f>
        <v>0</v>
      </c>
      <c r="C325" s="81">
        <f>Ansøgning!C340</f>
        <v>0</v>
      </c>
      <c r="D325" s="75" t="s">
        <v>74</v>
      </c>
      <c r="I325" s="76" t="str">
        <f t="shared" si="4"/>
        <v/>
      </c>
    </row>
    <row r="326" spans="1:9" x14ac:dyDescent="0.3">
      <c r="A326" s="79" t="str">
        <f>Ansøgning!A341</f>
        <v/>
      </c>
      <c r="B326" s="80">
        <f>Ansøgning!B341</f>
        <v>0</v>
      </c>
      <c r="C326" s="81">
        <f>Ansøgning!C341</f>
        <v>0</v>
      </c>
      <c r="D326" s="75" t="s">
        <v>74</v>
      </c>
      <c r="I326" s="76" t="str">
        <f t="shared" si="4"/>
        <v/>
      </c>
    </row>
    <row r="327" spans="1:9" x14ac:dyDescent="0.3">
      <c r="A327" s="79" t="str">
        <f>Ansøgning!A342</f>
        <v/>
      </c>
      <c r="B327" s="80">
        <f>Ansøgning!B342</f>
        <v>0</v>
      </c>
      <c r="C327" s="81">
        <f>Ansøgning!C342</f>
        <v>0</v>
      </c>
      <c r="D327" s="75" t="s">
        <v>74</v>
      </c>
      <c r="I327" s="76" t="str">
        <f t="shared" ref="I327:I390" si="5">IF(D327="Ja",(E327-F327)+(G327-H327),"")</f>
        <v/>
      </c>
    </row>
    <row r="328" spans="1:9" x14ac:dyDescent="0.3">
      <c r="A328" s="79" t="str">
        <f>Ansøgning!A343</f>
        <v/>
      </c>
      <c r="B328" s="80">
        <f>Ansøgning!B343</f>
        <v>0</v>
      </c>
      <c r="C328" s="81">
        <f>Ansøgning!C343</f>
        <v>0</v>
      </c>
      <c r="D328" s="75" t="s">
        <v>74</v>
      </c>
      <c r="I328" s="76" t="str">
        <f t="shared" si="5"/>
        <v/>
      </c>
    </row>
    <row r="329" spans="1:9" x14ac:dyDescent="0.3">
      <c r="A329" s="79" t="str">
        <f>Ansøgning!A344</f>
        <v/>
      </c>
      <c r="B329" s="80">
        <f>Ansøgning!B344</f>
        <v>0</v>
      </c>
      <c r="C329" s="81">
        <f>Ansøgning!C344</f>
        <v>0</v>
      </c>
      <c r="D329" s="75" t="s">
        <v>74</v>
      </c>
      <c r="I329" s="76" t="str">
        <f t="shared" si="5"/>
        <v/>
      </c>
    </row>
    <row r="330" spans="1:9" x14ac:dyDescent="0.3">
      <c r="A330" s="79" t="str">
        <f>Ansøgning!A345</f>
        <v/>
      </c>
      <c r="B330" s="80">
        <f>Ansøgning!B345</f>
        <v>0</v>
      </c>
      <c r="C330" s="81">
        <f>Ansøgning!C345</f>
        <v>0</v>
      </c>
      <c r="D330" s="75" t="s">
        <v>74</v>
      </c>
      <c r="I330" s="76" t="str">
        <f t="shared" si="5"/>
        <v/>
      </c>
    </row>
    <row r="331" spans="1:9" x14ac:dyDescent="0.3">
      <c r="A331" s="79" t="str">
        <f>Ansøgning!A346</f>
        <v/>
      </c>
      <c r="B331" s="80">
        <f>Ansøgning!B346</f>
        <v>0</v>
      </c>
      <c r="C331" s="81">
        <f>Ansøgning!C346</f>
        <v>0</v>
      </c>
      <c r="D331" s="75" t="s">
        <v>74</v>
      </c>
      <c r="I331" s="76" t="str">
        <f t="shared" si="5"/>
        <v/>
      </c>
    </row>
    <row r="332" spans="1:9" x14ac:dyDescent="0.3">
      <c r="A332" s="79" t="str">
        <f>Ansøgning!A347</f>
        <v/>
      </c>
      <c r="B332" s="80">
        <f>Ansøgning!B347</f>
        <v>0</v>
      </c>
      <c r="C332" s="81">
        <f>Ansøgning!C347</f>
        <v>0</v>
      </c>
      <c r="D332" s="75" t="s">
        <v>74</v>
      </c>
      <c r="I332" s="76" t="str">
        <f t="shared" si="5"/>
        <v/>
      </c>
    </row>
    <row r="333" spans="1:9" x14ac:dyDescent="0.3">
      <c r="A333" s="79" t="str">
        <f>Ansøgning!A348</f>
        <v/>
      </c>
      <c r="B333" s="80">
        <f>Ansøgning!B348</f>
        <v>0</v>
      </c>
      <c r="C333" s="81">
        <f>Ansøgning!C348</f>
        <v>0</v>
      </c>
      <c r="D333" s="75" t="s">
        <v>74</v>
      </c>
      <c r="I333" s="76" t="str">
        <f t="shared" si="5"/>
        <v/>
      </c>
    </row>
    <row r="334" spans="1:9" x14ac:dyDescent="0.3">
      <c r="A334" s="79" t="str">
        <f>Ansøgning!A349</f>
        <v/>
      </c>
      <c r="B334" s="80">
        <f>Ansøgning!B349</f>
        <v>0</v>
      </c>
      <c r="C334" s="81">
        <f>Ansøgning!C349</f>
        <v>0</v>
      </c>
      <c r="D334" s="75" t="s">
        <v>74</v>
      </c>
      <c r="I334" s="76" t="str">
        <f t="shared" si="5"/>
        <v/>
      </c>
    </row>
    <row r="335" spans="1:9" x14ac:dyDescent="0.3">
      <c r="A335" s="79" t="str">
        <f>Ansøgning!A350</f>
        <v/>
      </c>
      <c r="B335" s="80">
        <f>Ansøgning!B350</f>
        <v>0</v>
      </c>
      <c r="C335" s="81">
        <f>Ansøgning!C350</f>
        <v>0</v>
      </c>
      <c r="D335" s="75" t="s">
        <v>74</v>
      </c>
      <c r="I335" s="76" t="str">
        <f t="shared" si="5"/>
        <v/>
      </c>
    </row>
    <row r="336" spans="1:9" x14ac:dyDescent="0.3">
      <c r="A336" s="79" t="str">
        <f>Ansøgning!A351</f>
        <v/>
      </c>
      <c r="B336" s="80">
        <f>Ansøgning!B351</f>
        <v>0</v>
      </c>
      <c r="C336" s="81">
        <f>Ansøgning!C351</f>
        <v>0</v>
      </c>
      <c r="D336" s="75" t="s">
        <v>74</v>
      </c>
      <c r="I336" s="76" t="str">
        <f t="shared" si="5"/>
        <v/>
      </c>
    </row>
    <row r="337" spans="1:9" x14ac:dyDescent="0.3">
      <c r="A337" s="79" t="str">
        <f>Ansøgning!A352</f>
        <v/>
      </c>
      <c r="B337" s="80">
        <f>Ansøgning!B352</f>
        <v>0</v>
      </c>
      <c r="C337" s="81">
        <f>Ansøgning!C352</f>
        <v>0</v>
      </c>
      <c r="D337" s="75" t="s">
        <v>74</v>
      </c>
      <c r="I337" s="76" t="str">
        <f t="shared" si="5"/>
        <v/>
      </c>
    </row>
    <row r="338" spans="1:9" x14ac:dyDescent="0.3">
      <c r="A338" s="79" t="str">
        <f>Ansøgning!A353</f>
        <v/>
      </c>
      <c r="B338" s="80">
        <f>Ansøgning!B353</f>
        <v>0</v>
      </c>
      <c r="C338" s="81">
        <f>Ansøgning!C353</f>
        <v>0</v>
      </c>
      <c r="D338" s="75" t="s">
        <v>74</v>
      </c>
      <c r="I338" s="76" t="str">
        <f t="shared" si="5"/>
        <v/>
      </c>
    </row>
    <row r="339" spans="1:9" x14ac:dyDescent="0.3">
      <c r="A339" s="79" t="str">
        <f>Ansøgning!A354</f>
        <v/>
      </c>
      <c r="B339" s="80">
        <f>Ansøgning!B354</f>
        <v>0</v>
      </c>
      <c r="C339" s="81">
        <f>Ansøgning!C354</f>
        <v>0</v>
      </c>
      <c r="D339" s="75" t="s">
        <v>74</v>
      </c>
      <c r="I339" s="76" t="str">
        <f t="shared" si="5"/>
        <v/>
      </c>
    </row>
    <row r="340" spans="1:9" x14ac:dyDescent="0.3">
      <c r="A340" s="79" t="str">
        <f>Ansøgning!A355</f>
        <v/>
      </c>
      <c r="B340" s="80">
        <f>Ansøgning!B355</f>
        <v>0</v>
      </c>
      <c r="C340" s="81">
        <f>Ansøgning!C355</f>
        <v>0</v>
      </c>
      <c r="D340" s="75" t="s">
        <v>74</v>
      </c>
      <c r="I340" s="76" t="str">
        <f t="shared" si="5"/>
        <v/>
      </c>
    </row>
    <row r="341" spans="1:9" x14ac:dyDescent="0.3">
      <c r="A341" s="79" t="str">
        <f>Ansøgning!A356</f>
        <v/>
      </c>
      <c r="B341" s="80">
        <f>Ansøgning!B356</f>
        <v>0</v>
      </c>
      <c r="C341" s="81">
        <f>Ansøgning!C356</f>
        <v>0</v>
      </c>
      <c r="D341" s="75" t="s">
        <v>74</v>
      </c>
      <c r="I341" s="76" t="str">
        <f t="shared" si="5"/>
        <v/>
      </c>
    </row>
    <row r="342" spans="1:9" x14ac:dyDescent="0.3">
      <c r="A342" s="79" t="str">
        <f>Ansøgning!A357</f>
        <v/>
      </c>
      <c r="B342" s="80">
        <f>Ansøgning!B357</f>
        <v>0</v>
      </c>
      <c r="C342" s="81">
        <f>Ansøgning!C357</f>
        <v>0</v>
      </c>
      <c r="D342" s="75" t="s">
        <v>74</v>
      </c>
      <c r="I342" s="76" t="str">
        <f t="shared" si="5"/>
        <v/>
      </c>
    </row>
    <row r="343" spans="1:9" x14ac:dyDescent="0.3">
      <c r="A343" s="79" t="str">
        <f>Ansøgning!A358</f>
        <v/>
      </c>
      <c r="B343" s="80">
        <f>Ansøgning!B358</f>
        <v>0</v>
      </c>
      <c r="C343" s="81">
        <f>Ansøgning!C358</f>
        <v>0</v>
      </c>
      <c r="D343" s="75" t="s">
        <v>74</v>
      </c>
      <c r="I343" s="76" t="str">
        <f t="shared" si="5"/>
        <v/>
      </c>
    </row>
    <row r="344" spans="1:9" x14ac:dyDescent="0.3">
      <c r="A344" s="79" t="str">
        <f>Ansøgning!A359</f>
        <v/>
      </c>
      <c r="B344" s="80">
        <f>Ansøgning!B359</f>
        <v>0</v>
      </c>
      <c r="C344" s="81">
        <f>Ansøgning!C359</f>
        <v>0</v>
      </c>
      <c r="D344" s="75" t="s">
        <v>74</v>
      </c>
      <c r="I344" s="76" t="str">
        <f t="shared" si="5"/>
        <v/>
      </c>
    </row>
    <row r="345" spans="1:9" x14ac:dyDescent="0.3">
      <c r="A345" s="79" t="str">
        <f>Ansøgning!A360</f>
        <v/>
      </c>
      <c r="B345" s="80">
        <f>Ansøgning!B360</f>
        <v>0</v>
      </c>
      <c r="C345" s="81">
        <f>Ansøgning!C360</f>
        <v>0</v>
      </c>
      <c r="D345" s="75" t="s">
        <v>74</v>
      </c>
      <c r="I345" s="76" t="str">
        <f t="shared" si="5"/>
        <v/>
      </c>
    </row>
    <row r="346" spans="1:9" x14ac:dyDescent="0.3">
      <c r="A346" s="79" t="str">
        <f>Ansøgning!A361</f>
        <v/>
      </c>
      <c r="B346" s="80">
        <f>Ansøgning!B361</f>
        <v>0</v>
      </c>
      <c r="C346" s="81">
        <f>Ansøgning!C361</f>
        <v>0</v>
      </c>
      <c r="D346" s="75" t="s">
        <v>74</v>
      </c>
      <c r="I346" s="76" t="str">
        <f t="shared" si="5"/>
        <v/>
      </c>
    </row>
    <row r="347" spans="1:9" x14ac:dyDescent="0.3">
      <c r="A347" s="79" t="str">
        <f>Ansøgning!A362</f>
        <v/>
      </c>
      <c r="B347" s="80">
        <f>Ansøgning!B362</f>
        <v>0</v>
      </c>
      <c r="C347" s="81">
        <f>Ansøgning!C362</f>
        <v>0</v>
      </c>
      <c r="D347" s="75" t="s">
        <v>74</v>
      </c>
      <c r="I347" s="76" t="str">
        <f t="shared" si="5"/>
        <v/>
      </c>
    </row>
    <row r="348" spans="1:9" x14ac:dyDescent="0.3">
      <c r="A348" s="79" t="str">
        <f>Ansøgning!A363</f>
        <v/>
      </c>
      <c r="B348" s="80">
        <f>Ansøgning!B363</f>
        <v>0</v>
      </c>
      <c r="C348" s="81">
        <f>Ansøgning!C363</f>
        <v>0</v>
      </c>
      <c r="D348" s="75" t="s">
        <v>74</v>
      </c>
      <c r="I348" s="76" t="str">
        <f t="shared" si="5"/>
        <v/>
      </c>
    </row>
    <row r="349" spans="1:9" x14ac:dyDescent="0.3">
      <c r="A349" s="79" t="str">
        <f>Ansøgning!A364</f>
        <v/>
      </c>
      <c r="B349" s="80">
        <f>Ansøgning!B364</f>
        <v>0</v>
      </c>
      <c r="C349" s="81">
        <f>Ansøgning!C364</f>
        <v>0</v>
      </c>
      <c r="D349" s="75" t="s">
        <v>74</v>
      </c>
      <c r="I349" s="76" t="str">
        <f t="shared" si="5"/>
        <v/>
      </c>
    </row>
    <row r="350" spans="1:9" x14ac:dyDescent="0.3">
      <c r="A350" s="79" t="str">
        <f>Ansøgning!A365</f>
        <v/>
      </c>
      <c r="B350" s="80">
        <f>Ansøgning!B365</f>
        <v>0</v>
      </c>
      <c r="C350" s="81">
        <f>Ansøgning!C365</f>
        <v>0</v>
      </c>
      <c r="D350" s="75" t="s">
        <v>74</v>
      </c>
      <c r="I350" s="76" t="str">
        <f t="shared" si="5"/>
        <v/>
      </c>
    </row>
    <row r="351" spans="1:9" x14ac:dyDescent="0.3">
      <c r="A351" s="79" t="str">
        <f>Ansøgning!A366</f>
        <v/>
      </c>
      <c r="B351" s="80">
        <f>Ansøgning!B366</f>
        <v>0</v>
      </c>
      <c r="C351" s="81">
        <f>Ansøgning!C366</f>
        <v>0</v>
      </c>
      <c r="D351" s="75" t="s">
        <v>74</v>
      </c>
      <c r="I351" s="76" t="str">
        <f t="shared" si="5"/>
        <v/>
      </c>
    </row>
    <row r="352" spans="1:9" x14ac:dyDescent="0.3">
      <c r="A352" s="79" t="str">
        <f>Ansøgning!A367</f>
        <v/>
      </c>
      <c r="B352" s="80">
        <f>Ansøgning!B367</f>
        <v>0</v>
      </c>
      <c r="C352" s="81">
        <f>Ansøgning!C367</f>
        <v>0</v>
      </c>
      <c r="D352" s="75" t="s">
        <v>74</v>
      </c>
      <c r="I352" s="76" t="str">
        <f t="shared" si="5"/>
        <v/>
      </c>
    </row>
    <row r="353" spans="1:9" x14ac:dyDescent="0.3">
      <c r="A353" s="79" t="str">
        <f>Ansøgning!A368</f>
        <v/>
      </c>
      <c r="B353" s="80">
        <f>Ansøgning!B368</f>
        <v>0</v>
      </c>
      <c r="C353" s="81">
        <f>Ansøgning!C368</f>
        <v>0</v>
      </c>
      <c r="D353" s="75" t="s">
        <v>74</v>
      </c>
      <c r="I353" s="76" t="str">
        <f t="shared" si="5"/>
        <v/>
      </c>
    </row>
    <row r="354" spans="1:9" x14ac:dyDescent="0.3">
      <c r="A354" s="79" t="str">
        <f>Ansøgning!A369</f>
        <v/>
      </c>
      <c r="B354" s="80">
        <f>Ansøgning!B369</f>
        <v>0</v>
      </c>
      <c r="C354" s="81">
        <f>Ansøgning!C369</f>
        <v>0</v>
      </c>
      <c r="D354" s="75" t="s">
        <v>74</v>
      </c>
      <c r="I354" s="76" t="str">
        <f t="shared" si="5"/>
        <v/>
      </c>
    </row>
    <row r="355" spans="1:9" x14ac:dyDescent="0.3">
      <c r="A355" s="79" t="str">
        <f>Ansøgning!A370</f>
        <v/>
      </c>
      <c r="B355" s="80">
        <f>Ansøgning!B370</f>
        <v>0</v>
      </c>
      <c r="C355" s="81">
        <f>Ansøgning!C370</f>
        <v>0</v>
      </c>
      <c r="D355" s="75" t="s">
        <v>74</v>
      </c>
      <c r="I355" s="76" t="str">
        <f t="shared" si="5"/>
        <v/>
      </c>
    </row>
    <row r="356" spans="1:9" x14ac:dyDescent="0.3">
      <c r="A356" s="79" t="str">
        <f>Ansøgning!A371</f>
        <v/>
      </c>
      <c r="B356" s="80">
        <f>Ansøgning!B371</f>
        <v>0</v>
      </c>
      <c r="C356" s="81">
        <f>Ansøgning!C371</f>
        <v>0</v>
      </c>
      <c r="D356" s="75" t="s">
        <v>74</v>
      </c>
      <c r="I356" s="76" t="str">
        <f t="shared" si="5"/>
        <v/>
      </c>
    </row>
    <row r="357" spans="1:9" x14ac:dyDescent="0.3">
      <c r="A357" s="79" t="str">
        <f>Ansøgning!A372</f>
        <v/>
      </c>
      <c r="B357" s="80">
        <f>Ansøgning!B372</f>
        <v>0</v>
      </c>
      <c r="C357" s="81">
        <f>Ansøgning!C372</f>
        <v>0</v>
      </c>
      <c r="D357" s="75" t="s">
        <v>74</v>
      </c>
      <c r="I357" s="76" t="str">
        <f t="shared" si="5"/>
        <v/>
      </c>
    </row>
    <row r="358" spans="1:9" x14ac:dyDescent="0.3">
      <c r="A358" s="79" t="str">
        <f>Ansøgning!A373</f>
        <v/>
      </c>
      <c r="B358" s="80">
        <f>Ansøgning!B373</f>
        <v>0</v>
      </c>
      <c r="C358" s="81">
        <f>Ansøgning!C373</f>
        <v>0</v>
      </c>
      <c r="D358" s="75" t="s">
        <v>74</v>
      </c>
      <c r="I358" s="76" t="str">
        <f t="shared" si="5"/>
        <v/>
      </c>
    </row>
    <row r="359" spans="1:9" x14ac:dyDescent="0.3">
      <c r="A359" s="79" t="str">
        <f>Ansøgning!A374</f>
        <v/>
      </c>
      <c r="B359" s="80">
        <f>Ansøgning!B374</f>
        <v>0</v>
      </c>
      <c r="C359" s="81">
        <f>Ansøgning!C374</f>
        <v>0</v>
      </c>
      <c r="D359" s="75" t="s">
        <v>74</v>
      </c>
      <c r="I359" s="76" t="str">
        <f t="shared" si="5"/>
        <v/>
      </c>
    </row>
    <row r="360" spans="1:9" x14ac:dyDescent="0.3">
      <c r="A360" s="79" t="str">
        <f>Ansøgning!A375</f>
        <v/>
      </c>
      <c r="B360" s="80">
        <f>Ansøgning!B375</f>
        <v>0</v>
      </c>
      <c r="C360" s="81">
        <f>Ansøgning!C375</f>
        <v>0</v>
      </c>
      <c r="D360" s="75" t="s">
        <v>74</v>
      </c>
      <c r="I360" s="76" t="str">
        <f t="shared" si="5"/>
        <v/>
      </c>
    </row>
    <row r="361" spans="1:9" x14ac:dyDescent="0.3">
      <c r="A361" s="79" t="str">
        <f>Ansøgning!A376</f>
        <v/>
      </c>
      <c r="B361" s="80">
        <f>Ansøgning!B376</f>
        <v>0</v>
      </c>
      <c r="C361" s="81">
        <f>Ansøgning!C376</f>
        <v>0</v>
      </c>
      <c r="D361" s="75" t="s">
        <v>74</v>
      </c>
      <c r="I361" s="76" t="str">
        <f t="shared" si="5"/>
        <v/>
      </c>
    </row>
    <row r="362" spans="1:9" x14ac:dyDescent="0.3">
      <c r="A362" s="79" t="str">
        <f>Ansøgning!A377</f>
        <v/>
      </c>
      <c r="B362" s="80">
        <f>Ansøgning!B377</f>
        <v>0</v>
      </c>
      <c r="C362" s="81">
        <f>Ansøgning!C377</f>
        <v>0</v>
      </c>
      <c r="D362" s="75" t="s">
        <v>74</v>
      </c>
      <c r="I362" s="76" t="str">
        <f t="shared" si="5"/>
        <v/>
      </c>
    </row>
    <row r="363" spans="1:9" x14ac:dyDescent="0.3">
      <c r="A363" s="79" t="str">
        <f>Ansøgning!A378</f>
        <v/>
      </c>
      <c r="B363" s="80">
        <f>Ansøgning!B378</f>
        <v>0</v>
      </c>
      <c r="C363" s="81">
        <f>Ansøgning!C378</f>
        <v>0</v>
      </c>
      <c r="D363" s="75" t="s">
        <v>74</v>
      </c>
      <c r="I363" s="76" t="str">
        <f t="shared" si="5"/>
        <v/>
      </c>
    </row>
    <row r="364" spans="1:9" x14ac:dyDescent="0.3">
      <c r="A364" s="79" t="str">
        <f>Ansøgning!A379</f>
        <v/>
      </c>
      <c r="B364" s="80">
        <f>Ansøgning!B379</f>
        <v>0</v>
      </c>
      <c r="C364" s="81">
        <f>Ansøgning!C379</f>
        <v>0</v>
      </c>
      <c r="D364" s="75" t="s">
        <v>74</v>
      </c>
      <c r="I364" s="76" t="str">
        <f t="shared" si="5"/>
        <v/>
      </c>
    </row>
    <row r="365" spans="1:9" x14ac:dyDescent="0.3">
      <c r="A365" s="79" t="str">
        <f>Ansøgning!A380</f>
        <v/>
      </c>
      <c r="B365" s="80">
        <f>Ansøgning!B380</f>
        <v>0</v>
      </c>
      <c r="C365" s="81">
        <f>Ansøgning!C380</f>
        <v>0</v>
      </c>
      <c r="D365" s="75" t="s">
        <v>74</v>
      </c>
      <c r="I365" s="76" t="str">
        <f t="shared" si="5"/>
        <v/>
      </c>
    </row>
    <row r="366" spans="1:9" x14ac:dyDescent="0.3">
      <c r="A366" s="79" t="str">
        <f>Ansøgning!A381</f>
        <v/>
      </c>
      <c r="B366" s="80">
        <f>Ansøgning!B381</f>
        <v>0</v>
      </c>
      <c r="C366" s="81">
        <f>Ansøgning!C381</f>
        <v>0</v>
      </c>
      <c r="D366" s="75" t="s">
        <v>74</v>
      </c>
      <c r="I366" s="76" t="str">
        <f t="shared" si="5"/>
        <v/>
      </c>
    </row>
    <row r="367" spans="1:9" x14ac:dyDescent="0.3">
      <c r="A367" s="79" t="str">
        <f>Ansøgning!A382</f>
        <v/>
      </c>
      <c r="B367" s="80">
        <f>Ansøgning!B382</f>
        <v>0</v>
      </c>
      <c r="C367" s="81">
        <f>Ansøgning!C382</f>
        <v>0</v>
      </c>
      <c r="D367" s="75" t="s">
        <v>74</v>
      </c>
      <c r="I367" s="76" t="str">
        <f t="shared" si="5"/>
        <v/>
      </c>
    </row>
    <row r="368" spans="1:9" x14ac:dyDescent="0.3">
      <c r="A368" s="79" t="str">
        <f>Ansøgning!A383</f>
        <v/>
      </c>
      <c r="B368" s="80">
        <f>Ansøgning!B383</f>
        <v>0</v>
      </c>
      <c r="C368" s="81">
        <f>Ansøgning!C383</f>
        <v>0</v>
      </c>
      <c r="D368" s="75" t="s">
        <v>74</v>
      </c>
      <c r="I368" s="76" t="str">
        <f t="shared" si="5"/>
        <v/>
      </c>
    </row>
    <row r="369" spans="1:9" x14ac:dyDescent="0.3">
      <c r="A369" s="79" t="str">
        <f>Ansøgning!A384</f>
        <v/>
      </c>
      <c r="B369" s="80">
        <f>Ansøgning!B384</f>
        <v>0</v>
      </c>
      <c r="C369" s="81">
        <f>Ansøgning!C384</f>
        <v>0</v>
      </c>
      <c r="D369" s="75" t="s">
        <v>74</v>
      </c>
      <c r="I369" s="76" t="str">
        <f t="shared" si="5"/>
        <v/>
      </c>
    </row>
    <row r="370" spans="1:9" x14ac:dyDescent="0.3">
      <c r="A370" s="79" t="str">
        <f>Ansøgning!A385</f>
        <v/>
      </c>
      <c r="B370" s="80">
        <f>Ansøgning!B385</f>
        <v>0</v>
      </c>
      <c r="C370" s="81">
        <f>Ansøgning!C385</f>
        <v>0</v>
      </c>
      <c r="D370" s="75" t="s">
        <v>74</v>
      </c>
      <c r="I370" s="76" t="str">
        <f t="shared" si="5"/>
        <v/>
      </c>
    </row>
    <row r="371" spans="1:9" x14ac:dyDescent="0.3">
      <c r="A371" s="79" t="str">
        <f>Ansøgning!A386</f>
        <v/>
      </c>
      <c r="B371" s="80">
        <f>Ansøgning!B386</f>
        <v>0</v>
      </c>
      <c r="C371" s="81">
        <f>Ansøgning!C386</f>
        <v>0</v>
      </c>
      <c r="D371" s="75" t="s">
        <v>74</v>
      </c>
      <c r="I371" s="76" t="str">
        <f t="shared" si="5"/>
        <v/>
      </c>
    </row>
    <row r="372" spans="1:9" x14ac:dyDescent="0.3">
      <c r="A372" s="79" t="str">
        <f>Ansøgning!A387</f>
        <v/>
      </c>
      <c r="B372" s="80">
        <f>Ansøgning!B387</f>
        <v>0</v>
      </c>
      <c r="C372" s="81">
        <f>Ansøgning!C387</f>
        <v>0</v>
      </c>
      <c r="D372" s="75" t="s">
        <v>74</v>
      </c>
      <c r="I372" s="76" t="str">
        <f t="shared" si="5"/>
        <v/>
      </c>
    </row>
    <row r="373" spans="1:9" x14ac:dyDescent="0.3">
      <c r="A373" s="79" t="str">
        <f>Ansøgning!A388</f>
        <v/>
      </c>
      <c r="B373" s="80">
        <f>Ansøgning!B388</f>
        <v>0</v>
      </c>
      <c r="C373" s="81">
        <f>Ansøgning!C388</f>
        <v>0</v>
      </c>
      <c r="D373" s="75" t="s">
        <v>74</v>
      </c>
      <c r="I373" s="76" t="str">
        <f t="shared" si="5"/>
        <v/>
      </c>
    </row>
    <row r="374" spans="1:9" x14ac:dyDescent="0.3">
      <c r="A374" s="79" t="str">
        <f>Ansøgning!A389</f>
        <v/>
      </c>
      <c r="B374" s="80">
        <f>Ansøgning!B389</f>
        <v>0</v>
      </c>
      <c r="C374" s="81">
        <f>Ansøgning!C389</f>
        <v>0</v>
      </c>
      <c r="D374" s="75" t="s">
        <v>74</v>
      </c>
      <c r="I374" s="76" t="str">
        <f t="shared" si="5"/>
        <v/>
      </c>
    </row>
    <row r="375" spans="1:9" x14ac:dyDescent="0.3">
      <c r="A375" s="79" t="str">
        <f>Ansøgning!A390</f>
        <v/>
      </c>
      <c r="B375" s="80">
        <f>Ansøgning!B390</f>
        <v>0</v>
      </c>
      <c r="C375" s="81">
        <f>Ansøgning!C390</f>
        <v>0</v>
      </c>
      <c r="D375" s="75" t="s">
        <v>74</v>
      </c>
      <c r="I375" s="76" t="str">
        <f t="shared" si="5"/>
        <v/>
      </c>
    </row>
    <row r="376" spans="1:9" x14ac:dyDescent="0.3">
      <c r="A376" s="79" t="str">
        <f>Ansøgning!A391</f>
        <v/>
      </c>
      <c r="B376" s="80">
        <f>Ansøgning!B391</f>
        <v>0</v>
      </c>
      <c r="C376" s="81">
        <f>Ansøgning!C391</f>
        <v>0</v>
      </c>
      <c r="D376" s="75" t="s">
        <v>74</v>
      </c>
      <c r="I376" s="76" t="str">
        <f t="shared" si="5"/>
        <v/>
      </c>
    </row>
    <row r="377" spans="1:9" x14ac:dyDescent="0.3">
      <c r="A377" s="79" t="str">
        <f>Ansøgning!A392</f>
        <v/>
      </c>
      <c r="B377" s="80">
        <f>Ansøgning!B392</f>
        <v>0</v>
      </c>
      <c r="C377" s="81">
        <f>Ansøgning!C392</f>
        <v>0</v>
      </c>
      <c r="D377" s="75" t="s">
        <v>74</v>
      </c>
      <c r="I377" s="76" t="str">
        <f t="shared" si="5"/>
        <v/>
      </c>
    </row>
    <row r="378" spans="1:9" x14ac:dyDescent="0.3">
      <c r="A378" s="79" t="str">
        <f>Ansøgning!A393</f>
        <v/>
      </c>
      <c r="B378" s="80">
        <f>Ansøgning!B393</f>
        <v>0</v>
      </c>
      <c r="C378" s="81">
        <f>Ansøgning!C393</f>
        <v>0</v>
      </c>
      <c r="D378" s="75" t="s">
        <v>74</v>
      </c>
      <c r="I378" s="76" t="str">
        <f t="shared" si="5"/>
        <v/>
      </c>
    </row>
    <row r="379" spans="1:9" x14ac:dyDescent="0.3">
      <c r="A379" s="79" t="str">
        <f>Ansøgning!A394</f>
        <v/>
      </c>
      <c r="B379" s="80">
        <f>Ansøgning!B394</f>
        <v>0</v>
      </c>
      <c r="C379" s="81">
        <f>Ansøgning!C394</f>
        <v>0</v>
      </c>
      <c r="D379" s="75" t="s">
        <v>74</v>
      </c>
      <c r="I379" s="76" t="str">
        <f t="shared" si="5"/>
        <v/>
      </c>
    </row>
    <row r="380" spans="1:9" x14ac:dyDescent="0.3">
      <c r="A380" s="79" t="str">
        <f>Ansøgning!A395</f>
        <v/>
      </c>
      <c r="B380" s="80">
        <f>Ansøgning!B395</f>
        <v>0</v>
      </c>
      <c r="C380" s="81">
        <f>Ansøgning!C395</f>
        <v>0</v>
      </c>
      <c r="D380" s="75" t="s">
        <v>74</v>
      </c>
      <c r="I380" s="76" t="str">
        <f t="shared" si="5"/>
        <v/>
      </c>
    </row>
    <row r="381" spans="1:9" x14ac:dyDescent="0.3">
      <c r="A381" s="79" t="str">
        <f>Ansøgning!A396</f>
        <v/>
      </c>
      <c r="B381" s="80">
        <f>Ansøgning!B396</f>
        <v>0</v>
      </c>
      <c r="C381" s="81">
        <f>Ansøgning!C396</f>
        <v>0</v>
      </c>
      <c r="D381" s="75" t="s">
        <v>74</v>
      </c>
      <c r="I381" s="76" t="str">
        <f t="shared" si="5"/>
        <v/>
      </c>
    </row>
    <row r="382" spans="1:9" x14ac:dyDescent="0.3">
      <c r="A382" s="79" t="str">
        <f>Ansøgning!A397</f>
        <v/>
      </c>
      <c r="B382" s="80">
        <f>Ansøgning!B397</f>
        <v>0</v>
      </c>
      <c r="C382" s="81">
        <f>Ansøgning!C397</f>
        <v>0</v>
      </c>
      <c r="D382" s="75" t="s">
        <v>74</v>
      </c>
      <c r="I382" s="76" t="str">
        <f t="shared" si="5"/>
        <v/>
      </c>
    </row>
    <row r="383" spans="1:9" x14ac:dyDescent="0.3">
      <c r="A383" s="79" t="str">
        <f>Ansøgning!A398</f>
        <v/>
      </c>
      <c r="B383" s="80">
        <f>Ansøgning!B398</f>
        <v>0</v>
      </c>
      <c r="C383" s="81">
        <f>Ansøgning!C398</f>
        <v>0</v>
      </c>
      <c r="D383" s="75" t="s">
        <v>74</v>
      </c>
      <c r="I383" s="76" t="str">
        <f t="shared" si="5"/>
        <v/>
      </c>
    </row>
    <row r="384" spans="1:9" x14ac:dyDescent="0.3">
      <c r="A384" s="79" t="str">
        <f>Ansøgning!A399</f>
        <v/>
      </c>
      <c r="B384" s="80">
        <f>Ansøgning!B399</f>
        <v>0</v>
      </c>
      <c r="C384" s="81">
        <f>Ansøgning!C399</f>
        <v>0</v>
      </c>
      <c r="D384" s="75" t="s">
        <v>74</v>
      </c>
      <c r="I384" s="76" t="str">
        <f t="shared" si="5"/>
        <v/>
      </c>
    </row>
    <row r="385" spans="1:9" x14ac:dyDescent="0.3">
      <c r="A385" s="79" t="str">
        <f>Ansøgning!A400</f>
        <v/>
      </c>
      <c r="B385" s="80">
        <f>Ansøgning!B400</f>
        <v>0</v>
      </c>
      <c r="C385" s="81">
        <f>Ansøgning!C400</f>
        <v>0</v>
      </c>
      <c r="D385" s="75" t="s">
        <v>74</v>
      </c>
      <c r="I385" s="76" t="str">
        <f t="shared" si="5"/>
        <v/>
      </c>
    </row>
    <row r="386" spans="1:9" x14ac:dyDescent="0.3">
      <c r="A386" s="79" t="str">
        <f>Ansøgning!A401</f>
        <v/>
      </c>
      <c r="B386" s="80">
        <f>Ansøgning!B401</f>
        <v>0</v>
      </c>
      <c r="C386" s="81">
        <f>Ansøgning!C401</f>
        <v>0</v>
      </c>
      <c r="D386" s="75" t="s">
        <v>74</v>
      </c>
      <c r="I386" s="76" t="str">
        <f t="shared" si="5"/>
        <v/>
      </c>
    </row>
    <row r="387" spans="1:9" x14ac:dyDescent="0.3">
      <c r="A387" s="79" t="str">
        <f>Ansøgning!A402</f>
        <v/>
      </c>
      <c r="B387" s="80">
        <f>Ansøgning!B402</f>
        <v>0</v>
      </c>
      <c r="C387" s="81">
        <f>Ansøgning!C402</f>
        <v>0</v>
      </c>
      <c r="D387" s="75" t="s">
        <v>74</v>
      </c>
      <c r="I387" s="76" t="str">
        <f t="shared" si="5"/>
        <v/>
      </c>
    </row>
    <row r="388" spans="1:9" x14ac:dyDescent="0.3">
      <c r="A388" s="79" t="str">
        <f>Ansøgning!A403</f>
        <v/>
      </c>
      <c r="B388" s="80">
        <f>Ansøgning!B403</f>
        <v>0</v>
      </c>
      <c r="C388" s="81">
        <f>Ansøgning!C403</f>
        <v>0</v>
      </c>
      <c r="D388" s="75" t="s">
        <v>74</v>
      </c>
      <c r="I388" s="76" t="str">
        <f t="shared" si="5"/>
        <v/>
      </c>
    </row>
    <row r="389" spans="1:9" x14ac:dyDescent="0.3">
      <c r="A389" s="79" t="str">
        <f>Ansøgning!A404</f>
        <v/>
      </c>
      <c r="B389" s="80">
        <f>Ansøgning!B404</f>
        <v>0</v>
      </c>
      <c r="C389" s="81">
        <f>Ansøgning!C404</f>
        <v>0</v>
      </c>
      <c r="D389" s="75" t="s">
        <v>74</v>
      </c>
      <c r="I389" s="76" t="str">
        <f t="shared" si="5"/>
        <v/>
      </c>
    </row>
    <row r="390" spans="1:9" x14ac:dyDescent="0.3">
      <c r="A390" s="79" t="str">
        <f>Ansøgning!A405</f>
        <v/>
      </c>
      <c r="B390" s="80">
        <f>Ansøgning!B405</f>
        <v>0</v>
      </c>
      <c r="C390" s="81">
        <f>Ansøgning!C405</f>
        <v>0</v>
      </c>
      <c r="D390" s="75" t="s">
        <v>74</v>
      </c>
      <c r="I390" s="76" t="str">
        <f t="shared" si="5"/>
        <v/>
      </c>
    </row>
    <row r="391" spans="1:9" x14ac:dyDescent="0.3">
      <c r="A391" s="79" t="str">
        <f>Ansøgning!A406</f>
        <v/>
      </c>
      <c r="B391" s="80">
        <f>Ansøgning!B406</f>
        <v>0</v>
      </c>
      <c r="C391" s="81">
        <f>Ansøgning!C406</f>
        <v>0</v>
      </c>
      <c r="D391" s="75" t="s">
        <v>74</v>
      </c>
      <c r="I391" s="76" t="str">
        <f t="shared" ref="I391:I454" si="6">IF(D391="Ja",(E391-F391)+(G391-H391),"")</f>
        <v/>
      </c>
    </row>
    <row r="392" spans="1:9" x14ac:dyDescent="0.3">
      <c r="A392" s="79" t="str">
        <f>Ansøgning!A407</f>
        <v/>
      </c>
      <c r="B392" s="80">
        <f>Ansøgning!B407</f>
        <v>0</v>
      </c>
      <c r="C392" s="81">
        <f>Ansøgning!C407</f>
        <v>0</v>
      </c>
      <c r="D392" s="75" t="s">
        <v>74</v>
      </c>
      <c r="I392" s="76" t="str">
        <f t="shared" si="6"/>
        <v/>
      </c>
    </row>
    <row r="393" spans="1:9" x14ac:dyDescent="0.3">
      <c r="A393" s="79" t="str">
        <f>Ansøgning!A408</f>
        <v/>
      </c>
      <c r="B393" s="80">
        <f>Ansøgning!B408</f>
        <v>0</v>
      </c>
      <c r="C393" s="81">
        <f>Ansøgning!C408</f>
        <v>0</v>
      </c>
      <c r="D393" s="75" t="s">
        <v>74</v>
      </c>
      <c r="I393" s="76" t="str">
        <f t="shared" si="6"/>
        <v/>
      </c>
    </row>
    <row r="394" spans="1:9" x14ac:dyDescent="0.3">
      <c r="A394" s="79" t="str">
        <f>Ansøgning!A409</f>
        <v/>
      </c>
      <c r="B394" s="80">
        <f>Ansøgning!B409</f>
        <v>0</v>
      </c>
      <c r="C394" s="81">
        <f>Ansøgning!C409</f>
        <v>0</v>
      </c>
      <c r="D394" s="75" t="s">
        <v>74</v>
      </c>
      <c r="I394" s="76" t="str">
        <f t="shared" si="6"/>
        <v/>
      </c>
    </row>
    <row r="395" spans="1:9" x14ac:dyDescent="0.3">
      <c r="A395" s="79" t="str">
        <f>Ansøgning!A410</f>
        <v/>
      </c>
      <c r="B395" s="80">
        <f>Ansøgning!B410</f>
        <v>0</v>
      </c>
      <c r="C395" s="81">
        <f>Ansøgning!C410</f>
        <v>0</v>
      </c>
      <c r="D395" s="75" t="s">
        <v>74</v>
      </c>
      <c r="I395" s="76" t="str">
        <f t="shared" si="6"/>
        <v/>
      </c>
    </row>
    <row r="396" spans="1:9" x14ac:dyDescent="0.3">
      <c r="A396" s="79" t="str">
        <f>Ansøgning!A411</f>
        <v/>
      </c>
      <c r="B396" s="80">
        <f>Ansøgning!B411</f>
        <v>0</v>
      </c>
      <c r="C396" s="81">
        <f>Ansøgning!C411</f>
        <v>0</v>
      </c>
      <c r="D396" s="75" t="s">
        <v>74</v>
      </c>
      <c r="I396" s="76" t="str">
        <f t="shared" si="6"/>
        <v/>
      </c>
    </row>
    <row r="397" spans="1:9" x14ac:dyDescent="0.3">
      <c r="A397" s="79" t="str">
        <f>Ansøgning!A412</f>
        <v/>
      </c>
      <c r="B397" s="80">
        <f>Ansøgning!B412</f>
        <v>0</v>
      </c>
      <c r="C397" s="81">
        <f>Ansøgning!C412</f>
        <v>0</v>
      </c>
      <c r="D397" s="75" t="s">
        <v>74</v>
      </c>
      <c r="I397" s="76" t="str">
        <f t="shared" si="6"/>
        <v/>
      </c>
    </row>
    <row r="398" spans="1:9" x14ac:dyDescent="0.3">
      <c r="A398" s="79" t="str">
        <f>Ansøgning!A413</f>
        <v/>
      </c>
      <c r="B398" s="80">
        <f>Ansøgning!B413</f>
        <v>0</v>
      </c>
      <c r="C398" s="81">
        <f>Ansøgning!C413</f>
        <v>0</v>
      </c>
      <c r="D398" s="75" t="s">
        <v>74</v>
      </c>
      <c r="I398" s="76" t="str">
        <f t="shared" si="6"/>
        <v/>
      </c>
    </row>
    <row r="399" spans="1:9" x14ac:dyDescent="0.3">
      <c r="A399" s="79" t="str">
        <f>Ansøgning!A414</f>
        <v/>
      </c>
      <c r="B399" s="80">
        <f>Ansøgning!B414</f>
        <v>0</v>
      </c>
      <c r="C399" s="81">
        <f>Ansøgning!C414</f>
        <v>0</v>
      </c>
      <c r="D399" s="75" t="s">
        <v>74</v>
      </c>
      <c r="I399" s="76" t="str">
        <f t="shared" si="6"/>
        <v/>
      </c>
    </row>
    <row r="400" spans="1:9" x14ac:dyDescent="0.3">
      <c r="A400" s="79" t="str">
        <f>Ansøgning!A415</f>
        <v/>
      </c>
      <c r="B400" s="80">
        <f>Ansøgning!B415</f>
        <v>0</v>
      </c>
      <c r="C400" s="81">
        <f>Ansøgning!C415</f>
        <v>0</v>
      </c>
      <c r="D400" s="75" t="s">
        <v>74</v>
      </c>
      <c r="I400" s="76" t="str">
        <f t="shared" si="6"/>
        <v/>
      </c>
    </row>
    <row r="401" spans="1:9" x14ac:dyDescent="0.3">
      <c r="A401" s="79" t="str">
        <f>Ansøgning!A416</f>
        <v/>
      </c>
      <c r="B401" s="80">
        <f>Ansøgning!B416</f>
        <v>0</v>
      </c>
      <c r="C401" s="81">
        <f>Ansøgning!C416</f>
        <v>0</v>
      </c>
      <c r="D401" s="75" t="s">
        <v>74</v>
      </c>
      <c r="I401" s="76" t="str">
        <f t="shared" si="6"/>
        <v/>
      </c>
    </row>
    <row r="402" spans="1:9" x14ac:dyDescent="0.3">
      <c r="A402" s="79" t="str">
        <f>Ansøgning!A417</f>
        <v/>
      </c>
      <c r="B402" s="80">
        <f>Ansøgning!B417</f>
        <v>0</v>
      </c>
      <c r="C402" s="81">
        <f>Ansøgning!C417</f>
        <v>0</v>
      </c>
      <c r="D402" s="75" t="s">
        <v>74</v>
      </c>
      <c r="I402" s="76" t="str">
        <f t="shared" si="6"/>
        <v/>
      </c>
    </row>
    <row r="403" spans="1:9" x14ac:dyDescent="0.3">
      <c r="A403" s="79" t="str">
        <f>Ansøgning!A418</f>
        <v/>
      </c>
      <c r="B403" s="80">
        <f>Ansøgning!B418</f>
        <v>0</v>
      </c>
      <c r="C403" s="81">
        <f>Ansøgning!C418</f>
        <v>0</v>
      </c>
      <c r="D403" s="75" t="s">
        <v>74</v>
      </c>
      <c r="I403" s="76" t="str">
        <f t="shared" si="6"/>
        <v/>
      </c>
    </row>
    <row r="404" spans="1:9" x14ac:dyDescent="0.3">
      <c r="A404" s="79" t="str">
        <f>Ansøgning!A419</f>
        <v/>
      </c>
      <c r="B404" s="80">
        <f>Ansøgning!B419</f>
        <v>0</v>
      </c>
      <c r="C404" s="81">
        <f>Ansøgning!C419</f>
        <v>0</v>
      </c>
      <c r="D404" s="75" t="s">
        <v>74</v>
      </c>
      <c r="I404" s="76" t="str">
        <f t="shared" si="6"/>
        <v/>
      </c>
    </row>
    <row r="405" spans="1:9" x14ac:dyDescent="0.3">
      <c r="A405" s="79" t="str">
        <f>Ansøgning!A420</f>
        <v/>
      </c>
      <c r="B405" s="80">
        <f>Ansøgning!B420</f>
        <v>0</v>
      </c>
      <c r="C405" s="81">
        <f>Ansøgning!C420</f>
        <v>0</v>
      </c>
      <c r="D405" s="75" t="s">
        <v>74</v>
      </c>
      <c r="I405" s="76" t="str">
        <f t="shared" si="6"/>
        <v/>
      </c>
    </row>
    <row r="406" spans="1:9" x14ac:dyDescent="0.3">
      <c r="A406" s="79" t="str">
        <f>Ansøgning!A421</f>
        <v/>
      </c>
      <c r="B406" s="80">
        <f>Ansøgning!B421</f>
        <v>0</v>
      </c>
      <c r="C406" s="81">
        <f>Ansøgning!C421</f>
        <v>0</v>
      </c>
      <c r="D406" s="75" t="s">
        <v>74</v>
      </c>
      <c r="I406" s="76" t="str">
        <f t="shared" si="6"/>
        <v/>
      </c>
    </row>
    <row r="407" spans="1:9" x14ac:dyDescent="0.3">
      <c r="A407" s="79" t="str">
        <f>Ansøgning!A422</f>
        <v/>
      </c>
      <c r="B407" s="80">
        <f>Ansøgning!B422</f>
        <v>0</v>
      </c>
      <c r="C407" s="81">
        <f>Ansøgning!C422</f>
        <v>0</v>
      </c>
      <c r="D407" s="75" t="s">
        <v>74</v>
      </c>
      <c r="I407" s="76" t="str">
        <f t="shared" si="6"/>
        <v/>
      </c>
    </row>
    <row r="408" spans="1:9" x14ac:dyDescent="0.3">
      <c r="A408" s="79" t="str">
        <f>Ansøgning!A423</f>
        <v/>
      </c>
      <c r="B408" s="80">
        <f>Ansøgning!B423</f>
        <v>0</v>
      </c>
      <c r="C408" s="81">
        <f>Ansøgning!C423</f>
        <v>0</v>
      </c>
      <c r="D408" s="75" t="s">
        <v>74</v>
      </c>
      <c r="I408" s="76" t="str">
        <f t="shared" si="6"/>
        <v/>
      </c>
    </row>
    <row r="409" spans="1:9" x14ac:dyDescent="0.3">
      <c r="A409" s="79" t="str">
        <f>Ansøgning!A424</f>
        <v/>
      </c>
      <c r="B409" s="80">
        <f>Ansøgning!B424</f>
        <v>0</v>
      </c>
      <c r="C409" s="81">
        <f>Ansøgning!C424</f>
        <v>0</v>
      </c>
      <c r="D409" s="75" t="s">
        <v>74</v>
      </c>
      <c r="I409" s="76" t="str">
        <f t="shared" si="6"/>
        <v/>
      </c>
    </row>
    <row r="410" spans="1:9" x14ac:dyDescent="0.3">
      <c r="A410" s="79" t="str">
        <f>Ansøgning!A425</f>
        <v/>
      </c>
      <c r="B410" s="80">
        <f>Ansøgning!B425</f>
        <v>0</v>
      </c>
      <c r="C410" s="81">
        <f>Ansøgning!C425</f>
        <v>0</v>
      </c>
      <c r="D410" s="75" t="s">
        <v>74</v>
      </c>
      <c r="I410" s="76" t="str">
        <f t="shared" si="6"/>
        <v/>
      </c>
    </row>
    <row r="411" spans="1:9" x14ac:dyDescent="0.3">
      <c r="A411" s="79" t="str">
        <f>Ansøgning!A426</f>
        <v/>
      </c>
      <c r="B411" s="80">
        <f>Ansøgning!B426</f>
        <v>0</v>
      </c>
      <c r="C411" s="81">
        <f>Ansøgning!C426</f>
        <v>0</v>
      </c>
      <c r="D411" s="75" t="s">
        <v>74</v>
      </c>
      <c r="I411" s="76" t="str">
        <f t="shared" si="6"/>
        <v/>
      </c>
    </row>
    <row r="412" spans="1:9" x14ac:dyDescent="0.3">
      <c r="A412" s="79" t="str">
        <f>Ansøgning!A427</f>
        <v/>
      </c>
      <c r="B412" s="80">
        <f>Ansøgning!B427</f>
        <v>0</v>
      </c>
      <c r="C412" s="81">
        <f>Ansøgning!C427</f>
        <v>0</v>
      </c>
      <c r="D412" s="75" t="s">
        <v>74</v>
      </c>
      <c r="I412" s="76" t="str">
        <f t="shared" si="6"/>
        <v/>
      </c>
    </row>
    <row r="413" spans="1:9" x14ac:dyDescent="0.3">
      <c r="A413" s="79" t="str">
        <f>Ansøgning!A428</f>
        <v/>
      </c>
      <c r="B413" s="80">
        <f>Ansøgning!B428</f>
        <v>0</v>
      </c>
      <c r="C413" s="81">
        <f>Ansøgning!C428</f>
        <v>0</v>
      </c>
      <c r="D413" s="75" t="s">
        <v>74</v>
      </c>
      <c r="I413" s="76" t="str">
        <f t="shared" si="6"/>
        <v/>
      </c>
    </row>
    <row r="414" spans="1:9" x14ac:dyDescent="0.3">
      <c r="A414" s="79" t="str">
        <f>Ansøgning!A429</f>
        <v/>
      </c>
      <c r="B414" s="80">
        <f>Ansøgning!B429</f>
        <v>0</v>
      </c>
      <c r="C414" s="81">
        <f>Ansøgning!C429</f>
        <v>0</v>
      </c>
      <c r="D414" s="75" t="s">
        <v>74</v>
      </c>
      <c r="I414" s="76" t="str">
        <f t="shared" si="6"/>
        <v/>
      </c>
    </row>
    <row r="415" spans="1:9" x14ac:dyDescent="0.3">
      <c r="A415" s="79" t="str">
        <f>Ansøgning!A430</f>
        <v/>
      </c>
      <c r="B415" s="80">
        <f>Ansøgning!B430</f>
        <v>0</v>
      </c>
      <c r="C415" s="81">
        <f>Ansøgning!C430</f>
        <v>0</v>
      </c>
      <c r="D415" s="75" t="s">
        <v>74</v>
      </c>
      <c r="I415" s="76" t="str">
        <f t="shared" si="6"/>
        <v/>
      </c>
    </row>
    <row r="416" spans="1:9" x14ac:dyDescent="0.3">
      <c r="A416" s="79" t="str">
        <f>Ansøgning!A431</f>
        <v/>
      </c>
      <c r="B416" s="80">
        <f>Ansøgning!B431</f>
        <v>0</v>
      </c>
      <c r="C416" s="81">
        <f>Ansøgning!C431</f>
        <v>0</v>
      </c>
      <c r="D416" s="75" t="s">
        <v>74</v>
      </c>
      <c r="I416" s="76" t="str">
        <f t="shared" si="6"/>
        <v/>
      </c>
    </row>
    <row r="417" spans="1:9" x14ac:dyDescent="0.3">
      <c r="A417" s="79" t="str">
        <f>Ansøgning!A432</f>
        <v/>
      </c>
      <c r="B417" s="80">
        <f>Ansøgning!B432</f>
        <v>0</v>
      </c>
      <c r="C417" s="81">
        <f>Ansøgning!C432</f>
        <v>0</v>
      </c>
      <c r="D417" s="75" t="s">
        <v>74</v>
      </c>
      <c r="I417" s="76" t="str">
        <f t="shared" si="6"/>
        <v/>
      </c>
    </row>
    <row r="418" spans="1:9" x14ac:dyDescent="0.3">
      <c r="A418" s="79" t="str">
        <f>Ansøgning!A433</f>
        <v/>
      </c>
      <c r="B418" s="80">
        <f>Ansøgning!B433</f>
        <v>0</v>
      </c>
      <c r="C418" s="81">
        <f>Ansøgning!C433</f>
        <v>0</v>
      </c>
      <c r="D418" s="75" t="s">
        <v>74</v>
      </c>
      <c r="I418" s="76" t="str">
        <f t="shared" si="6"/>
        <v/>
      </c>
    </row>
    <row r="419" spans="1:9" x14ac:dyDescent="0.3">
      <c r="A419" s="79" t="str">
        <f>Ansøgning!A434</f>
        <v/>
      </c>
      <c r="B419" s="80">
        <f>Ansøgning!B434</f>
        <v>0</v>
      </c>
      <c r="C419" s="81">
        <f>Ansøgning!C434</f>
        <v>0</v>
      </c>
      <c r="D419" s="75" t="s">
        <v>74</v>
      </c>
      <c r="I419" s="76" t="str">
        <f t="shared" si="6"/>
        <v/>
      </c>
    </row>
    <row r="420" spans="1:9" x14ac:dyDescent="0.3">
      <c r="A420" s="79" t="str">
        <f>Ansøgning!A435</f>
        <v/>
      </c>
      <c r="B420" s="80">
        <f>Ansøgning!B435</f>
        <v>0</v>
      </c>
      <c r="C420" s="81">
        <f>Ansøgning!C435</f>
        <v>0</v>
      </c>
      <c r="D420" s="75" t="s">
        <v>74</v>
      </c>
      <c r="I420" s="76" t="str">
        <f t="shared" si="6"/>
        <v/>
      </c>
    </row>
    <row r="421" spans="1:9" x14ac:dyDescent="0.3">
      <c r="A421" s="79" t="str">
        <f>Ansøgning!A436</f>
        <v/>
      </c>
      <c r="B421" s="80">
        <f>Ansøgning!B436</f>
        <v>0</v>
      </c>
      <c r="C421" s="81">
        <f>Ansøgning!C436</f>
        <v>0</v>
      </c>
      <c r="D421" s="75" t="s">
        <v>74</v>
      </c>
      <c r="I421" s="76" t="str">
        <f t="shared" si="6"/>
        <v/>
      </c>
    </row>
    <row r="422" spans="1:9" x14ac:dyDescent="0.3">
      <c r="A422" s="79" t="str">
        <f>Ansøgning!A437</f>
        <v/>
      </c>
      <c r="B422" s="80">
        <f>Ansøgning!B437</f>
        <v>0</v>
      </c>
      <c r="C422" s="81">
        <f>Ansøgning!C437</f>
        <v>0</v>
      </c>
      <c r="D422" s="75" t="s">
        <v>74</v>
      </c>
      <c r="I422" s="76" t="str">
        <f t="shared" si="6"/>
        <v/>
      </c>
    </row>
    <row r="423" spans="1:9" x14ac:dyDescent="0.3">
      <c r="A423" s="79" t="str">
        <f>Ansøgning!A438</f>
        <v/>
      </c>
      <c r="B423" s="80">
        <f>Ansøgning!B438</f>
        <v>0</v>
      </c>
      <c r="C423" s="81">
        <f>Ansøgning!C438</f>
        <v>0</v>
      </c>
      <c r="D423" s="75" t="s">
        <v>74</v>
      </c>
      <c r="I423" s="76" t="str">
        <f t="shared" si="6"/>
        <v/>
      </c>
    </row>
    <row r="424" spans="1:9" x14ac:dyDescent="0.3">
      <c r="A424" s="79" t="str">
        <f>Ansøgning!A439</f>
        <v/>
      </c>
      <c r="B424" s="80">
        <f>Ansøgning!B439</f>
        <v>0</v>
      </c>
      <c r="C424" s="81">
        <f>Ansøgning!C439</f>
        <v>0</v>
      </c>
      <c r="D424" s="75" t="s">
        <v>74</v>
      </c>
      <c r="I424" s="76" t="str">
        <f t="shared" si="6"/>
        <v/>
      </c>
    </row>
    <row r="425" spans="1:9" x14ac:dyDescent="0.3">
      <c r="A425" s="79" t="str">
        <f>Ansøgning!A440</f>
        <v/>
      </c>
      <c r="B425" s="80">
        <f>Ansøgning!B440</f>
        <v>0</v>
      </c>
      <c r="C425" s="81">
        <f>Ansøgning!C440</f>
        <v>0</v>
      </c>
      <c r="D425" s="75" t="s">
        <v>74</v>
      </c>
      <c r="I425" s="76" t="str">
        <f t="shared" si="6"/>
        <v/>
      </c>
    </row>
    <row r="426" spans="1:9" x14ac:dyDescent="0.3">
      <c r="A426" s="79" t="str">
        <f>Ansøgning!A441</f>
        <v/>
      </c>
      <c r="B426" s="80">
        <f>Ansøgning!B441</f>
        <v>0</v>
      </c>
      <c r="C426" s="81">
        <f>Ansøgning!C441</f>
        <v>0</v>
      </c>
      <c r="D426" s="75" t="s">
        <v>74</v>
      </c>
      <c r="I426" s="76" t="str">
        <f t="shared" si="6"/>
        <v/>
      </c>
    </row>
    <row r="427" spans="1:9" x14ac:dyDescent="0.3">
      <c r="A427" s="79" t="str">
        <f>Ansøgning!A442</f>
        <v/>
      </c>
      <c r="B427" s="80">
        <f>Ansøgning!B442</f>
        <v>0</v>
      </c>
      <c r="C427" s="81">
        <f>Ansøgning!C442</f>
        <v>0</v>
      </c>
      <c r="D427" s="75" t="s">
        <v>74</v>
      </c>
      <c r="I427" s="76" t="str">
        <f t="shared" si="6"/>
        <v/>
      </c>
    </row>
    <row r="428" spans="1:9" x14ac:dyDescent="0.3">
      <c r="A428" s="79" t="str">
        <f>Ansøgning!A443</f>
        <v/>
      </c>
      <c r="B428" s="80">
        <f>Ansøgning!B443</f>
        <v>0</v>
      </c>
      <c r="C428" s="81">
        <f>Ansøgning!C443</f>
        <v>0</v>
      </c>
      <c r="D428" s="75" t="s">
        <v>74</v>
      </c>
      <c r="I428" s="76" t="str">
        <f t="shared" si="6"/>
        <v/>
      </c>
    </row>
    <row r="429" spans="1:9" x14ac:dyDescent="0.3">
      <c r="A429" s="79" t="str">
        <f>Ansøgning!A444</f>
        <v/>
      </c>
      <c r="B429" s="80">
        <f>Ansøgning!B444</f>
        <v>0</v>
      </c>
      <c r="C429" s="81">
        <f>Ansøgning!C444</f>
        <v>0</v>
      </c>
      <c r="D429" s="75" t="s">
        <v>74</v>
      </c>
      <c r="I429" s="76" t="str">
        <f t="shared" si="6"/>
        <v/>
      </c>
    </row>
    <row r="430" spans="1:9" x14ac:dyDescent="0.3">
      <c r="A430" s="79" t="str">
        <f>Ansøgning!A445</f>
        <v/>
      </c>
      <c r="B430" s="80">
        <f>Ansøgning!B445</f>
        <v>0</v>
      </c>
      <c r="C430" s="81">
        <f>Ansøgning!C445</f>
        <v>0</v>
      </c>
      <c r="D430" s="75" t="s">
        <v>74</v>
      </c>
      <c r="I430" s="76" t="str">
        <f t="shared" si="6"/>
        <v/>
      </c>
    </row>
    <row r="431" spans="1:9" x14ac:dyDescent="0.3">
      <c r="A431" s="79" t="str">
        <f>Ansøgning!A446</f>
        <v/>
      </c>
      <c r="B431" s="80">
        <f>Ansøgning!B446</f>
        <v>0</v>
      </c>
      <c r="C431" s="81">
        <f>Ansøgning!C446</f>
        <v>0</v>
      </c>
      <c r="D431" s="75" t="s">
        <v>74</v>
      </c>
      <c r="I431" s="76" t="str">
        <f t="shared" si="6"/>
        <v/>
      </c>
    </row>
    <row r="432" spans="1:9" x14ac:dyDescent="0.3">
      <c r="A432" s="79" t="str">
        <f>Ansøgning!A447</f>
        <v/>
      </c>
      <c r="B432" s="80">
        <f>Ansøgning!B447</f>
        <v>0</v>
      </c>
      <c r="C432" s="81">
        <f>Ansøgning!C447</f>
        <v>0</v>
      </c>
      <c r="D432" s="75" t="s">
        <v>74</v>
      </c>
      <c r="I432" s="76" t="str">
        <f t="shared" si="6"/>
        <v/>
      </c>
    </row>
    <row r="433" spans="1:9" x14ac:dyDescent="0.3">
      <c r="A433" s="79" t="str">
        <f>Ansøgning!A448</f>
        <v/>
      </c>
      <c r="B433" s="80">
        <f>Ansøgning!B448</f>
        <v>0</v>
      </c>
      <c r="C433" s="81">
        <f>Ansøgning!C448</f>
        <v>0</v>
      </c>
      <c r="D433" s="75" t="s">
        <v>74</v>
      </c>
      <c r="I433" s="76" t="str">
        <f t="shared" si="6"/>
        <v/>
      </c>
    </row>
    <row r="434" spans="1:9" x14ac:dyDescent="0.3">
      <c r="A434" s="79" t="str">
        <f>Ansøgning!A449</f>
        <v/>
      </c>
      <c r="B434" s="80">
        <f>Ansøgning!B449</f>
        <v>0</v>
      </c>
      <c r="C434" s="81">
        <f>Ansøgning!C449</f>
        <v>0</v>
      </c>
      <c r="D434" s="75" t="s">
        <v>74</v>
      </c>
      <c r="I434" s="76" t="str">
        <f t="shared" si="6"/>
        <v/>
      </c>
    </row>
    <row r="435" spans="1:9" x14ac:dyDescent="0.3">
      <c r="A435" s="79" t="str">
        <f>Ansøgning!A450</f>
        <v/>
      </c>
      <c r="B435" s="80">
        <f>Ansøgning!B450</f>
        <v>0</v>
      </c>
      <c r="C435" s="81">
        <f>Ansøgning!C450</f>
        <v>0</v>
      </c>
      <c r="D435" s="75" t="s">
        <v>74</v>
      </c>
      <c r="I435" s="76" t="str">
        <f t="shared" si="6"/>
        <v/>
      </c>
    </row>
    <row r="436" spans="1:9" x14ac:dyDescent="0.3">
      <c r="A436" s="79" t="str">
        <f>Ansøgning!A451</f>
        <v/>
      </c>
      <c r="B436" s="80">
        <f>Ansøgning!B451</f>
        <v>0</v>
      </c>
      <c r="C436" s="81">
        <f>Ansøgning!C451</f>
        <v>0</v>
      </c>
      <c r="D436" s="75" t="s">
        <v>74</v>
      </c>
      <c r="I436" s="76" t="str">
        <f t="shared" si="6"/>
        <v/>
      </c>
    </row>
    <row r="437" spans="1:9" x14ac:dyDescent="0.3">
      <c r="A437" s="79" t="str">
        <f>Ansøgning!A452</f>
        <v/>
      </c>
      <c r="B437" s="80">
        <f>Ansøgning!B452</f>
        <v>0</v>
      </c>
      <c r="C437" s="81">
        <f>Ansøgning!C452</f>
        <v>0</v>
      </c>
      <c r="D437" s="75" t="s">
        <v>74</v>
      </c>
      <c r="I437" s="76" t="str">
        <f t="shared" si="6"/>
        <v/>
      </c>
    </row>
    <row r="438" spans="1:9" x14ac:dyDescent="0.3">
      <c r="A438" s="79" t="str">
        <f>Ansøgning!A453</f>
        <v/>
      </c>
      <c r="B438" s="80">
        <f>Ansøgning!B453</f>
        <v>0</v>
      </c>
      <c r="C438" s="81">
        <f>Ansøgning!C453</f>
        <v>0</v>
      </c>
      <c r="D438" s="75" t="s">
        <v>74</v>
      </c>
      <c r="I438" s="76" t="str">
        <f t="shared" si="6"/>
        <v/>
      </c>
    </row>
    <row r="439" spans="1:9" x14ac:dyDescent="0.3">
      <c r="A439" s="79" t="str">
        <f>Ansøgning!A454</f>
        <v/>
      </c>
      <c r="B439" s="80">
        <f>Ansøgning!B454</f>
        <v>0</v>
      </c>
      <c r="C439" s="81">
        <f>Ansøgning!C454</f>
        <v>0</v>
      </c>
      <c r="D439" s="75" t="s">
        <v>74</v>
      </c>
      <c r="I439" s="76" t="str">
        <f t="shared" si="6"/>
        <v/>
      </c>
    </row>
    <row r="440" spans="1:9" x14ac:dyDescent="0.3">
      <c r="A440" s="79" t="str">
        <f>Ansøgning!A455</f>
        <v/>
      </c>
      <c r="B440" s="80">
        <f>Ansøgning!B455</f>
        <v>0</v>
      </c>
      <c r="C440" s="81">
        <f>Ansøgning!C455</f>
        <v>0</v>
      </c>
      <c r="D440" s="75" t="s">
        <v>74</v>
      </c>
      <c r="I440" s="76" t="str">
        <f t="shared" si="6"/>
        <v/>
      </c>
    </row>
    <row r="441" spans="1:9" x14ac:dyDescent="0.3">
      <c r="A441" s="79" t="str">
        <f>Ansøgning!A456</f>
        <v/>
      </c>
      <c r="B441" s="80">
        <f>Ansøgning!B456</f>
        <v>0</v>
      </c>
      <c r="C441" s="81">
        <f>Ansøgning!C456</f>
        <v>0</v>
      </c>
      <c r="D441" s="75" t="s">
        <v>74</v>
      </c>
      <c r="I441" s="76" t="str">
        <f t="shared" si="6"/>
        <v/>
      </c>
    </row>
    <row r="442" spans="1:9" x14ac:dyDescent="0.3">
      <c r="A442" s="79" t="str">
        <f>Ansøgning!A457</f>
        <v/>
      </c>
      <c r="B442" s="80">
        <f>Ansøgning!B457</f>
        <v>0</v>
      </c>
      <c r="C442" s="81">
        <f>Ansøgning!C457</f>
        <v>0</v>
      </c>
      <c r="D442" s="75" t="s">
        <v>74</v>
      </c>
      <c r="I442" s="76" t="str">
        <f t="shared" si="6"/>
        <v/>
      </c>
    </row>
    <row r="443" spans="1:9" x14ac:dyDescent="0.3">
      <c r="A443" s="79" t="str">
        <f>Ansøgning!A458</f>
        <v/>
      </c>
      <c r="B443" s="80">
        <f>Ansøgning!B458</f>
        <v>0</v>
      </c>
      <c r="C443" s="81">
        <f>Ansøgning!C458</f>
        <v>0</v>
      </c>
      <c r="D443" s="75" t="s">
        <v>74</v>
      </c>
      <c r="I443" s="76" t="str">
        <f t="shared" si="6"/>
        <v/>
      </c>
    </row>
    <row r="444" spans="1:9" x14ac:dyDescent="0.3">
      <c r="A444" s="79" t="str">
        <f>Ansøgning!A459</f>
        <v/>
      </c>
      <c r="B444" s="80">
        <f>Ansøgning!B459</f>
        <v>0</v>
      </c>
      <c r="C444" s="81">
        <f>Ansøgning!C459</f>
        <v>0</v>
      </c>
      <c r="D444" s="75" t="s">
        <v>74</v>
      </c>
      <c r="I444" s="76" t="str">
        <f t="shared" si="6"/>
        <v/>
      </c>
    </row>
    <row r="445" spans="1:9" x14ac:dyDescent="0.3">
      <c r="A445" s="79" t="str">
        <f>Ansøgning!A460</f>
        <v/>
      </c>
      <c r="B445" s="80">
        <f>Ansøgning!B460</f>
        <v>0</v>
      </c>
      <c r="C445" s="81">
        <f>Ansøgning!C460</f>
        <v>0</v>
      </c>
      <c r="D445" s="75" t="s">
        <v>74</v>
      </c>
      <c r="I445" s="76" t="str">
        <f t="shared" si="6"/>
        <v/>
      </c>
    </row>
    <row r="446" spans="1:9" x14ac:dyDescent="0.3">
      <c r="A446" s="79" t="str">
        <f>Ansøgning!A461</f>
        <v/>
      </c>
      <c r="B446" s="80">
        <f>Ansøgning!B461</f>
        <v>0</v>
      </c>
      <c r="C446" s="81">
        <f>Ansøgning!C461</f>
        <v>0</v>
      </c>
      <c r="D446" s="75" t="s">
        <v>74</v>
      </c>
      <c r="I446" s="76" t="str">
        <f t="shared" si="6"/>
        <v/>
      </c>
    </row>
    <row r="447" spans="1:9" x14ac:dyDescent="0.3">
      <c r="A447" s="79" t="str">
        <f>Ansøgning!A462</f>
        <v/>
      </c>
      <c r="B447" s="80">
        <f>Ansøgning!B462</f>
        <v>0</v>
      </c>
      <c r="C447" s="81">
        <f>Ansøgning!C462</f>
        <v>0</v>
      </c>
      <c r="D447" s="75" t="s">
        <v>74</v>
      </c>
      <c r="I447" s="76" t="str">
        <f t="shared" si="6"/>
        <v/>
      </c>
    </row>
    <row r="448" spans="1:9" x14ac:dyDescent="0.3">
      <c r="A448" s="79" t="str">
        <f>Ansøgning!A463</f>
        <v/>
      </c>
      <c r="B448" s="80">
        <f>Ansøgning!B463</f>
        <v>0</v>
      </c>
      <c r="C448" s="81">
        <f>Ansøgning!C463</f>
        <v>0</v>
      </c>
      <c r="D448" s="75" t="s">
        <v>74</v>
      </c>
      <c r="I448" s="76" t="str">
        <f t="shared" si="6"/>
        <v/>
      </c>
    </row>
    <row r="449" spans="1:9" x14ac:dyDescent="0.3">
      <c r="A449" s="79" t="str">
        <f>Ansøgning!A464</f>
        <v/>
      </c>
      <c r="B449" s="80">
        <f>Ansøgning!B464</f>
        <v>0</v>
      </c>
      <c r="C449" s="81">
        <f>Ansøgning!C464</f>
        <v>0</v>
      </c>
      <c r="D449" s="75" t="s">
        <v>74</v>
      </c>
      <c r="I449" s="76" t="str">
        <f t="shared" si="6"/>
        <v/>
      </c>
    </row>
    <row r="450" spans="1:9" x14ac:dyDescent="0.3">
      <c r="A450" s="79" t="str">
        <f>Ansøgning!A465</f>
        <v/>
      </c>
      <c r="B450" s="80">
        <f>Ansøgning!B465</f>
        <v>0</v>
      </c>
      <c r="C450" s="81">
        <f>Ansøgning!C465</f>
        <v>0</v>
      </c>
      <c r="D450" s="75" t="s">
        <v>74</v>
      </c>
      <c r="I450" s="76" t="str">
        <f t="shared" si="6"/>
        <v/>
      </c>
    </row>
    <row r="451" spans="1:9" x14ac:dyDescent="0.3">
      <c r="A451" s="79" t="str">
        <f>Ansøgning!A466</f>
        <v/>
      </c>
      <c r="B451" s="80">
        <f>Ansøgning!B466</f>
        <v>0</v>
      </c>
      <c r="C451" s="81">
        <f>Ansøgning!C466</f>
        <v>0</v>
      </c>
      <c r="D451" s="75" t="s">
        <v>74</v>
      </c>
      <c r="I451" s="76" t="str">
        <f t="shared" si="6"/>
        <v/>
      </c>
    </row>
    <row r="452" spans="1:9" x14ac:dyDescent="0.3">
      <c r="A452" s="79" t="str">
        <f>Ansøgning!A467</f>
        <v/>
      </c>
      <c r="B452" s="80">
        <f>Ansøgning!B467</f>
        <v>0</v>
      </c>
      <c r="C452" s="81">
        <f>Ansøgning!C467</f>
        <v>0</v>
      </c>
      <c r="D452" s="75" t="s">
        <v>74</v>
      </c>
      <c r="I452" s="76" t="str">
        <f t="shared" si="6"/>
        <v/>
      </c>
    </row>
    <row r="453" spans="1:9" x14ac:dyDescent="0.3">
      <c r="A453" s="79" t="str">
        <f>Ansøgning!A468</f>
        <v/>
      </c>
      <c r="B453" s="80">
        <f>Ansøgning!B468</f>
        <v>0</v>
      </c>
      <c r="C453" s="81">
        <f>Ansøgning!C468</f>
        <v>0</v>
      </c>
      <c r="D453" s="75" t="s">
        <v>74</v>
      </c>
      <c r="I453" s="76" t="str">
        <f t="shared" si="6"/>
        <v/>
      </c>
    </row>
    <row r="454" spans="1:9" x14ac:dyDescent="0.3">
      <c r="A454" s="79" t="str">
        <f>Ansøgning!A469</f>
        <v/>
      </c>
      <c r="B454" s="80">
        <f>Ansøgning!B469</f>
        <v>0</v>
      </c>
      <c r="C454" s="81">
        <f>Ansøgning!C469</f>
        <v>0</v>
      </c>
      <c r="D454" s="75" t="s">
        <v>74</v>
      </c>
      <c r="I454" s="76" t="str">
        <f t="shared" si="6"/>
        <v/>
      </c>
    </row>
    <row r="455" spans="1:9" x14ac:dyDescent="0.3">
      <c r="A455" s="79" t="str">
        <f>Ansøgning!A470</f>
        <v/>
      </c>
      <c r="B455" s="80">
        <f>Ansøgning!B470</f>
        <v>0</v>
      </c>
      <c r="C455" s="81">
        <f>Ansøgning!C470</f>
        <v>0</v>
      </c>
      <c r="D455" s="75" t="s">
        <v>74</v>
      </c>
      <c r="I455" s="76" t="str">
        <f t="shared" ref="I455:I518" si="7">IF(D455="Ja",(E455-F455)+(G455-H455),"")</f>
        <v/>
      </c>
    </row>
    <row r="456" spans="1:9" x14ac:dyDescent="0.3">
      <c r="A456" s="79" t="str">
        <f>Ansøgning!A471</f>
        <v/>
      </c>
      <c r="B456" s="80">
        <f>Ansøgning!B471</f>
        <v>0</v>
      </c>
      <c r="C456" s="81">
        <f>Ansøgning!C471</f>
        <v>0</v>
      </c>
      <c r="D456" s="75" t="s">
        <v>74</v>
      </c>
      <c r="I456" s="76" t="str">
        <f t="shared" si="7"/>
        <v/>
      </c>
    </row>
    <row r="457" spans="1:9" x14ac:dyDescent="0.3">
      <c r="A457" s="79" t="str">
        <f>Ansøgning!A472</f>
        <v/>
      </c>
      <c r="B457" s="80">
        <f>Ansøgning!B472</f>
        <v>0</v>
      </c>
      <c r="C457" s="81">
        <f>Ansøgning!C472</f>
        <v>0</v>
      </c>
      <c r="D457" s="75" t="s">
        <v>74</v>
      </c>
      <c r="I457" s="76" t="str">
        <f t="shared" si="7"/>
        <v/>
      </c>
    </row>
    <row r="458" spans="1:9" x14ac:dyDescent="0.3">
      <c r="A458" s="79" t="str">
        <f>Ansøgning!A473</f>
        <v/>
      </c>
      <c r="B458" s="80">
        <f>Ansøgning!B473</f>
        <v>0</v>
      </c>
      <c r="C458" s="81">
        <f>Ansøgning!C473</f>
        <v>0</v>
      </c>
      <c r="D458" s="75" t="s">
        <v>74</v>
      </c>
      <c r="I458" s="76" t="str">
        <f t="shared" si="7"/>
        <v/>
      </c>
    </row>
    <row r="459" spans="1:9" x14ac:dyDescent="0.3">
      <c r="A459" s="79" t="str">
        <f>Ansøgning!A474</f>
        <v/>
      </c>
      <c r="B459" s="80">
        <f>Ansøgning!B474</f>
        <v>0</v>
      </c>
      <c r="C459" s="81">
        <f>Ansøgning!C474</f>
        <v>0</v>
      </c>
      <c r="D459" s="75" t="s">
        <v>74</v>
      </c>
      <c r="I459" s="76" t="str">
        <f t="shared" si="7"/>
        <v/>
      </c>
    </row>
    <row r="460" spans="1:9" x14ac:dyDescent="0.3">
      <c r="A460" s="79" t="str">
        <f>Ansøgning!A475</f>
        <v/>
      </c>
      <c r="B460" s="80">
        <f>Ansøgning!B475</f>
        <v>0</v>
      </c>
      <c r="C460" s="81">
        <f>Ansøgning!C475</f>
        <v>0</v>
      </c>
      <c r="D460" s="75" t="s">
        <v>74</v>
      </c>
      <c r="I460" s="76" t="str">
        <f t="shared" si="7"/>
        <v/>
      </c>
    </row>
    <row r="461" spans="1:9" x14ac:dyDescent="0.3">
      <c r="A461" s="79" t="str">
        <f>Ansøgning!A476</f>
        <v/>
      </c>
      <c r="B461" s="80">
        <f>Ansøgning!B476</f>
        <v>0</v>
      </c>
      <c r="C461" s="81">
        <f>Ansøgning!C476</f>
        <v>0</v>
      </c>
      <c r="D461" s="75" t="s">
        <v>74</v>
      </c>
      <c r="I461" s="76" t="str">
        <f t="shared" si="7"/>
        <v/>
      </c>
    </row>
    <row r="462" spans="1:9" x14ac:dyDescent="0.3">
      <c r="A462" s="79" t="str">
        <f>Ansøgning!A477</f>
        <v/>
      </c>
      <c r="B462" s="80">
        <f>Ansøgning!B477</f>
        <v>0</v>
      </c>
      <c r="C462" s="81">
        <f>Ansøgning!C477</f>
        <v>0</v>
      </c>
      <c r="D462" s="75" t="s">
        <v>74</v>
      </c>
      <c r="I462" s="76" t="str">
        <f t="shared" si="7"/>
        <v/>
      </c>
    </row>
    <row r="463" spans="1:9" x14ac:dyDescent="0.3">
      <c r="A463" s="79" t="str">
        <f>Ansøgning!A478</f>
        <v/>
      </c>
      <c r="B463" s="80">
        <f>Ansøgning!B478</f>
        <v>0</v>
      </c>
      <c r="C463" s="81">
        <f>Ansøgning!C478</f>
        <v>0</v>
      </c>
      <c r="D463" s="75" t="s">
        <v>74</v>
      </c>
      <c r="I463" s="76" t="str">
        <f t="shared" si="7"/>
        <v/>
      </c>
    </row>
    <row r="464" spans="1:9" x14ac:dyDescent="0.3">
      <c r="A464" s="79" t="str">
        <f>Ansøgning!A479</f>
        <v/>
      </c>
      <c r="B464" s="80">
        <f>Ansøgning!B479</f>
        <v>0</v>
      </c>
      <c r="C464" s="81">
        <f>Ansøgning!C479</f>
        <v>0</v>
      </c>
      <c r="D464" s="75" t="s">
        <v>74</v>
      </c>
      <c r="I464" s="76" t="str">
        <f t="shared" si="7"/>
        <v/>
      </c>
    </row>
    <row r="465" spans="1:9" x14ac:dyDescent="0.3">
      <c r="A465" s="79" t="str">
        <f>Ansøgning!A480</f>
        <v/>
      </c>
      <c r="B465" s="80">
        <f>Ansøgning!B480</f>
        <v>0</v>
      </c>
      <c r="C465" s="81">
        <f>Ansøgning!C480</f>
        <v>0</v>
      </c>
      <c r="D465" s="75" t="s">
        <v>74</v>
      </c>
      <c r="I465" s="76" t="str">
        <f t="shared" si="7"/>
        <v/>
      </c>
    </row>
    <row r="466" spans="1:9" x14ac:dyDescent="0.3">
      <c r="A466" s="79" t="str">
        <f>Ansøgning!A481</f>
        <v/>
      </c>
      <c r="B466" s="80">
        <f>Ansøgning!B481</f>
        <v>0</v>
      </c>
      <c r="C466" s="81">
        <f>Ansøgning!C481</f>
        <v>0</v>
      </c>
      <c r="D466" s="75" t="s">
        <v>74</v>
      </c>
      <c r="I466" s="76" t="str">
        <f t="shared" si="7"/>
        <v/>
      </c>
    </row>
    <row r="467" spans="1:9" x14ac:dyDescent="0.3">
      <c r="A467" s="79" t="str">
        <f>Ansøgning!A482</f>
        <v/>
      </c>
      <c r="B467" s="80">
        <f>Ansøgning!B482</f>
        <v>0</v>
      </c>
      <c r="C467" s="81">
        <f>Ansøgning!C482</f>
        <v>0</v>
      </c>
      <c r="D467" s="75" t="s">
        <v>74</v>
      </c>
      <c r="I467" s="76" t="str">
        <f t="shared" si="7"/>
        <v/>
      </c>
    </row>
    <row r="468" spans="1:9" x14ac:dyDescent="0.3">
      <c r="A468" s="79" t="str">
        <f>Ansøgning!A483</f>
        <v/>
      </c>
      <c r="B468" s="80">
        <f>Ansøgning!B483</f>
        <v>0</v>
      </c>
      <c r="C468" s="81">
        <f>Ansøgning!C483</f>
        <v>0</v>
      </c>
      <c r="D468" s="75" t="s">
        <v>74</v>
      </c>
      <c r="I468" s="76" t="str">
        <f t="shared" si="7"/>
        <v/>
      </c>
    </row>
    <row r="469" spans="1:9" x14ac:dyDescent="0.3">
      <c r="A469" s="79" t="str">
        <f>Ansøgning!A484</f>
        <v/>
      </c>
      <c r="B469" s="80">
        <f>Ansøgning!B484</f>
        <v>0</v>
      </c>
      <c r="C469" s="81">
        <f>Ansøgning!C484</f>
        <v>0</v>
      </c>
      <c r="D469" s="75" t="s">
        <v>74</v>
      </c>
      <c r="I469" s="76" t="str">
        <f t="shared" si="7"/>
        <v/>
      </c>
    </row>
    <row r="470" spans="1:9" x14ac:dyDescent="0.3">
      <c r="A470" s="79" t="str">
        <f>Ansøgning!A485</f>
        <v/>
      </c>
      <c r="B470" s="80">
        <f>Ansøgning!B485</f>
        <v>0</v>
      </c>
      <c r="C470" s="81">
        <f>Ansøgning!C485</f>
        <v>0</v>
      </c>
      <c r="D470" s="75" t="s">
        <v>74</v>
      </c>
      <c r="I470" s="76" t="str">
        <f t="shared" si="7"/>
        <v/>
      </c>
    </row>
    <row r="471" spans="1:9" x14ac:dyDescent="0.3">
      <c r="A471" s="79" t="str">
        <f>Ansøgning!A486</f>
        <v/>
      </c>
      <c r="B471" s="80">
        <f>Ansøgning!B486</f>
        <v>0</v>
      </c>
      <c r="C471" s="81">
        <f>Ansøgning!C486</f>
        <v>0</v>
      </c>
      <c r="D471" s="75" t="s">
        <v>74</v>
      </c>
      <c r="I471" s="76" t="str">
        <f t="shared" si="7"/>
        <v/>
      </c>
    </row>
    <row r="472" spans="1:9" x14ac:dyDescent="0.3">
      <c r="A472" s="79" t="str">
        <f>Ansøgning!A487</f>
        <v/>
      </c>
      <c r="B472" s="80">
        <f>Ansøgning!B487</f>
        <v>0</v>
      </c>
      <c r="C472" s="81">
        <f>Ansøgning!C487</f>
        <v>0</v>
      </c>
      <c r="D472" s="75" t="s">
        <v>74</v>
      </c>
      <c r="I472" s="76" t="str">
        <f t="shared" si="7"/>
        <v/>
      </c>
    </row>
    <row r="473" spans="1:9" x14ac:dyDescent="0.3">
      <c r="A473" s="79" t="str">
        <f>Ansøgning!A488</f>
        <v/>
      </c>
      <c r="B473" s="80">
        <f>Ansøgning!B488</f>
        <v>0</v>
      </c>
      <c r="C473" s="81">
        <f>Ansøgning!C488</f>
        <v>0</v>
      </c>
      <c r="D473" s="75" t="s">
        <v>74</v>
      </c>
      <c r="I473" s="76" t="str">
        <f t="shared" si="7"/>
        <v/>
      </c>
    </row>
    <row r="474" spans="1:9" x14ac:dyDescent="0.3">
      <c r="A474" s="79" t="str">
        <f>Ansøgning!A489</f>
        <v/>
      </c>
      <c r="B474" s="80">
        <f>Ansøgning!B489</f>
        <v>0</v>
      </c>
      <c r="C474" s="81">
        <f>Ansøgning!C489</f>
        <v>0</v>
      </c>
      <c r="D474" s="75" t="s">
        <v>74</v>
      </c>
      <c r="I474" s="76" t="str">
        <f t="shared" si="7"/>
        <v/>
      </c>
    </row>
    <row r="475" spans="1:9" x14ac:dyDescent="0.3">
      <c r="A475" s="79" t="str">
        <f>Ansøgning!A490</f>
        <v/>
      </c>
      <c r="B475" s="80">
        <f>Ansøgning!B490</f>
        <v>0</v>
      </c>
      <c r="C475" s="81">
        <f>Ansøgning!C490</f>
        <v>0</v>
      </c>
      <c r="D475" s="75" t="s">
        <v>74</v>
      </c>
      <c r="I475" s="76" t="str">
        <f t="shared" si="7"/>
        <v/>
      </c>
    </row>
    <row r="476" spans="1:9" x14ac:dyDescent="0.3">
      <c r="A476" s="79" t="str">
        <f>Ansøgning!A491</f>
        <v/>
      </c>
      <c r="B476" s="80">
        <f>Ansøgning!B491</f>
        <v>0</v>
      </c>
      <c r="C476" s="81">
        <f>Ansøgning!C491</f>
        <v>0</v>
      </c>
      <c r="D476" s="75" t="s">
        <v>74</v>
      </c>
      <c r="I476" s="76" t="str">
        <f t="shared" si="7"/>
        <v/>
      </c>
    </row>
    <row r="477" spans="1:9" x14ac:dyDescent="0.3">
      <c r="A477" s="79" t="str">
        <f>Ansøgning!A492</f>
        <v/>
      </c>
      <c r="B477" s="80">
        <f>Ansøgning!B492</f>
        <v>0</v>
      </c>
      <c r="C477" s="81">
        <f>Ansøgning!C492</f>
        <v>0</v>
      </c>
      <c r="D477" s="75" t="s">
        <v>74</v>
      </c>
      <c r="I477" s="76" t="str">
        <f t="shared" si="7"/>
        <v/>
      </c>
    </row>
    <row r="478" spans="1:9" x14ac:dyDescent="0.3">
      <c r="A478" s="79" t="str">
        <f>Ansøgning!A493</f>
        <v/>
      </c>
      <c r="B478" s="80">
        <f>Ansøgning!B493</f>
        <v>0</v>
      </c>
      <c r="C478" s="81">
        <f>Ansøgning!C493</f>
        <v>0</v>
      </c>
      <c r="D478" s="75" t="s">
        <v>74</v>
      </c>
      <c r="I478" s="76" t="str">
        <f t="shared" si="7"/>
        <v/>
      </c>
    </row>
    <row r="479" spans="1:9" x14ac:dyDescent="0.3">
      <c r="A479" s="79" t="str">
        <f>Ansøgning!A494</f>
        <v/>
      </c>
      <c r="B479" s="80">
        <f>Ansøgning!B494</f>
        <v>0</v>
      </c>
      <c r="C479" s="81">
        <f>Ansøgning!C494</f>
        <v>0</v>
      </c>
      <c r="D479" s="75" t="s">
        <v>74</v>
      </c>
      <c r="I479" s="76" t="str">
        <f t="shared" si="7"/>
        <v/>
      </c>
    </row>
    <row r="480" spans="1:9" x14ac:dyDescent="0.3">
      <c r="A480" s="79" t="str">
        <f>Ansøgning!A495</f>
        <v/>
      </c>
      <c r="B480" s="80">
        <f>Ansøgning!B495</f>
        <v>0</v>
      </c>
      <c r="C480" s="81">
        <f>Ansøgning!C495</f>
        <v>0</v>
      </c>
      <c r="D480" s="75" t="s">
        <v>74</v>
      </c>
      <c r="I480" s="76" t="str">
        <f t="shared" si="7"/>
        <v/>
      </c>
    </row>
    <row r="481" spans="1:9" x14ac:dyDescent="0.3">
      <c r="A481" s="79" t="str">
        <f>Ansøgning!A496</f>
        <v/>
      </c>
      <c r="B481" s="80">
        <f>Ansøgning!B496</f>
        <v>0</v>
      </c>
      <c r="C481" s="81">
        <f>Ansøgning!C496</f>
        <v>0</v>
      </c>
      <c r="D481" s="75" t="s">
        <v>74</v>
      </c>
      <c r="I481" s="76" t="str">
        <f t="shared" si="7"/>
        <v/>
      </c>
    </row>
    <row r="482" spans="1:9" x14ac:dyDescent="0.3">
      <c r="A482" s="79" t="str">
        <f>Ansøgning!A497</f>
        <v/>
      </c>
      <c r="B482" s="80">
        <f>Ansøgning!B497</f>
        <v>0</v>
      </c>
      <c r="C482" s="81">
        <f>Ansøgning!C497</f>
        <v>0</v>
      </c>
      <c r="D482" s="75" t="s">
        <v>74</v>
      </c>
      <c r="I482" s="76" t="str">
        <f t="shared" si="7"/>
        <v/>
      </c>
    </row>
    <row r="483" spans="1:9" x14ac:dyDescent="0.3">
      <c r="A483" s="79" t="str">
        <f>Ansøgning!A498</f>
        <v/>
      </c>
      <c r="B483" s="80">
        <f>Ansøgning!B498</f>
        <v>0</v>
      </c>
      <c r="C483" s="81">
        <f>Ansøgning!C498</f>
        <v>0</v>
      </c>
      <c r="D483" s="75" t="s">
        <v>74</v>
      </c>
      <c r="I483" s="76" t="str">
        <f t="shared" si="7"/>
        <v/>
      </c>
    </row>
    <row r="484" spans="1:9" x14ac:dyDescent="0.3">
      <c r="A484" s="79" t="str">
        <f>Ansøgning!A499</f>
        <v/>
      </c>
      <c r="B484" s="80">
        <f>Ansøgning!B499</f>
        <v>0</v>
      </c>
      <c r="C484" s="81">
        <f>Ansøgning!C499</f>
        <v>0</v>
      </c>
      <c r="D484" s="75" t="s">
        <v>74</v>
      </c>
      <c r="I484" s="76" t="str">
        <f t="shared" si="7"/>
        <v/>
      </c>
    </row>
    <row r="485" spans="1:9" x14ac:dyDescent="0.3">
      <c r="A485" s="79" t="str">
        <f>Ansøgning!A500</f>
        <v/>
      </c>
      <c r="B485" s="80">
        <f>Ansøgning!B500</f>
        <v>0</v>
      </c>
      <c r="C485" s="81">
        <f>Ansøgning!C500</f>
        <v>0</v>
      </c>
      <c r="D485" s="75" t="s">
        <v>74</v>
      </c>
      <c r="I485" s="76" t="str">
        <f t="shared" si="7"/>
        <v/>
      </c>
    </row>
    <row r="486" spans="1:9" x14ac:dyDescent="0.3">
      <c r="A486" s="79" t="str">
        <f>Ansøgning!A501</f>
        <v/>
      </c>
      <c r="B486" s="80">
        <f>Ansøgning!B501</f>
        <v>0</v>
      </c>
      <c r="C486" s="81">
        <f>Ansøgning!C501</f>
        <v>0</v>
      </c>
      <c r="D486" s="75" t="s">
        <v>74</v>
      </c>
      <c r="I486" s="76" t="str">
        <f t="shared" si="7"/>
        <v/>
      </c>
    </row>
    <row r="487" spans="1:9" x14ac:dyDescent="0.3">
      <c r="A487" s="79" t="str">
        <f>Ansøgning!A502</f>
        <v/>
      </c>
      <c r="B487" s="80">
        <f>Ansøgning!B502</f>
        <v>0</v>
      </c>
      <c r="C487" s="81">
        <f>Ansøgning!C502</f>
        <v>0</v>
      </c>
      <c r="D487" s="75" t="s">
        <v>74</v>
      </c>
      <c r="I487" s="76" t="str">
        <f t="shared" si="7"/>
        <v/>
      </c>
    </row>
    <row r="488" spans="1:9" x14ac:dyDescent="0.3">
      <c r="A488" s="79" t="str">
        <f>Ansøgning!A503</f>
        <v/>
      </c>
      <c r="B488" s="80">
        <f>Ansøgning!B503</f>
        <v>0</v>
      </c>
      <c r="C488" s="81">
        <f>Ansøgning!C503</f>
        <v>0</v>
      </c>
      <c r="D488" s="75" t="s">
        <v>74</v>
      </c>
      <c r="I488" s="76" t="str">
        <f t="shared" si="7"/>
        <v/>
      </c>
    </row>
    <row r="489" spans="1:9" x14ac:dyDescent="0.3">
      <c r="A489" s="79" t="str">
        <f>Ansøgning!A504</f>
        <v/>
      </c>
      <c r="B489" s="80">
        <f>Ansøgning!B504</f>
        <v>0</v>
      </c>
      <c r="C489" s="81">
        <f>Ansøgning!C504</f>
        <v>0</v>
      </c>
      <c r="D489" s="75" t="s">
        <v>74</v>
      </c>
      <c r="I489" s="76" t="str">
        <f t="shared" si="7"/>
        <v/>
      </c>
    </row>
    <row r="490" spans="1:9" x14ac:dyDescent="0.3">
      <c r="A490" s="79" t="str">
        <f>Ansøgning!A505</f>
        <v/>
      </c>
      <c r="B490" s="80">
        <f>Ansøgning!B505</f>
        <v>0</v>
      </c>
      <c r="C490" s="81">
        <f>Ansøgning!C505</f>
        <v>0</v>
      </c>
      <c r="D490" s="75" t="s">
        <v>74</v>
      </c>
      <c r="I490" s="76" t="str">
        <f t="shared" si="7"/>
        <v/>
      </c>
    </row>
    <row r="491" spans="1:9" x14ac:dyDescent="0.3">
      <c r="A491" s="79" t="str">
        <f>Ansøgning!A506</f>
        <v/>
      </c>
      <c r="B491" s="80">
        <f>Ansøgning!B506</f>
        <v>0</v>
      </c>
      <c r="C491" s="81">
        <f>Ansøgning!C506</f>
        <v>0</v>
      </c>
      <c r="D491" s="75" t="s">
        <v>74</v>
      </c>
      <c r="I491" s="76" t="str">
        <f t="shared" si="7"/>
        <v/>
      </c>
    </row>
    <row r="492" spans="1:9" x14ac:dyDescent="0.3">
      <c r="A492" s="79" t="str">
        <f>Ansøgning!A507</f>
        <v/>
      </c>
      <c r="B492" s="80">
        <f>Ansøgning!B507</f>
        <v>0</v>
      </c>
      <c r="C492" s="81">
        <f>Ansøgning!C507</f>
        <v>0</v>
      </c>
      <c r="D492" s="75" t="s">
        <v>74</v>
      </c>
      <c r="I492" s="76" t="str">
        <f t="shared" si="7"/>
        <v/>
      </c>
    </row>
    <row r="493" spans="1:9" x14ac:dyDescent="0.3">
      <c r="A493" s="79" t="str">
        <f>Ansøgning!A508</f>
        <v/>
      </c>
      <c r="B493" s="80">
        <f>Ansøgning!B508</f>
        <v>0</v>
      </c>
      <c r="C493" s="81">
        <f>Ansøgning!C508</f>
        <v>0</v>
      </c>
      <c r="D493" s="75" t="s">
        <v>74</v>
      </c>
      <c r="I493" s="76" t="str">
        <f t="shared" si="7"/>
        <v/>
      </c>
    </row>
    <row r="494" spans="1:9" x14ac:dyDescent="0.3">
      <c r="A494" s="79" t="str">
        <f>Ansøgning!A509</f>
        <v/>
      </c>
      <c r="B494" s="80">
        <f>Ansøgning!B509</f>
        <v>0</v>
      </c>
      <c r="C494" s="81">
        <f>Ansøgning!C509</f>
        <v>0</v>
      </c>
      <c r="D494" s="75" t="s">
        <v>74</v>
      </c>
      <c r="I494" s="76" t="str">
        <f t="shared" si="7"/>
        <v/>
      </c>
    </row>
    <row r="495" spans="1:9" x14ac:dyDescent="0.3">
      <c r="A495" s="79" t="str">
        <f>Ansøgning!A510</f>
        <v/>
      </c>
      <c r="B495" s="80">
        <f>Ansøgning!B510</f>
        <v>0</v>
      </c>
      <c r="C495" s="81">
        <f>Ansøgning!C510</f>
        <v>0</v>
      </c>
      <c r="D495" s="75" t="s">
        <v>74</v>
      </c>
      <c r="I495" s="76" t="str">
        <f t="shared" si="7"/>
        <v/>
      </c>
    </row>
    <row r="496" spans="1:9" x14ac:dyDescent="0.3">
      <c r="A496" s="79" t="str">
        <f>Ansøgning!A511</f>
        <v/>
      </c>
      <c r="B496" s="80">
        <f>Ansøgning!B511</f>
        <v>0</v>
      </c>
      <c r="C496" s="81">
        <f>Ansøgning!C511</f>
        <v>0</v>
      </c>
      <c r="D496" s="75" t="s">
        <v>74</v>
      </c>
      <c r="I496" s="76" t="str">
        <f t="shared" si="7"/>
        <v/>
      </c>
    </row>
    <row r="497" spans="1:9" x14ac:dyDescent="0.3">
      <c r="A497" s="79" t="str">
        <f>Ansøgning!A512</f>
        <v/>
      </c>
      <c r="B497" s="80">
        <f>Ansøgning!B512</f>
        <v>0</v>
      </c>
      <c r="C497" s="81">
        <f>Ansøgning!C512</f>
        <v>0</v>
      </c>
      <c r="D497" s="75" t="s">
        <v>74</v>
      </c>
      <c r="I497" s="76" t="str">
        <f t="shared" si="7"/>
        <v/>
      </c>
    </row>
    <row r="498" spans="1:9" x14ac:dyDescent="0.3">
      <c r="A498" s="79" t="str">
        <f>Ansøgning!A513</f>
        <v/>
      </c>
      <c r="B498" s="80">
        <f>Ansøgning!B513</f>
        <v>0</v>
      </c>
      <c r="C498" s="81">
        <f>Ansøgning!C513</f>
        <v>0</v>
      </c>
      <c r="D498" s="75" t="s">
        <v>74</v>
      </c>
      <c r="I498" s="76" t="str">
        <f t="shared" si="7"/>
        <v/>
      </c>
    </row>
    <row r="499" spans="1:9" x14ac:dyDescent="0.3">
      <c r="A499" s="79" t="str">
        <f>Ansøgning!A514</f>
        <v/>
      </c>
      <c r="B499" s="80">
        <f>Ansøgning!B514</f>
        <v>0</v>
      </c>
      <c r="C499" s="81">
        <f>Ansøgning!C514</f>
        <v>0</v>
      </c>
      <c r="D499" s="75" t="s">
        <v>74</v>
      </c>
      <c r="I499" s="76" t="str">
        <f t="shared" si="7"/>
        <v/>
      </c>
    </row>
    <row r="500" spans="1:9" x14ac:dyDescent="0.3">
      <c r="A500" s="79" t="str">
        <f>Ansøgning!A515</f>
        <v/>
      </c>
      <c r="B500" s="80">
        <f>Ansøgning!B515</f>
        <v>0</v>
      </c>
      <c r="C500" s="81">
        <f>Ansøgning!C515</f>
        <v>0</v>
      </c>
      <c r="D500" s="75" t="s">
        <v>74</v>
      </c>
      <c r="I500" s="76" t="str">
        <f t="shared" si="7"/>
        <v/>
      </c>
    </row>
    <row r="501" spans="1:9" x14ac:dyDescent="0.3">
      <c r="A501" s="79" t="str">
        <f>Ansøgning!A516</f>
        <v/>
      </c>
      <c r="B501" s="80">
        <f>Ansøgning!B516</f>
        <v>0</v>
      </c>
      <c r="C501" s="81">
        <f>Ansøgning!C516</f>
        <v>0</v>
      </c>
      <c r="D501" s="75" t="s">
        <v>74</v>
      </c>
      <c r="I501" s="76" t="str">
        <f t="shared" si="7"/>
        <v/>
      </c>
    </row>
    <row r="502" spans="1:9" x14ac:dyDescent="0.3">
      <c r="A502" s="79" t="str">
        <f>Ansøgning!A517</f>
        <v/>
      </c>
      <c r="B502" s="80">
        <f>Ansøgning!B517</f>
        <v>0</v>
      </c>
      <c r="C502" s="81">
        <f>Ansøgning!C517</f>
        <v>0</v>
      </c>
      <c r="D502" s="75" t="s">
        <v>74</v>
      </c>
      <c r="I502" s="76" t="str">
        <f t="shared" si="7"/>
        <v/>
      </c>
    </row>
    <row r="503" spans="1:9" x14ac:dyDescent="0.3">
      <c r="A503" s="79" t="str">
        <f>Ansøgning!A518</f>
        <v/>
      </c>
      <c r="B503" s="80">
        <f>Ansøgning!B518</f>
        <v>0</v>
      </c>
      <c r="C503" s="81">
        <f>Ansøgning!C518</f>
        <v>0</v>
      </c>
      <c r="D503" s="75" t="s">
        <v>74</v>
      </c>
      <c r="I503" s="76" t="str">
        <f t="shared" si="7"/>
        <v/>
      </c>
    </row>
    <row r="504" spans="1:9" x14ac:dyDescent="0.3">
      <c r="A504" s="79" t="str">
        <f>Ansøgning!A519</f>
        <v/>
      </c>
      <c r="B504" s="80">
        <f>Ansøgning!B519</f>
        <v>0</v>
      </c>
      <c r="C504" s="81">
        <f>Ansøgning!C519</f>
        <v>0</v>
      </c>
      <c r="D504" s="75" t="s">
        <v>74</v>
      </c>
      <c r="I504" s="76" t="str">
        <f t="shared" si="7"/>
        <v/>
      </c>
    </row>
    <row r="505" spans="1:9" x14ac:dyDescent="0.3">
      <c r="A505" s="79" t="str">
        <f>Ansøgning!A520</f>
        <v/>
      </c>
      <c r="B505" s="80">
        <f>Ansøgning!B520</f>
        <v>0</v>
      </c>
      <c r="C505" s="81">
        <f>Ansøgning!C520</f>
        <v>0</v>
      </c>
      <c r="D505" s="75" t="s">
        <v>74</v>
      </c>
      <c r="I505" s="76" t="str">
        <f t="shared" si="7"/>
        <v/>
      </c>
    </row>
    <row r="506" spans="1:9" x14ac:dyDescent="0.3">
      <c r="A506" s="79" t="str">
        <f>Ansøgning!A521</f>
        <v/>
      </c>
      <c r="B506" s="80">
        <f>Ansøgning!B521</f>
        <v>0</v>
      </c>
      <c r="C506" s="81">
        <f>Ansøgning!C521</f>
        <v>0</v>
      </c>
      <c r="D506" s="75" t="s">
        <v>74</v>
      </c>
      <c r="I506" s="76" t="str">
        <f t="shared" si="7"/>
        <v/>
      </c>
    </row>
    <row r="507" spans="1:9" x14ac:dyDescent="0.3">
      <c r="A507" s="79" t="str">
        <f>Ansøgning!A522</f>
        <v/>
      </c>
      <c r="B507" s="80">
        <f>Ansøgning!B522</f>
        <v>0</v>
      </c>
      <c r="C507" s="81">
        <f>Ansøgning!C522</f>
        <v>0</v>
      </c>
      <c r="D507" s="75" t="s">
        <v>74</v>
      </c>
      <c r="I507" s="76" t="str">
        <f t="shared" si="7"/>
        <v/>
      </c>
    </row>
    <row r="508" spans="1:9" x14ac:dyDescent="0.3">
      <c r="A508" s="79" t="str">
        <f>Ansøgning!A523</f>
        <v/>
      </c>
      <c r="B508" s="80">
        <f>Ansøgning!B523</f>
        <v>0</v>
      </c>
      <c r="C508" s="81">
        <f>Ansøgning!C523</f>
        <v>0</v>
      </c>
      <c r="D508" s="75" t="s">
        <v>74</v>
      </c>
      <c r="I508" s="76" t="str">
        <f t="shared" si="7"/>
        <v/>
      </c>
    </row>
    <row r="509" spans="1:9" x14ac:dyDescent="0.3">
      <c r="A509" s="79" t="str">
        <f>Ansøgning!A524</f>
        <v/>
      </c>
      <c r="B509" s="80">
        <f>Ansøgning!B524</f>
        <v>0</v>
      </c>
      <c r="C509" s="81">
        <f>Ansøgning!C524</f>
        <v>0</v>
      </c>
      <c r="D509" s="75" t="s">
        <v>74</v>
      </c>
      <c r="I509" s="76" t="str">
        <f t="shared" si="7"/>
        <v/>
      </c>
    </row>
    <row r="510" spans="1:9" x14ac:dyDescent="0.3">
      <c r="A510" s="79" t="str">
        <f>Ansøgning!A525</f>
        <v/>
      </c>
      <c r="B510" s="80">
        <f>Ansøgning!B525</f>
        <v>0</v>
      </c>
      <c r="C510" s="81">
        <f>Ansøgning!C525</f>
        <v>0</v>
      </c>
      <c r="D510" s="75" t="s">
        <v>74</v>
      </c>
      <c r="I510" s="76" t="str">
        <f t="shared" si="7"/>
        <v/>
      </c>
    </row>
    <row r="511" spans="1:9" x14ac:dyDescent="0.3">
      <c r="A511" s="79" t="str">
        <f>Ansøgning!A526</f>
        <v/>
      </c>
      <c r="B511" s="80">
        <f>Ansøgning!B526</f>
        <v>0</v>
      </c>
      <c r="C511" s="81">
        <f>Ansøgning!C526</f>
        <v>0</v>
      </c>
      <c r="D511" s="75" t="s">
        <v>74</v>
      </c>
      <c r="I511" s="76" t="str">
        <f t="shared" si="7"/>
        <v/>
      </c>
    </row>
    <row r="512" spans="1:9" x14ac:dyDescent="0.3">
      <c r="A512" s="79" t="str">
        <f>Ansøgning!A527</f>
        <v/>
      </c>
      <c r="B512" s="80">
        <f>Ansøgning!B527</f>
        <v>0</v>
      </c>
      <c r="C512" s="81">
        <f>Ansøgning!C527</f>
        <v>0</v>
      </c>
      <c r="D512" s="75" t="s">
        <v>74</v>
      </c>
      <c r="I512" s="76" t="str">
        <f t="shared" si="7"/>
        <v/>
      </c>
    </row>
    <row r="513" spans="1:9" x14ac:dyDescent="0.3">
      <c r="A513" s="79" t="str">
        <f>Ansøgning!A528</f>
        <v/>
      </c>
      <c r="B513" s="80">
        <f>Ansøgning!B528</f>
        <v>0</v>
      </c>
      <c r="C513" s="81">
        <f>Ansøgning!C528</f>
        <v>0</v>
      </c>
      <c r="D513" s="75" t="s">
        <v>74</v>
      </c>
      <c r="I513" s="76" t="str">
        <f t="shared" si="7"/>
        <v/>
      </c>
    </row>
    <row r="514" spans="1:9" x14ac:dyDescent="0.3">
      <c r="A514" s="79" t="str">
        <f>Ansøgning!A529</f>
        <v/>
      </c>
      <c r="B514" s="80">
        <f>Ansøgning!B529</f>
        <v>0</v>
      </c>
      <c r="C514" s="81">
        <f>Ansøgning!C529</f>
        <v>0</v>
      </c>
      <c r="D514" s="75" t="s">
        <v>74</v>
      </c>
      <c r="I514" s="76" t="str">
        <f t="shared" si="7"/>
        <v/>
      </c>
    </row>
    <row r="515" spans="1:9" x14ac:dyDescent="0.3">
      <c r="A515" s="79" t="str">
        <f>Ansøgning!A530</f>
        <v/>
      </c>
      <c r="B515" s="80">
        <f>Ansøgning!B530</f>
        <v>0</v>
      </c>
      <c r="C515" s="81">
        <f>Ansøgning!C530</f>
        <v>0</v>
      </c>
      <c r="D515" s="75" t="s">
        <v>74</v>
      </c>
      <c r="I515" s="76" t="str">
        <f t="shared" si="7"/>
        <v/>
      </c>
    </row>
    <row r="516" spans="1:9" x14ac:dyDescent="0.3">
      <c r="A516" s="79" t="str">
        <f>Ansøgning!A531</f>
        <v/>
      </c>
      <c r="B516" s="80">
        <f>Ansøgning!B531</f>
        <v>0</v>
      </c>
      <c r="C516" s="81">
        <f>Ansøgning!C531</f>
        <v>0</v>
      </c>
      <c r="D516" s="75" t="s">
        <v>74</v>
      </c>
      <c r="I516" s="76" t="str">
        <f t="shared" si="7"/>
        <v/>
      </c>
    </row>
    <row r="517" spans="1:9" x14ac:dyDescent="0.3">
      <c r="A517" s="79" t="str">
        <f>Ansøgning!A532</f>
        <v/>
      </c>
      <c r="B517" s="80">
        <f>Ansøgning!B532</f>
        <v>0</v>
      </c>
      <c r="C517" s="81">
        <f>Ansøgning!C532</f>
        <v>0</v>
      </c>
      <c r="D517" s="75" t="s">
        <v>74</v>
      </c>
      <c r="I517" s="76" t="str">
        <f t="shared" si="7"/>
        <v/>
      </c>
    </row>
    <row r="518" spans="1:9" x14ac:dyDescent="0.3">
      <c r="A518" s="79" t="str">
        <f>Ansøgning!A533</f>
        <v/>
      </c>
      <c r="B518" s="80">
        <f>Ansøgning!B533</f>
        <v>0</v>
      </c>
      <c r="C518" s="81">
        <f>Ansøgning!C533</f>
        <v>0</v>
      </c>
      <c r="D518" s="75" t="s">
        <v>74</v>
      </c>
      <c r="I518" s="76" t="str">
        <f t="shared" si="7"/>
        <v/>
      </c>
    </row>
    <row r="519" spans="1:9" x14ac:dyDescent="0.3">
      <c r="A519" s="79" t="str">
        <f>Ansøgning!A534</f>
        <v/>
      </c>
      <c r="B519" s="80">
        <f>Ansøgning!B534</f>
        <v>0</v>
      </c>
      <c r="C519" s="81">
        <f>Ansøgning!C534</f>
        <v>0</v>
      </c>
      <c r="D519" s="75" t="s">
        <v>74</v>
      </c>
      <c r="I519" s="76" t="str">
        <f t="shared" ref="I519:I582" si="8">IF(D519="Ja",(E519-F519)+(G519-H519),"")</f>
        <v/>
      </c>
    </row>
    <row r="520" spans="1:9" x14ac:dyDescent="0.3">
      <c r="A520" s="79" t="str">
        <f>Ansøgning!A535</f>
        <v/>
      </c>
      <c r="B520" s="80">
        <f>Ansøgning!B535</f>
        <v>0</v>
      </c>
      <c r="C520" s="81">
        <f>Ansøgning!C535</f>
        <v>0</v>
      </c>
      <c r="D520" s="75" t="s">
        <v>74</v>
      </c>
      <c r="I520" s="76" t="str">
        <f t="shared" si="8"/>
        <v/>
      </c>
    </row>
    <row r="521" spans="1:9" x14ac:dyDescent="0.3">
      <c r="A521" s="79" t="str">
        <f>Ansøgning!A536</f>
        <v/>
      </c>
      <c r="B521" s="80">
        <f>Ansøgning!B536</f>
        <v>0</v>
      </c>
      <c r="C521" s="81">
        <f>Ansøgning!C536</f>
        <v>0</v>
      </c>
      <c r="D521" s="75" t="s">
        <v>74</v>
      </c>
      <c r="I521" s="76" t="str">
        <f t="shared" si="8"/>
        <v/>
      </c>
    </row>
    <row r="522" spans="1:9" x14ac:dyDescent="0.3">
      <c r="A522" s="79" t="str">
        <f>Ansøgning!A537</f>
        <v/>
      </c>
      <c r="B522" s="80">
        <f>Ansøgning!B537</f>
        <v>0</v>
      </c>
      <c r="C522" s="81">
        <f>Ansøgning!C537</f>
        <v>0</v>
      </c>
      <c r="D522" s="75" t="s">
        <v>74</v>
      </c>
      <c r="I522" s="76" t="str">
        <f t="shared" si="8"/>
        <v/>
      </c>
    </row>
    <row r="523" spans="1:9" x14ac:dyDescent="0.3">
      <c r="A523" s="79" t="str">
        <f>Ansøgning!A538</f>
        <v/>
      </c>
      <c r="B523" s="80">
        <f>Ansøgning!B538</f>
        <v>0</v>
      </c>
      <c r="C523" s="81">
        <f>Ansøgning!C538</f>
        <v>0</v>
      </c>
      <c r="D523" s="75" t="s">
        <v>74</v>
      </c>
      <c r="I523" s="76" t="str">
        <f t="shared" si="8"/>
        <v/>
      </c>
    </row>
    <row r="524" spans="1:9" x14ac:dyDescent="0.3">
      <c r="A524" s="79" t="str">
        <f>Ansøgning!A539</f>
        <v/>
      </c>
      <c r="B524" s="80">
        <f>Ansøgning!B539</f>
        <v>0</v>
      </c>
      <c r="C524" s="81">
        <f>Ansøgning!C539</f>
        <v>0</v>
      </c>
      <c r="D524" s="75" t="s">
        <v>74</v>
      </c>
      <c r="I524" s="76" t="str">
        <f t="shared" si="8"/>
        <v/>
      </c>
    </row>
    <row r="525" spans="1:9" x14ac:dyDescent="0.3">
      <c r="A525" s="79" t="str">
        <f>Ansøgning!A540</f>
        <v/>
      </c>
      <c r="B525" s="80">
        <f>Ansøgning!B540</f>
        <v>0</v>
      </c>
      <c r="C525" s="81">
        <f>Ansøgning!C540</f>
        <v>0</v>
      </c>
      <c r="D525" s="75" t="s">
        <v>74</v>
      </c>
      <c r="I525" s="76" t="str">
        <f t="shared" si="8"/>
        <v/>
      </c>
    </row>
    <row r="526" spans="1:9" x14ac:dyDescent="0.3">
      <c r="A526" s="79" t="str">
        <f>Ansøgning!A541</f>
        <v/>
      </c>
      <c r="B526" s="80">
        <f>Ansøgning!B541</f>
        <v>0</v>
      </c>
      <c r="C526" s="81">
        <f>Ansøgning!C541</f>
        <v>0</v>
      </c>
      <c r="D526" s="75" t="s">
        <v>74</v>
      </c>
      <c r="I526" s="76" t="str">
        <f t="shared" si="8"/>
        <v/>
      </c>
    </row>
    <row r="527" spans="1:9" x14ac:dyDescent="0.3">
      <c r="A527" s="79" t="str">
        <f>Ansøgning!A542</f>
        <v/>
      </c>
      <c r="B527" s="80">
        <f>Ansøgning!B542</f>
        <v>0</v>
      </c>
      <c r="C527" s="81">
        <f>Ansøgning!C542</f>
        <v>0</v>
      </c>
      <c r="D527" s="75" t="s">
        <v>74</v>
      </c>
      <c r="I527" s="76" t="str">
        <f t="shared" si="8"/>
        <v/>
      </c>
    </row>
    <row r="528" spans="1:9" x14ac:dyDescent="0.3">
      <c r="A528" s="79" t="str">
        <f>Ansøgning!A543</f>
        <v/>
      </c>
      <c r="B528" s="80">
        <f>Ansøgning!B543</f>
        <v>0</v>
      </c>
      <c r="C528" s="81">
        <f>Ansøgning!C543</f>
        <v>0</v>
      </c>
      <c r="D528" s="75" t="s">
        <v>74</v>
      </c>
      <c r="I528" s="76" t="str">
        <f t="shared" si="8"/>
        <v/>
      </c>
    </row>
    <row r="529" spans="1:9" x14ac:dyDescent="0.3">
      <c r="A529" s="79" t="str">
        <f>Ansøgning!A544</f>
        <v/>
      </c>
      <c r="B529" s="80">
        <f>Ansøgning!B544</f>
        <v>0</v>
      </c>
      <c r="C529" s="81">
        <f>Ansøgning!C544</f>
        <v>0</v>
      </c>
      <c r="D529" s="75" t="s">
        <v>74</v>
      </c>
      <c r="I529" s="76" t="str">
        <f t="shared" si="8"/>
        <v/>
      </c>
    </row>
    <row r="530" spans="1:9" x14ac:dyDescent="0.3">
      <c r="A530" s="79" t="str">
        <f>Ansøgning!A545</f>
        <v/>
      </c>
      <c r="B530" s="80">
        <f>Ansøgning!B545</f>
        <v>0</v>
      </c>
      <c r="C530" s="81">
        <f>Ansøgning!C545</f>
        <v>0</v>
      </c>
      <c r="D530" s="75" t="s">
        <v>74</v>
      </c>
      <c r="I530" s="76" t="str">
        <f t="shared" si="8"/>
        <v/>
      </c>
    </row>
    <row r="531" spans="1:9" x14ac:dyDescent="0.3">
      <c r="A531" s="79" t="str">
        <f>Ansøgning!A546</f>
        <v/>
      </c>
      <c r="B531" s="80">
        <f>Ansøgning!B546</f>
        <v>0</v>
      </c>
      <c r="C531" s="81">
        <f>Ansøgning!C546</f>
        <v>0</v>
      </c>
      <c r="D531" s="75" t="s">
        <v>74</v>
      </c>
      <c r="I531" s="76" t="str">
        <f t="shared" si="8"/>
        <v/>
      </c>
    </row>
    <row r="532" spans="1:9" x14ac:dyDescent="0.3">
      <c r="A532" s="79" t="str">
        <f>Ansøgning!A547</f>
        <v/>
      </c>
      <c r="B532" s="80">
        <f>Ansøgning!B547</f>
        <v>0</v>
      </c>
      <c r="C532" s="81">
        <f>Ansøgning!C547</f>
        <v>0</v>
      </c>
      <c r="D532" s="75" t="s">
        <v>74</v>
      </c>
      <c r="I532" s="76" t="str">
        <f t="shared" si="8"/>
        <v/>
      </c>
    </row>
    <row r="533" spans="1:9" x14ac:dyDescent="0.3">
      <c r="A533" s="79" t="str">
        <f>Ansøgning!A548</f>
        <v/>
      </c>
      <c r="B533" s="80">
        <f>Ansøgning!B548</f>
        <v>0</v>
      </c>
      <c r="C533" s="81">
        <f>Ansøgning!C548</f>
        <v>0</v>
      </c>
      <c r="D533" s="75" t="s">
        <v>74</v>
      </c>
      <c r="I533" s="76" t="str">
        <f t="shared" si="8"/>
        <v/>
      </c>
    </row>
    <row r="534" spans="1:9" x14ac:dyDescent="0.3">
      <c r="A534" s="79" t="str">
        <f>Ansøgning!A549</f>
        <v/>
      </c>
      <c r="B534" s="80">
        <f>Ansøgning!B549</f>
        <v>0</v>
      </c>
      <c r="C534" s="81">
        <f>Ansøgning!C549</f>
        <v>0</v>
      </c>
      <c r="D534" s="75" t="s">
        <v>74</v>
      </c>
      <c r="I534" s="76" t="str">
        <f t="shared" si="8"/>
        <v/>
      </c>
    </row>
    <row r="535" spans="1:9" x14ac:dyDescent="0.3">
      <c r="A535" s="79" t="str">
        <f>Ansøgning!A550</f>
        <v/>
      </c>
      <c r="B535" s="80">
        <f>Ansøgning!B550</f>
        <v>0</v>
      </c>
      <c r="C535" s="81">
        <f>Ansøgning!C550</f>
        <v>0</v>
      </c>
      <c r="D535" s="75" t="s">
        <v>74</v>
      </c>
      <c r="I535" s="76" t="str">
        <f t="shared" si="8"/>
        <v/>
      </c>
    </row>
    <row r="536" spans="1:9" x14ac:dyDescent="0.3">
      <c r="A536" s="79" t="str">
        <f>Ansøgning!A551</f>
        <v/>
      </c>
      <c r="B536" s="80">
        <f>Ansøgning!B551</f>
        <v>0</v>
      </c>
      <c r="C536" s="81">
        <f>Ansøgning!C551</f>
        <v>0</v>
      </c>
      <c r="D536" s="75" t="s">
        <v>74</v>
      </c>
      <c r="I536" s="76" t="str">
        <f t="shared" si="8"/>
        <v/>
      </c>
    </row>
    <row r="537" spans="1:9" x14ac:dyDescent="0.3">
      <c r="A537" s="79" t="str">
        <f>Ansøgning!A552</f>
        <v/>
      </c>
      <c r="B537" s="80">
        <f>Ansøgning!B552</f>
        <v>0</v>
      </c>
      <c r="C537" s="81">
        <f>Ansøgning!C552</f>
        <v>0</v>
      </c>
      <c r="D537" s="75" t="s">
        <v>74</v>
      </c>
      <c r="I537" s="76" t="str">
        <f t="shared" si="8"/>
        <v/>
      </c>
    </row>
    <row r="538" spans="1:9" x14ac:dyDescent="0.3">
      <c r="A538" s="79" t="str">
        <f>Ansøgning!A553</f>
        <v/>
      </c>
      <c r="B538" s="80">
        <f>Ansøgning!B553</f>
        <v>0</v>
      </c>
      <c r="C538" s="81">
        <f>Ansøgning!C553</f>
        <v>0</v>
      </c>
      <c r="D538" s="75" t="s">
        <v>74</v>
      </c>
      <c r="I538" s="76" t="str">
        <f t="shared" si="8"/>
        <v/>
      </c>
    </row>
    <row r="539" spans="1:9" x14ac:dyDescent="0.3">
      <c r="A539" s="79" t="str">
        <f>Ansøgning!A554</f>
        <v/>
      </c>
      <c r="B539" s="80">
        <f>Ansøgning!B554</f>
        <v>0</v>
      </c>
      <c r="C539" s="81">
        <f>Ansøgning!C554</f>
        <v>0</v>
      </c>
      <c r="D539" s="75" t="s">
        <v>74</v>
      </c>
      <c r="I539" s="76" t="str">
        <f t="shared" si="8"/>
        <v/>
      </c>
    </row>
    <row r="540" spans="1:9" x14ac:dyDescent="0.3">
      <c r="A540" s="79" t="str">
        <f>Ansøgning!A555</f>
        <v/>
      </c>
      <c r="B540" s="80">
        <f>Ansøgning!B555</f>
        <v>0</v>
      </c>
      <c r="C540" s="81">
        <f>Ansøgning!C555</f>
        <v>0</v>
      </c>
      <c r="D540" s="75" t="s">
        <v>74</v>
      </c>
      <c r="I540" s="76" t="str">
        <f t="shared" si="8"/>
        <v/>
      </c>
    </row>
    <row r="541" spans="1:9" x14ac:dyDescent="0.3">
      <c r="A541" s="79" t="str">
        <f>Ansøgning!A556</f>
        <v/>
      </c>
      <c r="B541" s="80">
        <f>Ansøgning!B556</f>
        <v>0</v>
      </c>
      <c r="C541" s="81">
        <f>Ansøgning!C556</f>
        <v>0</v>
      </c>
      <c r="D541" s="75" t="s">
        <v>74</v>
      </c>
      <c r="I541" s="76" t="str">
        <f t="shared" si="8"/>
        <v/>
      </c>
    </row>
    <row r="542" spans="1:9" x14ac:dyDescent="0.3">
      <c r="A542" s="79" t="str">
        <f>Ansøgning!A557</f>
        <v/>
      </c>
      <c r="B542" s="80">
        <f>Ansøgning!B557</f>
        <v>0</v>
      </c>
      <c r="C542" s="81">
        <f>Ansøgning!C557</f>
        <v>0</v>
      </c>
      <c r="D542" s="75" t="s">
        <v>74</v>
      </c>
      <c r="I542" s="76" t="str">
        <f t="shared" si="8"/>
        <v/>
      </c>
    </row>
    <row r="543" spans="1:9" x14ac:dyDescent="0.3">
      <c r="A543" s="79" t="str">
        <f>Ansøgning!A558</f>
        <v/>
      </c>
      <c r="B543" s="80">
        <f>Ansøgning!B558</f>
        <v>0</v>
      </c>
      <c r="C543" s="81">
        <f>Ansøgning!C558</f>
        <v>0</v>
      </c>
      <c r="D543" s="75" t="s">
        <v>74</v>
      </c>
      <c r="I543" s="76" t="str">
        <f t="shared" si="8"/>
        <v/>
      </c>
    </row>
    <row r="544" spans="1:9" x14ac:dyDescent="0.3">
      <c r="A544" s="79" t="str">
        <f>Ansøgning!A559</f>
        <v/>
      </c>
      <c r="B544" s="80">
        <f>Ansøgning!B559</f>
        <v>0</v>
      </c>
      <c r="C544" s="81">
        <f>Ansøgning!C559</f>
        <v>0</v>
      </c>
      <c r="D544" s="75" t="s">
        <v>74</v>
      </c>
      <c r="I544" s="76" t="str">
        <f t="shared" si="8"/>
        <v/>
      </c>
    </row>
    <row r="545" spans="1:9" x14ac:dyDescent="0.3">
      <c r="A545" s="79" t="str">
        <f>Ansøgning!A560</f>
        <v/>
      </c>
      <c r="B545" s="80">
        <f>Ansøgning!B560</f>
        <v>0</v>
      </c>
      <c r="C545" s="81">
        <f>Ansøgning!C560</f>
        <v>0</v>
      </c>
      <c r="D545" s="75" t="s">
        <v>74</v>
      </c>
      <c r="I545" s="76" t="str">
        <f t="shared" si="8"/>
        <v/>
      </c>
    </row>
    <row r="546" spans="1:9" x14ac:dyDescent="0.3">
      <c r="A546" s="79" t="str">
        <f>Ansøgning!A561</f>
        <v/>
      </c>
      <c r="B546" s="80">
        <f>Ansøgning!B561</f>
        <v>0</v>
      </c>
      <c r="C546" s="81">
        <f>Ansøgning!C561</f>
        <v>0</v>
      </c>
      <c r="D546" s="75" t="s">
        <v>74</v>
      </c>
      <c r="I546" s="76" t="str">
        <f t="shared" si="8"/>
        <v/>
      </c>
    </row>
    <row r="547" spans="1:9" x14ac:dyDescent="0.3">
      <c r="A547" s="79" t="str">
        <f>Ansøgning!A562</f>
        <v/>
      </c>
      <c r="B547" s="80">
        <f>Ansøgning!B562</f>
        <v>0</v>
      </c>
      <c r="C547" s="81">
        <f>Ansøgning!C562</f>
        <v>0</v>
      </c>
      <c r="D547" s="75" t="s">
        <v>74</v>
      </c>
      <c r="I547" s="76" t="str">
        <f t="shared" si="8"/>
        <v/>
      </c>
    </row>
    <row r="548" spans="1:9" x14ac:dyDescent="0.3">
      <c r="A548" s="79" t="str">
        <f>Ansøgning!A563</f>
        <v/>
      </c>
      <c r="B548" s="80">
        <f>Ansøgning!B563</f>
        <v>0</v>
      </c>
      <c r="C548" s="81">
        <f>Ansøgning!C563</f>
        <v>0</v>
      </c>
      <c r="D548" s="75" t="s">
        <v>74</v>
      </c>
      <c r="I548" s="76" t="str">
        <f t="shared" si="8"/>
        <v/>
      </c>
    </row>
    <row r="549" spans="1:9" x14ac:dyDescent="0.3">
      <c r="A549" s="79" t="str">
        <f>Ansøgning!A564</f>
        <v/>
      </c>
      <c r="B549" s="80">
        <f>Ansøgning!B564</f>
        <v>0</v>
      </c>
      <c r="C549" s="81">
        <f>Ansøgning!C564</f>
        <v>0</v>
      </c>
      <c r="D549" s="75" t="s">
        <v>74</v>
      </c>
      <c r="I549" s="76" t="str">
        <f t="shared" si="8"/>
        <v/>
      </c>
    </row>
    <row r="550" spans="1:9" x14ac:dyDescent="0.3">
      <c r="A550" s="79" t="str">
        <f>Ansøgning!A565</f>
        <v/>
      </c>
      <c r="B550" s="80">
        <f>Ansøgning!B565</f>
        <v>0</v>
      </c>
      <c r="C550" s="81">
        <f>Ansøgning!C565</f>
        <v>0</v>
      </c>
      <c r="D550" s="75" t="s">
        <v>74</v>
      </c>
      <c r="I550" s="76" t="str">
        <f t="shared" si="8"/>
        <v/>
      </c>
    </row>
    <row r="551" spans="1:9" x14ac:dyDescent="0.3">
      <c r="A551" s="79" t="str">
        <f>Ansøgning!A566</f>
        <v/>
      </c>
      <c r="B551" s="80">
        <f>Ansøgning!B566</f>
        <v>0</v>
      </c>
      <c r="C551" s="81">
        <f>Ansøgning!C566</f>
        <v>0</v>
      </c>
      <c r="D551" s="75" t="s">
        <v>74</v>
      </c>
      <c r="I551" s="76" t="str">
        <f t="shared" si="8"/>
        <v/>
      </c>
    </row>
    <row r="552" spans="1:9" x14ac:dyDescent="0.3">
      <c r="A552" s="79" t="str">
        <f>Ansøgning!A567</f>
        <v/>
      </c>
      <c r="B552" s="80">
        <f>Ansøgning!B567</f>
        <v>0</v>
      </c>
      <c r="C552" s="81">
        <f>Ansøgning!C567</f>
        <v>0</v>
      </c>
      <c r="D552" s="75" t="s">
        <v>74</v>
      </c>
      <c r="I552" s="76" t="str">
        <f t="shared" si="8"/>
        <v/>
      </c>
    </row>
    <row r="553" spans="1:9" x14ac:dyDescent="0.3">
      <c r="A553" s="79" t="str">
        <f>Ansøgning!A568</f>
        <v/>
      </c>
      <c r="B553" s="80">
        <f>Ansøgning!B568</f>
        <v>0</v>
      </c>
      <c r="C553" s="81">
        <f>Ansøgning!C568</f>
        <v>0</v>
      </c>
      <c r="D553" s="75" t="s">
        <v>74</v>
      </c>
      <c r="I553" s="76" t="str">
        <f t="shared" si="8"/>
        <v/>
      </c>
    </row>
    <row r="554" spans="1:9" x14ac:dyDescent="0.3">
      <c r="A554" s="79" t="str">
        <f>Ansøgning!A569</f>
        <v/>
      </c>
      <c r="B554" s="80">
        <f>Ansøgning!B569</f>
        <v>0</v>
      </c>
      <c r="C554" s="81">
        <f>Ansøgning!C569</f>
        <v>0</v>
      </c>
      <c r="D554" s="75" t="s">
        <v>74</v>
      </c>
      <c r="I554" s="76" t="str">
        <f t="shared" si="8"/>
        <v/>
      </c>
    </row>
    <row r="555" spans="1:9" x14ac:dyDescent="0.3">
      <c r="A555" s="79" t="str">
        <f>Ansøgning!A570</f>
        <v/>
      </c>
      <c r="B555" s="80">
        <f>Ansøgning!B570</f>
        <v>0</v>
      </c>
      <c r="C555" s="81">
        <f>Ansøgning!C570</f>
        <v>0</v>
      </c>
      <c r="D555" s="75" t="s">
        <v>74</v>
      </c>
      <c r="I555" s="76" t="str">
        <f t="shared" si="8"/>
        <v/>
      </c>
    </row>
    <row r="556" spans="1:9" x14ac:dyDescent="0.3">
      <c r="A556" s="79" t="str">
        <f>Ansøgning!A571</f>
        <v/>
      </c>
      <c r="B556" s="80">
        <f>Ansøgning!B571</f>
        <v>0</v>
      </c>
      <c r="C556" s="81">
        <f>Ansøgning!C571</f>
        <v>0</v>
      </c>
      <c r="D556" s="75" t="s">
        <v>74</v>
      </c>
      <c r="I556" s="76" t="str">
        <f t="shared" si="8"/>
        <v/>
      </c>
    </row>
    <row r="557" spans="1:9" x14ac:dyDescent="0.3">
      <c r="A557" s="79" t="str">
        <f>Ansøgning!A572</f>
        <v/>
      </c>
      <c r="B557" s="80">
        <f>Ansøgning!B572</f>
        <v>0</v>
      </c>
      <c r="C557" s="81">
        <f>Ansøgning!C572</f>
        <v>0</v>
      </c>
      <c r="D557" s="75" t="s">
        <v>74</v>
      </c>
      <c r="I557" s="76" t="str">
        <f t="shared" si="8"/>
        <v/>
      </c>
    </row>
    <row r="558" spans="1:9" x14ac:dyDescent="0.3">
      <c r="A558" s="79" t="str">
        <f>Ansøgning!A573</f>
        <v/>
      </c>
      <c r="B558" s="80">
        <f>Ansøgning!B573</f>
        <v>0</v>
      </c>
      <c r="C558" s="81">
        <f>Ansøgning!C573</f>
        <v>0</v>
      </c>
      <c r="D558" s="75" t="s">
        <v>74</v>
      </c>
      <c r="I558" s="76" t="str">
        <f t="shared" si="8"/>
        <v/>
      </c>
    </row>
    <row r="559" spans="1:9" x14ac:dyDescent="0.3">
      <c r="A559" s="79" t="str">
        <f>Ansøgning!A574</f>
        <v/>
      </c>
      <c r="B559" s="80">
        <f>Ansøgning!B574</f>
        <v>0</v>
      </c>
      <c r="C559" s="81">
        <f>Ansøgning!C574</f>
        <v>0</v>
      </c>
      <c r="D559" s="75" t="s">
        <v>74</v>
      </c>
      <c r="I559" s="76" t="str">
        <f t="shared" si="8"/>
        <v/>
      </c>
    </row>
    <row r="560" spans="1:9" x14ac:dyDescent="0.3">
      <c r="A560" s="79" t="str">
        <f>Ansøgning!A575</f>
        <v/>
      </c>
      <c r="B560" s="80">
        <f>Ansøgning!B575</f>
        <v>0</v>
      </c>
      <c r="C560" s="81">
        <f>Ansøgning!C575</f>
        <v>0</v>
      </c>
      <c r="D560" s="75" t="s">
        <v>74</v>
      </c>
      <c r="I560" s="76" t="str">
        <f t="shared" si="8"/>
        <v/>
      </c>
    </row>
    <row r="561" spans="1:9" x14ac:dyDescent="0.3">
      <c r="A561" s="79" t="str">
        <f>Ansøgning!A576</f>
        <v/>
      </c>
      <c r="B561" s="80">
        <f>Ansøgning!B576</f>
        <v>0</v>
      </c>
      <c r="C561" s="81">
        <f>Ansøgning!C576</f>
        <v>0</v>
      </c>
      <c r="D561" s="75" t="s">
        <v>74</v>
      </c>
      <c r="I561" s="76" t="str">
        <f t="shared" si="8"/>
        <v/>
      </c>
    </row>
    <row r="562" spans="1:9" x14ac:dyDescent="0.3">
      <c r="A562" s="79" t="str">
        <f>Ansøgning!A577</f>
        <v/>
      </c>
      <c r="B562" s="80">
        <f>Ansøgning!B577</f>
        <v>0</v>
      </c>
      <c r="C562" s="81">
        <f>Ansøgning!C577</f>
        <v>0</v>
      </c>
      <c r="D562" s="75" t="s">
        <v>74</v>
      </c>
      <c r="I562" s="76" t="str">
        <f t="shared" si="8"/>
        <v/>
      </c>
    </row>
    <row r="563" spans="1:9" x14ac:dyDescent="0.3">
      <c r="A563" s="79" t="str">
        <f>Ansøgning!A578</f>
        <v/>
      </c>
      <c r="B563" s="80">
        <f>Ansøgning!B578</f>
        <v>0</v>
      </c>
      <c r="C563" s="81">
        <f>Ansøgning!C578</f>
        <v>0</v>
      </c>
      <c r="D563" s="75" t="s">
        <v>74</v>
      </c>
      <c r="I563" s="76" t="str">
        <f t="shared" si="8"/>
        <v/>
      </c>
    </row>
    <row r="564" spans="1:9" x14ac:dyDescent="0.3">
      <c r="A564" s="79" t="str">
        <f>Ansøgning!A579</f>
        <v/>
      </c>
      <c r="B564" s="80">
        <f>Ansøgning!B579</f>
        <v>0</v>
      </c>
      <c r="C564" s="81">
        <f>Ansøgning!C579</f>
        <v>0</v>
      </c>
      <c r="D564" s="75" t="s">
        <v>74</v>
      </c>
      <c r="I564" s="76" t="str">
        <f t="shared" si="8"/>
        <v/>
      </c>
    </row>
    <row r="565" spans="1:9" x14ac:dyDescent="0.3">
      <c r="A565" s="79" t="str">
        <f>Ansøgning!A580</f>
        <v/>
      </c>
      <c r="B565" s="80">
        <f>Ansøgning!B580</f>
        <v>0</v>
      </c>
      <c r="C565" s="81">
        <f>Ansøgning!C580</f>
        <v>0</v>
      </c>
      <c r="D565" s="75" t="s">
        <v>74</v>
      </c>
      <c r="I565" s="76" t="str">
        <f t="shared" si="8"/>
        <v/>
      </c>
    </row>
    <row r="566" spans="1:9" x14ac:dyDescent="0.3">
      <c r="A566" s="79" t="str">
        <f>Ansøgning!A581</f>
        <v/>
      </c>
      <c r="B566" s="80">
        <f>Ansøgning!B581</f>
        <v>0</v>
      </c>
      <c r="C566" s="81">
        <f>Ansøgning!C581</f>
        <v>0</v>
      </c>
      <c r="D566" s="75" t="s">
        <v>74</v>
      </c>
      <c r="I566" s="76" t="str">
        <f t="shared" si="8"/>
        <v/>
      </c>
    </row>
    <row r="567" spans="1:9" x14ac:dyDescent="0.3">
      <c r="A567" s="79" t="str">
        <f>Ansøgning!A582</f>
        <v/>
      </c>
      <c r="B567" s="80">
        <f>Ansøgning!B582</f>
        <v>0</v>
      </c>
      <c r="C567" s="81">
        <f>Ansøgning!C582</f>
        <v>0</v>
      </c>
      <c r="D567" s="75" t="s">
        <v>74</v>
      </c>
      <c r="I567" s="76" t="str">
        <f t="shared" si="8"/>
        <v/>
      </c>
    </row>
    <row r="568" spans="1:9" x14ac:dyDescent="0.3">
      <c r="A568" s="79" t="str">
        <f>Ansøgning!A583</f>
        <v/>
      </c>
      <c r="B568" s="80">
        <f>Ansøgning!B583</f>
        <v>0</v>
      </c>
      <c r="C568" s="81">
        <f>Ansøgning!C583</f>
        <v>0</v>
      </c>
      <c r="D568" s="75" t="s">
        <v>74</v>
      </c>
      <c r="I568" s="76" t="str">
        <f t="shared" si="8"/>
        <v/>
      </c>
    </row>
    <row r="569" spans="1:9" x14ac:dyDescent="0.3">
      <c r="A569" s="79" t="str">
        <f>Ansøgning!A584</f>
        <v/>
      </c>
      <c r="B569" s="80">
        <f>Ansøgning!B584</f>
        <v>0</v>
      </c>
      <c r="C569" s="81">
        <f>Ansøgning!C584</f>
        <v>0</v>
      </c>
      <c r="D569" s="75" t="s">
        <v>74</v>
      </c>
      <c r="I569" s="76" t="str">
        <f t="shared" si="8"/>
        <v/>
      </c>
    </row>
    <row r="570" spans="1:9" x14ac:dyDescent="0.3">
      <c r="A570" s="79" t="str">
        <f>Ansøgning!A585</f>
        <v/>
      </c>
      <c r="B570" s="80">
        <f>Ansøgning!B585</f>
        <v>0</v>
      </c>
      <c r="C570" s="81">
        <f>Ansøgning!C585</f>
        <v>0</v>
      </c>
      <c r="D570" s="75" t="s">
        <v>74</v>
      </c>
      <c r="I570" s="76" t="str">
        <f t="shared" si="8"/>
        <v/>
      </c>
    </row>
    <row r="571" spans="1:9" x14ac:dyDescent="0.3">
      <c r="A571" s="79" t="str">
        <f>Ansøgning!A586</f>
        <v/>
      </c>
      <c r="B571" s="80">
        <f>Ansøgning!B586</f>
        <v>0</v>
      </c>
      <c r="C571" s="81">
        <f>Ansøgning!C586</f>
        <v>0</v>
      </c>
      <c r="D571" s="75" t="s">
        <v>74</v>
      </c>
      <c r="I571" s="76" t="str">
        <f t="shared" si="8"/>
        <v/>
      </c>
    </row>
    <row r="572" spans="1:9" x14ac:dyDescent="0.3">
      <c r="A572" s="79" t="str">
        <f>Ansøgning!A587</f>
        <v/>
      </c>
      <c r="B572" s="80">
        <f>Ansøgning!B587</f>
        <v>0</v>
      </c>
      <c r="C572" s="81">
        <f>Ansøgning!C587</f>
        <v>0</v>
      </c>
      <c r="D572" s="75" t="s">
        <v>74</v>
      </c>
      <c r="I572" s="76" t="str">
        <f t="shared" si="8"/>
        <v/>
      </c>
    </row>
    <row r="573" spans="1:9" x14ac:dyDescent="0.3">
      <c r="A573" s="79" t="str">
        <f>Ansøgning!A588</f>
        <v/>
      </c>
      <c r="B573" s="80">
        <f>Ansøgning!B588</f>
        <v>0</v>
      </c>
      <c r="C573" s="81">
        <f>Ansøgning!C588</f>
        <v>0</v>
      </c>
      <c r="D573" s="75" t="s">
        <v>74</v>
      </c>
      <c r="I573" s="76" t="str">
        <f t="shared" si="8"/>
        <v/>
      </c>
    </row>
    <row r="574" spans="1:9" x14ac:dyDescent="0.3">
      <c r="A574" s="79" t="str">
        <f>Ansøgning!A589</f>
        <v/>
      </c>
      <c r="B574" s="80">
        <f>Ansøgning!B589</f>
        <v>0</v>
      </c>
      <c r="C574" s="81">
        <f>Ansøgning!C589</f>
        <v>0</v>
      </c>
      <c r="D574" s="75" t="s">
        <v>74</v>
      </c>
      <c r="I574" s="76" t="str">
        <f t="shared" si="8"/>
        <v/>
      </c>
    </row>
    <row r="575" spans="1:9" x14ac:dyDescent="0.3">
      <c r="A575" s="79" t="str">
        <f>Ansøgning!A590</f>
        <v/>
      </c>
      <c r="B575" s="80">
        <f>Ansøgning!B590</f>
        <v>0</v>
      </c>
      <c r="C575" s="81">
        <f>Ansøgning!C590</f>
        <v>0</v>
      </c>
      <c r="D575" s="75" t="s">
        <v>74</v>
      </c>
      <c r="I575" s="76" t="str">
        <f t="shared" si="8"/>
        <v/>
      </c>
    </row>
    <row r="576" spans="1:9" x14ac:dyDescent="0.3">
      <c r="A576" s="79" t="str">
        <f>Ansøgning!A591</f>
        <v/>
      </c>
      <c r="B576" s="80">
        <f>Ansøgning!B591</f>
        <v>0</v>
      </c>
      <c r="C576" s="81">
        <f>Ansøgning!C591</f>
        <v>0</v>
      </c>
      <c r="D576" s="75" t="s">
        <v>74</v>
      </c>
      <c r="I576" s="76" t="str">
        <f t="shared" si="8"/>
        <v/>
      </c>
    </row>
    <row r="577" spans="1:9" x14ac:dyDescent="0.3">
      <c r="A577" s="79" t="str">
        <f>Ansøgning!A592</f>
        <v/>
      </c>
      <c r="B577" s="80">
        <f>Ansøgning!B592</f>
        <v>0</v>
      </c>
      <c r="C577" s="81">
        <f>Ansøgning!C592</f>
        <v>0</v>
      </c>
      <c r="D577" s="75" t="s">
        <v>74</v>
      </c>
      <c r="I577" s="76" t="str">
        <f t="shared" si="8"/>
        <v/>
      </c>
    </row>
    <row r="578" spans="1:9" x14ac:dyDescent="0.3">
      <c r="A578" s="79" t="str">
        <f>Ansøgning!A593</f>
        <v/>
      </c>
      <c r="B578" s="80">
        <f>Ansøgning!B593</f>
        <v>0</v>
      </c>
      <c r="C578" s="81">
        <f>Ansøgning!C593</f>
        <v>0</v>
      </c>
      <c r="D578" s="75" t="s">
        <v>74</v>
      </c>
      <c r="I578" s="76" t="str">
        <f t="shared" si="8"/>
        <v/>
      </c>
    </row>
    <row r="579" spans="1:9" x14ac:dyDescent="0.3">
      <c r="A579" s="79" t="str">
        <f>Ansøgning!A594</f>
        <v/>
      </c>
      <c r="B579" s="80">
        <f>Ansøgning!B594</f>
        <v>0</v>
      </c>
      <c r="C579" s="81">
        <f>Ansøgning!C594</f>
        <v>0</v>
      </c>
      <c r="D579" s="75" t="s">
        <v>74</v>
      </c>
      <c r="I579" s="76" t="str">
        <f t="shared" si="8"/>
        <v/>
      </c>
    </row>
    <row r="580" spans="1:9" x14ac:dyDescent="0.3">
      <c r="A580" s="79" t="str">
        <f>Ansøgning!A595</f>
        <v/>
      </c>
      <c r="B580" s="80">
        <f>Ansøgning!B595</f>
        <v>0</v>
      </c>
      <c r="C580" s="81">
        <f>Ansøgning!C595</f>
        <v>0</v>
      </c>
      <c r="D580" s="75" t="s">
        <v>74</v>
      </c>
      <c r="I580" s="76" t="str">
        <f t="shared" si="8"/>
        <v/>
      </c>
    </row>
    <row r="581" spans="1:9" x14ac:dyDescent="0.3">
      <c r="A581" s="79" t="str">
        <f>Ansøgning!A596</f>
        <v/>
      </c>
      <c r="B581" s="80">
        <f>Ansøgning!B596</f>
        <v>0</v>
      </c>
      <c r="C581" s="81">
        <f>Ansøgning!C596</f>
        <v>0</v>
      </c>
      <c r="D581" s="75" t="s">
        <v>74</v>
      </c>
      <c r="I581" s="76" t="str">
        <f t="shared" si="8"/>
        <v/>
      </c>
    </row>
    <row r="582" spans="1:9" x14ac:dyDescent="0.3">
      <c r="A582" s="79" t="str">
        <f>Ansøgning!A597</f>
        <v/>
      </c>
      <c r="B582" s="80">
        <f>Ansøgning!B597</f>
        <v>0</v>
      </c>
      <c r="C582" s="81">
        <f>Ansøgning!C597</f>
        <v>0</v>
      </c>
      <c r="D582" s="75" t="s">
        <v>74</v>
      </c>
      <c r="I582" s="76" t="str">
        <f t="shared" si="8"/>
        <v/>
      </c>
    </row>
    <row r="583" spans="1:9" x14ac:dyDescent="0.3">
      <c r="A583" s="79" t="str">
        <f>Ansøgning!A598</f>
        <v/>
      </c>
      <c r="B583" s="80">
        <f>Ansøgning!B598</f>
        <v>0</v>
      </c>
      <c r="C583" s="81">
        <f>Ansøgning!C598</f>
        <v>0</v>
      </c>
      <c r="D583" s="75" t="s">
        <v>74</v>
      </c>
      <c r="I583" s="76" t="str">
        <f t="shared" ref="I583:I646" si="9">IF(D583="Ja",(E583-F583)+(G583-H583),"")</f>
        <v/>
      </c>
    </row>
    <row r="584" spans="1:9" x14ac:dyDescent="0.3">
      <c r="A584" s="79" t="str">
        <f>Ansøgning!A599</f>
        <v/>
      </c>
      <c r="B584" s="80">
        <f>Ansøgning!B599</f>
        <v>0</v>
      </c>
      <c r="C584" s="81">
        <f>Ansøgning!C599</f>
        <v>0</v>
      </c>
      <c r="D584" s="75" t="s">
        <v>74</v>
      </c>
      <c r="I584" s="76" t="str">
        <f t="shared" si="9"/>
        <v/>
      </c>
    </row>
    <row r="585" spans="1:9" x14ac:dyDescent="0.3">
      <c r="A585" s="79" t="str">
        <f>Ansøgning!A600</f>
        <v/>
      </c>
      <c r="B585" s="80">
        <f>Ansøgning!B600</f>
        <v>0</v>
      </c>
      <c r="C585" s="81">
        <f>Ansøgning!C600</f>
        <v>0</v>
      </c>
      <c r="D585" s="75" t="s">
        <v>74</v>
      </c>
      <c r="I585" s="76" t="str">
        <f t="shared" si="9"/>
        <v/>
      </c>
    </row>
    <row r="586" spans="1:9" x14ac:dyDescent="0.3">
      <c r="A586" s="79" t="str">
        <f>Ansøgning!A601</f>
        <v/>
      </c>
      <c r="B586" s="80">
        <f>Ansøgning!B601</f>
        <v>0</v>
      </c>
      <c r="C586" s="81">
        <f>Ansøgning!C601</f>
        <v>0</v>
      </c>
      <c r="D586" s="75" t="s">
        <v>74</v>
      </c>
      <c r="I586" s="76" t="str">
        <f t="shared" si="9"/>
        <v/>
      </c>
    </row>
    <row r="587" spans="1:9" x14ac:dyDescent="0.3">
      <c r="A587" s="79" t="str">
        <f>Ansøgning!A602</f>
        <v/>
      </c>
      <c r="B587" s="80">
        <f>Ansøgning!B602</f>
        <v>0</v>
      </c>
      <c r="C587" s="81">
        <f>Ansøgning!C602</f>
        <v>0</v>
      </c>
      <c r="D587" s="75" t="s">
        <v>74</v>
      </c>
      <c r="I587" s="76" t="str">
        <f t="shared" si="9"/>
        <v/>
      </c>
    </row>
    <row r="588" spans="1:9" x14ac:dyDescent="0.3">
      <c r="A588" s="79" t="str">
        <f>Ansøgning!A603</f>
        <v/>
      </c>
      <c r="B588" s="80">
        <f>Ansøgning!B603</f>
        <v>0</v>
      </c>
      <c r="C588" s="81">
        <f>Ansøgning!C603</f>
        <v>0</v>
      </c>
      <c r="D588" s="75" t="s">
        <v>74</v>
      </c>
      <c r="I588" s="76" t="str">
        <f t="shared" si="9"/>
        <v/>
      </c>
    </row>
    <row r="589" spans="1:9" x14ac:dyDescent="0.3">
      <c r="A589" s="79" t="str">
        <f>Ansøgning!A604</f>
        <v/>
      </c>
      <c r="B589" s="80">
        <f>Ansøgning!B604</f>
        <v>0</v>
      </c>
      <c r="C589" s="81">
        <f>Ansøgning!C604</f>
        <v>0</v>
      </c>
      <c r="D589" s="75" t="s">
        <v>74</v>
      </c>
      <c r="I589" s="76" t="str">
        <f t="shared" si="9"/>
        <v/>
      </c>
    </row>
    <row r="590" spans="1:9" x14ac:dyDescent="0.3">
      <c r="A590" s="79" t="str">
        <f>Ansøgning!A605</f>
        <v/>
      </c>
      <c r="B590" s="80">
        <f>Ansøgning!B605</f>
        <v>0</v>
      </c>
      <c r="C590" s="81">
        <f>Ansøgning!C605</f>
        <v>0</v>
      </c>
      <c r="D590" s="75" t="s">
        <v>74</v>
      </c>
      <c r="I590" s="76" t="str">
        <f t="shared" si="9"/>
        <v/>
      </c>
    </row>
    <row r="591" spans="1:9" x14ac:dyDescent="0.3">
      <c r="A591" s="79" t="str">
        <f>Ansøgning!A606</f>
        <v/>
      </c>
      <c r="B591" s="80">
        <f>Ansøgning!B606</f>
        <v>0</v>
      </c>
      <c r="C591" s="81">
        <f>Ansøgning!C606</f>
        <v>0</v>
      </c>
      <c r="D591" s="75" t="s">
        <v>74</v>
      </c>
      <c r="I591" s="76" t="str">
        <f t="shared" si="9"/>
        <v/>
      </c>
    </row>
    <row r="592" spans="1:9" x14ac:dyDescent="0.3">
      <c r="A592" s="79" t="str">
        <f>Ansøgning!A607</f>
        <v/>
      </c>
      <c r="B592" s="80">
        <f>Ansøgning!B607</f>
        <v>0</v>
      </c>
      <c r="C592" s="81">
        <f>Ansøgning!C607</f>
        <v>0</v>
      </c>
      <c r="D592" s="75" t="s">
        <v>74</v>
      </c>
      <c r="I592" s="76" t="str">
        <f t="shared" si="9"/>
        <v/>
      </c>
    </row>
    <row r="593" spans="1:9" x14ac:dyDescent="0.3">
      <c r="A593" s="79" t="str">
        <f>Ansøgning!A608</f>
        <v/>
      </c>
      <c r="B593" s="80">
        <f>Ansøgning!B608</f>
        <v>0</v>
      </c>
      <c r="C593" s="81">
        <f>Ansøgning!C608</f>
        <v>0</v>
      </c>
      <c r="D593" s="75" t="s">
        <v>74</v>
      </c>
      <c r="I593" s="76" t="str">
        <f t="shared" si="9"/>
        <v/>
      </c>
    </row>
    <row r="594" spans="1:9" x14ac:dyDescent="0.3">
      <c r="A594" s="79" t="str">
        <f>Ansøgning!A609</f>
        <v/>
      </c>
      <c r="B594" s="80">
        <f>Ansøgning!B609</f>
        <v>0</v>
      </c>
      <c r="C594" s="81">
        <f>Ansøgning!C609</f>
        <v>0</v>
      </c>
      <c r="D594" s="75" t="s">
        <v>74</v>
      </c>
      <c r="I594" s="76" t="str">
        <f t="shared" si="9"/>
        <v/>
      </c>
    </row>
    <row r="595" spans="1:9" x14ac:dyDescent="0.3">
      <c r="A595" s="79" t="str">
        <f>Ansøgning!A610</f>
        <v/>
      </c>
      <c r="B595" s="80">
        <f>Ansøgning!B610</f>
        <v>0</v>
      </c>
      <c r="C595" s="81">
        <f>Ansøgning!C610</f>
        <v>0</v>
      </c>
      <c r="D595" s="75" t="s">
        <v>74</v>
      </c>
      <c r="I595" s="76" t="str">
        <f t="shared" si="9"/>
        <v/>
      </c>
    </row>
    <row r="596" spans="1:9" x14ac:dyDescent="0.3">
      <c r="A596" s="79" t="str">
        <f>Ansøgning!A611</f>
        <v/>
      </c>
      <c r="B596" s="80">
        <f>Ansøgning!B611</f>
        <v>0</v>
      </c>
      <c r="C596" s="81">
        <f>Ansøgning!C611</f>
        <v>0</v>
      </c>
      <c r="D596" s="75" t="s">
        <v>74</v>
      </c>
      <c r="I596" s="76" t="str">
        <f t="shared" si="9"/>
        <v/>
      </c>
    </row>
    <row r="597" spans="1:9" x14ac:dyDescent="0.3">
      <c r="A597" s="79" t="str">
        <f>Ansøgning!A612</f>
        <v/>
      </c>
      <c r="B597" s="80">
        <f>Ansøgning!B612</f>
        <v>0</v>
      </c>
      <c r="C597" s="81">
        <f>Ansøgning!C612</f>
        <v>0</v>
      </c>
      <c r="D597" s="75" t="s">
        <v>74</v>
      </c>
      <c r="I597" s="76" t="str">
        <f t="shared" si="9"/>
        <v/>
      </c>
    </row>
    <row r="598" spans="1:9" x14ac:dyDescent="0.3">
      <c r="A598" s="79" t="str">
        <f>Ansøgning!A613</f>
        <v/>
      </c>
      <c r="B598" s="80">
        <f>Ansøgning!B613</f>
        <v>0</v>
      </c>
      <c r="C598" s="81">
        <f>Ansøgning!C613</f>
        <v>0</v>
      </c>
      <c r="D598" s="75" t="s">
        <v>74</v>
      </c>
      <c r="I598" s="76" t="str">
        <f t="shared" si="9"/>
        <v/>
      </c>
    </row>
    <row r="599" spans="1:9" x14ac:dyDescent="0.3">
      <c r="A599" s="79" t="str">
        <f>Ansøgning!A614</f>
        <v/>
      </c>
      <c r="B599" s="80">
        <f>Ansøgning!B614</f>
        <v>0</v>
      </c>
      <c r="C599" s="81">
        <f>Ansøgning!C614</f>
        <v>0</v>
      </c>
      <c r="D599" s="75" t="s">
        <v>74</v>
      </c>
      <c r="I599" s="76" t="str">
        <f t="shared" si="9"/>
        <v/>
      </c>
    </row>
    <row r="600" spans="1:9" x14ac:dyDescent="0.3">
      <c r="A600" s="79" t="str">
        <f>Ansøgning!A615</f>
        <v/>
      </c>
      <c r="B600" s="80">
        <f>Ansøgning!B615</f>
        <v>0</v>
      </c>
      <c r="C600" s="81">
        <f>Ansøgning!C615</f>
        <v>0</v>
      </c>
      <c r="D600" s="75" t="s">
        <v>74</v>
      </c>
      <c r="I600" s="76" t="str">
        <f t="shared" si="9"/>
        <v/>
      </c>
    </row>
    <row r="601" spans="1:9" x14ac:dyDescent="0.3">
      <c r="A601" s="79" t="str">
        <f>Ansøgning!A616</f>
        <v/>
      </c>
      <c r="B601" s="80">
        <f>Ansøgning!B616</f>
        <v>0</v>
      </c>
      <c r="C601" s="81">
        <f>Ansøgning!C616</f>
        <v>0</v>
      </c>
      <c r="D601" s="75" t="s">
        <v>74</v>
      </c>
      <c r="I601" s="76" t="str">
        <f t="shared" si="9"/>
        <v/>
      </c>
    </row>
    <row r="602" spans="1:9" x14ac:dyDescent="0.3">
      <c r="A602" s="79" t="str">
        <f>Ansøgning!A617</f>
        <v/>
      </c>
      <c r="B602" s="80">
        <f>Ansøgning!B617</f>
        <v>0</v>
      </c>
      <c r="C602" s="81">
        <f>Ansøgning!C617</f>
        <v>0</v>
      </c>
      <c r="D602" s="75" t="s">
        <v>74</v>
      </c>
      <c r="I602" s="76" t="str">
        <f t="shared" si="9"/>
        <v/>
      </c>
    </row>
    <row r="603" spans="1:9" x14ac:dyDescent="0.3">
      <c r="A603" s="79" t="str">
        <f>Ansøgning!A618</f>
        <v/>
      </c>
      <c r="B603" s="80">
        <f>Ansøgning!B618</f>
        <v>0</v>
      </c>
      <c r="C603" s="81">
        <f>Ansøgning!C618</f>
        <v>0</v>
      </c>
      <c r="D603" s="75" t="s">
        <v>74</v>
      </c>
      <c r="I603" s="76" t="str">
        <f t="shared" si="9"/>
        <v/>
      </c>
    </row>
    <row r="604" spans="1:9" x14ac:dyDescent="0.3">
      <c r="A604" s="79" t="str">
        <f>Ansøgning!A619</f>
        <v/>
      </c>
      <c r="B604" s="80">
        <f>Ansøgning!B619</f>
        <v>0</v>
      </c>
      <c r="C604" s="81">
        <f>Ansøgning!C619</f>
        <v>0</v>
      </c>
      <c r="D604" s="75" t="s">
        <v>74</v>
      </c>
      <c r="I604" s="76" t="str">
        <f t="shared" si="9"/>
        <v/>
      </c>
    </row>
    <row r="605" spans="1:9" x14ac:dyDescent="0.3">
      <c r="A605" s="79" t="str">
        <f>Ansøgning!A620</f>
        <v/>
      </c>
      <c r="B605" s="80">
        <f>Ansøgning!B620</f>
        <v>0</v>
      </c>
      <c r="C605" s="81">
        <f>Ansøgning!C620</f>
        <v>0</v>
      </c>
      <c r="D605" s="75" t="s">
        <v>74</v>
      </c>
      <c r="I605" s="76" t="str">
        <f t="shared" si="9"/>
        <v/>
      </c>
    </row>
    <row r="606" spans="1:9" x14ac:dyDescent="0.3">
      <c r="A606" s="79" t="str">
        <f>Ansøgning!A621</f>
        <v/>
      </c>
      <c r="B606" s="80">
        <f>Ansøgning!B621</f>
        <v>0</v>
      </c>
      <c r="C606" s="81">
        <f>Ansøgning!C621</f>
        <v>0</v>
      </c>
      <c r="D606" s="75" t="s">
        <v>74</v>
      </c>
      <c r="I606" s="76" t="str">
        <f t="shared" si="9"/>
        <v/>
      </c>
    </row>
    <row r="607" spans="1:9" x14ac:dyDescent="0.3">
      <c r="A607" s="79" t="str">
        <f>Ansøgning!A622</f>
        <v/>
      </c>
      <c r="B607" s="80">
        <f>Ansøgning!B622</f>
        <v>0</v>
      </c>
      <c r="C607" s="81">
        <f>Ansøgning!C622</f>
        <v>0</v>
      </c>
      <c r="D607" s="75" t="s">
        <v>74</v>
      </c>
      <c r="I607" s="76" t="str">
        <f t="shared" si="9"/>
        <v/>
      </c>
    </row>
    <row r="608" spans="1:9" x14ac:dyDescent="0.3">
      <c r="A608" s="79" t="str">
        <f>Ansøgning!A623</f>
        <v/>
      </c>
      <c r="B608" s="80">
        <f>Ansøgning!B623</f>
        <v>0</v>
      </c>
      <c r="C608" s="81">
        <f>Ansøgning!C623</f>
        <v>0</v>
      </c>
      <c r="D608" s="75" t="s">
        <v>74</v>
      </c>
      <c r="I608" s="76" t="str">
        <f t="shared" si="9"/>
        <v/>
      </c>
    </row>
    <row r="609" spans="1:9" x14ac:dyDescent="0.3">
      <c r="A609" s="79" t="str">
        <f>Ansøgning!A624</f>
        <v/>
      </c>
      <c r="B609" s="80">
        <f>Ansøgning!B624</f>
        <v>0</v>
      </c>
      <c r="C609" s="81">
        <f>Ansøgning!C624</f>
        <v>0</v>
      </c>
      <c r="D609" s="75" t="s">
        <v>74</v>
      </c>
      <c r="I609" s="76" t="str">
        <f t="shared" si="9"/>
        <v/>
      </c>
    </row>
    <row r="610" spans="1:9" x14ac:dyDescent="0.3">
      <c r="A610" s="79" t="str">
        <f>Ansøgning!A625</f>
        <v/>
      </c>
      <c r="B610" s="80">
        <f>Ansøgning!B625</f>
        <v>0</v>
      </c>
      <c r="C610" s="81">
        <f>Ansøgning!C625</f>
        <v>0</v>
      </c>
      <c r="D610" s="75" t="s">
        <v>74</v>
      </c>
      <c r="I610" s="76" t="str">
        <f t="shared" si="9"/>
        <v/>
      </c>
    </row>
    <row r="611" spans="1:9" x14ac:dyDescent="0.3">
      <c r="A611" s="79" t="str">
        <f>Ansøgning!A626</f>
        <v/>
      </c>
      <c r="B611" s="80">
        <f>Ansøgning!B626</f>
        <v>0</v>
      </c>
      <c r="C611" s="81">
        <f>Ansøgning!C626</f>
        <v>0</v>
      </c>
      <c r="D611" s="75" t="s">
        <v>74</v>
      </c>
      <c r="I611" s="76" t="str">
        <f t="shared" si="9"/>
        <v/>
      </c>
    </row>
    <row r="612" spans="1:9" x14ac:dyDescent="0.3">
      <c r="A612" s="79" t="str">
        <f>Ansøgning!A627</f>
        <v/>
      </c>
      <c r="B612" s="80">
        <f>Ansøgning!B627</f>
        <v>0</v>
      </c>
      <c r="C612" s="81">
        <f>Ansøgning!C627</f>
        <v>0</v>
      </c>
      <c r="D612" s="75" t="s">
        <v>74</v>
      </c>
      <c r="I612" s="76" t="str">
        <f t="shared" si="9"/>
        <v/>
      </c>
    </row>
    <row r="613" spans="1:9" x14ac:dyDescent="0.3">
      <c r="A613" s="79" t="str">
        <f>Ansøgning!A628</f>
        <v/>
      </c>
      <c r="B613" s="80">
        <f>Ansøgning!B628</f>
        <v>0</v>
      </c>
      <c r="C613" s="81">
        <f>Ansøgning!C628</f>
        <v>0</v>
      </c>
      <c r="D613" s="75" t="s">
        <v>74</v>
      </c>
      <c r="I613" s="76" t="str">
        <f t="shared" si="9"/>
        <v/>
      </c>
    </row>
    <row r="614" spans="1:9" x14ac:dyDescent="0.3">
      <c r="A614" s="79" t="str">
        <f>Ansøgning!A629</f>
        <v/>
      </c>
      <c r="B614" s="80">
        <f>Ansøgning!B629</f>
        <v>0</v>
      </c>
      <c r="C614" s="81">
        <f>Ansøgning!C629</f>
        <v>0</v>
      </c>
      <c r="D614" s="75" t="s">
        <v>74</v>
      </c>
      <c r="I614" s="76" t="str">
        <f t="shared" si="9"/>
        <v/>
      </c>
    </row>
    <row r="615" spans="1:9" x14ac:dyDescent="0.3">
      <c r="A615" s="79" t="str">
        <f>Ansøgning!A630</f>
        <v/>
      </c>
      <c r="B615" s="80">
        <f>Ansøgning!B630</f>
        <v>0</v>
      </c>
      <c r="C615" s="81">
        <f>Ansøgning!C630</f>
        <v>0</v>
      </c>
      <c r="D615" s="75" t="s">
        <v>74</v>
      </c>
      <c r="I615" s="76" t="str">
        <f t="shared" si="9"/>
        <v/>
      </c>
    </row>
    <row r="616" spans="1:9" x14ac:dyDescent="0.3">
      <c r="A616" s="79" t="str">
        <f>Ansøgning!A631</f>
        <v/>
      </c>
      <c r="B616" s="80">
        <f>Ansøgning!B631</f>
        <v>0</v>
      </c>
      <c r="C616" s="81">
        <f>Ansøgning!C631</f>
        <v>0</v>
      </c>
      <c r="D616" s="75" t="s">
        <v>74</v>
      </c>
      <c r="I616" s="76" t="str">
        <f t="shared" si="9"/>
        <v/>
      </c>
    </row>
    <row r="617" spans="1:9" x14ac:dyDescent="0.3">
      <c r="A617" s="79" t="str">
        <f>Ansøgning!A632</f>
        <v/>
      </c>
      <c r="B617" s="80">
        <f>Ansøgning!B632</f>
        <v>0</v>
      </c>
      <c r="C617" s="81">
        <f>Ansøgning!C632</f>
        <v>0</v>
      </c>
      <c r="D617" s="75" t="s">
        <v>74</v>
      </c>
      <c r="I617" s="76" t="str">
        <f t="shared" si="9"/>
        <v/>
      </c>
    </row>
    <row r="618" spans="1:9" x14ac:dyDescent="0.3">
      <c r="A618" s="79" t="str">
        <f>Ansøgning!A633</f>
        <v/>
      </c>
      <c r="B618" s="80">
        <f>Ansøgning!B633</f>
        <v>0</v>
      </c>
      <c r="C618" s="81">
        <f>Ansøgning!C633</f>
        <v>0</v>
      </c>
      <c r="D618" s="75" t="s">
        <v>74</v>
      </c>
      <c r="I618" s="76" t="str">
        <f t="shared" si="9"/>
        <v/>
      </c>
    </row>
    <row r="619" spans="1:9" x14ac:dyDescent="0.3">
      <c r="A619" s="79" t="str">
        <f>Ansøgning!A634</f>
        <v/>
      </c>
      <c r="B619" s="80">
        <f>Ansøgning!B634</f>
        <v>0</v>
      </c>
      <c r="C619" s="81">
        <f>Ansøgning!C634</f>
        <v>0</v>
      </c>
      <c r="D619" s="75" t="s">
        <v>74</v>
      </c>
      <c r="I619" s="76" t="str">
        <f t="shared" si="9"/>
        <v/>
      </c>
    </row>
    <row r="620" spans="1:9" x14ac:dyDescent="0.3">
      <c r="A620" s="79" t="str">
        <f>Ansøgning!A635</f>
        <v/>
      </c>
      <c r="B620" s="80">
        <f>Ansøgning!B635</f>
        <v>0</v>
      </c>
      <c r="C620" s="81">
        <f>Ansøgning!C635</f>
        <v>0</v>
      </c>
      <c r="D620" s="75" t="s">
        <v>74</v>
      </c>
      <c r="I620" s="76" t="str">
        <f t="shared" si="9"/>
        <v/>
      </c>
    </row>
    <row r="621" spans="1:9" x14ac:dyDescent="0.3">
      <c r="A621" s="79" t="str">
        <f>Ansøgning!A636</f>
        <v/>
      </c>
      <c r="B621" s="80">
        <f>Ansøgning!B636</f>
        <v>0</v>
      </c>
      <c r="C621" s="81">
        <f>Ansøgning!C636</f>
        <v>0</v>
      </c>
      <c r="D621" s="75" t="s">
        <v>74</v>
      </c>
      <c r="I621" s="76" t="str">
        <f t="shared" si="9"/>
        <v/>
      </c>
    </row>
    <row r="622" spans="1:9" x14ac:dyDescent="0.3">
      <c r="A622" s="79" t="str">
        <f>Ansøgning!A637</f>
        <v/>
      </c>
      <c r="B622" s="80">
        <f>Ansøgning!B637</f>
        <v>0</v>
      </c>
      <c r="C622" s="81">
        <f>Ansøgning!C637</f>
        <v>0</v>
      </c>
      <c r="D622" s="75" t="s">
        <v>74</v>
      </c>
      <c r="I622" s="76" t="str">
        <f t="shared" si="9"/>
        <v/>
      </c>
    </row>
    <row r="623" spans="1:9" x14ac:dyDescent="0.3">
      <c r="A623" s="79" t="str">
        <f>Ansøgning!A638</f>
        <v/>
      </c>
      <c r="B623" s="80">
        <f>Ansøgning!B638</f>
        <v>0</v>
      </c>
      <c r="C623" s="81">
        <f>Ansøgning!C638</f>
        <v>0</v>
      </c>
      <c r="D623" s="75" t="s">
        <v>74</v>
      </c>
      <c r="I623" s="76" t="str">
        <f t="shared" si="9"/>
        <v/>
      </c>
    </row>
    <row r="624" spans="1:9" x14ac:dyDescent="0.3">
      <c r="A624" s="79" t="str">
        <f>Ansøgning!A639</f>
        <v/>
      </c>
      <c r="B624" s="80">
        <f>Ansøgning!B639</f>
        <v>0</v>
      </c>
      <c r="C624" s="81">
        <f>Ansøgning!C639</f>
        <v>0</v>
      </c>
      <c r="D624" s="75" t="s">
        <v>74</v>
      </c>
      <c r="I624" s="76" t="str">
        <f t="shared" si="9"/>
        <v/>
      </c>
    </row>
    <row r="625" spans="1:9" x14ac:dyDescent="0.3">
      <c r="A625" s="79" t="str">
        <f>Ansøgning!A640</f>
        <v/>
      </c>
      <c r="B625" s="80">
        <f>Ansøgning!B640</f>
        <v>0</v>
      </c>
      <c r="C625" s="81">
        <f>Ansøgning!C640</f>
        <v>0</v>
      </c>
      <c r="D625" s="75" t="s">
        <v>74</v>
      </c>
      <c r="I625" s="76" t="str">
        <f t="shared" si="9"/>
        <v/>
      </c>
    </row>
    <row r="626" spans="1:9" x14ac:dyDescent="0.3">
      <c r="A626" s="79" t="str">
        <f>Ansøgning!A641</f>
        <v/>
      </c>
      <c r="B626" s="80">
        <f>Ansøgning!B641</f>
        <v>0</v>
      </c>
      <c r="C626" s="81">
        <f>Ansøgning!C641</f>
        <v>0</v>
      </c>
      <c r="D626" s="75" t="s">
        <v>74</v>
      </c>
      <c r="I626" s="76" t="str">
        <f t="shared" si="9"/>
        <v/>
      </c>
    </row>
    <row r="627" spans="1:9" x14ac:dyDescent="0.3">
      <c r="A627" s="79" t="str">
        <f>Ansøgning!A642</f>
        <v/>
      </c>
      <c r="B627" s="80">
        <f>Ansøgning!B642</f>
        <v>0</v>
      </c>
      <c r="C627" s="81">
        <f>Ansøgning!C642</f>
        <v>0</v>
      </c>
      <c r="D627" s="75" t="s">
        <v>74</v>
      </c>
      <c r="I627" s="76" t="str">
        <f t="shared" si="9"/>
        <v/>
      </c>
    </row>
    <row r="628" spans="1:9" x14ac:dyDescent="0.3">
      <c r="A628" s="79" t="str">
        <f>Ansøgning!A643</f>
        <v/>
      </c>
      <c r="B628" s="80">
        <f>Ansøgning!B643</f>
        <v>0</v>
      </c>
      <c r="C628" s="81">
        <f>Ansøgning!C643</f>
        <v>0</v>
      </c>
      <c r="D628" s="75" t="s">
        <v>74</v>
      </c>
      <c r="I628" s="76" t="str">
        <f t="shared" si="9"/>
        <v/>
      </c>
    </row>
    <row r="629" spans="1:9" x14ac:dyDescent="0.3">
      <c r="A629" s="79" t="str">
        <f>Ansøgning!A644</f>
        <v/>
      </c>
      <c r="B629" s="80">
        <f>Ansøgning!B644</f>
        <v>0</v>
      </c>
      <c r="C629" s="81">
        <f>Ansøgning!C644</f>
        <v>0</v>
      </c>
      <c r="D629" s="75" t="s">
        <v>74</v>
      </c>
      <c r="I629" s="76" t="str">
        <f t="shared" si="9"/>
        <v/>
      </c>
    </row>
    <row r="630" spans="1:9" x14ac:dyDescent="0.3">
      <c r="A630" s="79" t="str">
        <f>Ansøgning!A645</f>
        <v/>
      </c>
      <c r="B630" s="80">
        <f>Ansøgning!B645</f>
        <v>0</v>
      </c>
      <c r="C630" s="81">
        <f>Ansøgning!C645</f>
        <v>0</v>
      </c>
      <c r="D630" s="75" t="s">
        <v>74</v>
      </c>
      <c r="I630" s="76" t="str">
        <f t="shared" si="9"/>
        <v/>
      </c>
    </row>
    <row r="631" spans="1:9" x14ac:dyDescent="0.3">
      <c r="A631" s="79" t="str">
        <f>Ansøgning!A646</f>
        <v/>
      </c>
      <c r="B631" s="80">
        <f>Ansøgning!B646</f>
        <v>0</v>
      </c>
      <c r="C631" s="81">
        <f>Ansøgning!C646</f>
        <v>0</v>
      </c>
      <c r="D631" s="75" t="s">
        <v>74</v>
      </c>
      <c r="I631" s="76" t="str">
        <f t="shared" si="9"/>
        <v/>
      </c>
    </row>
    <row r="632" spans="1:9" x14ac:dyDescent="0.3">
      <c r="A632" s="79" t="str">
        <f>Ansøgning!A647</f>
        <v/>
      </c>
      <c r="B632" s="80">
        <f>Ansøgning!B647</f>
        <v>0</v>
      </c>
      <c r="C632" s="81">
        <f>Ansøgning!C647</f>
        <v>0</v>
      </c>
      <c r="D632" s="75" t="s">
        <v>74</v>
      </c>
      <c r="I632" s="76" t="str">
        <f t="shared" si="9"/>
        <v/>
      </c>
    </row>
    <row r="633" spans="1:9" x14ac:dyDescent="0.3">
      <c r="A633" s="79" t="str">
        <f>Ansøgning!A648</f>
        <v/>
      </c>
      <c r="B633" s="80">
        <f>Ansøgning!B648</f>
        <v>0</v>
      </c>
      <c r="C633" s="81">
        <f>Ansøgning!C648</f>
        <v>0</v>
      </c>
      <c r="D633" s="75" t="s">
        <v>74</v>
      </c>
      <c r="I633" s="76" t="str">
        <f t="shared" si="9"/>
        <v/>
      </c>
    </row>
    <row r="634" spans="1:9" x14ac:dyDescent="0.3">
      <c r="A634" s="79" t="str">
        <f>Ansøgning!A649</f>
        <v/>
      </c>
      <c r="B634" s="80">
        <f>Ansøgning!B649</f>
        <v>0</v>
      </c>
      <c r="C634" s="81">
        <f>Ansøgning!C649</f>
        <v>0</v>
      </c>
      <c r="D634" s="75" t="s">
        <v>74</v>
      </c>
      <c r="I634" s="76" t="str">
        <f t="shared" si="9"/>
        <v/>
      </c>
    </row>
    <row r="635" spans="1:9" x14ac:dyDescent="0.3">
      <c r="A635" s="79" t="str">
        <f>Ansøgning!A650</f>
        <v/>
      </c>
      <c r="B635" s="80">
        <f>Ansøgning!B650</f>
        <v>0</v>
      </c>
      <c r="C635" s="81">
        <f>Ansøgning!C650</f>
        <v>0</v>
      </c>
      <c r="D635" s="75" t="s">
        <v>74</v>
      </c>
      <c r="I635" s="76" t="str">
        <f t="shared" si="9"/>
        <v/>
      </c>
    </row>
    <row r="636" spans="1:9" x14ac:dyDescent="0.3">
      <c r="A636" s="79" t="str">
        <f>Ansøgning!A651</f>
        <v/>
      </c>
      <c r="B636" s="80">
        <f>Ansøgning!B651</f>
        <v>0</v>
      </c>
      <c r="C636" s="81">
        <f>Ansøgning!C651</f>
        <v>0</v>
      </c>
      <c r="D636" s="75" t="s">
        <v>74</v>
      </c>
      <c r="I636" s="76" t="str">
        <f t="shared" si="9"/>
        <v/>
      </c>
    </row>
    <row r="637" spans="1:9" x14ac:dyDescent="0.3">
      <c r="A637" s="79" t="str">
        <f>Ansøgning!A652</f>
        <v/>
      </c>
      <c r="B637" s="80">
        <f>Ansøgning!B652</f>
        <v>0</v>
      </c>
      <c r="C637" s="81">
        <f>Ansøgning!C652</f>
        <v>0</v>
      </c>
      <c r="D637" s="75" t="s">
        <v>74</v>
      </c>
      <c r="I637" s="76" t="str">
        <f t="shared" si="9"/>
        <v/>
      </c>
    </row>
    <row r="638" spans="1:9" x14ac:dyDescent="0.3">
      <c r="A638" s="79" t="str">
        <f>Ansøgning!A653</f>
        <v/>
      </c>
      <c r="B638" s="80">
        <f>Ansøgning!B653</f>
        <v>0</v>
      </c>
      <c r="C638" s="81">
        <f>Ansøgning!C653</f>
        <v>0</v>
      </c>
      <c r="D638" s="75" t="s">
        <v>74</v>
      </c>
      <c r="I638" s="76" t="str">
        <f t="shared" si="9"/>
        <v/>
      </c>
    </row>
    <row r="639" spans="1:9" x14ac:dyDescent="0.3">
      <c r="A639" s="79" t="str">
        <f>Ansøgning!A654</f>
        <v/>
      </c>
      <c r="B639" s="80">
        <f>Ansøgning!B654</f>
        <v>0</v>
      </c>
      <c r="C639" s="81">
        <f>Ansøgning!C654</f>
        <v>0</v>
      </c>
      <c r="D639" s="75" t="s">
        <v>74</v>
      </c>
      <c r="I639" s="76" t="str">
        <f t="shared" si="9"/>
        <v/>
      </c>
    </row>
    <row r="640" spans="1:9" x14ac:dyDescent="0.3">
      <c r="A640" s="79" t="str">
        <f>Ansøgning!A655</f>
        <v/>
      </c>
      <c r="B640" s="80">
        <f>Ansøgning!B655</f>
        <v>0</v>
      </c>
      <c r="C640" s="81">
        <f>Ansøgning!C655</f>
        <v>0</v>
      </c>
      <c r="D640" s="75" t="s">
        <v>74</v>
      </c>
      <c r="I640" s="76" t="str">
        <f t="shared" si="9"/>
        <v/>
      </c>
    </row>
    <row r="641" spans="1:9" x14ac:dyDescent="0.3">
      <c r="A641" s="79" t="str">
        <f>Ansøgning!A656</f>
        <v/>
      </c>
      <c r="B641" s="80">
        <f>Ansøgning!B656</f>
        <v>0</v>
      </c>
      <c r="C641" s="81">
        <f>Ansøgning!C656</f>
        <v>0</v>
      </c>
      <c r="D641" s="75" t="s">
        <v>74</v>
      </c>
      <c r="I641" s="76" t="str">
        <f t="shared" si="9"/>
        <v/>
      </c>
    </row>
    <row r="642" spans="1:9" x14ac:dyDescent="0.3">
      <c r="A642" s="79" t="str">
        <f>Ansøgning!A657</f>
        <v/>
      </c>
      <c r="B642" s="80">
        <f>Ansøgning!B657</f>
        <v>0</v>
      </c>
      <c r="C642" s="81">
        <f>Ansøgning!C657</f>
        <v>0</v>
      </c>
      <c r="D642" s="75" t="s">
        <v>74</v>
      </c>
      <c r="I642" s="76" t="str">
        <f t="shared" si="9"/>
        <v/>
      </c>
    </row>
    <row r="643" spans="1:9" x14ac:dyDescent="0.3">
      <c r="A643" s="79" t="str">
        <f>Ansøgning!A658</f>
        <v/>
      </c>
      <c r="B643" s="80">
        <f>Ansøgning!B658</f>
        <v>0</v>
      </c>
      <c r="C643" s="81">
        <f>Ansøgning!C658</f>
        <v>0</v>
      </c>
      <c r="D643" s="75" t="s">
        <v>74</v>
      </c>
      <c r="I643" s="76" t="str">
        <f t="shared" si="9"/>
        <v/>
      </c>
    </row>
    <row r="644" spans="1:9" x14ac:dyDescent="0.3">
      <c r="A644" s="79" t="str">
        <f>Ansøgning!A659</f>
        <v/>
      </c>
      <c r="B644" s="80">
        <f>Ansøgning!B659</f>
        <v>0</v>
      </c>
      <c r="C644" s="81">
        <f>Ansøgning!C659</f>
        <v>0</v>
      </c>
      <c r="D644" s="75" t="s">
        <v>74</v>
      </c>
      <c r="I644" s="76" t="str">
        <f t="shared" si="9"/>
        <v/>
      </c>
    </row>
    <row r="645" spans="1:9" x14ac:dyDescent="0.3">
      <c r="A645" s="79" t="str">
        <f>Ansøgning!A660</f>
        <v/>
      </c>
      <c r="B645" s="80">
        <f>Ansøgning!B660</f>
        <v>0</v>
      </c>
      <c r="C645" s="81">
        <f>Ansøgning!C660</f>
        <v>0</v>
      </c>
      <c r="D645" s="75" t="s">
        <v>74</v>
      </c>
      <c r="I645" s="76" t="str">
        <f t="shared" si="9"/>
        <v/>
      </c>
    </row>
    <row r="646" spans="1:9" x14ac:dyDescent="0.3">
      <c r="A646" s="79" t="str">
        <f>Ansøgning!A661</f>
        <v/>
      </c>
      <c r="B646" s="80">
        <f>Ansøgning!B661</f>
        <v>0</v>
      </c>
      <c r="C646" s="81">
        <f>Ansøgning!C661</f>
        <v>0</v>
      </c>
      <c r="D646" s="75" t="s">
        <v>74</v>
      </c>
      <c r="I646" s="76" t="str">
        <f t="shared" si="9"/>
        <v/>
      </c>
    </row>
    <row r="647" spans="1:9" x14ac:dyDescent="0.3">
      <c r="A647" s="79" t="str">
        <f>Ansøgning!A662</f>
        <v/>
      </c>
      <c r="B647" s="80">
        <f>Ansøgning!B662</f>
        <v>0</v>
      </c>
      <c r="C647" s="81">
        <f>Ansøgning!C662</f>
        <v>0</v>
      </c>
      <c r="D647" s="75" t="s">
        <v>74</v>
      </c>
      <c r="I647" s="76" t="str">
        <f t="shared" ref="I647:I710" si="10">IF(D647="Ja",(E647-F647)+(G647-H647),"")</f>
        <v/>
      </c>
    </row>
    <row r="648" spans="1:9" x14ac:dyDescent="0.3">
      <c r="A648" s="79" t="str">
        <f>Ansøgning!A663</f>
        <v/>
      </c>
      <c r="B648" s="80">
        <f>Ansøgning!B663</f>
        <v>0</v>
      </c>
      <c r="C648" s="81">
        <f>Ansøgning!C663</f>
        <v>0</v>
      </c>
      <c r="D648" s="75" t="s">
        <v>74</v>
      </c>
      <c r="I648" s="76" t="str">
        <f t="shared" si="10"/>
        <v/>
      </c>
    </row>
    <row r="649" spans="1:9" x14ac:dyDescent="0.3">
      <c r="A649" s="79" t="str">
        <f>Ansøgning!A664</f>
        <v/>
      </c>
      <c r="B649" s="80">
        <f>Ansøgning!B664</f>
        <v>0</v>
      </c>
      <c r="C649" s="81">
        <f>Ansøgning!C664</f>
        <v>0</v>
      </c>
      <c r="D649" s="75" t="s">
        <v>74</v>
      </c>
      <c r="I649" s="76" t="str">
        <f t="shared" si="10"/>
        <v/>
      </c>
    </row>
    <row r="650" spans="1:9" x14ac:dyDescent="0.3">
      <c r="A650" s="79" t="str">
        <f>Ansøgning!A665</f>
        <v/>
      </c>
      <c r="B650" s="80">
        <f>Ansøgning!B665</f>
        <v>0</v>
      </c>
      <c r="C650" s="81">
        <f>Ansøgning!C665</f>
        <v>0</v>
      </c>
      <c r="D650" s="75" t="s">
        <v>74</v>
      </c>
      <c r="I650" s="76" t="str">
        <f t="shared" si="10"/>
        <v/>
      </c>
    </row>
    <row r="651" spans="1:9" x14ac:dyDescent="0.3">
      <c r="A651" s="79" t="str">
        <f>Ansøgning!A666</f>
        <v/>
      </c>
      <c r="B651" s="80">
        <f>Ansøgning!B666</f>
        <v>0</v>
      </c>
      <c r="C651" s="81">
        <f>Ansøgning!C666</f>
        <v>0</v>
      </c>
      <c r="D651" s="75" t="s">
        <v>74</v>
      </c>
      <c r="I651" s="76" t="str">
        <f t="shared" si="10"/>
        <v/>
      </c>
    </row>
    <row r="652" spans="1:9" x14ac:dyDescent="0.3">
      <c r="A652" s="79" t="str">
        <f>Ansøgning!A667</f>
        <v/>
      </c>
      <c r="B652" s="80">
        <f>Ansøgning!B667</f>
        <v>0</v>
      </c>
      <c r="C652" s="81">
        <f>Ansøgning!C667</f>
        <v>0</v>
      </c>
      <c r="D652" s="75" t="s">
        <v>74</v>
      </c>
      <c r="I652" s="76" t="str">
        <f t="shared" si="10"/>
        <v/>
      </c>
    </row>
    <row r="653" spans="1:9" x14ac:dyDescent="0.3">
      <c r="A653" s="79" t="str">
        <f>Ansøgning!A668</f>
        <v/>
      </c>
      <c r="B653" s="80">
        <f>Ansøgning!B668</f>
        <v>0</v>
      </c>
      <c r="C653" s="81">
        <f>Ansøgning!C668</f>
        <v>0</v>
      </c>
      <c r="D653" s="75" t="s">
        <v>74</v>
      </c>
      <c r="I653" s="76" t="str">
        <f t="shared" si="10"/>
        <v/>
      </c>
    </row>
    <row r="654" spans="1:9" x14ac:dyDescent="0.3">
      <c r="A654" s="79" t="str">
        <f>Ansøgning!A669</f>
        <v/>
      </c>
      <c r="B654" s="80">
        <f>Ansøgning!B669</f>
        <v>0</v>
      </c>
      <c r="C654" s="81">
        <f>Ansøgning!C669</f>
        <v>0</v>
      </c>
      <c r="D654" s="75" t="s">
        <v>74</v>
      </c>
      <c r="I654" s="76" t="str">
        <f t="shared" si="10"/>
        <v/>
      </c>
    </row>
    <row r="655" spans="1:9" x14ac:dyDescent="0.3">
      <c r="A655" s="79" t="str">
        <f>Ansøgning!A670</f>
        <v/>
      </c>
      <c r="B655" s="80">
        <f>Ansøgning!B670</f>
        <v>0</v>
      </c>
      <c r="C655" s="81">
        <f>Ansøgning!C670</f>
        <v>0</v>
      </c>
      <c r="D655" s="75" t="s">
        <v>74</v>
      </c>
      <c r="I655" s="76" t="str">
        <f t="shared" si="10"/>
        <v/>
      </c>
    </row>
    <row r="656" spans="1:9" x14ac:dyDescent="0.3">
      <c r="A656" s="79" t="str">
        <f>Ansøgning!A671</f>
        <v/>
      </c>
      <c r="B656" s="80">
        <f>Ansøgning!B671</f>
        <v>0</v>
      </c>
      <c r="C656" s="81">
        <f>Ansøgning!C671</f>
        <v>0</v>
      </c>
      <c r="D656" s="75" t="s">
        <v>74</v>
      </c>
      <c r="I656" s="76" t="str">
        <f t="shared" si="10"/>
        <v/>
      </c>
    </row>
    <row r="657" spans="1:9" x14ac:dyDescent="0.3">
      <c r="A657" s="79" t="str">
        <f>Ansøgning!A672</f>
        <v/>
      </c>
      <c r="B657" s="80">
        <f>Ansøgning!B672</f>
        <v>0</v>
      </c>
      <c r="C657" s="81">
        <f>Ansøgning!C672</f>
        <v>0</v>
      </c>
      <c r="D657" s="75" t="s">
        <v>74</v>
      </c>
      <c r="I657" s="76" t="str">
        <f t="shared" si="10"/>
        <v/>
      </c>
    </row>
    <row r="658" spans="1:9" x14ac:dyDescent="0.3">
      <c r="A658" s="79" t="str">
        <f>Ansøgning!A673</f>
        <v/>
      </c>
      <c r="B658" s="80">
        <f>Ansøgning!B673</f>
        <v>0</v>
      </c>
      <c r="C658" s="81">
        <f>Ansøgning!C673</f>
        <v>0</v>
      </c>
      <c r="D658" s="75" t="s">
        <v>74</v>
      </c>
      <c r="I658" s="76" t="str">
        <f t="shared" si="10"/>
        <v/>
      </c>
    </row>
    <row r="659" spans="1:9" x14ac:dyDescent="0.3">
      <c r="A659" s="79" t="str">
        <f>Ansøgning!A674</f>
        <v/>
      </c>
      <c r="B659" s="80">
        <f>Ansøgning!B674</f>
        <v>0</v>
      </c>
      <c r="C659" s="81">
        <f>Ansøgning!C674</f>
        <v>0</v>
      </c>
      <c r="D659" s="75" t="s">
        <v>74</v>
      </c>
      <c r="I659" s="76" t="str">
        <f t="shared" si="10"/>
        <v/>
      </c>
    </row>
    <row r="660" spans="1:9" x14ac:dyDescent="0.3">
      <c r="A660" s="79" t="str">
        <f>Ansøgning!A675</f>
        <v/>
      </c>
      <c r="B660" s="80">
        <f>Ansøgning!B675</f>
        <v>0</v>
      </c>
      <c r="C660" s="81">
        <f>Ansøgning!C675</f>
        <v>0</v>
      </c>
      <c r="D660" s="75" t="s">
        <v>74</v>
      </c>
      <c r="I660" s="76" t="str">
        <f t="shared" si="10"/>
        <v/>
      </c>
    </row>
    <row r="661" spans="1:9" x14ac:dyDescent="0.3">
      <c r="A661" s="79" t="str">
        <f>Ansøgning!A676</f>
        <v/>
      </c>
      <c r="B661" s="80">
        <f>Ansøgning!B676</f>
        <v>0</v>
      </c>
      <c r="C661" s="81">
        <f>Ansøgning!C676</f>
        <v>0</v>
      </c>
      <c r="D661" s="75" t="s">
        <v>74</v>
      </c>
      <c r="I661" s="76" t="str">
        <f t="shared" si="10"/>
        <v/>
      </c>
    </row>
    <row r="662" spans="1:9" x14ac:dyDescent="0.3">
      <c r="A662" s="79" t="str">
        <f>Ansøgning!A677</f>
        <v/>
      </c>
      <c r="B662" s="80">
        <f>Ansøgning!B677</f>
        <v>0</v>
      </c>
      <c r="C662" s="81">
        <f>Ansøgning!C677</f>
        <v>0</v>
      </c>
      <c r="D662" s="75" t="s">
        <v>74</v>
      </c>
      <c r="I662" s="76" t="str">
        <f t="shared" si="10"/>
        <v/>
      </c>
    </row>
    <row r="663" spans="1:9" x14ac:dyDescent="0.3">
      <c r="A663" s="79" t="str">
        <f>Ansøgning!A678</f>
        <v/>
      </c>
      <c r="B663" s="80">
        <f>Ansøgning!B678</f>
        <v>0</v>
      </c>
      <c r="C663" s="81">
        <f>Ansøgning!C678</f>
        <v>0</v>
      </c>
      <c r="D663" s="75" t="s">
        <v>74</v>
      </c>
      <c r="I663" s="76" t="str">
        <f t="shared" si="10"/>
        <v/>
      </c>
    </row>
    <row r="664" spans="1:9" x14ac:dyDescent="0.3">
      <c r="A664" s="79" t="str">
        <f>Ansøgning!A679</f>
        <v/>
      </c>
      <c r="B664" s="80">
        <f>Ansøgning!B679</f>
        <v>0</v>
      </c>
      <c r="C664" s="81">
        <f>Ansøgning!C679</f>
        <v>0</v>
      </c>
      <c r="D664" s="75" t="s">
        <v>74</v>
      </c>
      <c r="I664" s="76" t="str">
        <f t="shared" si="10"/>
        <v/>
      </c>
    </row>
    <row r="665" spans="1:9" x14ac:dyDescent="0.3">
      <c r="A665" s="79" t="str">
        <f>Ansøgning!A680</f>
        <v/>
      </c>
      <c r="B665" s="80">
        <f>Ansøgning!B680</f>
        <v>0</v>
      </c>
      <c r="C665" s="81">
        <f>Ansøgning!C680</f>
        <v>0</v>
      </c>
      <c r="D665" s="75" t="s">
        <v>74</v>
      </c>
      <c r="I665" s="76" t="str">
        <f t="shared" si="10"/>
        <v/>
      </c>
    </row>
    <row r="666" spans="1:9" x14ac:dyDescent="0.3">
      <c r="A666" s="79" t="str">
        <f>Ansøgning!A681</f>
        <v/>
      </c>
      <c r="B666" s="80">
        <f>Ansøgning!B681</f>
        <v>0</v>
      </c>
      <c r="C666" s="81">
        <f>Ansøgning!C681</f>
        <v>0</v>
      </c>
      <c r="D666" s="75" t="s">
        <v>74</v>
      </c>
      <c r="I666" s="76" t="str">
        <f t="shared" si="10"/>
        <v/>
      </c>
    </row>
    <row r="667" spans="1:9" x14ac:dyDescent="0.3">
      <c r="A667" s="79" t="str">
        <f>Ansøgning!A682</f>
        <v/>
      </c>
      <c r="B667" s="80">
        <f>Ansøgning!B682</f>
        <v>0</v>
      </c>
      <c r="C667" s="81">
        <f>Ansøgning!C682</f>
        <v>0</v>
      </c>
      <c r="D667" s="75" t="s">
        <v>74</v>
      </c>
      <c r="I667" s="76" t="str">
        <f t="shared" si="10"/>
        <v/>
      </c>
    </row>
    <row r="668" spans="1:9" x14ac:dyDescent="0.3">
      <c r="A668" s="79" t="str">
        <f>Ansøgning!A683</f>
        <v/>
      </c>
      <c r="B668" s="80">
        <f>Ansøgning!B683</f>
        <v>0</v>
      </c>
      <c r="C668" s="81">
        <f>Ansøgning!C683</f>
        <v>0</v>
      </c>
      <c r="D668" s="75" t="s">
        <v>74</v>
      </c>
      <c r="I668" s="76" t="str">
        <f t="shared" si="10"/>
        <v/>
      </c>
    </row>
    <row r="669" spans="1:9" x14ac:dyDescent="0.3">
      <c r="A669" s="79" t="str">
        <f>Ansøgning!A684</f>
        <v/>
      </c>
      <c r="B669" s="80">
        <f>Ansøgning!B684</f>
        <v>0</v>
      </c>
      <c r="C669" s="81">
        <f>Ansøgning!C684</f>
        <v>0</v>
      </c>
      <c r="D669" s="75" t="s">
        <v>74</v>
      </c>
      <c r="I669" s="76" t="str">
        <f t="shared" si="10"/>
        <v/>
      </c>
    </row>
    <row r="670" spans="1:9" x14ac:dyDescent="0.3">
      <c r="A670" s="79" t="str">
        <f>Ansøgning!A685</f>
        <v/>
      </c>
      <c r="B670" s="80">
        <f>Ansøgning!B685</f>
        <v>0</v>
      </c>
      <c r="C670" s="81">
        <f>Ansøgning!C685</f>
        <v>0</v>
      </c>
      <c r="D670" s="75" t="s">
        <v>74</v>
      </c>
      <c r="I670" s="76" t="str">
        <f t="shared" si="10"/>
        <v/>
      </c>
    </row>
    <row r="671" spans="1:9" x14ac:dyDescent="0.3">
      <c r="A671" s="79" t="str">
        <f>Ansøgning!A686</f>
        <v/>
      </c>
      <c r="B671" s="80">
        <f>Ansøgning!B686</f>
        <v>0</v>
      </c>
      <c r="C671" s="81">
        <f>Ansøgning!C686</f>
        <v>0</v>
      </c>
      <c r="D671" s="75" t="s">
        <v>74</v>
      </c>
      <c r="I671" s="76" t="str">
        <f t="shared" si="10"/>
        <v/>
      </c>
    </row>
    <row r="672" spans="1:9" x14ac:dyDescent="0.3">
      <c r="A672" s="79" t="str">
        <f>Ansøgning!A687</f>
        <v/>
      </c>
      <c r="B672" s="80">
        <f>Ansøgning!B687</f>
        <v>0</v>
      </c>
      <c r="C672" s="81">
        <f>Ansøgning!C687</f>
        <v>0</v>
      </c>
      <c r="D672" s="75" t="s">
        <v>74</v>
      </c>
      <c r="I672" s="76" t="str">
        <f t="shared" si="10"/>
        <v/>
      </c>
    </row>
    <row r="673" spans="1:9" x14ac:dyDescent="0.3">
      <c r="A673" s="79" t="str">
        <f>Ansøgning!A688</f>
        <v/>
      </c>
      <c r="B673" s="80">
        <f>Ansøgning!B688</f>
        <v>0</v>
      </c>
      <c r="C673" s="81">
        <f>Ansøgning!C688</f>
        <v>0</v>
      </c>
      <c r="D673" s="75" t="s">
        <v>74</v>
      </c>
      <c r="I673" s="76" t="str">
        <f t="shared" si="10"/>
        <v/>
      </c>
    </row>
    <row r="674" spans="1:9" x14ac:dyDescent="0.3">
      <c r="A674" s="79" t="str">
        <f>Ansøgning!A689</f>
        <v/>
      </c>
      <c r="B674" s="80">
        <f>Ansøgning!B689</f>
        <v>0</v>
      </c>
      <c r="C674" s="81">
        <f>Ansøgning!C689</f>
        <v>0</v>
      </c>
      <c r="D674" s="75" t="s">
        <v>74</v>
      </c>
      <c r="I674" s="76" t="str">
        <f t="shared" si="10"/>
        <v/>
      </c>
    </row>
    <row r="675" spans="1:9" x14ac:dyDescent="0.3">
      <c r="A675" s="79" t="str">
        <f>Ansøgning!A690</f>
        <v/>
      </c>
      <c r="B675" s="80">
        <f>Ansøgning!B690</f>
        <v>0</v>
      </c>
      <c r="C675" s="81">
        <f>Ansøgning!C690</f>
        <v>0</v>
      </c>
      <c r="D675" s="75" t="s">
        <v>74</v>
      </c>
      <c r="I675" s="76" t="str">
        <f t="shared" si="10"/>
        <v/>
      </c>
    </row>
    <row r="676" spans="1:9" x14ac:dyDescent="0.3">
      <c r="A676" s="79" t="str">
        <f>Ansøgning!A691</f>
        <v/>
      </c>
      <c r="B676" s="80">
        <f>Ansøgning!B691</f>
        <v>0</v>
      </c>
      <c r="C676" s="81">
        <f>Ansøgning!C691</f>
        <v>0</v>
      </c>
      <c r="D676" s="75" t="s">
        <v>74</v>
      </c>
      <c r="I676" s="76" t="str">
        <f t="shared" si="10"/>
        <v/>
      </c>
    </row>
    <row r="677" spans="1:9" x14ac:dyDescent="0.3">
      <c r="A677" s="79" t="str">
        <f>Ansøgning!A692</f>
        <v/>
      </c>
      <c r="B677" s="80">
        <f>Ansøgning!B692</f>
        <v>0</v>
      </c>
      <c r="C677" s="81">
        <f>Ansøgning!C692</f>
        <v>0</v>
      </c>
      <c r="D677" s="75" t="s">
        <v>74</v>
      </c>
      <c r="I677" s="76" t="str">
        <f t="shared" si="10"/>
        <v/>
      </c>
    </row>
    <row r="678" spans="1:9" x14ac:dyDescent="0.3">
      <c r="A678" s="79" t="str">
        <f>Ansøgning!A693</f>
        <v/>
      </c>
      <c r="B678" s="80">
        <f>Ansøgning!B693</f>
        <v>0</v>
      </c>
      <c r="C678" s="81">
        <f>Ansøgning!C693</f>
        <v>0</v>
      </c>
      <c r="D678" s="75" t="s">
        <v>74</v>
      </c>
      <c r="I678" s="76" t="str">
        <f t="shared" si="10"/>
        <v/>
      </c>
    </row>
    <row r="679" spans="1:9" x14ac:dyDescent="0.3">
      <c r="A679" s="79" t="str">
        <f>Ansøgning!A694</f>
        <v/>
      </c>
      <c r="B679" s="80">
        <f>Ansøgning!B694</f>
        <v>0</v>
      </c>
      <c r="C679" s="81">
        <f>Ansøgning!C694</f>
        <v>0</v>
      </c>
      <c r="D679" s="75" t="s">
        <v>74</v>
      </c>
      <c r="I679" s="76" t="str">
        <f t="shared" si="10"/>
        <v/>
      </c>
    </row>
    <row r="680" spans="1:9" x14ac:dyDescent="0.3">
      <c r="A680" s="79" t="str">
        <f>Ansøgning!A695</f>
        <v/>
      </c>
      <c r="B680" s="80">
        <f>Ansøgning!B695</f>
        <v>0</v>
      </c>
      <c r="C680" s="81">
        <f>Ansøgning!C695</f>
        <v>0</v>
      </c>
      <c r="D680" s="75" t="s">
        <v>74</v>
      </c>
      <c r="I680" s="76" t="str">
        <f t="shared" si="10"/>
        <v/>
      </c>
    </row>
    <row r="681" spans="1:9" x14ac:dyDescent="0.3">
      <c r="A681" s="79" t="str">
        <f>Ansøgning!A696</f>
        <v/>
      </c>
      <c r="B681" s="80">
        <f>Ansøgning!B696</f>
        <v>0</v>
      </c>
      <c r="C681" s="81">
        <f>Ansøgning!C696</f>
        <v>0</v>
      </c>
      <c r="D681" s="75" t="s">
        <v>74</v>
      </c>
      <c r="I681" s="76" t="str">
        <f t="shared" si="10"/>
        <v/>
      </c>
    </row>
    <row r="682" spans="1:9" x14ac:dyDescent="0.3">
      <c r="A682" s="79" t="str">
        <f>Ansøgning!A697</f>
        <v/>
      </c>
      <c r="B682" s="80">
        <f>Ansøgning!B697</f>
        <v>0</v>
      </c>
      <c r="C682" s="81">
        <f>Ansøgning!C697</f>
        <v>0</v>
      </c>
      <c r="D682" s="75" t="s">
        <v>74</v>
      </c>
      <c r="I682" s="76" t="str">
        <f t="shared" si="10"/>
        <v/>
      </c>
    </row>
    <row r="683" spans="1:9" x14ac:dyDescent="0.3">
      <c r="A683" s="79" t="str">
        <f>Ansøgning!A698</f>
        <v/>
      </c>
      <c r="B683" s="80">
        <f>Ansøgning!B698</f>
        <v>0</v>
      </c>
      <c r="C683" s="81">
        <f>Ansøgning!C698</f>
        <v>0</v>
      </c>
      <c r="D683" s="75" t="s">
        <v>74</v>
      </c>
      <c r="I683" s="76" t="str">
        <f t="shared" si="10"/>
        <v/>
      </c>
    </row>
    <row r="684" spans="1:9" x14ac:dyDescent="0.3">
      <c r="A684" s="79" t="str">
        <f>Ansøgning!A699</f>
        <v/>
      </c>
      <c r="B684" s="80">
        <f>Ansøgning!B699</f>
        <v>0</v>
      </c>
      <c r="C684" s="81">
        <f>Ansøgning!C699</f>
        <v>0</v>
      </c>
      <c r="D684" s="75" t="s">
        <v>74</v>
      </c>
      <c r="I684" s="76" t="str">
        <f t="shared" si="10"/>
        <v/>
      </c>
    </row>
    <row r="685" spans="1:9" x14ac:dyDescent="0.3">
      <c r="A685" s="79" t="str">
        <f>Ansøgning!A700</f>
        <v/>
      </c>
      <c r="B685" s="80">
        <f>Ansøgning!B700</f>
        <v>0</v>
      </c>
      <c r="C685" s="81">
        <f>Ansøgning!C700</f>
        <v>0</v>
      </c>
      <c r="D685" s="75" t="s">
        <v>74</v>
      </c>
      <c r="I685" s="76" t="str">
        <f t="shared" si="10"/>
        <v/>
      </c>
    </row>
    <row r="686" spans="1:9" x14ac:dyDescent="0.3">
      <c r="A686" s="79" t="str">
        <f>Ansøgning!A701</f>
        <v/>
      </c>
      <c r="B686" s="80">
        <f>Ansøgning!B701</f>
        <v>0</v>
      </c>
      <c r="C686" s="81">
        <f>Ansøgning!C701</f>
        <v>0</v>
      </c>
      <c r="D686" s="75" t="s">
        <v>74</v>
      </c>
      <c r="I686" s="76" t="str">
        <f t="shared" si="10"/>
        <v/>
      </c>
    </row>
    <row r="687" spans="1:9" x14ac:dyDescent="0.3">
      <c r="A687" s="79" t="str">
        <f>Ansøgning!A702</f>
        <v/>
      </c>
      <c r="B687" s="80">
        <f>Ansøgning!B702</f>
        <v>0</v>
      </c>
      <c r="C687" s="81">
        <f>Ansøgning!C702</f>
        <v>0</v>
      </c>
      <c r="D687" s="75" t="s">
        <v>74</v>
      </c>
      <c r="I687" s="76" t="str">
        <f t="shared" si="10"/>
        <v/>
      </c>
    </row>
    <row r="688" spans="1:9" x14ac:dyDescent="0.3">
      <c r="A688" s="79" t="str">
        <f>Ansøgning!A703</f>
        <v/>
      </c>
      <c r="B688" s="80">
        <f>Ansøgning!B703</f>
        <v>0</v>
      </c>
      <c r="C688" s="81">
        <f>Ansøgning!C703</f>
        <v>0</v>
      </c>
      <c r="D688" s="75" t="s">
        <v>74</v>
      </c>
      <c r="I688" s="76" t="str">
        <f t="shared" si="10"/>
        <v/>
      </c>
    </row>
    <row r="689" spans="1:9" x14ac:dyDescent="0.3">
      <c r="A689" s="79" t="str">
        <f>Ansøgning!A704</f>
        <v/>
      </c>
      <c r="B689" s="80">
        <f>Ansøgning!B704</f>
        <v>0</v>
      </c>
      <c r="C689" s="81">
        <f>Ansøgning!C704</f>
        <v>0</v>
      </c>
      <c r="D689" s="75" t="s">
        <v>74</v>
      </c>
      <c r="I689" s="76" t="str">
        <f t="shared" si="10"/>
        <v/>
      </c>
    </row>
    <row r="690" spans="1:9" x14ac:dyDescent="0.3">
      <c r="A690" s="79" t="str">
        <f>Ansøgning!A705</f>
        <v/>
      </c>
      <c r="B690" s="80">
        <f>Ansøgning!B705</f>
        <v>0</v>
      </c>
      <c r="C690" s="81">
        <f>Ansøgning!C705</f>
        <v>0</v>
      </c>
      <c r="D690" s="75" t="s">
        <v>74</v>
      </c>
      <c r="I690" s="76" t="str">
        <f t="shared" si="10"/>
        <v/>
      </c>
    </row>
    <row r="691" spans="1:9" x14ac:dyDescent="0.3">
      <c r="A691" s="79" t="str">
        <f>Ansøgning!A706</f>
        <v/>
      </c>
      <c r="B691" s="80">
        <f>Ansøgning!B706</f>
        <v>0</v>
      </c>
      <c r="C691" s="81">
        <f>Ansøgning!C706</f>
        <v>0</v>
      </c>
      <c r="D691" s="75" t="s">
        <v>74</v>
      </c>
      <c r="I691" s="76" t="str">
        <f t="shared" si="10"/>
        <v/>
      </c>
    </row>
    <row r="692" spans="1:9" x14ac:dyDescent="0.3">
      <c r="A692" s="79" t="str">
        <f>Ansøgning!A707</f>
        <v/>
      </c>
      <c r="B692" s="80">
        <f>Ansøgning!B707</f>
        <v>0</v>
      </c>
      <c r="C692" s="81">
        <f>Ansøgning!C707</f>
        <v>0</v>
      </c>
      <c r="D692" s="75" t="s">
        <v>74</v>
      </c>
      <c r="I692" s="76" t="str">
        <f t="shared" si="10"/>
        <v/>
      </c>
    </row>
    <row r="693" spans="1:9" x14ac:dyDescent="0.3">
      <c r="A693" s="79" t="str">
        <f>Ansøgning!A708</f>
        <v/>
      </c>
      <c r="B693" s="80">
        <f>Ansøgning!B708</f>
        <v>0</v>
      </c>
      <c r="C693" s="81">
        <f>Ansøgning!C708</f>
        <v>0</v>
      </c>
      <c r="D693" s="75" t="s">
        <v>74</v>
      </c>
      <c r="I693" s="76" t="str">
        <f t="shared" si="10"/>
        <v/>
      </c>
    </row>
    <row r="694" spans="1:9" x14ac:dyDescent="0.3">
      <c r="A694" s="79" t="str">
        <f>Ansøgning!A709</f>
        <v/>
      </c>
      <c r="B694" s="80">
        <f>Ansøgning!B709</f>
        <v>0</v>
      </c>
      <c r="C694" s="81">
        <f>Ansøgning!C709</f>
        <v>0</v>
      </c>
      <c r="D694" s="75" t="s">
        <v>74</v>
      </c>
      <c r="I694" s="76" t="str">
        <f t="shared" si="10"/>
        <v/>
      </c>
    </row>
    <row r="695" spans="1:9" x14ac:dyDescent="0.3">
      <c r="A695" s="79" t="str">
        <f>Ansøgning!A710</f>
        <v/>
      </c>
      <c r="B695" s="80">
        <f>Ansøgning!B710</f>
        <v>0</v>
      </c>
      <c r="C695" s="81">
        <f>Ansøgning!C710</f>
        <v>0</v>
      </c>
      <c r="D695" s="75" t="s">
        <v>74</v>
      </c>
      <c r="I695" s="76" t="str">
        <f t="shared" si="10"/>
        <v/>
      </c>
    </row>
    <row r="696" spans="1:9" x14ac:dyDescent="0.3">
      <c r="A696" s="79" t="str">
        <f>Ansøgning!A711</f>
        <v/>
      </c>
      <c r="B696" s="80">
        <f>Ansøgning!B711</f>
        <v>0</v>
      </c>
      <c r="C696" s="81">
        <f>Ansøgning!C711</f>
        <v>0</v>
      </c>
      <c r="D696" s="75" t="s">
        <v>74</v>
      </c>
      <c r="I696" s="76" t="str">
        <f t="shared" si="10"/>
        <v/>
      </c>
    </row>
    <row r="697" spans="1:9" x14ac:dyDescent="0.3">
      <c r="A697" s="79" t="str">
        <f>Ansøgning!A712</f>
        <v/>
      </c>
      <c r="B697" s="80">
        <f>Ansøgning!B712</f>
        <v>0</v>
      </c>
      <c r="C697" s="81">
        <f>Ansøgning!C712</f>
        <v>0</v>
      </c>
      <c r="D697" s="75" t="s">
        <v>74</v>
      </c>
      <c r="I697" s="76" t="str">
        <f t="shared" si="10"/>
        <v/>
      </c>
    </row>
    <row r="698" spans="1:9" x14ac:dyDescent="0.3">
      <c r="A698" s="79" t="str">
        <f>Ansøgning!A713</f>
        <v/>
      </c>
      <c r="B698" s="80">
        <f>Ansøgning!B713</f>
        <v>0</v>
      </c>
      <c r="C698" s="81">
        <f>Ansøgning!C713</f>
        <v>0</v>
      </c>
      <c r="D698" s="75" t="s">
        <v>74</v>
      </c>
      <c r="I698" s="76" t="str">
        <f t="shared" si="10"/>
        <v/>
      </c>
    </row>
    <row r="699" spans="1:9" x14ac:dyDescent="0.3">
      <c r="A699" s="79" t="str">
        <f>Ansøgning!A714</f>
        <v/>
      </c>
      <c r="B699" s="80">
        <f>Ansøgning!B714</f>
        <v>0</v>
      </c>
      <c r="C699" s="81">
        <f>Ansøgning!C714</f>
        <v>0</v>
      </c>
      <c r="D699" s="75" t="s">
        <v>74</v>
      </c>
      <c r="I699" s="76" t="str">
        <f t="shared" si="10"/>
        <v/>
      </c>
    </row>
    <row r="700" spans="1:9" x14ac:dyDescent="0.3">
      <c r="A700" s="79" t="str">
        <f>Ansøgning!A715</f>
        <v/>
      </c>
      <c r="B700" s="80">
        <f>Ansøgning!B715</f>
        <v>0</v>
      </c>
      <c r="C700" s="81">
        <f>Ansøgning!C715</f>
        <v>0</v>
      </c>
      <c r="D700" s="75" t="s">
        <v>74</v>
      </c>
      <c r="I700" s="76" t="str">
        <f t="shared" si="10"/>
        <v/>
      </c>
    </row>
    <row r="701" spans="1:9" x14ac:dyDescent="0.3">
      <c r="A701" s="79" t="str">
        <f>Ansøgning!A716</f>
        <v/>
      </c>
      <c r="B701" s="80">
        <f>Ansøgning!B716</f>
        <v>0</v>
      </c>
      <c r="C701" s="81">
        <f>Ansøgning!C716</f>
        <v>0</v>
      </c>
      <c r="D701" s="75" t="s">
        <v>74</v>
      </c>
      <c r="I701" s="76" t="str">
        <f t="shared" si="10"/>
        <v/>
      </c>
    </row>
    <row r="702" spans="1:9" x14ac:dyDescent="0.3">
      <c r="A702" s="79" t="str">
        <f>Ansøgning!A717</f>
        <v/>
      </c>
      <c r="B702" s="80">
        <f>Ansøgning!B717</f>
        <v>0</v>
      </c>
      <c r="C702" s="81">
        <f>Ansøgning!C717</f>
        <v>0</v>
      </c>
      <c r="D702" s="75" t="s">
        <v>74</v>
      </c>
      <c r="I702" s="76" t="str">
        <f t="shared" si="10"/>
        <v/>
      </c>
    </row>
    <row r="703" spans="1:9" x14ac:dyDescent="0.3">
      <c r="A703" s="79" t="str">
        <f>Ansøgning!A718</f>
        <v/>
      </c>
      <c r="B703" s="80">
        <f>Ansøgning!B718</f>
        <v>0</v>
      </c>
      <c r="C703" s="81">
        <f>Ansøgning!C718</f>
        <v>0</v>
      </c>
      <c r="D703" s="75" t="s">
        <v>74</v>
      </c>
      <c r="I703" s="76" t="str">
        <f t="shared" si="10"/>
        <v/>
      </c>
    </row>
    <row r="704" spans="1:9" x14ac:dyDescent="0.3">
      <c r="A704" s="79" t="str">
        <f>Ansøgning!A719</f>
        <v/>
      </c>
      <c r="B704" s="80">
        <f>Ansøgning!B719</f>
        <v>0</v>
      </c>
      <c r="C704" s="81">
        <f>Ansøgning!C719</f>
        <v>0</v>
      </c>
      <c r="D704" s="75" t="s">
        <v>74</v>
      </c>
      <c r="I704" s="76" t="str">
        <f t="shared" si="10"/>
        <v/>
      </c>
    </row>
    <row r="705" spans="1:9" x14ac:dyDescent="0.3">
      <c r="A705" s="79" t="str">
        <f>Ansøgning!A720</f>
        <v/>
      </c>
      <c r="B705" s="80">
        <f>Ansøgning!B720</f>
        <v>0</v>
      </c>
      <c r="C705" s="81">
        <f>Ansøgning!C720</f>
        <v>0</v>
      </c>
      <c r="D705" s="75" t="s">
        <v>74</v>
      </c>
      <c r="I705" s="76" t="str">
        <f t="shared" si="10"/>
        <v/>
      </c>
    </row>
    <row r="706" spans="1:9" x14ac:dyDescent="0.3">
      <c r="A706" s="79" t="str">
        <f>Ansøgning!A721</f>
        <v/>
      </c>
      <c r="B706" s="80">
        <f>Ansøgning!B721</f>
        <v>0</v>
      </c>
      <c r="C706" s="81">
        <f>Ansøgning!C721</f>
        <v>0</v>
      </c>
      <c r="D706" s="75" t="s">
        <v>74</v>
      </c>
      <c r="I706" s="76" t="str">
        <f t="shared" si="10"/>
        <v/>
      </c>
    </row>
    <row r="707" spans="1:9" x14ac:dyDescent="0.3">
      <c r="A707" s="79" t="str">
        <f>Ansøgning!A722</f>
        <v/>
      </c>
      <c r="B707" s="80">
        <f>Ansøgning!B722</f>
        <v>0</v>
      </c>
      <c r="C707" s="81">
        <f>Ansøgning!C722</f>
        <v>0</v>
      </c>
      <c r="D707" s="75" t="s">
        <v>74</v>
      </c>
      <c r="I707" s="76" t="str">
        <f t="shared" si="10"/>
        <v/>
      </c>
    </row>
    <row r="708" spans="1:9" x14ac:dyDescent="0.3">
      <c r="A708" s="79" t="str">
        <f>Ansøgning!A723</f>
        <v/>
      </c>
      <c r="B708" s="80">
        <f>Ansøgning!B723</f>
        <v>0</v>
      </c>
      <c r="C708" s="81">
        <f>Ansøgning!C723</f>
        <v>0</v>
      </c>
      <c r="D708" s="75" t="s">
        <v>74</v>
      </c>
      <c r="I708" s="76" t="str">
        <f t="shared" si="10"/>
        <v/>
      </c>
    </row>
    <row r="709" spans="1:9" x14ac:dyDescent="0.3">
      <c r="A709" s="79" t="str">
        <f>Ansøgning!A724</f>
        <v/>
      </c>
      <c r="B709" s="80">
        <f>Ansøgning!B724</f>
        <v>0</v>
      </c>
      <c r="C709" s="81">
        <f>Ansøgning!C724</f>
        <v>0</v>
      </c>
      <c r="D709" s="75" t="s">
        <v>74</v>
      </c>
      <c r="I709" s="76" t="str">
        <f t="shared" si="10"/>
        <v/>
      </c>
    </row>
    <row r="710" spans="1:9" x14ac:dyDescent="0.3">
      <c r="A710" s="79" t="str">
        <f>Ansøgning!A725</f>
        <v/>
      </c>
      <c r="B710" s="80">
        <f>Ansøgning!B725</f>
        <v>0</v>
      </c>
      <c r="C710" s="81">
        <f>Ansøgning!C725</f>
        <v>0</v>
      </c>
      <c r="D710" s="75" t="s">
        <v>74</v>
      </c>
      <c r="I710" s="76" t="str">
        <f t="shared" si="10"/>
        <v/>
      </c>
    </row>
    <row r="711" spans="1:9" x14ac:dyDescent="0.3">
      <c r="A711" s="79" t="str">
        <f>Ansøgning!A726</f>
        <v/>
      </c>
      <c r="B711" s="80">
        <f>Ansøgning!B726</f>
        <v>0</v>
      </c>
      <c r="C711" s="81">
        <f>Ansøgning!C726</f>
        <v>0</v>
      </c>
      <c r="D711" s="75" t="s">
        <v>74</v>
      </c>
      <c r="I711" s="76" t="str">
        <f t="shared" ref="I711:I774" si="11">IF(D711="Ja",(E711-F711)+(G711-H711),"")</f>
        <v/>
      </c>
    </row>
    <row r="712" spans="1:9" x14ac:dyDescent="0.3">
      <c r="A712" s="79" t="str">
        <f>Ansøgning!A727</f>
        <v/>
      </c>
      <c r="B712" s="80">
        <f>Ansøgning!B727</f>
        <v>0</v>
      </c>
      <c r="C712" s="81">
        <f>Ansøgning!C727</f>
        <v>0</v>
      </c>
      <c r="D712" s="75" t="s">
        <v>74</v>
      </c>
      <c r="I712" s="76" t="str">
        <f t="shared" si="11"/>
        <v/>
      </c>
    </row>
    <row r="713" spans="1:9" x14ac:dyDescent="0.3">
      <c r="A713" s="79" t="str">
        <f>Ansøgning!A728</f>
        <v/>
      </c>
      <c r="B713" s="80">
        <f>Ansøgning!B728</f>
        <v>0</v>
      </c>
      <c r="C713" s="81">
        <f>Ansøgning!C728</f>
        <v>0</v>
      </c>
      <c r="D713" s="75" t="s">
        <v>74</v>
      </c>
      <c r="I713" s="76" t="str">
        <f t="shared" si="11"/>
        <v/>
      </c>
    </row>
    <row r="714" spans="1:9" x14ac:dyDescent="0.3">
      <c r="A714" s="79" t="str">
        <f>Ansøgning!A729</f>
        <v/>
      </c>
      <c r="B714" s="80">
        <f>Ansøgning!B729</f>
        <v>0</v>
      </c>
      <c r="C714" s="81">
        <f>Ansøgning!C729</f>
        <v>0</v>
      </c>
      <c r="D714" s="75" t="s">
        <v>74</v>
      </c>
      <c r="I714" s="76" t="str">
        <f t="shared" si="11"/>
        <v/>
      </c>
    </row>
    <row r="715" spans="1:9" x14ac:dyDescent="0.3">
      <c r="A715" s="79" t="str">
        <f>Ansøgning!A730</f>
        <v/>
      </c>
      <c r="B715" s="80">
        <f>Ansøgning!B730</f>
        <v>0</v>
      </c>
      <c r="C715" s="81">
        <f>Ansøgning!C730</f>
        <v>0</v>
      </c>
      <c r="D715" s="75" t="s">
        <v>74</v>
      </c>
      <c r="I715" s="76" t="str">
        <f t="shared" si="11"/>
        <v/>
      </c>
    </row>
    <row r="716" spans="1:9" x14ac:dyDescent="0.3">
      <c r="A716" s="79" t="str">
        <f>Ansøgning!A731</f>
        <v/>
      </c>
      <c r="B716" s="80">
        <f>Ansøgning!B731</f>
        <v>0</v>
      </c>
      <c r="C716" s="81">
        <f>Ansøgning!C731</f>
        <v>0</v>
      </c>
      <c r="D716" s="75" t="s">
        <v>74</v>
      </c>
      <c r="I716" s="76" t="str">
        <f t="shared" si="11"/>
        <v/>
      </c>
    </row>
    <row r="717" spans="1:9" x14ac:dyDescent="0.3">
      <c r="A717" s="79" t="str">
        <f>Ansøgning!A732</f>
        <v/>
      </c>
      <c r="B717" s="80">
        <f>Ansøgning!B732</f>
        <v>0</v>
      </c>
      <c r="C717" s="81">
        <f>Ansøgning!C732</f>
        <v>0</v>
      </c>
      <c r="D717" s="75" t="s">
        <v>74</v>
      </c>
      <c r="I717" s="76" t="str">
        <f t="shared" si="11"/>
        <v/>
      </c>
    </row>
    <row r="718" spans="1:9" x14ac:dyDescent="0.3">
      <c r="A718" s="79" t="str">
        <f>Ansøgning!A733</f>
        <v/>
      </c>
      <c r="B718" s="80">
        <f>Ansøgning!B733</f>
        <v>0</v>
      </c>
      <c r="C718" s="81">
        <f>Ansøgning!C733</f>
        <v>0</v>
      </c>
      <c r="D718" s="75" t="s">
        <v>74</v>
      </c>
      <c r="I718" s="76" t="str">
        <f t="shared" si="11"/>
        <v/>
      </c>
    </row>
    <row r="719" spans="1:9" x14ac:dyDescent="0.3">
      <c r="A719" s="79" t="str">
        <f>Ansøgning!A734</f>
        <v/>
      </c>
      <c r="B719" s="80">
        <f>Ansøgning!B734</f>
        <v>0</v>
      </c>
      <c r="C719" s="81">
        <f>Ansøgning!C734</f>
        <v>0</v>
      </c>
      <c r="D719" s="75" t="s">
        <v>74</v>
      </c>
      <c r="I719" s="76" t="str">
        <f t="shared" si="11"/>
        <v/>
      </c>
    </row>
    <row r="720" spans="1:9" x14ac:dyDescent="0.3">
      <c r="A720" s="79" t="str">
        <f>Ansøgning!A735</f>
        <v/>
      </c>
      <c r="B720" s="80">
        <f>Ansøgning!B735</f>
        <v>0</v>
      </c>
      <c r="C720" s="81">
        <f>Ansøgning!C735</f>
        <v>0</v>
      </c>
      <c r="D720" s="75" t="s">
        <v>74</v>
      </c>
      <c r="I720" s="76" t="str">
        <f t="shared" si="11"/>
        <v/>
      </c>
    </row>
    <row r="721" spans="1:9" x14ac:dyDescent="0.3">
      <c r="A721" s="79" t="str">
        <f>Ansøgning!A736</f>
        <v/>
      </c>
      <c r="B721" s="80">
        <f>Ansøgning!B736</f>
        <v>0</v>
      </c>
      <c r="C721" s="81">
        <f>Ansøgning!C736</f>
        <v>0</v>
      </c>
      <c r="D721" s="75" t="s">
        <v>74</v>
      </c>
      <c r="I721" s="76" t="str">
        <f t="shared" si="11"/>
        <v/>
      </c>
    </row>
    <row r="722" spans="1:9" x14ac:dyDescent="0.3">
      <c r="A722" s="79" t="str">
        <f>Ansøgning!A737</f>
        <v/>
      </c>
      <c r="B722" s="80">
        <f>Ansøgning!B737</f>
        <v>0</v>
      </c>
      <c r="C722" s="81">
        <f>Ansøgning!C737</f>
        <v>0</v>
      </c>
      <c r="D722" s="75" t="s">
        <v>74</v>
      </c>
      <c r="I722" s="76" t="str">
        <f t="shared" si="11"/>
        <v/>
      </c>
    </row>
    <row r="723" spans="1:9" x14ac:dyDescent="0.3">
      <c r="A723" s="79" t="str">
        <f>Ansøgning!A738</f>
        <v/>
      </c>
      <c r="B723" s="80">
        <f>Ansøgning!B738</f>
        <v>0</v>
      </c>
      <c r="C723" s="81">
        <f>Ansøgning!C738</f>
        <v>0</v>
      </c>
      <c r="D723" s="75" t="s">
        <v>74</v>
      </c>
      <c r="I723" s="76" t="str">
        <f t="shared" si="11"/>
        <v/>
      </c>
    </row>
    <row r="724" spans="1:9" x14ac:dyDescent="0.3">
      <c r="A724" s="79" t="str">
        <f>Ansøgning!A739</f>
        <v/>
      </c>
      <c r="B724" s="80">
        <f>Ansøgning!B739</f>
        <v>0</v>
      </c>
      <c r="C724" s="81">
        <f>Ansøgning!C739</f>
        <v>0</v>
      </c>
      <c r="D724" s="75" t="s">
        <v>74</v>
      </c>
      <c r="I724" s="76" t="str">
        <f t="shared" si="11"/>
        <v/>
      </c>
    </row>
    <row r="725" spans="1:9" x14ac:dyDescent="0.3">
      <c r="A725" s="79" t="str">
        <f>Ansøgning!A740</f>
        <v/>
      </c>
      <c r="B725" s="80">
        <f>Ansøgning!B740</f>
        <v>0</v>
      </c>
      <c r="C725" s="81">
        <f>Ansøgning!C740</f>
        <v>0</v>
      </c>
      <c r="D725" s="75" t="s">
        <v>74</v>
      </c>
      <c r="I725" s="76" t="str">
        <f t="shared" si="11"/>
        <v/>
      </c>
    </row>
    <row r="726" spans="1:9" x14ac:dyDescent="0.3">
      <c r="A726" s="79" t="str">
        <f>Ansøgning!A741</f>
        <v/>
      </c>
      <c r="B726" s="80">
        <f>Ansøgning!B741</f>
        <v>0</v>
      </c>
      <c r="C726" s="81">
        <f>Ansøgning!C741</f>
        <v>0</v>
      </c>
      <c r="D726" s="75" t="s">
        <v>74</v>
      </c>
      <c r="I726" s="76" t="str">
        <f t="shared" si="11"/>
        <v/>
      </c>
    </row>
    <row r="727" spans="1:9" x14ac:dyDescent="0.3">
      <c r="A727" s="79" t="str">
        <f>Ansøgning!A742</f>
        <v/>
      </c>
      <c r="B727" s="80">
        <f>Ansøgning!B742</f>
        <v>0</v>
      </c>
      <c r="C727" s="81">
        <f>Ansøgning!C742</f>
        <v>0</v>
      </c>
      <c r="D727" s="75" t="s">
        <v>74</v>
      </c>
      <c r="I727" s="76" t="str">
        <f t="shared" si="11"/>
        <v/>
      </c>
    </row>
    <row r="728" spans="1:9" x14ac:dyDescent="0.3">
      <c r="A728" s="79" t="str">
        <f>Ansøgning!A743</f>
        <v/>
      </c>
      <c r="B728" s="80">
        <f>Ansøgning!B743</f>
        <v>0</v>
      </c>
      <c r="C728" s="81">
        <f>Ansøgning!C743</f>
        <v>0</v>
      </c>
      <c r="D728" s="75" t="s">
        <v>74</v>
      </c>
      <c r="I728" s="76" t="str">
        <f t="shared" si="11"/>
        <v/>
      </c>
    </row>
    <row r="729" spans="1:9" x14ac:dyDescent="0.3">
      <c r="A729" s="79" t="str">
        <f>Ansøgning!A744</f>
        <v/>
      </c>
      <c r="B729" s="80">
        <f>Ansøgning!B744</f>
        <v>0</v>
      </c>
      <c r="C729" s="81">
        <f>Ansøgning!C744</f>
        <v>0</v>
      </c>
      <c r="D729" s="75" t="s">
        <v>74</v>
      </c>
      <c r="I729" s="76" t="str">
        <f t="shared" si="11"/>
        <v/>
      </c>
    </row>
    <row r="730" spans="1:9" x14ac:dyDescent="0.3">
      <c r="A730" s="79" t="str">
        <f>Ansøgning!A745</f>
        <v/>
      </c>
      <c r="B730" s="80">
        <f>Ansøgning!B745</f>
        <v>0</v>
      </c>
      <c r="C730" s="81">
        <f>Ansøgning!C745</f>
        <v>0</v>
      </c>
      <c r="D730" s="75" t="s">
        <v>74</v>
      </c>
      <c r="I730" s="76" t="str">
        <f t="shared" si="11"/>
        <v/>
      </c>
    </row>
    <row r="731" spans="1:9" x14ac:dyDescent="0.3">
      <c r="A731" s="79" t="str">
        <f>Ansøgning!A746</f>
        <v/>
      </c>
      <c r="B731" s="80">
        <f>Ansøgning!B746</f>
        <v>0</v>
      </c>
      <c r="C731" s="81">
        <f>Ansøgning!C746</f>
        <v>0</v>
      </c>
      <c r="D731" s="75" t="s">
        <v>74</v>
      </c>
      <c r="I731" s="76" t="str">
        <f t="shared" si="11"/>
        <v/>
      </c>
    </row>
    <row r="732" spans="1:9" x14ac:dyDescent="0.3">
      <c r="A732" s="79" t="str">
        <f>Ansøgning!A747</f>
        <v/>
      </c>
      <c r="B732" s="80">
        <f>Ansøgning!B747</f>
        <v>0</v>
      </c>
      <c r="C732" s="81">
        <f>Ansøgning!C747</f>
        <v>0</v>
      </c>
      <c r="D732" s="75" t="s">
        <v>74</v>
      </c>
      <c r="I732" s="76" t="str">
        <f t="shared" si="11"/>
        <v/>
      </c>
    </row>
    <row r="733" spans="1:9" x14ac:dyDescent="0.3">
      <c r="A733" s="79" t="str">
        <f>Ansøgning!A748</f>
        <v/>
      </c>
      <c r="B733" s="80">
        <f>Ansøgning!B748</f>
        <v>0</v>
      </c>
      <c r="C733" s="81">
        <f>Ansøgning!C748</f>
        <v>0</v>
      </c>
      <c r="D733" s="75" t="s">
        <v>74</v>
      </c>
      <c r="I733" s="76" t="str">
        <f t="shared" si="11"/>
        <v/>
      </c>
    </row>
    <row r="734" spans="1:9" x14ac:dyDescent="0.3">
      <c r="A734" s="79" t="str">
        <f>Ansøgning!A749</f>
        <v/>
      </c>
      <c r="B734" s="80">
        <f>Ansøgning!B749</f>
        <v>0</v>
      </c>
      <c r="C734" s="81">
        <f>Ansøgning!C749</f>
        <v>0</v>
      </c>
      <c r="D734" s="75" t="s">
        <v>74</v>
      </c>
      <c r="I734" s="76" t="str">
        <f t="shared" si="11"/>
        <v/>
      </c>
    </row>
    <row r="735" spans="1:9" x14ac:dyDescent="0.3">
      <c r="A735" s="79" t="str">
        <f>Ansøgning!A750</f>
        <v/>
      </c>
      <c r="B735" s="80">
        <f>Ansøgning!B750</f>
        <v>0</v>
      </c>
      <c r="C735" s="81">
        <f>Ansøgning!C750</f>
        <v>0</v>
      </c>
      <c r="D735" s="75" t="s">
        <v>74</v>
      </c>
      <c r="I735" s="76" t="str">
        <f t="shared" si="11"/>
        <v/>
      </c>
    </row>
    <row r="736" spans="1:9" x14ac:dyDescent="0.3">
      <c r="A736" s="79" t="str">
        <f>Ansøgning!A751</f>
        <v/>
      </c>
      <c r="B736" s="80">
        <f>Ansøgning!B751</f>
        <v>0</v>
      </c>
      <c r="C736" s="81">
        <f>Ansøgning!C751</f>
        <v>0</v>
      </c>
      <c r="D736" s="75" t="s">
        <v>74</v>
      </c>
      <c r="I736" s="76" t="str">
        <f t="shared" si="11"/>
        <v/>
      </c>
    </row>
    <row r="737" spans="1:9" x14ac:dyDescent="0.3">
      <c r="A737" s="79" t="str">
        <f>Ansøgning!A752</f>
        <v/>
      </c>
      <c r="B737" s="80">
        <f>Ansøgning!B752</f>
        <v>0</v>
      </c>
      <c r="C737" s="81">
        <f>Ansøgning!C752</f>
        <v>0</v>
      </c>
      <c r="D737" s="75" t="s">
        <v>74</v>
      </c>
      <c r="I737" s="76" t="str">
        <f t="shared" si="11"/>
        <v/>
      </c>
    </row>
    <row r="738" spans="1:9" x14ac:dyDescent="0.3">
      <c r="A738" s="79" t="str">
        <f>Ansøgning!A753</f>
        <v/>
      </c>
      <c r="B738" s="80">
        <f>Ansøgning!B753</f>
        <v>0</v>
      </c>
      <c r="C738" s="81">
        <f>Ansøgning!C753</f>
        <v>0</v>
      </c>
      <c r="D738" s="75" t="s">
        <v>74</v>
      </c>
      <c r="I738" s="76" t="str">
        <f t="shared" si="11"/>
        <v/>
      </c>
    </row>
    <row r="739" spans="1:9" x14ac:dyDescent="0.3">
      <c r="A739" s="79" t="str">
        <f>Ansøgning!A754</f>
        <v/>
      </c>
      <c r="B739" s="80">
        <f>Ansøgning!B754</f>
        <v>0</v>
      </c>
      <c r="C739" s="81">
        <f>Ansøgning!C754</f>
        <v>0</v>
      </c>
      <c r="D739" s="75" t="s">
        <v>74</v>
      </c>
      <c r="I739" s="76" t="str">
        <f t="shared" si="11"/>
        <v/>
      </c>
    </row>
    <row r="740" spans="1:9" x14ac:dyDescent="0.3">
      <c r="A740" s="79" t="str">
        <f>Ansøgning!A755</f>
        <v/>
      </c>
      <c r="B740" s="80">
        <f>Ansøgning!B755</f>
        <v>0</v>
      </c>
      <c r="C740" s="81">
        <f>Ansøgning!C755</f>
        <v>0</v>
      </c>
      <c r="D740" s="75" t="s">
        <v>74</v>
      </c>
      <c r="I740" s="76" t="str">
        <f t="shared" si="11"/>
        <v/>
      </c>
    </row>
    <row r="741" spans="1:9" x14ac:dyDescent="0.3">
      <c r="A741" s="79" t="str">
        <f>Ansøgning!A756</f>
        <v/>
      </c>
      <c r="B741" s="80">
        <f>Ansøgning!B756</f>
        <v>0</v>
      </c>
      <c r="C741" s="81">
        <f>Ansøgning!C756</f>
        <v>0</v>
      </c>
      <c r="D741" s="75" t="s">
        <v>74</v>
      </c>
      <c r="I741" s="76" t="str">
        <f t="shared" si="11"/>
        <v/>
      </c>
    </row>
    <row r="742" spans="1:9" x14ac:dyDescent="0.3">
      <c r="A742" s="79" t="str">
        <f>Ansøgning!A757</f>
        <v/>
      </c>
      <c r="B742" s="80">
        <f>Ansøgning!B757</f>
        <v>0</v>
      </c>
      <c r="C742" s="81">
        <f>Ansøgning!C757</f>
        <v>0</v>
      </c>
      <c r="D742" s="75" t="s">
        <v>74</v>
      </c>
      <c r="I742" s="76" t="str">
        <f t="shared" si="11"/>
        <v/>
      </c>
    </row>
    <row r="743" spans="1:9" x14ac:dyDescent="0.3">
      <c r="A743" s="79" t="str">
        <f>Ansøgning!A758</f>
        <v/>
      </c>
      <c r="B743" s="80">
        <f>Ansøgning!B758</f>
        <v>0</v>
      </c>
      <c r="C743" s="81">
        <f>Ansøgning!C758</f>
        <v>0</v>
      </c>
      <c r="D743" s="75" t="s">
        <v>74</v>
      </c>
      <c r="I743" s="76" t="str">
        <f t="shared" si="11"/>
        <v/>
      </c>
    </row>
    <row r="744" spans="1:9" x14ac:dyDescent="0.3">
      <c r="A744" s="79" t="str">
        <f>Ansøgning!A759</f>
        <v/>
      </c>
      <c r="B744" s="80">
        <f>Ansøgning!B759</f>
        <v>0</v>
      </c>
      <c r="C744" s="81">
        <f>Ansøgning!C759</f>
        <v>0</v>
      </c>
      <c r="D744" s="75" t="s">
        <v>74</v>
      </c>
      <c r="I744" s="76" t="str">
        <f t="shared" si="11"/>
        <v/>
      </c>
    </row>
    <row r="745" spans="1:9" x14ac:dyDescent="0.3">
      <c r="A745" s="79" t="str">
        <f>Ansøgning!A760</f>
        <v/>
      </c>
      <c r="B745" s="80">
        <f>Ansøgning!B760</f>
        <v>0</v>
      </c>
      <c r="C745" s="81">
        <f>Ansøgning!C760</f>
        <v>0</v>
      </c>
      <c r="D745" s="75" t="s">
        <v>74</v>
      </c>
      <c r="I745" s="76" t="str">
        <f t="shared" si="11"/>
        <v/>
      </c>
    </row>
    <row r="746" spans="1:9" x14ac:dyDescent="0.3">
      <c r="A746" s="79" t="str">
        <f>Ansøgning!A761</f>
        <v/>
      </c>
      <c r="B746" s="80">
        <f>Ansøgning!B761</f>
        <v>0</v>
      </c>
      <c r="C746" s="81">
        <f>Ansøgning!C761</f>
        <v>0</v>
      </c>
      <c r="D746" s="75" t="s">
        <v>74</v>
      </c>
      <c r="I746" s="76" t="str">
        <f t="shared" si="11"/>
        <v/>
      </c>
    </row>
    <row r="747" spans="1:9" x14ac:dyDescent="0.3">
      <c r="A747" s="79" t="str">
        <f>Ansøgning!A762</f>
        <v/>
      </c>
      <c r="B747" s="80">
        <f>Ansøgning!B762</f>
        <v>0</v>
      </c>
      <c r="C747" s="81">
        <f>Ansøgning!C762</f>
        <v>0</v>
      </c>
      <c r="D747" s="75" t="s">
        <v>74</v>
      </c>
      <c r="I747" s="76" t="str">
        <f t="shared" si="11"/>
        <v/>
      </c>
    </row>
    <row r="748" spans="1:9" x14ac:dyDescent="0.3">
      <c r="A748" s="79" t="str">
        <f>Ansøgning!A763</f>
        <v/>
      </c>
      <c r="B748" s="80">
        <f>Ansøgning!B763</f>
        <v>0</v>
      </c>
      <c r="C748" s="81">
        <f>Ansøgning!C763</f>
        <v>0</v>
      </c>
      <c r="D748" s="75" t="s">
        <v>74</v>
      </c>
      <c r="I748" s="76" t="str">
        <f t="shared" si="11"/>
        <v/>
      </c>
    </row>
    <row r="749" spans="1:9" x14ac:dyDescent="0.3">
      <c r="A749" s="79" t="str">
        <f>Ansøgning!A764</f>
        <v/>
      </c>
      <c r="B749" s="80">
        <f>Ansøgning!B764</f>
        <v>0</v>
      </c>
      <c r="C749" s="81">
        <f>Ansøgning!C764</f>
        <v>0</v>
      </c>
      <c r="D749" s="75" t="s">
        <v>74</v>
      </c>
      <c r="I749" s="76" t="str">
        <f t="shared" si="11"/>
        <v/>
      </c>
    </row>
    <row r="750" spans="1:9" x14ac:dyDescent="0.3">
      <c r="A750" s="79" t="str">
        <f>Ansøgning!A765</f>
        <v/>
      </c>
      <c r="B750" s="80">
        <f>Ansøgning!B765</f>
        <v>0</v>
      </c>
      <c r="C750" s="81">
        <f>Ansøgning!C765</f>
        <v>0</v>
      </c>
      <c r="D750" s="75" t="s">
        <v>74</v>
      </c>
      <c r="I750" s="76" t="str">
        <f t="shared" si="11"/>
        <v/>
      </c>
    </row>
    <row r="751" spans="1:9" x14ac:dyDescent="0.3">
      <c r="A751" s="79" t="str">
        <f>Ansøgning!A766</f>
        <v/>
      </c>
      <c r="B751" s="80">
        <f>Ansøgning!B766</f>
        <v>0</v>
      </c>
      <c r="C751" s="81">
        <f>Ansøgning!C766</f>
        <v>0</v>
      </c>
      <c r="D751" s="75" t="s">
        <v>74</v>
      </c>
      <c r="I751" s="76" t="str">
        <f t="shared" si="11"/>
        <v/>
      </c>
    </row>
    <row r="752" spans="1:9" x14ac:dyDescent="0.3">
      <c r="A752" s="79" t="str">
        <f>Ansøgning!A767</f>
        <v/>
      </c>
      <c r="B752" s="80">
        <f>Ansøgning!B767</f>
        <v>0</v>
      </c>
      <c r="C752" s="81">
        <f>Ansøgning!C767</f>
        <v>0</v>
      </c>
      <c r="D752" s="75" t="s">
        <v>74</v>
      </c>
      <c r="I752" s="76" t="str">
        <f t="shared" si="11"/>
        <v/>
      </c>
    </row>
    <row r="753" spans="1:9" x14ac:dyDescent="0.3">
      <c r="A753" s="79" t="str">
        <f>Ansøgning!A768</f>
        <v/>
      </c>
      <c r="B753" s="80">
        <f>Ansøgning!B768</f>
        <v>0</v>
      </c>
      <c r="C753" s="81">
        <f>Ansøgning!C768</f>
        <v>0</v>
      </c>
      <c r="D753" s="75" t="s">
        <v>74</v>
      </c>
      <c r="I753" s="76" t="str">
        <f t="shared" si="11"/>
        <v/>
      </c>
    </row>
    <row r="754" spans="1:9" x14ac:dyDescent="0.3">
      <c r="A754" s="79" t="str">
        <f>Ansøgning!A769</f>
        <v/>
      </c>
      <c r="B754" s="80">
        <f>Ansøgning!B769</f>
        <v>0</v>
      </c>
      <c r="C754" s="81">
        <f>Ansøgning!C769</f>
        <v>0</v>
      </c>
      <c r="D754" s="75" t="s">
        <v>74</v>
      </c>
      <c r="I754" s="76" t="str">
        <f t="shared" si="11"/>
        <v/>
      </c>
    </row>
    <row r="755" spans="1:9" x14ac:dyDescent="0.3">
      <c r="A755" s="79" t="str">
        <f>Ansøgning!A770</f>
        <v/>
      </c>
      <c r="B755" s="80">
        <f>Ansøgning!B770</f>
        <v>0</v>
      </c>
      <c r="C755" s="81">
        <f>Ansøgning!C770</f>
        <v>0</v>
      </c>
      <c r="D755" s="75" t="s">
        <v>74</v>
      </c>
      <c r="I755" s="76" t="str">
        <f t="shared" si="11"/>
        <v/>
      </c>
    </row>
    <row r="756" spans="1:9" x14ac:dyDescent="0.3">
      <c r="A756" s="79" t="str">
        <f>Ansøgning!A771</f>
        <v/>
      </c>
      <c r="B756" s="80">
        <f>Ansøgning!B771</f>
        <v>0</v>
      </c>
      <c r="C756" s="81">
        <f>Ansøgning!C771</f>
        <v>0</v>
      </c>
      <c r="D756" s="75" t="s">
        <v>74</v>
      </c>
      <c r="I756" s="76" t="str">
        <f t="shared" si="11"/>
        <v/>
      </c>
    </row>
    <row r="757" spans="1:9" x14ac:dyDescent="0.3">
      <c r="A757" s="79" t="str">
        <f>Ansøgning!A772</f>
        <v/>
      </c>
      <c r="B757" s="80">
        <f>Ansøgning!B772</f>
        <v>0</v>
      </c>
      <c r="C757" s="81">
        <f>Ansøgning!C772</f>
        <v>0</v>
      </c>
      <c r="D757" s="75" t="s">
        <v>74</v>
      </c>
      <c r="I757" s="76" t="str">
        <f t="shared" si="11"/>
        <v/>
      </c>
    </row>
    <row r="758" spans="1:9" x14ac:dyDescent="0.3">
      <c r="A758" s="79" t="str">
        <f>Ansøgning!A773</f>
        <v/>
      </c>
      <c r="B758" s="80">
        <f>Ansøgning!B773</f>
        <v>0</v>
      </c>
      <c r="C758" s="81">
        <f>Ansøgning!C773</f>
        <v>0</v>
      </c>
      <c r="D758" s="75" t="s">
        <v>74</v>
      </c>
      <c r="I758" s="76" t="str">
        <f t="shared" si="11"/>
        <v/>
      </c>
    </row>
    <row r="759" spans="1:9" x14ac:dyDescent="0.3">
      <c r="A759" s="79" t="str">
        <f>Ansøgning!A774</f>
        <v/>
      </c>
      <c r="B759" s="80">
        <f>Ansøgning!B774</f>
        <v>0</v>
      </c>
      <c r="C759" s="81">
        <f>Ansøgning!C774</f>
        <v>0</v>
      </c>
      <c r="D759" s="75" t="s">
        <v>74</v>
      </c>
      <c r="I759" s="76" t="str">
        <f t="shared" si="11"/>
        <v/>
      </c>
    </row>
    <row r="760" spans="1:9" x14ac:dyDescent="0.3">
      <c r="A760" s="79" t="str">
        <f>Ansøgning!A775</f>
        <v/>
      </c>
      <c r="B760" s="80">
        <f>Ansøgning!B775</f>
        <v>0</v>
      </c>
      <c r="C760" s="81">
        <f>Ansøgning!C775</f>
        <v>0</v>
      </c>
      <c r="D760" s="75" t="s">
        <v>74</v>
      </c>
      <c r="I760" s="76" t="str">
        <f t="shared" si="11"/>
        <v/>
      </c>
    </row>
    <row r="761" spans="1:9" x14ac:dyDescent="0.3">
      <c r="A761" s="79" t="str">
        <f>Ansøgning!A776</f>
        <v/>
      </c>
      <c r="B761" s="80">
        <f>Ansøgning!B776</f>
        <v>0</v>
      </c>
      <c r="C761" s="81">
        <f>Ansøgning!C776</f>
        <v>0</v>
      </c>
      <c r="D761" s="75" t="s">
        <v>74</v>
      </c>
      <c r="I761" s="76" t="str">
        <f t="shared" si="11"/>
        <v/>
      </c>
    </row>
    <row r="762" spans="1:9" x14ac:dyDescent="0.3">
      <c r="A762" s="79" t="str">
        <f>Ansøgning!A777</f>
        <v/>
      </c>
      <c r="B762" s="80">
        <f>Ansøgning!B777</f>
        <v>0</v>
      </c>
      <c r="C762" s="81">
        <f>Ansøgning!C777</f>
        <v>0</v>
      </c>
      <c r="D762" s="75" t="s">
        <v>74</v>
      </c>
      <c r="I762" s="76" t="str">
        <f t="shared" si="11"/>
        <v/>
      </c>
    </row>
    <row r="763" spans="1:9" x14ac:dyDescent="0.3">
      <c r="A763" s="79" t="str">
        <f>Ansøgning!A778</f>
        <v/>
      </c>
      <c r="B763" s="80">
        <f>Ansøgning!B778</f>
        <v>0</v>
      </c>
      <c r="C763" s="81">
        <f>Ansøgning!C778</f>
        <v>0</v>
      </c>
      <c r="D763" s="75" t="s">
        <v>74</v>
      </c>
      <c r="I763" s="76" t="str">
        <f t="shared" si="11"/>
        <v/>
      </c>
    </row>
    <row r="764" spans="1:9" x14ac:dyDescent="0.3">
      <c r="A764" s="79" t="str">
        <f>Ansøgning!A779</f>
        <v/>
      </c>
      <c r="B764" s="80">
        <f>Ansøgning!B779</f>
        <v>0</v>
      </c>
      <c r="C764" s="81">
        <f>Ansøgning!C779</f>
        <v>0</v>
      </c>
      <c r="D764" s="75" t="s">
        <v>74</v>
      </c>
      <c r="I764" s="76" t="str">
        <f t="shared" si="11"/>
        <v/>
      </c>
    </row>
    <row r="765" spans="1:9" x14ac:dyDescent="0.3">
      <c r="A765" s="79" t="str">
        <f>Ansøgning!A780</f>
        <v/>
      </c>
      <c r="B765" s="80">
        <f>Ansøgning!B780</f>
        <v>0</v>
      </c>
      <c r="C765" s="81">
        <f>Ansøgning!C780</f>
        <v>0</v>
      </c>
      <c r="D765" s="75" t="s">
        <v>74</v>
      </c>
      <c r="I765" s="76" t="str">
        <f t="shared" si="11"/>
        <v/>
      </c>
    </row>
    <row r="766" spans="1:9" x14ac:dyDescent="0.3">
      <c r="A766" s="79" t="str">
        <f>Ansøgning!A781</f>
        <v/>
      </c>
      <c r="B766" s="80">
        <f>Ansøgning!B781</f>
        <v>0</v>
      </c>
      <c r="C766" s="81">
        <f>Ansøgning!C781</f>
        <v>0</v>
      </c>
      <c r="D766" s="75" t="s">
        <v>74</v>
      </c>
      <c r="I766" s="76" t="str">
        <f t="shared" si="11"/>
        <v/>
      </c>
    </row>
    <row r="767" spans="1:9" x14ac:dyDescent="0.3">
      <c r="A767" s="79" t="str">
        <f>Ansøgning!A782</f>
        <v/>
      </c>
      <c r="B767" s="80">
        <f>Ansøgning!B782</f>
        <v>0</v>
      </c>
      <c r="C767" s="81">
        <f>Ansøgning!C782</f>
        <v>0</v>
      </c>
      <c r="D767" s="75" t="s">
        <v>74</v>
      </c>
      <c r="I767" s="76" t="str">
        <f t="shared" si="11"/>
        <v/>
      </c>
    </row>
    <row r="768" spans="1:9" x14ac:dyDescent="0.3">
      <c r="A768" s="79" t="str">
        <f>Ansøgning!A783</f>
        <v/>
      </c>
      <c r="B768" s="80">
        <f>Ansøgning!B783</f>
        <v>0</v>
      </c>
      <c r="C768" s="81">
        <f>Ansøgning!C783</f>
        <v>0</v>
      </c>
      <c r="D768" s="75" t="s">
        <v>74</v>
      </c>
      <c r="I768" s="76" t="str">
        <f t="shared" si="11"/>
        <v/>
      </c>
    </row>
    <row r="769" spans="1:9" x14ac:dyDescent="0.3">
      <c r="A769" s="79" t="str">
        <f>Ansøgning!A784</f>
        <v/>
      </c>
      <c r="B769" s="80">
        <f>Ansøgning!B784</f>
        <v>0</v>
      </c>
      <c r="C769" s="81">
        <f>Ansøgning!C784</f>
        <v>0</v>
      </c>
      <c r="D769" s="75" t="s">
        <v>74</v>
      </c>
      <c r="I769" s="76" t="str">
        <f t="shared" si="11"/>
        <v/>
      </c>
    </row>
    <row r="770" spans="1:9" x14ac:dyDescent="0.3">
      <c r="A770" s="79" t="str">
        <f>Ansøgning!A785</f>
        <v/>
      </c>
      <c r="B770" s="80">
        <f>Ansøgning!B785</f>
        <v>0</v>
      </c>
      <c r="C770" s="81">
        <f>Ansøgning!C785</f>
        <v>0</v>
      </c>
      <c r="D770" s="75" t="s">
        <v>74</v>
      </c>
      <c r="I770" s="76" t="str">
        <f t="shared" si="11"/>
        <v/>
      </c>
    </row>
    <row r="771" spans="1:9" x14ac:dyDescent="0.3">
      <c r="A771" s="79" t="str">
        <f>Ansøgning!A786</f>
        <v/>
      </c>
      <c r="B771" s="80">
        <f>Ansøgning!B786</f>
        <v>0</v>
      </c>
      <c r="C771" s="81">
        <f>Ansøgning!C786</f>
        <v>0</v>
      </c>
      <c r="D771" s="75" t="s">
        <v>74</v>
      </c>
      <c r="I771" s="76" t="str">
        <f t="shared" si="11"/>
        <v/>
      </c>
    </row>
    <row r="772" spans="1:9" x14ac:dyDescent="0.3">
      <c r="A772" s="79" t="str">
        <f>Ansøgning!A787</f>
        <v/>
      </c>
      <c r="B772" s="80">
        <f>Ansøgning!B787</f>
        <v>0</v>
      </c>
      <c r="C772" s="81">
        <f>Ansøgning!C787</f>
        <v>0</v>
      </c>
      <c r="D772" s="75" t="s">
        <v>74</v>
      </c>
      <c r="I772" s="76" t="str">
        <f t="shared" si="11"/>
        <v/>
      </c>
    </row>
    <row r="773" spans="1:9" x14ac:dyDescent="0.3">
      <c r="A773" s="79" t="str">
        <f>Ansøgning!A788</f>
        <v/>
      </c>
      <c r="B773" s="80">
        <f>Ansøgning!B788</f>
        <v>0</v>
      </c>
      <c r="C773" s="81">
        <f>Ansøgning!C788</f>
        <v>0</v>
      </c>
      <c r="D773" s="75" t="s">
        <v>74</v>
      </c>
      <c r="I773" s="76" t="str">
        <f t="shared" si="11"/>
        <v/>
      </c>
    </row>
    <row r="774" spans="1:9" x14ac:dyDescent="0.3">
      <c r="A774" s="79" t="str">
        <f>Ansøgning!A789</f>
        <v/>
      </c>
      <c r="B774" s="80">
        <f>Ansøgning!B789</f>
        <v>0</v>
      </c>
      <c r="C774" s="81">
        <f>Ansøgning!C789</f>
        <v>0</v>
      </c>
      <c r="D774" s="75" t="s">
        <v>74</v>
      </c>
      <c r="I774" s="76" t="str">
        <f t="shared" si="11"/>
        <v/>
      </c>
    </row>
    <row r="775" spans="1:9" x14ac:dyDescent="0.3">
      <c r="A775" s="79" t="str">
        <f>Ansøgning!A790</f>
        <v/>
      </c>
      <c r="B775" s="80">
        <f>Ansøgning!B790</f>
        <v>0</v>
      </c>
      <c r="C775" s="81">
        <f>Ansøgning!C790</f>
        <v>0</v>
      </c>
      <c r="D775" s="75" t="s">
        <v>74</v>
      </c>
      <c r="I775" s="76" t="str">
        <f t="shared" ref="I775:I838" si="12">IF(D775="Ja",(E775-F775)+(G775-H775),"")</f>
        <v/>
      </c>
    </row>
    <row r="776" spans="1:9" x14ac:dyDescent="0.3">
      <c r="A776" s="79" t="str">
        <f>Ansøgning!A791</f>
        <v/>
      </c>
      <c r="B776" s="80">
        <f>Ansøgning!B791</f>
        <v>0</v>
      </c>
      <c r="C776" s="81">
        <f>Ansøgning!C791</f>
        <v>0</v>
      </c>
      <c r="D776" s="75" t="s">
        <v>74</v>
      </c>
      <c r="I776" s="76" t="str">
        <f t="shared" si="12"/>
        <v/>
      </c>
    </row>
    <row r="777" spans="1:9" x14ac:dyDescent="0.3">
      <c r="A777" s="79" t="str">
        <f>Ansøgning!A792</f>
        <v/>
      </c>
      <c r="B777" s="80">
        <f>Ansøgning!B792</f>
        <v>0</v>
      </c>
      <c r="C777" s="81">
        <f>Ansøgning!C792</f>
        <v>0</v>
      </c>
      <c r="D777" s="75" t="s">
        <v>74</v>
      </c>
      <c r="I777" s="76" t="str">
        <f t="shared" si="12"/>
        <v/>
      </c>
    </row>
    <row r="778" spans="1:9" x14ac:dyDescent="0.3">
      <c r="A778" s="79" t="str">
        <f>Ansøgning!A793</f>
        <v/>
      </c>
      <c r="B778" s="80">
        <f>Ansøgning!B793</f>
        <v>0</v>
      </c>
      <c r="C778" s="81">
        <f>Ansøgning!C793</f>
        <v>0</v>
      </c>
      <c r="D778" s="75" t="s">
        <v>74</v>
      </c>
      <c r="I778" s="76" t="str">
        <f t="shared" si="12"/>
        <v/>
      </c>
    </row>
    <row r="779" spans="1:9" x14ac:dyDescent="0.3">
      <c r="A779" s="79" t="str">
        <f>Ansøgning!A794</f>
        <v/>
      </c>
      <c r="B779" s="80">
        <f>Ansøgning!B794</f>
        <v>0</v>
      </c>
      <c r="C779" s="81">
        <f>Ansøgning!C794</f>
        <v>0</v>
      </c>
      <c r="D779" s="75" t="s">
        <v>74</v>
      </c>
      <c r="I779" s="76" t="str">
        <f t="shared" si="12"/>
        <v/>
      </c>
    </row>
    <row r="780" spans="1:9" x14ac:dyDescent="0.3">
      <c r="A780" s="79" t="str">
        <f>Ansøgning!A795</f>
        <v/>
      </c>
      <c r="B780" s="80">
        <f>Ansøgning!B795</f>
        <v>0</v>
      </c>
      <c r="C780" s="81">
        <f>Ansøgning!C795</f>
        <v>0</v>
      </c>
      <c r="D780" s="75" t="s">
        <v>74</v>
      </c>
      <c r="I780" s="76" t="str">
        <f t="shared" si="12"/>
        <v/>
      </c>
    </row>
    <row r="781" spans="1:9" x14ac:dyDescent="0.3">
      <c r="A781" s="79" t="str">
        <f>Ansøgning!A796</f>
        <v/>
      </c>
      <c r="B781" s="80">
        <f>Ansøgning!B796</f>
        <v>0</v>
      </c>
      <c r="C781" s="81">
        <f>Ansøgning!C796</f>
        <v>0</v>
      </c>
      <c r="D781" s="75" t="s">
        <v>74</v>
      </c>
      <c r="I781" s="76" t="str">
        <f t="shared" si="12"/>
        <v/>
      </c>
    </row>
    <row r="782" spans="1:9" x14ac:dyDescent="0.3">
      <c r="A782" s="79" t="str">
        <f>Ansøgning!A797</f>
        <v/>
      </c>
      <c r="B782" s="80">
        <f>Ansøgning!B797</f>
        <v>0</v>
      </c>
      <c r="C782" s="81">
        <f>Ansøgning!C797</f>
        <v>0</v>
      </c>
      <c r="D782" s="75" t="s">
        <v>74</v>
      </c>
      <c r="I782" s="76" t="str">
        <f t="shared" si="12"/>
        <v/>
      </c>
    </row>
    <row r="783" spans="1:9" x14ac:dyDescent="0.3">
      <c r="A783" s="79" t="str">
        <f>Ansøgning!A798</f>
        <v/>
      </c>
      <c r="B783" s="80">
        <f>Ansøgning!B798</f>
        <v>0</v>
      </c>
      <c r="C783" s="81">
        <f>Ansøgning!C798</f>
        <v>0</v>
      </c>
      <c r="D783" s="75" t="s">
        <v>74</v>
      </c>
      <c r="I783" s="76" t="str">
        <f t="shared" si="12"/>
        <v/>
      </c>
    </row>
    <row r="784" spans="1:9" x14ac:dyDescent="0.3">
      <c r="A784" s="79" t="str">
        <f>Ansøgning!A799</f>
        <v/>
      </c>
      <c r="B784" s="80">
        <f>Ansøgning!B799</f>
        <v>0</v>
      </c>
      <c r="C784" s="81">
        <f>Ansøgning!C799</f>
        <v>0</v>
      </c>
      <c r="D784" s="75" t="s">
        <v>74</v>
      </c>
      <c r="I784" s="76" t="str">
        <f t="shared" si="12"/>
        <v/>
      </c>
    </row>
    <row r="785" spans="1:9" x14ac:dyDescent="0.3">
      <c r="A785" s="79" t="str">
        <f>Ansøgning!A800</f>
        <v/>
      </c>
      <c r="B785" s="80">
        <f>Ansøgning!B800</f>
        <v>0</v>
      </c>
      <c r="C785" s="81">
        <f>Ansøgning!C800</f>
        <v>0</v>
      </c>
      <c r="D785" s="75" t="s">
        <v>74</v>
      </c>
      <c r="I785" s="76" t="str">
        <f t="shared" si="12"/>
        <v/>
      </c>
    </row>
    <row r="786" spans="1:9" x14ac:dyDescent="0.3">
      <c r="A786" s="79" t="str">
        <f>Ansøgning!A801</f>
        <v/>
      </c>
      <c r="B786" s="80">
        <f>Ansøgning!B801</f>
        <v>0</v>
      </c>
      <c r="C786" s="81">
        <f>Ansøgning!C801</f>
        <v>0</v>
      </c>
      <c r="D786" s="75" t="s">
        <v>74</v>
      </c>
      <c r="I786" s="76" t="str">
        <f t="shared" si="12"/>
        <v/>
      </c>
    </row>
    <row r="787" spans="1:9" x14ac:dyDescent="0.3">
      <c r="A787" s="79" t="str">
        <f>Ansøgning!A802</f>
        <v/>
      </c>
      <c r="B787" s="80">
        <f>Ansøgning!B802</f>
        <v>0</v>
      </c>
      <c r="C787" s="81">
        <f>Ansøgning!C802</f>
        <v>0</v>
      </c>
      <c r="D787" s="75" t="s">
        <v>74</v>
      </c>
      <c r="I787" s="76" t="str">
        <f t="shared" si="12"/>
        <v/>
      </c>
    </row>
    <row r="788" spans="1:9" x14ac:dyDescent="0.3">
      <c r="A788" s="79" t="str">
        <f>Ansøgning!A803</f>
        <v/>
      </c>
      <c r="B788" s="80">
        <f>Ansøgning!B803</f>
        <v>0</v>
      </c>
      <c r="C788" s="81">
        <f>Ansøgning!C803</f>
        <v>0</v>
      </c>
      <c r="D788" s="75" t="s">
        <v>74</v>
      </c>
      <c r="I788" s="76" t="str">
        <f t="shared" si="12"/>
        <v/>
      </c>
    </row>
    <row r="789" spans="1:9" x14ac:dyDescent="0.3">
      <c r="A789" s="79" t="str">
        <f>Ansøgning!A804</f>
        <v/>
      </c>
      <c r="B789" s="80">
        <f>Ansøgning!B804</f>
        <v>0</v>
      </c>
      <c r="C789" s="81">
        <f>Ansøgning!C804</f>
        <v>0</v>
      </c>
      <c r="D789" s="75" t="s">
        <v>74</v>
      </c>
      <c r="I789" s="76" t="str">
        <f t="shared" si="12"/>
        <v/>
      </c>
    </row>
    <row r="790" spans="1:9" x14ac:dyDescent="0.3">
      <c r="A790" s="79" t="str">
        <f>Ansøgning!A805</f>
        <v/>
      </c>
      <c r="B790" s="80">
        <f>Ansøgning!B805</f>
        <v>0</v>
      </c>
      <c r="C790" s="81">
        <f>Ansøgning!C805</f>
        <v>0</v>
      </c>
      <c r="D790" s="75" t="s">
        <v>74</v>
      </c>
      <c r="I790" s="76" t="str">
        <f t="shared" si="12"/>
        <v/>
      </c>
    </row>
    <row r="791" spans="1:9" x14ac:dyDescent="0.3">
      <c r="A791" s="79" t="str">
        <f>Ansøgning!A806</f>
        <v/>
      </c>
      <c r="B791" s="80">
        <f>Ansøgning!B806</f>
        <v>0</v>
      </c>
      <c r="C791" s="81">
        <f>Ansøgning!C806</f>
        <v>0</v>
      </c>
      <c r="D791" s="75" t="s">
        <v>74</v>
      </c>
      <c r="I791" s="76" t="str">
        <f t="shared" si="12"/>
        <v/>
      </c>
    </row>
    <row r="792" spans="1:9" x14ac:dyDescent="0.3">
      <c r="A792" s="79" t="str">
        <f>Ansøgning!A807</f>
        <v/>
      </c>
      <c r="B792" s="80">
        <f>Ansøgning!B807</f>
        <v>0</v>
      </c>
      <c r="C792" s="81">
        <f>Ansøgning!C807</f>
        <v>0</v>
      </c>
      <c r="D792" s="75" t="s">
        <v>74</v>
      </c>
      <c r="I792" s="76" t="str">
        <f t="shared" si="12"/>
        <v/>
      </c>
    </row>
    <row r="793" spans="1:9" x14ac:dyDescent="0.3">
      <c r="A793" s="79" t="str">
        <f>Ansøgning!A808</f>
        <v/>
      </c>
      <c r="B793" s="80">
        <f>Ansøgning!B808</f>
        <v>0</v>
      </c>
      <c r="C793" s="81">
        <f>Ansøgning!C808</f>
        <v>0</v>
      </c>
      <c r="D793" s="75" t="s">
        <v>74</v>
      </c>
      <c r="I793" s="76" t="str">
        <f t="shared" si="12"/>
        <v/>
      </c>
    </row>
    <row r="794" spans="1:9" x14ac:dyDescent="0.3">
      <c r="A794" s="79" t="str">
        <f>Ansøgning!A809</f>
        <v/>
      </c>
      <c r="B794" s="80">
        <f>Ansøgning!B809</f>
        <v>0</v>
      </c>
      <c r="C794" s="81">
        <f>Ansøgning!C809</f>
        <v>0</v>
      </c>
      <c r="D794" s="75" t="s">
        <v>74</v>
      </c>
      <c r="I794" s="76" t="str">
        <f t="shared" si="12"/>
        <v/>
      </c>
    </row>
    <row r="795" spans="1:9" x14ac:dyDescent="0.3">
      <c r="A795" s="79" t="str">
        <f>Ansøgning!A810</f>
        <v/>
      </c>
      <c r="B795" s="80">
        <f>Ansøgning!B810</f>
        <v>0</v>
      </c>
      <c r="C795" s="81">
        <f>Ansøgning!C810</f>
        <v>0</v>
      </c>
      <c r="D795" s="75" t="s">
        <v>74</v>
      </c>
      <c r="I795" s="76" t="str">
        <f t="shared" si="12"/>
        <v/>
      </c>
    </row>
    <row r="796" spans="1:9" x14ac:dyDescent="0.3">
      <c r="A796" s="79" t="str">
        <f>Ansøgning!A811</f>
        <v/>
      </c>
      <c r="B796" s="80">
        <f>Ansøgning!B811</f>
        <v>0</v>
      </c>
      <c r="C796" s="81">
        <f>Ansøgning!C811</f>
        <v>0</v>
      </c>
      <c r="D796" s="75" t="s">
        <v>74</v>
      </c>
      <c r="I796" s="76" t="str">
        <f t="shared" si="12"/>
        <v/>
      </c>
    </row>
    <row r="797" spans="1:9" x14ac:dyDescent="0.3">
      <c r="A797" s="79" t="str">
        <f>Ansøgning!A812</f>
        <v/>
      </c>
      <c r="B797" s="80">
        <f>Ansøgning!B812</f>
        <v>0</v>
      </c>
      <c r="C797" s="81">
        <f>Ansøgning!C812</f>
        <v>0</v>
      </c>
      <c r="D797" s="75" t="s">
        <v>74</v>
      </c>
      <c r="I797" s="76" t="str">
        <f t="shared" si="12"/>
        <v/>
      </c>
    </row>
    <row r="798" spans="1:9" x14ac:dyDescent="0.3">
      <c r="A798" s="79" t="str">
        <f>Ansøgning!A813</f>
        <v/>
      </c>
      <c r="B798" s="80">
        <f>Ansøgning!B813</f>
        <v>0</v>
      </c>
      <c r="C798" s="81">
        <f>Ansøgning!C813</f>
        <v>0</v>
      </c>
      <c r="D798" s="75" t="s">
        <v>74</v>
      </c>
      <c r="I798" s="76" t="str">
        <f t="shared" si="12"/>
        <v/>
      </c>
    </row>
    <row r="799" spans="1:9" x14ac:dyDescent="0.3">
      <c r="A799" s="79" t="str">
        <f>Ansøgning!A814</f>
        <v/>
      </c>
      <c r="B799" s="80">
        <f>Ansøgning!B814</f>
        <v>0</v>
      </c>
      <c r="C799" s="81">
        <f>Ansøgning!C814</f>
        <v>0</v>
      </c>
      <c r="D799" s="75" t="s">
        <v>74</v>
      </c>
      <c r="I799" s="76" t="str">
        <f t="shared" si="12"/>
        <v/>
      </c>
    </row>
    <row r="800" spans="1:9" x14ac:dyDescent="0.3">
      <c r="A800" s="79" t="str">
        <f>Ansøgning!A815</f>
        <v/>
      </c>
      <c r="B800" s="80">
        <f>Ansøgning!B815</f>
        <v>0</v>
      </c>
      <c r="C800" s="81">
        <f>Ansøgning!C815</f>
        <v>0</v>
      </c>
      <c r="D800" s="75" t="s">
        <v>74</v>
      </c>
      <c r="I800" s="76" t="str">
        <f t="shared" si="12"/>
        <v/>
      </c>
    </row>
    <row r="801" spans="1:9" x14ac:dyDescent="0.3">
      <c r="A801" s="79" t="str">
        <f>Ansøgning!A816</f>
        <v/>
      </c>
      <c r="B801" s="80">
        <f>Ansøgning!B816</f>
        <v>0</v>
      </c>
      <c r="C801" s="81">
        <f>Ansøgning!C816</f>
        <v>0</v>
      </c>
      <c r="D801" s="75" t="s">
        <v>74</v>
      </c>
      <c r="I801" s="76" t="str">
        <f t="shared" si="12"/>
        <v/>
      </c>
    </row>
    <row r="802" spans="1:9" x14ac:dyDescent="0.3">
      <c r="A802" s="79" t="str">
        <f>Ansøgning!A817</f>
        <v/>
      </c>
      <c r="B802" s="80">
        <f>Ansøgning!B817</f>
        <v>0</v>
      </c>
      <c r="C802" s="81">
        <f>Ansøgning!C817</f>
        <v>0</v>
      </c>
      <c r="D802" s="75" t="s">
        <v>74</v>
      </c>
      <c r="I802" s="76" t="str">
        <f t="shared" si="12"/>
        <v/>
      </c>
    </row>
    <row r="803" spans="1:9" x14ac:dyDescent="0.3">
      <c r="A803" s="79" t="str">
        <f>Ansøgning!A818</f>
        <v/>
      </c>
      <c r="B803" s="80">
        <f>Ansøgning!B818</f>
        <v>0</v>
      </c>
      <c r="C803" s="81">
        <f>Ansøgning!C818</f>
        <v>0</v>
      </c>
      <c r="D803" s="75" t="s">
        <v>74</v>
      </c>
      <c r="I803" s="76" t="str">
        <f t="shared" si="12"/>
        <v/>
      </c>
    </row>
    <row r="804" spans="1:9" x14ac:dyDescent="0.3">
      <c r="A804" s="79" t="str">
        <f>Ansøgning!A819</f>
        <v/>
      </c>
      <c r="B804" s="80">
        <f>Ansøgning!B819</f>
        <v>0</v>
      </c>
      <c r="C804" s="81">
        <f>Ansøgning!C819</f>
        <v>0</v>
      </c>
      <c r="D804" s="75" t="s">
        <v>74</v>
      </c>
      <c r="I804" s="76" t="str">
        <f t="shared" si="12"/>
        <v/>
      </c>
    </row>
    <row r="805" spans="1:9" x14ac:dyDescent="0.3">
      <c r="A805" s="79" t="str">
        <f>Ansøgning!A820</f>
        <v/>
      </c>
      <c r="B805" s="80">
        <f>Ansøgning!B820</f>
        <v>0</v>
      </c>
      <c r="C805" s="81">
        <f>Ansøgning!C820</f>
        <v>0</v>
      </c>
      <c r="D805" s="75" t="s">
        <v>74</v>
      </c>
      <c r="I805" s="76" t="str">
        <f t="shared" si="12"/>
        <v/>
      </c>
    </row>
    <row r="806" spans="1:9" x14ac:dyDescent="0.3">
      <c r="A806" s="79" t="str">
        <f>Ansøgning!A821</f>
        <v/>
      </c>
      <c r="B806" s="80">
        <f>Ansøgning!B821</f>
        <v>0</v>
      </c>
      <c r="C806" s="81">
        <f>Ansøgning!C821</f>
        <v>0</v>
      </c>
      <c r="D806" s="75" t="s">
        <v>74</v>
      </c>
      <c r="I806" s="76" t="str">
        <f t="shared" si="12"/>
        <v/>
      </c>
    </row>
    <row r="807" spans="1:9" x14ac:dyDescent="0.3">
      <c r="A807" s="79" t="str">
        <f>Ansøgning!A822</f>
        <v/>
      </c>
      <c r="B807" s="80">
        <f>Ansøgning!B822</f>
        <v>0</v>
      </c>
      <c r="C807" s="81">
        <f>Ansøgning!C822</f>
        <v>0</v>
      </c>
      <c r="D807" s="75" t="s">
        <v>74</v>
      </c>
      <c r="I807" s="76" t="str">
        <f t="shared" si="12"/>
        <v/>
      </c>
    </row>
    <row r="808" spans="1:9" x14ac:dyDescent="0.3">
      <c r="A808" s="79" t="str">
        <f>Ansøgning!A823</f>
        <v/>
      </c>
      <c r="B808" s="80">
        <f>Ansøgning!B823</f>
        <v>0</v>
      </c>
      <c r="C808" s="81">
        <f>Ansøgning!C823</f>
        <v>0</v>
      </c>
      <c r="D808" s="75" t="s">
        <v>74</v>
      </c>
      <c r="I808" s="76" t="str">
        <f t="shared" si="12"/>
        <v/>
      </c>
    </row>
    <row r="809" spans="1:9" x14ac:dyDescent="0.3">
      <c r="A809" s="79" t="str">
        <f>Ansøgning!A824</f>
        <v/>
      </c>
      <c r="B809" s="80">
        <f>Ansøgning!B824</f>
        <v>0</v>
      </c>
      <c r="C809" s="81">
        <f>Ansøgning!C824</f>
        <v>0</v>
      </c>
      <c r="D809" s="75" t="s">
        <v>74</v>
      </c>
      <c r="I809" s="76" t="str">
        <f t="shared" si="12"/>
        <v/>
      </c>
    </row>
    <row r="810" spans="1:9" x14ac:dyDescent="0.3">
      <c r="A810" s="79" t="str">
        <f>Ansøgning!A825</f>
        <v/>
      </c>
      <c r="B810" s="80">
        <f>Ansøgning!B825</f>
        <v>0</v>
      </c>
      <c r="C810" s="81">
        <f>Ansøgning!C825</f>
        <v>0</v>
      </c>
      <c r="D810" s="75" t="s">
        <v>74</v>
      </c>
      <c r="I810" s="76" t="str">
        <f t="shared" si="12"/>
        <v/>
      </c>
    </row>
    <row r="811" spans="1:9" x14ac:dyDescent="0.3">
      <c r="A811" s="79" t="str">
        <f>Ansøgning!A826</f>
        <v/>
      </c>
      <c r="B811" s="80">
        <f>Ansøgning!B826</f>
        <v>0</v>
      </c>
      <c r="C811" s="81">
        <f>Ansøgning!C826</f>
        <v>0</v>
      </c>
      <c r="D811" s="75" t="s">
        <v>74</v>
      </c>
      <c r="I811" s="76" t="str">
        <f t="shared" si="12"/>
        <v/>
      </c>
    </row>
    <row r="812" spans="1:9" x14ac:dyDescent="0.3">
      <c r="A812" s="79" t="str">
        <f>Ansøgning!A827</f>
        <v/>
      </c>
      <c r="B812" s="80">
        <f>Ansøgning!B827</f>
        <v>0</v>
      </c>
      <c r="C812" s="81">
        <f>Ansøgning!C827</f>
        <v>0</v>
      </c>
      <c r="D812" s="75" t="s">
        <v>74</v>
      </c>
      <c r="I812" s="76" t="str">
        <f t="shared" si="12"/>
        <v/>
      </c>
    </row>
    <row r="813" spans="1:9" x14ac:dyDescent="0.3">
      <c r="A813" s="79" t="str">
        <f>Ansøgning!A828</f>
        <v/>
      </c>
      <c r="B813" s="80">
        <f>Ansøgning!B828</f>
        <v>0</v>
      </c>
      <c r="C813" s="81">
        <f>Ansøgning!C828</f>
        <v>0</v>
      </c>
      <c r="D813" s="75" t="s">
        <v>74</v>
      </c>
      <c r="I813" s="76" t="str">
        <f t="shared" si="12"/>
        <v/>
      </c>
    </row>
    <row r="814" spans="1:9" x14ac:dyDescent="0.3">
      <c r="A814" s="79" t="str">
        <f>Ansøgning!A829</f>
        <v/>
      </c>
      <c r="B814" s="80">
        <f>Ansøgning!B829</f>
        <v>0</v>
      </c>
      <c r="C814" s="81">
        <f>Ansøgning!C829</f>
        <v>0</v>
      </c>
      <c r="D814" s="75" t="s">
        <v>74</v>
      </c>
      <c r="I814" s="76" t="str">
        <f t="shared" si="12"/>
        <v/>
      </c>
    </row>
    <row r="815" spans="1:9" x14ac:dyDescent="0.3">
      <c r="A815" s="79" t="str">
        <f>Ansøgning!A830</f>
        <v/>
      </c>
      <c r="B815" s="80">
        <f>Ansøgning!B830</f>
        <v>0</v>
      </c>
      <c r="C815" s="81">
        <f>Ansøgning!C830</f>
        <v>0</v>
      </c>
      <c r="D815" s="75" t="s">
        <v>74</v>
      </c>
      <c r="I815" s="76" t="str">
        <f t="shared" si="12"/>
        <v/>
      </c>
    </row>
    <row r="816" spans="1:9" x14ac:dyDescent="0.3">
      <c r="A816" s="79" t="str">
        <f>Ansøgning!A831</f>
        <v/>
      </c>
      <c r="B816" s="80">
        <f>Ansøgning!B831</f>
        <v>0</v>
      </c>
      <c r="C816" s="81">
        <f>Ansøgning!C831</f>
        <v>0</v>
      </c>
      <c r="D816" s="75" t="s">
        <v>74</v>
      </c>
      <c r="I816" s="76" t="str">
        <f t="shared" si="12"/>
        <v/>
      </c>
    </row>
    <row r="817" spans="1:9" x14ac:dyDescent="0.3">
      <c r="A817" s="79" t="str">
        <f>Ansøgning!A832</f>
        <v/>
      </c>
      <c r="B817" s="80">
        <f>Ansøgning!B832</f>
        <v>0</v>
      </c>
      <c r="C817" s="81">
        <f>Ansøgning!C832</f>
        <v>0</v>
      </c>
      <c r="D817" s="75" t="s">
        <v>74</v>
      </c>
      <c r="I817" s="76" t="str">
        <f t="shared" si="12"/>
        <v/>
      </c>
    </row>
    <row r="818" spans="1:9" x14ac:dyDescent="0.3">
      <c r="A818" s="79" t="str">
        <f>Ansøgning!A833</f>
        <v/>
      </c>
      <c r="B818" s="80">
        <f>Ansøgning!B833</f>
        <v>0</v>
      </c>
      <c r="C818" s="81">
        <f>Ansøgning!C833</f>
        <v>0</v>
      </c>
      <c r="D818" s="75" t="s">
        <v>74</v>
      </c>
      <c r="I818" s="76" t="str">
        <f t="shared" si="12"/>
        <v/>
      </c>
    </row>
    <row r="819" spans="1:9" x14ac:dyDescent="0.3">
      <c r="A819" s="79" t="str">
        <f>Ansøgning!A834</f>
        <v/>
      </c>
      <c r="B819" s="80">
        <f>Ansøgning!B834</f>
        <v>0</v>
      </c>
      <c r="C819" s="81">
        <f>Ansøgning!C834</f>
        <v>0</v>
      </c>
      <c r="D819" s="75" t="s">
        <v>74</v>
      </c>
      <c r="I819" s="76" t="str">
        <f t="shared" si="12"/>
        <v/>
      </c>
    </row>
    <row r="820" spans="1:9" x14ac:dyDescent="0.3">
      <c r="A820" s="79" t="str">
        <f>Ansøgning!A835</f>
        <v/>
      </c>
      <c r="B820" s="80">
        <f>Ansøgning!B835</f>
        <v>0</v>
      </c>
      <c r="C820" s="81">
        <f>Ansøgning!C835</f>
        <v>0</v>
      </c>
      <c r="D820" s="75" t="s">
        <v>74</v>
      </c>
      <c r="I820" s="76" t="str">
        <f t="shared" si="12"/>
        <v/>
      </c>
    </row>
    <row r="821" spans="1:9" x14ac:dyDescent="0.3">
      <c r="A821" s="79" t="str">
        <f>Ansøgning!A836</f>
        <v/>
      </c>
      <c r="B821" s="80">
        <f>Ansøgning!B836</f>
        <v>0</v>
      </c>
      <c r="C821" s="81">
        <f>Ansøgning!C836</f>
        <v>0</v>
      </c>
      <c r="D821" s="75" t="s">
        <v>74</v>
      </c>
      <c r="I821" s="76" t="str">
        <f t="shared" si="12"/>
        <v/>
      </c>
    </row>
    <row r="822" spans="1:9" x14ac:dyDescent="0.3">
      <c r="A822" s="79" t="str">
        <f>Ansøgning!A837</f>
        <v/>
      </c>
      <c r="B822" s="80">
        <f>Ansøgning!B837</f>
        <v>0</v>
      </c>
      <c r="C822" s="81">
        <f>Ansøgning!C837</f>
        <v>0</v>
      </c>
      <c r="D822" s="75" t="s">
        <v>74</v>
      </c>
      <c r="I822" s="76" t="str">
        <f t="shared" si="12"/>
        <v/>
      </c>
    </row>
    <row r="823" spans="1:9" x14ac:dyDescent="0.3">
      <c r="A823" s="79" t="str">
        <f>Ansøgning!A838</f>
        <v/>
      </c>
      <c r="B823" s="80">
        <f>Ansøgning!B838</f>
        <v>0</v>
      </c>
      <c r="C823" s="81">
        <f>Ansøgning!C838</f>
        <v>0</v>
      </c>
      <c r="D823" s="75" t="s">
        <v>74</v>
      </c>
      <c r="I823" s="76" t="str">
        <f t="shared" si="12"/>
        <v/>
      </c>
    </row>
    <row r="824" spans="1:9" x14ac:dyDescent="0.3">
      <c r="A824" s="79" t="str">
        <f>Ansøgning!A839</f>
        <v/>
      </c>
      <c r="B824" s="80">
        <f>Ansøgning!B839</f>
        <v>0</v>
      </c>
      <c r="C824" s="81">
        <f>Ansøgning!C839</f>
        <v>0</v>
      </c>
      <c r="D824" s="75" t="s">
        <v>74</v>
      </c>
      <c r="I824" s="76" t="str">
        <f t="shared" si="12"/>
        <v/>
      </c>
    </row>
    <row r="825" spans="1:9" x14ac:dyDescent="0.3">
      <c r="A825" s="79" t="str">
        <f>Ansøgning!A840</f>
        <v/>
      </c>
      <c r="B825" s="80">
        <f>Ansøgning!B840</f>
        <v>0</v>
      </c>
      <c r="C825" s="81">
        <f>Ansøgning!C840</f>
        <v>0</v>
      </c>
      <c r="D825" s="75" t="s">
        <v>74</v>
      </c>
      <c r="I825" s="76" t="str">
        <f t="shared" si="12"/>
        <v/>
      </c>
    </row>
    <row r="826" spans="1:9" x14ac:dyDescent="0.3">
      <c r="A826" s="79" t="str">
        <f>Ansøgning!A841</f>
        <v/>
      </c>
      <c r="B826" s="80">
        <f>Ansøgning!B841</f>
        <v>0</v>
      </c>
      <c r="C826" s="81">
        <f>Ansøgning!C841</f>
        <v>0</v>
      </c>
      <c r="D826" s="75" t="s">
        <v>74</v>
      </c>
      <c r="I826" s="76" t="str">
        <f t="shared" si="12"/>
        <v/>
      </c>
    </row>
    <row r="827" spans="1:9" x14ac:dyDescent="0.3">
      <c r="A827" s="79" t="str">
        <f>Ansøgning!A842</f>
        <v/>
      </c>
      <c r="B827" s="80">
        <f>Ansøgning!B842</f>
        <v>0</v>
      </c>
      <c r="C827" s="81">
        <f>Ansøgning!C842</f>
        <v>0</v>
      </c>
      <c r="D827" s="75" t="s">
        <v>74</v>
      </c>
      <c r="I827" s="76" t="str">
        <f t="shared" si="12"/>
        <v/>
      </c>
    </row>
    <row r="828" spans="1:9" x14ac:dyDescent="0.3">
      <c r="A828" s="79" t="str">
        <f>Ansøgning!A843</f>
        <v/>
      </c>
      <c r="B828" s="80">
        <f>Ansøgning!B843</f>
        <v>0</v>
      </c>
      <c r="C828" s="81">
        <f>Ansøgning!C843</f>
        <v>0</v>
      </c>
      <c r="D828" s="75" t="s">
        <v>74</v>
      </c>
      <c r="I828" s="76" t="str">
        <f t="shared" si="12"/>
        <v/>
      </c>
    </row>
    <row r="829" spans="1:9" x14ac:dyDescent="0.3">
      <c r="A829" s="79" t="str">
        <f>Ansøgning!A844</f>
        <v/>
      </c>
      <c r="B829" s="80">
        <f>Ansøgning!B844</f>
        <v>0</v>
      </c>
      <c r="C829" s="81">
        <f>Ansøgning!C844</f>
        <v>0</v>
      </c>
      <c r="D829" s="75" t="s">
        <v>74</v>
      </c>
      <c r="I829" s="76" t="str">
        <f t="shared" si="12"/>
        <v/>
      </c>
    </row>
    <row r="830" spans="1:9" x14ac:dyDescent="0.3">
      <c r="A830" s="79" t="str">
        <f>Ansøgning!A845</f>
        <v/>
      </c>
      <c r="B830" s="80">
        <f>Ansøgning!B845</f>
        <v>0</v>
      </c>
      <c r="C830" s="81">
        <f>Ansøgning!C845</f>
        <v>0</v>
      </c>
      <c r="D830" s="75" t="s">
        <v>74</v>
      </c>
      <c r="I830" s="76" t="str">
        <f t="shared" si="12"/>
        <v/>
      </c>
    </row>
    <row r="831" spans="1:9" x14ac:dyDescent="0.3">
      <c r="A831" s="79" t="str">
        <f>Ansøgning!A846</f>
        <v/>
      </c>
      <c r="B831" s="80">
        <f>Ansøgning!B846</f>
        <v>0</v>
      </c>
      <c r="C831" s="81">
        <f>Ansøgning!C846</f>
        <v>0</v>
      </c>
      <c r="D831" s="75" t="s">
        <v>74</v>
      </c>
      <c r="I831" s="76" t="str">
        <f t="shared" si="12"/>
        <v/>
      </c>
    </row>
    <row r="832" spans="1:9" x14ac:dyDescent="0.3">
      <c r="A832" s="79" t="str">
        <f>Ansøgning!A847</f>
        <v/>
      </c>
      <c r="B832" s="80">
        <f>Ansøgning!B847</f>
        <v>0</v>
      </c>
      <c r="C832" s="81">
        <f>Ansøgning!C847</f>
        <v>0</v>
      </c>
      <c r="D832" s="75" t="s">
        <v>74</v>
      </c>
      <c r="I832" s="76" t="str">
        <f t="shared" si="12"/>
        <v/>
      </c>
    </row>
    <row r="833" spans="1:9" x14ac:dyDescent="0.3">
      <c r="A833" s="79" t="str">
        <f>Ansøgning!A848</f>
        <v/>
      </c>
      <c r="B833" s="80">
        <f>Ansøgning!B848</f>
        <v>0</v>
      </c>
      <c r="C833" s="81">
        <f>Ansøgning!C848</f>
        <v>0</v>
      </c>
      <c r="D833" s="75" t="s">
        <v>74</v>
      </c>
      <c r="I833" s="76" t="str">
        <f t="shared" si="12"/>
        <v/>
      </c>
    </row>
    <row r="834" spans="1:9" x14ac:dyDescent="0.3">
      <c r="A834" s="79" t="str">
        <f>Ansøgning!A849</f>
        <v/>
      </c>
      <c r="B834" s="80">
        <f>Ansøgning!B849</f>
        <v>0</v>
      </c>
      <c r="C834" s="81">
        <f>Ansøgning!C849</f>
        <v>0</v>
      </c>
      <c r="D834" s="75" t="s">
        <v>74</v>
      </c>
      <c r="I834" s="76" t="str">
        <f t="shared" si="12"/>
        <v/>
      </c>
    </row>
    <row r="835" spans="1:9" x14ac:dyDescent="0.3">
      <c r="A835" s="79" t="str">
        <f>Ansøgning!A850</f>
        <v/>
      </c>
      <c r="B835" s="80">
        <f>Ansøgning!B850</f>
        <v>0</v>
      </c>
      <c r="C835" s="81">
        <f>Ansøgning!C850</f>
        <v>0</v>
      </c>
      <c r="D835" s="75" t="s">
        <v>74</v>
      </c>
      <c r="I835" s="76" t="str">
        <f t="shared" si="12"/>
        <v/>
      </c>
    </row>
    <row r="836" spans="1:9" x14ac:dyDescent="0.3">
      <c r="A836" s="79" t="str">
        <f>Ansøgning!A851</f>
        <v/>
      </c>
      <c r="B836" s="80">
        <f>Ansøgning!B851</f>
        <v>0</v>
      </c>
      <c r="C836" s="81">
        <f>Ansøgning!C851</f>
        <v>0</v>
      </c>
      <c r="D836" s="75" t="s">
        <v>74</v>
      </c>
      <c r="I836" s="76" t="str">
        <f t="shared" si="12"/>
        <v/>
      </c>
    </row>
    <row r="837" spans="1:9" x14ac:dyDescent="0.3">
      <c r="A837" s="79" t="str">
        <f>Ansøgning!A852</f>
        <v/>
      </c>
      <c r="B837" s="80">
        <f>Ansøgning!B852</f>
        <v>0</v>
      </c>
      <c r="C837" s="81">
        <f>Ansøgning!C852</f>
        <v>0</v>
      </c>
      <c r="D837" s="75" t="s">
        <v>74</v>
      </c>
      <c r="I837" s="76" t="str">
        <f t="shared" si="12"/>
        <v/>
      </c>
    </row>
    <row r="838" spans="1:9" x14ac:dyDescent="0.3">
      <c r="A838" s="79" t="str">
        <f>Ansøgning!A853</f>
        <v/>
      </c>
      <c r="B838" s="80">
        <f>Ansøgning!B853</f>
        <v>0</v>
      </c>
      <c r="C838" s="81">
        <f>Ansøgning!C853</f>
        <v>0</v>
      </c>
      <c r="D838" s="75" t="s">
        <v>74</v>
      </c>
      <c r="I838" s="76" t="str">
        <f t="shared" si="12"/>
        <v/>
      </c>
    </row>
    <row r="839" spans="1:9" x14ac:dyDescent="0.3">
      <c r="A839" s="79" t="str">
        <f>Ansøgning!A854</f>
        <v/>
      </c>
      <c r="B839" s="80">
        <f>Ansøgning!B854</f>
        <v>0</v>
      </c>
      <c r="C839" s="81">
        <f>Ansøgning!C854</f>
        <v>0</v>
      </c>
      <c r="D839" s="75" t="s">
        <v>74</v>
      </c>
      <c r="I839" s="76" t="str">
        <f t="shared" ref="I839:I902" si="13">IF(D839="Ja",(E839-F839)+(G839-H839),"")</f>
        <v/>
      </c>
    </row>
    <row r="840" spans="1:9" x14ac:dyDescent="0.3">
      <c r="A840" s="79" t="str">
        <f>Ansøgning!A855</f>
        <v/>
      </c>
      <c r="B840" s="80">
        <f>Ansøgning!B855</f>
        <v>0</v>
      </c>
      <c r="C840" s="81">
        <f>Ansøgning!C855</f>
        <v>0</v>
      </c>
      <c r="D840" s="75" t="s">
        <v>74</v>
      </c>
      <c r="I840" s="76" t="str">
        <f t="shared" si="13"/>
        <v/>
      </c>
    </row>
    <row r="841" spans="1:9" x14ac:dyDescent="0.3">
      <c r="A841" s="79" t="str">
        <f>Ansøgning!A856</f>
        <v/>
      </c>
      <c r="B841" s="80">
        <f>Ansøgning!B856</f>
        <v>0</v>
      </c>
      <c r="C841" s="81">
        <f>Ansøgning!C856</f>
        <v>0</v>
      </c>
      <c r="D841" s="75" t="s">
        <v>74</v>
      </c>
      <c r="I841" s="76" t="str">
        <f t="shared" si="13"/>
        <v/>
      </c>
    </row>
    <row r="842" spans="1:9" x14ac:dyDescent="0.3">
      <c r="A842" s="79" t="str">
        <f>Ansøgning!A857</f>
        <v/>
      </c>
      <c r="B842" s="80">
        <f>Ansøgning!B857</f>
        <v>0</v>
      </c>
      <c r="C842" s="81">
        <f>Ansøgning!C857</f>
        <v>0</v>
      </c>
      <c r="D842" s="75" t="s">
        <v>74</v>
      </c>
      <c r="I842" s="76" t="str">
        <f t="shared" si="13"/>
        <v/>
      </c>
    </row>
    <row r="843" spans="1:9" x14ac:dyDescent="0.3">
      <c r="A843" s="79" t="str">
        <f>Ansøgning!A858</f>
        <v/>
      </c>
      <c r="B843" s="80">
        <f>Ansøgning!B858</f>
        <v>0</v>
      </c>
      <c r="C843" s="81">
        <f>Ansøgning!C858</f>
        <v>0</v>
      </c>
      <c r="D843" s="75" t="s">
        <v>74</v>
      </c>
      <c r="I843" s="76" t="str">
        <f t="shared" si="13"/>
        <v/>
      </c>
    </row>
    <row r="844" spans="1:9" x14ac:dyDescent="0.3">
      <c r="A844" s="79" t="str">
        <f>Ansøgning!A859</f>
        <v/>
      </c>
      <c r="B844" s="80">
        <f>Ansøgning!B859</f>
        <v>0</v>
      </c>
      <c r="C844" s="81">
        <f>Ansøgning!C859</f>
        <v>0</v>
      </c>
      <c r="D844" s="75" t="s">
        <v>74</v>
      </c>
      <c r="I844" s="76" t="str">
        <f t="shared" si="13"/>
        <v/>
      </c>
    </row>
    <row r="845" spans="1:9" x14ac:dyDescent="0.3">
      <c r="A845" s="79" t="str">
        <f>Ansøgning!A860</f>
        <v/>
      </c>
      <c r="B845" s="80">
        <f>Ansøgning!B860</f>
        <v>0</v>
      </c>
      <c r="C845" s="81">
        <f>Ansøgning!C860</f>
        <v>0</v>
      </c>
      <c r="D845" s="75" t="s">
        <v>74</v>
      </c>
      <c r="I845" s="76" t="str">
        <f t="shared" si="13"/>
        <v/>
      </c>
    </row>
    <row r="846" spans="1:9" x14ac:dyDescent="0.3">
      <c r="A846" s="79" t="str">
        <f>Ansøgning!A861</f>
        <v/>
      </c>
      <c r="B846" s="80">
        <f>Ansøgning!B861</f>
        <v>0</v>
      </c>
      <c r="C846" s="81">
        <f>Ansøgning!C861</f>
        <v>0</v>
      </c>
      <c r="D846" s="75" t="s">
        <v>74</v>
      </c>
      <c r="I846" s="76" t="str">
        <f t="shared" si="13"/>
        <v/>
      </c>
    </row>
    <row r="847" spans="1:9" x14ac:dyDescent="0.3">
      <c r="A847" s="79" t="str">
        <f>Ansøgning!A862</f>
        <v/>
      </c>
      <c r="B847" s="80">
        <f>Ansøgning!B862</f>
        <v>0</v>
      </c>
      <c r="C847" s="81">
        <f>Ansøgning!C862</f>
        <v>0</v>
      </c>
      <c r="D847" s="75" t="s">
        <v>74</v>
      </c>
      <c r="I847" s="76" t="str">
        <f t="shared" si="13"/>
        <v/>
      </c>
    </row>
    <row r="848" spans="1:9" x14ac:dyDescent="0.3">
      <c r="A848" s="79" t="str">
        <f>Ansøgning!A863</f>
        <v/>
      </c>
      <c r="B848" s="80">
        <f>Ansøgning!B863</f>
        <v>0</v>
      </c>
      <c r="C848" s="81">
        <f>Ansøgning!C863</f>
        <v>0</v>
      </c>
      <c r="D848" s="75" t="s">
        <v>74</v>
      </c>
      <c r="I848" s="76" t="str">
        <f t="shared" si="13"/>
        <v/>
      </c>
    </row>
    <row r="849" spans="1:9" x14ac:dyDescent="0.3">
      <c r="A849" s="79" t="str">
        <f>Ansøgning!A864</f>
        <v/>
      </c>
      <c r="B849" s="80">
        <f>Ansøgning!B864</f>
        <v>0</v>
      </c>
      <c r="C849" s="81">
        <f>Ansøgning!C864</f>
        <v>0</v>
      </c>
      <c r="D849" s="75" t="s">
        <v>74</v>
      </c>
      <c r="I849" s="76" t="str">
        <f t="shared" si="13"/>
        <v/>
      </c>
    </row>
    <row r="850" spans="1:9" x14ac:dyDescent="0.3">
      <c r="A850" s="79" t="str">
        <f>Ansøgning!A865</f>
        <v/>
      </c>
      <c r="B850" s="80">
        <f>Ansøgning!B865</f>
        <v>0</v>
      </c>
      <c r="C850" s="81">
        <f>Ansøgning!C865</f>
        <v>0</v>
      </c>
      <c r="D850" s="75" t="s">
        <v>74</v>
      </c>
      <c r="I850" s="76" t="str">
        <f t="shared" si="13"/>
        <v/>
      </c>
    </row>
    <row r="851" spans="1:9" x14ac:dyDescent="0.3">
      <c r="A851" s="79" t="str">
        <f>Ansøgning!A866</f>
        <v/>
      </c>
      <c r="B851" s="80">
        <f>Ansøgning!B866</f>
        <v>0</v>
      </c>
      <c r="C851" s="81">
        <f>Ansøgning!C866</f>
        <v>0</v>
      </c>
      <c r="D851" s="75" t="s">
        <v>74</v>
      </c>
      <c r="I851" s="76" t="str">
        <f t="shared" si="13"/>
        <v/>
      </c>
    </row>
    <row r="852" spans="1:9" x14ac:dyDescent="0.3">
      <c r="A852" s="79" t="str">
        <f>Ansøgning!A867</f>
        <v/>
      </c>
      <c r="B852" s="80">
        <f>Ansøgning!B867</f>
        <v>0</v>
      </c>
      <c r="C852" s="81">
        <f>Ansøgning!C867</f>
        <v>0</v>
      </c>
      <c r="D852" s="75" t="s">
        <v>74</v>
      </c>
      <c r="I852" s="76" t="str">
        <f t="shared" si="13"/>
        <v/>
      </c>
    </row>
    <row r="853" spans="1:9" x14ac:dyDescent="0.3">
      <c r="A853" s="79" t="str">
        <f>Ansøgning!A868</f>
        <v/>
      </c>
      <c r="B853" s="80">
        <f>Ansøgning!B868</f>
        <v>0</v>
      </c>
      <c r="C853" s="81">
        <f>Ansøgning!C868</f>
        <v>0</v>
      </c>
      <c r="D853" s="75" t="s">
        <v>74</v>
      </c>
      <c r="I853" s="76" t="str">
        <f t="shared" si="13"/>
        <v/>
      </c>
    </row>
    <row r="854" spans="1:9" x14ac:dyDescent="0.3">
      <c r="A854" s="79" t="str">
        <f>Ansøgning!A869</f>
        <v/>
      </c>
      <c r="B854" s="80">
        <f>Ansøgning!B869</f>
        <v>0</v>
      </c>
      <c r="C854" s="81">
        <f>Ansøgning!C869</f>
        <v>0</v>
      </c>
      <c r="D854" s="75" t="s">
        <v>74</v>
      </c>
      <c r="I854" s="76" t="str">
        <f t="shared" si="13"/>
        <v/>
      </c>
    </row>
    <row r="855" spans="1:9" x14ac:dyDescent="0.3">
      <c r="A855" s="79" t="str">
        <f>Ansøgning!A870</f>
        <v/>
      </c>
      <c r="B855" s="80">
        <f>Ansøgning!B870</f>
        <v>0</v>
      </c>
      <c r="C855" s="81">
        <f>Ansøgning!C870</f>
        <v>0</v>
      </c>
      <c r="D855" s="75" t="s">
        <v>74</v>
      </c>
      <c r="I855" s="76" t="str">
        <f t="shared" si="13"/>
        <v/>
      </c>
    </row>
    <row r="856" spans="1:9" x14ac:dyDescent="0.3">
      <c r="A856" s="79" t="str">
        <f>Ansøgning!A871</f>
        <v/>
      </c>
      <c r="B856" s="80">
        <f>Ansøgning!B871</f>
        <v>0</v>
      </c>
      <c r="C856" s="81">
        <f>Ansøgning!C871</f>
        <v>0</v>
      </c>
      <c r="D856" s="75" t="s">
        <v>74</v>
      </c>
      <c r="I856" s="76" t="str">
        <f t="shared" si="13"/>
        <v/>
      </c>
    </row>
    <row r="857" spans="1:9" x14ac:dyDescent="0.3">
      <c r="A857" s="79" t="str">
        <f>Ansøgning!A872</f>
        <v/>
      </c>
      <c r="B857" s="80">
        <f>Ansøgning!B872</f>
        <v>0</v>
      </c>
      <c r="C857" s="81">
        <f>Ansøgning!C872</f>
        <v>0</v>
      </c>
      <c r="D857" s="75" t="s">
        <v>74</v>
      </c>
      <c r="I857" s="76" t="str">
        <f t="shared" si="13"/>
        <v/>
      </c>
    </row>
    <row r="858" spans="1:9" x14ac:dyDescent="0.3">
      <c r="A858" s="79" t="str">
        <f>Ansøgning!A873</f>
        <v/>
      </c>
      <c r="B858" s="80">
        <f>Ansøgning!B873</f>
        <v>0</v>
      </c>
      <c r="C858" s="81">
        <f>Ansøgning!C873</f>
        <v>0</v>
      </c>
      <c r="D858" s="75" t="s">
        <v>74</v>
      </c>
      <c r="I858" s="76" t="str">
        <f t="shared" si="13"/>
        <v/>
      </c>
    </row>
    <row r="859" spans="1:9" x14ac:dyDescent="0.3">
      <c r="A859" s="79" t="str">
        <f>Ansøgning!A874</f>
        <v/>
      </c>
      <c r="B859" s="80">
        <f>Ansøgning!B874</f>
        <v>0</v>
      </c>
      <c r="C859" s="81">
        <f>Ansøgning!C874</f>
        <v>0</v>
      </c>
      <c r="D859" s="75" t="s">
        <v>74</v>
      </c>
      <c r="I859" s="76" t="str">
        <f t="shared" si="13"/>
        <v/>
      </c>
    </row>
    <row r="860" spans="1:9" x14ac:dyDescent="0.3">
      <c r="A860" s="79" t="str">
        <f>Ansøgning!A875</f>
        <v/>
      </c>
      <c r="B860" s="80">
        <f>Ansøgning!B875</f>
        <v>0</v>
      </c>
      <c r="C860" s="81">
        <f>Ansøgning!C875</f>
        <v>0</v>
      </c>
      <c r="D860" s="75" t="s">
        <v>74</v>
      </c>
      <c r="I860" s="76" t="str">
        <f t="shared" si="13"/>
        <v/>
      </c>
    </row>
    <row r="861" spans="1:9" x14ac:dyDescent="0.3">
      <c r="A861" s="79" t="str">
        <f>Ansøgning!A876</f>
        <v/>
      </c>
      <c r="B861" s="80">
        <f>Ansøgning!B876</f>
        <v>0</v>
      </c>
      <c r="C861" s="81">
        <f>Ansøgning!C876</f>
        <v>0</v>
      </c>
      <c r="D861" s="75" t="s">
        <v>74</v>
      </c>
      <c r="I861" s="76" t="str">
        <f t="shared" si="13"/>
        <v/>
      </c>
    </row>
    <row r="862" spans="1:9" x14ac:dyDescent="0.3">
      <c r="A862" s="79" t="str">
        <f>Ansøgning!A877</f>
        <v/>
      </c>
      <c r="B862" s="80">
        <f>Ansøgning!B877</f>
        <v>0</v>
      </c>
      <c r="C862" s="81">
        <f>Ansøgning!C877</f>
        <v>0</v>
      </c>
      <c r="D862" s="75" t="s">
        <v>74</v>
      </c>
      <c r="I862" s="76" t="str">
        <f t="shared" si="13"/>
        <v/>
      </c>
    </row>
    <row r="863" spans="1:9" x14ac:dyDescent="0.3">
      <c r="A863" s="79" t="str">
        <f>Ansøgning!A878</f>
        <v/>
      </c>
      <c r="B863" s="80">
        <f>Ansøgning!B878</f>
        <v>0</v>
      </c>
      <c r="C863" s="81">
        <f>Ansøgning!C878</f>
        <v>0</v>
      </c>
      <c r="D863" s="75" t="s">
        <v>74</v>
      </c>
      <c r="I863" s="76" t="str">
        <f t="shared" si="13"/>
        <v/>
      </c>
    </row>
    <row r="864" spans="1:9" x14ac:dyDescent="0.3">
      <c r="A864" s="79" t="str">
        <f>Ansøgning!A879</f>
        <v/>
      </c>
      <c r="B864" s="80">
        <f>Ansøgning!B879</f>
        <v>0</v>
      </c>
      <c r="C864" s="81">
        <f>Ansøgning!C879</f>
        <v>0</v>
      </c>
      <c r="D864" s="75" t="s">
        <v>74</v>
      </c>
      <c r="I864" s="76" t="str">
        <f t="shared" si="13"/>
        <v/>
      </c>
    </row>
    <row r="865" spans="1:9" x14ac:dyDescent="0.3">
      <c r="A865" s="79" t="str">
        <f>Ansøgning!A880</f>
        <v/>
      </c>
      <c r="B865" s="80">
        <f>Ansøgning!B880</f>
        <v>0</v>
      </c>
      <c r="C865" s="81">
        <f>Ansøgning!C880</f>
        <v>0</v>
      </c>
      <c r="D865" s="75" t="s">
        <v>74</v>
      </c>
      <c r="I865" s="76" t="str">
        <f t="shared" si="13"/>
        <v/>
      </c>
    </row>
    <row r="866" spans="1:9" x14ac:dyDescent="0.3">
      <c r="A866" s="79" t="str">
        <f>Ansøgning!A881</f>
        <v/>
      </c>
      <c r="B866" s="80">
        <f>Ansøgning!B881</f>
        <v>0</v>
      </c>
      <c r="C866" s="81">
        <f>Ansøgning!C881</f>
        <v>0</v>
      </c>
      <c r="D866" s="75" t="s">
        <v>74</v>
      </c>
      <c r="I866" s="76" t="str">
        <f t="shared" si="13"/>
        <v/>
      </c>
    </row>
    <row r="867" spans="1:9" x14ac:dyDescent="0.3">
      <c r="A867" s="79" t="str">
        <f>Ansøgning!A882</f>
        <v/>
      </c>
      <c r="B867" s="80">
        <f>Ansøgning!B882</f>
        <v>0</v>
      </c>
      <c r="C867" s="81">
        <f>Ansøgning!C882</f>
        <v>0</v>
      </c>
      <c r="D867" s="75" t="s">
        <v>74</v>
      </c>
      <c r="I867" s="76" t="str">
        <f t="shared" si="13"/>
        <v/>
      </c>
    </row>
    <row r="868" spans="1:9" x14ac:dyDescent="0.3">
      <c r="A868" s="79" t="str">
        <f>Ansøgning!A883</f>
        <v/>
      </c>
      <c r="B868" s="80">
        <f>Ansøgning!B883</f>
        <v>0</v>
      </c>
      <c r="C868" s="81">
        <f>Ansøgning!C883</f>
        <v>0</v>
      </c>
      <c r="D868" s="75" t="s">
        <v>74</v>
      </c>
      <c r="I868" s="76" t="str">
        <f t="shared" si="13"/>
        <v/>
      </c>
    </row>
    <row r="869" spans="1:9" x14ac:dyDescent="0.3">
      <c r="A869" s="79" t="str">
        <f>Ansøgning!A884</f>
        <v/>
      </c>
      <c r="B869" s="80">
        <f>Ansøgning!B884</f>
        <v>0</v>
      </c>
      <c r="C869" s="81">
        <f>Ansøgning!C884</f>
        <v>0</v>
      </c>
      <c r="D869" s="75" t="s">
        <v>74</v>
      </c>
      <c r="I869" s="76" t="str">
        <f t="shared" si="13"/>
        <v/>
      </c>
    </row>
    <row r="870" spans="1:9" x14ac:dyDescent="0.3">
      <c r="A870" s="79" t="str">
        <f>Ansøgning!A885</f>
        <v/>
      </c>
      <c r="B870" s="80">
        <f>Ansøgning!B885</f>
        <v>0</v>
      </c>
      <c r="C870" s="81">
        <f>Ansøgning!C885</f>
        <v>0</v>
      </c>
      <c r="D870" s="75" t="s">
        <v>74</v>
      </c>
      <c r="I870" s="76" t="str">
        <f t="shared" si="13"/>
        <v/>
      </c>
    </row>
    <row r="871" spans="1:9" x14ac:dyDescent="0.3">
      <c r="A871" s="79" t="str">
        <f>Ansøgning!A886</f>
        <v/>
      </c>
      <c r="B871" s="80">
        <f>Ansøgning!B886</f>
        <v>0</v>
      </c>
      <c r="C871" s="81">
        <f>Ansøgning!C886</f>
        <v>0</v>
      </c>
      <c r="D871" s="75" t="s">
        <v>74</v>
      </c>
      <c r="I871" s="76" t="str">
        <f t="shared" si="13"/>
        <v/>
      </c>
    </row>
    <row r="872" spans="1:9" x14ac:dyDescent="0.3">
      <c r="A872" s="79" t="str">
        <f>Ansøgning!A887</f>
        <v/>
      </c>
      <c r="B872" s="80">
        <f>Ansøgning!B887</f>
        <v>0</v>
      </c>
      <c r="C872" s="81">
        <f>Ansøgning!C887</f>
        <v>0</v>
      </c>
      <c r="D872" s="75" t="s">
        <v>74</v>
      </c>
      <c r="I872" s="76" t="str">
        <f t="shared" si="13"/>
        <v/>
      </c>
    </row>
    <row r="873" spans="1:9" x14ac:dyDescent="0.3">
      <c r="A873" s="79" t="str">
        <f>Ansøgning!A888</f>
        <v/>
      </c>
      <c r="B873" s="80">
        <f>Ansøgning!B888</f>
        <v>0</v>
      </c>
      <c r="C873" s="81">
        <f>Ansøgning!C888</f>
        <v>0</v>
      </c>
      <c r="D873" s="75" t="s">
        <v>74</v>
      </c>
      <c r="I873" s="76" t="str">
        <f t="shared" si="13"/>
        <v/>
      </c>
    </row>
    <row r="874" spans="1:9" x14ac:dyDescent="0.3">
      <c r="A874" s="79" t="str">
        <f>Ansøgning!A889</f>
        <v/>
      </c>
      <c r="B874" s="80">
        <f>Ansøgning!B889</f>
        <v>0</v>
      </c>
      <c r="C874" s="81">
        <f>Ansøgning!C889</f>
        <v>0</v>
      </c>
      <c r="D874" s="75" t="s">
        <v>74</v>
      </c>
      <c r="I874" s="76" t="str">
        <f t="shared" si="13"/>
        <v/>
      </c>
    </row>
    <row r="875" spans="1:9" x14ac:dyDescent="0.3">
      <c r="A875" s="79" t="str">
        <f>Ansøgning!A890</f>
        <v/>
      </c>
      <c r="B875" s="80">
        <f>Ansøgning!B890</f>
        <v>0</v>
      </c>
      <c r="C875" s="81">
        <f>Ansøgning!C890</f>
        <v>0</v>
      </c>
      <c r="D875" s="75" t="s">
        <v>74</v>
      </c>
      <c r="I875" s="76" t="str">
        <f t="shared" si="13"/>
        <v/>
      </c>
    </row>
    <row r="876" spans="1:9" x14ac:dyDescent="0.3">
      <c r="A876" s="79" t="str">
        <f>Ansøgning!A891</f>
        <v/>
      </c>
      <c r="B876" s="80">
        <f>Ansøgning!B891</f>
        <v>0</v>
      </c>
      <c r="C876" s="81">
        <f>Ansøgning!C891</f>
        <v>0</v>
      </c>
      <c r="D876" s="75" t="s">
        <v>74</v>
      </c>
      <c r="I876" s="76" t="str">
        <f t="shared" si="13"/>
        <v/>
      </c>
    </row>
    <row r="877" spans="1:9" x14ac:dyDescent="0.3">
      <c r="A877" s="79" t="str">
        <f>Ansøgning!A892</f>
        <v/>
      </c>
      <c r="B877" s="80">
        <f>Ansøgning!B892</f>
        <v>0</v>
      </c>
      <c r="C877" s="81">
        <f>Ansøgning!C892</f>
        <v>0</v>
      </c>
      <c r="D877" s="75" t="s">
        <v>74</v>
      </c>
      <c r="I877" s="76" t="str">
        <f t="shared" si="13"/>
        <v/>
      </c>
    </row>
    <row r="878" spans="1:9" x14ac:dyDescent="0.3">
      <c r="A878" s="79" t="str">
        <f>Ansøgning!A893</f>
        <v/>
      </c>
      <c r="B878" s="80">
        <f>Ansøgning!B893</f>
        <v>0</v>
      </c>
      <c r="C878" s="81">
        <f>Ansøgning!C893</f>
        <v>0</v>
      </c>
      <c r="D878" s="75" t="s">
        <v>74</v>
      </c>
      <c r="I878" s="76" t="str">
        <f t="shared" si="13"/>
        <v/>
      </c>
    </row>
    <row r="879" spans="1:9" x14ac:dyDescent="0.3">
      <c r="A879" s="79" t="str">
        <f>Ansøgning!A894</f>
        <v/>
      </c>
      <c r="B879" s="80">
        <f>Ansøgning!B894</f>
        <v>0</v>
      </c>
      <c r="C879" s="81">
        <f>Ansøgning!C894</f>
        <v>0</v>
      </c>
      <c r="D879" s="75" t="s">
        <v>74</v>
      </c>
      <c r="I879" s="76" t="str">
        <f t="shared" si="13"/>
        <v/>
      </c>
    </row>
    <row r="880" spans="1:9" x14ac:dyDescent="0.3">
      <c r="A880" s="79" t="str">
        <f>Ansøgning!A895</f>
        <v/>
      </c>
      <c r="B880" s="80">
        <f>Ansøgning!B895</f>
        <v>0</v>
      </c>
      <c r="C880" s="81">
        <f>Ansøgning!C895</f>
        <v>0</v>
      </c>
      <c r="D880" s="75" t="s">
        <v>74</v>
      </c>
      <c r="I880" s="76" t="str">
        <f t="shared" si="13"/>
        <v/>
      </c>
    </row>
    <row r="881" spans="1:9" x14ac:dyDescent="0.3">
      <c r="A881" s="79" t="str">
        <f>Ansøgning!A896</f>
        <v/>
      </c>
      <c r="B881" s="80">
        <f>Ansøgning!B896</f>
        <v>0</v>
      </c>
      <c r="C881" s="81">
        <f>Ansøgning!C896</f>
        <v>0</v>
      </c>
      <c r="D881" s="75" t="s">
        <v>74</v>
      </c>
      <c r="I881" s="76" t="str">
        <f t="shared" si="13"/>
        <v/>
      </c>
    </row>
    <row r="882" spans="1:9" x14ac:dyDescent="0.3">
      <c r="A882" s="79" t="str">
        <f>Ansøgning!A897</f>
        <v/>
      </c>
      <c r="B882" s="80">
        <f>Ansøgning!B897</f>
        <v>0</v>
      </c>
      <c r="C882" s="81">
        <f>Ansøgning!C897</f>
        <v>0</v>
      </c>
      <c r="D882" s="75" t="s">
        <v>74</v>
      </c>
      <c r="I882" s="76" t="str">
        <f t="shared" si="13"/>
        <v/>
      </c>
    </row>
    <row r="883" spans="1:9" x14ac:dyDescent="0.3">
      <c r="A883" s="79" t="str">
        <f>Ansøgning!A898</f>
        <v/>
      </c>
      <c r="B883" s="80">
        <f>Ansøgning!B898</f>
        <v>0</v>
      </c>
      <c r="C883" s="81">
        <f>Ansøgning!C898</f>
        <v>0</v>
      </c>
      <c r="D883" s="75" t="s">
        <v>74</v>
      </c>
      <c r="I883" s="76" t="str">
        <f t="shared" si="13"/>
        <v/>
      </c>
    </row>
    <row r="884" spans="1:9" x14ac:dyDescent="0.3">
      <c r="A884" s="79" t="str">
        <f>Ansøgning!A899</f>
        <v/>
      </c>
      <c r="B884" s="80">
        <f>Ansøgning!B899</f>
        <v>0</v>
      </c>
      <c r="C884" s="81">
        <f>Ansøgning!C899</f>
        <v>0</v>
      </c>
      <c r="D884" s="75" t="s">
        <v>74</v>
      </c>
      <c r="I884" s="76" t="str">
        <f t="shared" si="13"/>
        <v/>
      </c>
    </row>
    <row r="885" spans="1:9" x14ac:dyDescent="0.3">
      <c r="A885" s="79" t="str">
        <f>Ansøgning!A900</f>
        <v/>
      </c>
      <c r="B885" s="80">
        <f>Ansøgning!B900</f>
        <v>0</v>
      </c>
      <c r="C885" s="81">
        <f>Ansøgning!C900</f>
        <v>0</v>
      </c>
      <c r="D885" s="75" t="s">
        <v>74</v>
      </c>
      <c r="I885" s="76" t="str">
        <f t="shared" si="13"/>
        <v/>
      </c>
    </row>
    <row r="886" spans="1:9" x14ac:dyDescent="0.3">
      <c r="A886" s="79" t="str">
        <f>Ansøgning!A901</f>
        <v/>
      </c>
      <c r="B886" s="80">
        <f>Ansøgning!B901</f>
        <v>0</v>
      </c>
      <c r="C886" s="81">
        <f>Ansøgning!C901</f>
        <v>0</v>
      </c>
      <c r="D886" s="75" t="s">
        <v>74</v>
      </c>
      <c r="I886" s="76" t="str">
        <f t="shared" si="13"/>
        <v/>
      </c>
    </row>
    <row r="887" spans="1:9" x14ac:dyDescent="0.3">
      <c r="A887" s="79" t="str">
        <f>Ansøgning!A902</f>
        <v/>
      </c>
      <c r="B887" s="80">
        <f>Ansøgning!B902</f>
        <v>0</v>
      </c>
      <c r="C887" s="81">
        <f>Ansøgning!C902</f>
        <v>0</v>
      </c>
      <c r="D887" s="75" t="s">
        <v>74</v>
      </c>
      <c r="I887" s="76" t="str">
        <f t="shared" si="13"/>
        <v/>
      </c>
    </row>
    <row r="888" spans="1:9" x14ac:dyDescent="0.3">
      <c r="A888" s="79" t="str">
        <f>Ansøgning!A903</f>
        <v/>
      </c>
      <c r="B888" s="80">
        <f>Ansøgning!B903</f>
        <v>0</v>
      </c>
      <c r="C888" s="81">
        <f>Ansøgning!C903</f>
        <v>0</v>
      </c>
      <c r="D888" s="75" t="s">
        <v>74</v>
      </c>
      <c r="I888" s="76" t="str">
        <f t="shared" si="13"/>
        <v/>
      </c>
    </row>
    <row r="889" spans="1:9" x14ac:dyDescent="0.3">
      <c r="A889" s="79" t="str">
        <f>Ansøgning!A904</f>
        <v/>
      </c>
      <c r="B889" s="80">
        <f>Ansøgning!B904</f>
        <v>0</v>
      </c>
      <c r="C889" s="81">
        <f>Ansøgning!C904</f>
        <v>0</v>
      </c>
      <c r="D889" s="75" t="s">
        <v>74</v>
      </c>
      <c r="I889" s="76" t="str">
        <f t="shared" si="13"/>
        <v/>
      </c>
    </row>
    <row r="890" spans="1:9" x14ac:dyDescent="0.3">
      <c r="A890" s="79" t="str">
        <f>Ansøgning!A905</f>
        <v/>
      </c>
      <c r="B890" s="80">
        <f>Ansøgning!B905</f>
        <v>0</v>
      </c>
      <c r="C890" s="81">
        <f>Ansøgning!C905</f>
        <v>0</v>
      </c>
      <c r="D890" s="75" t="s">
        <v>74</v>
      </c>
      <c r="I890" s="76" t="str">
        <f t="shared" si="13"/>
        <v/>
      </c>
    </row>
    <row r="891" spans="1:9" x14ac:dyDescent="0.3">
      <c r="A891" s="79" t="str">
        <f>Ansøgning!A906</f>
        <v/>
      </c>
      <c r="B891" s="80">
        <f>Ansøgning!B906</f>
        <v>0</v>
      </c>
      <c r="C891" s="81">
        <f>Ansøgning!C906</f>
        <v>0</v>
      </c>
      <c r="D891" s="75" t="s">
        <v>74</v>
      </c>
      <c r="I891" s="76" t="str">
        <f t="shared" si="13"/>
        <v/>
      </c>
    </row>
    <row r="892" spans="1:9" x14ac:dyDescent="0.3">
      <c r="A892" s="79" t="str">
        <f>Ansøgning!A907</f>
        <v/>
      </c>
      <c r="B892" s="80">
        <f>Ansøgning!B907</f>
        <v>0</v>
      </c>
      <c r="C892" s="81">
        <f>Ansøgning!C907</f>
        <v>0</v>
      </c>
      <c r="D892" s="75" t="s">
        <v>74</v>
      </c>
      <c r="I892" s="76" t="str">
        <f t="shared" si="13"/>
        <v/>
      </c>
    </row>
    <row r="893" spans="1:9" x14ac:dyDescent="0.3">
      <c r="A893" s="79" t="str">
        <f>Ansøgning!A908</f>
        <v/>
      </c>
      <c r="B893" s="80">
        <f>Ansøgning!B908</f>
        <v>0</v>
      </c>
      <c r="C893" s="81">
        <f>Ansøgning!C908</f>
        <v>0</v>
      </c>
      <c r="D893" s="75" t="s">
        <v>74</v>
      </c>
      <c r="I893" s="76" t="str">
        <f t="shared" si="13"/>
        <v/>
      </c>
    </row>
    <row r="894" spans="1:9" x14ac:dyDescent="0.3">
      <c r="A894" s="79" t="str">
        <f>Ansøgning!A909</f>
        <v/>
      </c>
      <c r="B894" s="80">
        <f>Ansøgning!B909</f>
        <v>0</v>
      </c>
      <c r="C894" s="81">
        <f>Ansøgning!C909</f>
        <v>0</v>
      </c>
      <c r="D894" s="75" t="s">
        <v>74</v>
      </c>
      <c r="I894" s="76" t="str">
        <f t="shared" si="13"/>
        <v/>
      </c>
    </row>
    <row r="895" spans="1:9" x14ac:dyDescent="0.3">
      <c r="A895" s="79" t="str">
        <f>Ansøgning!A910</f>
        <v/>
      </c>
      <c r="B895" s="80">
        <f>Ansøgning!B910</f>
        <v>0</v>
      </c>
      <c r="C895" s="81">
        <f>Ansøgning!C910</f>
        <v>0</v>
      </c>
      <c r="D895" s="75" t="s">
        <v>74</v>
      </c>
      <c r="I895" s="76" t="str">
        <f t="shared" si="13"/>
        <v/>
      </c>
    </row>
    <row r="896" spans="1:9" x14ac:dyDescent="0.3">
      <c r="A896" s="79" t="str">
        <f>Ansøgning!A911</f>
        <v/>
      </c>
      <c r="B896" s="80">
        <f>Ansøgning!B911</f>
        <v>0</v>
      </c>
      <c r="C896" s="81">
        <f>Ansøgning!C911</f>
        <v>0</v>
      </c>
      <c r="D896" s="75" t="s">
        <v>74</v>
      </c>
      <c r="I896" s="76" t="str">
        <f t="shared" si="13"/>
        <v/>
      </c>
    </row>
    <row r="897" spans="1:9" x14ac:dyDescent="0.3">
      <c r="A897" s="79" t="str">
        <f>Ansøgning!A912</f>
        <v/>
      </c>
      <c r="B897" s="80">
        <f>Ansøgning!B912</f>
        <v>0</v>
      </c>
      <c r="C897" s="81">
        <f>Ansøgning!C912</f>
        <v>0</v>
      </c>
      <c r="D897" s="75" t="s">
        <v>74</v>
      </c>
      <c r="I897" s="76" t="str">
        <f t="shared" si="13"/>
        <v/>
      </c>
    </row>
    <row r="898" spans="1:9" x14ac:dyDescent="0.3">
      <c r="A898" s="79" t="str">
        <f>Ansøgning!A913</f>
        <v/>
      </c>
      <c r="B898" s="80">
        <f>Ansøgning!B913</f>
        <v>0</v>
      </c>
      <c r="C898" s="81">
        <f>Ansøgning!C913</f>
        <v>0</v>
      </c>
      <c r="D898" s="75" t="s">
        <v>74</v>
      </c>
      <c r="I898" s="76" t="str">
        <f t="shared" si="13"/>
        <v/>
      </c>
    </row>
    <row r="899" spans="1:9" x14ac:dyDescent="0.3">
      <c r="A899" s="79" t="str">
        <f>Ansøgning!A914</f>
        <v/>
      </c>
      <c r="B899" s="80">
        <f>Ansøgning!B914</f>
        <v>0</v>
      </c>
      <c r="C899" s="81">
        <f>Ansøgning!C914</f>
        <v>0</v>
      </c>
      <c r="D899" s="75" t="s">
        <v>74</v>
      </c>
      <c r="I899" s="76" t="str">
        <f t="shared" si="13"/>
        <v/>
      </c>
    </row>
    <row r="900" spans="1:9" x14ac:dyDescent="0.3">
      <c r="A900" s="79" t="str">
        <f>Ansøgning!A915</f>
        <v/>
      </c>
      <c r="B900" s="80">
        <f>Ansøgning!B915</f>
        <v>0</v>
      </c>
      <c r="C900" s="81">
        <f>Ansøgning!C915</f>
        <v>0</v>
      </c>
      <c r="D900" s="75" t="s">
        <v>74</v>
      </c>
      <c r="I900" s="76" t="str">
        <f t="shared" si="13"/>
        <v/>
      </c>
    </row>
    <row r="901" spans="1:9" x14ac:dyDescent="0.3">
      <c r="A901" s="79" t="str">
        <f>Ansøgning!A916</f>
        <v/>
      </c>
      <c r="B901" s="80">
        <f>Ansøgning!B916</f>
        <v>0</v>
      </c>
      <c r="C901" s="81">
        <f>Ansøgning!C916</f>
        <v>0</v>
      </c>
      <c r="D901" s="75" t="s">
        <v>74</v>
      </c>
      <c r="I901" s="76" t="str">
        <f t="shared" si="13"/>
        <v/>
      </c>
    </row>
    <row r="902" spans="1:9" x14ac:dyDescent="0.3">
      <c r="A902" s="79" t="str">
        <f>Ansøgning!A917</f>
        <v/>
      </c>
      <c r="B902" s="80">
        <f>Ansøgning!B917</f>
        <v>0</v>
      </c>
      <c r="C902" s="81">
        <f>Ansøgning!C917</f>
        <v>0</v>
      </c>
      <c r="D902" s="75" t="s">
        <v>74</v>
      </c>
      <c r="I902" s="76" t="str">
        <f t="shared" si="13"/>
        <v/>
      </c>
    </row>
    <row r="903" spans="1:9" x14ac:dyDescent="0.3">
      <c r="A903" s="79" t="str">
        <f>Ansøgning!A918</f>
        <v/>
      </c>
      <c r="B903" s="80">
        <f>Ansøgning!B918</f>
        <v>0</v>
      </c>
      <c r="C903" s="81">
        <f>Ansøgning!C918</f>
        <v>0</v>
      </c>
      <c r="D903" s="75" t="s">
        <v>74</v>
      </c>
      <c r="I903" s="76" t="str">
        <f t="shared" ref="I903:I966" si="14">IF(D903="Ja",(E903-F903)+(G903-H903),"")</f>
        <v/>
      </c>
    </row>
    <row r="904" spans="1:9" x14ac:dyDescent="0.3">
      <c r="A904" s="79" t="str">
        <f>Ansøgning!A919</f>
        <v/>
      </c>
      <c r="B904" s="80">
        <f>Ansøgning!B919</f>
        <v>0</v>
      </c>
      <c r="C904" s="81">
        <f>Ansøgning!C919</f>
        <v>0</v>
      </c>
      <c r="D904" s="75" t="s">
        <v>74</v>
      </c>
      <c r="I904" s="76" t="str">
        <f t="shared" si="14"/>
        <v/>
      </c>
    </row>
    <row r="905" spans="1:9" x14ac:dyDescent="0.3">
      <c r="A905" s="79" t="str">
        <f>Ansøgning!A920</f>
        <v/>
      </c>
      <c r="B905" s="80">
        <f>Ansøgning!B920</f>
        <v>0</v>
      </c>
      <c r="C905" s="81">
        <f>Ansøgning!C920</f>
        <v>0</v>
      </c>
      <c r="D905" s="75" t="s">
        <v>74</v>
      </c>
      <c r="I905" s="76" t="str">
        <f t="shared" si="14"/>
        <v/>
      </c>
    </row>
    <row r="906" spans="1:9" x14ac:dyDescent="0.3">
      <c r="A906" s="79" t="str">
        <f>Ansøgning!A921</f>
        <v/>
      </c>
      <c r="B906" s="80">
        <f>Ansøgning!B921</f>
        <v>0</v>
      </c>
      <c r="C906" s="81">
        <f>Ansøgning!C921</f>
        <v>0</v>
      </c>
      <c r="D906" s="75" t="s">
        <v>74</v>
      </c>
      <c r="I906" s="76" t="str">
        <f t="shared" si="14"/>
        <v/>
      </c>
    </row>
    <row r="907" spans="1:9" x14ac:dyDescent="0.3">
      <c r="A907" s="79" t="str">
        <f>Ansøgning!A922</f>
        <v/>
      </c>
      <c r="B907" s="80">
        <f>Ansøgning!B922</f>
        <v>0</v>
      </c>
      <c r="C907" s="81">
        <f>Ansøgning!C922</f>
        <v>0</v>
      </c>
      <c r="D907" s="75" t="s">
        <v>74</v>
      </c>
      <c r="I907" s="76" t="str">
        <f t="shared" si="14"/>
        <v/>
      </c>
    </row>
    <row r="908" spans="1:9" x14ac:dyDescent="0.3">
      <c r="A908" s="79" t="str">
        <f>Ansøgning!A923</f>
        <v/>
      </c>
      <c r="B908" s="80">
        <f>Ansøgning!B923</f>
        <v>0</v>
      </c>
      <c r="C908" s="81">
        <f>Ansøgning!C923</f>
        <v>0</v>
      </c>
      <c r="D908" s="75" t="s">
        <v>74</v>
      </c>
      <c r="I908" s="76" t="str">
        <f t="shared" si="14"/>
        <v/>
      </c>
    </row>
    <row r="909" spans="1:9" x14ac:dyDescent="0.3">
      <c r="A909" s="79" t="str">
        <f>Ansøgning!A924</f>
        <v/>
      </c>
      <c r="B909" s="80">
        <f>Ansøgning!B924</f>
        <v>0</v>
      </c>
      <c r="C909" s="81">
        <f>Ansøgning!C924</f>
        <v>0</v>
      </c>
      <c r="D909" s="75" t="s">
        <v>74</v>
      </c>
      <c r="I909" s="76" t="str">
        <f t="shared" si="14"/>
        <v/>
      </c>
    </row>
    <row r="910" spans="1:9" x14ac:dyDescent="0.3">
      <c r="A910" s="79" t="str">
        <f>Ansøgning!A925</f>
        <v/>
      </c>
      <c r="B910" s="80">
        <f>Ansøgning!B925</f>
        <v>0</v>
      </c>
      <c r="C910" s="81">
        <f>Ansøgning!C925</f>
        <v>0</v>
      </c>
      <c r="D910" s="75" t="s">
        <v>74</v>
      </c>
      <c r="I910" s="76" t="str">
        <f t="shared" si="14"/>
        <v/>
      </c>
    </row>
    <row r="911" spans="1:9" x14ac:dyDescent="0.3">
      <c r="A911" s="79" t="str">
        <f>Ansøgning!A926</f>
        <v/>
      </c>
      <c r="B911" s="80">
        <f>Ansøgning!B926</f>
        <v>0</v>
      </c>
      <c r="C911" s="81">
        <f>Ansøgning!C926</f>
        <v>0</v>
      </c>
      <c r="D911" s="75" t="s">
        <v>74</v>
      </c>
      <c r="I911" s="76" t="str">
        <f t="shared" si="14"/>
        <v/>
      </c>
    </row>
    <row r="912" spans="1:9" x14ac:dyDescent="0.3">
      <c r="A912" s="79" t="str">
        <f>Ansøgning!A927</f>
        <v/>
      </c>
      <c r="B912" s="80">
        <f>Ansøgning!B927</f>
        <v>0</v>
      </c>
      <c r="C912" s="81">
        <f>Ansøgning!C927</f>
        <v>0</v>
      </c>
      <c r="D912" s="75" t="s">
        <v>74</v>
      </c>
      <c r="I912" s="76" t="str">
        <f t="shared" si="14"/>
        <v/>
      </c>
    </row>
    <row r="913" spans="1:9" x14ac:dyDescent="0.3">
      <c r="A913" s="79" t="str">
        <f>Ansøgning!A928</f>
        <v/>
      </c>
      <c r="B913" s="80">
        <f>Ansøgning!B928</f>
        <v>0</v>
      </c>
      <c r="C913" s="81">
        <f>Ansøgning!C928</f>
        <v>0</v>
      </c>
      <c r="D913" s="75" t="s">
        <v>74</v>
      </c>
      <c r="I913" s="76" t="str">
        <f t="shared" si="14"/>
        <v/>
      </c>
    </row>
    <row r="914" spans="1:9" x14ac:dyDescent="0.3">
      <c r="A914" s="79" t="str">
        <f>Ansøgning!A929</f>
        <v/>
      </c>
      <c r="B914" s="80">
        <f>Ansøgning!B929</f>
        <v>0</v>
      </c>
      <c r="C914" s="81">
        <f>Ansøgning!C929</f>
        <v>0</v>
      </c>
      <c r="D914" s="75" t="s">
        <v>74</v>
      </c>
      <c r="I914" s="76" t="str">
        <f t="shared" si="14"/>
        <v/>
      </c>
    </row>
    <row r="915" spans="1:9" x14ac:dyDescent="0.3">
      <c r="A915" s="79" t="str">
        <f>Ansøgning!A930</f>
        <v/>
      </c>
      <c r="B915" s="80">
        <f>Ansøgning!B930</f>
        <v>0</v>
      </c>
      <c r="C915" s="81">
        <f>Ansøgning!C930</f>
        <v>0</v>
      </c>
      <c r="D915" s="75" t="s">
        <v>74</v>
      </c>
      <c r="I915" s="76" t="str">
        <f t="shared" si="14"/>
        <v/>
      </c>
    </row>
    <row r="916" spans="1:9" x14ac:dyDescent="0.3">
      <c r="A916" s="79" t="str">
        <f>Ansøgning!A931</f>
        <v/>
      </c>
      <c r="B916" s="80">
        <f>Ansøgning!B931</f>
        <v>0</v>
      </c>
      <c r="C916" s="81">
        <f>Ansøgning!C931</f>
        <v>0</v>
      </c>
      <c r="D916" s="75" t="s">
        <v>74</v>
      </c>
      <c r="I916" s="76" t="str">
        <f t="shared" si="14"/>
        <v/>
      </c>
    </row>
    <row r="917" spans="1:9" x14ac:dyDescent="0.3">
      <c r="A917" s="79" t="str">
        <f>Ansøgning!A932</f>
        <v/>
      </c>
      <c r="B917" s="80">
        <f>Ansøgning!B932</f>
        <v>0</v>
      </c>
      <c r="C917" s="81">
        <f>Ansøgning!C932</f>
        <v>0</v>
      </c>
      <c r="D917" s="75" t="s">
        <v>74</v>
      </c>
      <c r="I917" s="76" t="str">
        <f t="shared" si="14"/>
        <v/>
      </c>
    </row>
    <row r="918" spans="1:9" x14ac:dyDescent="0.3">
      <c r="A918" s="79" t="str">
        <f>Ansøgning!A933</f>
        <v/>
      </c>
      <c r="B918" s="80">
        <f>Ansøgning!B933</f>
        <v>0</v>
      </c>
      <c r="C918" s="81">
        <f>Ansøgning!C933</f>
        <v>0</v>
      </c>
      <c r="D918" s="75" t="s">
        <v>74</v>
      </c>
      <c r="I918" s="76" t="str">
        <f t="shared" si="14"/>
        <v/>
      </c>
    </row>
    <row r="919" spans="1:9" x14ac:dyDescent="0.3">
      <c r="A919" s="79" t="str">
        <f>Ansøgning!A934</f>
        <v/>
      </c>
      <c r="B919" s="80">
        <f>Ansøgning!B934</f>
        <v>0</v>
      </c>
      <c r="C919" s="81">
        <f>Ansøgning!C934</f>
        <v>0</v>
      </c>
      <c r="D919" s="75" t="s">
        <v>74</v>
      </c>
      <c r="I919" s="76" t="str">
        <f t="shared" si="14"/>
        <v/>
      </c>
    </row>
    <row r="920" spans="1:9" x14ac:dyDescent="0.3">
      <c r="A920" s="79" t="str">
        <f>Ansøgning!A935</f>
        <v/>
      </c>
      <c r="B920" s="80">
        <f>Ansøgning!B935</f>
        <v>0</v>
      </c>
      <c r="C920" s="81">
        <f>Ansøgning!C935</f>
        <v>0</v>
      </c>
      <c r="D920" s="75" t="s">
        <v>74</v>
      </c>
      <c r="I920" s="76" t="str">
        <f t="shared" si="14"/>
        <v/>
      </c>
    </row>
    <row r="921" spans="1:9" x14ac:dyDescent="0.3">
      <c r="A921" s="79" t="str">
        <f>Ansøgning!A936</f>
        <v/>
      </c>
      <c r="B921" s="80">
        <f>Ansøgning!B936</f>
        <v>0</v>
      </c>
      <c r="C921" s="81">
        <f>Ansøgning!C936</f>
        <v>0</v>
      </c>
      <c r="D921" s="75" t="s">
        <v>74</v>
      </c>
      <c r="I921" s="76" t="str">
        <f t="shared" si="14"/>
        <v/>
      </c>
    </row>
    <row r="922" spans="1:9" x14ac:dyDescent="0.3">
      <c r="A922" s="79" t="str">
        <f>Ansøgning!A937</f>
        <v/>
      </c>
      <c r="B922" s="80">
        <f>Ansøgning!B937</f>
        <v>0</v>
      </c>
      <c r="C922" s="81">
        <f>Ansøgning!C937</f>
        <v>0</v>
      </c>
      <c r="D922" s="75" t="s">
        <v>74</v>
      </c>
      <c r="I922" s="76" t="str">
        <f t="shared" si="14"/>
        <v/>
      </c>
    </row>
    <row r="923" spans="1:9" x14ac:dyDescent="0.3">
      <c r="A923" s="79" t="str">
        <f>Ansøgning!A938</f>
        <v/>
      </c>
      <c r="B923" s="80">
        <f>Ansøgning!B938</f>
        <v>0</v>
      </c>
      <c r="C923" s="81">
        <f>Ansøgning!C938</f>
        <v>0</v>
      </c>
      <c r="D923" s="75" t="s">
        <v>74</v>
      </c>
      <c r="I923" s="76" t="str">
        <f t="shared" si="14"/>
        <v/>
      </c>
    </row>
    <row r="924" spans="1:9" x14ac:dyDescent="0.3">
      <c r="A924" s="79" t="str">
        <f>Ansøgning!A939</f>
        <v/>
      </c>
      <c r="B924" s="80">
        <f>Ansøgning!B939</f>
        <v>0</v>
      </c>
      <c r="C924" s="81">
        <f>Ansøgning!C939</f>
        <v>0</v>
      </c>
      <c r="D924" s="75" t="s">
        <v>74</v>
      </c>
      <c r="I924" s="76" t="str">
        <f t="shared" si="14"/>
        <v/>
      </c>
    </row>
    <row r="925" spans="1:9" x14ac:dyDescent="0.3">
      <c r="A925" s="79" t="str">
        <f>Ansøgning!A940</f>
        <v/>
      </c>
      <c r="B925" s="80">
        <f>Ansøgning!B940</f>
        <v>0</v>
      </c>
      <c r="C925" s="81">
        <f>Ansøgning!C940</f>
        <v>0</v>
      </c>
      <c r="D925" s="75" t="s">
        <v>74</v>
      </c>
      <c r="I925" s="76" t="str">
        <f t="shared" si="14"/>
        <v/>
      </c>
    </row>
    <row r="926" spans="1:9" x14ac:dyDescent="0.3">
      <c r="A926" s="79" t="str">
        <f>Ansøgning!A941</f>
        <v/>
      </c>
      <c r="B926" s="80">
        <f>Ansøgning!B941</f>
        <v>0</v>
      </c>
      <c r="C926" s="81">
        <f>Ansøgning!C941</f>
        <v>0</v>
      </c>
      <c r="D926" s="75" t="s">
        <v>74</v>
      </c>
      <c r="I926" s="76" t="str">
        <f t="shared" si="14"/>
        <v/>
      </c>
    </row>
    <row r="927" spans="1:9" x14ac:dyDescent="0.3">
      <c r="A927" s="79" t="str">
        <f>Ansøgning!A942</f>
        <v/>
      </c>
      <c r="B927" s="80">
        <f>Ansøgning!B942</f>
        <v>0</v>
      </c>
      <c r="C927" s="81">
        <f>Ansøgning!C942</f>
        <v>0</v>
      </c>
      <c r="D927" s="75" t="s">
        <v>74</v>
      </c>
      <c r="I927" s="76" t="str">
        <f t="shared" si="14"/>
        <v/>
      </c>
    </row>
    <row r="928" spans="1:9" x14ac:dyDescent="0.3">
      <c r="A928" s="79" t="str">
        <f>Ansøgning!A943</f>
        <v/>
      </c>
      <c r="B928" s="80">
        <f>Ansøgning!B943</f>
        <v>0</v>
      </c>
      <c r="C928" s="81">
        <f>Ansøgning!C943</f>
        <v>0</v>
      </c>
      <c r="D928" s="75" t="s">
        <v>74</v>
      </c>
      <c r="I928" s="76" t="str">
        <f t="shared" si="14"/>
        <v/>
      </c>
    </row>
    <row r="929" spans="1:9" x14ac:dyDescent="0.3">
      <c r="A929" s="79" t="str">
        <f>Ansøgning!A944</f>
        <v/>
      </c>
      <c r="B929" s="80">
        <f>Ansøgning!B944</f>
        <v>0</v>
      </c>
      <c r="C929" s="81">
        <f>Ansøgning!C944</f>
        <v>0</v>
      </c>
      <c r="D929" s="75" t="s">
        <v>74</v>
      </c>
      <c r="I929" s="76" t="str">
        <f t="shared" si="14"/>
        <v/>
      </c>
    </row>
    <row r="930" spans="1:9" x14ac:dyDescent="0.3">
      <c r="A930" s="79" t="str">
        <f>Ansøgning!A945</f>
        <v/>
      </c>
      <c r="B930" s="80">
        <f>Ansøgning!B945</f>
        <v>0</v>
      </c>
      <c r="C930" s="81">
        <f>Ansøgning!C945</f>
        <v>0</v>
      </c>
      <c r="D930" s="75" t="s">
        <v>74</v>
      </c>
      <c r="I930" s="76" t="str">
        <f t="shared" si="14"/>
        <v/>
      </c>
    </row>
    <row r="931" spans="1:9" x14ac:dyDescent="0.3">
      <c r="A931" s="79" t="str">
        <f>Ansøgning!A946</f>
        <v/>
      </c>
      <c r="B931" s="80">
        <f>Ansøgning!B946</f>
        <v>0</v>
      </c>
      <c r="C931" s="81">
        <f>Ansøgning!C946</f>
        <v>0</v>
      </c>
      <c r="D931" s="75" t="s">
        <v>74</v>
      </c>
      <c r="I931" s="76" t="str">
        <f t="shared" si="14"/>
        <v/>
      </c>
    </row>
    <row r="932" spans="1:9" x14ac:dyDescent="0.3">
      <c r="A932" s="79" t="str">
        <f>Ansøgning!A947</f>
        <v/>
      </c>
      <c r="B932" s="80">
        <f>Ansøgning!B947</f>
        <v>0</v>
      </c>
      <c r="C932" s="81">
        <f>Ansøgning!C947</f>
        <v>0</v>
      </c>
      <c r="D932" s="75" t="s">
        <v>74</v>
      </c>
      <c r="I932" s="76" t="str">
        <f t="shared" si="14"/>
        <v/>
      </c>
    </row>
    <row r="933" spans="1:9" x14ac:dyDescent="0.3">
      <c r="A933" s="79" t="str">
        <f>Ansøgning!A948</f>
        <v/>
      </c>
      <c r="B933" s="80">
        <f>Ansøgning!B948</f>
        <v>0</v>
      </c>
      <c r="C933" s="81">
        <f>Ansøgning!C948</f>
        <v>0</v>
      </c>
      <c r="D933" s="75" t="s">
        <v>74</v>
      </c>
      <c r="I933" s="76" t="str">
        <f t="shared" si="14"/>
        <v/>
      </c>
    </row>
    <row r="934" spans="1:9" x14ac:dyDescent="0.3">
      <c r="A934" s="79" t="str">
        <f>Ansøgning!A949</f>
        <v/>
      </c>
      <c r="B934" s="80">
        <f>Ansøgning!B949</f>
        <v>0</v>
      </c>
      <c r="C934" s="81">
        <f>Ansøgning!C949</f>
        <v>0</v>
      </c>
      <c r="D934" s="75" t="s">
        <v>74</v>
      </c>
      <c r="I934" s="76" t="str">
        <f t="shared" si="14"/>
        <v/>
      </c>
    </row>
    <row r="935" spans="1:9" x14ac:dyDescent="0.3">
      <c r="A935" s="79" t="str">
        <f>Ansøgning!A950</f>
        <v/>
      </c>
      <c r="B935" s="80">
        <f>Ansøgning!B950</f>
        <v>0</v>
      </c>
      <c r="C935" s="81">
        <f>Ansøgning!C950</f>
        <v>0</v>
      </c>
      <c r="D935" s="75" t="s">
        <v>74</v>
      </c>
      <c r="I935" s="76" t="str">
        <f t="shared" si="14"/>
        <v/>
      </c>
    </row>
    <row r="936" spans="1:9" x14ac:dyDescent="0.3">
      <c r="A936" s="79" t="str">
        <f>Ansøgning!A951</f>
        <v/>
      </c>
      <c r="B936" s="80">
        <f>Ansøgning!B951</f>
        <v>0</v>
      </c>
      <c r="C936" s="81">
        <f>Ansøgning!C951</f>
        <v>0</v>
      </c>
      <c r="D936" s="75" t="s">
        <v>74</v>
      </c>
      <c r="I936" s="76" t="str">
        <f t="shared" si="14"/>
        <v/>
      </c>
    </row>
    <row r="937" spans="1:9" x14ac:dyDescent="0.3">
      <c r="A937" s="79" t="str">
        <f>Ansøgning!A952</f>
        <v/>
      </c>
      <c r="B937" s="80">
        <f>Ansøgning!B952</f>
        <v>0</v>
      </c>
      <c r="C937" s="81">
        <f>Ansøgning!C952</f>
        <v>0</v>
      </c>
      <c r="D937" s="75" t="s">
        <v>74</v>
      </c>
      <c r="I937" s="76" t="str">
        <f t="shared" si="14"/>
        <v/>
      </c>
    </row>
    <row r="938" spans="1:9" x14ac:dyDescent="0.3">
      <c r="A938" s="79" t="str">
        <f>Ansøgning!A953</f>
        <v/>
      </c>
      <c r="B938" s="80">
        <f>Ansøgning!B953</f>
        <v>0</v>
      </c>
      <c r="C938" s="81">
        <f>Ansøgning!C953</f>
        <v>0</v>
      </c>
      <c r="D938" s="75" t="s">
        <v>74</v>
      </c>
      <c r="I938" s="76" t="str">
        <f t="shared" si="14"/>
        <v/>
      </c>
    </row>
    <row r="939" spans="1:9" x14ac:dyDescent="0.3">
      <c r="A939" s="79" t="str">
        <f>Ansøgning!A954</f>
        <v/>
      </c>
      <c r="B939" s="80">
        <f>Ansøgning!B954</f>
        <v>0</v>
      </c>
      <c r="C939" s="81">
        <f>Ansøgning!C954</f>
        <v>0</v>
      </c>
      <c r="D939" s="75" t="s">
        <v>74</v>
      </c>
      <c r="I939" s="76" t="str">
        <f t="shared" si="14"/>
        <v/>
      </c>
    </row>
    <row r="940" spans="1:9" x14ac:dyDescent="0.3">
      <c r="A940" s="79" t="str">
        <f>Ansøgning!A955</f>
        <v/>
      </c>
      <c r="B940" s="80">
        <f>Ansøgning!B955</f>
        <v>0</v>
      </c>
      <c r="C940" s="81">
        <f>Ansøgning!C955</f>
        <v>0</v>
      </c>
      <c r="D940" s="75" t="s">
        <v>74</v>
      </c>
      <c r="I940" s="76" t="str">
        <f t="shared" si="14"/>
        <v/>
      </c>
    </row>
    <row r="941" spans="1:9" x14ac:dyDescent="0.3">
      <c r="A941" s="79" t="str">
        <f>Ansøgning!A956</f>
        <v/>
      </c>
      <c r="B941" s="80">
        <f>Ansøgning!B956</f>
        <v>0</v>
      </c>
      <c r="C941" s="81">
        <f>Ansøgning!C956</f>
        <v>0</v>
      </c>
      <c r="D941" s="75" t="s">
        <v>74</v>
      </c>
      <c r="I941" s="76" t="str">
        <f t="shared" si="14"/>
        <v/>
      </c>
    </row>
    <row r="942" spans="1:9" x14ac:dyDescent="0.3">
      <c r="A942" s="79" t="str">
        <f>Ansøgning!A957</f>
        <v/>
      </c>
      <c r="B942" s="80">
        <f>Ansøgning!B957</f>
        <v>0</v>
      </c>
      <c r="C942" s="81">
        <f>Ansøgning!C957</f>
        <v>0</v>
      </c>
      <c r="D942" s="75" t="s">
        <v>74</v>
      </c>
      <c r="I942" s="76" t="str">
        <f t="shared" si="14"/>
        <v/>
      </c>
    </row>
    <row r="943" spans="1:9" x14ac:dyDescent="0.3">
      <c r="A943" s="79" t="str">
        <f>Ansøgning!A958</f>
        <v/>
      </c>
      <c r="B943" s="80">
        <f>Ansøgning!B958</f>
        <v>0</v>
      </c>
      <c r="C943" s="81">
        <f>Ansøgning!C958</f>
        <v>0</v>
      </c>
      <c r="D943" s="75" t="s">
        <v>74</v>
      </c>
      <c r="I943" s="76" t="str">
        <f t="shared" si="14"/>
        <v/>
      </c>
    </row>
    <row r="944" spans="1:9" x14ac:dyDescent="0.3">
      <c r="A944" s="79" t="str">
        <f>Ansøgning!A959</f>
        <v/>
      </c>
      <c r="B944" s="80">
        <f>Ansøgning!B959</f>
        <v>0</v>
      </c>
      <c r="C944" s="81">
        <f>Ansøgning!C959</f>
        <v>0</v>
      </c>
      <c r="D944" s="75" t="s">
        <v>74</v>
      </c>
      <c r="I944" s="76" t="str">
        <f t="shared" si="14"/>
        <v/>
      </c>
    </row>
    <row r="945" spans="1:9" x14ac:dyDescent="0.3">
      <c r="A945" s="79" t="str">
        <f>Ansøgning!A960</f>
        <v/>
      </c>
      <c r="B945" s="80">
        <f>Ansøgning!B960</f>
        <v>0</v>
      </c>
      <c r="C945" s="81">
        <f>Ansøgning!C960</f>
        <v>0</v>
      </c>
      <c r="D945" s="75" t="s">
        <v>74</v>
      </c>
      <c r="I945" s="76" t="str">
        <f t="shared" si="14"/>
        <v/>
      </c>
    </row>
    <row r="946" spans="1:9" x14ac:dyDescent="0.3">
      <c r="A946" s="79" t="str">
        <f>Ansøgning!A961</f>
        <v/>
      </c>
      <c r="B946" s="80">
        <f>Ansøgning!B961</f>
        <v>0</v>
      </c>
      <c r="C946" s="81">
        <f>Ansøgning!C961</f>
        <v>0</v>
      </c>
      <c r="D946" s="75" t="s">
        <v>74</v>
      </c>
      <c r="I946" s="76" t="str">
        <f t="shared" si="14"/>
        <v/>
      </c>
    </row>
    <row r="947" spans="1:9" x14ac:dyDescent="0.3">
      <c r="A947" s="79" t="str">
        <f>Ansøgning!A962</f>
        <v/>
      </c>
      <c r="B947" s="80">
        <f>Ansøgning!B962</f>
        <v>0</v>
      </c>
      <c r="C947" s="81">
        <f>Ansøgning!C962</f>
        <v>0</v>
      </c>
      <c r="D947" s="75" t="s">
        <v>74</v>
      </c>
      <c r="I947" s="76" t="str">
        <f t="shared" si="14"/>
        <v/>
      </c>
    </row>
    <row r="948" spans="1:9" x14ac:dyDescent="0.3">
      <c r="A948" s="79" t="str">
        <f>Ansøgning!A963</f>
        <v/>
      </c>
      <c r="B948" s="80">
        <f>Ansøgning!B963</f>
        <v>0</v>
      </c>
      <c r="C948" s="81">
        <f>Ansøgning!C963</f>
        <v>0</v>
      </c>
      <c r="D948" s="75" t="s">
        <v>74</v>
      </c>
      <c r="I948" s="76" t="str">
        <f t="shared" si="14"/>
        <v/>
      </c>
    </row>
    <row r="949" spans="1:9" x14ac:dyDescent="0.3">
      <c r="A949" s="79" t="str">
        <f>Ansøgning!A964</f>
        <v/>
      </c>
      <c r="B949" s="80">
        <f>Ansøgning!B964</f>
        <v>0</v>
      </c>
      <c r="C949" s="81">
        <f>Ansøgning!C964</f>
        <v>0</v>
      </c>
      <c r="D949" s="75" t="s">
        <v>74</v>
      </c>
      <c r="I949" s="76" t="str">
        <f t="shared" si="14"/>
        <v/>
      </c>
    </row>
    <row r="950" spans="1:9" x14ac:dyDescent="0.3">
      <c r="A950" s="79" t="str">
        <f>Ansøgning!A965</f>
        <v/>
      </c>
      <c r="B950" s="80">
        <f>Ansøgning!B965</f>
        <v>0</v>
      </c>
      <c r="C950" s="81">
        <f>Ansøgning!C965</f>
        <v>0</v>
      </c>
      <c r="D950" s="75" t="s">
        <v>74</v>
      </c>
      <c r="I950" s="76" t="str">
        <f t="shared" si="14"/>
        <v/>
      </c>
    </row>
    <row r="951" spans="1:9" x14ac:dyDescent="0.3">
      <c r="A951" s="79" t="str">
        <f>Ansøgning!A966</f>
        <v/>
      </c>
      <c r="B951" s="80">
        <f>Ansøgning!B966</f>
        <v>0</v>
      </c>
      <c r="C951" s="81">
        <f>Ansøgning!C966</f>
        <v>0</v>
      </c>
      <c r="D951" s="75" t="s">
        <v>74</v>
      </c>
      <c r="I951" s="76" t="str">
        <f t="shared" si="14"/>
        <v/>
      </c>
    </row>
    <row r="952" spans="1:9" x14ac:dyDescent="0.3">
      <c r="A952" s="79" t="str">
        <f>Ansøgning!A967</f>
        <v/>
      </c>
      <c r="B952" s="80">
        <f>Ansøgning!B967</f>
        <v>0</v>
      </c>
      <c r="C952" s="81">
        <f>Ansøgning!C967</f>
        <v>0</v>
      </c>
      <c r="D952" s="75" t="s">
        <v>74</v>
      </c>
      <c r="I952" s="76" t="str">
        <f t="shared" si="14"/>
        <v/>
      </c>
    </row>
    <row r="953" spans="1:9" x14ac:dyDescent="0.3">
      <c r="A953" s="79" t="str">
        <f>Ansøgning!A968</f>
        <v/>
      </c>
      <c r="B953" s="80">
        <f>Ansøgning!B968</f>
        <v>0</v>
      </c>
      <c r="C953" s="81">
        <f>Ansøgning!C968</f>
        <v>0</v>
      </c>
      <c r="D953" s="75" t="s">
        <v>74</v>
      </c>
      <c r="I953" s="76" t="str">
        <f t="shared" si="14"/>
        <v/>
      </c>
    </row>
    <row r="954" spans="1:9" x14ac:dyDescent="0.3">
      <c r="A954" s="79" t="str">
        <f>Ansøgning!A969</f>
        <v/>
      </c>
      <c r="B954" s="80">
        <f>Ansøgning!B969</f>
        <v>0</v>
      </c>
      <c r="C954" s="81">
        <f>Ansøgning!C969</f>
        <v>0</v>
      </c>
      <c r="D954" s="75" t="s">
        <v>74</v>
      </c>
      <c r="I954" s="76" t="str">
        <f t="shared" si="14"/>
        <v/>
      </c>
    </row>
    <row r="955" spans="1:9" x14ac:dyDescent="0.3">
      <c r="A955" s="79" t="str">
        <f>Ansøgning!A970</f>
        <v/>
      </c>
      <c r="B955" s="80">
        <f>Ansøgning!B970</f>
        <v>0</v>
      </c>
      <c r="C955" s="81">
        <f>Ansøgning!C970</f>
        <v>0</v>
      </c>
      <c r="D955" s="75" t="s">
        <v>74</v>
      </c>
      <c r="I955" s="76" t="str">
        <f t="shared" si="14"/>
        <v/>
      </c>
    </row>
    <row r="956" spans="1:9" x14ac:dyDescent="0.3">
      <c r="A956" s="79" t="str">
        <f>Ansøgning!A971</f>
        <v/>
      </c>
      <c r="B956" s="80">
        <f>Ansøgning!B971</f>
        <v>0</v>
      </c>
      <c r="C956" s="81">
        <f>Ansøgning!C971</f>
        <v>0</v>
      </c>
      <c r="D956" s="75" t="s">
        <v>74</v>
      </c>
      <c r="I956" s="76" t="str">
        <f t="shared" si="14"/>
        <v/>
      </c>
    </row>
    <row r="957" spans="1:9" x14ac:dyDescent="0.3">
      <c r="A957" s="79" t="str">
        <f>Ansøgning!A972</f>
        <v/>
      </c>
      <c r="B957" s="80">
        <f>Ansøgning!B972</f>
        <v>0</v>
      </c>
      <c r="C957" s="81">
        <f>Ansøgning!C972</f>
        <v>0</v>
      </c>
      <c r="D957" s="75" t="s">
        <v>74</v>
      </c>
      <c r="I957" s="76" t="str">
        <f t="shared" si="14"/>
        <v/>
      </c>
    </row>
    <row r="958" spans="1:9" x14ac:dyDescent="0.3">
      <c r="A958" s="79" t="str">
        <f>Ansøgning!A973</f>
        <v/>
      </c>
      <c r="B958" s="80">
        <f>Ansøgning!B973</f>
        <v>0</v>
      </c>
      <c r="C958" s="81">
        <f>Ansøgning!C973</f>
        <v>0</v>
      </c>
      <c r="D958" s="75" t="s">
        <v>74</v>
      </c>
      <c r="I958" s="76" t="str">
        <f t="shared" si="14"/>
        <v/>
      </c>
    </row>
    <row r="959" spans="1:9" x14ac:dyDescent="0.3">
      <c r="A959" s="79" t="str">
        <f>Ansøgning!A974</f>
        <v/>
      </c>
      <c r="B959" s="80">
        <f>Ansøgning!B974</f>
        <v>0</v>
      </c>
      <c r="C959" s="81">
        <f>Ansøgning!C974</f>
        <v>0</v>
      </c>
      <c r="D959" s="75" t="s">
        <v>74</v>
      </c>
      <c r="I959" s="76" t="str">
        <f t="shared" si="14"/>
        <v/>
      </c>
    </row>
    <row r="960" spans="1:9" x14ac:dyDescent="0.3">
      <c r="A960" s="79" t="str">
        <f>Ansøgning!A975</f>
        <v/>
      </c>
      <c r="B960" s="80">
        <f>Ansøgning!B975</f>
        <v>0</v>
      </c>
      <c r="C960" s="81">
        <f>Ansøgning!C975</f>
        <v>0</v>
      </c>
      <c r="D960" s="75" t="s">
        <v>74</v>
      </c>
      <c r="I960" s="76" t="str">
        <f t="shared" si="14"/>
        <v/>
      </c>
    </row>
    <row r="961" spans="1:9" x14ac:dyDescent="0.3">
      <c r="A961" s="79" t="str">
        <f>Ansøgning!A976</f>
        <v/>
      </c>
      <c r="B961" s="80">
        <f>Ansøgning!B976</f>
        <v>0</v>
      </c>
      <c r="C961" s="81">
        <f>Ansøgning!C976</f>
        <v>0</v>
      </c>
      <c r="D961" s="75" t="s">
        <v>74</v>
      </c>
      <c r="I961" s="76" t="str">
        <f t="shared" si="14"/>
        <v/>
      </c>
    </row>
    <row r="962" spans="1:9" x14ac:dyDescent="0.3">
      <c r="A962" s="79" t="str">
        <f>Ansøgning!A977</f>
        <v/>
      </c>
      <c r="B962" s="80">
        <f>Ansøgning!B977</f>
        <v>0</v>
      </c>
      <c r="C962" s="81">
        <f>Ansøgning!C977</f>
        <v>0</v>
      </c>
      <c r="D962" s="75" t="s">
        <v>74</v>
      </c>
      <c r="I962" s="76" t="str">
        <f t="shared" si="14"/>
        <v/>
      </c>
    </row>
    <row r="963" spans="1:9" x14ac:dyDescent="0.3">
      <c r="A963" s="79" t="str">
        <f>Ansøgning!A978</f>
        <v/>
      </c>
      <c r="B963" s="80">
        <f>Ansøgning!B978</f>
        <v>0</v>
      </c>
      <c r="C963" s="81">
        <f>Ansøgning!C978</f>
        <v>0</v>
      </c>
      <c r="D963" s="75" t="s">
        <v>74</v>
      </c>
      <c r="I963" s="76" t="str">
        <f t="shared" si="14"/>
        <v/>
      </c>
    </row>
    <row r="964" spans="1:9" x14ac:dyDescent="0.3">
      <c r="A964" s="79" t="str">
        <f>Ansøgning!A979</f>
        <v/>
      </c>
      <c r="B964" s="80">
        <f>Ansøgning!B979</f>
        <v>0</v>
      </c>
      <c r="C964" s="81">
        <f>Ansøgning!C979</f>
        <v>0</v>
      </c>
      <c r="D964" s="75" t="s">
        <v>74</v>
      </c>
      <c r="I964" s="76" t="str">
        <f t="shared" si="14"/>
        <v/>
      </c>
    </row>
    <row r="965" spans="1:9" x14ac:dyDescent="0.3">
      <c r="A965" s="79" t="str">
        <f>Ansøgning!A980</f>
        <v/>
      </c>
      <c r="B965" s="80">
        <f>Ansøgning!B980</f>
        <v>0</v>
      </c>
      <c r="C965" s="81">
        <f>Ansøgning!C980</f>
        <v>0</v>
      </c>
      <c r="D965" s="75" t="s">
        <v>74</v>
      </c>
      <c r="I965" s="76" t="str">
        <f t="shared" si="14"/>
        <v/>
      </c>
    </row>
    <row r="966" spans="1:9" x14ac:dyDescent="0.3">
      <c r="A966" s="79" t="str">
        <f>Ansøgning!A981</f>
        <v/>
      </c>
      <c r="B966" s="80">
        <f>Ansøgning!B981</f>
        <v>0</v>
      </c>
      <c r="C966" s="81">
        <f>Ansøgning!C981</f>
        <v>0</v>
      </c>
      <c r="D966" s="75" t="s">
        <v>74</v>
      </c>
      <c r="I966" s="76" t="str">
        <f t="shared" si="14"/>
        <v/>
      </c>
    </row>
    <row r="967" spans="1:9" x14ac:dyDescent="0.3">
      <c r="A967" s="79" t="str">
        <f>Ansøgning!A982</f>
        <v/>
      </c>
      <c r="B967" s="80">
        <f>Ansøgning!B982</f>
        <v>0</v>
      </c>
      <c r="C967" s="81">
        <f>Ansøgning!C982</f>
        <v>0</v>
      </c>
      <c r="D967" s="75" t="s">
        <v>74</v>
      </c>
      <c r="I967" s="76" t="str">
        <f t="shared" ref="I967:I1030" si="15">IF(D967="Ja",(E967-F967)+(G967-H967),"")</f>
        <v/>
      </c>
    </row>
    <row r="968" spans="1:9" x14ac:dyDescent="0.3">
      <c r="A968" s="79" t="str">
        <f>Ansøgning!A983</f>
        <v/>
      </c>
      <c r="B968" s="80">
        <f>Ansøgning!B983</f>
        <v>0</v>
      </c>
      <c r="C968" s="81">
        <f>Ansøgning!C983</f>
        <v>0</v>
      </c>
      <c r="D968" s="75" t="s">
        <v>74</v>
      </c>
      <c r="I968" s="76" t="str">
        <f t="shared" si="15"/>
        <v/>
      </c>
    </row>
    <row r="969" spans="1:9" x14ac:dyDescent="0.3">
      <c r="A969" s="79" t="str">
        <f>Ansøgning!A984</f>
        <v/>
      </c>
      <c r="B969" s="80">
        <f>Ansøgning!B984</f>
        <v>0</v>
      </c>
      <c r="C969" s="81">
        <f>Ansøgning!C984</f>
        <v>0</v>
      </c>
      <c r="D969" s="75" t="s">
        <v>74</v>
      </c>
      <c r="I969" s="76" t="str">
        <f t="shared" si="15"/>
        <v/>
      </c>
    </row>
    <row r="970" spans="1:9" x14ac:dyDescent="0.3">
      <c r="A970" s="79" t="str">
        <f>Ansøgning!A985</f>
        <v/>
      </c>
      <c r="B970" s="80">
        <f>Ansøgning!B985</f>
        <v>0</v>
      </c>
      <c r="C970" s="81">
        <f>Ansøgning!C985</f>
        <v>0</v>
      </c>
      <c r="D970" s="75" t="s">
        <v>74</v>
      </c>
      <c r="I970" s="76" t="str">
        <f t="shared" si="15"/>
        <v/>
      </c>
    </row>
    <row r="971" spans="1:9" x14ac:dyDescent="0.3">
      <c r="A971" s="79" t="str">
        <f>Ansøgning!A986</f>
        <v/>
      </c>
      <c r="B971" s="80">
        <f>Ansøgning!B986</f>
        <v>0</v>
      </c>
      <c r="C971" s="81">
        <f>Ansøgning!C986</f>
        <v>0</v>
      </c>
      <c r="D971" s="75" t="s">
        <v>74</v>
      </c>
      <c r="I971" s="76" t="str">
        <f t="shared" si="15"/>
        <v/>
      </c>
    </row>
    <row r="972" spans="1:9" x14ac:dyDescent="0.3">
      <c r="A972" s="79" t="str">
        <f>Ansøgning!A987</f>
        <v/>
      </c>
      <c r="B972" s="80">
        <f>Ansøgning!B987</f>
        <v>0</v>
      </c>
      <c r="C972" s="81">
        <f>Ansøgning!C987</f>
        <v>0</v>
      </c>
      <c r="D972" s="75" t="s">
        <v>74</v>
      </c>
      <c r="I972" s="76" t="str">
        <f t="shared" si="15"/>
        <v/>
      </c>
    </row>
    <row r="973" spans="1:9" x14ac:dyDescent="0.3">
      <c r="A973" s="79" t="str">
        <f>Ansøgning!A988</f>
        <v/>
      </c>
      <c r="B973" s="80">
        <f>Ansøgning!B988</f>
        <v>0</v>
      </c>
      <c r="C973" s="81">
        <f>Ansøgning!C988</f>
        <v>0</v>
      </c>
      <c r="D973" s="75" t="s">
        <v>74</v>
      </c>
      <c r="I973" s="76" t="str">
        <f t="shared" si="15"/>
        <v/>
      </c>
    </row>
    <row r="974" spans="1:9" x14ac:dyDescent="0.3">
      <c r="A974" s="79" t="str">
        <f>Ansøgning!A989</f>
        <v/>
      </c>
      <c r="B974" s="80">
        <f>Ansøgning!B989</f>
        <v>0</v>
      </c>
      <c r="C974" s="81">
        <f>Ansøgning!C989</f>
        <v>0</v>
      </c>
      <c r="D974" s="75" t="s">
        <v>74</v>
      </c>
      <c r="I974" s="76" t="str">
        <f t="shared" si="15"/>
        <v/>
      </c>
    </row>
    <row r="975" spans="1:9" x14ac:dyDescent="0.3">
      <c r="A975" s="79" t="str">
        <f>Ansøgning!A990</f>
        <v/>
      </c>
      <c r="B975" s="80">
        <f>Ansøgning!B990</f>
        <v>0</v>
      </c>
      <c r="C975" s="81">
        <f>Ansøgning!C990</f>
        <v>0</v>
      </c>
      <c r="D975" s="75" t="s">
        <v>74</v>
      </c>
      <c r="I975" s="76" t="str">
        <f t="shared" si="15"/>
        <v/>
      </c>
    </row>
    <row r="976" spans="1:9" x14ac:dyDescent="0.3">
      <c r="A976" s="79" t="str">
        <f>Ansøgning!A991</f>
        <v/>
      </c>
      <c r="B976" s="80">
        <f>Ansøgning!B991</f>
        <v>0</v>
      </c>
      <c r="C976" s="81">
        <f>Ansøgning!C991</f>
        <v>0</v>
      </c>
      <c r="D976" s="75" t="s">
        <v>74</v>
      </c>
      <c r="I976" s="76" t="str">
        <f t="shared" si="15"/>
        <v/>
      </c>
    </row>
    <row r="977" spans="1:9" x14ac:dyDescent="0.3">
      <c r="A977" s="79" t="str">
        <f>Ansøgning!A992</f>
        <v/>
      </c>
      <c r="B977" s="80">
        <f>Ansøgning!B992</f>
        <v>0</v>
      </c>
      <c r="C977" s="81">
        <f>Ansøgning!C992</f>
        <v>0</v>
      </c>
      <c r="D977" s="75" t="s">
        <v>74</v>
      </c>
      <c r="I977" s="76" t="str">
        <f t="shared" si="15"/>
        <v/>
      </c>
    </row>
    <row r="978" spans="1:9" x14ac:dyDescent="0.3">
      <c r="A978" s="79" t="str">
        <f>Ansøgning!A993</f>
        <v/>
      </c>
      <c r="B978" s="80">
        <f>Ansøgning!B993</f>
        <v>0</v>
      </c>
      <c r="C978" s="81">
        <f>Ansøgning!C993</f>
        <v>0</v>
      </c>
      <c r="D978" s="75" t="s">
        <v>74</v>
      </c>
      <c r="I978" s="76" t="str">
        <f t="shared" si="15"/>
        <v/>
      </c>
    </row>
    <row r="979" spans="1:9" x14ac:dyDescent="0.3">
      <c r="A979" s="79" t="str">
        <f>Ansøgning!A994</f>
        <v/>
      </c>
      <c r="B979" s="80">
        <f>Ansøgning!B994</f>
        <v>0</v>
      </c>
      <c r="C979" s="81">
        <f>Ansøgning!C994</f>
        <v>0</v>
      </c>
      <c r="D979" s="75" t="s">
        <v>74</v>
      </c>
      <c r="I979" s="76" t="str">
        <f t="shared" si="15"/>
        <v/>
      </c>
    </row>
    <row r="980" spans="1:9" x14ac:dyDescent="0.3">
      <c r="A980" s="79" t="str">
        <f>Ansøgning!A995</f>
        <v/>
      </c>
      <c r="B980" s="80">
        <f>Ansøgning!B995</f>
        <v>0</v>
      </c>
      <c r="C980" s="81">
        <f>Ansøgning!C995</f>
        <v>0</v>
      </c>
      <c r="D980" s="75" t="s">
        <v>74</v>
      </c>
      <c r="I980" s="76" t="str">
        <f t="shared" si="15"/>
        <v/>
      </c>
    </row>
    <row r="981" spans="1:9" x14ac:dyDescent="0.3">
      <c r="A981" s="79" t="str">
        <f>Ansøgning!A996</f>
        <v/>
      </c>
      <c r="B981" s="80">
        <f>Ansøgning!B996</f>
        <v>0</v>
      </c>
      <c r="C981" s="81">
        <f>Ansøgning!C996</f>
        <v>0</v>
      </c>
      <c r="D981" s="75" t="s">
        <v>74</v>
      </c>
      <c r="I981" s="76" t="str">
        <f t="shared" si="15"/>
        <v/>
      </c>
    </row>
    <row r="982" spans="1:9" x14ac:dyDescent="0.3">
      <c r="A982" s="79" t="str">
        <f>Ansøgning!A997</f>
        <v/>
      </c>
      <c r="B982" s="80">
        <f>Ansøgning!B997</f>
        <v>0</v>
      </c>
      <c r="C982" s="81">
        <f>Ansøgning!C997</f>
        <v>0</v>
      </c>
      <c r="D982" s="75" t="s">
        <v>74</v>
      </c>
      <c r="I982" s="76" t="str">
        <f t="shared" si="15"/>
        <v/>
      </c>
    </row>
    <row r="983" spans="1:9" x14ac:dyDescent="0.3">
      <c r="A983" s="79" t="str">
        <f>Ansøgning!A998</f>
        <v/>
      </c>
      <c r="B983" s="80">
        <f>Ansøgning!B998</f>
        <v>0</v>
      </c>
      <c r="C983" s="81">
        <f>Ansøgning!C998</f>
        <v>0</v>
      </c>
      <c r="D983" s="75" t="s">
        <v>74</v>
      </c>
      <c r="I983" s="76" t="str">
        <f t="shared" si="15"/>
        <v/>
      </c>
    </row>
    <row r="984" spans="1:9" x14ac:dyDescent="0.3">
      <c r="A984" s="79" t="str">
        <f>Ansøgning!A999</f>
        <v/>
      </c>
      <c r="B984" s="80">
        <f>Ansøgning!B999</f>
        <v>0</v>
      </c>
      <c r="C984" s="81">
        <f>Ansøgning!C999</f>
        <v>0</v>
      </c>
      <c r="D984" s="75" t="s">
        <v>74</v>
      </c>
      <c r="I984" s="76" t="str">
        <f t="shared" si="15"/>
        <v/>
      </c>
    </row>
    <row r="985" spans="1:9" x14ac:dyDescent="0.3">
      <c r="A985" s="79" t="str">
        <f>Ansøgning!A1000</f>
        <v/>
      </c>
      <c r="B985" s="80">
        <f>Ansøgning!B1000</f>
        <v>0</v>
      </c>
      <c r="C985" s="81">
        <f>Ansøgning!C1000</f>
        <v>0</v>
      </c>
      <c r="D985" s="75" t="s">
        <v>74</v>
      </c>
      <c r="I985" s="76" t="str">
        <f t="shared" si="15"/>
        <v/>
      </c>
    </row>
    <row r="986" spans="1:9" x14ac:dyDescent="0.3">
      <c r="A986" s="79" t="str">
        <f>Ansøgning!A1001</f>
        <v/>
      </c>
      <c r="B986" s="80">
        <f>Ansøgning!B1001</f>
        <v>0</v>
      </c>
      <c r="C986" s="81">
        <f>Ansøgning!C1001</f>
        <v>0</v>
      </c>
      <c r="D986" s="75" t="s">
        <v>74</v>
      </c>
      <c r="I986" s="76" t="str">
        <f t="shared" si="15"/>
        <v/>
      </c>
    </row>
    <row r="987" spans="1:9" x14ac:dyDescent="0.3">
      <c r="A987" s="79" t="str">
        <f>Ansøgning!A1002</f>
        <v/>
      </c>
      <c r="B987" s="80">
        <f>Ansøgning!B1002</f>
        <v>0</v>
      </c>
      <c r="C987" s="81">
        <f>Ansøgning!C1002</f>
        <v>0</v>
      </c>
      <c r="D987" s="75" t="s">
        <v>74</v>
      </c>
      <c r="I987" s="76" t="str">
        <f t="shared" si="15"/>
        <v/>
      </c>
    </row>
    <row r="988" spans="1:9" x14ac:dyDescent="0.3">
      <c r="A988" s="79" t="str">
        <f>Ansøgning!A1003</f>
        <v/>
      </c>
      <c r="B988" s="80">
        <f>Ansøgning!B1003</f>
        <v>0</v>
      </c>
      <c r="C988" s="81">
        <f>Ansøgning!C1003</f>
        <v>0</v>
      </c>
      <c r="D988" s="75" t="s">
        <v>74</v>
      </c>
      <c r="I988" s="76" t="str">
        <f t="shared" si="15"/>
        <v/>
      </c>
    </row>
    <row r="989" spans="1:9" x14ac:dyDescent="0.3">
      <c r="A989" s="79" t="str">
        <f>Ansøgning!A1004</f>
        <v/>
      </c>
      <c r="B989" s="80">
        <f>Ansøgning!B1004</f>
        <v>0</v>
      </c>
      <c r="C989" s="81">
        <f>Ansøgning!C1004</f>
        <v>0</v>
      </c>
      <c r="D989" s="75" t="s">
        <v>74</v>
      </c>
      <c r="I989" s="76" t="str">
        <f t="shared" si="15"/>
        <v/>
      </c>
    </row>
    <row r="990" spans="1:9" x14ac:dyDescent="0.3">
      <c r="A990" s="79" t="str">
        <f>Ansøgning!A1005</f>
        <v/>
      </c>
      <c r="B990" s="80">
        <f>Ansøgning!B1005</f>
        <v>0</v>
      </c>
      <c r="C990" s="81">
        <f>Ansøgning!C1005</f>
        <v>0</v>
      </c>
      <c r="D990" s="75" t="s">
        <v>74</v>
      </c>
      <c r="I990" s="76" t="str">
        <f t="shared" si="15"/>
        <v/>
      </c>
    </row>
    <row r="991" spans="1:9" x14ac:dyDescent="0.3">
      <c r="A991" s="79" t="str">
        <f>Ansøgning!A1006</f>
        <v/>
      </c>
      <c r="B991" s="80">
        <f>Ansøgning!B1006</f>
        <v>0</v>
      </c>
      <c r="C991" s="81">
        <f>Ansøgning!C1006</f>
        <v>0</v>
      </c>
      <c r="D991" s="75" t="s">
        <v>74</v>
      </c>
      <c r="I991" s="76" t="str">
        <f t="shared" si="15"/>
        <v/>
      </c>
    </row>
    <row r="992" spans="1:9" x14ac:dyDescent="0.3">
      <c r="A992" s="79" t="str">
        <f>Ansøgning!A1007</f>
        <v/>
      </c>
      <c r="B992" s="80">
        <f>Ansøgning!B1007</f>
        <v>0</v>
      </c>
      <c r="C992" s="81">
        <f>Ansøgning!C1007</f>
        <v>0</v>
      </c>
      <c r="D992" s="75" t="s">
        <v>74</v>
      </c>
      <c r="I992" s="76" t="str">
        <f t="shared" si="15"/>
        <v/>
      </c>
    </row>
    <row r="993" spans="1:9" x14ac:dyDescent="0.3">
      <c r="A993" s="79" t="str">
        <f>Ansøgning!A1008</f>
        <v/>
      </c>
      <c r="B993" s="80">
        <f>Ansøgning!B1008</f>
        <v>0</v>
      </c>
      <c r="C993" s="81">
        <f>Ansøgning!C1008</f>
        <v>0</v>
      </c>
      <c r="D993" s="75" t="s">
        <v>74</v>
      </c>
      <c r="I993" s="76" t="str">
        <f t="shared" si="15"/>
        <v/>
      </c>
    </row>
    <row r="994" spans="1:9" x14ac:dyDescent="0.3">
      <c r="A994" s="79" t="str">
        <f>Ansøgning!A1009</f>
        <v/>
      </c>
      <c r="B994" s="80">
        <f>Ansøgning!B1009</f>
        <v>0</v>
      </c>
      <c r="C994" s="81">
        <f>Ansøgning!C1009</f>
        <v>0</v>
      </c>
      <c r="D994" s="75" t="s">
        <v>74</v>
      </c>
      <c r="I994" s="76" t="str">
        <f t="shared" si="15"/>
        <v/>
      </c>
    </row>
    <row r="995" spans="1:9" x14ac:dyDescent="0.3">
      <c r="A995" s="79" t="str">
        <f>Ansøgning!A1010</f>
        <v/>
      </c>
      <c r="B995" s="80">
        <f>Ansøgning!B1010</f>
        <v>0</v>
      </c>
      <c r="C995" s="81">
        <f>Ansøgning!C1010</f>
        <v>0</v>
      </c>
      <c r="D995" s="75" t="s">
        <v>74</v>
      </c>
      <c r="I995" s="76" t="str">
        <f t="shared" si="15"/>
        <v/>
      </c>
    </row>
    <row r="996" spans="1:9" x14ac:dyDescent="0.3">
      <c r="A996" s="79" t="str">
        <f>Ansøgning!A1011</f>
        <v/>
      </c>
      <c r="B996" s="80">
        <f>Ansøgning!B1011</f>
        <v>0</v>
      </c>
      <c r="C996" s="81">
        <f>Ansøgning!C1011</f>
        <v>0</v>
      </c>
      <c r="D996" s="75" t="s">
        <v>74</v>
      </c>
      <c r="I996" s="76" t="str">
        <f t="shared" si="15"/>
        <v/>
      </c>
    </row>
    <row r="997" spans="1:9" x14ac:dyDescent="0.3">
      <c r="A997" s="79" t="str">
        <f>Ansøgning!A1012</f>
        <v/>
      </c>
      <c r="B997" s="80">
        <f>Ansøgning!B1012</f>
        <v>0</v>
      </c>
      <c r="C997" s="81">
        <f>Ansøgning!C1012</f>
        <v>0</v>
      </c>
      <c r="D997" s="75" t="s">
        <v>74</v>
      </c>
      <c r="I997" s="76" t="str">
        <f t="shared" si="15"/>
        <v/>
      </c>
    </row>
    <row r="998" spans="1:9" x14ac:dyDescent="0.3">
      <c r="A998" s="79" t="str">
        <f>Ansøgning!A1013</f>
        <v/>
      </c>
      <c r="B998" s="80">
        <f>Ansøgning!B1013</f>
        <v>0</v>
      </c>
      <c r="C998" s="81">
        <f>Ansøgning!C1013</f>
        <v>0</v>
      </c>
      <c r="D998" s="75" t="s">
        <v>74</v>
      </c>
      <c r="I998" s="76" t="str">
        <f t="shared" si="15"/>
        <v/>
      </c>
    </row>
    <row r="999" spans="1:9" x14ac:dyDescent="0.3">
      <c r="A999" s="79" t="str">
        <f>Ansøgning!A1014</f>
        <v/>
      </c>
      <c r="B999" s="80">
        <f>Ansøgning!B1014</f>
        <v>0</v>
      </c>
      <c r="C999" s="81">
        <f>Ansøgning!C1014</f>
        <v>0</v>
      </c>
      <c r="D999" s="75" t="s">
        <v>74</v>
      </c>
      <c r="I999" s="76" t="str">
        <f t="shared" si="15"/>
        <v/>
      </c>
    </row>
    <row r="1000" spans="1:9" x14ac:dyDescent="0.3">
      <c r="A1000" s="79" t="str">
        <f>Ansøgning!A1015</f>
        <v/>
      </c>
      <c r="B1000" s="80">
        <f>Ansøgning!B1015</f>
        <v>0</v>
      </c>
      <c r="C1000" s="81">
        <f>Ansøgning!C1015</f>
        <v>0</v>
      </c>
      <c r="D1000" s="75" t="s">
        <v>74</v>
      </c>
      <c r="I1000" s="76" t="str">
        <f t="shared" si="15"/>
        <v/>
      </c>
    </row>
    <row r="1001" spans="1:9" x14ac:dyDescent="0.3">
      <c r="A1001" s="79" t="str">
        <f>Ansøgning!A1016</f>
        <v/>
      </c>
      <c r="B1001" s="80">
        <f>Ansøgning!B1016</f>
        <v>0</v>
      </c>
      <c r="C1001" s="81">
        <f>Ansøgning!C1016</f>
        <v>0</v>
      </c>
      <c r="D1001" s="75" t="s">
        <v>74</v>
      </c>
      <c r="I1001" s="76" t="str">
        <f t="shared" si="15"/>
        <v/>
      </c>
    </row>
    <row r="1002" spans="1:9" x14ac:dyDescent="0.3">
      <c r="A1002" s="79" t="str">
        <f>Ansøgning!A1017</f>
        <v/>
      </c>
      <c r="B1002" s="80">
        <f>Ansøgning!B1017</f>
        <v>0</v>
      </c>
      <c r="C1002" s="81">
        <f>Ansøgning!C1017</f>
        <v>0</v>
      </c>
      <c r="D1002" s="75" t="s">
        <v>74</v>
      </c>
      <c r="I1002" s="76" t="str">
        <f t="shared" si="15"/>
        <v/>
      </c>
    </row>
    <row r="1003" spans="1:9" x14ac:dyDescent="0.3">
      <c r="A1003" s="79" t="str">
        <f>Ansøgning!A1018</f>
        <v/>
      </c>
      <c r="B1003" s="80">
        <f>Ansøgning!B1018</f>
        <v>0</v>
      </c>
      <c r="C1003" s="81">
        <f>Ansøgning!C1018</f>
        <v>0</v>
      </c>
      <c r="D1003" s="75" t="s">
        <v>74</v>
      </c>
      <c r="I1003" s="76" t="str">
        <f t="shared" si="15"/>
        <v/>
      </c>
    </row>
    <row r="1004" spans="1:9" x14ac:dyDescent="0.3">
      <c r="A1004" s="79" t="str">
        <f>Ansøgning!A1019</f>
        <v/>
      </c>
      <c r="B1004" s="80">
        <f>Ansøgning!B1019</f>
        <v>0</v>
      </c>
      <c r="C1004" s="81">
        <f>Ansøgning!C1019</f>
        <v>0</v>
      </c>
      <c r="D1004" s="75" t="s">
        <v>74</v>
      </c>
      <c r="I1004" s="76" t="str">
        <f t="shared" si="15"/>
        <v/>
      </c>
    </row>
    <row r="1005" spans="1:9" x14ac:dyDescent="0.3">
      <c r="A1005" s="79" t="str">
        <f>Ansøgning!A1020</f>
        <v/>
      </c>
      <c r="B1005" s="80">
        <f>Ansøgning!B1020</f>
        <v>0</v>
      </c>
      <c r="C1005" s="81">
        <f>Ansøgning!C1020</f>
        <v>0</v>
      </c>
      <c r="D1005" s="75" t="s">
        <v>74</v>
      </c>
      <c r="I1005" s="76" t="str">
        <f t="shared" si="15"/>
        <v/>
      </c>
    </row>
    <row r="1006" spans="1:9" x14ac:dyDescent="0.3">
      <c r="A1006" s="79" t="str">
        <f>Ansøgning!A1021</f>
        <v/>
      </c>
      <c r="B1006" s="80">
        <f>Ansøgning!B1021</f>
        <v>0</v>
      </c>
      <c r="C1006" s="81">
        <f>Ansøgning!C1021</f>
        <v>0</v>
      </c>
      <c r="D1006" s="75" t="s">
        <v>74</v>
      </c>
      <c r="I1006" s="76" t="str">
        <f t="shared" si="15"/>
        <v/>
      </c>
    </row>
    <row r="1007" spans="1:9" x14ac:dyDescent="0.3">
      <c r="A1007" s="79" t="str">
        <f>Ansøgning!A1022</f>
        <v/>
      </c>
      <c r="B1007" s="80">
        <f>Ansøgning!B1022</f>
        <v>0</v>
      </c>
      <c r="C1007" s="81">
        <f>Ansøgning!C1022</f>
        <v>0</v>
      </c>
      <c r="D1007" s="75" t="s">
        <v>74</v>
      </c>
      <c r="I1007" s="76" t="str">
        <f t="shared" si="15"/>
        <v/>
      </c>
    </row>
    <row r="1008" spans="1:9" x14ac:dyDescent="0.3">
      <c r="A1008" s="79" t="str">
        <f>Ansøgning!A1023</f>
        <v/>
      </c>
      <c r="B1008" s="80">
        <f>Ansøgning!B1023</f>
        <v>0</v>
      </c>
      <c r="C1008" s="81">
        <f>Ansøgning!C1023</f>
        <v>0</v>
      </c>
      <c r="D1008" s="75" t="s">
        <v>74</v>
      </c>
      <c r="I1008" s="76" t="str">
        <f t="shared" si="15"/>
        <v/>
      </c>
    </row>
    <row r="1009" spans="1:9" x14ac:dyDescent="0.3">
      <c r="A1009" s="79" t="str">
        <f>Ansøgning!A1024</f>
        <v/>
      </c>
      <c r="B1009" s="80">
        <f>Ansøgning!B1024</f>
        <v>0</v>
      </c>
      <c r="C1009" s="81">
        <f>Ansøgning!C1024</f>
        <v>0</v>
      </c>
      <c r="D1009" s="75" t="s">
        <v>74</v>
      </c>
      <c r="I1009" s="76" t="str">
        <f t="shared" si="15"/>
        <v/>
      </c>
    </row>
    <row r="1010" spans="1:9" x14ac:dyDescent="0.3">
      <c r="A1010" s="79" t="str">
        <f>Ansøgning!A1025</f>
        <v/>
      </c>
      <c r="B1010" s="80">
        <f>Ansøgning!B1025</f>
        <v>0</v>
      </c>
      <c r="C1010" s="81">
        <f>Ansøgning!C1025</f>
        <v>0</v>
      </c>
      <c r="D1010" s="75" t="s">
        <v>74</v>
      </c>
      <c r="I1010" s="76" t="str">
        <f t="shared" si="15"/>
        <v/>
      </c>
    </row>
    <row r="1011" spans="1:9" x14ac:dyDescent="0.3">
      <c r="A1011" s="79" t="str">
        <f>Ansøgning!A1026</f>
        <v/>
      </c>
      <c r="B1011" s="80">
        <f>Ansøgning!B1026</f>
        <v>0</v>
      </c>
      <c r="C1011" s="81">
        <f>Ansøgning!C1026</f>
        <v>0</v>
      </c>
      <c r="D1011" s="75" t="s">
        <v>74</v>
      </c>
      <c r="I1011" s="76" t="str">
        <f t="shared" si="15"/>
        <v/>
      </c>
    </row>
    <row r="1012" spans="1:9" x14ac:dyDescent="0.3">
      <c r="A1012" s="79" t="str">
        <f>Ansøgning!A1027</f>
        <v/>
      </c>
      <c r="B1012" s="80">
        <f>Ansøgning!B1027</f>
        <v>0</v>
      </c>
      <c r="C1012" s="81">
        <f>Ansøgning!C1027</f>
        <v>0</v>
      </c>
      <c r="D1012" s="75" t="s">
        <v>74</v>
      </c>
      <c r="I1012" s="76" t="str">
        <f t="shared" si="15"/>
        <v/>
      </c>
    </row>
    <row r="1013" spans="1:9" x14ac:dyDescent="0.3">
      <c r="A1013" s="79" t="str">
        <f>Ansøgning!A1028</f>
        <v/>
      </c>
      <c r="B1013" s="80">
        <f>Ansøgning!B1028</f>
        <v>0</v>
      </c>
      <c r="C1013" s="81">
        <f>Ansøgning!C1028</f>
        <v>0</v>
      </c>
      <c r="D1013" s="75" t="s">
        <v>74</v>
      </c>
      <c r="I1013" s="76" t="str">
        <f t="shared" si="15"/>
        <v/>
      </c>
    </row>
    <row r="1014" spans="1:9" x14ac:dyDescent="0.3">
      <c r="A1014" s="79" t="str">
        <f>Ansøgning!A1029</f>
        <v/>
      </c>
      <c r="B1014" s="80">
        <f>Ansøgning!B1029</f>
        <v>0</v>
      </c>
      <c r="C1014" s="81">
        <f>Ansøgning!C1029</f>
        <v>0</v>
      </c>
      <c r="D1014" s="75" t="s">
        <v>74</v>
      </c>
      <c r="I1014" s="76" t="str">
        <f t="shared" si="15"/>
        <v/>
      </c>
    </row>
    <row r="1015" spans="1:9" x14ac:dyDescent="0.3">
      <c r="A1015" s="79" t="str">
        <f>Ansøgning!A1030</f>
        <v/>
      </c>
      <c r="B1015" s="80">
        <f>Ansøgning!B1030</f>
        <v>0</v>
      </c>
      <c r="C1015" s="81">
        <f>Ansøgning!C1030</f>
        <v>0</v>
      </c>
      <c r="D1015" s="75" t="s">
        <v>74</v>
      </c>
      <c r="I1015" s="76" t="str">
        <f t="shared" si="15"/>
        <v/>
      </c>
    </row>
    <row r="1016" spans="1:9" x14ac:dyDescent="0.3">
      <c r="A1016" s="79" t="str">
        <f>Ansøgning!A1031</f>
        <v/>
      </c>
      <c r="B1016" s="80">
        <f>Ansøgning!B1031</f>
        <v>0</v>
      </c>
      <c r="C1016" s="81">
        <f>Ansøgning!C1031</f>
        <v>0</v>
      </c>
      <c r="D1016" s="75" t="s">
        <v>74</v>
      </c>
      <c r="I1016" s="76" t="str">
        <f t="shared" si="15"/>
        <v/>
      </c>
    </row>
    <row r="1017" spans="1:9" x14ac:dyDescent="0.3">
      <c r="A1017" s="79" t="str">
        <f>Ansøgning!A1032</f>
        <v/>
      </c>
      <c r="B1017" s="80">
        <f>Ansøgning!B1032</f>
        <v>0</v>
      </c>
      <c r="C1017" s="81">
        <f>Ansøgning!C1032</f>
        <v>0</v>
      </c>
      <c r="D1017" s="75" t="s">
        <v>74</v>
      </c>
      <c r="I1017" s="76" t="str">
        <f t="shared" si="15"/>
        <v/>
      </c>
    </row>
    <row r="1018" spans="1:9" x14ac:dyDescent="0.3">
      <c r="A1018" s="79" t="str">
        <f>Ansøgning!A1033</f>
        <v/>
      </c>
      <c r="B1018" s="80">
        <f>Ansøgning!B1033</f>
        <v>0</v>
      </c>
      <c r="C1018" s="81">
        <f>Ansøgning!C1033</f>
        <v>0</v>
      </c>
      <c r="D1018" s="75" t="s">
        <v>74</v>
      </c>
      <c r="I1018" s="76" t="str">
        <f t="shared" si="15"/>
        <v/>
      </c>
    </row>
    <row r="1019" spans="1:9" x14ac:dyDescent="0.3">
      <c r="A1019" s="79" t="str">
        <f>Ansøgning!A1034</f>
        <v/>
      </c>
      <c r="B1019" s="80">
        <f>Ansøgning!B1034</f>
        <v>0</v>
      </c>
      <c r="C1019" s="81">
        <f>Ansøgning!C1034</f>
        <v>0</v>
      </c>
      <c r="D1019" s="75" t="s">
        <v>74</v>
      </c>
      <c r="I1019" s="76" t="str">
        <f t="shared" si="15"/>
        <v/>
      </c>
    </row>
    <row r="1020" spans="1:9" x14ac:dyDescent="0.3">
      <c r="A1020" s="79" t="str">
        <f>Ansøgning!A1035</f>
        <v/>
      </c>
      <c r="B1020" s="80">
        <f>Ansøgning!B1035</f>
        <v>0</v>
      </c>
      <c r="C1020" s="81">
        <f>Ansøgning!C1035</f>
        <v>0</v>
      </c>
      <c r="D1020" s="75" t="s">
        <v>74</v>
      </c>
      <c r="I1020" s="76" t="str">
        <f t="shared" si="15"/>
        <v/>
      </c>
    </row>
    <row r="1021" spans="1:9" x14ac:dyDescent="0.3">
      <c r="A1021" s="79" t="str">
        <f>Ansøgning!A1036</f>
        <v/>
      </c>
      <c r="B1021" s="80">
        <f>Ansøgning!B1036</f>
        <v>0</v>
      </c>
      <c r="C1021" s="81">
        <f>Ansøgning!C1036</f>
        <v>0</v>
      </c>
      <c r="D1021" s="75" t="s">
        <v>74</v>
      </c>
      <c r="I1021" s="76" t="str">
        <f t="shared" si="15"/>
        <v/>
      </c>
    </row>
    <row r="1022" spans="1:9" x14ac:dyDescent="0.3">
      <c r="A1022" s="79" t="str">
        <f>Ansøgning!A1037</f>
        <v/>
      </c>
      <c r="B1022" s="80">
        <f>Ansøgning!B1037</f>
        <v>0</v>
      </c>
      <c r="C1022" s="81">
        <f>Ansøgning!C1037</f>
        <v>0</v>
      </c>
      <c r="D1022" s="75" t="s">
        <v>74</v>
      </c>
      <c r="I1022" s="76" t="str">
        <f t="shared" si="15"/>
        <v/>
      </c>
    </row>
    <row r="1023" spans="1:9" x14ac:dyDescent="0.3">
      <c r="A1023" s="79" t="str">
        <f>Ansøgning!A1038</f>
        <v/>
      </c>
      <c r="B1023" s="80">
        <f>Ansøgning!B1038</f>
        <v>0</v>
      </c>
      <c r="C1023" s="81">
        <f>Ansøgning!C1038</f>
        <v>0</v>
      </c>
      <c r="D1023" s="75" t="s">
        <v>74</v>
      </c>
      <c r="I1023" s="76" t="str">
        <f t="shared" si="15"/>
        <v/>
      </c>
    </row>
    <row r="1024" spans="1:9" x14ac:dyDescent="0.3">
      <c r="A1024" s="79" t="str">
        <f>Ansøgning!A1039</f>
        <v/>
      </c>
      <c r="B1024" s="80">
        <f>Ansøgning!B1039</f>
        <v>0</v>
      </c>
      <c r="C1024" s="81">
        <f>Ansøgning!C1039</f>
        <v>0</v>
      </c>
      <c r="D1024" s="75" t="s">
        <v>74</v>
      </c>
      <c r="I1024" s="76" t="str">
        <f t="shared" si="15"/>
        <v/>
      </c>
    </row>
    <row r="1025" spans="1:9" x14ac:dyDescent="0.3">
      <c r="A1025" s="79" t="str">
        <f>Ansøgning!A1040</f>
        <v/>
      </c>
      <c r="B1025" s="80">
        <f>Ansøgning!B1040</f>
        <v>0</v>
      </c>
      <c r="C1025" s="81">
        <f>Ansøgning!C1040</f>
        <v>0</v>
      </c>
      <c r="D1025" s="75" t="s">
        <v>74</v>
      </c>
      <c r="I1025" s="76" t="str">
        <f t="shared" si="15"/>
        <v/>
      </c>
    </row>
    <row r="1026" spans="1:9" x14ac:dyDescent="0.3">
      <c r="A1026" s="79" t="str">
        <f>Ansøgning!A1041</f>
        <v/>
      </c>
      <c r="B1026" s="80">
        <f>Ansøgning!B1041</f>
        <v>0</v>
      </c>
      <c r="C1026" s="81">
        <f>Ansøgning!C1041</f>
        <v>0</v>
      </c>
      <c r="D1026" s="75" t="s">
        <v>74</v>
      </c>
      <c r="I1026" s="76" t="str">
        <f t="shared" si="15"/>
        <v/>
      </c>
    </row>
    <row r="1027" spans="1:9" x14ac:dyDescent="0.3">
      <c r="A1027" s="79" t="str">
        <f>Ansøgning!A1042</f>
        <v/>
      </c>
      <c r="B1027" s="80">
        <f>Ansøgning!B1042</f>
        <v>0</v>
      </c>
      <c r="C1027" s="81">
        <f>Ansøgning!C1042</f>
        <v>0</v>
      </c>
      <c r="D1027" s="75" t="s">
        <v>74</v>
      </c>
      <c r="I1027" s="76" t="str">
        <f t="shared" si="15"/>
        <v/>
      </c>
    </row>
    <row r="1028" spans="1:9" x14ac:dyDescent="0.3">
      <c r="A1028" s="79" t="str">
        <f>Ansøgning!A1043</f>
        <v/>
      </c>
      <c r="B1028" s="80">
        <f>Ansøgning!B1043</f>
        <v>0</v>
      </c>
      <c r="C1028" s="81">
        <f>Ansøgning!C1043</f>
        <v>0</v>
      </c>
      <c r="D1028" s="75" t="s">
        <v>74</v>
      </c>
      <c r="I1028" s="76" t="str">
        <f t="shared" si="15"/>
        <v/>
      </c>
    </row>
    <row r="1029" spans="1:9" x14ac:dyDescent="0.3">
      <c r="A1029" s="79" t="str">
        <f>Ansøgning!A1044</f>
        <v/>
      </c>
      <c r="B1029" s="80">
        <f>Ansøgning!B1044</f>
        <v>0</v>
      </c>
      <c r="C1029" s="81">
        <f>Ansøgning!C1044</f>
        <v>0</v>
      </c>
      <c r="D1029" s="75" t="s">
        <v>74</v>
      </c>
      <c r="I1029" s="76" t="str">
        <f t="shared" si="15"/>
        <v/>
      </c>
    </row>
    <row r="1030" spans="1:9" x14ac:dyDescent="0.3">
      <c r="A1030" s="79" t="str">
        <f>Ansøgning!A1045</f>
        <v/>
      </c>
      <c r="B1030" s="80">
        <f>Ansøgning!B1045</f>
        <v>0</v>
      </c>
      <c r="C1030" s="81">
        <f>Ansøgning!C1045</f>
        <v>0</v>
      </c>
      <c r="D1030" s="75" t="s">
        <v>74</v>
      </c>
      <c r="I1030" s="76" t="str">
        <f t="shared" si="15"/>
        <v/>
      </c>
    </row>
    <row r="1031" spans="1:9" x14ac:dyDescent="0.3">
      <c r="A1031" s="79" t="str">
        <f>Ansøgning!A1046</f>
        <v/>
      </c>
      <c r="B1031" s="80">
        <f>Ansøgning!B1046</f>
        <v>0</v>
      </c>
      <c r="C1031" s="81">
        <f>Ansøgning!C1046</f>
        <v>0</v>
      </c>
      <c r="D1031" s="75" t="s">
        <v>74</v>
      </c>
      <c r="I1031" s="76" t="str">
        <f t="shared" ref="I1031:I1040" si="16">IF(D1031="Ja",(E1031-F1031)+(G1031-H1031),"")</f>
        <v/>
      </c>
    </row>
    <row r="1032" spans="1:9" x14ac:dyDescent="0.3">
      <c r="A1032" s="79" t="str">
        <f>Ansøgning!A1047</f>
        <v/>
      </c>
      <c r="B1032" s="80">
        <f>Ansøgning!B1047</f>
        <v>0</v>
      </c>
      <c r="C1032" s="81">
        <f>Ansøgning!C1047</f>
        <v>0</v>
      </c>
      <c r="D1032" s="75" t="s">
        <v>74</v>
      </c>
      <c r="I1032" s="76" t="str">
        <f t="shared" si="16"/>
        <v/>
      </c>
    </row>
    <row r="1033" spans="1:9" x14ac:dyDescent="0.3">
      <c r="A1033" s="79" t="str">
        <f>Ansøgning!A1048</f>
        <v/>
      </c>
      <c r="B1033" s="80">
        <f>Ansøgning!B1048</f>
        <v>0</v>
      </c>
      <c r="C1033" s="81">
        <f>Ansøgning!C1048</f>
        <v>0</v>
      </c>
      <c r="D1033" s="75" t="s">
        <v>74</v>
      </c>
      <c r="I1033" s="76" t="str">
        <f t="shared" si="16"/>
        <v/>
      </c>
    </row>
    <row r="1034" spans="1:9" x14ac:dyDescent="0.3">
      <c r="A1034" s="79" t="str">
        <f>Ansøgning!A1049</f>
        <v/>
      </c>
      <c r="B1034" s="80">
        <f>Ansøgning!B1049</f>
        <v>0</v>
      </c>
      <c r="C1034" s="81">
        <f>Ansøgning!C1049</f>
        <v>0</v>
      </c>
      <c r="D1034" s="75" t="s">
        <v>74</v>
      </c>
      <c r="I1034" s="76" t="str">
        <f t="shared" si="16"/>
        <v/>
      </c>
    </row>
    <row r="1035" spans="1:9" x14ac:dyDescent="0.3">
      <c r="A1035" s="79" t="str">
        <f>Ansøgning!A1050</f>
        <v/>
      </c>
      <c r="B1035" s="80">
        <f>Ansøgning!B1050</f>
        <v>0</v>
      </c>
      <c r="C1035" s="81">
        <f>Ansøgning!C1050</f>
        <v>0</v>
      </c>
      <c r="D1035" s="75" t="s">
        <v>74</v>
      </c>
      <c r="I1035" s="76" t="str">
        <f t="shared" si="16"/>
        <v/>
      </c>
    </row>
    <row r="1036" spans="1:9" x14ac:dyDescent="0.3">
      <c r="A1036" s="79" t="str">
        <f>Ansøgning!A1051</f>
        <v/>
      </c>
      <c r="B1036" s="80">
        <f>Ansøgning!B1051</f>
        <v>0</v>
      </c>
      <c r="C1036" s="81">
        <f>Ansøgning!C1051</f>
        <v>0</v>
      </c>
      <c r="D1036" s="75" t="s">
        <v>74</v>
      </c>
      <c r="I1036" s="76" t="str">
        <f t="shared" si="16"/>
        <v/>
      </c>
    </row>
    <row r="1037" spans="1:9" x14ac:dyDescent="0.3">
      <c r="A1037" s="79" t="str">
        <f>Ansøgning!A1052</f>
        <v/>
      </c>
      <c r="B1037" s="80">
        <f>Ansøgning!B1052</f>
        <v>0</v>
      </c>
      <c r="C1037" s="81">
        <f>Ansøgning!C1052</f>
        <v>0</v>
      </c>
      <c r="D1037" s="75" t="s">
        <v>74</v>
      </c>
      <c r="I1037" s="76" t="str">
        <f t="shared" si="16"/>
        <v/>
      </c>
    </row>
    <row r="1038" spans="1:9" x14ac:dyDescent="0.3">
      <c r="A1038" s="79" t="str">
        <f>Ansøgning!A1053</f>
        <v/>
      </c>
      <c r="B1038" s="80">
        <f>Ansøgning!B1053</f>
        <v>0</v>
      </c>
      <c r="C1038" s="81">
        <f>Ansøgning!C1053</f>
        <v>0</v>
      </c>
      <c r="D1038" s="75" t="s">
        <v>74</v>
      </c>
      <c r="I1038" s="76" t="str">
        <f t="shared" si="16"/>
        <v/>
      </c>
    </row>
    <row r="1039" spans="1:9" x14ac:dyDescent="0.3">
      <c r="A1039" s="79" t="str">
        <f>Ansøgning!A1054</f>
        <v/>
      </c>
      <c r="B1039" s="80">
        <f>Ansøgning!B1054</f>
        <v>0</v>
      </c>
      <c r="C1039" s="81">
        <f>Ansøgning!C1054</f>
        <v>0</v>
      </c>
      <c r="D1039" s="75" t="s">
        <v>74</v>
      </c>
      <c r="I1039" s="76" t="str">
        <f t="shared" si="16"/>
        <v/>
      </c>
    </row>
    <row r="1040" spans="1:9" x14ac:dyDescent="0.3">
      <c r="A1040" s="79" t="str">
        <f>Ansøgning!A1055</f>
        <v/>
      </c>
      <c r="B1040" s="80">
        <f>Ansøgning!B1055</f>
        <v>0</v>
      </c>
      <c r="C1040" s="81">
        <f>Ansøgning!C1055</f>
        <v>0</v>
      </c>
      <c r="D1040" s="75" t="s">
        <v>74</v>
      </c>
      <c r="I1040" s="76" t="str">
        <f t="shared" si="16"/>
        <v/>
      </c>
    </row>
  </sheetData>
  <sheetProtection algorithmName="SHA-512" hashValue="7PQ+/OCKMdXnUZfdXwiW08WTsOAeMboSKaB8N9A3taCzGhjcoKp+1tb0JcRRKKoPoc2cFZ6ZsD3fv1mRuC+W4w==" saltValue="xdUr+91FHuhr+GLHRgBrFA==" spinCount="100000" sheet="1" objects="1" scenarios="1"/>
  <mergeCells count="1">
    <mergeCell ref="A3:H3"/>
  </mergeCells>
  <conditionalFormatting sqref="E6:I1048576">
    <cfRule type="expression" dxfId="4" priority="5">
      <formula>D6="Ja"</formula>
    </cfRule>
  </conditionalFormatting>
  <conditionalFormatting sqref="F6:F1048576">
    <cfRule type="expression" dxfId="3" priority="4">
      <formula>D6="Ja"</formula>
    </cfRule>
  </conditionalFormatting>
  <conditionalFormatting sqref="G6:G1048576">
    <cfRule type="expression" dxfId="2" priority="3">
      <formula>D6="Ja"</formula>
    </cfRule>
  </conditionalFormatting>
  <conditionalFormatting sqref="H6:H1048576">
    <cfRule type="expression" dxfId="1" priority="2">
      <formula>D6="Ja"</formula>
    </cfRule>
  </conditionalFormatting>
  <conditionalFormatting sqref="I6:I1048576">
    <cfRule type="expression" dxfId="0" priority="1">
      <formula>D6="Ja"</formula>
    </cfRule>
  </conditionalFormatting>
  <dataValidations count="1">
    <dataValidation type="list" allowBlank="1" showInputMessage="1" showErrorMessage="1" sqref="D6:D1048576">
      <formula1>"Nej,Ja"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0"/>
  <sheetViews>
    <sheetView topLeftCell="A4" zoomScaleNormal="100" workbookViewId="0">
      <selection activeCell="D7" sqref="D7"/>
    </sheetView>
  </sheetViews>
  <sheetFormatPr defaultRowHeight="14.4" x14ac:dyDescent="0.3"/>
  <cols>
    <col min="1" max="1" width="23.44140625" bestFit="1" customWidth="1"/>
    <col min="2" max="2" width="23.21875" customWidth="1"/>
    <col min="3" max="3" width="18.77734375" bestFit="1" customWidth="1"/>
    <col min="4" max="4" width="10.44140625" bestFit="1" customWidth="1"/>
    <col min="5" max="5" width="10.21875" bestFit="1" customWidth="1"/>
    <col min="6" max="6" width="25.5546875" bestFit="1" customWidth="1"/>
    <col min="7" max="10" width="10.21875" bestFit="1" customWidth="1"/>
    <col min="11" max="11" width="15.44140625" customWidth="1"/>
    <col min="14" max="14" width="10.21875" bestFit="1" customWidth="1"/>
  </cols>
  <sheetData>
    <row r="1" spans="1:12" x14ac:dyDescent="0.3">
      <c r="A1" s="1" t="s">
        <v>5</v>
      </c>
      <c r="C1" t="s">
        <v>10</v>
      </c>
      <c r="D1" t="s">
        <v>11</v>
      </c>
      <c r="G1" s="1" t="s">
        <v>12</v>
      </c>
      <c r="H1" s="1" t="s">
        <v>13</v>
      </c>
      <c r="I1" s="1" t="s">
        <v>14</v>
      </c>
      <c r="J1" s="1" t="s">
        <v>15</v>
      </c>
      <c r="K1" s="1" t="s">
        <v>16</v>
      </c>
      <c r="L1" s="1" t="s">
        <v>31</v>
      </c>
    </row>
    <row r="2" spans="1:12" x14ac:dyDescent="0.3">
      <c r="A2" t="s">
        <v>22</v>
      </c>
      <c r="C2" s="2">
        <v>43899</v>
      </c>
      <c r="D2" s="2">
        <v>44020</v>
      </c>
      <c r="G2" s="2">
        <v>43899</v>
      </c>
      <c r="H2" s="2">
        <v>43921</v>
      </c>
      <c r="I2" s="2">
        <v>43899</v>
      </c>
      <c r="J2" s="2">
        <v>43921</v>
      </c>
      <c r="K2" s="3">
        <v>31</v>
      </c>
      <c r="L2">
        <f>SUM(F19)/1</f>
        <v>22</v>
      </c>
    </row>
    <row r="3" spans="1:12" x14ac:dyDescent="0.3">
      <c r="A3" t="s">
        <v>1</v>
      </c>
      <c r="G3" s="2">
        <v>43899</v>
      </c>
      <c r="H3" s="2">
        <v>43921</v>
      </c>
      <c r="I3" s="2">
        <v>43922</v>
      </c>
      <c r="J3" s="2">
        <v>43951</v>
      </c>
      <c r="K3" s="3">
        <v>31</v>
      </c>
      <c r="L3">
        <f>SUM(F19:F20)/2</f>
        <v>21.5</v>
      </c>
    </row>
    <row r="4" spans="1:12" x14ac:dyDescent="0.3">
      <c r="A4" t="s">
        <v>7</v>
      </c>
      <c r="G4" s="2">
        <v>43899</v>
      </c>
      <c r="H4" s="2">
        <v>43921</v>
      </c>
      <c r="I4" s="2">
        <v>43952</v>
      </c>
      <c r="J4" s="2">
        <v>43982</v>
      </c>
      <c r="K4" s="3">
        <v>30.5</v>
      </c>
      <c r="L4">
        <f>SUM(F19:F21)/3</f>
        <v>21</v>
      </c>
    </row>
    <row r="5" spans="1:12" x14ac:dyDescent="0.3">
      <c r="A5" t="s">
        <v>8</v>
      </c>
      <c r="G5" s="2">
        <v>43899</v>
      </c>
      <c r="H5" s="2">
        <v>43921</v>
      </c>
      <c r="I5" s="2">
        <v>43983</v>
      </c>
      <c r="J5" s="2">
        <v>44012</v>
      </c>
      <c r="K5" s="3">
        <v>30.67</v>
      </c>
      <c r="L5">
        <f>SUM(F19:F22)/4</f>
        <v>21.5</v>
      </c>
    </row>
    <row r="6" spans="1:12" x14ac:dyDescent="0.3">
      <c r="A6" s="1" t="s">
        <v>9</v>
      </c>
      <c r="C6" s="1" t="s">
        <v>23</v>
      </c>
      <c r="G6" s="2">
        <v>43899</v>
      </c>
      <c r="H6" s="2">
        <v>43921</v>
      </c>
      <c r="I6" s="2">
        <v>44013</v>
      </c>
      <c r="J6" s="2">
        <v>44020</v>
      </c>
      <c r="K6" s="3">
        <v>30.5</v>
      </c>
      <c r="L6">
        <f>SUM(F19:F23)/5</f>
        <v>17.2</v>
      </c>
    </row>
    <row r="7" spans="1:12" x14ac:dyDescent="0.3">
      <c r="A7" t="s">
        <v>21</v>
      </c>
      <c r="B7" s="2" t="s">
        <v>21</v>
      </c>
      <c r="C7" t="s">
        <v>24</v>
      </c>
      <c r="D7" s="2">
        <v>43930</v>
      </c>
      <c r="G7" s="2">
        <v>43922</v>
      </c>
      <c r="H7" s="2">
        <v>43951</v>
      </c>
      <c r="I7" s="2">
        <v>43922</v>
      </c>
      <c r="J7" s="2">
        <v>43951</v>
      </c>
      <c r="K7" s="3">
        <v>30</v>
      </c>
      <c r="L7">
        <f>SUM(F20)/1</f>
        <v>21</v>
      </c>
    </row>
    <row r="8" spans="1:12" x14ac:dyDescent="0.3">
      <c r="A8" s="2">
        <v>44174</v>
      </c>
      <c r="B8" s="2">
        <v>44540</v>
      </c>
      <c r="C8" t="s">
        <v>25</v>
      </c>
      <c r="D8" s="2">
        <v>43931</v>
      </c>
      <c r="G8" s="2">
        <v>43922</v>
      </c>
      <c r="H8" s="2">
        <v>43951</v>
      </c>
      <c r="I8" s="2">
        <v>43952</v>
      </c>
      <c r="J8" s="2">
        <v>43982</v>
      </c>
      <c r="K8" s="3">
        <v>30</v>
      </c>
      <c r="L8">
        <f>SUM(F20:F21)/2</f>
        <v>20.5</v>
      </c>
    </row>
    <row r="9" spans="1:12" x14ac:dyDescent="0.3">
      <c r="A9" s="2">
        <v>44175</v>
      </c>
      <c r="B9" s="2">
        <v>44541</v>
      </c>
      <c r="C9" t="s">
        <v>26</v>
      </c>
      <c r="D9" s="2">
        <v>43934</v>
      </c>
      <c r="G9" s="2">
        <v>43922</v>
      </c>
      <c r="H9" s="2">
        <v>43951</v>
      </c>
      <c r="I9" s="2">
        <v>43983</v>
      </c>
      <c r="J9" s="2">
        <v>44012</v>
      </c>
      <c r="K9" s="3">
        <v>30.5</v>
      </c>
      <c r="L9">
        <f>SUM(F20:F22)/3</f>
        <v>21.333333333333332</v>
      </c>
    </row>
    <row r="10" spans="1:12" x14ac:dyDescent="0.3">
      <c r="A10" s="2">
        <v>44176</v>
      </c>
      <c r="B10" s="2">
        <v>44542</v>
      </c>
      <c r="C10" t="s">
        <v>27</v>
      </c>
      <c r="D10" s="2">
        <v>43959</v>
      </c>
      <c r="G10" s="2">
        <v>43922</v>
      </c>
      <c r="H10" s="2">
        <v>43951</v>
      </c>
      <c r="I10" s="2">
        <v>44013</v>
      </c>
      <c r="J10" s="2">
        <v>44020</v>
      </c>
      <c r="K10" s="3">
        <v>30.33</v>
      </c>
      <c r="L10">
        <f>SUM(F20:F23)/4</f>
        <v>16</v>
      </c>
    </row>
    <row r="11" spans="1:12" x14ac:dyDescent="0.3">
      <c r="A11" s="2">
        <v>44177</v>
      </c>
      <c r="B11" s="2">
        <v>44543</v>
      </c>
      <c r="C11" t="s">
        <v>28</v>
      </c>
      <c r="D11" s="2">
        <v>43972</v>
      </c>
      <c r="G11" s="2">
        <v>43952</v>
      </c>
      <c r="H11" s="2">
        <v>43982</v>
      </c>
      <c r="I11" s="2">
        <v>43952</v>
      </c>
      <c r="J11" s="2">
        <v>43982</v>
      </c>
      <c r="K11" s="3">
        <v>31</v>
      </c>
      <c r="L11">
        <f>SUM(F21)/1</f>
        <v>20</v>
      </c>
    </row>
    <row r="12" spans="1:12" x14ac:dyDescent="0.3">
      <c r="A12" s="2">
        <v>44178</v>
      </c>
      <c r="B12" s="2">
        <v>44544</v>
      </c>
      <c r="C12" t="s">
        <v>29</v>
      </c>
      <c r="D12" s="2">
        <v>43983</v>
      </c>
      <c r="G12" s="2">
        <v>43952</v>
      </c>
      <c r="H12" s="2">
        <v>43982</v>
      </c>
      <c r="I12" s="2">
        <v>43983</v>
      </c>
      <c r="J12" s="2">
        <v>44012</v>
      </c>
      <c r="K12" s="3">
        <v>31</v>
      </c>
      <c r="L12">
        <f>SUM(F21:F22)/2</f>
        <v>21.5</v>
      </c>
    </row>
    <row r="13" spans="1:12" x14ac:dyDescent="0.3">
      <c r="A13" s="2">
        <v>44179</v>
      </c>
      <c r="B13" s="2">
        <v>44545</v>
      </c>
      <c r="C13" t="s">
        <v>30</v>
      </c>
      <c r="D13" s="2">
        <v>43987</v>
      </c>
      <c r="G13" s="2">
        <v>43952</v>
      </c>
      <c r="H13" s="2">
        <v>43982</v>
      </c>
      <c r="I13" s="2">
        <v>44013</v>
      </c>
      <c r="J13" s="2">
        <v>44020</v>
      </c>
      <c r="K13" s="3">
        <v>30.5</v>
      </c>
      <c r="L13">
        <f>SUM(F21:F23)/3</f>
        <v>14.333333333333334</v>
      </c>
    </row>
    <row r="14" spans="1:12" x14ac:dyDescent="0.3">
      <c r="A14" s="2">
        <v>44180</v>
      </c>
      <c r="B14" s="2">
        <v>44546</v>
      </c>
      <c r="C14" t="s">
        <v>67</v>
      </c>
      <c r="D14" s="2">
        <v>44554</v>
      </c>
      <c r="G14" s="2">
        <v>43983</v>
      </c>
      <c r="H14" s="2">
        <v>44012</v>
      </c>
      <c r="I14" s="2">
        <v>43983</v>
      </c>
      <c r="J14" s="2">
        <v>44012</v>
      </c>
      <c r="K14" s="3">
        <v>30</v>
      </c>
      <c r="L14">
        <f>SUM(F22)/1</f>
        <v>23</v>
      </c>
    </row>
    <row r="15" spans="1:12" x14ac:dyDescent="0.3">
      <c r="A15" s="2">
        <v>44181</v>
      </c>
      <c r="B15" s="2">
        <v>44547</v>
      </c>
      <c r="C15" t="s">
        <v>68</v>
      </c>
      <c r="D15" s="2">
        <v>44562</v>
      </c>
      <c r="G15" s="2">
        <v>43983</v>
      </c>
      <c r="H15" s="2">
        <v>44012</v>
      </c>
      <c r="I15" s="2">
        <v>44013</v>
      </c>
      <c r="J15" s="2">
        <v>44020</v>
      </c>
      <c r="K15" s="3">
        <v>30</v>
      </c>
      <c r="L15">
        <f>SUM(F22:F23)/2</f>
        <v>11.5</v>
      </c>
    </row>
    <row r="16" spans="1:12" x14ac:dyDescent="0.3">
      <c r="A16" s="2">
        <v>44182</v>
      </c>
      <c r="B16" s="2">
        <v>44548</v>
      </c>
      <c r="G16" s="2">
        <v>44013</v>
      </c>
      <c r="H16" s="2">
        <v>44020</v>
      </c>
      <c r="I16" s="2">
        <v>44013</v>
      </c>
      <c r="J16" s="2">
        <v>44020</v>
      </c>
      <c r="K16" s="3">
        <v>31</v>
      </c>
      <c r="L16">
        <f>SUM(F23)/1</f>
        <v>0</v>
      </c>
    </row>
    <row r="17" spans="1:14" x14ac:dyDescent="0.3">
      <c r="A17" s="2">
        <v>44183</v>
      </c>
      <c r="B17" s="2">
        <v>44549</v>
      </c>
      <c r="N17" s="2"/>
    </row>
    <row r="18" spans="1:14" x14ac:dyDescent="0.3">
      <c r="A18" s="2">
        <v>44184</v>
      </c>
      <c r="B18" s="2">
        <v>44550</v>
      </c>
      <c r="C18" s="1" t="s">
        <v>33</v>
      </c>
      <c r="D18" s="1" t="s">
        <v>10</v>
      </c>
      <c r="E18" s="1" t="s">
        <v>11</v>
      </c>
      <c r="F18" s="1" t="s">
        <v>34</v>
      </c>
      <c r="H18" s="6"/>
      <c r="N18" s="2"/>
    </row>
    <row r="19" spans="1:14" x14ac:dyDescent="0.3">
      <c r="A19" s="2">
        <v>44185</v>
      </c>
      <c r="B19" s="2">
        <v>44551</v>
      </c>
      <c r="C19" t="s">
        <v>58</v>
      </c>
      <c r="D19" s="2">
        <v>44531</v>
      </c>
      <c r="E19" s="2">
        <v>44561</v>
      </c>
      <c r="F19">
        <f>NETWORKDAYS(D19,E19,$D$7:$D$16)</f>
        <v>22</v>
      </c>
      <c r="I19" s="6"/>
    </row>
    <row r="20" spans="1:14" x14ac:dyDescent="0.3">
      <c r="A20" s="2">
        <v>44186</v>
      </c>
      <c r="B20" s="2">
        <v>44552</v>
      </c>
      <c r="C20" t="s">
        <v>59</v>
      </c>
      <c r="D20" s="2">
        <v>44562</v>
      </c>
      <c r="E20" s="2">
        <v>44592</v>
      </c>
      <c r="F20">
        <f t="shared" ref="F20:F22" si="0">NETWORKDAYS(D20,E20,$D$7:$D$13)</f>
        <v>21</v>
      </c>
    </row>
    <row r="21" spans="1:14" x14ac:dyDescent="0.3">
      <c r="A21" s="2">
        <v>44187</v>
      </c>
      <c r="B21" s="2">
        <v>44553</v>
      </c>
      <c r="C21" t="s">
        <v>60</v>
      </c>
      <c r="D21" s="2">
        <v>44593</v>
      </c>
      <c r="E21" s="2">
        <v>44620</v>
      </c>
      <c r="F21">
        <f t="shared" si="0"/>
        <v>20</v>
      </c>
    </row>
    <row r="22" spans="1:14" x14ac:dyDescent="0.3">
      <c r="A22" s="2">
        <v>44188</v>
      </c>
      <c r="B22" s="2">
        <v>44554</v>
      </c>
      <c r="C22" t="s">
        <v>65</v>
      </c>
      <c r="D22" s="2">
        <v>44256</v>
      </c>
      <c r="E22" s="2">
        <v>44286</v>
      </c>
      <c r="F22">
        <f t="shared" si="0"/>
        <v>23</v>
      </c>
    </row>
    <row r="23" spans="1:14" x14ac:dyDescent="0.3">
      <c r="A23" s="2">
        <v>44189</v>
      </c>
      <c r="B23" s="2">
        <v>44555</v>
      </c>
      <c r="D23" s="2"/>
      <c r="E23" s="2"/>
    </row>
    <row r="24" spans="1:14" x14ac:dyDescent="0.3">
      <c r="A24" s="2">
        <v>44190</v>
      </c>
      <c r="B24" s="2">
        <v>44556</v>
      </c>
      <c r="D24" s="2"/>
      <c r="E24" s="2"/>
    </row>
    <row r="25" spans="1:14" x14ac:dyDescent="0.3">
      <c r="A25" s="2">
        <v>44191</v>
      </c>
      <c r="B25" s="2">
        <v>44557</v>
      </c>
      <c r="D25" s="2"/>
      <c r="E25" s="2"/>
    </row>
    <row r="26" spans="1:14" x14ac:dyDescent="0.3">
      <c r="A26" s="2">
        <v>44192</v>
      </c>
      <c r="B26" s="2">
        <v>44558</v>
      </c>
    </row>
    <row r="27" spans="1:14" x14ac:dyDescent="0.3">
      <c r="A27" s="2">
        <v>44193</v>
      </c>
      <c r="B27" s="2">
        <v>44559</v>
      </c>
    </row>
    <row r="28" spans="1:14" x14ac:dyDescent="0.3">
      <c r="A28" s="2">
        <v>44194</v>
      </c>
      <c r="B28" s="2">
        <v>44560</v>
      </c>
      <c r="C28" s="11" t="s">
        <v>45</v>
      </c>
    </row>
    <row r="29" spans="1:14" x14ac:dyDescent="0.3">
      <c r="A29" s="2">
        <v>44195</v>
      </c>
      <c r="B29" s="2">
        <v>44561</v>
      </c>
      <c r="C29" s="10" t="s">
        <v>46</v>
      </c>
    </row>
    <row r="30" spans="1:14" x14ac:dyDescent="0.3">
      <c r="A30" s="2">
        <v>44196</v>
      </c>
      <c r="B30" s="2">
        <v>44562</v>
      </c>
      <c r="C30" s="10" t="s">
        <v>47</v>
      </c>
    </row>
    <row r="31" spans="1:14" x14ac:dyDescent="0.3">
      <c r="A31" s="2">
        <v>44197</v>
      </c>
      <c r="B31" s="2">
        <v>44563</v>
      </c>
      <c r="C31" s="10" t="s">
        <v>48</v>
      </c>
    </row>
    <row r="32" spans="1:14" x14ac:dyDescent="0.3">
      <c r="A32" s="2">
        <v>44198</v>
      </c>
      <c r="B32" s="2">
        <v>44564</v>
      </c>
      <c r="C32" s="10" t="s">
        <v>49</v>
      </c>
    </row>
    <row r="33" spans="1:2" x14ac:dyDescent="0.3">
      <c r="A33" s="2">
        <v>44199</v>
      </c>
      <c r="B33" s="2">
        <v>44565</v>
      </c>
    </row>
    <row r="34" spans="1:2" x14ac:dyDescent="0.3">
      <c r="A34" s="2">
        <v>44200</v>
      </c>
      <c r="B34" s="2">
        <v>44566</v>
      </c>
    </row>
    <row r="35" spans="1:2" x14ac:dyDescent="0.3">
      <c r="A35" s="2">
        <v>44201</v>
      </c>
      <c r="B35" s="2">
        <v>44567</v>
      </c>
    </row>
    <row r="36" spans="1:2" x14ac:dyDescent="0.3">
      <c r="A36" s="2">
        <v>44202</v>
      </c>
      <c r="B36" s="2">
        <v>44568</v>
      </c>
    </row>
    <row r="37" spans="1:2" x14ac:dyDescent="0.3">
      <c r="A37" s="2">
        <v>44203</v>
      </c>
      <c r="B37" s="2">
        <v>44569</v>
      </c>
    </row>
    <row r="38" spans="1:2" x14ac:dyDescent="0.3">
      <c r="A38" s="2">
        <v>44204</v>
      </c>
      <c r="B38" s="2">
        <v>44570</v>
      </c>
    </row>
    <row r="39" spans="1:2" x14ac:dyDescent="0.3">
      <c r="A39" s="2">
        <v>44205</v>
      </c>
      <c r="B39" s="2">
        <v>44571</v>
      </c>
    </row>
    <row r="40" spans="1:2" x14ac:dyDescent="0.3">
      <c r="A40" s="2">
        <v>44206</v>
      </c>
      <c r="B40" s="2">
        <v>44572</v>
      </c>
    </row>
    <row r="41" spans="1:2" x14ac:dyDescent="0.3">
      <c r="A41" s="2">
        <v>44207</v>
      </c>
      <c r="B41" s="2">
        <v>44573</v>
      </c>
    </row>
    <row r="42" spans="1:2" x14ac:dyDescent="0.3">
      <c r="A42" s="2">
        <v>44208</v>
      </c>
      <c r="B42" s="2">
        <v>44574</v>
      </c>
    </row>
    <row r="43" spans="1:2" x14ac:dyDescent="0.3">
      <c r="A43" s="2">
        <v>44209</v>
      </c>
      <c r="B43" s="2">
        <v>44575</v>
      </c>
    </row>
    <row r="44" spans="1:2" x14ac:dyDescent="0.3">
      <c r="A44" s="2">
        <v>44210</v>
      </c>
      <c r="B44" s="2">
        <v>44576</v>
      </c>
    </row>
    <row r="45" spans="1:2" x14ac:dyDescent="0.3">
      <c r="A45" s="2">
        <v>44211</v>
      </c>
      <c r="B45" s="2">
        <v>44577</v>
      </c>
    </row>
    <row r="46" spans="1:2" x14ac:dyDescent="0.3">
      <c r="A46" s="2">
        <v>44212</v>
      </c>
      <c r="B46" s="2">
        <v>44578</v>
      </c>
    </row>
    <row r="47" spans="1:2" x14ac:dyDescent="0.3">
      <c r="A47" s="2">
        <v>44213</v>
      </c>
      <c r="B47" s="2">
        <v>44579</v>
      </c>
    </row>
    <row r="48" spans="1:2" x14ac:dyDescent="0.3">
      <c r="A48" s="2">
        <v>44214</v>
      </c>
      <c r="B48" s="2">
        <v>44580</v>
      </c>
    </row>
    <row r="49" spans="1:2" x14ac:dyDescent="0.3">
      <c r="A49" s="2">
        <v>44215</v>
      </c>
      <c r="B49" s="2">
        <v>44581</v>
      </c>
    </row>
    <row r="50" spans="1:2" x14ac:dyDescent="0.3">
      <c r="A50" s="2">
        <v>44216</v>
      </c>
      <c r="B50" s="2">
        <v>44582</v>
      </c>
    </row>
    <row r="51" spans="1:2" x14ac:dyDescent="0.3">
      <c r="A51" s="2">
        <v>44217</v>
      </c>
      <c r="B51" s="2">
        <v>44583</v>
      </c>
    </row>
    <row r="52" spans="1:2" x14ac:dyDescent="0.3">
      <c r="A52" s="2">
        <v>44218</v>
      </c>
      <c r="B52" s="2">
        <v>44584</v>
      </c>
    </row>
    <row r="53" spans="1:2" x14ac:dyDescent="0.3">
      <c r="A53" s="2">
        <v>44219</v>
      </c>
      <c r="B53" s="2">
        <v>44585</v>
      </c>
    </row>
    <row r="54" spans="1:2" x14ac:dyDescent="0.3">
      <c r="A54" s="2">
        <v>44220</v>
      </c>
      <c r="B54" s="2">
        <v>44586</v>
      </c>
    </row>
    <row r="55" spans="1:2" x14ac:dyDescent="0.3">
      <c r="A55" s="2">
        <v>44221</v>
      </c>
      <c r="B55" s="2">
        <v>44587</v>
      </c>
    </row>
    <row r="56" spans="1:2" x14ac:dyDescent="0.3">
      <c r="A56" s="2">
        <v>44222</v>
      </c>
      <c r="B56" s="2">
        <v>44588</v>
      </c>
    </row>
    <row r="57" spans="1:2" x14ac:dyDescent="0.3">
      <c r="A57" s="2">
        <v>44223</v>
      </c>
      <c r="B57" s="2">
        <v>44589</v>
      </c>
    </row>
    <row r="58" spans="1:2" x14ac:dyDescent="0.3">
      <c r="A58" s="2">
        <v>44224</v>
      </c>
      <c r="B58" s="2">
        <v>44590</v>
      </c>
    </row>
    <row r="59" spans="1:2" x14ac:dyDescent="0.3">
      <c r="A59" s="2">
        <v>44225</v>
      </c>
      <c r="B59" s="2">
        <v>44591</v>
      </c>
    </row>
    <row r="60" spans="1:2" x14ac:dyDescent="0.3">
      <c r="A60" s="2">
        <v>44226</v>
      </c>
      <c r="B60" s="2">
        <v>44592</v>
      </c>
    </row>
    <row r="61" spans="1:2" x14ac:dyDescent="0.3">
      <c r="A61" s="2">
        <v>44227</v>
      </c>
      <c r="B61" s="2">
        <v>44593</v>
      </c>
    </row>
    <row r="62" spans="1:2" x14ac:dyDescent="0.3">
      <c r="A62" s="2">
        <v>44228</v>
      </c>
      <c r="B62" s="2">
        <v>44594</v>
      </c>
    </row>
    <row r="63" spans="1:2" x14ac:dyDescent="0.3">
      <c r="A63" s="2">
        <v>44229</v>
      </c>
      <c r="B63" s="2">
        <v>44595</v>
      </c>
    </row>
    <row r="64" spans="1:2" x14ac:dyDescent="0.3">
      <c r="A64" s="2">
        <v>44230</v>
      </c>
      <c r="B64" s="2">
        <v>44596</v>
      </c>
    </row>
    <row r="65" spans="1:2" x14ac:dyDescent="0.3">
      <c r="A65" s="2">
        <v>44231</v>
      </c>
      <c r="B65" s="2">
        <v>44597</v>
      </c>
    </row>
    <row r="66" spans="1:2" x14ac:dyDescent="0.3">
      <c r="A66" s="2">
        <v>44232</v>
      </c>
      <c r="B66" s="2">
        <v>44598</v>
      </c>
    </row>
    <row r="67" spans="1:2" x14ac:dyDescent="0.3">
      <c r="A67" s="2">
        <v>44233</v>
      </c>
      <c r="B67" s="2">
        <v>44599</v>
      </c>
    </row>
    <row r="68" spans="1:2" x14ac:dyDescent="0.3">
      <c r="A68" s="2">
        <v>44234</v>
      </c>
      <c r="B68" s="2">
        <v>44600</v>
      </c>
    </row>
    <row r="69" spans="1:2" x14ac:dyDescent="0.3">
      <c r="A69" s="2">
        <v>44235</v>
      </c>
      <c r="B69" s="2">
        <v>44601</v>
      </c>
    </row>
    <row r="70" spans="1:2" x14ac:dyDescent="0.3">
      <c r="A70" s="2">
        <v>44236</v>
      </c>
      <c r="B70" s="2">
        <v>44602</v>
      </c>
    </row>
    <row r="71" spans="1:2" x14ac:dyDescent="0.3">
      <c r="A71" s="2">
        <v>44237</v>
      </c>
      <c r="B71" s="2">
        <v>44603</v>
      </c>
    </row>
    <row r="72" spans="1:2" x14ac:dyDescent="0.3">
      <c r="A72" s="2">
        <v>44238</v>
      </c>
      <c r="B72" s="2">
        <v>44604</v>
      </c>
    </row>
    <row r="73" spans="1:2" x14ac:dyDescent="0.3">
      <c r="A73" s="2">
        <v>44239</v>
      </c>
      <c r="B73" s="2">
        <v>44605</v>
      </c>
    </row>
    <row r="74" spans="1:2" x14ac:dyDescent="0.3">
      <c r="A74" s="2">
        <v>44240</v>
      </c>
      <c r="B74" s="2">
        <v>44606</v>
      </c>
    </row>
    <row r="75" spans="1:2" x14ac:dyDescent="0.3">
      <c r="A75" s="2">
        <v>44241</v>
      </c>
      <c r="B75" s="2">
        <v>44607</v>
      </c>
    </row>
    <row r="76" spans="1:2" x14ac:dyDescent="0.3">
      <c r="A76" s="2">
        <v>44242</v>
      </c>
      <c r="B76" s="2"/>
    </row>
    <row r="77" spans="1:2" x14ac:dyDescent="0.3">
      <c r="A77" s="2">
        <v>44243</v>
      </c>
      <c r="B77" s="2"/>
    </row>
    <row r="78" spans="1:2" x14ac:dyDescent="0.3">
      <c r="A78" s="2">
        <v>44244</v>
      </c>
      <c r="B78" s="2"/>
    </row>
    <row r="79" spans="1:2" x14ac:dyDescent="0.3">
      <c r="A79" s="2">
        <v>44245</v>
      </c>
      <c r="B79" s="2"/>
    </row>
    <row r="80" spans="1:2" x14ac:dyDescent="0.3">
      <c r="A80" s="2">
        <v>44246</v>
      </c>
      <c r="B80" s="2"/>
    </row>
    <row r="81" spans="1:2" x14ac:dyDescent="0.3">
      <c r="A81" s="2">
        <v>44247</v>
      </c>
      <c r="B81" s="2"/>
    </row>
    <row r="82" spans="1:2" x14ac:dyDescent="0.3">
      <c r="A82" s="2">
        <v>44248</v>
      </c>
      <c r="B82" s="2"/>
    </row>
    <row r="83" spans="1:2" x14ac:dyDescent="0.3">
      <c r="A83" s="2">
        <v>44249</v>
      </c>
      <c r="B83" s="2"/>
    </row>
    <row r="84" spans="1:2" x14ac:dyDescent="0.3">
      <c r="A84" s="2">
        <v>44250</v>
      </c>
      <c r="B84" s="2"/>
    </row>
    <row r="85" spans="1:2" x14ac:dyDescent="0.3">
      <c r="A85" s="2">
        <v>44251</v>
      </c>
      <c r="B85" s="2"/>
    </row>
    <row r="86" spans="1:2" x14ac:dyDescent="0.3">
      <c r="A86" s="2">
        <v>44252</v>
      </c>
      <c r="B86" s="2"/>
    </row>
    <row r="87" spans="1:2" x14ac:dyDescent="0.3">
      <c r="A87" s="2">
        <v>44253</v>
      </c>
      <c r="B87" s="2"/>
    </row>
    <row r="88" spans="1:2" x14ac:dyDescent="0.3">
      <c r="A88" s="2">
        <v>44254</v>
      </c>
      <c r="B88" s="2"/>
    </row>
    <row r="89" spans="1:2" x14ac:dyDescent="0.3">
      <c r="A89" s="2">
        <v>44255</v>
      </c>
      <c r="B89" s="2"/>
    </row>
    <row r="90" spans="1:2" x14ac:dyDescent="0.3">
      <c r="A90" s="2">
        <v>44256</v>
      </c>
      <c r="B90" s="2"/>
    </row>
    <row r="91" spans="1:2" x14ac:dyDescent="0.3">
      <c r="A91" s="2">
        <v>44257</v>
      </c>
      <c r="B91" s="2"/>
    </row>
    <row r="92" spans="1:2" x14ac:dyDescent="0.3">
      <c r="A92" s="2">
        <v>44258</v>
      </c>
      <c r="B92" s="2"/>
    </row>
    <row r="93" spans="1:2" x14ac:dyDescent="0.3">
      <c r="A93" s="2">
        <v>44259</v>
      </c>
      <c r="B93" s="2"/>
    </row>
    <row r="94" spans="1:2" x14ac:dyDescent="0.3">
      <c r="A94" s="2">
        <v>44260</v>
      </c>
      <c r="B94" s="2"/>
    </row>
    <row r="95" spans="1:2" x14ac:dyDescent="0.3">
      <c r="A95" s="2">
        <v>44261</v>
      </c>
      <c r="B95" s="2"/>
    </row>
    <row r="96" spans="1:2" x14ac:dyDescent="0.3">
      <c r="A96" s="2">
        <v>44262</v>
      </c>
      <c r="B96" s="2"/>
    </row>
    <row r="97" spans="1:2" x14ac:dyDescent="0.3">
      <c r="A97" s="2"/>
      <c r="B97" s="2"/>
    </row>
    <row r="98" spans="1:2" x14ac:dyDescent="0.3">
      <c r="A98" s="2"/>
      <c r="B98" s="2"/>
    </row>
    <row r="99" spans="1:2" x14ac:dyDescent="0.3">
      <c r="A99" s="2"/>
      <c r="B99" s="2"/>
    </row>
    <row r="100" spans="1:2" x14ac:dyDescent="0.3">
      <c r="A100" s="2"/>
      <c r="B100" s="2"/>
    </row>
    <row r="101" spans="1:2" x14ac:dyDescent="0.3">
      <c r="A101" s="2"/>
      <c r="B101" s="2"/>
    </row>
    <row r="102" spans="1:2" x14ac:dyDescent="0.3">
      <c r="A102" s="2"/>
      <c r="B102" s="2"/>
    </row>
    <row r="103" spans="1:2" x14ac:dyDescent="0.3">
      <c r="A103" s="2"/>
      <c r="B103" s="2"/>
    </row>
    <row r="104" spans="1:2" x14ac:dyDescent="0.3">
      <c r="A104" s="2"/>
      <c r="B104" s="2"/>
    </row>
    <row r="105" spans="1:2" x14ac:dyDescent="0.3">
      <c r="A105" s="2"/>
      <c r="B105" s="2"/>
    </row>
    <row r="106" spans="1:2" x14ac:dyDescent="0.3">
      <c r="A106" s="2"/>
      <c r="B106" s="2"/>
    </row>
    <row r="107" spans="1:2" x14ac:dyDescent="0.3">
      <c r="A107" s="2"/>
      <c r="B107" s="2"/>
    </row>
    <row r="108" spans="1:2" x14ac:dyDescent="0.3">
      <c r="A108" s="2"/>
      <c r="B108" s="2"/>
    </row>
    <row r="109" spans="1:2" x14ac:dyDescent="0.3">
      <c r="A109" s="2"/>
      <c r="B109" s="2"/>
    </row>
    <row r="110" spans="1:2" x14ac:dyDescent="0.3">
      <c r="A110" s="2"/>
      <c r="B110" s="2"/>
    </row>
    <row r="111" spans="1:2" x14ac:dyDescent="0.3">
      <c r="A111" s="2"/>
      <c r="B111" s="2"/>
    </row>
    <row r="112" spans="1:2" x14ac:dyDescent="0.3">
      <c r="A112" s="2"/>
      <c r="B112" s="2"/>
    </row>
    <row r="113" spans="1:2" x14ac:dyDescent="0.3">
      <c r="A113" s="2"/>
      <c r="B113" s="2"/>
    </row>
    <row r="114" spans="1:2" x14ac:dyDescent="0.3">
      <c r="A114" s="2"/>
      <c r="B114" s="2"/>
    </row>
    <row r="115" spans="1:2" x14ac:dyDescent="0.3">
      <c r="A115" s="2"/>
      <c r="B115" s="2"/>
    </row>
    <row r="116" spans="1:2" x14ac:dyDescent="0.3">
      <c r="A116" s="2"/>
      <c r="B116" s="2"/>
    </row>
    <row r="117" spans="1:2" x14ac:dyDescent="0.3">
      <c r="A117" s="2"/>
      <c r="B117" s="2"/>
    </row>
    <row r="118" spans="1:2" x14ac:dyDescent="0.3">
      <c r="A118" s="2"/>
      <c r="B118" s="2"/>
    </row>
    <row r="119" spans="1:2" x14ac:dyDescent="0.3">
      <c r="A119" s="2"/>
      <c r="B119" s="2"/>
    </row>
    <row r="120" spans="1:2" x14ac:dyDescent="0.3">
      <c r="A120" s="2"/>
      <c r="B120" s="2"/>
    </row>
    <row r="121" spans="1:2" x14ac:dyDescent="0.3">
      <c r="A121" s="2"/>
      <c r="B121" s="2"/>
    </row>
    <row r="122" spans="1:2" x14ac:dyDescent="0.3">
      <c r="A122" s="2"/>
      <c r="B122" s="2"/>
    </row>
    <row r="123" spans="1:2" x14ac:dyDescent="0.3">
      <c r="A123" s="2"/>
      <c r="B123" s="2"/>
    </row>
    <row r="124" spans="1:2" x14ac:dyDescent="0.3">
      <c r="A124" s="2"/>
      <c r="B124" s="2"/>
    </row>
    <row r="125" spans="1:2" x14ac:dyDescent="0.3">
      <c r="A125" s="2"/>
      <c r="B125" s="2"/>
    </row>
    <row r="126" spans="1:2" x14ac:dyDescent="0.3">
      <c r="A126" s="2"/>
      <c r="B126" s="2"/>
    </row>
    <row r="127" spans="1:2" x14ac:dyDescent="0.3">
      <c r="A127" s="2"/>
      <c r="B127" s="2"/>
    </row>
    <row r="128" spans="1:2" x14ac:dyDescent="0.3">
      <c r="A128" s="2"/>
      <c r="B128" s="2"/>
    </row>
    <row r="129" spans="1:1" x14ac:dyDescent="0.3">
      <c r="A129" s="2"/>
    </row>
    <row r="130" spans="1:1" x14ac:dyDescent="0.3">
      <c r="A130" s="2"/>
    </row>
    <row r="131" spans="1:1" x14ac:dyDescent="0.3">
      <c r="A131" s="2"/>
    </row>
    <row r="132" spans="1:1" x14ac:dyDescent="0.3">
      <c r="A132" s="2"/>
    </row>
    <row r="133" spans="1:1" x14ac:dyDescent="0.3">
      <c r="A133" s="2"/>
    </row>
    <row r="134" spans="1:1" x14ac:dyDescent="0.3">
      <c r="A134" s="2"/>
    </row>
    <row r="135" spans="1:1" x14ac:dyDescent="0.3">
      <c r="A135" s="2"/>
    </row>
    <row r="136" spans="1:1" x14ac:dyDescent="0.3">
      <c r="A136" s="2"/>
    </row>
    <row r="137" spans="1:1" x14ac:dyDescent="0.3">
      <c r="A137" s="2"/>
    </row>
    <row r="138" spans="1:1" x14ac:dyDescent="0.3">
      <c r="A138" s="2"/>
    </row>
    <row r="139" spans="1:1" x14ac:dyDescent="0.3">
      <c r="A139" s="2"/>
    </row>
    <row r="140" spans="1:1" x14ac:dyDescent="0.3">
      <c r="A140" s="2"/>
    </row>
    <row r="141" spans="1:1" x14ac:dyDescent="0.3">
      <c r="A141" s="2"/>
    </row>
    <row r="142" spans="1:1" x14ac:dyDescent="0.3">
      <c r="A142" s="2"/>
    </row>
    <row r="143" spans="1:1" x14ac:dyDescent="0.3">
      <c r="A143" s="2"/>
    </row>
    <row r="144" spans="1:1" x14ac:dyDescent="0.3">
      <c r="A144" s="2"/>
    </row>
    <row r="145" spans="1:1" x14ac:dyDescent="0.3">
      <c r="A145" s="2"/>
    </row>
    <row r="146" spans="1:1" x14ac:dyDescent="0.3">
      <c r="A146" s="2"/>
    </row>
    <row r="147" spans="1:1" x14ac:dyDescent="0.3">
      <c r="A147" s="2"/>
    </row>
    <row r="148" spans="1:1" x14ac:dyDescent="0.3">
      <c r="A148" s="2"/>
    </row>
    <row r="149" spans="1:1" x14ac:dyDescent="0.3">
      <c r="A149" s="2"/>
    </row>
    <row r="150" spans="1:1" x14ac:dyDescent="0.3">
      <c r="A150" s="2"/>
    </row>
    <row r="151" spans="1:1" x14ac:dyDescent="0.3">
      <c r="A151" s="2"/>
    </row>
    <row r="152" spans="1:1" x14ac:dyDescent="0.3">
      <c r="A152" s="2"/>
    </row>
    <row r="153" spans="1:1" x14ac:dyDescent="0.3">
      <c r="A153" s="2"/>
    </row>
    <row r="154" spans="1:1" x14ac:dyDescent="0.3">
      <c r="A154" s="2"/>
    </row>
    <row r="155" spans="1:1" x14ac:dyDescent="0.3">
      <c r="A155" s="2"/>
    </row>
    <row r="156" spans="1:1" x14ac:dyDescent="0.3">
      <c r="A156" s="2"/>
    </row>
    <row r="157" spans="1:1" x14ac:dyDescent="0.3">
      <c r="A157" s="2"/>
    </row>
    <row r="158" spans="1:1" x14ac:dyDescent="0.3">
      <c r="A158" s="2"/>
    </row>
    <row r="159" spans="1:1" x14ac:dyDescent="0.3">
      <c r="A159" s="2"/>
    </row>
    <row r="160" spans="1:1" x14ac:dyDescent="0.3">
      <c r="A160" s="2"/>
    </row>
    <row r="161" spans="1:1" x14ac:dyDescent="0.3">
      <c r="A161" s="2"/>
    </row>
    <row r="162" spans="1:1" x14ac:dyDescent="0.3">
      <c r="A162" s="2"/>
    </row>
    <row r="163" spans="1:1" x14ac:dyDescent="0.3">
      <c r="A163" s="2"/>
    </row>
    <row r="164" spans="1:1" x14ac:dyDescent="0.3">
      <c r="A164" s="2"/>
    </row>
    <row r="165" spans="1:1" x14ac:dyDescent="0.3">
      <c r="A165" s="2"/>
    </row>
    <row r="166" spans="1:1" x14ac:dyDescent="0.3">
      <c r="A166" s="2"/>
    </row>
    <row r="167" spans="1:1" x14ac:dyDescent="0.3">
      <c r="A167" s="2"/>
    </row>
    <row r="168" spans="1:1" x14ac:dyDescent="0.3">
      <c r="A168" s="2"/>
    </row>
    <row r="169" spans="1:1" x14ac:dyDescent="0.3">
      <c r="A169" s="2"/>
    </row>
    <row r="170" spans="1:1" x14ac:dyDescent="0.3">
      <c r="A170" s="2"/>
    </row>
    <row r="171" spans="1:1" x14ac:dyDescent="0.3">
      <c r="A171" s="2"/>
    </row>
    <row r="172" spans="1:1" x14ac:dyDescent="0.3">
      <c r="A172" s="2"/>
    </row>
    <row r="173" spans="1:1" x14ac:dyDescent="0.3">
      <c r="A173" s="2"/>
    </row>
    <row r="174" spans="1:1" x14ac:dyDescent="0.3">
      <c r="A174" s="2"/>
    </row>
    <row r="175" spans="1:1" x14ac:dyDescent="0.3">
      <c r="A175" s="2"/>
    </row>
    <row r="176" spans="1:1" x14ac:dyDescent="0.3">
      <c r="A176" s="2"/>
    </row>
    <row r="177" spans="1:1" x14ac:dyDescent="0.3">
      <c r="A177" s="2"/>
    </row>
    <row r="178" spans="1:1" x14ac:dyDescent="0.3">
      <c r="A178" s="2"/>
    </row>
    <row r="179" spans="1:1" x14ac:dyDescent="0.3">
      <c r="A179" s="2"/>
    </row>
    <row r="180" spans="1:1" x14ac:dyDescent="0.3">
      <c r="A180" s="2"/>
    </row>
    <row r="181" spans="1:1" x14ac:dyDescent="0.3">
      <c r="A181" s="2"/>
    </row>
    <row r="182" spans="1:1" x14ac:dyDescent="0.3">
      <c r="A182" s="2"/>
    </row>
    <row r="183" spans="1:1" x14ac:dyDescent="0.3">
      <c r="A183" s="2"/>
    </row>
    <row r="184" spans="1:1" x14ac:dyDescent="0.3">
      <c r="A184" s="2"/>
    </row>
    <row r="185" spans="1:1" x14ac:dyDescent="0.3">
      <c r="A185" s="2"/>
    </row>
    <row r="186" spans="1:1" x14ac:dyDescent="0.3">
      <c r="A186" s="2"/>
    </row>
    <row r="187" spans="1:1" x14ac:dyDescent="0.3">
      <c r="A187" s="2"/>
    </row>
    <row r="188" spans="1:1" x14ac:dyDescent="0.3">
      <c r="A188" s="2"/>
    </row>
    <row r="189" spans="1:1" x14ac:dyDescent="0.3">
      <c r="A189" s="2"/>
    </row>
    <row r="190" spans="1:1" x14ac:dyDescent="0.3">
      <c r="A190" s="2"/>
    </row>
  </sheetData>
  <sheetProtection formatColumn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5</vt:i4>
      </vt:variant>
    </vt:vector>
  </HeadingPairs>
  <TitlesOfParts>
    <vt:vector size="8" baseType="lpstr">
      <vt:lpstr>Ansøgning</vt:lpstr>
      <vt:lpstr>Opsparede løndele</vt:lpstr>
      <vt:lpstr>Lister</vt:lpstr>
      <vt:lpstr>Ansættelsesforhold</vt:lpstr>
      <vt:lpstr>Kompensationsperiode</vt:lpstr>
      <vt:lpstr>Periode_Lønkompensation</vt:lpstr>
      <vt:lpstr>Slutdato</vt:lpstr>
      <vt:lpstr>Startdato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Hjerrild Bech</dc:creator>
  <cp:lastModifiedBy>Kenneth Fisher Fremlev</cp:lastModifiedBy>
  <dcterms:created xsi:type="dcterms:W3CDTF">2020-04-22T12:31:45Z</dcterms:created>
  <dcterms:modified xsi:type="dcterms:W3CDTF">2022-03-15T09:27:11Z</dcterms:modified>
</cp:coreProperties>
</file>