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I:\Coronapuljer_Arbejdsmappe\B H J - Fælles (faste, løn, produktion og konkurs)\B - SEKU KOKU Faste omkostninger\Faste omkostninger dec 2021 til februar 2022\"/>
    </mc:Choice>
  </mc:AlternateContent>
  <workbookProtection workbookAlgorithmName="SHA-512" workbookHashValue="BovZJdumwZEirLWYAVErQdzwWwlwIAdLbKAT19zAFTfVokuMHD4Oizk3ZAm8qdhw/k7+PoGnMRAsMxE+7IcRSw==" workbookSaltValue="f2ySqm+pZKaycUYHhEBEOg==" workbookSpinCount="100000" lockStructure="1"/>
  <bookViews>
    <workbookView xWindow="0" yWindow="0" windowWidth="14370" windowHeight="6750"/>
  </bookViews>
  <sheets>
    <sheet name="Ansøgning" sheetId="1" r:id="rId1"/>
    <sheet name="Lister" sheetId="2" state="hidden" r:id="rId2"/>
    <sheet name="Trappemodel" sheetId="3" state="hidden" r:id="rId3"/>
  </sheets>
  <definedNames>
    <definedName name="b_faste_slut">Lister!$Y$2:$Y$3</definedName>
    <definedName name="b_faste_start">Lister!$X$2:$X$100</definedName>
    <definedName name="c_oms_slut" comment="Anden referenceperiode ved særlige omstændigheder">Lister!$K$2:$K$924</definedName>
    <definedName name="c_oms_start" comment="Anden referenceperiode ved særlige omstændigheder">Lister!$J$2:$J$553</definedName>
    <definedName name="d_faste_slut">Lister!$AA$2:$AA$3</definedName>
    <definedName name="d_faste_start">Lister!$Z$2:$Z$734</definedName>
    <definedName name="d_oms_slut" comment="Stiftet efter 1. september 2020">Lister!$M$2:$M$3</definedName>
    <definedName name="d_oms_start" comment="Stiftet efter 1. september 2020">Lister!$L$2:$L$63</definedName>
    <definedName name="e_faste_slut">Lister!$AC$2:$AC$3</definedName>
    <definedName name="e_faste_start">Lister!$AB$2:$AB$8</definedName>
    <definedName name="e_oms_slut" comment="Tidligere godkendt omsætningsreferenceperiode">Lister!$O$2:$O$612</definedName>
    <definedName name="e_oms_start" comment="Tidligere godkendt omsætningsreferenceperiode">Lister!$N$2:$N$612</definedName>
    <definedName name="Fastesattref.oms.">Lister!$C$3:$C$4</definedName>
    <definedName name="FastholdeUdbetaling">Lister!$C$9:$C$11</definedName>
    <definedName name="g_oms_slut" comment="Krisebestemmelsen + negativt resultat">Lister!$Q$2:$Q$2194</definedName>
    <definedName name="g_oms_start" comment="krisebestemmelsen + negativt resultat">Lister!$P$2:$P$2194</definedName>
    <definedName name="JaNej">Lister!$C$9:$C$11</definedName>
    <definedName name="KompPeriodeSlut">Lister!$E$14:$E$19</definedName>
    <definedName name="KompPeriodeStart">Lister!$D$14:$D$19</definedName>
    <definedName name="matrix_komp.perioder">Lister!$C$14:$E$22</definedName>
    <definedName name="Matrix_Ref.Rea.FasteOmkostninger">Lister!$R$2:$W$6</definedName>
    <definedName name="Matrix_Ref.Rea.Omsætning">Lister!$C$2:$I$7</definedName>
    <definedName name="Mulige_komp.perioder">Lister!$C$14:$C$22</definedName>
    <definedName name="NegativtResultat">Lister!#REF!</definedName>
    <definedName name="OpgørelseAfSenesteResultat">Lister!#REF!</definedName>
    <definedName name="PeriodeNegativtResultat">Lister!#REF!</definedName>
    <definedName name="ReferenceperiodeRealiseretOmsætning">Lister!$C$2:$C$7</definedName>
    <definedName name="Refperiode_Fasteomkostninger">Lister!$R$2:$R$6</definedName>
    <definedName name="Trappemodel1">Trappemodel!$A$3:$C$13</definedName>
    <definedName name="Trappemodel1forbud">Trappemodel!$A$3:$C$14</definedName>
    <definedName name="ÅbningsforbudFørsteDag">Lister!$A$2:$A$92</definedName>
    <definedName name="ÅbningsforbudSidsteDag">Lister!$B$2:$B$91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A77" i="1" s="1"/>
  <c r="B66" i="1" l="1"/>
  <c r="B13" i="1" l="1"/>
  <c r="B14" i="1" l="1"/>
  <c r="A59" i="1"/>
  <c r="A20" i="1"/>
  <c r="A21" i="1"/>
  <c r="I7" i="2" l="1"/>
  <c r="I3" i="2"/>
  <c r="I2" i="2"/>
  <c r="AC3" i="2" l="1"/>
  <c r="R7" i="2" s="1"/>
  <c r="S3" i="2"/>
  <c r="U5" i="2"/>
  <c r="AA3" i="2"/>
  <c r="R6" i="2" s="1"/>
  <c r="U7" i="2"/>
  <c r="V7" i="2"/>
  <c r="W6" i="2"/>
  <c r="V6" i="2"/>
  <c r="R5" i="2" l="1"/>
  <c r="V5" i="2"/>
  <c r="W5" i="2" s="1"/>
  <c r="M3" i="2" l="1"/>
  <c r="C6" i="2" s="1"/>
  <c r="H6" i="2" l="1"/>
  <c r="G6" i="2"/>
  <c r="F6" i="2"/>
  <c r="G7" i="2"/>
  <c r="F7" i="2"/>
  <c r="G3" i="2"/>
  <c r="F3" i="2"/>
  <c r="I6" i="2" l="1"/>
  <c r="I4" i="2"/>
  <c r="C3" i="2"/>
  <c r="A26" i="1" s="1"/>
  <c r="I5" i="2"/>
  <c r="H3" i="2"/>
  <c r="B31" i="1" l="1"/>
  <c r="A33" i="1"/>
  <c r="F5" i="2" l="1"/>
  <c r="G5" i="2"/>
  <c r="H5" i="2"/>
  <c r="W3" i="2" l="1"/>
  <c r="B46" i="1" l="1"/>
  <c r="E14" i="2" l="1"/>
  <c r="F14" i="2"/>
  <c r="G14" i="2"/>
  <c r="D14" i="2"/>
  <c r="B58" i="1" l="1"/>
  <c r="B45" i="1"/>
  <c r="T2" i="2"/>
  <c r="B42" i="1" s="1"/>
  <c r="U2" i="2"/>
  <c r="V2" i="2"/>
  <c r="W2" i="2"/>
  <c r="S2" i="2"/>
  <c r="B41" i="1" s="1"/>
  <c r="D2" i="2"/>
  <c r="B60" i="1" l="1"/>
  <c r="A61" i="1" s="1"/>
  <c r="B47" i="1"/>
  <c r="H2" i="2"/>
  <c r="G2" i="2"/>
  <c r="F2" i="2"/>
  <c r="E2" i="2"/>
  <c r="D3" i="2"/>
  <c r="E3" i="2"/>
  <c r="E4" i="2"/>
  <c r="D4" i="2"/>
  <c r="U6" i="2" l="1"/>
  <c r="V4" i="2"/>
  <c r="U4" i="2"/>
  <c r="T5" i="2"/>
  <c r="S5" i="2"/>
  <c r="T3" i="2"/>
  <c r="H4" i="2" l="1"/>
  <c r="B32" i="1" l="1"/>
  <c r="B36" i="1" s="1"/>
  <c r="B28" i="1"/>
  <c r="B27" i="1"/>
  <c r="B37" i="1" l="1"/>
  <c r="B64" i="1" s="1"/>
  <c r="B65" i="1" s="1"/>
  <c r="B68" i="1" s="1"/>
  <c r="B62" i="1"/>
  <c r="B63" i="1" s="1"/>
  <c r="B67" i="1" s="1"/>
  <c r="B35" i="1"/>
  <c r="B9" i="1"/>
  <c r="A57" i="1" l="1"/>
  <c r="A58" i="1" l="1"/>
  <c r="B74" i="1" l="1"/>
</calcChain>
</file>

<file path=xl/comments1.xml><?xml version="1.0" encoding="utf-8"?>
<comments xmlns="http://schemas.openxmlformats.org/spreadsheetml/2006/main">
  <authors>
    <author>Kenneth Fisher Fremlev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>Kenneth Fisher Fremlev:</t>
        </r>
        <r>
          <rPr>
            <sz val="9"/>
            <color indexed="81"/>
            <rFont val="Tahoma"/>
            <family val="2"/>
          </rPr>
          <t xml:space="preserve">
30 dage = 0,0805556
3 måneder = 0,25
1 år = 1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Kenneth Fisher Fremlev:</t>
        </r>
        <r>
          <rPr>
            <sz val="9"/>
            <color indexed="81"/>
            <rFont val="Tahoma"/>
            <family val="2"/>
          </rPr>
          <t xml:space="preserve">
30 dage = 0,0805556
3 måneder = 0,25
1 år = 1</t>
        </r>
      </text>
    </comment>
  </commentList>
</comments>
</file>

<file path=xl/sharedStrings.xml><?xml version="1.0" encoding="utf-8"?>
<sst xmlns="http://schemas.openxmlformats.org/spreadsheetml/2006/main" count="188" uniqueCount="117">
  <si>
    <r>
      <t xml:space="preserve">Alle hvide felter i kolonne B </t>
    </r>
    <r>
      <rPr>
        <u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udfyldes. Hvis beløbet er 0, oplyses dette. De grå felter beregnes automatisk.
Enkelte grå felter kan skifte til hvid undervejs afhængig af de indtastede oplysninger; disse skal i så fald udfyldes.</t>
    </r>
  </si>
  <si>
    <t>Institutionsnavn</t>
  </si>
  <si>
    <t>Indtast navn</t>
  </si>
  <si>
    <t>CVR-nr.</t>
  </si>
  <si>
    <t>Indtast CVR-nr.</t>
  </si>
  <si>
    <t>Kompensationsperiode start</t>
  </si>
  <si>
    <t>Kompensationsperiode slut</t>
  </si>
  <si>
    <t>Vælg/Indtast</t>
  </si>
  <si>
    <t>Indtast beløb</t>
  </si>
  <si>
    <t>Vælg referenceperiode for realiserede faste omkostninger</t>
  </si>
  <si>
    <t>Husleje</t>
  </si>
  <si>
    <t>Leje- og leasingomkostninger</t>
  </si>
  <si>
    <t>Vedligeholdelse af materielle anlægsaktiver og lejede/leasede aktiver</t>
  </si>
  <si>
    <t>Omkostninger til el og opvarmning</t>
  </si>
  <si>
    <t>Ejendomskatter</t>
  </si>
  <si>
    <t>Rengøring</t>
  </si>
  <si>
    <t>Afskrivninger af materielle og immaterielle anlægsaktiver</t>
  </si>
  <si>
    <t>Øvrige realiserede faste omkostninger</t>
  </si>
  <si>
    <t>Afvigelse i pct.</t>
  </si>
  <si>
    <t>Revisorudgifter ekskl. moms</t>
  </si>
  <si>
    <t>Godtgørelse af revisorudgifter</t>
  </si>
  <si>
    <t>Referenceperiode realiseret omsætning</t>
  </si>
  <si>
    <t>Referenceperiode faste omkostninger</t>
  </si>
  <si>
    <t>Kommerciel omsætnings andel af samlet omsætning</t>
  </si>
  <si>
    <t>Forventet foreløbig kompensationsbeløb</t>
  </si>
  <si>
    <t>Forventet kommerciel omsætning i perioden med åbningsforbud</t>
  </si>
  <si>
    <t>Ja</t>
  </si>
  <si>
    <t>Nej</t>
  </si>
  <si>
    <t>Første dag med åbningsforbud</t>
  </si>
  <si>
    <t>Sidste dag med åbningsforbud</t>
  </si>
  <si>
    <t>Intet åbningsforbud</t>
  </si>
  <si>
    <t>Offentligt driftstilskud i det senest afsluttede årsregnskab (fra stat, kommune og/eller region)</t>
  </si>
  <si>
    <t>Samlede ordinære driftsudgifter i det senest afsluttede årsregnskab</t>
  </si>
  <si>
    <t>Andel af offentligt tilskud i procent</t>
  </si>
  <si>
    <t>Er referenceperioden opgjort for minimumslængden?</t>
  </si>
  <si>
    <t>Referenceperiode start</t>
  </si>
  <si>
    <t>Referenceperiode slut</t>
  </si>
  <si>
    <t>Forventet foreløbig kompensationsbeløb for periode med åbningsforbud</t>
  </si>
  <si>
    <t>Forventet foreløbig kompensationsbeløb for periode uden åbningsforbud</t>
  </si>
  <si>
    <t>Kompensationsperiode</t>
  </si>
  <si>
    <t>Forventet kommerciel omsætnignsnedgang</t>
  </si>
  <si>
    <t>Trappe nr.</t>
  </si>
  <si>
    <t>kompensationsprocent</t>
  </si>
  <si>
    <t>Mulige kompensationsperioder</t>
  </si>
  <si>
    <t>Referenceperiode for realiseret omsætning</t>
  </si>
  <si>
    <t>Indirekte henvisning start</t>
  </si>
  <si>
    <t>Indirekte henvisning slut</t>
  </si>
  <si>
    <t>d_oms_start</t>
  </si>
  <si>
    <t>e_oms_start</t>
  </si>
  <si>
    <t>g_oms_start</t>
  </si>
  <si>
    <t>d_oms_slut</t>
  </si>
  <si>
    <t>e_oms_slut</t>
  </si>
  <si>
    <t>g_oms_slut</t>
  </si>
  <si>
    <t>Ref oms. startdato</t>
  </si>
  <si>
    <t>Ref oms. slutdato</t>
  </si>
  <si>
    <t>Henvisning for indirekte d-g omsætning start</t>
  </si>
  <si>
    <t>Henvisning for indirekte d-g omsætning slut</t>
  </si>
  <si>
    <t>Ref oms. Minimumslængde, årbrøk</t>
  </si>
  <si>
    <t>Referenceperiode start, ved valg af referenceperiode d til g</t>
  </si>
  <si>
    <t>Referenceperiode slut, ved valg af referenceperiode d til g</t>
  </si>
  <si>
    <t>Ref faste. startdato</t>
  </si>
  <si>
    <t>Ref faste slutdato</t>
  </si>
  <si>
    <t>Henvisning for indirekte b1 og c faste omkostninger start</t>
  </si>
  <si>
    <t>Henvisning for indirekte b1 og c faste omkostninger slut</t>
  </si>
  <si>
    <t>b1_faste_start</t>
  </si>
  <si>
    <t>b1_faste_slut</t>
  </si>
  <si>
    <t>Ref faste Minimumslængde, årbrøk</t>
  </si>
  <si>
    <t>Realiseret kommerciel omsætning i alt i perioden</t>
  </si>
  <si>
    <t>Oplys realiserede faste omkostninger i perioden herunder</t>
  </si>
  <si>
    <t>Forventet omsætning</t>
  </si>
  <si>
    <t>Stamdata</t>
  </si>
  <si>
    <t>Realiseret omsætning</t>
  </si>
  <si>
    <t>Der ydes godtgørelse for 80 pct. af udgifterne til revisorerklæring, såfremt ansøgningen udløser kompensation. Godtgørelsen til revision kan maksimalt udgøre 16.000 kr. ekskl. moms.</t>
  </si>
  <si>
    <t>Revisorgodtgørelse</t>
  </si>
  <si>
    <t>Model 1 - standard</t>
  </si>
  <si>
    <t>Faste omkostninger</t>
  </si>
  <si>
    <t>KOMPENSATIONSBELØB INKL. REVISORGODTGØRELSE SAMT EVT. REDUKTION VED NEGATIVT RESULTAT</t>
  </si>
  <si>
    <t>Valgt ref. Oms. (indirekte valgt komp. Periode)</t>
  </si>
  <si>
    <t>b_faste_start</t>
  </si>
  <si>
    <t>b_faste_slut</t>
  </si>
  <si>
    <t>d_faste_start</t>
  </si>
  <si>
    <t>d_faste_slut</t>
  </si>
  <si>
    <t>Referenceperiode start, ved valg af referenceperiode c eller d</t>
  </si>
  <si>
    <t>Referenceperiode slut, ved valg af referenceperiode c eller d</t>
  </si>
  <si>
    <t>Ønsker I kun at søge kompensation for periode med åbningsforbud?</t>
  </si>
  <si>
    <t>Sidste dag med åbningsforbud i kompensationsperioden</t>
  </si>
  <si>
    <t>Første dag med åbningsforbud i kompensationsperioden</t>
  </si>
  <si>
    <t>01-12-2021 til 31-12-2021</t>
  </si>
  <si>
    <t>01-12-2021 til 31-01-2022</t>
  </si>
  <si>
    <t>10-12-2021 til 31-01-2022</t>
  </si>
  <si>
    <t>19-12-2021 til 31-01-2022</t>
  </si>
  <si>
    <t>01-12-2021 til 28-02-2022</t>
  </si>
  <si>
    <t>10-12-2021 til 28-02-2022</t>
  </si>
  <si>
    <t>19-12-2021 til 28-02-2022</t>
  </si>
  <si>
    <t>01-01-2022 til 28-02-2022</t>
  </si>
  <si>
    <t>Standard Ref. Realiseret omsætning start</t>
  </si>
  <si>
    <t>Standard Ref. Realiseret omsætning slut</t>
  </si>
  <si>
    <t>c_oms_start</t>
  </si>
  <si>
    <t>c_oms_slut</t>
  </si>
  <si>
    <t>e) Referenceperiode anvendt i tidligere godkendt ansøgning om kompensation for faste omkostninger</t>
  </si>
  <si>
    <t>b) Fra stiftelsesdato til 09-03-2020, hvis stiftet efter 01-12-2019</t>
  </si>
  <si>
    <t>e_faste_start</t>
  </si>
  <si>
    <t>e_faste_slut</t>
  </si>
  <si>
    <t>Ref. Faste omkostninger start (d+c)</t>
  </si>
  <si>
    <t>Ref. Faste omkostninger slut (d+c)</t>
  </si>
  <si>
    <t>a) Standardperiode 01-11-2019 til 29-02-2020</t>
  </si>
  <si>
    <t>c) Referenceperiode  ved særlige omstændigheder</t>
  </si>
  <si>
    <t>b) Referenceperiode 01-09-2021 til 30-11-2021</t>
  </si>
  <si>
    <t>Krav til referenceperiode</t>
  </si>
  <si>
    <t>Forventet kommerciel omsætningsnedgang i perioden med åbningsforbud</t>
  </si>
  <si>
    <t>Skaleret kommerciel omsætning svarende til perioden med åbningsforbud</t>
  </si>
  <si>
    <t>Skaleret kommerciel omsætning svarende til til perioden uden åbningsforbud</t>
  </si>
  <si>
    <t>Forventet kommerciel omsætningsnedgang i perioden uden åbningsforbud</t>
  </si>
  <si>
    <t>Kompensationssats i perioden med åbningsforbud</t>
  </si>
  <si>
    <t>Kompensationssats i perioden uden åbningsforbud</t>
  </si>
  <si>
    <t>Kun ved forbud</t>
  </si>
  <si>
    <t>Bilag til kompensation af faste omkostninger - ansøgning i perioden 1. december 2021 - 28. februar 2022 (v3.2)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</si>
</sst>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.&quot;_-;\-* #,##0.00\ &quot;kr.&quot;_-;_-* &quot;-&quot;??\ &quot;kr.&quot;_-;_-@_-"/>
    <numFmt numFmtId="164" formatCode="#,##0.00\ &quot;kr.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NumberFormat="1" applyFill="1" applyProtection="1">
      <protection hidden="1"/>
    </xf>
    <xf numFmtId="0" fontId="0" fillId="0" borderId="0" xfId="0" applyNumberForma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wrapText="1"/>
      <protection hidden="1"/>
    </xf>
    <xf numFmtId="44" fontId="6" fillId="0" borderId="0" xfId="2" applyFont="1" applyFill="1" applyAlignment="1" applyProtection="1">
      <alignment horizontal="right"/>
      <protection hidden="1"/>
    </xf>
    <xf numFmtId="0" fontId="1" fillId="2" borderId="3" xfId="0" applyFont="1" applyFill="1" applyBorder="1" applyProtection="1">
      <protection hidden="1"/>
    </xf>
    <xf numFmtId="164" fontId="0" fillId="2" borderId="4" xfId="0" applyNumberFormat="1" applyFill="1" applyBorder="1" applyAlignment="1" applyProtection="1">
      <protection hidden="1"/>
    </xf>
    <xf numFmtId="164" fontId="0" fillId="0" borderId="6" xfId="0" applyNumberFormat="1" applyBorder="1" applyAlignment="1" applyProtection="1">
      <alignment horizontal="right"/>
      <protection locked="0"/>
    </xf>
    <xf numFmtId="0" fontId="1" fillId="2" borderId="5" xfId="0" applyFont="1" applyFill="1" applyBorder="1" applyProtection="1">
      <protection hidden="1"/>
    </xf>
    <xf numFmtId="0" fontId="1" fillId="0" borderId="5" xfId="0" applyFont="1" applyBorder="1" applyProtection="1">
      <protection hidden="1"/>
    </xf>
    <xf numFmtId="10" fontId="0" fillId="2" borderId="6" xfId="0" applyNumberFormat="1" applyFill="1" applyBorder="1" applyProtection="1">
      <protection hidden="1"/>
    </xf>
    <xf numFmtId="0" fontId="1" fillId="0" borderId="5" xfId="0" applyFont="1" applyFill="1" applyBorder="1" applyProtection="1">
      <protection hidden="1"/>
    </xf>
    <xf numFmtId="164" fontId="0" fillId="3" borderId="5" xfId="0" applyNumberFormat="1" applyFont="1" applyFill="1" applyBorder="1" applyProtection="1">
      <protection hidden="1"/>
    </xf>
    <xf numFmtId="164" fontId="0" fillId="3" borderId="6" xfId="0" applyNumberFormat="1" applyFont="1" applyFill="1" applyBorder="1" applyProtection="1">
      <protection hidden="1"/>
    </xf>
    <xf numFmtId="0" fontId="0" fillId="3" borderId="5" xfId="0" applyFont="1" applyFill="1" applyBorder="1" applyProtection="1">
      <protection hidden="1"/>
    </xf>
    <xf numFmtId="0" fontId="0" fillId="0" borderId="6" xfId="0" applyBorder="1" applyAlignment="1" applyProtection="1">
      <alignment horizontal="right"/>
      <protection locked="0"/>
    </xf>
    <xf numFmtId="0" fontId="0" fillId="0" borderId="6" xfId="0" applyNumberFormat="1" applyBorder="1" applyAlignment="1" applyProtection="1">
      <alignment horizontal="right"/>
      <protection locked="0"/>
    </xf>
    <xf numFmtId="14" fontId="6" fillId="2" borderId="6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Protection="1">
      <protection hidden="1"/>
    </xf>
    <xf numFmtId="14" fontId="5" fillId="0" borderId="6" xfId="0" applyNumberFormat="1" applyFont="1" applyFill="1" applyBorder="1" applyAlignment="1" applyProtection="1">
      <alignment horizontal="right"/>
      <protection locked="0"/>
    </xf>
    <xf numFmtId="0" fontId="4" fillId="2" borderId="5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9" fontId="0" fillId="2" borderId="4" xfId="1" applyFont="1" applyFill="1" applyBorder="1" applyProtection="1">
      <protection hidden="1"/>
    </xf>
    <xf numFmtId="0" fontId="4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4" fillId="0" borderId="5" xfId="0" applyFont="1" applyBorder="1" applyAlignment="1" applyProtection="1">
      <alignment wrapText="1"/>
      <protection hidden="1"/>
    </xf>
    <xf numFmtId="14" fontId="6" fillId="2" borderId="6" xfId="0" applyNumberFormat="1" applyFont="1" applyFill="1" applyBorder="1" applyAlignment="1" applyProtection="1">
      <alignment horizontal="right" wrapText="1"/>
      <protection locked="0"/>
    </xf>
    <xf numFmtId="164" fontId="0" fillId="3" borderId="4" xfId="0" applyNumberFormat="1" applyFill="1" applyBorder="1" applyAlignment="1" applyProtection="1">
      <alignment horizontal="right"/>
      <protection hidden="1"/>
    </xf>
    <xf numFmtId="0" fontId="4" fillId="0" borderId="5" xfId="0" applyFont="1" applyFill="1" applyBorder="1" applyAlignment="1" applyProtection="1">
      <alignment wrapText="1"/>
      <protection hidden="1"/>
    </xf>
    <xf numFmtId="14" fontId="5" fillId="2" borderId="6" xfId="0" applyNumberFormat="1" applyFont="1" applyFill="1" applyBorder="1" applyAlignment="1" applyProtection="1">
      <alignment horizontal="right"/>
      <protection hidden="1"/>
    </xf>
    <xf numFmtId="0" fontId="5" fillId="2" borderId="4" xfId="0" applyNumberFormat="1" applyFont="1" applyFill="1" applyBorder="1" applyAlignment="1" applyProtection="1">
      <alignment horizontal="right"/>
      <protection hidden="1"/>
    </xf>
    <xf numFmtId="0" fontId="0" fillId="2" borderId="4" xfId="0" applyNumberFormat="1" applyFill="1" applyBorder="1" applyAlignment="1" applyProtection="1">
      <alignment horizontal="right"/>
      <protection hidden="1"/>
    </xf>
    <xf numFmtId="0" fontId="4" fillId="0" borderId="5" xfId="0" applyFont="1" applyBorder="1" applyAlignment="1" applyProtection="1">
      <protection hidden="1"/>
    </xf>
    <xf numFmtId="0" fontId="1" fillId="0" borderId="5" xfId="0" applyFont="1" applyFill="1" applyBorder="1" applyAlignment="1" applyProtection="1">
      <protection hidden="1"/>
    </xf>
    <xf numFmtId="14" fontId="6" fillId="2" borderId="6" xfId="0" applyNumberFormat="1" applyFont="1" applyFill="1" applyBorder="1" applyAlignment="1" applyProtection="1">
      <alignment horizontal="right"/>
      <protection locked="0" hidden="1"/>
    </xf>
    <xf numFmtId="0" fontId="0" fillId="0" borderId="0" xfId="0" applyProtection="1"/>
    <xf numFmtId="14" fontId="6" fillId="0" borderId="0" xfId="0" applyNumberFormat="1" applyFont="1" applyFill="1" applyAlignment="1" applyProtection="1">
      <alignment horizontal="right"/>
    </xf>
    <xf numFmtId="0" fontId="0" fillId="3" borderId="6" xfId="0" applyNumberFormat="1" applyFill="1" applyBorder="1" applyAlignment="1" applyProtection="1">
      <alignment horizontal="right" wrapText="1"/>
    </xf>
    <xf numFmtId="14" fontId="5" fillId="2" borderId="6" xfId="0" applyNumberFormat="1" applyFont="1" applyFill="1" applyBorder="1" applyProtection="1"/>
    <xf numFmtId="0" fontId="5" fillId="3" borderId="6" xfId="0" applyNumberFormat="1" applyFont="1" applyFill="1" applyBorder="1" applyAlignment="1" applyProtection="1">
      <alignment horizontal="right"/>
    </xf>
    <xf numFmtId="164" fontId="0" fillId="2" borderId="4" xfId="0" applyNumberFormat="1" applyFont="1" applyFill="1" applyBorder="1" applyProtection="1">
      <protection hidden="1"/>
    </xf>
    <xf numFmtId="14" fontId="5" fillId="3" borderId="6" xfId="0" applyNumberFormat="1" applyFont="1" applyFill="1" applyBorder="1" applyAlignment="1" applyProtection="1">
      <alignment horizontal="right"/>
      <protection hidden="1"/>
    </xf>
    <xf numFmtId="14" fontId="5" fillId="0" borderId="6" xfId="0" applyNumberFormat="1" applyFont="1" applyFill="1" applyBorder="1" applyAlignment="1" applyProtection="1">
      <alignment horizontal="right" wrapText="1"/>
      <protection locked="0"/>
    </xf>
    <xf numFmtId="14" fontId="0" fillId="0" borderId="6" xfId="0" applyNumberFormat="1" applyFill="1" applyBorder="1" applyAlignment="1" applyProtection="1">
      <alignment horizontal="right" wrapText="1"/>
      <protection locked="0"/>
    </xf>
    <xf numFmtId="0" fontId="11" fillId="2" borderId="5" xfId="0" applyFont="1" applyFill="1" applyBorder="1" applyProtection="1">
      <protection hidden="1"/>
    </xf>
    <xf numFmtId="0" fontId="11" fillId="2" borderId="5" xfId="0" applyFont="1" applyFill="1" applyBorder="1" applyProtection="1"/>
    <xf numFmtId="0" fontId="11" fillId="2" borderId="3" xfId="0" applyFont="1" applyFill="1" applyBorder="1" applyProtection="1">
      <protection hidden="1"/>
    </xf>
    <xf numFmtId="14" fontId="6" fillId="2" borderId="4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</xf>
    <xf numFmtId="164" fontId="6" fillId="2" borderId="4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0" fontId="5" fillId="0" borderId="0" xfId="0" applyFont="1"/>
    <xf numFmtId="9" fontId="5" fillId="0" borderId="0" xfId="0" applyNumberFormat="1" applyFont="1"/>
    <xf numFmtId="9" fontId="5" fillId="0" borderId="0" xfId="1" applyFo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14" fontId="5" fillId="0" borderId="0" xfId="0" applyNumberFormat="1" applyFont="1"/>
    <xf numFmtId="0" fontId="5" fillId="0" borderId="0" xfId="0" applyNumberFormat="1" applyFont="1"/>
    <xf numFmtId="14" fontId="5" fillId="0" borderId="0" xfId="0" applyNumberFormat="1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14" fontId="5" fillId="0" borderId="0" xfId="2" applyNumberFormat="1" applyFont="1" applyAlignment="1">
      <alignment horizontal="right"/>
    </xf>
    <xf numFmtId="0" fontId="0" fillId="3" borderId="5" xfId="0" applyFont="1" applyFill="1" applyBorder="1" applyAlignment="1" applyProtection="1">
      <alignment wrapText="1"/>
      <protection hidden="1"/>
    </xf>
    <xf numFmtId="164" fontId="0" fillId="3" borderId="6" xfId="0" applyNumberFormat="1" applyFill="1" applyBorder="1" applyAlignment="1" applyProtection="1">
      <alignment horizontal="right"/>
      <protection hidden="1"/>
    </xf>
    <xf numFmtId="0" fontId="0" fillId="3" borderId="3" xfId="0" applyFont="1" applyFill="1" applyBorder="1" applyAlignment="1" applyProtection="1">
      <protection hidden="1"/>
    </xf>
    <xf numFmtId="2" fontId="0" fillId="0" borderId="0" xfId="0" applyNumberFormat="1" applyProtection="1"/>
    <xf numFmtId="10" fontId="6" fillId="2" borderId="6" xfId="0" applyNumberFormat="1" applyFont="1" applyFill="1" applyBorder="1" applyProtection="1">
      <protection hidden="1"/>
    </xf>
    <xf numFmtId="164" fontId="5" fillId="2" borderId="4" xfId="0" applyNumberFormat="1" applyFont="1" applyFill="1" applyBorder="1" applyProtection="1">
      <protection hidden="1"/>
    </xf>
    <xf numFmtId="0" fontId="0" fillId="2" borderId="5" xfId="0" applyFill="1" applyBorder="1" applyAlignment="1" applyProtection="1">
      <alignment horizontal="left" wrapText="1"/>
      <protection hidden="1"/>
    </xf>
    <xf numFmtId="0" fontId="0" fillId="2" borderId="6" xfId="0" applyFill="1" applyBorder="1" applyAlignment="1" applyProtection="1">
      <alignment horizontal="left" wrapText="1"/>
      <protection hidden="1"/>
    </xf>
    <xf numFmtId="0" fontId="9" fillId="2" borderId="1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164" fontId="10" fillId="2" borderId="9" xfId="0" applyNumberFormat="1" applyFont="1" applyFill="1" applyBorder="1" applyAlignment="1" applyProtection="1">
      <alignment horizontal="center"/>
      <protection hidden="1"/>
    </xf>
    <xf numFmtId="164" fontId="10" fillId="2" borderId="10" xfId="0" applyNumberFormat="1" applyFont="1" applyFill="1" applyBorder="1" applyAlignment="1" applyProtection="1">
      <alignment horizontal="center"/>
      <protection hidden="1"/>
    </xf>
    <xf numFmtId="0" fontId="0" fillId="2" borderId="3" xfId="0" applyFont="1" applyFill="1" applyBorder="1" applyAlignment="1" applyProtection="1">
      <alignment horizontal="left" wrapText="1"/>
      <protection hidden="1"/>
    </xf>
    <xf numFmtId="0" fontId="0" fillId="2" borderId="4" xfId="0" applyFont="1" applyFill="1" applyBorder="1" applyAlignment="1" applyProtection="1">
      <alignment horizontal="left" wrapText="1"/>
      <protection hidden="1"/>
    </xf>
    <xf numFmtId="0" fontId="0" fillId="2" borderId="5" xfId="0" applyFont="1" applyFill="1" applyBorder="1" applyAlignment="1" applyProtection="1">
      <alignment vertical="center" wrapText="1"/>
      <protection hidden="1"/>
    </xf>
    <xf numFmtId="0" fontId="0" fillId="2" borderId="6" xfId="0" applyFont="1" applyFill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2" borderId="1" xfId="0" applyFont="1" applyFill="1" applyBorder="1" applyAlignment="1" applyProtection="1">
      <alignment horizontal="center"/>
      <protection hidden="1"/>
    </xf>
    <xf numFmtId="0" fontId="12" fillId="2" borderId="2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left" vertical="center" wrapText="1"/>
      <protection hidden="1"/>
    </xf>
    <xf numFmtId="0" fontId="6" fillId="2" borderId="6" xfId="0" applyFont="1" applyFill="1" applyBorder="1" applyAlignment="1" applyProtection="1">
      <alignment horizontal="left" vertical="center" wrapText="1"/>
      <protection hidden="1"/>
    </xf>
  </cellXfs>
  <cellStyles count="3">
    <cellStyle name="Normal" xfId="0" builtinId="0"/>
    <cellStyle name="Procent" xfId="1" builtinId="5"/>
    <cellStyle name="Valuta" xfId="2" builtinId="4"/>
  </cellStyles>
  <dxfs count="22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D77"/>
  <sheetViews>
    <sheetView tabSelected="1" zoomScaleNormal="100" workbookViewId="0">
      <selection activeCell="B5" sqref="B5"/>
    </sheetView>
  </sheetViews>
  <sheetFormatPr defaultRowHeight="15" x14ac:dyDescent="0.25"/>
  <cols>
    <col min="1" max="1" width="75.7109375" style="40" customWidth="1"/>
    <col min="2" max="2" width="45.7109375" style="40" customWidth="1"/>
    <col min="3" max="3" width="9.140625" style="40" customWidth="1"/>
    <col min="4" max="4" width="10.42578125" style="40" bestFit="1" customWidth="1"/>
    <col min="5" max="16384" width="9.140625" style="40"/>
  </cols>
  <sheetData>
    <row r="1" spans="1:2" x14ac:dyDescent="0.25">
      <c r="A1" s="28" t="s">
        <v>116</v>
      </c>
      <c r="B1" s="29"/>
    </row>
    <row r="2" spans="1:2" ht="30" customHeight="1" x14ac:dyDescent="0.25">
      <c r="A2" s="82" t="s">
        <v>0</v>
      </c>
      <c r="B2" s="83"/>
    </row>
    <row r="3" spans="1:2" x14ac:dyDescent="0.25">
      <c r="A3" s="1"/>
      <c r="B3" s="5"/>
    </row>
    <row r="4" spans="1:2" ht="15.75" x14ac:dyDescent="0.25">
      <c r="A4" s="76" t="s">
        <v>70</v>
      </c>
      <c r="B4" s="77"/>
    </row>
    <row r="5" spans="1:2" x14ac:dyDescent="0.25">
      <c r="A5" s="14" t="s">
        <v>1</v>
      </c>
      <c r="B5" s="20" t="s">
        <v>2</v>
      </c>
    </row>
    <row r="6" spans="1:2" x14ac:dyDescent="0.25">
      <c r="A6" s="14" t="s">
        <v>3</v>
      </c>
      <c r="B6" s="21" t="s">
        <v>4</v>
      </c>
    </row>
    <row r="7" spans="1:2" ht="30" x14ac:dyDescent="0.25">
      <c r="A7" s="30" t="s">
        <v>31</v>
      </c>
      <c r="B7" s="12" t="s">
        <v>8</v>
      </c>
    </row>
    <row r="8" spans="1:2" x14ac:dyDescent="0.25">
      <c r="A8" s="37" t="s">
        <v>32</v>
      </c>
      <c r="B8" s="12" t="s">
        <v>8</v>
      </c>
    </row>
    <row r="9" spans="1:2" x14ac:dyDescent="0.25">
      <c r="A9" s="26" t="s">
        <v>33</v>
      </c>
      <c r="B9" s="27" t="str">
        <f>IFERROR(IF(AND(ISNUMBER(B7),ISNUMBER(B8)),B7/B8,""),"")</f>
        <v/>
      </c>
    </row>
    <row r="10" spans="1:2" x14ac:dyDescent="0.25">
      <c r="A10" s="89"/>
      <c r="B10" s="89"/>
    </row>
    <row r="11" spans="1:2" ht="15.75" x14ac:dyDescent="0.25">
      <c r="A11" s="90" t="s">
        <v>39</v>
      </c>
      <c r="B11" s="91"/>
    </row>
    <row r="12" spans="1:2" x14ac:dyDescent="0.25">
      <c r="A12" s="23" t="s">
        <v>39</v>
      </c>
      <c r="B12" s="24" t="s">
        <v>7</v>
      </c>
    </row>
    <row r="13" spans="1:2" s="2" customFormat="1" hidden="1" x14ac:dyDescent="0.25">
      <c r="A13" s="19" t="s">
        <v>5</v>
      </c>
      <c r="B13" s="46" t="str">
        <f>IFERROR(VLOOKUP(B12,matrix_komp.perioder,2,FALSE),"")</f>
        <v/>
      </c>
    </row>
    <row r="14" spans="1:2" s="2" customFormat="1" hidden="1" x14ac:dyDescent="0.25">
      <c r="A14" s="19" t="s">
        <v>6</v>
      </c>
      <c r="B14" s="46" t="str">
        <f>IFERROR(VLOOKUP(B12,matrix_komp.perioder,3,FALSE),"")</f>
        <v/>
      </c>
    </row>
    <row r="15" spans="1:2" x14ac:dyDescent="0.25">
      <c r="A15" s="49" t="s">
        <v>86</v>
      </c>
      <c r="B15" s="22" t="s">
        <v>7</v>
      </c>
    </row>
    <row r="16" spans="1:2" x14ac:dyDescent="0.25">
      <c r="A16" s="49" t="s">
        <v>85</v>
      </c>
      <c r="B16" s="22" t="s">
        <v>7</v>
      </c>
    </row>
    <row r="17" spans="1:3" x14ac:dyDescent="0.25">
      <c r="A17" s="51" t="s">
        <v>84</v>
      </c>
      <c r="B17" s="52" t="s">
        <v>7</v>
      </c>
    </row>
    <row r="18" spans="1:3" x14ac:dyDescent="0.25">
      <c r="A18" s="88"/>
      <c r="B18" s="88"/>
      <c r="C18" s="41"/>
    </row>
    <row r="19" spans="1:3" ht="15.75" x14ac:dyDescent="0.25">
      <c r="A19" s="76" t="s">
        <v>69</v>
      </c>
      <c r="B19" s="77"/>
    </row>
    <row r="20" spans="1:3" x14ac:dyDescent="0.25">
      <c r="A20" s="14" t="str">
        <f>IF(B12="Vælg/Indtast","Forventet omsætning i kompensationsperioden",CONCATENATE("Forventet omsætning i kompensationsperioden ",B12))</f>
        <v>Forventet omsætning i kompensationsperioden</v>
      </c>
      <c r="B20" s="12" t="s">
        <v>8</v>
      </c>
    </row>
    <row r="21" spans="1:3" x14ac:dyDescent="0.25">
      <c r="A21" s="14" t="str">
        <f>IF(B12="Vælg/Indtast","Forventet kommerciel omsætning i kompensationsperioden",CONCATENATE("Forventet kommerciel omsætning i kompensationsperioden ",B12))</f>
        <v>Forventet kommerciel omsætning i kompensationsperioden</v>
      </c>
      <c r="B21" s="12" t="s">
        <v>8</v>
      </c>
    </row>
    <row r="22" spans="1:3" x14ac:dyDescent="0.25">
      <c r="A22" s="51" t="s">
        <v>25</v>
      </c>
      <c r="B22" s="54" t="s">
        <v>8</v>
      </c>
    </row>
    <row r="23" spans="1:3" x14ac:dyDescent="0.25">
      <c r="A23" s="8"/>
      <c r="B23" s="9"/>
    </row>
    <row r="24" spans="1:3" ht="15.75" x14ac:dyDescent="0.25">
      <c r="A24" s="76" t="s">
        <v>71</v>
      </c>
      <c r="B24" s="77"/>
    </row>
    <row r="25" spans="1:3" x14ac:dyDescent="0.25">
      <c r="A25" s="23" t="s">
        <v>44</v>
      </c>
      <c r="B25" s="47" t="s">
        <v>7</v>
      </c>
    </row>
    <row r="26" spans="1:3" s="53" customFormat="1" ht="30" customHeight="1" x14ac:dyDescent="0.25">
      <c r="A26" s="92" t="e">
        <f>IFERROR(VLOOKUP(B25,Matrix_Ref.Rea.Omsætning,7,FALSE),NA())</f>
        <v>#N/A</v>
      </c>
      <c r="B26" s="93"/>
    </row>
    <row r="27" spans="1:3" hidden="1" x14ac:dyDescent="0.25">
      <c r="A27" s="19" t="s">
        <v>55</v>
      </c>
      <c r="B27" s="42" t="str">
        <f>IFERROR(VLOOKUP(B25,Matrix_Ref.Rea.Omsætning,2,FALSE),"")</f>
        <v/>
      </c>
    </row>
    <row r="28" spans="1:3" hidden="1" x14ac:dyDescent="0.25">
      <c r="A28" s="19" t="s">
        <v>56</v>
      </c>
      <c r="B28" s="42" t="str">
        <f>IFERROR(VLOOKUP(B25,Matrix_Ref.Rea.Omsætning,3,FALSE),"")</f>
        <v/>
      </c>
    </row>
    <row r="29" spans="1:3" x14ac:dyDescent="0.25">
      <c r="A29" s="50" t="s">
        <v>58</v>
      </c>
      <c r="B29" s="31" t="s">
        <v>7</v>
      </c>
    </row>
    <row r="30" spans="1:3" x14ac:dyDescent="0.25">
      <c r="A30" s="50" t="s">
        <v>59</v>
      </c>
      <c r="B30" s="31" t="s">
        <v>7</v>
      </c>
    </row>
    <row r="31" spans="1:3" x14ac:dyDescent="0.25">
      <c r="A31" s="25" t="s">
        <v>35</v>
      </c>
      <c r="B31" s="43" t="str">
        <f>IFERROR(IF((B25="Vælg/Indtast"),"",IF(B25=VLOOKUP(B25,Matrix_Ref.Rea.Omsætning,1,FALSE),VLOOKUP(B25,Matrix_Ref.Rea.Omsætning,4,FALSE),"")),IF(AND(ISNUMBER(B29),B25=VLOOKUP(B25,Matrix_Ref.Rea.Omsætning,1,FALSE)),B29,""))</f>
        <v/>
      </c>
    </row>
    <row r="32" spans="1:3" x14ac:dyDescent="0.25">
      <c r="A32" s="25" t="s">
        <v>36</v>
      </c>
      <c r="B32" s="43" t="str">
        <f>IFERROR(IF((B25="Vælg/Indtast"),"",IF(B25=VLOOKUP(B25,Matrix_Ref.Rea.Omsætning,1,FALSE),VLOOKUP(B25,Matrix_Ref.Rea.Omsætning,5,FALSE),"")),IF(AND(ISNUMBER(B30),B25=VLOOKUP(B25,Matrix_Ref.Rea.Omsætning,1,FALSE)),B30,""))</f>
        <v/>
      </c>
    </row>
    <row r="33" spans="1:2" x14ac:dyDescent="0.25">
      <c r="A33" s="33" t="str">
        <f>IF(AND(ISNUMBER(B29)*ISNUMBER(B30)),CONCATENATE("Realiseret omsætning i alt i perioden ",(TEXT(B29,"dd-mm-åååå"))," til ",TEXT(B30,"dd-mm-åååå")),"Realiseret omsætning i alt i perioden")</f>
        <v>Realiseret omsætning i alt i perioden</v>
      </c>
      <c r="B33" s="12" t="s">
        <v>8</v>
      </c>
    </row>
    <row r="34" spans="1:2" ht="15" customHeight="1" x14ac:dyDescent="0.25">
      <c r="A34" s="33" t="s">
        <v>67</v>
      </c>
      <c r="B34" s="12" t="s">
        <v>8</v>
      </c>
    </row>
    <row r="35" spans="1:2" x14ac:dyDescent="0.25">
      <c r="A35" s="10" t="s">
        <v>34</v>
      </c>
      <c r="B35" s="36" t="str">
        <f>IFERROR(IF(B25="[Kan ikke vælges for denne kompensationsperiode]","Nej - benyt en gyldig periode",IF(YEARFRAC(B31,B32,0)&gt;=VLOOKUP(B25,Matrix_Ref.Rea.Omsætning,6,FALSE),"Ja","Nej - benyt en gyldig periode")),"")</f>
        <v/>
      </c>
    </row>
    <row r="36" spans="1:2" ht="15" hidden="1" customHeight="1" x14ac:dyDescent="0.25">
      <c r="A36" s="68" t="s">
        <v>110</v>
      </c>
      <c r="B36" s="69">
        <f>IFERROR(IF(AND(ISNUMBER(B15),ISNUMBER(B16)),MAX(B34*(_xlfn.DAYS(MIN(B16,B14),MAX(B15,B13))+1)/(_xlfn.DAYS(B32,B31)+1),0),0),0)</f>
        <v>0</v>
      </c>
    </row>
    <row r="37" spans="1:2" ht="15" hidden="1" customHeight="1" x14ac:dyDescent="0.25">
      <c r="A37" s="70" t="s">
        <v>111</v>
      </c>
      <c r="B37" s="32">
        <f>IFERROR(IF(B17="Ja",0,MAX((B34*(_xlfn.DAYS(B14,B13)+1)/(_xlfn.DAYS(B32,B31)+1))-B36,0)),0)</f>
        <v>0</v>
      </c>
    </row>
    <row r="38" spans="1:2" x14ac:dyDescent="0.25">
      <c r="A38" s="4"/>
      <c r="B38" s="7"/>
    </row>
    <row r="39" spans="1:2" ht="15.75" x14ac:dyDescent="0.25">
      <c r="A39" s="76" t="s">
        <v>75</v>
      </c>
      <c r="B39" s="77"/>
    </row>
    <row r="40" spans="1:2" x14ac:dyDescent="0.25">
      <c r="A40" s="14" t="s">
        <v>9</v>
      </c>
      <c r="B40" s="48" t="s">
        <v>7</v>
      </c>
    </row>
    <row r="41" spans="1:2" hidden="1" x14ac:dyDescent="0.25">
      <c r="A41" s="19" t="s">
        <v>62</v>
      </c>
      <c r="B41" s="44" t="str">
        <f>IFERROR(VLOOKUP(B40,Matrix_Ref.Rea.FasteOmkostninger,2,FALSE),"")</f>
        <v/>
      </c>
    </row>
    <row r="42" spans="1:2" hidden="1" x14ac:dyDescent="0.25">
      <c r="A42" s="19" t="s">
        <v>63</v>
      </c>
      <c r="B42" s="44" t="str">
        <f>IFERROR(VLOOKUP(B40,Matrix_Ref.Rea.FasteOmkostninger,3,FALSE),"")</f>
        <v/>
      </c>
    </row>
    <row r="43" spans="1:2" x14ac:dyDescent="0.25">
      <c r="A43" s="50" t="s">
        <v>82</v>
      </c>
      <c r="B43" s="22" t="s">
        <v>7</v>
      </c>
    </row>
    <row r="44" spans="1:2" x14ac:dyDescent="0.25">
      <c r="A44" s="50" t="s">
        <v>83</v>
      </c>
      <c r="B44" s="39" t="s">
        <v>7</v>
      </c>
    </row>
    <row r="45" spans="1:2" x14ac:dyDescent="0.25">
      <c r="A45" s="25" t="s">
        <v>35</v>
      </c>
      <c r="B45" s="34" t="str">
        <f>IFERROR(IF((B40="Vælg/Indtast"),"",IF(B40=VLOOKUP(B40,Matrix_Ref.Rea.FasteOmkostninger,1,FALSE),VLOOKUP(B40,Matrix_Ref.Rea.FasteOmkostninger,4,FALSE),"")),IF(AND(ISNUMBER(B43),B40=VLOOKUP(B40,Matrix_Ref.Rea.FasteOmkostninger,1,FALSE)),B43,""))</f>
        <v/>
      </c>
    </row>
    <row r="46" spans="1:2" x14ac:dyDescent="0.25">
      <c r="A46" s="25" t="s">
        <v>36</v>
      </c>
      <c r="B46" s="34" t="str">
        <f>IFERROR(IF((B40="Vælg/Indtast"),"",IF(B40=VLOOKUP(B40,Matrix_Ref.Rea.FasteOmkostninger,1,FALSE),VLOOKUP(B40,Matrix_Ref.Rea.FasteOmkostninger,5,FALSE),"")),IF(AND(ISNUMBER(B44),B40=VLOOKUP(B40,Matrix_Ref.Rea.FasteOmkostninger,1,FALSE)),B44,""))</f>
        <v/>
      </c>
    </row>
    <row r="47" spans="1:2" x14ac:dyDescent="0.25">
      <c r="A47" s="26" t="s">
        <v>34</v>
      </c>
      <c r="B47" s="35" t="str">
        <f>IFERROR(IF(YEARFRAC(B45,B46,0)&gt;=VLOOKUP(B40,Matrix_Ref.Rea.FasteOmkostninger,6,FALSE),"Ja","Nej - benyt en gyldig periode"),"")</f>
        <v/>
      </c>
    </row>
    <row r="48" spans="1:2" x14ac:dyDescent="0.25">
      <c r="A48" s="86" t="s">
        <v>68</v>
      </c>
      <c r="B48" s="87"/>
    </row>
    <row r="49" spans="1:2" x14ac:dyDescent="0.25">
      <c r="A49" s="16" t="s">
        <v>10</v>
      </c>
      <c r="B49" s="12" t="s">
        <v>8</v>
      </c>
    </row>
    <row r="50" spans="1:2" x14ac:dyDescent="0.25">
      <c r="A50" s="16" t="s">
        <v>11</v>
      </c>
      <c r="B50" s="12" t="s">
        <v>8</v>
      </c>
    </row>
    <row r="51" spans="1:2" x14ac:dyDescent="0.25">
      <c r="A51" s="16" t="s">
        <v>12</v>
      </c>
      <c r="B51" s="12" t="s">
        <v>8</v>
      </c>
    </row>
    <row r="52" spans="1:2" ht="15" customHeight="1" x14ac:dyDescent="0.25">
      <c r="A52" s="16" t="s">
        <v>13</v>
      </c>
      <c r="B52" s="12" t="s">
        <v>8</v>
      </c>
    </row>
    <row r="53" spans="1:2" ht="15" customHeight="1" x14ac:dyDescent="0.25">
      <c r="A53" s="38" t="s">
        <v>14</v>
      </c>
      <c r="B53" s="12" t="s">
        <v>8</v>
      </c>
    </row>
    <row r="54" spans="1:2" x14ac:dyDescent="0.25">
      <c r="A54" s="16" t="s">
        <v>15</v>
      </c>
      <c r="B54" s="12" t="s">
        <v>8</v>
      </c>
    </row>
    <row r="55" spans="1:2" x14ac:dyDescent="0.25">
      <c r="A55" s="16" t="s">
        <v>16</v>
      </c>
      <c r="B55" s="12" t="s">
        <v>8</v>
      </c>
    </row>
    <row r="56" spans="1:2" ht="15" customHeight="1" x14ac:dyDescent="0.25">
      <c r="A56" s="16" t="s">
        <v>17</v>
      </c>
      <c r="B56" s="12" t="s">
        <v>8</v>
      </c>
    </row>
    <row r="57" spans="1:2" x14ac:dyDescent="0.25">
      <c r="A57" s="84" t="str">
        <f>IFERROR(IF(ISNUMBER(B56),IF(B56/B58&gt;0.2,"Ansøger skal indsende en udspecificeret liste over de øvrige realiserede faste omkostninger i referenceperioden samt de øvrige forventede faste omkostninger i kompensationsperioden.",""),""),"")</f>
        <v/>
      </c>
      <c r="B57" s="85"/>
    </row>
    <row r="58" spans="1:2" x14ac:dyDescent="0.25">
      <c r="A58" s="10" t="str">
        <f>"Realiserede faste omkostninger "&amp;IF(B40="Vælg/Indtast","",IF(B40="01-11-2019 til 29-02-2020","i perioden "&amp;B40,IF(AND(B40="Institution stiftet efter 1. nov. 2019",OR(B41="Vælg/Indtast",B41="")),"",IF(AND(B40="Institution stiftet efter 1. nov. 2019",B41="01-09-2020 til 30-11-2020"),"i perioden "&amp;B41,IF(AND(B40="Institution stiftet efter 1. nov. 2019",B41="Fra stiftelsesdato til og med den 9. marts 2020"),IF(ISNUMBER(B42),"i perioden "&amp;TEXT(B42,"dd-mm-åååå")&amp;" til "&amp;"09-03-2020",""),IF(B40="Institution stiftet efter 1. sep. 2020",IF(AND(ISNUMBER(B43),ISNUMBER(#REF!)),"i perioden "&amp;TEXT(B43,"dd-mm-åååå")&amp;" til "&amp;TEXT(#REF!,"dd-mm-åååå"),""),""))))))</f>
        <v xml:space="preserve">Realiserede faste omkostninger </v>
      </c>
      <c r="B58" s="45" t="str">
        <f>IF(SUM(B49:B56)=0,"",SUM(B49:B56))</f>
        <v/>
      </c>
    </row>
    <row r="59" spans="1:2" x14ac:dyDescent="0.25">
      <c r="A59" s="14" t="str">
        <f>IF(B12="Vælg/Indtast","Forventede faste omkostninger i kompensationsperioden",CONCATENATE("Forventede faste omkostninger i kompensationsperioden ",B12))</f>
        <v>Forventede faste omkostninger i kompensationsperioden</v>
      </c>
      <c r="B59" s="12" t="s">
        <v>8</v>
      </c>
    </row>
    <row r="60" spans="1:2" x14ac:dyDescent="0.25">
      <c r="A60" s="13" t="s">
        <v>18</v>
      </c>
      <c r="B60" s="15" t="str">
        <f>IFERROR(IF(AND(ISNUMBER(B58),ISNUMBER(B59)),(B59*(_xlfn.DAYS(B46,B45)+1)/(_xlfn.DAYS(B14,B13)+1)-B58)/B58,""),"")</f>
        <v/>
      </c>
    </row>
    <row r="61" spans="1:2" x14ac:dyDescent="0.25">
      <c r="A61" s="84" t="str">
        <f>IFERROR(IF(ISNUMBER(B60),IF(B60&gt;0.1,"Ansøger skal vedlægge et bilag, der forklarer, hvad afvigelsen på over 10 pct. skyldes, og hvorfor den ikke kunne afværges.",""),""),"")</f>
        <v/>
      </c>
      <c r="B61" s="85"/>
    </row>
    <row r="62" spans="1:2" x14ac:dyDescent="0.25">
      <c r="A62" s="49" t="s">
        <v>109</v>
      </c>
      <c r="B62" s="72" t="str">
        <f>IFERROR((B36-B22)/B36,"")</f>
        <v/>
      </c>
    </row>
    <row r="63" spans="1:2" x14ac:dyDescent="0.25">
      <c r="A63" s="49" t="s">
        <v>113</v>
      </c>
      <c r="B63" s="72" t="str">
        <f>IFERROR(VLOOKUP(B62,Trappemodel1forbud,3,TRUE),"")</f>
        <v/>
      </c>
    </row>
    <row r="64" spans="1:2" x14ac:dyDescent="0.25">
      <c r="A64" s="13" t="s">
        <v>112</v>
      </c>
      <c r="B64" s="15" t="str">
        <f>IFERROR((B37-(B21-B22))/B37,"")</f>
        <v/>
      </c>
    </row>
    <row r="65" spans="1:4" x14ac:dyDescent="0.25">
      <c r="A65" s="13" t="s">
        <v>114</v>
      </c>
      <c r="B65" s="15" t="str">
        <f>IFERROR(VLOOKUP(B64,Trappemodel1,3,TRUE),"")</f>
        <v/>
      </c>
    </row>
    <row r="66" spans="1:4" x14ac:dyDescent="0.25">
      <c r="A66" s="13" t="s">
        <v>23</v>
      </c>
      <c r="B66" s="15" t="str">
        <f>IFERROR(B34/B33,"")</f>
        <v/>
      </c>
    </row>
    <row r="67" spans="1:4" hidden="1" x14ac:dyDescent="0.25">
      <c r="A67" s="17" t="s">
        <v>37</v>
      </c>
      <c r="B67" s="18">
        <f>IFERROR(MAX(B59*(_xlfn.DAYS(MIN(B16,B14),MAX(B15,B13)+1))/(_xlfn.DAYS(B14,B13)+1)*B63*B66,0),0)</f>
        <v>0</v>
      </c>
    </row>
    <row r="68" spans="1:4" hidden="1" x14ac:dyDescent="0.25">
      <c r="A68" s="19" t="s">
        <v>38</v>
      </c>
      <c r="B68" s="18">
        <f>IFERROR(MAX(B59*((_xlfn.DAYS(B14,B13)+1)-IF(AND(ISNUMBER(B15),ISNUMBER(B16)),(_xlfn.DAYS(B16,B15)+1)))/(_xlfn.DAYS(B14,B13)+1)*B65*B66,0),0)</f>
        <v>0</v>
      </c>
    </row>
    <row r="69" spans="1:4" x14ac:dyDescent="0.25">
      <c r="A69" s="26" t="s">
        <v>24</v>
      </c>
      <c r="B69" s="73">
        <f>IFERROR(MAX(B67+B68,0),0)</f>
        <v>0</v>
      </c>
      <c r="D69" s="71"/>
    </row>
    <row r="70" spans="1:4" x14ac:dyDescent="0.25">
      <c r="A70" s="3"/>
      <c r="B70" s="6"/>
    </row>
    <row r="71" spans="1:4" ht="15.75" x14ac:dyDescent="0.25">
      <c r="A71" s="76" t="s">
        <v>73</v>
      </c>
      <c r="B71" s="77"/>
    </row>
    <row r="72" spans="1:4" ht="30" customHeight="1" x14ac:dyDescent="0.25">
      <c r="A72" s="74" t="s">
        <v>72</v>
      </c>
      <c r="B72" s="75"/>
    </row>
    <row r="73" spans="1:4" x14ac:dyDescent="0.25">
      <c r="A73" s="14" t="s">
        <v>19</v>
      </c>
      <c r="B73" s="12" t="s">
        <v>8</v>
      </c>
    </row>
    <row r="74" spans="1:4" x14ac:dyDescent="0.25">
      <c r="A74" s="10" t="s">
        <v>20</v>
      </c>
      <c r="B74" s="11">
        <f>IF(OR(ISTEXT(#REF!),B73="Indtast beløb"),0,IF(B73*0.8&gt;16000,16000,B73*0.8))</f>
        <v>0</v>
      </c>
    </row>
    <row r="75" spans="1:4" ht="15.75" thickBot="1" x14ac:dyDescent="0.3">
      <c r="A75" s="2"/>
      <c r="B75" s="2"/>
    </row>
    <row r="76" spans="1:4" ht="15.75" x14ac:dyDescent="0.25">
      <c r="A76" s="78" t="s">
        <v>76</v>
      </c>
      <c r="B76" s="79"/>
    </row>
    <row r="77" spans="1:4" ht="19.5" thickBot="1" x14ac:dyDescent="0.35">
      <c r="A77" s="80">
        <f>IFERROR(MAX(IF(ISNUMBER(B69),B69+B74),0),"")</f>
        <v>0</v>
      </c>
      <c r="B77" s="81"/>
    </row>
  </sheetData>
  <sheetProtection algorithmName="SHA-512" hashValue="xi13UILFCW1xW92bHDW4oq4Dfo6pqlnQ66zUw2gER8F0ThfJ77h5lvSybJVh5itrbviREeuMfFBe8cfIuF5s6g==" saltValue="nvULPSh2RlUY3WDav+mllA==" spinCount="100000" sheet="1" objects="1" scenarios="1" selectLockedCells="1"/>
  <mergeCells count="16">
    <mergeCell ref="A72:B72"/>
    <mergeCell ref="A71:B71"/>
    <mergeCell ref="A76:B76"/>
    <mergeCell ref="A77:B77"/>
    <mergeCell ref="A2:B2"/>
    <mergeCell ref="A4:B4"/>
    <mergeCell ref="A24:B24"/>
    <mergeCell ref="A39:B39"/>
    <mergeCell ref="A57:B57"/>
    <mergeCell ref="A61:B61"/>
    <mergeCell ref="A48:B48"/>
    <mergeCell ref="A19:B19"/>
    <mergeCell ref="A18:B18"/>
    <mergeCell ref="A10:B10"/>
    <mergeCell ref="A11:B11"/>
    <mergeCell ref="A26:B26"/>
  </mergeCells>
  <conditionalFormatting sqref="A22">
    <cfRule type="expression" dxfId="21" priority="68">
      <formula>$B$15="Vælg/Indtast"</formula>
    </cfRule>
    <cfRule type="expression" dxfId="20" priority="74">
      <formula>$B$15&lt;&gt;"Intet åbningsforbud"</formula>
    </cfRule>
  </conditionalFormatting>
  <conditionalFormatting sqref="B41">
    <cfRule type="expression" dxfId="19" priority="63">
      <formula>$B$40="Institution stiftet efter 1. nov. 2019"</formula>
    </cfRule>
  </conditionalFormatting>
  <conditionalFormatting sqref="B42">
    <cfRule type="expression" dxfId="18" priority="59">
      <formula>$B$41="Fra stiftelsesdato til og med den 9. marts 2020"</formula>
    </cfRule>
  </conditionalFormatting>
  <conditionalFormatting sqref="A67:A68">
    <cfRule type="expression" dxfId="17" priority="57">
      <formula>#REF!="Nystartet institution"</formula>
    </cfRule>
  </conditionalFormatting>
  <conditionalFormatting sqref="A16:B17">
    <cfRule type="expression" dxfId="16" priority="51">
      <formula>ISNUMBER($B$15)</formula>
    </cfRule>
  </conditionalFormatting>
  <conditionalFormatting sqref="A23:B23">
    <cfRule type="expression" dxfId="15" priority="40">
      <formula>#REF!="Ja"</formula>
    </cfRule>
  </conditionalFormatting>
  <conditionalFormatting sqref="A57:B57">
    <cfRule type="expression" dxfId="14" priority="31">
      <formula>$A$57="Ansøger skal indsende en udspecificeret liste over de øvrige realiserede faste omkostninger i referenceperioden samt de øvrige forventede faste omkostninger i kompensationsperioden."</formula>
    </cfRule>
  </conditionalFormatting>
  <conditionalFormatting sqref="A61:B61">
    <cfRule type="expression" dxfId="13" priority="30">
      <formula>$A$61="Ansøger skal vedlægge et bilag, der forklarer, hvad afvigelsen på over 10 pct. skyldes, og hvorfor den ikke kunne afværges."</formula>
    </cfRule>
  </conditionalFormatting>
  <conditionalFormatting sqref="A31:A32">
    <cfRule type="expression" dxfId="12" priority="27">
      <formula>$B$25="Vælg/Indtast"</formula>
    </cfRule>
  </conditionalFormatting>
  <conditionalFormatting sqref="A45:A46">
    <cfRule type="expression" dxfId="11" priority="19">
      <formula>$B$25="Vælg/Indtast"</formula>
    </cfRule>
  </conditionalFormatting>
  <conditionalFormatting sqref="A29:B29">
    <cfRule type="expression" dxfId="10" priority="131">
      <formula>$B$27=VLOOKUP($B$25,Matrix_Ref.Rea.Omsætning,2,FALSE)</formula>
    </cfRule>
  </conditionalFormatting>
  <conditionalFormatting sqref="A30:B30">
    <cfRule type="expression" dxfId="9" priority="132">
      <formula>$B$28=VLOOKUP($B$25,Matrix_Ref.Rea.Omsætning,3,FALSE)</formula>
    </cfRule>
  </conditionalFormatting>
  <conditionalFormatting sqref="A12:B12">
    <cfRule type="expression" dxfId="8" priority="10">
      <formula>ISNUMBER($B$15)</formula>
    </cfRule>
  </conditionalFormatting>
  <conditionalFormatting sqref="A15:B15">
    <cfRule type="expression" dxfId="7" priority="9">
      <formula>NOT($B$12="Vælg/Indtast")</formula>
    </cfRule>
  </conditionalFormatting>
  <conditionalFormatting sqref="B22">
    <cfRule type="expression" dxfId="6" priority="8">
      <formula>ISNUMBER($B$15)</formula>
    </cfRule>
  </conditionalFormatting>
  <conditionalFormatting sqref="A26:B26">
    <cfRule type="expression" dxfId="5" priority="6">
      <formula>ISTEXT($A$26)</formula>
    </cfRule>
  </conditionalFormatting>
  <conditionalFormatting sqref="A21:B21">
    <cfRule type="expression" dxfId="4" priority="5">
      <formula>$B$17="Ja"</formula>
    </cfRule>
  </conditionalFormatting>
  <conditionalFormatting sqref="A62:B63">
    <cfRule type="expression" dxfId="3" priority="2">
      <formula>AND(ISNUMBER($B$15),ISNUMBER($B$16))</formula>
    </cfRule>
  </conditionalFormatting>
  <conditionalFormatting sqref="A64:B65">
    <cfRule type="expression" dxfId="2" priority="1">
      <formula>$B$17="Ja"</formula>
    </cfRule>
  </conditionalFormatting>
  <dataValidations count="11">
    <dataValidation type="list" showInputMessage="1" showErrorMessage="1" errorTitle="Ugyldig indtastning" error="Der skal vælges en valgmulighed fra rullemenuen." sqref="B15">
      <formula1>ÅbningsforbudFørsteDag</formula1>
    </dataValidation>
    <dataValidation type="decimal" operator="greaterThanOrEqual" allowBlank="1" showInputMessage="1" showErrorMessage="1" errorTitle="Ugyldigt beløb" error="Der kan ikke indtastes negative beløb." sqref="B73 B7:B8 B33:B34 B49:B56 B59">
      <formula1>0</formula1>
    </dataValidation>
    <dataValidation type="list" showInputMessage="1" showErrorMessage="1" errorTitle="Ugyldig indtastning" error="Der skal vælges en valgmulighed fra rullemenuen." sqref="B16">
      <formula1>ÅbningsforbudSidsteDag</formula1>
    </dataValidation>
    <dataValidation type="list" showInputMessage="1" showErrorMessage="1" errorTitle="Ugyldig indtastning" error="Der skal vælges en valgmulighed fra rullemenuen." sqref="B12">
      <formula1>Mulige_komp.perioder</formula1>
    </dataValidation>
    <dataValidation type="list" showInputMessage="1" showErrorMessage="1" errorTitle="Ugyldig indtastning" error="Der skal vælges en valgmulighed fra rullemenuen." sqref="B25">
      <formula1>ReferenceperiodeRealiseretOmsætning</formula1>
    </dataValidation>
    <dataValidation type="list" showInputMessage="1" showErrorMessage="1" errorTitle="Ugyldig indtastning" error="Der skal vælges en valgmulighed fra rullemenuen." sqref="B29:B30">
      <formula1>INDIRECT(B27)</formula1>
    </dataValidation>
    <dataValidation type="list" showInputMessage="1" showErrorMessage="1" errorTitle="Ugyldig indtastning" error="Der skal vælges en valgmulighed fra rullemenuen." sqref="B40">
      <formula1>Refperiode_Fasteomkostninger</formula1>
    </dataValidation>
    <dataValidation type="list" showInputMessage="1" showErrorMessage="1" errorTitle="Ugyldig indtastning" error="Der skal vælges en valgmulighed fra rullemenuen." sqref="B43">
      <formula1>INDIRECT($B$41)</formula1>
    </dataValidation>
    <dataValidation type="list" showInputMessage="1" showErrorMessage="1" errorTitle="Ugyldig indtastning" error="Der skal vælges en valgmulighed fra rullemenuen." sqref="B44">
      <formula1>INDIRECT($B$42)</formula1>
    </dataValidation>
    <dataValidation type="list" showInputMessage="1" showErrorMessage="1" errorTitle="Ugyldig indtastning" error="Der skal vælges en valgmulighed fra rullemenuen." sqref="B17">
      <formula1>JaNej</formula1>
    </dataValidation>
    <dataValidation type="decimal" operator="greaterThanOrEqual" allowBlank="1" showInputMessage="1" showErrorMessage="1" errorTitle="Ugyldig værdi" error="Der kan ikke indtastes negative værdier._x000a_" sqref="B20:B22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520C3990-B259-418E-AD84-E4AD472CC80B}">
            <xm:f>$B$41=VLOOKUP($B$40,Lister!$R$3:$T$6,2,FALSE)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A43:B43</xm:sqref>
        </x14:conditionalFormatting>
        <x14:conditionalFormatting xmlns:xm="http://schemas.microsoft.com/office/excel/2006/main">
          <x14:cfRule type="expression" priority="16" id="{F0DB6478-17B3-444F-96CF-D6C06F9137C5}">
            <xm:f>$B$42=VLOOKUP($B$40,Lister!$R$3:$T$6,3,FALSE)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A44:B44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AC2194"/>
  <sheetViews>
    <sheetView topLeftCell="C1" zoomScaleNormal="100" workbookViewId="0">
      <selection activeCell="F16" sqref="F16"/>
    </sheetView>
  </sheetViews>
  <sheetFormatPr defaultRowHeight="15" x14ac:dyDescent="0.25"/>
  <cols>
    <col min="1" max="1" width="26.7109375" style="56" bestFit="1" customWidth="1"/>
    <col min="2" max="2" width="25.140625" style="56" bestFit="1" customWidth="1"/>
    <col min="3" max="3" width="47.140625" style="56" customWidth="1"/>
    <col min="4" max="6" width="33.42578125" style="56" customWidth="1"/>
    <col min="7" max="9" width="26.28515625" style="56" customWidth="1"/>
    <col min="10" max="10" width="20" style="56" customWidth="1"/>
    <col min="11" max="11" width="19.5703125" style="56" customWidth="1"/>
    <col min="12" max="12" width="26.28515625" style="56" customWidth="1"/>
    <col min="13" max="13" width="18.5703125" style="56" customWidth="1"/>
    <col min="14" max="14" width="14" style="56" customWidth="1"/>
    <col min="15" max="15" width="20.28515625" style="56" customWidth="1"/>
    <col min="16" max="16" width="11" style="56" customWidth="1"/>
    <col min="17" max="17" width="10.42578125" style="56" bestFit="1" customWidth="1"/>
    <col min="18" max="18" width="58.140625" style="56" customWidth="1"/>
    <col min="19" max="19" width="25.42578125" style="56" customWidth="1"/>
    <col min="20" max="20" width="14.85546875" style="56" customWidth="1"/>
    <col min="21" max="21" width="21.42578125" style="56" customWidth="1"/>
    <col min="22" max="22" width="23.140625" style="56" customWidth="1"/>
    <col min="23" max="23" width="10.42578125" style="56" bestFit="1" customWidth="1"/>
    <col min="24" max="24" width="10.42578125" style="56" customWidth="1"/>
    <col min="25" max="25" width="11.5703125" style="56" customWidth="1"/>
    <col min="26" max="27" width="10.42578125" style="56" customWidth="1"/>
    <col min="28" max="29" width="10.42578125" style="56" bestFit="1" customWidth="1"/>
    <col min="30" max="16384" width="9.140625" style="56"/>
  </cols>
  <sheetData>
    <row r="1" spans="1:29" x14ac:dyDescent="0.25">
      <c r="A1" s="55" t="s">
        <v>28</v>
      </c>
      <c r="B1" s="55" t="s">
        <v>29</v>
      </c>
      <c r="C1" s="55" t="s">
        <v>21</v>
      </c>
      <c r="D1" s="55" t="s">
        <v>45</v>
      </c>
      <c r="E1" s="55" t="s">
        <v>46</v>
      </c>
      <c r="F1" s="55" t="s">
        <v>53</v>
      </c>
      <c r="G1" s="55" t="s">
        <v>54</v>
      </c>
      <c r="H1" s="55" t="s">
        <v>57</v>
      </c>
      <c r="I1" s="55" t="s">
        <v>108</v>
      </c>
      <c r="J1" s="55" t="s">
        <v>97</v>
      </c>
      <c r="K1" s="55" t="s">
        <v>98</v>
      </c>
      <c r="L1" s="55" t="s">
        <v>47</v>
      </c>
      <c r="M1" s="55" t="s">
        <v>50</v>
      </c>
      <c r="N1" s="55" t="s">
        <v>48</v>
      </c>
      <c r="O1" s="55" t="s">
        <v>51</v>
      </c>
      <c r="P1" s="55" t="s">
        <v>49</v>
      </c>
      <c r="Q1" s="55" t="s">
        <v>52</v>
      </c>
      <c r="R1" s="55" t="s">
        <v>22</v>
      </c>
      <c r="S1" s="55" t="s">
        <v>45</v>
      </c>
      <c r="T1" s="55" t="s">
        <v>46</v>
      </c>
      <c r="U1" s="55" t="s">
        <v>60</v>
      </c>
      <c r="V1" s="55" t="s">
        <v>61</v>
      </c>
      <c r="W1" s="55" t="s">
        <v>66</v>
      </c>
      <c r="X1" s="55" t="s">
        <v>78</v>
      </c>
      <c r="Y1" s="55" t="s">
        <v>79</v>
      </c>
      <c r="Z1" s="55" t="s">
        <v>80</v>
      </c>
      <c r="AA1" s="55" t="s">
        <v>81</v>
      </c>
      <c r="AB1" s="55" t="s">
        <v>101</v>
      </c>
      <c r="AC1" s="55" t="s">
        <v>102</v>
      </c>
    </row>
    <row r="2" spans="1:29" x14ac:dyDescent="0.25">
      <c r="A2" s="59" t="s">
        <v>7</v>
      </c>
      <c r="B2" s="59" t="s">
        <v>7</v>
      </c>
      <c r="C2" s="56" t="s">
        <v>7</v>
      </c>
      <c r="D2" s="56" t="e">
        <f>NA()</f>
        <v>#N/A</v>
      </c>
      <c r="E2" s="56" t="e">
        <f>NA()</f>
        <v>#N/A</v>
      </c>
      <c r="F2" s="56" t="e">
        <f>NA()</f>
        <v>#N/A</v>
      </c>
      <c r="G2" s="56" t="e">
        <f>NA()</f>
        <v>#N/A</v>
      </c>
      <c r="H2" s="56" t="e">
        <f>NA()</f>
        <v>#N/A</v>
      </c>
      <c r="I2" s="56" t="e">
        <f>NA()</f>
        <v>#N/A</v>
      </c>
      <c r="J2" s="59" t="s">
        <v>7</v>
      </c>
      <c r="K2" s="59" t="s">
        <v>7</v>
      </c>
      <c r="L2" s="59" t="s">
        <v>7</v>
      </c>
      <c r="M2" s="59" t="s">
        <v>7</v>
      </c>
      <c r="N2" s="59" t="s">
        <v>7</v>
      </c>
      <c r="O2" s="56" t="s">
        <v>7</v>
      </c>
      <c r="P2" s="56" t="s">
        <v>7</v>
      </c>
      <c r="Q2" s="56" t="s">
        <v>7</v>
      </c>
      <c r="R2" s="56" t="s">
        <v>7</v>
      </c>
      <c r="S2" s="56" t="e">
        <f>NA()</f>
        <v>#N/A</v>
      </c>
      <c r="T2" s="56" t="e">
        <f>NA()</f>
        <v>#N/A</v>
      </c>
      <c r="U2" s="56" t="e">
        <f>NA()</f>
        <v>#N/A</v>
      </c>
      <c r="V2" s="56" t="e">
        <f>NA()</f>
        <v>#N/A</v>
      </c>
      <c r="W2" s="56" t="e">
        <f>NA()</f>
        <v>#N/A</v>
      </c>
      <c r="X2" s="59" t="s">
        <v>7</v>
      </c>
      <c r="Y2" s="59" t="s">
        <v>7</v>
      </c>
      <c r="Z2" s="59" t="s">
        <v>7</v>
      </c>
      <c r="AA2" s="59" t="s">
        <v>7</v>
      </c>
      <c r="AB2" s="59" t="s">
        <v>7</v>
      </c>
      <c r="AC2" s="59" t="s">
        <v>7</v>
      </c>
    </row>
    <row r="3" spans="1:29" x14ac:dyDescent="0.25">
      <c r="A3" s="60" t="s">
        <v>30</v>
      </c>
      <c r="B3" s="61">
        <v>44532</v>
      </c>
      <c r="C3" s="56" t="str">
        <f>IF(ISNUMBER(F3),CONCATENATE("a) Standardperiode ",TEXT(F3,"dd-mm-åååå")," til ",TEXT(G3,"dd-mm-åååå")),"[Vælg først kompensationsperiode]")</f>
        <v>[Vælg først kompensationsperiode]</v>
      </c>
      <c r="D3" s="56" t="e">
        <f>NA()</f>
        <v>#N/A</v>
      </c>
      <c r="E3" s="56" t="e">
        <f>NA()</f>
        <v>#N/A</v>
      </c>
      <c r="F3" s="61" t="str">
        <f>IFERROR(VLOOKUP(Ansøgning!B12,C15:G22,4,FALSE),"")</f>
        <v/>
      </c>
      <c r="G3" s="61" t="str">
        <f>IFERROR(VLOOKUP(Ansøgning!B12,C15:G22,5,FALSE),"")</f>
        <v/>
      </c>
      <c r="H3" s="62" t="e">
        <f>YEARFRAC(F3,G3,0)</f>
        <v>#VALUE!</v>
      </c>
      <c r="I3" s="56" t="e">
        <f>NA()</f>
        <v>#N/A</v>
      </c>
      <c r="J3" s="61">
        <v>43525</v>
      </c>
      <c r="K3" s="61">
        <v>43616</v>
      </c>
      <c r="L3" s="61">
        <v>44447</v>
      </c>
      <c r="M3" s="60" t="e">
        <f>VLOOKUP(Ansøgning!$B$12,Lister!C15:D22,2,FALSE)</f>
        <v>#N/A</v>
      </c>
      <c r="N3" s="61">
        <v>43556</v>
      </c>
      <c r="O3" s="61">
        <v>43556</v>
      </c>
      <c r="P3" s="61">
        <v>42005</v>
      </c>
      <c r="Q3" s="61">
        <v>42005</v>
      </c>
      <c r="R3" s="56" t="s">
        <v>105</v>
      </c>
      <c r="S3" s="56" t="e">
        <f>NA()</f>
        <v>#N/A</v>
      </c>
      <c r="T3" s="56" t="e">
        <f>NA()</f>
        <v>#N/A</v>
      </c>
      <c r="U3" s="61">
        <v>43770</v>
      </c>
      <c r="V3" s="61">
        <v>43890</v>
      </c>
      <c r="W3" s="62">
        <f>YEARFRAC(U3,V3,0)</f>
        <v>0.32777777777777778</v>
      </c>
      <c r="X3" s="63">
        <v>43801</v>
      </c>
      <c r="Y3" s="61">
        <v>43899</v>
      </c>
      <c r="Z3" s="63">
        <v>43801</v>
      </c>
      <c r="AA3" s="61" t="e">
        <f>VLOOKUP(Ansøgning!B12,R14:T21,3,FALSE)</f>
        <v>#N/A</v>
      </c>
      <c r="AB3" s="61">
        <v>44532</v>
      </c>
      <c r="AC3" s="61" t="e">
        <f>IF(VLOOKUP(Ansøgning!B12,Lister!C15:D22,2,FALSE)&gt;DATE(2021,12,1),VLOOKUP(Ansøgning!B12,Lister!C15:D22,2,FALSE),NA())</f>
        <v>#N/A</v>
      </c>
    </row>
    <row r="4" spans="1:29" x14ac:dyDescent="0.25">
      <c r="A4" s="61">
        <v>44531</v>
      </c>
      <c r="B4" s="61">
        <v>44533</v>
      </c>
      <c r="C4" s="56" t="s">
        <v>107</v>
      </c>
      <c r="D4" s="56" t="e">
        <f>NA()</f>
        <v>#N/A</v>
      </c>
      <c r="E4" s="56" t="e">
        <f>NA()</f>
        <v>#N/A</v>
      </c>
      <c r="F4" s="61">
        <v>44440</v>
      </c>
      <c r="G4" s="61">
        <v>44530</v>
      </c>
      <c r="H4" s="62">
        <f t="shared" ref="H4" si="0">YEARFRAC(F4,G4,0)</f>
        <v>0.24722222222222223</v>
      </c>
      <c r="I4" s="62" t="str">
        <f>IF(ISNUMBER(F3),CONCATENATE("Denne referenceperiode gælder kun for institioner, der ikke har haft omsætning i hele perioden ",TEXT(F3,"dd-mm-åååå")," til ",TEXT(G3,"dd-mm-åååå")),"[Vælg først kompensationsperiode]")</f>
        <v>[Vælg først kompensationsperiode]</v>
      </c>
      <c r="J4" s="61">
        <v>43526</v>
      </c>
      <c r="K4" s="61">
        <v>43617</v>
      </c>
      <c r="L4" s="61">
        <v>44448</v>
      </c>
      <c r="M4" s="61"/>
      <c r="N4" s="61">
        <v>43557</v>
      </c>
      <c r="O4" s="61">
        <v>43557</v>
      </c>
      <c r="P4" s="61">
        <v>42006</v>
      </c>
      <c r="Q4" s="61">
        <v>42006</v>
      </c>
      <c r="R4" s="56" t="s">
        <v>100</v>
      </c>
      <c r="S4" s="56" t="s">
        <v>64</v>
      </c>
      <c r="T4" s="56" t="s">
        <v>65</v>
      </c>
      <c r="U4" s="56" t="e">
        <f>NA()</f>
        <v>#N/A</v>
      </c>
      <c r="V4" s="56" t="e">
        <f>NA()</f>
        <v>#N/A</v>
      </c>
      <c r="W4" s="62">
        <v>8.0555600000000005E-2</v>
      </c>
      <c r="X4" s="63">
        <v>43802</v>
      </c>
      <c r="Z4" s="63">
        <v>43802</v>
      </c>
      <c r="AA4" s="61"/>
      <c r="AB4" s="61">
        <v>44533</v>
      </c>
    </row>
    <row r="5" spans="1:29" x14ac:dyDescent="0.25">
      <c r="A5" s="61">
        <v>44532</v>
      </c>
      <c r="B5" s="61">
        <v>44534</v>
      </c>
      <c r="C5" s="56" t="s">
        <v>106</v>
      </c>
      <c r="D5" s="56" t="s">
        <v>97</v>
      </c>
      <c r="E5" s="56" t="s">
        <v>98</v>
      </c>
      <c r="F5" s="61" t="e">
        <f>NA()</f>
        <v>#N/A</v>
      </c>
      <c r="G5" s="61" t="e">
        <f>NA()</f>
        <v>#N/A</v>
      </c>
      <c r="H5" s="62">
        <f>YEARFRAC(DATE(2020,9,1),DATE(2020,11,30)+1,0)</f>
        <v>0.25</v>
      </c>
      <c r="I5" s="62" t="str">
        <f>IF(ISNUMBER(F3),CONCATENATE("Ansøger skal vedlægge ansøgning et bilag, der begrunder, at perioderne ",TEXT(F3,"dd-mm-åååå")," til ",TEXT(G3,"dd-mm-åååå")," og ",TEXT(F4,"dd-mm-åååå")," til ",TEXT(G4,"dd-mm-åååå")," ikke er retvisende"),"[Vælg først kompensationsperiode]")</f>
        <v>[Vælg først kompensationsperiode]</v>
      </c>
      <c r="J5" s="61">
        <v>43527</v>
      </c>
      <c r="K5" s="61">
        <v>43618</v>
      </c>
      <c r="L5" s="61">
        <v>44449</v>
      </c>
      <c r="M5" s="61"/>
      <c r="N5" s="61">
        <v>43558</v>
      </c>
      <c r="O5" s="61">
        <v>43558</v>
      </c>
      <c r="P5" s="61">
        <v>42007</v>
      </c>
      <c r="Q5" s="61">
        <v>42007</v>
      </c>
      <c r="R5" s="56" t="str">
        <f>IF(ISNUMBER(U5),CONCATENATE("c) ",TEXT(U5,"dd-mm-åååå")," til ",TEXT(V5,"dd-mm-åååå"),", hvis stiftet efter 01-12-2019"),"[Vælg først kompensationsperiode]")</f>
        <v>[Vælg først kompensationsperiode]</v>
      </c>
      <c r="S5" s="56" t="e">
        <f>NA()</f>
        <v>#N/A</v>
      </c>
      <c r="T5" s="56" t="e">
        <f>NA()</f>
        <v>#N/A</v>
      </c>
      <c r="U5" s="61" t="e">
        <f>VLOOKUP(Ansøgning!B12,R14:T21,2,FALSE)</f>
        <v>#N/A</v>
      </c>
      <c r="V5" s="61" t="e">
        <f>VLOOKUP(Ansøgning!B12,R14:T21,3,FALSE)</f>
        <v>#N/A</v>
      </c>
      <c r="W5" s="62" t="e">
        <f>YEARFRAC(U5,V5,0)</f>
        <v>#N/A</v>
      </c>
      <c r="X5" s="63">
        <v>43803</v>
      </c>
      <c r="Y5" s="61"/>
      <c r="Z5" s="63">
        <v>43803</v>
      </c>
      <c r="AA5" s="61"/>
      <c r="AB5" s="61">
        <v>44534</v>
      </c>
    </row>
    <row r="6" spans="1:29" x14ac:dyDescent="0.25">
      <c r="A6" s="61">
        <v>44533</v>
      </c>
      <c r="B6" s="61">
        <v>44535</v>
      </c>
      <c r="C6" s="56" t="str">
        <f>IF(ISNUMBER(M3),CONCATENATE("d) Fra stiftelsesdato til ",TEXT(M3,"dd-mm-åååå")),"[Vælg først kompensationsperiode]")</f>
        <v>[Vælg først kompensationsperiode]</v>
      </c>
      <c r="D6" s="56" t="s">
        <v>47</v>
      </c>
      <c r="E6" s="56" t="s">
        <v>50</v>
      </c>
      <c r="F6" s="61" t="e">
        <f>NA()</f>
        <v>#N/A</v>
      </c>
      <c r="G6" s="61" t="e">
        <f>NA()</f>
        <v>#N/A</v>
      </c>
      <c r="H6" s="62">
        <f>YEARFRAC(DATE(2020,11,1),DATE(2020,11,30),0)</f>
        <v>8.0555555555555561E-2</v>
      </c>
      <c r="I6" s="62" t="str">
        <f>IF(ISNUMBER(F3),CONCATENATE("Denne referenceperiode gælder kun for institioner, der ikke har haft omsætning i hele perioden ",TEXT(F3,"dd-mm-åååå")," til ","07-12-2021"),"[Vælg først kompensationsperiode]")</f>
        <v>[Vælg først kompensationsperiode]</v>
      </c>
      <c r="J6" s="61">
        <v>43528</v>
      </c>
      <c r="K6" s="61">
        <v>43619</v>
      </c>
      <c r="L6" s="61">
        <v>44450</v>
      </c>
      <c r="M6" s="61"/>
      <c r="N6" s="61">
        <v>43559</v>
      </c>
      <c r="O6" s="61">
        <v>43559</v>
      </c>
      <c r="P6" s="61">
        <v>42008</v>
      </c>
      <c r="Q6" s="61">
        <v>42008</v>
      </c>
      <c r="R6" s="56" t="str">
        <f>IF(ISNUMBER(AA3),CONCATENATE("d) Fra stiftelsesdato"," til ",TEXT(AA3,"dd-mm-åååå"),", hvis stiftet efter 01-12-2019"),"[Vælg først kompensationsperiode]")</f>
        <v>[Vælg først kompensationsperiode]</v>
      </c>
      <c r="S6" s="56" t="s">
        <v>80</v>
      </c>
      <c r="T6" s="56" t="s">
        <v>81</v>
      </c>
      <c r="U6" s="56" t="e">
        <f>NA()</f>
        <v>#N/A</v>
      </c>
      <c r="V6" s="56" t="e">
        <f>NA()</f>
        <v>#N/A</v>
      </c>
      <c r="W6" s="62">
        <f>YEARFRAC(DATE(2020,10,2),DATE(2020,10,31),0)</f>
        <v>8.0555555555555561E-2</v>
      </c>
      <c r="X6" s="63">
        <v>43804</v>
      </c>
      <c r="Z6" s="63">
        <v>43804</v>
      </c>
      <c r="AA6" s="61"/>
      <c r="AB6" s="61">
        <v>44535</v>
      </c>
    </row>
    <row r="7" spans="1:29" x14ac:dyDescent="0.25">
      <c r="A7" s="61">
        <v>44534</v>
      </c>
      <c r="B7" s="61">
        <v>44536</v>
      </c>
      <c r="C7" s="56" t="s">
        <v>99</v>
      </c>
      <c r="D7" s="56" t="s">
        <v>48</v>
      </c>
      <c r="E7" s="56" t="s">
        <v>51</v>
      </c>
      <c r="F7" s="61" t="e">
        <f>NA()</f>
        <v>#N/A</v>
      </c>
      <c r="G7" s="61" t="e">
        <f>NA()</f>
        <v>#N/A</v>
      </c>
      <c r="H7" s="62">
        <v>0</v>
      </c>
      <c r="I7" s="56" t="e">
        <f>NA()</f>
        <v>#N/A</v>
      </c>
      <c r="J7" s="61">
        <v>43529</v>
      </c>
      <c r="K7" s="61">
        <v>43620</v>
      </c>
      <c r="L7" s="61">
        <v>44451</v>
      </c>
      <c r="M7" s="61"/>
      <c r="N7" s="61">
        <v>43560</v>
      </c>
      <c r="O7" s="61">
        <v>43560</v>
      </c>
      <c r="P7" s="61">
        <v>42009</v>
      </c>
      <c r="Q7" s="61">
        <v>42009</v>
      </c>
      <c r="R7" s="56" t="str">
        <f>IF(ISNUMBER(AC3),CONCATENATE("e) Fra stiftelsesdato til ",TEXT(AC3,"dd-mm-åååå"),", hvis stiftet efter 01-12-2021"),"[Ikke tilgængelig ved valgte kompensationsperiode]")</f>
        <v>[Ikke tilgængelig ved valgte kompensationsperiode]</v>
      </c>
      <c r="S7" s="56" t="s">
        <v>101</v>
      </c>
      <c r="T7" s="56" t="s">
        <v>102</v>
      </c>
      <c r="U7" s="56" t="e">
        <f>NA()</f>
        <v>#N/A</v>
      </c>
      <c r="V7" s="56" t="e">
        <f>NA()</f>
        <v>#N/A</v>
      </c>
      <c r="W7" s="56">
        <v>0</v>
      </c>
      <c r="X7" s="63">
        <v>43805</v>
      </c>
      <c r="Z7" s="63">
        <v>43805</v>
      </c>
      <c r="AA7" s="61"/>
      <c r="AB7" s="61">
        <v>44536</v>
      </c>
    </row>
    <row r="8" spans="1:29" x14ac:dyDescent="0.25">
      <c r="A8" s="61">
        <v>44535</v>
      </c>
      <c r="B8" s="61">
        <v>44537</v>
      </c>
      <c r="F8" s="61"/>
      <c r="G8" s="61"/>
      <c r="H8" s="62"/>
      <c r="I8" s="62"/>
      <c r="J8" s="61">
        <v>43530</v>
      </c>
      <c r="K8" s="61">
        <v>43621</v>
      </c>
      <c r="L8" s="61">
        <v>44452</v>
      </c>
      <c r="M8" s="61"/>
      <c r="N8" s="61">
        <v>43561</v>
      </c>
      <c r="O8" s="61">
        <v>43561</v>
      </c>
      <c r="P8" s="61">
        <v>42010</v>
      </c>
      <c r="Q8" s="61">
        <v>42010</v>
      </c>
      <c r="X8" s="63">
        <v>43806</v>
      </c>
      <c r="Z8" s="63">
        <v>43806</v>
      </c>
      <c r="AA8" s="61"/>
      <c r="AB8" s="61">
        <v>44537</v>
      </c>
    </row>
    <row r="9" spans="1:29" x14ac:dyDescent="0.25">
      <c r="A9" s="61">
        <v>44536</v>
      </c>
      <c r="B9" s="61">
        <v>44538</v>
      </c>
      <c r="C9" s="59" t="s">
        <v>7</v>
      </c>
      <c r="F9" s="61"/>
      <c r="G9" s="61"/>
      <c r="H9" s="62"/>
      <c r="I9" s="62"/>
      <c r="J9" s="61">
        <v>43531</v>
      </c>
      <c r="K9" s="61">
        <v>43622</v>
      </c>
      <c r="L9" s="61">
        <v>44453</v>
      </c>
      <c r="M9" s="61"/>
      <c r="N9" s="61">
        <v>43562</v>
      </c>
      <c r="O9" s="61">
        <v>43562</v>
      </c>
      <c r="P9" s="61">
        <v>42011</v>
      </c>
      <c r="Q9" s="61">
        <v>42011</v>
      </c>
      <c r="X9" s="63">
        <v>43807</v>
      </c>
      <c r="Z9" s="63">
        <v>43807</v>
      </c>
      <c r="AA9" s="61"/>
    </row>
    <row r="10" spans="1:29" x14ac:dyDescent="0.25">
      <c r="A10" s="61">
        <v>44537</v>
      </c>
      <c r="B10" s="61">
        <v>44539</v>
      </c>
      <c r="C10" s="59" t="s">
        <v>26</v>
      </c>
      <c r="D10" s="59"/>
      <c r="E10" s="59"/>
      <c r="F10" s="59"/>
      <c r="G10" s="59"/>
      <c r="H10" s="59"/>
      <c r="I10" s="59"/>
      <c r="J10" s="61">
        <v>43532</v>
      </c>
      <c r="K10" s="61">
        <v>43623</v>
      </c>
      <c r="L10" s="61">
        <v>44454</v>
      </c>
      <c r="M10" s="61"/>
      <c r="N10" s="61">
        <v>43563</v>
      </c>
      <c r="O10" s="61">
        <v>43563</v>
      </c>
      <c r="P10" s="61">
        <v>42012</v>
      </c>
      <c r="Q10" s="61">
        <v>42012</v>
      </c>
      <c r="X10" s="63">
        <v>43808</v>
      </c>
      <c r="Z10" s="63">
        <v>43808</v>
      </c>
      <c r="AA10" s="61"/>
    </row>
    <row r="11" spans="1:29" x14ac:dyDescent="0.25">
      <c r="A11" s="61">
        <v>44538</v>
      </c>
      <c r="B11" s="61">
        <v>44540</v>
      </c>
      <c r="C11" s="59" t="s">
        <v>27</v>
      </c>
      <c r="D11" s="59"/>
      <c r="E11" s="59"/>
      <c r="F11" s="59"/>
      <c r="G11" s="59"/>
      <c r="H11" s="59"/>
      <c r="I11" s="59"/>
      <c r="J11" s="61">
        <v>43533</v>
      </c>
      <c r="K11" s="61">
        <v>43624</v>
      </c>
      <c r="L11" s="61">
        <v>44455</v>
      </c>
      <c r="M11" s="61"/>
      <c r="N11" s="61">
        <v>43564</v>
      </c>
      <c r="O11" s="61">
        <v>43564</v>
      </c>
      <c r="P11" s="61">
        <v>42013</v>
      </c>
      <c r="Q11" s="61">
        <v>42013</v>
      </c>
      <c r="X11" s="63">
        <v>43809</v>
      </c>
      <c r="Z11" s="63">
        <v>43809</v>
      </c>
      <c r="AA11" s="61"/>
    </row>
    <row r="12" spans="1:29" x14ac:dyDescent="0.25">
      <c r="A12" s="61">
        <v>44539</v>
      </c>
      <c r="B12" s="61">
        <v>44541</v>
      </c>
      <c r="J12" s="61">
        <v>43534</v>
      </c>
      <c r="K12" s="61">
        <v>43625</v>
      </c>
      <c r="L12" s="61">
        <v>44456</v>
      </c>
      <c r="M12" s="61"/>
      <c r="N12" s="61">
        <v>43565</v>
      </c>
      <c r="O12" s="61">
        <v>43565</v>
      </c>
      <c r="P12" s="61">
        <v>42014</v>
      </c>
      <c r="Q12" s="61">
        <v>42014</v>
      </c>
      <c r="X12" s="63">
        <v>43810</v>
      </c>
      <c r="Z12" s="63">
        <v>43810</v>
      </c>
      <c r="AA12" s="61"/>
    </row>
    <row r="13" spans="1:29" x14ac:dyDescent="0.25">
      <c r="A13" s="61">
        <v>44540</v>
      </c>
      <c r="B13" s="61">
        <v>44542</v>
      </c>
      <c r="C13" s="64" t="s">
        <v>43</v>
      </c>
      <c r="D13" s="55" t="s">
        <v>5</v>
      </c>
      <c r="E13" s="55" t="s">
        <v>6</v>
      </c>
      <c r="F13" s="55" t="s">
        <v>95</v>
      </c>
      <c r="G13" s="55" t="s">
        <v>96</v>
      </c>
      <c r="H13" s="55"/>
      <c r="I13" s="55"/>
      <c r="J13" s="61">
        <v>43535</v>
      </c>
      <c r="K13" s="61">
        <v>43626</v>
      </c>
      <c r="L13" s="61">
        <v>44457</v>
      </c>
      <c r="M13" s="61"/>
      <c r="N13" s="61">
        <v>43566</v>
      </c>
      <c r="O13" s="61">
        <v>43566</v>
      </c>
      <c r="P13" s="61">
        <v>42015</v>
      </c>
      <c r="Q13" s="61">
        <v>42015</v>
      </c>
      <c r="R13" s="55" t="s">
        <v>77</v>
      </c>
      <c r="S13" s="55" t="s">
        <v>103</v>
      </c>
      <c r="T13" s="55" t="s">
        <v>104</v>
      </c>
      <c r="U13" s="55"/>
      <c r="X13" s="63">
        <v>43811</v>
      </c>
      <c r="Z13" s="63">
        <v>43811</v>
      </c>
      <c r="AA13" s="61"/>
    </row>
    <row r="14" spans="1:29" x14ac:dyDescent="0.25">
      <c r="A14" s="61">
        <v>44541</v>
      </c>
      <c r="B14" s="61">
        <v>44543</v>
      </c>
      <c r="C14" s="59" t="s">
        <v>7</v>
      </c>
      <c r="D14" s="59" t="e">
        <f>NA()</f>
        <v>#N/A</v>
      </c>
      <c r="E14" s="59" t="e">
        <f>NA()</f>
        <v>#N/A</v>
      </c>
      <c r="F14" s="59" t="e">
        <f>NA()</f>
        <v>#N/A</v>
      </c>
      <c r="G14" s="59" t="e">
        <f>NA()</f>
        <v>#N/A</v>
      </c>
      <c r="J14" s="61">
        <v>43536</v>
      </c>
      <c r="K14" s="61">
        <v>43627</v>
      </c>
      <c r="L14" s="61">
        <v>44458</v>
      </c>
      <c r="M14" s="61"/>
      <c r="N14" s="61">
        <v>43567</v>
      </c>
      <c r="O14" s="61">
        <v>43567</v>
      </c>
      <c r="P14" s="61">
        <v>42016</v>
      </c>
      <c r="Q14" s="61">
        <v>42016</v>
      </c>
      <c r="R14" s="59" t="s">
        <v>87</v>
      </c>
      <c r="S14" s="61">
        <v>44440</v>
      </c>
      <c r="T14" s="61">
        <v>44530</v>
      </c>
      <c r="U14" s="65"/>
      <c r="X14" s="63">
        <v>43812</v>
      </c>
      <c r="Z14" s="63">
        <v>43812</v>
      </c>
      <c r="AA14" s="61"/>
    </row>
    <row r="15" spans="1:29" x14ac:dyDescent="0.25">
      <c r="A15" s="61">
        <v>44542</v>
      </c>
      <c r="B15" s="61">
        <v>44544</v>
      </c>
      <c r="C15" s="59" t="s">
        <v>87</v>
      </c>
      <c r="D15" s="61">
        <v>44531</v>
      </c>
      <c r="E15" s="61">
        <v>44561</v>
      </c>
      <c r="F15" s="61">
        <v>43800</v>
      </c>
      <c r="G15" s="61">
        <v>43830</v>
      </c>
      <c r="H15" s="61"/>
      <c r="I15" s="61"/>
      <c r="J15" s="61">
        <v>43537</v>
      </c>
      <c r="K15" s="61">
        <v>43628</v>
      </c>
      <c r="L15" s="61">
        <v>44459</v>
      </c>
      <c r="M15" s="61"/>
      <c r="N15" s="61">
        <v>43568</v>
      </c>
      <c r="O15" s="61">
        <v>43568</v>
      </c>
      <c r="P15" s="61">
        <v>42017</v>
      </c>
      <c r="Q15" s="61">
        <v>42017</v>
      </c>
      <c r="R15" s="59" t="s">
        <v>88</v>
      </c>
      <c r="S15" s="61">
        <v>44440</v>
      </c>
      <c r="T15" s="61">
        <v>44530</v>
      </c>
      <c r="U15" s="66"/>
      <c r="X15" s="63">
        <v>43813</v>
      </c>
      <c r="Z15" s="63">
        <v>43813</v>
      </c>
      <c r="AA15" s="61"/>
    </row>
    <row r="16" spans="1:29" x14ac:dyDescent="0.25">
      <c r="A16" s="61">
        <v>44543</v>
      </c>
      <c r="B16" s="61">
        <v>44545</v>
      </c>
      <c r="C16" s="59" t="s">
        <v>88</v>
      </c>
      <c r="D16" s="61">
        <v>44531</v>
      </c>
      <c r="E16" s="61">
        <v>44592</v>
      </c>
      <c r="F16" s="61">
        <v>43800</v>
      </c>
      <c r="G16" s="61">
        <v>43861</v>
      </c>
      <c r="H16" s="61"/>
      <c r="I16" s="61"/>
      <c r="J16" s="61">
        <v>43538</v>
      </c>
      <c r="K16" s="61">
        <v>43629</v>
      </c>
      <c r="L16" s="61">
        <v>44460</v>
      </c>
      <c r="M16" s="61"/>
      <c r="N16" s="61">
        <v>43569</v>
      </c>
      <c r="O16" s="61">
        <v>43569</v>
      </c>
      <c r="P16" s="61">
        <v>42018</v>
      </c>
      <c r="Q16" s="61">
        <v>42018</v>
      </c>
      <c r="R16" s="59" t="s">
        <v>89</v>
      </c>
      <c r="S16" s="61">
        <v>44440</v>
      </c>
      <c r="T16" s="61">
        <v>44530</v>
      </c>
      <c r="U16" s="66"/>
      <c r="X16" s="63">
        <v>43814</v>
      </c>
      <c r="Z16" s="63">
        <v>43814</v>
      </c>
      <c r="AA16" s="61"/>
    </row>
    <row r="17" spans="1:27" x14ac:dyDescent="0.25">
      <c r="A17" s="61">
        <v>44544</v>
      </c>
      <c r="B17" s="61">
        <v>44546</v>
      </c>
      <c r="C17" s="59" t="s">
        <v>89</v>
      </c>
      <c r="D17" s="61">
        <v>44540</v>
      </c>
      <c r="E17" s="61">
        <v>44592</v>
      </c>
      <c r="F17" s="61">
        <v>43800</v>
      </c>
      <c r="G17" s="61">
        <v>43861</v>
      </c>
      <c r="H17" s="61"/>
      <c r="I17" s="61"/>
      <c r="J17" s="61">
        <v>43539</v>
      </c>
      <c r="K17" s="61">
        <v>43630</v>
      </c>
      <c r="L17" s="61">
        <v>44461</v>
      </c>
      <c r="M17" s="61"/>
      <c r="N17" s="61">
        <v>43570</v>
      </c>
      <c r="O17" s="61">
        <v>43570</v>
      </c>
      <c r="P17" s="61">
        <v>42019</v>
      </c>
      <c r="Q17" s="61">
        <v>42019</v>
      </c>
      <c r="R17" s="59" t="s">
        <v>90</v>
      </c>
      <c r="S17" s="61">
        <v>44440</v>
      </c>
      <c r="T17" s="61">
        <v>44530</v>
      </c>
      <c r="U17" s="66"/>
      <c r="X17" s="63">
        <v>43815</v>
      </c>
      <c r="Z17" s="63">
        <v>43815</v>
      </c>
      <c r="AA17" s="61"/>
    </row>
    <row r="18" spans="1:27" x14ac:dyDescent="0.25">
      <c r="A18" s="61">
        <v>44545</v>
      </c>
      <c r="B18" s="61">
        <v>44547</v>
      </c>
      <c r="C18" s="59" t="s">
        <v>90</v>
      </c>
      <c r="D18" s="61">
        <v>44549</v>
      </c>
      <c r="E18" s="61">
        <v>44592</v>
      </c>
      <c r="F18" s="61">
        <v>43800</v>
      </c>
      <c r="G18" s="61">
        <v>43861</v>
      </c>
      <c r="H18" s="61"/>
      <c r="I18" s="61"/>
      <c r="J18" s="61">
        <v>43540</v>
      </c>
      <c r="K18" s="61">
        <v>43631</v>
      </c>
      <c r="L18" s="61">
        <v>44462</v>
      </c>
      <c r="M18" s="61"/>
      <c r="N18" s="61">
        <v>43571</v>
      </c>
      <c r="O18" s="61">
        <v>43571</v>
      </c>
      <c r="P18" s="61">
        <v>42020</v>
      </c>
      <c r="Q18" s="61">
        <v>42020</v>
      </c>
      <c r="R18" s="59" t="s">
        <v>91</v>
      </c>
      <c r="S18" s="61">
        <v>44440</v>
      </c>
      <c r="T18" s="61">
        <v>44530</v>
      </c>
      <c r="U18" s="66"/>
      <c r="X18" s="63">
        <v>43816</v>
      </c>
      <c r="Z18" s="63">
        <v>43816</v>
      </c>
      <c r="AA18" s="61"/>
    </row>
    <row r="19" spans="1:27" x14ac:dyDescent="0.25">
      <c r="A19" s="61">
        <v>44546</v>
      </c>
      <c r="B19" s="61">
        <v>44548</v>
      </c>
      <c r="C19" s="59" t="s">
        <v>91</v>
      </c>
      <c r="D19" s="61">
        <v>44531</v>
      </c>
      <c r="E19" s="61">
        <v>44620</v>
      </c>
      <c r="F19" s="61">
        <v>43800</v>
      </c>
      <c r="G19" s="61">
        <v>43889</v>
      </c>
      <c r="H19" s="67"/>
      <c r="I19" s="67"/>
      <c r="J19" s="61">
        <v>43541</v>
      </c>
      <c r="K19" s="61">
        <v>43632</v>
      </c>
      <c r="L19" s="61">
        <v>44463</v>
      </c>
      <c r="M19" s="61"/>
      <c r="N19" s="61">
        <v>43572</v>
      </c>
      <c r="O19" s="61">
        <v>43572</v>
      </c>
      <c r="P19" s="61">
        <v>42021</v>
      </c>
      <c r="Q19" s="61">
        <v>42021</v>
      </c>
      <c r="R19" s="59" t="s">
        <v>92</v>
      </c>
      <c r="S19" s="61">
        <v>44440</v>
      </c>
      <c r="T19" s="61">
        <v>44530</v>
      </c>
      <c r="X19" s="63">
        <v>43817</v>
      </c>
      <c r="Z19" s="63">
        <v>43817</v>
      </c>
      <c r="AA19" s="61"/>
    </row>
    <row r="20" spans="1:27" x14ac:dyDescent="0.25">
      <c r="A20" s="61">
        <v>44547</v>
      </c>
      <c r="B20" s="61">
        <v>44549</v>
      </c>
      <c r="C20" s="59" t="s">
        <v>92</v>
      </c>
      <c r="D20" s="61">
        <v>44540</v>
      </c>
      <c r="E20" s="61">
        <v>44620</v>
      </c>
      <c r="F20" s="61">
        <v>43800</v>
      </c>
      <c r="G20" s="61">
        <v>43889</v>
      </c>
      <c r="J20" s="61">
        <v>43542</v>
      </c>
      <c r="K20" s="61">
        <v>43633</v>
      </c>
      <c r="L20" s="61">
        <v>44464</v>
      </c>
      <c r="M20" s="61"/>
      <c r="N20" s="61">
        <v>43573</v>
      </c>
      <c r="O20" s="61">
        <v>43573</v>
      </c>
      <c r="P20" s="61">
        <v>42022</v>
      </c>
      <c r="Q20" s="61">
        <v>42022</v>
      </c>
      <c r="R20" s="59" t="s">
        <v>93</v>
      </c>
      <c r="S20" s="61">
        <v>44440</v>
      </c>
      <c r="T20" s="61">
        <v>44530</v>
      </c>
      <c r="U20" s="55"/>
      <c r="X20" s="63">
        <v>43818</v>
      </c>
      <c r="Z20" s="63">
        <v>43818</v>
      </c>
      <c r="AA20" s="61"/>
    </row>
    <row r="21" spans="1:27" x14ac:dyDescent="0.25">
      <c r="A21" s="61">
        <v>44548</v>
      </c>
      <c r="B21" s="61">
        <v>44550</v>
      </c>
      <c r="C21" s="59" t="s">
        <v>93</v>
      </c>
      <c r="D21" s="61">
        <v>44549</v>
      </c>
      <c r="E21" s="61">
        <v>44620</v>
      </c>
      <c r="F21" s="61">
        <v>43800</v>
      </c>
      <c r="G21" s="61">
        <v>43889</v>
      </c>
      <c r="H21" s="55"/>
      <c r="I21" s="55"/>
      <c r="J21" s="61">
        <v>43543</v>
      </c>
      <c r="K21" s="61">
        <v>43634</v>
      </c>
      <c r="L21" s="61">
        <v>44465</v>
      </c>
      <c r="M21" s="61"/>
      <c r="N21" s="61">
        <v>43574</v>
      </c>
      <c r="O21" s="61">
        <v>43574</v>
      </c>
      <c r="P21" s="61">
        <v>42023</v>
      </c>
      <c r="Q21" s="61">
        <v>42023</v>
      </c>
      <c r="R21" s="59" t="s">
        <v>94</v>
      </c>
      <c r="S21" s="61">
        <v>44470</v>
      </c>
      <c r="T21" s="61">
        <v>44561</v>
      </c>
      <c r="U21" s="59"/>
      <c r="X21" s="63">
        <v>43819</v>
      </c>
      <c r="Z21" s="63">
        <v>43819</v>
      </c>
      <c r="AA21" s="61"/>
    </row>
    <row r="22" spans="1:27" x14ac:dyDescent="0.25">
      <c r="A22" s="61">
        <v>44549</v>
      </c>
      <c r="B22" s="61">
        <v>44551</v>
      </c>
      <c r="C22" s="59" t="s">
        <v>94</v>
      </c>
      <c r="D22" s="61">
        <v>44562</v>
      </c>
      <c r="E22" s="61">
        <v>44620</v>
      </c>
      <c r="F22" s="61">
        <v>43831</v>
      </c>
      <c r="G22" s="61">
        <v>43889</v>
      </c>
      <c r="J22" s="61">
        <v>43544</v>
      </c>
      <c r="K22" s="61">
        <v>43635</v>
      </c>
      <c r="L22" s="61">
        <v>44466</v>
      </c>
      <c r="M22" s="61"/>
      <c r="N22" s="61">
        <v>43575</v>
      </c>
      <c r="O22" s="61">
        <v>43575</v>
      </c>
      <c r="P22" s="61">
        <v>42024</v>
      </c>
      <c r="Q22" s="61">
        <v>42024</v>
      </c>
      <c r="S22" s="61"/>
      <c r="T22" s="61"/>
      <c r="U22" s="61"/>
      <c r="X22" s="63">
        <v>43820</v>
      </c>
      <c r="Z22" s="63">
        <v>43820</v>
      </c>
      <c r="AA22" s="61"/>
    </row>
    <row r="23" spans="1:27" x14ac:dyDescent="0.25">
      <c r="A23" s="61">
        <v>44550</v>
      </c>
      <c r="B23" s="61">
        <v>44552</v>
      </c>
      <c r="C23" s="59"/>
      <c r="D23" s="59"/>
      <c r="E23" s="59"/>
      <c r="F23" s="59"/>
      <c r="G23" s="60"/>
      <c r="H23" s="60"/>
      <c r="I23" s="60"/>
      <c r="J23" s="61">
        <v>43545</v>
      </c>
      <c r="K23" s="61">
        <v>43636</v>
      </c>
      <c r="L23" s="61">
        <v>44467</v>
      </c>
      <c r="M23" s="61"/>
      <c r="N23" s="61">
        <v>43576</v>
      </c>
      <c r="O23" s="61">
        <v>43576</v>
      </c>
      <c r="P23" s="61">
        <v>42025</v>
      </c>
      <c r="Q23" s="61">
        <v>42025</v>
      </c>
      <c r="R23" s="61"/>
      <c r="S23" s="61"/>
      <c r="T23" s="61"/>
      <c r="U23" s="61"/>
      <c r="X23" s="63">
        <v>43821</v>
      </c>
      <c r="Z23" s="63">
        <v>43821</v>
      </c>
      <c r="AA23" s="61"/>
    </row>
    <row r="24" spans="1:27" x14ac:dyDescent="0.25">
      <c r="A24" s="61">
        <v>44551</v>
      </c>
      <c r="B24" s="61">
        <v>44553</v>
      </c>
      <c r="C24" s="59"/>
      <c r="D24" s="59"/>
      <c r="E24" s="59"/>
      <c r="F24" s="59"/>
      <c r="G24" s="60"/>
      <c r="H24" s="60"/>
      <c r="I24" s="60"/>
      <c r="J24" s="61">
        <v>43546</v>
      </c>
      <c r="K24" s="61">
        <v>43637</v>
      </c>
      <c r="L24" s="61">
        <v>44468</v>
      </c>
      <c r="M24" s="61"/>
      <c r="N24" s="61">
        <v>43577</v>
      </c>
      <c r="O24" s="61">
        <v>43577</v>
      </c>
      <c r="P24" s="61">
        <v>42026</v>
      </c>
      <c r="Q24" s="61">
        <v>42026</v>
      </c>
      <c r="R24" s="61"/>
      <c r="S24" s="61"/>
      <c r="T24" s="61"/>
      <c r="U24" s="61"/>
      <c r="X24" s="63">
        <v>43822</v>
      </c>
      <c r="Z24" s="63">
        <v>43822</v>
      </c>
      <c r="AA24" s="61"/>
    </row>
    <row r="25" spans="1:27" x14ac:dyDescent="0.25">
      <c r="A25" s="61">
        <v>44552</v>
      </c>
      <c r="B25" s="61">
        <v>44554</v>
      </c>
      <c r="C25" s="59"/>
      <c r="D25" s="59"/>
      <c r="E25" s="59"/>
      <c r="F25" s="59"/>
      <c r="G25" s="60"/>
      <c r="H25" s="60"/>
      <c r="I25" s="60"/>
      <c r="J25" s="61">
        <v>43547</v>
      </c>
      <c r="K25" s="61">
        <v>43638</v>
      </c>
      <c r="L25" s="61">
        <v>44469</v>
      </c>
      <c r="M25" s="61"/>
      <c r="N25" s="61">
        <v>43578</v>
      </c>
      <c r="O25" s="61">
        <v>43578</v>
      </c>
      <c r="P25" s="61">
        <v>42027</v>
      </c>
      <c r="Q25" s="61">
        <v>42027</v>
      </c>
      <c r="R25" s="61"/>
      <c r="S25" s="61"/>
      <c r="T25" s="61"/>
      <c r="U25" s="61"/>
      <c r="X25" s="63">
        <v>43823</v>
      </c>
      <c r="Z25" s="63">
        <v>43823</v>
      </c>
      <c r="AA25" s="61"/>
    </row>
    <row r="26" spans="1:27" x14ac:dyDescent="0.25">
      <c r="A26" s="61">
        <v>44553</v>
      </c>
      <c r="B26" s="61">
        <v>44555</v>
      </c>
      <c r="C26" s="59"/>
      <c r="D26" s="59"/>
      <c r="E26" s="59"/>
      <c r="F26" s="59"/>
      <c r="G26" s="60"/>
      <c r="H26" s="60"/>
      <c r="I26" s="60"/>
      <c r="J26" s="61">
        <v>43548</v>
      </c>
      <c r="K26" s="61">
        <v>43639</v>
      </c>
      <c r="L26" s="61">
        <v>44470</v>
      </c>
      <c r="M26" s="61"/>
      <c r="N26" s="61">
        <v>43579</v>
      </c>
      <c r="O26" s="61">
        <v>43579</v>
      </c>
      <c r="P26" s="61">
        <v>42028</v>
      </c>
      <c r="Q26" s="61">
        <v>42028</v>
      </c>
      <c r="R26" s="61"/>
      <c r="S26" s="61"/>
      <c r="T26" s="61"/>
      <c r="U26" s="61"/>
      <c r="X26" s="63">
        <v>43824</v>
      </c>
      <c r="Z26" s="63">
        <v>43824</v>
      </c>
      <c r="AA26" s="61"/>
    </row>
    <row r="27" spans="1:27" x14ac:dyDescent="0.25">
      <c r="A27" s="61">
        <v>44554</v>
      </c>
      <c r="B27" s="61">
        <v>44556</v>
      </c>
      <c r="J27" s="61">
        <v>43549</v>
      </c>
      <c r="K27" s="61">
        <v>43640</v>
      </c>
      <c r="L27" s="61">
        <v>44471</v>
      </c>
      <c r="M27" s="61"/>
      <c r="N27" s="61">
        <v>43580</v>
      </c>
      <c r="O27" s="61">
        <v>43580</v>
      </c>
      <c r="P27" s="61">
        <v>42029</v>
      </c>
      <c r="Q27" s="61">
        <v>42029</v>
      </c>
      <c r="R27" s="61"/>
      <c r="S27" s="61"/>
      <c r="T27" s="61"/>
      <c r="U27" s="61"/>
      <c r="X27" s="63">
        <v>43825</v>
      </c>
      <c r="Z27" s="63">
        <v>43825</v>
      </c>
      <c r="AA27" s="61"/>
    </row>
    <row r="28" spans="1:27" x14ac:dyDescent="0.25">
      <c r="A28" s="61">
        <v>44555</v>
      </c>
      <c r="B28" s="61">
        <v>44557</v>
      </c>
      <c r="J28" s="61">
        <v>43550</v>
      </c>
      <c r="K28" s="61">
        <v>43641</v>
      </c>
      <c r="L28" s="61">
        <v>44472</v>
      </c>
      <c r="M28" s="61"/>
      <c r="N28" s="61">
        <v>43581</v>
      </c>
      <c r="O28" s="61">
        <v>43581</v>
      </c>
      <c r="P28" s="61">
        <v>42030</v>
      </c>
      <c r="Q28" s="61">
        <v>42030</v>
      </c>
      <c r="R28" s="61"/>
      <c r="S28" s="61"/>
      <c r="T28" s="61"/>
      <c r="U28" s="61"/>
      <c r="X28" s="63">
        <v>43826</v>
      </c>
      <c r="Z28" s="63">
        <v>43826</v>
      </c>
      <c r="AA28" s="61"/>
    </row>
    <row r="29" spans="1:27" x14ac:dyDescent="0.25">
      <c r="A29" s="61">
        <v>44556</v>
      </c>
      <c r="B29" s="61">
        <v>44558</v>
      </c>
      <c r="J29" s="61">
        <v>43551</v>
      </c>
      <c r="K29" s="61">
        <v>43642</v>
      </c>
      <c r="L29" s="61">
        <v>44473</v>
      </c>
      <c r="M29" s="61"/>
      <c r="N29" s="61">
        <v>43582</v>
      </c>
      <c r="O29" s="61">
        <v>43582</v>
      </c>
      <c r="P29" s="61">
        <v>42031</v>
      </c>
      <c r="Q29" s="61">
        <v>42031</v>
      </c>
      <c r="R29" s="61"/>
      <c r="S29" s="61"/>
      <c r="T29" s="61"/>
      <c r="U29" s="61"/>
      <c r="X29" s="63">
        <v>43827</v>
      </c>
      <c r="Z29" s="63">
        <v>43827</v>
      </c>
      <c r="AA29" s="61"/>
    </row>
    <row r="30" spans="1:27" x14ac:dyDescent="0.25">
      <c r="A30" s="61">
        <v>44557</v>
      </c>
      <c r="B30" s="61">
        <v>44559</v>
      </c>
      <c r="J30" s="61">
        <v>43552</v>
      </c>
      <c r="K30" s="61">
        <v>43643</v>
      </c>
      <c r="L30" s="61">
        <v>44474</v>
      </c>
      <c r="M30" s="61"/>
      <c r="N30" s="61">
        <v>43583</v>
      </c>
      <c r="O30" s="61">
        <v>43583</v>
      </c>
      <c r="P30" s="61">
        <v>42032</v>
      </c>
      <c r="Q30" s="61">
        <v>42032</v>
      </c>
      <c r="R30" s="61"/>
      <c r="S30" s="61"/>
      <c r="T30" s="61"/>
      <c r="U30" s="61"/>
      <c r="X30" s="63">
        <v>43828</v>
      </c>
      <c r="Z30" s="63">
        <v>43828</v>
      </c>
      <c r="AA30" s="61"/>
    </row>
    <row r="31" spans="1:27" x14ac:dyDescent="0.25">
      <c r="A31" s="61">
        <v>44558</v>
      </c>
      <c r="B31" s="61">
        <v>44560</v>
      </c>
      <c r="J31" s="61">
        <v>43553</v>
      </c>
      <c r="K31" s="61">
        <v>43644</v>
      </c>
      <c r="L31" s="61">
        <v>44475</v>
      </c>
      <c r="M31" s="61"/>
      <c r="N31" s="61">
        <v>43584</v>
      </c>
      <c r="O31" s="61">
        <v>43584</v>
      </c>
      <c r="P31" s="61">
        <v>42033</v>
      </c>
      <c r="Q31" s="61">
        <v>42033</v>
      </c>
      <c r="R31" s="61"/>
      <c r="S31" s="61"/>
      <c r="T31" s="61"/>
      <c r="U31" s="61"/>
      <c r="X31" s="63">
        <v>43829</v>
      </c>
      <c r="Z31" s="63">
        <v>43829</v>
      </c>
      <c r="AA31" s="61"/>
    </row>
    <row r="32" spans="1:27" x14ac:dyDescent="0.25">
      <c r="A32" s="61">
        <v>44559</v>
      </c>
      <c r="B32" s="61">
        <v>44561</v>
      </c>
      <c r="J32" s="61">
        <v>43554</v>
      </c>
      <c r="K32" s="61">
        <v>43645</v>
      </c>
      <c r="L32" s="61">
        <v>44476</v>
      </c>
      <c r="M32" s="61"/>
      <c r="N32" s="61">
        <v>43585</v>
      </c>
      <c r="O32" s="61">
        <v>43585</v>
      </c>
      <c r="P32" s="61">
        <v>42034</v>
      </c>
      <c r="Q32" s="61">
        <v>42034</v>
      </c>
      <c r="R32" s="61"/>
      <c r="S32" s="61"/>
      <c r="T32" s="61"/>
      <c r="U32" s="61"/>
      <c r="X32" s="63">
        <v>43830</v>
      </c>
      <c r="Z32" s="63">
        <v>43830</v>
      </c>
      <c r="AA32" s="61"/>
    </row>
    <row r="33" spans="1:27" x14ac:dyDescent="0.25">
      <c r="A33" s="61">
        <v>44560</v>
      </c>
      <c r="B33" s="61">
        <v>44562</v>
      </c>
      <c r="J33" s="61">
        <v>43555</v>
      </c>
      <c r="K33" s="61">
        <v>43646</v>
      </c>
      <c r="L33" s="61">
        <v>44477</v>
      </c>
      <c r="M33" s="61"/>
      <c r="N33" s="61">
        <v>43586</v>
      </c>
      <c r="O33" s="61">
        <v>43586</v>
      </c>
      <c r="P33" s="61">
        <v>42035</v>
      </c>
      <c r="Q33" s="61">
        <v>42035</v>
      </c>
      <c r="R33" s="61"/>
      <c r="S33" s="61"/>
      <c r="T33" s="61"/>
      <c r="U33" s="61"/>
      <c r="X33" s="63">
        <v>43831</v>
      </c>
      <c r="Z33" s="63">
        <v>43831</v>
      </c>
      <c r="AA33" s="61"/>
    </row>
    <row r="34" spans="1:27" x14ac:dyDescent="0.25">
      <c r="A34" s="61">
        <v>44561</v>
      </c>
      <c r="B34" s="61">
        <v>44563</v>
      </c>
      <c r="J34" s="61">
        <v>43556</v>
      </c>
      <c r="K34" s="61">
        <v>43647</v>
      </c>
      <c r="L34" s="61">
        <v>44478</v>
      </c>
      <c r="M34" s="61"/>
      <c r="N34" s="61">
        <v>43587</v>
      </c>
      <c r="O34" s="61">
        <v>43587</v>
      </c>
      <c r="P34" s="61">
        <v>42036</v>
      </c>
      <c r="Q34" s="61">
        <v>42036</v>
      </c>
      <c r="R34" s="61"/>
      <c r="S34" s="61"/>
      <c r="T34" s="61"/>
      <c r="U34" s="61"/>
      <c r="X34" s="63">
        <v>43832</v>
      </c>
      <c r="Z34" s="63">
        <v>43832</v>
      </c>
      <c r="AA34" s="61"/>
    </row>
    <row r="35" spans="1:27" x14ac:dyDescent="0.25">
      <c r="A35" s="61">
        <v>44562</v>
      </c>
      <c r="B35" s="61">
        <v>44564</v>
      </c>
      <c r="J35" s="61">
        <v>43557</v>
      </c>
      <c r="K35" s="61">
        <v>43648</v>
      </c>
      <c r="L35" s="61">
        <v>44479</v>
      </c>
      <c r="M35" s="61"/>
      <c r="N35" s="61">
        <v>43588</v>
      </c>
      <c r="O35" s="61">
        <v>43588</v>
      </c>
      <c r="P35" s="61">
        <v>42037</v>
      </c>
      <c r="Q35" s="61">
        <v>42037</v>
      </c>
      <c r="R35" s="61"/>
      <c r="S35" s="61"/>
      <c r="T35" s="61"/>
      <c r="U35" s="61"/>
      <c r="X35" s="63">
        <v>43833</v>
      </c>
      <c r="Z35" s="63">
        <v>43833</v>
      </c>
      <c r="AA35" s="61"/>
    </row>
    <row r="36" spans="1:27" x14ac:dyDescent="0.25">
      <c r="A36" s="61">
        <v>44563</v>
      </c>
      <c r="B36" s="61">
        <v>44565</v>
      </c>
      <c r="J36" s="61">
        <v>43558</v>
      </c>
      <c r="K36" s="61">
        <v>43649</v>
      </c>
      <c r="L36" s="61">
        <v>44480</v>
      </c>
      <c r="M36" s="61"/>
      <c r="N36" s="61">
        <v>43589</v>
      </c>
      <c r="O36" s="61">
        <v>43589</v>
      </c>
      <c r="P36" s="61">
        <v>42038</v>
      </c>
      <c r="Q36" s="61">
        <v>42038</v>
      </c>
      <c r="R36" s="61"/>
      <c r="S36" s="61"/>
      <c r="T36" s="61"/>
      <c r="U36" s="61"/>
      <c r="X36" s="63">
        <v>43834</v>
      </c>
      <c r="Z36" s="63">
        <v>43834</v>
      </c>
      <c r="AA36" s="61"/>
    </row>
    <row r="37" spans="1:27" x14ac:dyDescent="0.25">
      <c r="A37" s="61">
        <v>44564</v>
      </c>
      <c r="B37" s="61">
        <v>44566</v>
      </c>
      <c r="J37" s="61">
        <v>43559</v>
      </c>
      <c r="K37" s="61">
        <v>43650</v>
      </c>
      <c r="L37" s="61">
        <v>44481</v>
      </c>
      <c r="M37" s="61"/>
      <c r="N37" s="61">
        <v>43590</v>
      </c>
      <c r="O37" s="61">
        <v>43590</v>
      </c>
      <c r="P37" s="61">
        <v>42039</v>
      </c>
      <c r="Q37" s="61">
        <v>42039</v>
      </c>
      <c r="R37" s="61"/>
      <c r="S37" s="61"/>
      <c r="T37" s="61"/>
      <c r="U37" s="61"/>
      <c r="X37" s="63">
        <v>43835</v>
      </c>
      <c r="Z37" s="63">
        <v>43835</v>
      </c>
      <c r="AA37" s="61"/>
    </row>
    <row r="38" spans="1:27" x14ac:dyDescent="0.25">
      <c r="A38" s="61">
        <v>44565</v>
      </c>
      <c r="B38" s="61">
        <v>44567</v>
      </c>
      <c r="J38" s="61">
        <v>43560</v>
      </c>
      <c r="K38" s="61">
        <v>43651</v>
      </c>
      <c r="L38" s="61">
        <v>44482</v>
      </c>
      <c r="M38" s="61"/>
      <c r="N38" s="61">
        <v>43591</v>
      </c>
      <c r="O38" s="61">
        <v>43591</v>
      </c>
      <c r="P38" s="61">
        <v>42040</v>
      </c>
      <c r="Q38" s="61">
        <v>42040</v>
      </c>
      <c r="R38" s="61"/>
      <c r="S38" s="61"/>
      <c r="T38" s="61"/>
      <c r="U38" s="61"/>
      <c r="X38" s="63">
        <v>43836</v>
      </c>
      <c r="Z38" s="63">
        <v>43836</v>
      </c>
      <c r="AA38" s="61"/>
    </row>
    <row r="39" spans="1:27" x14ac:dyDescent="0.25">
      <c r="A39" s="61">
        <v>44566</v>
      </c>
      <c r="B39" s="61">
        <v>44568</v>
      </c>
      <c r="J39" s="61">
        <v>43561</v>
      </c>
      <c r="K39" s="61">
        <v>43652</v>
      </c>
      <c r="L39" s="61">
        <v>44483</v>
      </c>
      <c r="M39" s="61"/>
      <c r="N39" s="61">
        <v>43592</v>
      </c>
      <c r="O39" s="61">
        <v>43592</v>
      </c>
      <c r="P39" s="61">
        <v>42041</v>
      </c>
      <c r="Q39" s="61">
        <v>42041</v>
      </c>
      <c r="R39" s="61"/>
      <c r="S39" s="61"/>
      <c r="T39" s="61"/>
      <c r="U39" s="61"/>
      <c r="X39" s="63">
        <v>43837</v>
      </c>
      <c r="Z39" s="63">
        <v>43837</v>
      </c>
      <c r="AA39" s="61"/>
    </row>
    <row r="40" spans="1:27" x14ac:dyDescent="0.25">
      <c r="A40" s="61">
        <v>44567</v>
      </c>
      <c r="B40" s="61">
        <v>44569</v>
      </c>
      <c r="J40" s="61">
        <v>43562</v>
      </c>
      <c r="K40" s="61">
        <v>43653</v>
      </c>
      <c r="L40" s="61">
        <v>44484</v>
      </c>
      <c r="M40" s="61"/>
      <c r="N40" s="61">
        <v>43593</v>
      </c>
      <c r="O40" s="61">
        <v>43593</v>
      </c>
      <c r="P40" s="61">
        <v>42042</v>
      </c>
      <c r="Q40" s="61">
        <v>42042</v>
      </c>
      <c r="R40" s="61"/>
      <c r="S40" s="61"/>
      <c r="T40" s="61"/>
      <c r="U40" s="61"/>
      <c r="X40" s="63">
        <v>43838</v>
      </c>
      <c r="Z40" s="63">
        <v>43838</v>
      </c>
      <c r="AA40" s="61"/>
    </row>
    <row r="41" spans="1:27" x14ac:dyDescent="0.25">
      <c r="A41" s="61">
        <v>44568</v>
      </c>
      <c r="B41" s="61">
        <v>44570</v>
      </c>
      <c r="J41" s="61">
        <v>43563</v>
      </c>
      <c r="K41" s="61">
        <v>43654</v>
      </c>
      <c r="L41" s="61">
        <v>44485</v>
      </c>
      <c r="M41" s="61"/>
      <c r="N41" s="61">
        <v>43594</v>
      </c>
      <c r="O41" s="61">
        <v>43594</v>
      </c>
      <c r="P41" s="61">
        <v>42043</v>
      </c>
      <c r="Q41" s="61">
        <v>42043</v>
      </c>
      <c r="R41" s="61"/>
      <c r="S41" s="61"/>
      <c r="T41" s="61"/>
      <c r="U41" s="61"/>
      <c r="X41" s="63">
        <v>43839</v>
      </c>
      <c r="Z41" s="63">
        <v>43839</v>
      </c>
      <c r="AA41" s="61"/>
    </row>
    <row r="42" spans="1:27" x14ac:dyDescent="0.25">
      <c r="A42" s="61">
        <v>44569</v>
      </c>
      <c r="B42" s="61">
        <v>44571</v>
      </c>
      <c r="J42" s="61">
        <v>43564</v>
      </c>
      <c r="K42" s="61">
        <v>43655</v>
      </c>
      <c r="L42" s="61">
        <v>44486</v>
      </c>
      <c r="M42" s="61"/>
      <c r="N42" s="61">
        <v>43595</v>
      </c>
      <c r="O42" s="61">
        <v>43595</v>
      </c>
      <c r="P42" s="61">
        <v>42044</v>
      </c>
      <c r="Q42" s="61">
        <v>42044</v>
      </c>
      <c r="R42" s="61"/>
      <c r="S42" s="61"/>
      <c r="T42" s="61"/>
      <c r="U42" s="61"/>
      <c r="X42" s="63">
        <v>43840</v>
      </c>
      <c r="Z42" s="63">
        <v>43840</v>
      </c>
      <c r="AA42" s="61"/>
    </row>
    <row r="43" spans="1:27" x14ac:dyDescent="0.25">
      <c r="A43" s="61">
        <v>44570</v>
      </c>
      <c r="B43" s="61">
        <v>44572</v>
      </c>
      <c r="J43" s="61">
        <v>43565</v>
      </c>
      <c r="K43" s="61">
        <v>43656</v>
      </c>
      <c r="L43" s="61">
        <v>44487</v>
      </c>
      <c r="M43" s="61"/>
      <c r="N43" s="61">
        <v>43596</v>
      </c>
      <c r="O43" s="61">
        <v>43596</v>
      </c>
      <c r="P43" s="61">
        <v>42045</v>
      </c>
      <c r="Q43" s="61">
        <v>42045</v>
      </c>
      <c r="R43" s="61"/>
      <c r="S43" s="61"/>
      <c r="T43" s="61"/>
      <c r="U43" s="61"/>
      <c r="X43" s="63">
        <v>43841</v>
      </c>
      <c r="Z43" s="63">
        <v>43841</v>
      </c>
      <c r="AA43" s="61"/>
    </row>
    <row r="44" spans="1:27" x14ac:dyDescent="0.25">
      <c r="A44" s="61">
        <v>44571</v>
      </c>
      <c r="B44" s="61">
        <v>44573</v>
      </c>
      <c r="J44" s="61">
        <v>43566</v>
      </c>
      <c r="K44" s="61">
        <v>43657</v>
      </c>
      <c r="L44" s="61">
        <v>44488</v>
      </c>
      <c r="M44" s="61"/>
      <c r="N44" s="61">
        <v>43597</v>
      </c>
      <c r="O44" s="61">
        <v>43597</v>
      </c>
      <c r="P44" s="61">
        <v>42046</v>
      </c>
      <c r="Q44" s="61">
        <v>42046</v>
      </c>
      <c r="R44" s="61"/>
      <c r="S44" s="61"/>
      <c r="T44" s="61"/>
      <c r="U44" s="61"/>
      <c r="X44" s="63">
        <v>43842</v>
      </c>
      <c r="Z44" s="63">
        <v>43842</v>
      </c>
      <c r="AA44" s="61"/>
    </row>
    <row r="45" spans="1:27" x14ac:dyDescent="0.25">
      <c r="A45" s="61">
        <v>44572</v>
      </c>
      <c r="B45" s="61">
        <v>44574</v>
      </c>
      <c r="J45" s="61">
        <v>43567</v>
      </c>
      <c r="K45" s="61">
        <v>43658</v>
      </c>
      <c r="L45" s="61">
        <v>44489</v>
      </c>
      <c r="M45" s="61"/>
      <c r="N45" s="61">
        <v>43598</v>
      </c>
      <c r="O45" s="61">
        <v>43598</v>
      </c>
      <c r="P45" s="61">
        <v>42047</v>
      </c>
      <c r="Q45" s="61">
        <v>42047</v>
      </c>
      <c r="R45" s="61"/>
      <c r="S45" s="61"/>
      <c r="T45" s="61"/>
      <c r="U45" s="61"/>
      <c r="X45" s="63">
        <v>43843</v>
      </c>
      <c r="Z45" s="63">
        <v>43843</v>
      </c>
      <c r="AA45" s="61"/>
    </row>
    <row r="46" spans="1:27" x14ac:dyDescent="0.25">
      <c r="A46" s="61">
        <v>44573</v>
      </c>
      <c r="B46" s="61">
        <v>44575</v>
      </c>
      <c r="J46" s="61">
        <v>43568</v>
      </c>
      <c r="K46" s="61">
        <v>43659</v>
      </c>
      <c r="L46" s="61">
        <v>44490</v>
      </c>
      <c r="M46" s="61"/>
      <c r="N46" s="61">
        <v>43599</v>
      </c>
      <c r="O46" s="61">
        <v>43599</v>
      </c>
      <c r="P46" s="61">
        <v>42048</v>
      </c>
      <c r="Q46" s="61">
        <v>42048</v>
      </c>
      <c r="R46" s="61"/>
      <c r="S46" s="61"/>
      <c r="T46" s="61"/>
      <c r="U46" s="61"/>
      <c r="X46" s="63">
        <v>43844</v>
      </c>
      <c r="Z46" s="63">
        <v>43844</v>
      </c>
      <c r="AA46" s="61"/>
    </row>
    <row r="47" spans="1:27" x14ac:dyDescent="0.25">
      <c r="A47" s="61">
        <v>44574</v>
      </c>
      <c r="B47" s="61">
        <v>44576</v>
      </c>
      <c r="J47" s="61">
        <v>43569</v>
      </c>
      <c r="K47" s="61">
        <v>43660</v>
      </c>
      <c r="L47" s="61">
        <v>44491</v>
      </c>
      <c r="M47" s="61"/>
      <c r="N47" s="61">
        <v>43600</v>
      </c>
      <c r="O47" s="61">
        <v>43600</v>
      </c>
      <c r="P47" s="61">
        <v>42049</v>
      </c>
      <c r="Q47" s="61">
        <v>42049</v>
      </c>
      <c r="R47" s="61"/>
      <c r="S47" s="61"/>
      <c r="T47" s="61"/>
      <c r="U47" s="61"/>
      <c r="X47" s="63">
        <v>43845</v>
      </c>
      <c r="Z47" s="63">
        <v>43845</v>
      </c>
      <c r="AA47" s="61"/>
    </row>
    <row r="48" spans="1:27" x14ac:dyDescent="0.25">
      <c r="A48" s="61">
        <v>44575</v>
      </c>
      <c r="B48" s="61">
        <v>44577</v>
      </c>
      <c r="J48" s="61">
        <v>43570</v>
      </c>
      <c r="K48" s="61">
        <v>43661</v>
      </c>
      <c r="L48" s="61">
        <v>44492</v>
      </c>
      <c r="M48" s="61"/>
      <c r="N48" s="61">
        <v>43601</v>
      </c>
      <c r="O48" s="61">
        <v>43601</v>
      </c>
      <c r="P48" s="61">
        <v>42050</v>
      </c>
      <c r="Q48" s="61">
        <v>42050</v>
      </c>
      <c r="R48" s="61"/>
      <c r="S48" s="61"/>
      <c r="T48" s="61"/>
      <c r="U48" s="61"/>
      <c r="X48" s="63">
        <v>43846</v>
      </c>
      <c r="Z48" s="63">
        <v>43846</v>
      </c>
      <c r="AA48" s="61"/>
    </row>
    <row r="49" spans="1:27" x14ac:dyDescent="0.25">
      <c r="A49" s="61">
        <v>44576</v>
      </c>
      <c r="B49" s="61">
        <v>44578</v>
      </c>
      <c r="J49" s="61">
        <v>43571</v>
      </c>
      <c r="K49" s="61">
        <v>43662</v>
      </c>
      <c r="L49" s="61">
        <v>44493</v>
      </c>
      <c r="M49" s="61"/>
      <c r="N49" s="61">
        <v>43602</v>
      </c>
      <c r="O49" s="61">
        <v>43602</v>
      </c>
      <c r="P49" s="61">
        <v>42051</v>
      </c>
      <c r="Q49" s="61">
        <v>42051</v>
      </c>
      <c r="R49" s="61"/>
      <c r="S49" s="61"/>
      <c r="T49" s="61"/>
      <c r="U49" s="61"/>
      <c r="X49" s="63">
        <v>43847</v>
      </c>
      <c r="Z49" s="63">
        <v>43847</v>
      </c>
      <c r="AA49" s="61"/>
    </row>
    <row r="50" spans="1:27" x14ac:dyDescent="0.25">
      <c r="A50" s="61">
        <v>44577</v>
      </c>
      <c r="B50" s="61">
        <v>44579</v>
      </c>
      <c r="J50" s="61">
        <v>43572</v>
      </c>
      <c r="K50" s="61">
        <v>43663</v>
      </c>
      <c r="L50" s="61">
        <v>44494</v>
      </c>
      <c r="M50" s="61"/>
      <c r="N50" s="61">
        <v>43603</v>
      </c>
      <c r="O50" s="61">
        <v>43603</v>
      </c>
      <c r="P50" s="61">
        <v>42052</v>
      </c>
      <c r="Q50" s="61">
        <v>42052</v>
      </c>
      <c r="R50" s="61"/>
      <c r="S50" s="61"/>
      <c r="T50" s="61"/>
      <c r="U50" s="61"/>
      <c r="X50" s="63">
        <v>43848</v>
      </c>
      <c r="Z50" s="63">
        <v>43848</v>
      </c>
      <c r="AA50" s="61"/>
    </row>
    <row r="51" spans="1:27" x14ac:dyDescent="0.25">
      <c r="A51" s="61">
        <v>44578</v>
      </c>
      <c r="B51" s="61">
        <v>44580</v>
      </c>
      <c r="J51" s="61">
        <v>43573</v>
      </c>
      <c r="K51" s="61">
        <v>43664</v>
      </c>
      <c r="L51" s="61">
        <v>44495</v>
      </c>
      <c r="M51" s="61"/>
      <c r="N51" s="61">
        <v>43604</v>
      </c>
      <c r="O51" s="61">
        <v>43604</v>
      </c>
      <c r="P51" s="61">
        <v>42053</v>
      </c>
      <c r="Q51" s="61">
        <v>42053</v>
      </c>
      <c r="R51" s="61"/>
      <c r="S51" s="61"/>
      <c r="T51" s="61"/>
      <c r="U51" s="61"/>
      <c r="X51" s="63">
        <v>43849</v>
      </c>
      <c r="Z51" s="63">
        <v>43849</v>
      </c>
      <c r="AA51" s="61"/>
    </row>
    <row r="52" spans="1:27" x14ac:dyDescent="0.25">
      <c r="A52" s="61">
        <v>44579</v>
      </c>
      <c r="B52" s="61">
        <v>44581</v>
      </c>
      <c r="J52" s="61">
        <v>43574</v>
      </c>
      <c r="K52" s="61">
        <v>43665</v>
      </c>
      <c r="L52" s="61">
        <v>44496</v>
      </c>
      <c r="M52" s="61"/>
      <c r="N52" s="61">
        <v>43605</v>
      </c>
      <c r="O52" s="61">
        <v>43605</v>
      </c>
      <c r="P52" s="61">
        <v>42054</v>
      </c>
      <c r="Q52" s="61">
        <v>42054</v>
      </c>
      <c r="R52" s="61"/>
      <c r="S52" s="61"/>
      <c r="T52" s="61"/>
      <c r="U52" s="61"/>
      <c r="X52" s="63">
        <v>43850</v>
      </c>
      <c r="Z52" s="63">
        <v>43850</v>
      </c>
      <c r="AA52" s="61"/>
    </row>
    <row r="53" spans="1:27" x14ac:dyDescent="0.25">
      <c r="A53" s="61">
        <v>44580</v>
      </c>
      <c r="B53" s="61">
        <v>44582</v>
      </c>
      <c r="J53" s="61">
        <v>43575</v>
      </c>
      <c r="K53" s="61">
        <v>43666</v>
      </c>
      <c r="L53" s="61">
        <v>44497</v>
      </c>
      <c r="M53" s="61"/>
      <c r="N53" s="61">
        <v>43606</v>
      </c>
      <c r="O53" s="61">
        <v>43606</v>
      </c>
      <c r="P53" s="61">
        <v>42055</v>
      </c>
      <c r="Q53" s="61">
        <v>42055</v>
      </c>
      <c r="R53" s="61"/>
      <c r="S53" s="61"/>
      <c r="T53" s="61"/>
      <c r="U53" s="61"/>
      <c r="X53" s="63">
        <v>43851</v>
      </c>
      <c r="Z53" s="63">
        <v>43851</v>
      </c>
      <c r="AA53" s="61"/>
    </row>
    <row r="54" spans="1:27" x14ac:dyDescent="0.25">
      <c r="A54" s="61">
        <v>44581</v>
      </c>
      <c r="B54" s="61">
        <v>44583</v>
      </c>
      <c r="J54" s="61">
        <v>43576</v>
      </c>
      <c r="K54" s="61">
        <v>43667</v>
      </c>
      <c r="L54" s="61">
        <v>44498</v>
      </c>
      <c r="M54" s="61"/>
      <c r="N54" s="61">
        <v>43607</v>
      </c>
      <c r="O54" s="61">
        <v>43607</v>
      </c>
      <c r="P54" s="61">
        <v>42056</v>
      </c>
      <c r="Q54" s="61">
        <v>42056</v>
      </c>
      <c r="R54" s="61"/>
      <c r="S54" s="61"/>
      <c r="T54" s="61"/>
      <c r="U54" s="61"/>
      <c r="X54" s="63">
        <v>43852</v>
      </c>
      <c r="Z54" s="63">
        <v>43852</v>
      </c>
      <c r="AA54" s="61"/>
    </row>
    <row r="55" spans="1:27" x14ac:dyDescent="0.25">
      <c r="A55" s="61">
        <v>44582</v>
      </c>
      <c r="B55" s="61">
        <v>44584</v>
      </c>
      <c r="J55" s="61">
        <v>43577</v>
      </c>
      <c r="K55" s="61">
        <v>43668</v>
      </c>
      <c r="L55" s="61">
        <v>44499</v>
      </c>
      <c r="M55" s="61"/>
      <c r="N55" s="61">
        <v>43608</v>
      </c>
      <c r="O55" s="61">
        <v>43608</v>
      </c>
      <c r="P55" s="61">
        <v>42057</v>
      </c>
      <c r="Q55" s="61">
        <v>42057</v>
      </c>
      <c r="R55" s="61"/>
      <c r="S55" s="61"/>
      <c r="T55" s="61"/>
      <c r="U55" s="61"/>
      <c r="X55" s="63">
        <v>43853</v>
      </c>
      <c r="Z55" s="63">
        <v>43853</v>
      </c>
      <c r="AA55" s="61"/>
    </row>
    <row r="56" spans="1:27" x14ac:dyDescent="0.25">
      <c r="A56" s="61">
        <v>44583</v>
      </c>
      <c r="B56" s="61">
        <v>44585</v>
      </c>
      <c r="J56" s="61">
        <v>43578</v>
      </c>
      <c r="K56" s="61">
        <v>43669</v>
      </c>
      <c r="L56" s="61">
        <v>44500</v>
      </c>
      <c r="M56" s="61"/>
      <c r="N56" s="61">
        <v>43609</v>
      </c>
      <c r="O56" s="61">
        <v>43609</v>
      </c>
      <c r="P56" s="61">
        <v>42058</v>
      </c>
      <c r="Q56" s="61">
        <v>42058</v>
      </c>
      <c r="R56" s="61"/>
      <c r="S56" s="61"/>
      <c r="T56" s="61"/>
      <c r="U56" s="61"/>
      <c r="X56" s="63">
        <v>43854</v>
      </c>
      <c r="Z56" s="63">
        <v>43854</v>
      </c>
    </row>
    <row r="57" spans="1:27" x14ac:dyDescent="0.25">
      <c r="A57" s="61">
        <v>44584</v>
      </c>
      <c r="B57" s="61">
        <v>44586</v>
      </c>
      <c r="J57" s="61">
        <v>43579</v>
      </c>
      <c r="K57" s="61">
        <v>43670</v>
      </c>
      <c r="L57" s="61">
        <v>44501</v>
      </c>
      <c r="M57" s="61"/>
      <c r="N57" s="61">
        <v>43610</v>
      </c>
      <c r="O57" s="61">
        <v>43610</v>
      </c>
      <c r="P57" s="61">
        <v>42059</v>
      </c>
      <c r="Q57" s="61">
        <v>42059</v>
      </c>
      <c r="R57" s="61"/>
      <c r="S57" s="61"/>
      <c r="T57" s="61"/>
      <c r="U57" s="61"/>
      <c r="X57" s="63">
        <v>43855</v>
      </c>
      <c r="Z57" s="63">
        <v>43855</v>
      </c>
    </row>
    <row r="58" spans="1:27" x14ac:dyDescent="0.25">
      <c r="A58" s="61">
        <v>44585</v>
      </c>
      <c r="B58" s="61">
        <v>44587</v>
      </c>
      <c r="J58" s="61">
        <v>43580</v>
      </c>
      <c r="K58" s="61">
        <v>43671</v>
      </c>
      <c r="L58" s="61">
        <v>44502</v>
      </c>
      <c r="M58" s="61"/>
      <c r="N58" s="61">
        <v>43611</v>
      </c>
      <c r="O58" s="61">
        <v>43611</v>
      </c>
      <c r="P58" s="61">
        <v>42060</v>
      </c>
      <c r="Q58" s="61">
        <v>42060</v>
      </c>
      <c r="R58" s="61"/>
      <c r="S58" s="61"/>
      <c r="T58" s="61"/>
      <c r="U58" s="61"/>
      <c r="X58" s="63">
        <v>43856</v>
      </c>
      <c r="Z58" s="63">
        <v>43856</v>
      </c>
    </row>
    <row r="59" spans="1:27" x14ac:dyDescent="0.25">
      <c r="A59" s="61">
        <v>44586</v>
      </c>
      <c r="B59" s="61">
        <v>44588</v>
      </c>
      <c r="J59" s="61">
        <v>43581</v>
      </c>
      <c r="K59" s="61">
        <v>43672</v>
      </c>
      <c r="L59" s="61">
        <v>44503</v>
      </c>
      <c r="M59" s="61"/>
      <c r="N59" s="61">
        <v>43612</v>
      </c>
      <c r="O59" s="61">
        <v>43612</v>
      </c>
      <c r="P59" s="61">
        <v>42061</v>
      </c>
      <c r="Q59" s="61">
        <v>42061</v>
      </c>
      <c r="R59" s="61"/>
      <c r="S59" s="61"/>
      <c r="T59" s="61"/>
      <c r="U59" s="61"/>
      <c r="X59" s="63">
        <v>43857</v>
      </c>
      <c r="Z59" s="63">
        <v>43857</v>
      </c>
    </row>
    <row r="60" spans="1:27" x14ac:dyDescent="0.25">
      <c r="A60" s="61">
        <v>44587</v>
      </c>
      <c r="B60" s="61">
        <v>44589</v>
      </c>
      <c r="J60" s="61">
        <v>43582</v>
      </c>
      <c r="K60" s="61">
        <v>43673</v>
      </c>
      <c r="L60" s="61">
        <v>44504</v>
      </c>
      <c r="M60" s="61"/>
      <c r="N60" s="61">
        <v>43613</v>
      </c>
      <c r="O60" s="61">
        <v>43613</v>
      </c>
      <c r="P60" s="61">
        <v>42062</v>
      </c>
      <c r="Q60" s="61">
        <v>42062</v>
      </c>
      <c r="R60" s="61"/>
      <c r="S60" s="61"/>
      <c r="T60" s="61"/>
      <c r="U60" s="61"/>
      <c r="X60" s="63">
        <v>43858</v>
      </c>
      <c r="Z60" s="63">
        <v>43858</v>
      </c>
    </row>
    <row r="61" spans="1:27" x14ac:dyDescent="0.25">
      <c r="A61" s="61">
        <v>44588</v>
      </c>
      <c r="B61" s="61">
        <v>44590</v>
      </c>
      <c r="J61" s="61">
        <v>43583</v>
      </c>
      <c r="K61" s="61">
        <v>43674</v>
      </c>
      <c r="L61" s="61">
        <v>44505</v>
      </c>
      <c r="M61" s="61"/>
      <c r="N61" s="61">
        <v>43614</v>
      </c>
      <c r="O61" s="61">
        <v>43614</v>
      </c>
      <c r="P61" s="61">
        <v>42063</v>
      </c>
      <c r="Q61" s="61">
        <v>42063</v>
      </c>
      <c r="R61" s="61"/>
      <c r="S61" s="61"/>
      <c r="T61" s="61"/>
      <c r="U61" s="61"/>
      <c r="X61" s="63">
        <v>43859</v>
      </c>
      <c r="Z61" s="63">
        <v>43859</v>
      </c>
    </row>
    <row r="62" spans="1:27" x14ac:dyDescent="0.25">
      <c r="A62" s="61">
        <v>44589</v>
      </c>
      <c r="B62" s="61">
        <v>44591</v>
      </c>
      <c r="J62" s="61">
        <v>43584</v>
      </c>
      <c r="K62" s="61">
        <v>43675</v>
      </c>
      <c r="L62" s="61">
        <v>44506</v>
      </c>
      <c r="M62" s="61"/>
      <c r="N62" s="61">
        <v>43615</v>
      </c>
      <c r="O62" s="61">
        <v>43615</v>
      </c>
      <c r="P62" s="61">
        <v>42064</v>
      </c>
      <c r="Q62" s="61">
        <v>42064</v>
      </c>
      <c r="R62" s="61"/>
      <c r="S62" s="61"/>
      <c r="T62" s="61"/>
      <c r="U62" s="61"/>
      <c r="X62" s="63">
        <v>43860</v>
      </c>
      <c r="Z62" s="63">
        <v>43860</v>
      </c>
    </row>
    <row r="63" spans="1:27" x14ac:dyDescent="0.25">
      <c r="A63" s="61">
        <v>44590</v>
      </c>
      <c r="B63" s="61">
        <v>44592</v>
      </c>
      <c r="J63" s="61">
        <v>43585</v>
      </c>
      <c r="K63" s="61">
        <v>43676</v>
      </c>
      <c r="L63" s="61">
        <v>44507</v>
      </c>
      <c r="M63" s="61"/>
      <c r="N63" s="61">
        <v>43616</v>
      </c>
      <c r="O63" s="61">
        <v>43616</v>
      </c>
      <c r="P63" s="61">
        <v>42065</v>
      </c>
      <c r="Q63" s="61">
        <v>42065</v>
      </c>
      <c r="R63" s="61"/>
      <c r="S63" s="61"/>
      <c r="T63" s="61"/>
      <c r="U63" s="61"/>
      <c r="X63" s="63">
        <v>43861</v>
      </c>
      <c r="Z63" s="63">
        <v>43861</v>
      </c>
    </row>
    <row r="64" spans="1:27" x14ac:dyDescent="0.25">
      <c r="A64" s="61">
        <v>44591</v>
      </c>
      <c r="B64" s="61">
        <v>44593</v>
      </c>
      <c r="J64" s="61">
        <v>43586</v>
      </c>
      <c r="K64" s="61">
        <v>43677</v>
      </c>
      <c r="L64" s="61">
        <v>44508</v>
      </c>
      <c r="M64" s="61"/>
      <c r="N64" s="61">
        <v>43617</v>
      </c>
      <c r="O64" s="61">
        <v>43617</v>
      </c>
      <c r="P64" s="61">
        <v>42066</v>
      </c>
      <c r="Q64" s="61">
        <v>42066</v>
      </c>
      <c r="R64" s="61"/>
      <c r="S64" s="61"/>
      <c r="T64" s="61"/>
      <c r="U64" s="61"/>
      <c r="X64" s="63">
        <v>43862</v>
      </c>
      <c r="Z64" s="63">
        <v>43862</v>
      </c>
    </row>
    <row r="65" spans="1:26" x14ac:dyDescent="0.25">
      <c r="A65" s="61">
        <v>44592</v>
      </c>
      <c r="B65" s="61">
        <v>44594</v>
      </c>
      <c r="J65" s="61">
        <v>43587</v>
      </c>
      <c r="K65" s="61">
        <v>43678</v>
      </c>
      <c r="L65" s="61">
        <v>44509</v>
      </c>
      <c r="M65" s="61"/>
      <c r="N65" s="61">
        <v>43618</v>
      </c>
      <c r="O65" s="61">
        <v>43618</v>
      </c>
      <c r="P65" s="61">
        <v>42067</v>
      </c>
      <c r="Q65" s="61">
        <v>42067</v>
      </c>
      <c r="R65" s="61"/>
      <c r="S65" s="61"/>
      <c r="T65" s="61"/>
      <c r="U65" s="61"/>
      <c r="X65" s="63">
        <v>43863</v>
      </c>
      <c r="Z65" s="63">
        <v>43863</v>
      </c>
    </row>
    <row r="66" spans="1:26" x14ac:dyDescent="0.25">
      <c r="A66" s="61">
        <v>44593</v>
      </c>
      <c r="B66" s="61">
        <v>44595</v>
      </c>
      <c r="J66" s="61">
        <v>43588</v>
      </c>
      <c r="K66" s="61">
        <v>43679</v>
      </c>
      <c r="L66" s="61">
        <v>44510</v>
      </c>
      <c r="M66" s="61"/>
      <c r="N66" s="61">
        <v>43619</v>
      </c>
      <c r="O66" s="61">
        <v>43619</v>
      </c>
      <c r="P66" s="61">
        <v>42068</v>
      </c>
      <c r="Q66" s="61">
        <v>42068</v>
      </c>
      <c r="R66" s="61"/>
      <c r="S66" s="61"/>
      <c r="T66" s="61"/>
      <c r="U66" s="61"/>
      <c r="X66" s="63">
        <v>43864</v>
      </c>
      <c r="Z66" s="63">
        <v>43864</v>
      </c>
    </row>
    <row r="67" spans="1:26" x14ac:dyDescent="0.25">
      <c r="A67" s="61">
        <v>44594</v>
      </c>
      <c r="B67" s="61">
        <v>44596</v>
      </c>
      <c r="J67" s="61">
        <v>43589</v>
      </c>
      <c r="K67" s="61">
        <v>43680</v>
      </c>
      <c r="L67" s="61">
        <v>44511</v>
      </c>
      <c r="M67" s="61"/>
      <c r="N67" s="61">
        <v>43620</v>
      </c>
      <c r="O67" s="61">
        <v>43620</v>
      </c>
      <c r="P67" s="61">
        <v>42069</v>
      </c>
      <c r="Q67" s="61">
        <v>42069</v>
      </c>
      <c r="R67" s="61"/>
      <c r="S67" s="61"/>
      <c r="T67" s="61"/>
      <c r="U67" s="61"/>
      <c r="X67" s="63">
        <v>43865</v>
      </c>
      <c r="Z67" s="63">
        <v>43865</v>
      </c>
    </row>
    <row r="68" spans="1:26" x14ac:dyDescent="0.25">
      <c r="A68" s="61">
        <v>44595</v>
      </c>
      <c r="B68" s="61">
        <v>44597</v>
      </c>
      <c r="J68" s="61">
        <v>43590</v>
      </c>
      <c r="K68" s="61">
        <v>43681</v>
      </c>
      <c r="L68" s="61">
        <v>44512</v>
      </c>
      <c r="M68" s="61"/>
      <c r="N68" s="61">
        <v>43621</v>
      </c>
      <c r="O68" s="61">
        <v>43621</v>
      </c>
      <c r="P68" s="61">
        <v>42070</v>
      </c>
      <c r="Q68" s="61">
        <v>42070</v>
      </c>
      <c r="R68" s="61"/>
      <c r="S68" s="61"/>
      <c r="T68" s="61"/>
      <c r="U68" s="61"/>
      <c r="X68" s="63">
        <v>43866</v>
      </c>
      <c r="Z68" s="63">
        <v>43866</v>
      </c>
    </row>
    <row r="69" spans="1:26" x14ac:dyDescent="0.25">
      <c r="A69" s="61">
        <v>44596</v>
      </c>
      <c r="B69" s="61">
        <v>44598</v>
      </c>
      <c r="J69" s="61">
        <v>43591</v>
      </c>
      <c r="K69" s="61">
        <v>43682</v>
      </c>
      <c r="L69" s="61">
        <v>44513</v>
      </c>
      <c r="M69" s="61"/>
      <c r="N69" s="61">
        <v>43622</v>
      </c>
      <c r="O69" s="61">
        <v>43622</v>
      </c>
      <c r="P69" s="61">
        <v>42071</v>
      </c>
      <c r="Q69" s="61">
        <v>42071</v>
      </c>
      <c r="R69" s="61"/>
      <c r="S69" s="61"/>
      <c r="T69" s="61"/>
      <c r="U69" s="61"/>
      <c r="X69" s="63">
        <v>43867</v>
      </c>
      <c r="Z69" s="63">
        <v>43867</v>
      </c>
    </row>
    <row r="70" spans="1:26" x14ac:dyDescent="0.25">
      <c r="A70" s="61">
        <v>44597</v>
      </c>
      <c r="B70" s="61">
        <v>44599</v>
      </c>
      <c r="J70" s="61">
        <v>43592</v>
      </c>
      <c r="K70" s="61">
        <v>43683</v>
      </c>
      <c r="L70" s="61">
        <v>44514</v>
      </c>
      <c r="M70" s="61"/>
      <c r="N70" s="61">
        <v>43623</v>
      </c>
      <c r="O70" s="61">
        <v>43623</v>
      </c>
      <c r="P70" s="61">
        <v>42072</v>
      </c>
      <c r="Q70" s="61">
        <v>42072</v>
      </c>
      <c r="R70" s="61"/>
      <c r="S70" s="61"/>
      <c r="T70" s="61"/>
      <c r="U70" s="61"/>
      <c r="X70" s="63">
        <v>43868</v>
      </c>
      <c r="Z70" s="63">
        <v>43868</v>
      </c>
    </row>
    <row r="71" spans="1:26" x14ac:dyDescent="0.25">
      <c r="A71" s="61">
        <v>44598</v>
      </c>
      <c r="B71" s="61">
        <v>44600</v>
      </c>
      <c r="J71" s="61">
        <v>43593</v>
      </c>
      <c r="K71" s="61">
        <v>43684</v>
      </c>
      <c r="L71" s="61">
        <v>44515</v>
      </c>
      <c r="M71" s="61"/>
      <c r="N71" s="61">
        <v>43624</v>
      </c>
      <c r="O71" s="61">
        <v>43624</v>
      </c>
      <c r="P71" s="61">
        <v>42073</v>
      </c>
      <c r="Q71" s="61">
        <v>42073</v>
      </c>
      <c r="R71" s="61"/>
      <c r="S71" s="61"/>
      <c r="T71" s="61"/>
      <c r="U71" s="61"/>
      <c r="X71" s="63">
        <v>43869</v>
      </c>
      <c r="Z71" s="63">
        <v>43869</v>
      </c>
    </row>
    <row r="72" spans="1:26" x14ac:dyDescent="0.25">
      <c r="A72" s="61">
        <v>44599</v>
      </c>
      <c r="B72" s="61">
        <v>44601</v>
      </c>
      <c r="J72" s="61">
        <v>43594</v>
      </c>
      <c r="K72" s="61">
        <v>43685</v>
      </c>
      <c r="L72" s="61">
        <v>44516</v>
      </c>
      <c r="M72" s="61"/>
      <c r="N72" s="61">
        <v>43625</v>
      </c>
      <c r="O72" s="61">
        <v>43625</v>
      </c>
      <c r="P72" s="61">
        <v>42074</v>
      </c>
      <c r="Q72" s="61">
        <v>42074</v>
      </c>
      <c r="R72" s="61"/>
      <c r="S72" s="61"/>
      <c r="T72" s="61"/>
      <c r="U72" s="61"/>
      <c r="X72" s="63">
        <v>43870</v>
      </c>
      <c r="Z72" s="63">
        <v>43870</v>
      </c>
    </row>
    <row r="73" spans="1:26" x14ac:dyDescent="0.25">
      <c r="A73" s="61">
        <v>44600</v>
      </c>
      <c r="B73" s="61">
        <v>44602</v>
      </c>
      <c r="J73" s="61">
        <v>43595</v>
      </c>
      <c r="K73" s="61">
        <v>43686</v>
      </c>
      <c r="L73" s="61">
        <v>44517</v>
      </c>
      <c r="M73" s="61"/>
      <c r="N73" s="61">
        <v>43626</v>
      </c>
      <c r="O73" s="61">
        <v>43626</v>
      </c>
      <c r="P73" s="61">
        <v>42075</v>
      </c>
      <c r="Q73" s="61">
        <v>42075</v>
      </c>
      <c r="R73" s="61"/>
      <c r="S73" s="61"/>
      <c r="T73" s="61"/>
      <c r="U73" s="61"/>
      <c r="X73" s="63">
        <v>43871</v>
      </c>
      <c r="Z73" s="63">
        <v>43871</v>
      </c>
    </row>
    <row r="74" spans="1:26" x14ac:dyDescent="0.25">
      <c r="A74" s="61">
        <v>44601</v>
      </c>
      <c r="B74" s="61">
        <v>44603</v>
      </c>
      <c r="J74" s="61">
        <v>43596</v>
      </c>
      <c r="K74" s="61">
        <v>43687</v>
      </c>
      <c r="L74" s="61">
        <v>44518</v>
      </c>
      <c r="M74" s="61"/>
      <c r="N74" s="61">
        <v>43627</v>
      </c>
      <c r="O74" s="61">
        <v>43627</v>
      </c>
      <c r="P74" s="61">
        <v>42076</v>
      </c>
      <c r="Q74" s="61">
        <v>42076</v>
      </c>
      <c r="R74" s="61"/>
      <c r="S74" s="61"/>
      <c r="T74" s="61"/>
      <c r="U74" s="61"/>
      <c r="X74" s="63">
        <v>43872</v>
      </c>
      <c r="Z74" s="63">
        <v>43872</v>
      </c>
    </row>
    <row r="75" spans="1:26" x14ac:dyDescent="0.25">
      <c r="A75" s="61">
        <v>44602</v>
      </c>
      <c r="B75" s="61">
        <v>44604</v>
      </c>
      <c r="J75" s="61">
        <v>43597</v>
      </c>
      <c r="K75" s="61">
        <v>43688</v>
      </c>
      <c r="L75" s="61">
        <v>44519</v>
      </c>
      <c r="M75" s="61"/>
      <c r="N75" s="61">
        <v>43628</v>
      </c>
      <c r="O75" s="61">
        <v>43628</v>
      </c>
      <c r="P75" s="61">
        <v>42077</v>
      </c>
      <c r="Q75" s="61">
        <v>42077</v>
      </c>
      <c r="R75" s="61"/>
      <c r="S75" s="61"/>
      <c r="T75" s="61"/>
      <c r="U75" s="61"/>
      <c r="X75" s="63">
        <v>43873</v>
      </c>
      <c r="Z75" s="63">
        <v>43873</v>
      </c>
    </row>
    <row r="76" spans="1:26" x14ac:dyDescent="0.25">
      <c r="A76" s="61">
        <v>44603</v>
      </c>
      <c r="B76" s="61">
        <v>44605</v>
      </c>
      <c r="J76" s="61">
        <v>43598</v>
      </c>
      <c r="K76" s="61">
        <v>43689</v>
      </c>
      <c r="L76" s="61">
        <v>44520</v>
      </c>
      <c r="M76" s="61"/>
      <c r="N76" s="61">
        <v>43629</v>
      </c>
      <c r="O76" s="61">
        <v>43629</v>
      </c>
      <c r="P76" s="61">
        <v>42078</v>
      </c>
      <c r="Q76" s="61">
        <v>42078</v>
      </c>
      <c r="R76" s="61"/>
      <c r="S76" s="61"/>
      <c r="T76" s="61"/>
      <c r="U76" s="61"/>
      <c r="X76" s="63">
        <v>43874</v>
      </c>
      <c r="Z76" s="63">
        <v>43874</v>
      </c>
    </row>
    <row r="77" spans="1:26" x14ac:dyDescent="0.25">
      <c r="A77" s="61">
        <v>44604</v>
      </c>
      <c r="B77" s="61">
        <v>44606</v>
      </c>
      <c r="J77" s="61">
        <v>43599</v>
      </c>
      <c r="K77" s="61">
        <v>43690</v>
      </c>
      <c r="L77" s="61">
        <v>44521</v>
      </c>
      <c r="M77" s="61"/>
      <c r="N77" s="61">
        <v>43630</v>
      </c>
      <c r="O77" s="61">
        <v>43630</v>
      </c>
      <c r="P77" s="61">
        <v>42079</v>
      </c>
      <c r="Q77" s="61">
        <v>42079</v>
      </c>
      <c r="R77" s="61"/>
      <c r="S77" s="61"/>
      <c r="T77" s="61"/>
      <c r="U77" s="61"/>
      <c r="X77" s="63">
        <v>43875</v>
      </c>
      <c r="Z77" s="63">
        <v>43875</v>
      </c>
    </row>
    <row r="78" spans="1:26" x14ac:dyDescent="0.25">
      <c r="A78" s="61">
        <v>44605</v>
      </c>
      <c r="B78" s="61">
        <v>44607</v>
      </c>
      <c r="J78" s="61">
        <v>43600</v>
      </c>
      <c r="K78" s="61">
        <v>43691</v>
      </c>
      <c r="L78" s="61">
        <v>44522</v>
      </c>
      <c r="M78" s="61"/>
      <c r="N78" s="61">
        <v>43631</v>
      </c>
      <c r="O78" s="61">
        <v>43631</v>
      </c>
      <c r="P78" s="61">
        <v>42080</v>
      </c>
      <c r="Q78" s="61">
        <v>42080</v>
      </c>
      <c r="R78" s="61"/>
      <c r="S78" s="61"/>
      <c r="T78" s="61"/>
      <c r="U78" s="61"/>
      <c r="X78" s="63">
        <v>43876</v>
      </c>
      <c r="Z78" s="63">
        <v>43876</v>
      </c>
    </row>
    <row r="79" spans="1:26" x14ac:dyDescent="0.25">
      <c r="A79" s="61">
        <v>44606</v>
      </c>
      <c r="B79" s="61">
        <v>44608</v>
      </c>
      <c r="J79" s="61">
        <v>43601</v>
      </c>
      <c r="K79" s="61">
        <v>43692</v>
      </c>
      <c r="L79" s="61">
        <v>44523</v>
      </c>
      <c r="M79" s="61"/>
      <c r="N79" s="61">
        <v>43632</v>
      </c>
      <c r="O79" s="61">
        <v>43632</v>
      </c>
      <c r="P79" s="61">
        <v>42081</v>
      </c>
      <c r="Q79" s="61">
        <v>42081</v>
      </c>
      <c r="R79" s="61"/>
      <c r="S79" s="61"/>
      <c r="T79" s="61"/>
      <c r="U79" s="61"/>
      <c r="X79" s="63">
        <v>43877</v>
      </c>
      <c r="Z79" s="63">
        <v>43877</v>
      </c>
    </row>
    <row r="80" spans="1:26" x14ac:dyDescent="0.25">
      <c r="A80" s="61">
        <v>44607</v>
      </c>
      <c r="B80" s="61">
        <v>44609</v>
      </c>
      <c r="J80" s="61">
        <v>43602</v>
      </c>
      <c r="K80" s="61">
        <v>43693</v>
      </c>
      <c r="L80" s="61">
        <v>44524</v>
      </c>
      <c r="M80" s="61"/>
      <c r="N80" s="61">
        <v>43633</v>
      </c>
      <c r="O80" s="61">
        <v>43633</v>
      </c>
      <c r="P80" s="61">
        <v>42082</v>
      </c>
      <c r="Q80" s="61">
        <v>42082</v>
      </c>
      <c r="R80" s="61"/>
      <c r="S80" s="61"/>
      <c r="T80" s="61"/>
      <c r="U80" s="61"/>
      <c r="X80" s="63">
        <v>43878</v>
      </c>
      <c r="Z80" s="63">
        <v>43878</v>
      </c>
    </row>
    <row r="81" spans="1:26" x14ac:dyDescent="0.25">
      <c r="A81" s="61">
        <v>44608</v>
      </c>
      <c r="B81" s="61">
        <v>44610</v>
      </c>
      <c r="J81" s="61">
        <v>43603</v>
      </c>
      <c r="K81" s="61">
        <v>43694</v>
      </c>
      <c r="L81" s="61">
        <v>44525</v>
      </c>
      <c r="M81" s="61"/>
      <c r="N81" s="61">
        <v>43634</v>
      </c>
      <c r="O81" s="61">
        <v>43634</v>
      </c>
      <c r="P81" s="61">
        <v>42083</v>
      </c>
      <c r="Q81" s="61">
        <v>42083</v>
      </c>
      <c r="R81" s="61"/>
      <c r="S81" s="61"/>
      <c r="T81" s="61"/>
      <c r="U81" s="61"/>
      <c r="X81" s="63">
        <v>43879</v>
      </c>
      <c r="Z81" s="63">
        <v>43879</v>
      </c>
    </row>
    <row r="82" spans="1:26" x14ac:dyDescent="0.25">
      <c r="A82" s="61">
        <v>44609</v>
      </c>
      <c r="B82" s="61">
        <v>44611</v>
      </c>
      <c r="J82" s="61">
        <v>43604</v>
      </c>
      <c r="K82" s="61">
        <v>43695</v>
      </c>
      <c r="L82" s="61">
        <v>44526</v>
      </c>
      <c r="M82" s="61"/>
      <c r="N82" s="61">
        <v>43635</v>
      </c>
      <c r="O82" s="61">
        <v>43635</v>
      </c>
      <c r="P82" s="61">
        <v>42084</v>
      </c>
      <c r="Q82" s="61">
        <v>42084</v>
      </c>
      <c r="R82" s="61"/>
      <c r="S82" s="61"/>
      <c r="T82" s="61"/>
      <c r="U82" s="61"/>
      <c r="X82" s="63">
        <v>43880</v>
      </c>
      <c r="Z82" s="63">
        <v>43880</v>
      </c>
    </row>
    <row r="83" spans="1:26" x14ac:dyDescent="0.25">
      <c r="A83" s="61">
        <v>44610</v>
      </c>
      <c r="B83" s="61">
        <v>44612</v>
      </c>
      <c r="J83" s="61">
        <v>43605</v>
      </c>
      <c r="K83" s="61">
        <v>43696</v>
      </c>
      <c r="L83" s="61">
        <v>44527</v>
      </c>
      <c r="M83" s="61"/>
      <c r="N83" s="61">
        <v>43636</v>
      </c>
      <c r="O83" s="61">
        <v>43636</v>
      </c>
      <c r="P83" s="61">
        <v>42085</v>
      </c>
      <c r="Q83" s="61">
        <v>42085</v>
      </c>
      <c r="R83" s="61"/>
      <c r="S83" s="61"/>
      <c r="T83" s="61"/>
      <c r="U83" s="61"/>
      <c r="X83" s="63">
        <v>43881</v>
      </c>
      <c r="Z83" s="63">
        <v>43881</v>
      </c>
    </row>
    <row r="84" spans="1:26" x14ac:dyDescent="0.25">
      <c r="A84" s="61">
        <v>44611</v>
      </c>
      <c r="B84" s="61">
        <v>44613</v>
      </c>
      <c r="J84" s="61">
        <v>43606</v>
      </c>
      <c r="K84" s="61">
        <v>43697</v>
      </c>
      <c r="L84" s="61">
        <v>44528</v>
      </c>
      <c r="M84" s="61"/>
      <c r="N84" s="61">
        <v>43637</v>
      </c>
      <c r="O84" s="61">
        <v>43637</v>
      </c>
      <c r="P84" s="61">
        <v>42086</v>
      </c>
      <c r="Q84" s="61">
        <v>42086</v>
      </c>
      <c r="R84" s="61"/>
      <c r="S84" s="61"/>
      <c r="T84" s="61"/>
      <c r="U84" s="61"/>
      <c r="X84" s="63">
        <v>43882</v>
      </c>
      <c r="Z84" s="63">
        <v>43882</v>
      </c>
    </row>
    <row r="85" spans="1:26" x14ac:dyDescent="0.25">
      <c r="A85" s="61">
        <v>44612</v>
      </c>
      <c r="B85" s="61">
        <v>44614</v>
      </c>
      <c r="J85" s="61">
        <v>43607</v>
      </c>
      <c r="K85" s="61">
        <v>43698</v>
      </c>
      <c r="L85" s="61">
        <v>44529</v>
      </c>
      <c r="N85" s="61">
        <v>43638</v>
      </c>
      <c r="O85" s="61">
        <v>43638</v>
      </c>
      <c r="P85" s="61">
        <v>42087</v>
      </c>
      <c r="Q85" s="61">
        <v>42087</v>
      </c>
      <c r="R85" s="61"/>
      <c r="S85" s="61"/>
      <c r="T85" s="61"/>
      <c r="U85" s="61"/>
      <c r="X85" s="63">
        <v>43883</v>
      </c>
      <c r="Z85" s="63">
        <v>43883</v>
      </c>
    </row>
    <row r="86" spans="1:26" x14ac:dyDescent="0.25">
      <c r="A86" s="61">
        <v>44613</v>
      </c>
      <c r="B86" s="61">
        <v>44615</v>
      </c>
      <c r="J86" s="61">
        <v>43608</v>
      </c>
      <c r="K86" s="61">
        <v>43699</v>
      </c>
      <c r="L86" s="61">
        <v>44530</v>
      </c>
      <c r="N86" s="61">
        <v>43639</v>
      </c>
      <c r="O86" s="61">
        <v>43639</v>
      </c>
      <c r="P86" s="61">
        <v>42088</v>
      </c>
      <c r="Q86" s="61">
        <v>42088</v>
      </c>
      <c r="R86" s="61"/>
      <c r="S86" s="61"/>
      <c r="T86" s="61"/>
      <c r="U86" s="61"/>
      <c r="X86" s="63">
        <v>43884</v>
      </c>
      <c r="Z86" s="63">
        <v>43884</v>
      </c>
    </row>
    <row r="87" spans="1:26" x14ac:dyDescent="0.25">
      <c r="A87" s="61">
        <v>44614</v>
      </c>
      <c r="B87" s="61">
        <v>44616</v>
      </c>
      <c r="J87" s="61">
        <v>43609</v>
      </c>
      <c r="K87" s="61">
        <v>43700</v>
      </c>
      <c r="L87" s="61">
        <v>44531</v>
      </c>
      <c r="N87" s="61">
        <v>43640</v>
      </c>
      <c r="O87" s="61">
        <v>43640</v>
      </c>
      <c r="P87" s="61">
        <v>42089</v>
      </c>
      <c r="Q87" s="61">
        <v>42089</v>
      </c>
      <c r="R87" s="61"/>
      <c r="S87" s="61"/>
      <c r="T87" s="61"/>
      <c r="U87" s="61"/>
      <c r="X87" s="63">
        <v>43885</v>
      </c>
      <c r="Z87" s="63">
        <v>43885</v>
      </c>
    </row>
    <row r="88" spans="1:26" x14ac:dyDescent="0.25">
      <c r="A88" s="61">
        <v>44615</v>
      </c>
      <c r="B88" s="61">
        <v>44617</v>
      </c>
      <c r="J88" s="61">
        <v>43610</v>
      </c>
      <c r="K88" s="61">
        <v>43701</v>
      </c>
      <c r="L88" s="61">
        <v>44532</v>
      </c>
      <c r="N88" s="61">
        <v>43641</v>
      </c>
      <c r="O88" s="61">
        <v>43641</v>
      </c>
      <c r="P88" s="61">
        <v>42090</v>
      </c>
      <c r="Q88" s="61">
        <v>42090</v>
      </c>
      <c r="R88" s="61"/>
      <c r="S88" s="61"/>
      <c r="T88" s="61"/>
      <c r="U88" s="61"/>
      <c r="X88" s="63">
        <v>43886</v>
      </c>
      <c r="Z88" s="63">
        <v>43886</v>
      </c>
    </row>
    <row r="89" spans="1:26" x14ac:dyDescent="0.25">
      <c r="A89" s="61">
        <v>44616</v>
      </c>
      <c r="B89" s="61">
        <v>44618</v>
      </c>
      <c r="J89" s="61">
        <v>43611</v>
      </c>
      <c r="K89" s="61">
        <v>43702</v>
      </c>
      <c r="L89" s="61">
        <v>44533</v>
      </c>
      <c r="N89" s="61">
        <v>43642</v>
      </c>
      <c r="O89" s="61">
        <v>43642</v>
      </c>
      <c r="P89" s="61">
        <v>42091</v>
      </c>
      <c r="Q89" s="61">
        <v>42091</v>
      </c>
      <c r="R89" s="61"/>
      <c r="S89" s="61"/>
      <c r="T89" s="61"/>
      <c r="U89" s="61"/>
      <c r="X89" s="63">
        <v>43887</v>
      </c>
      <c r="Z89" s="63">
        <v>43887</v>
      </c>
    </row>
    <row r="90" spans="1:26" x14ac:dyDescent="0.25">
      <c r="A90" s="61">
        <v>44617</v>
      </c>
      <c r="B90" s="61">
        <v>44619</v>
      </c>
      <c r="J90" s="61">
        <v>43612</v>
      </c>
      <c r="K90" s="61">
        <v>43703</v>
      </c>
      <c r="L90" s="61">
        <v>44534</v>
      </c>
      <c r="N90" s="61">
        <v>43643</v>
      </c>
      <c r="O90" s="61">
        <v>43643</v>
      </c>
      <c r="P90" s="61">
        <v>42092</v>
      </c>
      <c r="Q90" s="61">
        <v>42092</v>
      </c>
      <c r="R90" s="61"/>
      <c r="S90" s="61"/>
      <c r="T90" s="61"/>
      <c r="U90" s="61"/>
      <c r="X90" s="63">
        <v>43888</v>
      </c>
      <c r="Z90" s="63">
        <v>43888</v>
      </c>
    </row>
    <row r="91" spans="1:26" x14ac:dyDescent="0.25">
      <c r="A91" s="61">
        <v>44618</v>
      </c>
      <c r="B91" s="61">
        <v>44620</v>
      </c>
      <c r="J91" s="61">
        <v>43613</v>
      </c>
      <c r="K91" s="61">
        <v>43704</v>
      </c>
      <c r="L91" s="61">
        <v>44535</v>
      </c>
      <c r="N91" s="61">
        <v>43644</v>
      </c>
      <c r="O91" s="61">
        <v>43644</v>
      </c>
      <c r="P91" s="61">
        <v>42093</v>
      </c>
      <c r="Q91" s="61">
        <v>42093</v>
      </c>
      <c r="R91" s="61"/>
      <c r="S91" s="61"/>
      <c r="T91" s="61"/>
      <c r="U91" s="61"/>
      <c r="X91" s="63">
        <v>43889</v>
      </c>
      <c r="Z91" s="63">
        <v>43889</v>
      </c>
    </row>
    <row r="92" spans="1:26" x14ac:dyDescent="0.25">
      <c r="A92" s="61">
        <v>44619</v>
      </c>
      <c r="B92" s="61"/>
      <c r="J92" s="61">
        <v>43614</v>
      </c>
      <c r="K92" s="61">
        <v>43705</v>
      </c>
      <c r="L92" s="61">
        <v>44536</v>
      </c>
      <c r="N92" s="61">
        <v>43645</v>
      </c>
      <c r="O92" s="61">
        <v>43645</v>
      </c>
      <c r="P92" s="61">
        <v>42094</v>
      </c>
      <c r="Q92" s="61">
        <v>42094</v>
      </c>
      <c r="R92" s="61"/>
      <c r="S92" s="61"/>
      <c r="T92" s="61"/>
      <c r="U92" s="61"/>
      <c r="X92" s="63">
        <v>43890</v>
      </c>
      <c r="Z92" s="63">
        <v>43890</v>
      </c>
    </row>
    <row r="93" spans="1:26" x14ac:dyDescent="0.25">
      <c r="A93" s="61"/>
      <c r="B93" s="61"/>
      <c r="J93" s="61">
        <v>43615</v>
      </c>
      <c r="K93" s="61">
        <v>43706</v>
      </c>
      <c r="L93" s="61">
        <v>44537</v>
      </c>
      <c r="N93" s="61">
        <v>43646</v>
      </c>
      <c r="O93" s="61">
        <v>43646</v>
      </c>
      <c r="P93" s="61">
        <v>42095</v>
      </c>
      <c r="Q93" s="61">
        <v>42095</v>
      </c>
      <c r="R93" s="61"/>
      <c r="S93" s="61"/>
      <c r="T93" s="61"/>
      <c r="U93" s="61"/>
      <c r="X93" s="63">
        <v>43891</v>
      </c>
      <c r="Z93" s="63">
        <v>43891</v>
      </c>
    </row>
    <row r="94" spans="1:26" x14ac:dyDescent="0.25">
      <c r="A94" s="61"/>
      <c r="B94" s="61"/>
      <c r="J94" s="61">
        <v>43616</v>
      </c>
      <c r="K94" s="61">
        <v>43707</v>
      </c>
      <c r="L94" s="61">
        <v>44538</v>
      </c>
      <c r="N94" s="61">
        <v>43647</v>
      </c>
      <c r="O94" s="61">
        <v>43647</v>
      </c>
      <c r="P94" s="61">
        <v>42096</v>
      </c>
      <c r="Q94" s="61">
        <v>42096</v>
      </c>
      <c r="R94" s="61"/>
      <c r="S94" s="61"/>
      <c r="T94" s="61"/>
      <c r="U94" s="61"/>
      <c r="X94" s="63">
        <v>43892</v>
      </c>
      <c r="Z94" s="63">
        <v>43892</v>
      </c>
    </row>
    <row r="95" spans="1:26" x14ac:dyDescent="0.25">
      <c r="A95" s="61"/>
      <c r="B95" s="61"/>
      <c r="J95" s="61">
        <v>43617</v>
      </c>
      <c r="K95" s="61">
        <v>43708</v>
      </c>
      <c r="L95" s="61">
        <v>44539</v>
      </c>
      <c r="N95" s="61">
        <v>43648</v>
      </c>
      <c r="O95" s="61">
        <v>43648</v>
      </c>
      <c r="P95" s="61">
        <v>42097</v>
      </c>
      <c r="Q95" s="61">
        <v>42097</v>
      </c>
      <c r="R95" s="61"/>
      <c r="S95" s="61"/>
      <c r="T95" s="61"/>
      <c r="U95" s="61"/>
      <c r="X95" s="63">
        <v>43893</v>
      </c>
      <c r="Z95" s="63">
        <v>43893</v>
      </c>
    </row>
    <row r="96" spans="1:26" x14ac:dyDescent="0.25">
      <c r="A96" s="61"/>
      <c r="B96" s="61"/>
      <c r="J96" s="61">
        <v>43618</v>
      </c>
      <c r="K96" s="61">
        <v>43709</v>
      </c>
      <c r="L96" s="61">
        <v>44540</v>
      </c>
      <c r="N96" s="61">
        <v>43649</v>
      </c>
      <c r="O96" s="61">
        <v>43649</v>
      </c>
      <c r="P96" s="61">
        <v>42098</v>
      </c>
      <c r="Q96" s="61">
        <v>42098</v>
      </c>
      <c r="R96" s="61"/>
      <c r="S96" s="61"/>
      <c r="T96" s="61"/>
      <c r="U96" s="61"/>
      <c r="X96" s="63">
        <v>43894</v>
      </c>
      <c r="Z96" s="63">
        <v>43894</v>
      </c>
    </row>
    <row r="97" spans="1:26" x14ac:dyDescent="0.25">
      <c r="A97" s="61"/>
      <c r="B97" s="61"/>
      <c r="J97" s="61">
        <v>43619</v>
      </c>
      <c r="K97" s="61">
        <v>43710</v>
      </c>
      <c r="L97" s="61">
        <v>44541</v>
      </c>
      <c r="N97" s="61">
        <v>43650</v>
      </c>
      <c r="O97" s="61">
        <v>43650</v>
      </c>
      <c r="P97" s="61">
        <v>42099</v>
      </c>
      <c r="Q97" s="61">
        <v>42099</v>
      </c>
      <c r="R97" s="61"/>
      <c r="S97" s="61"/>
      <c r="T97" s="61"/>
      <c r="U97" s="61"/>
      <c r="X97" s="63">
        <v>43895</v>
      </c>
      <c r="Z97" s="63">
        <v>43895</v>
      </c>
    </row>
    <row r="98" spans="1:26" x14ac:dyDescent="0.25">
      <c r="A98" s="61"/>
      <c r="B98" s="61"/>
      <c r="J98" s="61">
        <v>43620</v>
      </c>
      <c r="K98" s="61">
        <v>43711</v>
      </c>
      <c r="L98" s="61">
        <v>44542</v>
      </c>
      <c r="N98" s="61">
        <v>43651</v>
      </c>
      <c r="O98" s="61">
        <v>43651</v>
      </c>
      <c r="P98" s="61">
        <v>42100</v>
      </c>
      <c r="Q98" s="61">
        <v>42100</v>
      </c>
      <c r="R98" s="61"/>
      <c r="S98" s="61"/>
      <c r="T98" s="61"/>
      <c r="U98" s="61"/>
      <c r="X98" s="63">
        <v>43896</v>
      </c>
      <c r="Z98" s="63">
        <v>43896</v>
      </c>
    </row>
    <row r="99" spans="1:26" x14ac:dyDescent="0.25">
      <c r="A99" s="61"/>
      <c r="B99" s="61"/>
      <c r="J99" s="61">
        <v>43621</v>
      </c>
      <c r="K99" s="61">
        <v>43712</v>
      </c>
      <c r="L99" s="61">
        <v>44543</v>
      </c>
      <c r="N99" s="61">
        <v>43652</v>
      </c>
      <c r="O99" s="61">
        <v>43652</v>
      </c>
      <c r="P99" s="61">
        <v>42101</v>
      </c>
      <c r="Q99" s="61">
        <v>42101</v>
      </c>
      <c r="R99" s="61"/>
      <c r="S99" s="61"/>
      <c r="T99" s="61"/>
      <c r="U99" s="61"/>
      <c r="X99" s="63">
        <v>43897</v>
      </c>
      <c r="Z99" s="63">
        <v>43897</v>
      </c>
    </row>
    <row r="100" spans="1:26" x14ac:dyDescent="0.25">
      <c r="A100" s="61"/>
      <c r="B100" s="61"/>
      <c r="J100" s="61">
        <v>43622</v>
      </c>
      <c r="K100" s="61">
        <v>43713</v>
      </c>
      <c r="L100" s="61">
        <v>44544</v>
      </c>
      <c r="N100" s="61">
        <v>43653</v>
      </c>
      <c r="O100" s="61">
        <v>43653</v>
      </c>
      <c r="P100" s="61">
        <v>42102</v>
      </c>
      <c r="Q100" s="61">
        <v>42102</v>
      </c>
      <c r="R100" s="61"/>
      <c r="S100" s="61"/>
      <c r="T100" s="61"/>
      <c r="U100" s="61"/>
      <c r="X100" s="63">
        <v>43898</v>
      </c>
      <c r="Z100" s="63">
        <v>43898</v>
      </c>
    </row>
    <row r="101" spans="1:26" x14ac:dyDescent="0.25">
      <c r="A101" s="61"/>
      <c r="B101" s="61"/>
      <c r="J101" s="61">
        <v>43623</v>
      </c>
      <c r="K101" s="61">
        <v>43714</v>
      </c>
      <c r="L101" s="61">
        <v>44545</v>
      </c>
      <c r="N101" s="61">
        <v>43654</v>
      </c>
      <c r="O101" s="61">
        <v>43654</v>
      </c>
      <c r="P101" s="61">
        <v>42103</v>
      </c>
      <c r="Q101" s="61">
        <v>42103</v>
      </c>
      <c r="R101" s="61"/>
      <c r="S101" s="61"/>
      <c r="T101" s="61"/>
      <c r="U101" s="61"/>
      <c r="Z101" s="63">
        <v>43899</v>
      </c>
    </row>
    <row r="102" spans="1:26" x14ac:dyDescent="0.25">
      <c r="A102" s="61"/>
      <c r="B102" s="61"/>
      <c r="J102" s="61">
        <v>43624</v>
      </c>
      <c r="K102" s="61">
        <v>43715</v>
      </c>
      <c r="L102" s="61">
        <v>44546</v>
      </c>
      <c r="N102" s="61">
        <v>43655</v>
      </c>
      <c r="O102" s="61">
        <v>43655</v>
      </c>
      <c r="P102" s="61">
        <v>42104</v>
      </c>
      <c r="Q102" s="61">
        <v>42104</v>
      </c>
      <c r="R102" s="61"/>
      <c r="S102" s="61"/>
      <c r="T102" s="61"/>
      <c r="U102" s="61"/>
      <c r="Z102" s="63">
        <v>43900</v>
      </c>
    </row>
    <row r="103" spans="1:26" x14ac:dyDescent="0.25">
      <c r="A103" s="61"/>
      <c r="B103" s="61"/>
      <c r="J103" s="61">
        <v>43625</v>
      </c>
      <c r="K103" s="61">
        <v>43716</v>
      </c>
      <c r="L103" s="61">
        <v>44547</v>
      </c>
      <c r="N103" s="61">
        <v>43656</v>
      </c>
      <c r="O103" s="61">
        <v>43656</v>
      </c>
      <c r="P103" s="61">
        <v>42105</v>
      </c>
      <c r="Q103" s="61">
        <v>42105</v>
      </c>
      <c r="R103" s="61"/>
      <c r="S103" s="61"/>
      <c r="T103" s="61"/>
      <c r="U103" s="61"/>
      <c r="Z103" s="63">
        <v>43901</v>
      </c>
    </row>
    <row r="104" spans="1:26" x14ac:dyDescent="0.25">
      <c r="A104" s="61"/>
      <c r="B104" s="61"/>
      <c r="J104" s="61">
        <v>43626</v>
      </c>
      <c r="K104" s="61">
        <v>43717</v>
      </c>
      <c r="L104" s="61">
        <v>44548</v>
      </c>
      <c r="N104" s="61">
        <v>43657</v>
      </c>
      <c r="O104" s="61">
        <v>43657</v>
      </c>
      <c r="P104" s="61">
        <v>42106</v>
      </c>
      <c r="Q104" s="61">
        <v>42106</v>
      </c>
      <c r="R104" s="61"/>
      <c r="S104" s="61"/>
      <c r="T104" s="61"/>
      <c r="U104" s="61"/>
      <c r="Z104" s="63">
        <v>43902</v>
      </c>
    </row>
    <row r="105" spans="1:26" x14ac:dyDescent="0.25">
      <c r="A105" s="61"/>
      <c r="B105" s="61"/>
      <c r="J105" s="61">
        <v>43627</v>
      </c>
      <c r="K105" s="61">
        <v>43718</v>
      </c>
      <c r="L105" s="61">
        <v>44549</v>
      </c>
      <c r="N105" s="61">
        <v>43658</v>
      </c>
      <c r="O105" s="61">
        <v>43658</v>
      </c>
      <c r="P105" s="61">
        <v>42107</v>
      </c>
      <c r="Q105" s="61">
        <v>42107</v>
      </c>
      <c r="R105" s="61"/>
      <c r="S105" s="61"/>
      <c r="T105" s="61"/>
      <c r="U105" s="61"/>
      <c r="Z105" s="63">
        <v>43903</v>
      </c>
    </row>
    <row r="106" spans="1:26" x14ac:dyDescent="0.25">
      <c r="A106" s="61"/>
      <c r="B106" s="61"/>
      <c r="J106" s="61">
        <v>43628</v>
      </c>
      <c r="K106" s="61">
        <v>43719</v>
      </c>
      <c r="L106" s="61">
        <v>44550</v>
      </c>
      <c r="N106" s="61">
        <v>43659</v>
      </c>
      <c r="O106" s="61">
        <v>43659</v>
      </c>
      <c r="P106" s="61">
        <v>42108</v>
      </c>
      <c r="Q106" s="61">
        <v>42108</v>
      </c>
      <c r="R106" s="61"/>
      <c r="S106" s="61"/>
      <c r="T106" s="61"/>
      <c r="U106" s="61"/>
      <c r="Z106" s="63">
        <v>43904</v>
      </c>
    </row>
    <row r="107" spans="1:26" x14ac:dyDescent="0.25">
      <c r="A107" s="61"/>
      <c r="B107" s="61"/>
      <c r="J107" s="61">
        <v>43629</v>
      </c>
      <c r="K107" s="61">
        <v>43720</v>
      </c>
      <c r="L107" s="61">
        <v>44551</v>
      </c>
      <c r="N107" s="61">
        <v>43660</v>
      </c>
      <c r="O107" s="61">
        <v>43660</v>
      </c>
      <c r="P107" s="61">
        <v>42109</v>
      </c>
      <c r="Q107" s="61">
        <v>42109</v>
      </c>
      <c r="R107" s="61"/>
      <c r="S107" s="61"/>
      <c r="T107" s="61"/>
      <c r="U107" s="61"/>
      <c r="Z107" s="63">
        <v>43905</v>
      </c>
    </row>
    <row r="108" spans="1:26" x14ac:dyDescent="0.25">
      <c r="A108" s="61"/>
      <c r="B108" s="61"/>
      <c r="J108" s="61">
        <v>43630</v>
      </c>
      <c r="K108" s="61">
        <v>43721</v>
      </c>
      <c r="L108" s="61">
        <v>44552</v>
      </c>
      <c r="N108" s="61">
        <v>43661</v>
      </c>
      <c r="O108" s="61">
        <v>43661</v>
      </c>
      <c r="P108" s="61">
        <v>42110</v>
      </c>
      <c r="Q108" s="61">
        <v>42110</v>
      </c>
      <c r="R108" s="61"/>
      <c r="S108" s="61"/>
      <c r="T108" s="61"/>
      <c r="U108" s="61"/>
      <c r="Z108" s="63">
        <v>43906</v>
      </c>
    </row>
    <row r="109" spans="1:26" x14ac:dyDescent="0.25">
      <c r="A109" s="61"/>
      <c r="B109" s="61"/>
      <c r="J109" s="61">
        <v>43631</v>
      </c>
      <c r="K109" s="61">
        <v>43722</v>
      </c>
      <c r="L109" s="61">
        <v>44553</v>
      </c>
      <c r="N109" s="61">
        <v>43662</v>
      </c>
      <c r="O109" s="61">
        <v>43662</v>
      </c>
      <c r="P109" s="61">
        <v>42111</v>
      </c>
      <c r="Q109" s="61">
        <v>42111</v>
      </c>
      <c r="R109" s="61"/>
      <c r="S109" s="61"/>
      <c r="T109" s="61"/>
      <c r="U109" s="61"/>
      <c r="Z109" s="63">
        <v>43907</v>
      </c>
    </row>
    <row r="110" spans="1:26" x14ac:dyDescent="0.25">
      <c r="A110" s="61"/>
      <c r="B110" s="61"/>
      <c r="J110" s="61">
        <v>43632</v>
      </c>
      <c r="K110" s="61">
        <v>43723</v>
      </c>
      <c r="L110" s="61">
        <v>44554</v>
      </c>
      <c r="N110" s="61">
        <v>43663</v>
      </c>
      <c r="O110" s="61">
        <v>43663</v>
      </c>
      <c r="P110" s="61">
        <v>42112</v>
      </c>
      <c r="Q110" s="61">
        <v>42112</v>
      </c>
      <c r="R110" s="61"/>
      <c r="S110" s="61"/>
      <c r="T110" s="61"/>
      <c r="U110" s="61"/>
      <c r="Z110" s="63">
        <v>43908</v>
      </c>
    </row>
    <row r="111" spans="1:26" x14ac:dyDescent="0.25">
      <c r="A111" s="61"/>
      <c r="B111" s="61"/>
      <c r="J111" s="61">
        <v>43633</v>
      </c>
      <c r="K111" s="61">
        <v>43724</v>
      </c>
      <c r="L111" s="61">
        <v>44555</v>
      </c>
      <c r="N111" s="61">
        <v>43664</v>
      </c>
      <c r="O111" s="61">
        <v>43664</v>
      </c>
      <c r="P111" s="61">
        <v>42113</v>
      </c>
      <c r="Q111" s="61">
        <v>42113</v>
      </c>
      <c r="R111" s="61"/>
      <c r="S111" s="61"/>
      <c r="T111" s="61"/>
      <c r="U111" s="61"/>
      <c r="Z111" s="63">
        <v>43909</v>
      </c>
    </row>
    <row r="112" spans="1:26" x14ac:dyDescent="0.25">
      <c r="A112" s="61"/>
      <c r="B112" s="61"/>
      <c r="J112" s="61">
        <v>43634</v>
      </c>
      <c r="K112" s="61">
        <v>43725</v>
      </c>
      <c r="L112" s="61">
        <v>44556</v>
      </c>
      <c r="N112" s="61">
        <v>43665</v>
      </c>
      <c r="O112" s="61">
        <v>43665</v>
      </c>
      <c r="P112" s="61">
        <v>42114</v>
      </c>
      <c r="Q112" s="61">
        <v>42114</v>
      </c>
      <c r="R112" s="61"/>
      <c r="S112" s="61"/>
      <c r="T112" s="61"/>
      <c r="U112" s="61"/>
      <c r="Z112" s="63">
        <v>43910</v>
      </c>
    </row>
    <row r="113" spans="1:26" x14ac:dyDescent="0.25">
      <c r="A113" s="61"/>
      <c r="B113" s="61"/>
      <c r="J113" s="61">
        <v>43635</v>
      </c>
      <c r="K113" s="61">
        <v>43726</v>
      </c>
      <c r="L113" s="61">
        <v>44557</v>
      </c>
      <c r="N113" s="61">
        <v>43666</v>
      </c>
      <c r="O113" s="61">
        <v>43666</v>
      </c>
      <c r="P113" s="61">
        <v>42115</v>
      </c>
      <c r="Q113" s="61">
        <v>42115</v>
      </c>
      <c r="R113" s="61"/>
      <c r="S113" s="61"/>
      <c r="T113" s="61"/>
      <c r="U113" s="61"/>
      <c r="Z113" s="63">
        <v>43911</v>
      </c>
    </row>
    <row r="114" spans="1:26" x14ac:dyDescent="0.25">
      <c r="A114" s="61"/>
      <c r="B114" s="61"/>
      <c r="J114" s="61">
        <v>43636</v>
      </c>
      <c r="K114" s="61">
        <v>43727</v>
      </c>
      <c r="L114" s="61">
        <v>44558</v>
      </c>
      <c r="N114" s="61">
        <v>43667</v>
      </c>
      <c r="O114" s="61">
        <v>43667</v>
      </c>
      <c r="P114" s="61">
        <v>42116</v>
      </c>
      <c r="Q114" s="61">
        <v>42116</v>
      </c>
      <c r="R114" s="61"/>
      <c r="S114" s="61"/>
      <c r="T114" s="61"/>
      <c r="U114" s="61"/>
      <c r="Z114" s="63">
        <v>43912</v>
      </c>
    </row>
    <row r="115" spans="1:26" x14ac:dyDescent="0.25">
      <c r="A115" s="61"/>
      <c r="B115" s="61"/>
      <c r="J115" s="61">
        <v>43637</v>
      </c>
      <c r="K115" s="61">
        <v>43728</v>
      </c>
      <c r="L115" s="61">
        <v>44559</v>
      </c>
      <c r="N115" s="61">
        <v>43668</v>
      </c>
      <c r="O115" s="61">
        <v>43668</v>
      </c>
      <c r="P115" s="61">
        <v>42117</v>
      </c>
      <c r="Q115" s="61">
        <v>42117</v>
      </c>
      <c r="R115" s="61"/>
      <c r="S115" s="61"/>
      <c r="T115" s="61"/>
      <c r="U115" s="61"/>
      <c r="Z115" s="63">
        <v>43913</v>
      </c>
    </row>
    <row r="116" spans="1:26" x14ac:dyDescent="0.25">
      <c r="A116" s="61"/>
      <c r="B116" s="61"/>
      <c r="J116" s="61">
        <v>43638</v>
      </c>
      <c r="K116" s="61">
        <v>43729</v>
      </c>
      <c r="L116" s="61">
        <v>44560</v>
      </c>
      <c r="N116" s="61">
        <v>43669</v>
      </c>
      <c r="O116" s="61">
        <v>43669</v>
      </c>
      <c r="P116" s="61">
        <v>42118</v>
      </c>
      <c r="Q116" s="61">
        <v>42118</v>
      </c>
      <c r="R116" s="61"/>
      <c r="S116" s="61"/>
      <c r="T116" s="61"/>
      <c r="U116" s="61"/>
      <c r="Z116" s="63">
        <v>43914</v>
      </c>
    </row>
    <row r="117" spans="1:26" x14ac:dyDescent="0.25">
      <c r="A117" s="61"/>
      <c r="B117" s="61"/>
      <c r="J117" s="61">
        <v>43639</v>
      </c>
      <c r="K117" s="61">
        <v>43730</v>
      </c>
      <c r="L117" s="61">
        <v>44561</v>
      </c>
      <c r="N117" s="61">
        <v>43670</v>
      </c>
      <c r="O117" s="61">
        <v>43670</v>
      </c>
      <c r="P117" s="61">
        <v>42119</v>
      </c>
      <c r="Q117" s="61">
        <v>42119</v>
      </c>
      <c r="R117" s="61"/>
      <c r="S117" s="61"/>
      <c r="T117" s="61"/>
      <c r="U117" s="61"/>
      <c r="Z117" s="63">
        <v>43915</v>
      </c>
    </row>
    <row r="118" spans="1:26" x14ac:dyDescent="0.25">
      <c r="A118" s="61"/>
      <c r="B118" s="61"/>
      <c r="J118" s="61">
        <v>43640</v>
      </c>
      <c r="K118" s="61">
        <v>43731</v>
      </c>
      <c r="N118" s="61">
        <v>43671</v>
      </c>
      <c r="O118" s="61">
        <v>43671</v>
      </c>
      <c r="P118" s="61">
        <v>42120</v>
      </c>
      <c r="Q118" s="61">
        <v>42120</v>
      </c>
      <c r="R118" s="61"/>
      <c r="S118" s="61"/>
      <c r="T118" s="61"/>
      <c r="U118" s="61"/>
      <c r="Z118" s="63">
        <v>43916</v>
      </c>
    </row>
    <row r="119" spans="1:26" x14ac:dyDescent="0.25">
      <c r="A119" s="61"/>
      <c r="B119" s="61"/>
      <c r="J119" s="61">
        <v>43641</v>
      </c>
      <c r="K119" s="61">
        <v>43732</v>
      </c>
      <c r="N119" s="61">
        <v>43672</v>
      </c>
      <c r="O119" s="61">
        <v>43672</v>
      </c>
      <c r="P119" s="61">
        <v>42121</v>
      </c>
      <c r="Q119" s="61">
        <v>42121</v>
      </c>
      <c r="R119" s="61"/>
      <c r="S119" s="61"/>
      <c r="T119" s="61"/>
      <c r="U119" s="61"/>
      <c r="Z119" s="63">
        <v>43917</v>
      </c>
    </row>
    <row r="120" spans="1:26" x14ac:dyDescent="0.25">
      <c r="A120" s="61"/>
      <c r="B120" s="61"/>
      <c r="J120" s="61">
        <v>43642</v>
      </c>
      <c r="K120" s="61">
        <v>43733</v>
      </c>
      <c r="N120" s="61">
        <v>43673</v>
      </c>
      <c r="O120" s="61">
        <v>43673</v>
      </c>
      <c r="P120" s="61">
        <v>42122</v>
      </c>
      <c r="Q120" s="61">
        <v>42122</v>
      </c>
      <c r="R120" s="61"/>
      <c r="S120" s="61"/>
      <c r="T120" s="61"/>
      <c r="U120" s="61"/>
      <c r="Z120" s="63">
        <v>43918</v>
      </c>
    </row>
    <row r="121" spans="1:26" x14ac:dyDescent="0.25">
      <c r="A121" s="61"/>
      <c r="B121" s="61"/>
      <c r="J121" s="61">
        <v>43643</v>
      </c>
      <c r="K121" s="61">
        <v>43734</v>
      </c>
      <c r="N121" s="61">
        <v>43674</v>
      </c>
      <c r="O121" s="61">
        <v>43674</v>
      </c>
      <c r="P121" s="61">
        <v>42123</v>
      </c>
      <c r="Q121" s="61">
        <v>42123</v>
      </c>
      <c r="R121" s="61"/>
      <c r="S121" s="61"/>
      <c r="T121" s="61"/>
      <c r="U121" s="61"/>
      <c r="Z121" s="63">
        <v>43919</v>
      </c>
    </row>
    <row r="122" spans="1:26" x14ac:dyDescent="0.25">
      <c r="A122" s="61"/>
      <c r="B122" s="61"/>
      <c r="J122" s="61">
        <v>43644</v>
      </c>
      <c r="K122" s="61">
        <v>43735</v>
      </c>
      <c r="N122" s="61">
        <v>43675</v>
      </c>
      <c r="O122" s="61">
        <v>43675</v>
      </c>
      <c r="P122" s="61">
        <v>42124</v>
      </c>
      <c r="Q122" s="61">
        <v>42124</v>
      </c>
      <c r="R122" s="61"/>
      <c r="S122" s="61"/>
      <c r="T122" s="61"/>
      <c r="U122" s="61"/>
      <c r="Z122" s="63">
        <v>43920</v>
      </c>
    </row>
    <row r="123" spans="1:26" x14ac:dyDescent="0.25">
      <c r="A123" s="61"/>
      <c r="B123" s="61"/>
      <c r="J123" s="61">
        <v>43645</v>
      </c>
      <c r="K123" s="61">
        <v>43736</v>
      </c>
      <c r="N123" s="61">
        <v>43676</v>
      </c>
      <c r="O123" s="61">
        <v>43676</v>
      </c>
      <c r="P123" s="61">
        <v>42125</v>
      </c>
      <c r="Q123" s="61">
        <v>42125</v>
      </c>
      <c r="R123" s="61"/>
      <c r="S123" s="61"/>
      <c r="T123" s="61"/>
      <c r="U123" s="61"/>
      <c r="Z123" s="63">
        <v>43921</v>
      </c>
    </row>
    <row r="124" spans="1:26" x14ac:dyDescent="0.25">
      <c r="A124" s="61"/>
      <c r="B124" s="61"/>
      <c r="J124" s="61">
        <v>43646</v>
      </c>
      <c r="K124" s="61">
        <v>43737</v>
      </c>
      <c r="N124" s="61">
        <v>43677</v>
      </c>
      <c r="O124" s="61">
        <v>43677</v>
      </c>
      <c r="P124" s="61">
        <v>42126</v>
      </c>
      <c r="Q124" s="61">
        <v>42126</v>
      </c>
      <c r="R124" s="61"/>
      <c r="S124" s="61"/>
      <c r="T124" s="61"/>
      <c r="U124" s="61"/>
      <c r="Z124" s="63">
        <v>43922</v>
      </c>
    </row>
    <row r="125" spans="1:26" x14ac:dyDescent="0.25">
      <c r="A125" s="61"/>
      <c r="B125" s="61"/>
      <c r="J125" s="61">
        <v>43647</v>
      </c>
      <c r="K125" s="61">
        <v>43738</v>
      </c>
      <c r="N125" s="61">
        <v>43678</v>
      </c>
      <c r="O125" s="61">
        <v>43678</v>
      </c>
      <c r="P125" s="61">
        <v>42127</v>
      </c>
      <c r="Q125" s="61">
        <v>42127</v>
      </c>
      <c r="R125" s="61"/>
      <c r="S125" s="61"/>
      <c r="T125" s="61"/>
      <c r="U125" s="61"/>
      <c r="Z125" s="63">
        <v>43923</v>
      </c>
    </row>
    <row r="126" spans="1:26" x14ac:dyDescent="0.25">
      <c r="A126" s="61"/>
      <c r="B126" s="61"/>
      <c r="J126" s="61">
        <v>43648</v>
      </c>
      <c r="K126" s="61">
        <v>43739</v>
      </c>
      <c r="N126" s="61">
        <v>43679</v>
      </c>
      <c r="O126" s="61">
        <v>43679</v>
      </c>
      <c r="P126" s="61">
        <v>42128</v>
      </c>
      <c r="Q126" s="61">
        <v>42128</v>
      </c>
      <c r="R126" s="61"/>
      <c r="S126" s="61"/>
      <c r="T126" s="61"/>
      <c r="U126" s="61"/>
      <c r="Z126" s="63">
        <v>43924</v>
      </c>
    </row>
    <row r="127" spans="1:26" x14ac:dyDescent="0.25">
      <c r="A127" s="61"/>
      <c r="B127" s="61"/>
      <c r="J127" s="61">
        <v>43649</v>
      </c>
      <c r="K127" s="61">
        <v>43740</v>
      </c>
      <c r="N127" s="61">
        <v>43680</v>
      </c>
      <c r="O127" s="61">
        <v>43680</v>
      </c>
      <c r="P127" s="61">
        <v>42129</v>
      </c>
      <c r="Q127" s="61">
        <v>42129</v>
      </c>
      <c r="R127" s="61"/>
      <c r="S127" s="61"/>
      <c r="T127" s="61"/>
      <c r="U127" s="61"/>
      <c r="Z127" s="63">
        <v>43925</v>
      </c>
    </row>
    <row r="128" spans="1:26" x14ac:dyDescent="0.25">
      <c r="A128" s="61"/>
      <c r="B128" s="61"/>
      <c r="J128" s="61">
        <v>43650</v>
      </c>
      <c r="K128" s="61">
        <v>43741</v>
      </c>
      <c r="N128" s="61">
        <v>43681</v>
      </c>
      <c r="O128" s="61">
        <v>43681</v>
      </c>
      <c r="P128" s="61">
        <v>42130</v>
      </c>
      <c r="Q128" s="61">
        <v>42130</v>
      </c>
      <c r="R128" s="61"/>
      <c r="S128" s="61"/>
      <c r="T128" s="61"/>
      <c r="U128" s="61"/>
      <c r="Z128" s="63">
        <v>43926</v>
      </c>
    </row>
    <row r="129" spans="1:26" x14ac:dyDescent="0.25">
      <c r="A129" s="61"/>
      <c r="B129" s="61"/>
      <c r="J129" s="61">
        <v>43651</v>
      </c>
      <c r="K129" s="61">
        <v>43742</v>
      </c>
      <c r="N129" s="61">
        <v>43682</v>
      </c>
      <c r="O129" s="61">
        <v>43682</v>
      </c>
      <c r="P129" s="61">
        <v>42131</v>
      </c>
      <c r="Q129" s="61">
        <v>42131</v>
      </c>
      <c r="R129" s="61"/>
      <c r="S129" s="61"/>
      <c r="T129" s="61"/>
      <c r="U129" s="61"/>
      <c r="Z129" s="63">
        <v>43927</v>
      </c>
    </row>
    <row r="130" spans="1:26" x14ac:dyDescent="0.25">
      <c r="A130" s="61"/>
      <c r="B130" s="61"/>
      <c r="J130" s="61">
        <v>43652</v>
      </c>
      <c r="K130" s="61">
        <v>43743</v>
      </c>
      <c r="N130" s="61">
        <v>43683</v>
      </c>
      <c r="O130" s="61">
        <v>43683</v>
      </c>
      <c r="P130" s="61">
        <v>42132</v>
      </c>
      <c r="Q130" s="61">
        <v>42132</v>
      </c>
      <c r="R130" s="61"/>
      <c r="S130" s="61"/>
      <c r="T130" s="61"/>
      <c r="U130" s="61"/>
      <c r="Z130" s="63">
        <v>43928</v>
      </c>
    </row>
    <row r="131" spans="1:26" x14ac:dyDescent="0.25">
      <c r="A131" s="61"/>
      <c r="B131" s="61"/>
      <c r="J131" s="61">
        <v>43653</v>
      </c>
      <c r="K131" s="61">
        <v>43744</v>
      </c>
      <c r="N131" s="61">
        <v>43684</v>
      </c>
      <c r="O131" s="61">
        <v>43684</v>
      </c>
      <c r="P131" s="61">
        <v>42133</v>
      </c>
      <c r="Q131" s="61">
        <v>42133</v>
      </c>
      <c r="R131" s="61"/>
      <c r="S131" s="61"/>
      <c r="T131" s="61"/>
      <c r="U131" s="61"/>
      <c r="Z131" s="63">
        <v>43929</v>
      </c>
    </row>
    <row r="132" spans="1:26" x14ac:dyDescent="0.25">
      <c r="A132" s="61"/>
      <c r="B132" s="61"/>
      <c r="J132" s="61">
        <v>43654</v>
      </c>
      <c r="K132" s="61">
        <v>43745</v>
      </c>
      <c r="N132" s="61">
        <v>43685</v>
      </c>
      <c r="O132" s="61">
        <v>43685</v>
      </c>
      <c r="P132" s="61">
        <v>42134</v>
      </c>
      <c r="Q132" s="61">
        <v>42134</v>
      </c>
      <c r="R132" s="61"/>
      <c r="S132" s="61"/>
      <c r="T132" s="61"/>
      <c r="U132" s="61"/>
      <c r="Z132" s="63">
        <v>43930</v>
      </c>
    </row>
    <row r="133" spans="1:26" x14ac:dyDescent="0.25">
      <c r="A133" s="61"/>
      <c r="B133" s="61"/>
      <c r="J133" s="61">
        <v>43655</v>
      </c>
      <c r="K133" s="61">
        <v>43746</v>
      </c>
      <c r="N133" s="61">
        <v>43686</v>
      </c>
      <c r="O133" s="61">
        <v>43686</v>
      </c>
      <c r="P133" s="61">
        <v>42135</v>
      </c>
      <c r="Q133" s="61">
        <v>42135</v>
      </c>
      <c r="R133" s="61"/>
      <c r="S133" s="61"/>
      <c r="T133" s="61"/>
      <c r="U133" s="61"/>
      <c r="Z133" s="63">
        <v>43931</v>
      </c>
    </row>
    <row r="134" spans="1:26" x14ac:dyDescent="0.25">
      <c r="A134" s="61"/>
      <c r="B134" s="61"/>
      <c r="J134" s="61">
        <v>43656</v>
      </c>
      <c r="K134" s="61">
        <v>43747</v>
      </c>
      <c r="N134" s="61">
        <v>43687</v>
      </c>
      <c r="O134" s="61">
        <v>43687</v>
      </c>
      <c r="P134" s="61">
        <v>42136</v>
      </c>
      <c r="Q134" s="61">
        <v>42136</v>
      </c>
      <c r="R134" s="61"/>
      <c r="S134" s="61"/>
      <c r="T134" s="61"/>
      <c r="U134" s="61"/>
      <c r="Z134" s="63">
        <v>43932</v>
      </c>
    </row>
    <row r="135" spans="1:26" x14ac:dyDescent="0.25">
      <c r="A135" s="61"/>
      <c r="B135" s="61"/>
      <c r="J135" s="61">
        <v>43657</v>
      </c>
      <c r="K135" s="61">
        <v>43748</v>
      </c>
      <c r="N135" s="61">
        <v>43688</v>
      </c>
      <c r="O135" s="61">
        <v>43688</v>
      </c>
      <c r="P135" s="61">
        <v>42137</v>
      </c>
      <c r="Q135" s="61">
        <v>42137</v>
      </c>
      <c r="R135" s="61"/>
      <c r="S135" s="61"/>
      <c r="T135" s="61"/>
      <c r="U135" s="61"/>
      <c r="Z135" s="63">
        <v>43933</v>
      </c>
    </row>
    <row r="136" spans="1:26" x14ac:dyDescent="0.25">
      <c r="A136" s="61"/>
      <c r="B136" s="61"/>
      <c r="J136" s="61">
        <v>43658</v>
      </c>
      <c r="K136" s="61">
        <v>43749</v>
      </c>
      <c r="N136" s="61">
        <v>43689</v>
      </c>
      <c r="O136" s="61">
        <v>43689</v>
      </c>
      <c r="P136" s="61">
        <v>42138</v>
      </c>
      <c r="Q136" s="61">
        <v>42138</v>
      </c>
      <c r="R136" s="61"/>
      <c r="S136" s="61"/>
      <c r="T136" s="61"/>
      <c r="U136" s="61"/>
      <c r="Z136" s="63">
        <v>43934</v>
      </c>
    </row>
    <row r="137" spans="1:26" x14ac:dyDescent="0.25">
      <c r="A137" s="61"/>
      <c r="B137" s="61"/>
      <c r="J137" s="61">
        <v>43659</v>
      </c>
      <c r="K137" s="61">
        <v>43750</v>
      </c>
      <c r="N137" s="61">
        <v>43690</v>
      </c>
      <c r="O137" s="61">
        <v>43690</v>
      </c>
      <c r="P137" s="61">
        <v>42139</v>
      </c>
      <c r="Q137" s="61">
        <v>42139</v>
      </c>
      <c r="R137" s="61"/>
      <c r="S137" s="61"/>
      <c r="T137" s="61"/>
      <c r="U137" s="61"/>
      <c r="Z137" s="63">
        <v>43935</v>
      </c>
    </row>
    <row r="138" spans="1:26" x14ac:dyDescent="0.25">
      <c r="A138" s="61"/>
      <c r="B138" s="61"/>
      <c r="J138" s="61">
        <v>43660</v>
      </c>
      <c r="K138" s="61">
        <v>43751</v>
      </c>
      <c r="N138" s="61">
        <v>43691</v>
      </c>
      <c r="O138" s="61">
        <v>43691</v>
      </c>
      <c r="P138" s="61">
        <v>42140</v>
      </c>
      <c r="Q138" s="61">
        <v>42140</v>
      </c>
      <c r="R138" s="61"/>
      <c r="S138" s="61"/>
      <c r="T138" s="61"/>
      <c r="U138" s="61"/>
      <c r="Z138" s="63">
        <v>43936</v>
      </c>
    </row>
    <row r="139" spans="1:26" x14ac:dyDescent="0.25">
      <c r="A139" s="61"/>
      <c r="B139" s="61"/>
      <c r="J139" s="61">
        <v>43661</v>
      </c>
      <c r="K139" s="61">
        <v>43752</v>
      </c>
      <c r="N139" s="61">
        <v>43692</v>
      </c>
      <c r="O139" s="61">
        <v>43692</v>
      </c>
      <c r="P139" s="61">
        <v>42141</v>
      </c>
      <c r="Q139" s="61">
        <v>42141</v>
      </c>
      <c r="R139" s="61"/>
      <c r="S139" s="61"/>
      <c r="T139" s="61"/>
      <c r="U139" s="61"/>
      <c r="Z139" s="63">
        <v>43937</v>
      </c>
    </row>
    <row r="140" spans="1:26" x14ac:dyDescent="0.25">
      <c r="A140" s="61"/>
      <c r="B140" s="61"/>
      <c r="J140" s="61">
        <v>43662</v>
      </c>
      <c r="K140" s="61">
        <v>43753</v>
      </c>
      <c r="N140" s="61">
        <v>43693</v>
      </c>
      <c r="O140" s="61">
        <v>43693</v>
      </c>
      <c r="P140" s="61">
        <v>42142</v>
      </c>
      <c r="Q140" s="61">
        <v>42142</v>
      </c>
      <c r="R140" s="61"/>
      <c r="S140" s="61"/>
      <c r="T140" s="61"/>
      <c r="U140" s="61"/>
      <c r="Z140" s="63">
        <v>43938</v>
      </c>
    </row>
    <row r="141" spans="1:26" x14ac:dyDescent="0.25">
      <c r="A141" s="61"/>
      <c r="B141" s="61"/>
      <c r="J141" s="61">
        <v>43663</v>
      </c>
      <c r="K141" s="61">
        <v>43754</v>
      </c>
      <c r="N141" s="61">
        <v>43694</v>
      </c>
      <c r="O141" s="61">
        <v>43694</v>
      </c>
      <c r="P141" s="61">
        <v>42143</v>
      </c>
      <c r="Q141" s="61">
        <v>42143</v>
      </c>
      <c r="R141" s="61"/>
      <c r="S141" s="61"/>
      <c r="T141" s="61"/>
      <c r="U141" s="61"/>
      <c r="Z141" s="63">
        <v>43939</v>
      </c>
    </row>
    <row r="142" spans="1:26" x14ac:dyDescent="0.25">
      <c r="A142" s="61"/>
      <c r="B142" s="61"/>
      <c r="J142" s="61">
        <v>43664</v>
      </c>
      <c r="K142" s="61">
        <v>43755</v>
      </c>
      <c r="N142" s="61">
        <v>43695</v>
      </c>
      <c r="O142" s="61">
        <v>43695</v>
      </c>
      <c r="P142" s="61">
        <v>42144</v>
      </c>
      <c r="Q142" s="61">
        <v>42144</v>
      </c>
      <c r="R142" s="61"/>
      <c r="S142" s="61"/>
      <c r="T142" s="61"/>
      <c r="U142" s="61"/>
      <c r="Z142" s="63">
        <v>43940</v>
      </c>
    </row>
    <row r="143" spans="1:26" x14ac:dyDescent="0.25">
      <c r="A143" s="61"/>
      <c r="B143" s="61"/>
      <c r="J143" s="61">
        <v>43665</v>
      </c>
      <c r="K143" s="61">
        <v>43756</v>
      </c>
      <c r="N143" s="61">
        <v>43696</v>
      </c>
      <c r="O143" s="61">
        <v>43696</v>
      </c>
      <c r="P143" s="61">
        <v>42145</v>
      </c>
      <c r="Q143" s="61">
        <v>42145</v>
      </c>
      <c r="R143" s="61"/>
      <c r="S143" s="61"/>
      <c r="T143" s="61"/>
      <c r="U143" s="61"/>
      <c r="Z143" s="63">
        <v>43941</v>
      </c>
    </row>
    <row r="144" spans="1:26" x14ac:dyDescent="0.25">
      <c r="A144" s="61"/>
      <c r="B144" s="61"/>
      <c r="J144" s="61">
        <v>43666</v>
      </c>
      <c r="K144" s="61">
        <v>43757</v>
      </c>
      <c r="N144" s="61">
        <v>43697</v>
      </c>
      <c r="O144" s="61">
        <v>43697</v>
      </c>
      <c r="P144" s="61">
        <v>42146</v>
      </c>
      <c r="Q144" s="61">
        <v>42146</v>
      </c>
      <c r="R144" s="61"/>
      <c r="S144" s="61"/>
      <c r="T144" s="61"/>
      <c r="U144" s="61"/>
      <c r="Z144" s="63">
        <v>43942</v>
      </c>
    </row>
    <row r="145" spans="1:26" x14ac:dyDescent="0.25">
      <c r="A145" s="61"/>
      <c r="B145" s="61"/>
      <c r="J145" s="61">
        <v>43667</v>
      </c>
      <c r="K145" s="61">
        <v>43758</v>
      </c>
      <c r="N145" s="61">
        <v>43698</v>
      </c>
      <c r="O145" s="61">
        <v>43698</v>
      </c>
      <c r="P145" s="61">
        <v>42147</v>
      </c>
      <c r="Q145" s="61">
        <v>42147</v>
      </c>
      <c r="R145" s="61"/>
      <c r="S145" s="61"/>
      <c r="T145" s="61"/>
      <c r="U145" s="61"/>
      <c r="Z145" s="63">
        <v>43943</v>
      </c>
    </row>
    <row r="146" spans="1:26" x14ac:dyDescent="0.25">
      <c r="A146" s="61"/>
      <c r="B146" s="61"/>
      <c r="J146" s="61">
        <v>43668</v>
      </c>
      <c r="K146" s="61">
        <v>43759</v>
      </c>
      <c r="N146" s="61">
        <v>43699</v>
      </c>
      <c r="O146" s="61">
        <v>43699</v>
      </c>
      <c r="P146" s="61">
        <v>42148</v>
      </c>
      <c r="Q146" s="61">
        <v>42148</v>
      </c>
      <c r="R146" s="61"/>
      <c r="S146" s="61"/>
      <c r="T146" s="61"/>
      <c r="U146" s="61"/>
      <c r="Z146" s="63">
        <v>43944</v>
      </c>
    </row>
    <row r="147" spans="1:26" x14ac:dyDescent="0.25">
      <c r="A147" s="61"/>
      <c r="B147" s="61"/>
      <c r="J147" s="61">
        <v>43669</v>
      </c>
      <c r="K147" s="61">
        <v>43760</v>
      </c>
      <c r="N147" s="61">
        <v>43700</v>
      </c>
      <c r="O147" s="61">
        <v>43700</v>
      </c>
      <c r="P147" s="61">
        <v>42149</v>
      </c>
      <c r="Q147" s="61">
        <v>42149</v>
      </c>
      <c r="R147" s="61"/>
      <c r="S147" s="61"/>
      <c r="T147" s="61"/>
      <c r="U147" s="61"/>
      <c r="Z147" s="63">
        <v>43945</v>
      </c>
    </row>
    <row r="148" spans="1:26" x14ac:dyDescent="0.25">
      <c r="A148" s="61"/>
      <c r="B148" s="61"/>
      <c r="J148" s="61">
        <v>43670</v>
      </c>
      <c r="K148" s="61">
        <v>43761</v>
      </c>
      <c r="N148" s="61">
        <v>43701</v>
      </c>
      <c r="O148" s="61">
        <v>43701</v>
      </c>
      <c r="P148" s="61">
        <v>42150</v>
      </c>
      <c r="Q148" s="61">
        <v>42150</v>
      </c>
      <c r="R148" s="61"/>
      <c r="S148" s="61"/>
      <c r="T148" s="61"/>
      <c r="U148" s="61"/>
      <c r="Z148" s="63">
        <v>43946</v>
      </c>
    </row>
    <row r="149" spans="1:26" x14ac:dyDescent="0.25">
      <c r="A149" s="61"/>
      <c r="B149" s="61"/>
      <c r="J149" s="61">
        <v>43671</v>
      </c>
      <c r="K149" s="61">
        <v>43762</v>
      </c>
      <c r="N149" s="61">
        <v>43702</v>
      </c>
      <c r="O149" s="61">
        <v>43702</v>
      </c>
      <c r="P149" s="61">
        <v>42151</v>
      </c>
      <c r="Q149" s="61">
        <v>42151</v>
      </c>
      <c r="R149" s="61"/>
      <c r="S149" s="61"/>
      <c r="T149" s="61"/>
      <c r="U149" s="61"/>
      <c r="Z149" s="63">
        <v>43947</v>
      </c>
    </row>
    <row r="150" spans="1:26" x14ac:dyDescent="0.25">
      <c r="A150" s="61"/>
      <c r="B150" s="61"/>
      <c r="J150" s="61">
        <v>43672</v>
      </c>
      <c r="K150" s="61">
        <v>43763</v>
      </c>
      <c r="N150" s="61">
        <v>43703</v>
      </c>
      <c r="O150" s="61">
        <v>43703</v>
      </c>
      <c r="P150" s="61">
        <v>42152</v>
      </c>
      <c r="Q150" s="61">
        <v>42152</v>
      </c>
      <c r="R150" s="61"/>
      <c r="S150" s="61"/>
      <c r="T150" s="61"/>
      <c r="U150" s="61"/>
      <c r="Z150" s="63">
        <v>43948</v>
      </c>
    </row>
    <row r="151" spans="1:26" x14ac:dyDescent="0.25">
      <c r="A151" s="61"/>
      <c r="B151" s="61"/>
      <c r="J151" s="61">
        <v>43673</v>
      </c>
      <c r="K151" s="61">
        <v>43764</v>
      </c>
      <c r="N151" s="61">
        <v>43704</v>
      </c>
      <c r="O151" s="61">
        <v>43704</v>
      </c>
      <c r="P151" s="61">
        <v>42153</v>
      </c>
      <c r="Q151" s="61">
        <v>42153</v>
      </c>
      <c r="Z151" s="63">
        <v>43949</v>
      </c>
    </row>
    <row r="152" spans="1:26" x14ac:dyDescent="0.25">
      <c r="A152" s="61"/>
      <c r="B152" s="61"/>
      <c r="J152" s="61">
        <v>43674</v>
      </c>
      <c r="K152" s="61">
        <v>43765</v>
      </c>
      <c r="N152" s="61">
        <v>43705</v>
      </c>
      <c r="O152" s="61">
        <v>43705</v>
      </c>
      <c r="P152" s="61">
        <v>42154</v>
      </c>
      <c r="Q152" s="61">
        <v>42154</v>
      </c>
      <c r="Z152" s="63">
        <v>43950</v>
      </c>
    </row>
    <row r="153" spans="1:26" x14ac:dyDescent="0.25">
      <c r="A153" s="61"/>
      <c r="B153" s="61"/>
      <c r="J153" s="61">
        <v>43675</v>
      </c>
      <c r="K153" s="61">
        <v>43766</v>
      </c>
      <c r="N153" s="61">
        <v>43706</v>
      </c>
      <c r="O153" s="61">
        <v>43706</v>
      </c>
      <c r="P153" s="61">
        <v>42155</v>
      </c>
      <c r="Q153" s="61">
        <v>42155</v>
      </c>
      <c r="Z153" s="63">
        <v>43951</v>
      </c>
    </row>
    <row r="154" spans="1:26" x14ac:dyDescent="0.25">
      <c r="A154" s="61"/>
      <c r="B154" s="61"/>
      <c r="J154" s="61">
        <v>43676</v>
      </c>
      <c r="K154" s="61">
        <v>43767</v>
      </c>
      <c r="N154" s="61">
        <v>43707</v>
      </c>
      <c r="O154" s="61">
        <v>43707</v>
      </c>
      <c r="P154" s="61">
        <v>42156</v>
      </c>
      <c r="Q154" s="61">
        <v>42156</v>
      </c>
      <c r="Z154" s="63">
        <v>43952</v>
      </c>
    </row>
    <row r="155" spans="1:26" x14ac:dyDescent="0.25">
      <c r="A155" s="61"/>
      <c r="B155" s="61"/>
      <c r="J155" s="61">
        <v>43677</v>
      </c>
      <c r="K155" s="61">
        <v>43768</v>
      </c>
      <c r="N155" s="61">
        <v>43708</v>
      </c>
      <c r="O155" s="61">
        <v>43708</v>
      </c>
      <c r="P155" s="61">
        <v>42157</v>
      </c>
      <c r="Q155" s="61">
        <v>42157</v>
      </c>
      <c r="Z155" s="63">
        <v>43953</v>
      </c>
    </row>
    <row r="156" spans="1:26" x14ac:dyDescent="0.25">
      <c r="A156" s="61"/>
      <c r="B156" s="61"/>
      <c r="J156" s="61">
        <v>43678</v>
      </c>
      <c r="K156" s="61">
        <v>43769</v>
      </c>
      <c r="N156" s="61">
        <v>43709</v>
      </c>
      <c r="O156" s="61">
        <v>43709</v>
      </c>
      <c r="P156" s="61">
        <v>42158</v>
      </c>
      <c r="Q156" s="61">
        <v>42158</v>
      </c>
      <c r="Z156" s="63">
        <v>43954</v>
      </c>
    </row>
    <row r="157" spans="1:26" x14ac:dyDescent="0.25">
      <c r="A157" s="61"/>
      <c r="B157" s="61"/>
      <c r="J157" s="61">
        <v>43679</v>
      </c>
      <c r="K157" s="61">
        <v>43770</v>
      </c>
      <c r="N157" s="61">
        <v>43710</v>
      </c>
      <c r="O157" s="61">
        <v>43710</v>
      </c>
      <c r="P157" s="61">
        <v>42159</v>
      </c>
      <c r="Q157" s="61">
        <v>42159</v>
      </c>
      <c r="Z157" s="63">
        <v>43955</v>
      </c>
    </row>
    <row r="158" spans="1:26" x14ac:dyDescent="0.25">
      <c r="A158" s="61"/>
      <c r="B158" s="61"/>
      <c r="J158" s="61">
        <v>43680</v>
      </c>
      <c r="K158" s="61">
        <v>43771</v>
      </c>
      <c r="N158" s="61">
        <v>43711</v>
      </c>
      <c r="O158" s="61">
        <v>43711</v>
      </c>
      <c r="P158" s="61">
        <v>42160</v>
      </c>
      <c r="Q158" s="61">
        <v>42160</v>
      </c>
      <c r="Z158" s="63">
        <v>43956</v>
      </c>
    </row>
    <row r="159" spans="1:26" x14ac:dyDescent="0.25">
      <c r="A159" s="61"/>
      <c r="B159" s="61"/>
      <c r="J159" s="61">
        <v>43681</v>
      </c>
      <c r="K159" s="61">
        <v>43772</v>
      </c>
      <c r="N159" s="61">
        <v>43712</v>
      </c>
      <c r="O159" s="61">
        <v>43712</v>
      </c>
      <c r="P159" s="61">
        <v>42161</v>
      </c>
      <c r="Q159" s="61">
        <v>42161</v>
      </c>
      <c r="Z159" s="63">
        <v>43957</v>
      </c>
    </row>
    <row r="160" spans="1:26" x14ac:dyDescent="0.25">
      <c r="A160" s="61"/>
      <c r="B160" s="61"/>
      <c r="J160" s="61">
        <v>43682</v>
      </c>
      <c r="K160" s="61">
        <v>43773</v>
      </c>
      <c r="N160" s="61">
        <v>43713</v>
      </c>
      <c r="O160" s="61">
        <v>43713</v>
      </c>
      <c r="P160" s="61">
        <v>42162</v>
      </c>
      <c r="Q160" s="61">
        <v>42162</v>
      </c>
      <c r="Z160" s="63">
        <v>43958</v>
      </c>
    </row>
    <row r="161" spans="1:26" x14ac:dyDescent="0.25">
      <c r="A161" s="61"/>
      <c r="B161" s="61"/>
      <c r="J161" s="61">
        <v>43683</v>
      </c>
      <c r="K161" s="61">
        <v>43774</v>
      </c>
      <c r="N161" s="61">
        <v>43714</v>
      </c>
      <c r="O161" s="61">
        <v>43714</v>
      </c>
      <c r="P161" s="61">
        <v>42163</v>
      </c>
      <c r="Q161" s="61">
        <v>42163</v>
      </c>
      <c r="Z161" s="63">
        <v>43959</v>
      </c>
    </row>
    <row r="162" spans="1:26" x14ac:dyDescent="0.25">
      <c r="A162" s="61"/>
      <c r="B162" s="61"/>
      <c r="J162" s="61">
        <v>43684</v>
      </c>
      <c r="K162" s="61">
        <v>43775</v>
      </c>
      <c r="N162" s="61">
        <v>43715</v>
      </c>
      <c r="O162" s="61">
        <v>43715</v>
      </c>
      <c r="P162" s="61">
        <v>42164</v>
      </c>
      <c r="Q162" s="61">
        <v>42164</v>
      </c>
      <c r="Z162" s="63">
        <v>43960</v>
      </c>
    </row>
    <row r="163" spans="1:26" x14ac:dyDescent="0.25">
      <c r="A163" s="61"/>
      <c r="B163" s="61"/>
      <c r="J163" s="61">
        <v>43685</v>
      </c>
      <c r="K163" s="61">
        <v>43776</v>
      </c>
      <c r="N163" s="61">
        <v>43716</v>
      </c>
      <c r="O163" s="61">
        <v>43716</v>
      </c>
      <c r="P163" s="61">
        <v>42165</v>
      </c>
      <c r="Q163" s="61">
        <v>42165</v>
      </c>
      <c r="Z163" s="63">
        <v>43961</v>
      </c>
    </row>
    <row r="164" spans="1:26" x14ac:dyDescent="0.25">
      <c r="A164" s="61"/>
      <c r="B164" s="61"/>
      <c r="J164" s="61">
        <v>43686</v>
      </c>
      <c r="K164" s="61">
        <v>43777</v>
      </c>
      <c r="N164" s="61">
        <v>43717</v>
      </c>
      <c r="O164" s="61">
        <v>43717</v>
      </c>
      <c r="P164" s="61">
        <v>42166</v>
      </c>
      <c r="Q164" s="61">
        <v>42166</v>
      </c>
      <c r="Z164" s="63">
        <v>43962</v>
      </c>
    </row>
    <row r="165" spans="1:26" x14ac:dyDescent="0.25">
      <c r="A165" s="61"/>
      <c r="B165" s="61"/>
      <c r="J165" s="61">
        <v>43687</v>
      </c>
      <c r="K165" s="61">
        <v>43778</v>
      </c>
      <c r="N165" s="61">
        <v>43718</v>
      </c>
      <c r="O165" s="61">
        <v>43718</v>
      </c>
      <c r="P165" s="61">
        <v>42167</v>
      </c>
      <c r="Q165" s="61">
        <v>42167</v>
      </c>
      <c r="Z165" s="63">
        <v>43963</v>
      </c>
    </row>
    <row r="166" spans="1:26" x14ac:dyDescent="0.25">
      <c r="A166" s="61"/>
      <c r="B166" s="61"/>
      <c r="J166" s="61">
        <v>43688</v>
      </c>
      <c r="K166" s="61">
        <v>43779</v>
      </c>
      <c r="N166" s="61">
        <v>43719</v>
      </c>
      <c r="O166" s="61">
        <v>43719</v>
      </c>
      <c r="P166" s="61">
        <v>42168</v>
      </c>
      <c r="Q166" s="61">
        <v>42168</v>
      </c>
      <c r="Z166" s="63">
        <v>43964</v>
      </c>
    </row>
    <row r="167" spans="1:26" x14ac:dyDescent="0.25">
      <c r="A167" s="61"/>
      <c r="B167" s="61"/>
      <c r="J167" s="61">
        <v>43689</v>
      </c>
      <c r="K167" s="61">
        <v>43780</v>
      </c>
      <c r="N167" s="61">
        <v>43720</v>
      </c>
      <c r="O167" s="61">
        <v>43720</v>
      </c>
      <c r="P167" s="61">
        <v>42169</v>
      </c>
      <c r="Q167" s="61">
        <v>42169</v>
      </c>
      <c r="Z167" s="63">
        <v>43965</v>
      </c>
    </row>
    <row r="168" spans="1:26" x14ac:dyDescent="0.25">
      <c r="A168" s="61"/>
      <c r="B168" s="61"/>
      <c r="J168" s="61">
        <v>43690</v>
      </c>
      <c r="K168" s="61">
        <v>43781</v>
      </c>
      <c r="N168" s="61">
        <v>43721</v>
      </c>
      <c r="O168" s="61">
        <v>43721</v>
      </c>
      <c r="P168" s="61">
        <v>42170</v>
      </c>
      <c r="Q168" s="61">
        <v>42170</v>
      </c>
      <c r="Z168" s="63">
        <v>43966</v>
      </c>
    </row>
    <row r="169" spans="1:26" x14ac:dyDescent="0.25">
      <c r="A169" s="61"/>
      <c r="B169" s="61"/>
      <c r="J169" s="61">
        <v>43691</v>
      </c>
      <c r="K169" s="61">
        <v>43782</v>
      </c>
      <c r="N169" s="61">
        <v>43722</v>
      </c>
      <c r="O169" s="61">
        <v>43722</v>
      </c>
      <c r="P169" s="61">
        <v>42171</v>
      </c>
      <c r="Q169" s="61">
        <v>42171</v>
      </c>
      <c r="Z169" s="63">
        <v>43967</v>
      </c>
    </row>
    <row r="170" spans="1:26" x14ac:dyDescent="0.25">
      <c r="A170" s="61"/>
      <c r="B170" s="61"/>
      <c r="J170" s="61">
        <v>43692</v>
      </c>
      <c r="K170" s="61">
        <v>43783</v>
      </c>
      <c r="N170" s="61">
        <v>43723</v>
      </c>
      <c r="O170" s="61">
        <v>43723</v>
      </c>
      <c r="P170" s="61">
        <v>42172</v>
      </c>
      <c r="Q170" s="61">
        <v>42172</v>
      </c>
      <c r="Z170" s="63">
        <v>43968</v>
      </c>
    </row>
    <row r="171" spans="1:26" x14ac:dyDescent="0.25">
      <c r="A171" s="61"/>
      <c r="B171" s="61"/>
      <c r="J171" s="61">
        <v>43693</v>
      </c>
      <c r="K171" s="61">
        <v>43784</v>
      </c>
      <c r="N171" s="61">
        <v>43724</v>
      </c>
      <c r="O171" s="61">
        <v>43724</v>
      </c>
      <c r="P171" s="61">
        <v>42173</v>
      </c>
      <c r="Q171" s="61">
        <v>42173</v>
      </c>
      <c r="Z171" s="63">
        <v>43969</v>
      </c>
    </row>
    <row r="172" spans="1:26" x14ac:dyDescent="0.25">
      <c r="A172" s="61"/>
      <c r="B172" s="61"/>
      <c r="J172" s="61">
        <v>43694</v>
      </c>
      <c r="K172" s="61">
        <v>43785</v>
      </c>
      <c r="N172" s="61">
        <v>43725</v>
      </c>
      <c r="O172" s="61">
        <v>43725</v>
      </c>
      <c r="P172" s="61">
        <v>42174</v>
      </c>
      <c r="Q172" s="61">
        <v>42174</v>
      </c>
      <c r="Z172" s="63">
        <v>43970</v>
      </c>
    </row>
    <row r="173" spans="1:26" x14ac:dyDescent="0.25">
      <c r="A173" s="61"/>
      <c r="B173" s="61"/>
      <c r="J173" s="61">
        <v>43695</v>
      </c>
      <c r="K173" s="61">
        <v>43786</v>
      </c>
      <c r="N173" s="61">
        <v>43726</v>
      </c>
      <c r="O173" s="61">
        <v>43726</v>
      </c>
      <c r="P173" s="61">
        <v>42175</v>
      </c>
      <c r="Q173" s="61">
        <v>42175</v>
      </c>
      <c r="Z173" s="63">
        <v>43971</v>
      </c>
    </row>
    <row r="174" spans="1:26" x14ac:dyDescent="0.25">
      <c r="A174" s="61"/>
      <c r="B174" s="61"/>
      <c r="J174" s="61">
        <v>43696</v>
      </c>
      <c r="K174" s="61">
        <v>43787</v>
      </c>
      <c r="N174" s="61">
        <v>43727</v>
      </c>
      <c r="O174" s="61">
        <v>43727</v>
      </c>
      <c r="P174" s="61">
        <v>42176</v>
      </c>
      <c r="Q174" s="61">
        <v>42176</v>
      </c>
      <c r="Z174" s="63">
        <v>43972</v>
      </c>
    </row>
    <row r="175" spans="1:26" x14ac:dyDescent="0.25">
      <c r="A175" s="61"/>
      <c r="B175" s="61"/>
      <c r="J175" s="61">
        <v>43697</v>
      </c>
      <c r="K175" s="61">
        <v>43788</v>
      </c>
      <c r="N175" s="61">
        <v>43728</v>
      </c>
      <c r="O175" s="61">
        <v>43728</v>
      </c>
      <c r="P175" s="61">
        <v>42177</v>
      </c>
      <c r="Q175" s="61">
        <v>42177</v>
      </c>
      <c r="Z175" s="63">
        <v>43973</v>
      </c>
    </row>
    <row r="176" spans="1:26" x14ac:dyDescent="0.25">
      <c r="A176" s="61"/>
      <c r="B176" s="61"/>
      <c r="J176" s="61">
        <v>43698</v>
      </c>
      <c r="K176" s="61">
        <v>43789</v>
      </c>
      <c r="N176" s="61">
        <v>43729</v>
      </c>
      <c r="O176" s="61">
        <v>43729</v>
      </c>
      <c r="P176" s="61">
        <v>42178</v>
      </c>
      <c r="Q176" s="61">
        <v>42178</v>
      </c>
      <c r="Z176" s="63">
        <v>43974</v>
      </c>
    </row>
    <row r="177" spans="1:26" x14ac:dyDescent="0.25">
      <c r="A177" s="61"/>
      <c r="B177" s="61"/>
      <c r="J177" s="61">
        <v>43699</v>
      </c>
      <c r="K177" s="61">
        <v>43790</v>
      </c>
      <c r="N177" s="61">
        <v>43730</v>
      </c>
      <c r="O177" s="61">
        <v>43730</v>
      </c>
      <c r="P177" s="61">
        <v>42179</v>
      </c>
      <c r="Q177" s="61">
        <v>42179</v>
      </c>
      <c r="Z177" s="63">
        <v>43975</v>
      </c>
    </row>
    <row r="178" spans="1:26" x14ac:dyDescent="0.25">
      <c r="A178" s="61"/>
      <c r="B178" s="61"/>
      <c r="J178" s="61">
        <v>43700</v>
      </c>
      <c r="K178" s="61">
        <v>43791</v>
      </c>
      <c r="N178" s="61">
        <v>43731</v>
      </c>
      <c r="O178" s="61">
        <v>43731</v>
      </c>
      <c r="P178" s="61">
        <v>42180</v>
      </c>
      <c r="Q178" s="61">
        <v>42180</v>
      </c>
      <c r="Z178" s="63">
        <v>43976</v>
      </c>
    </row>
    <row r="179" spans="1:26" x14ac:dyDescent="0.25">
      <c r="A179" s="61"/>
      <c r="B179" s="61"/>
      <c r="J179" s="61">
        <v>43701</v>
      </c>
      <c r="K179" s="61">
        <v>43792</v>
      </c>
      <c r="N179" s="61">
        <v>43732</v>
      </c>
      <c r="O179" s="61">
        <v>43732</v>
      </c>
      <c r="P179" s="61">
        <v>42181</v>
      </c>
      <c r="Q179" s="61">
        <v>42181</v>
      </c>
      <c r="Z179" s="63">
        <v>43977</v>
      </c>
    </row>
    <row r="180" spans="1:26" x14ac:dyDescent="0.25">
      <c r="A180" s="61"/>
      <c r="B180" s="61"/>
      <c r="J180" s="61">
        <v>43702</v>
      </c>
      <c r="K180" s="61">
        <v>43793</v>
      </c>
      <c r="N180" s="61">
        <v>43733</v>
      </c>
      <c r="O180" s="61">
        <v>43733</v>
      </c>
      <c r="P180" s="61">
        <v>42182</v>
      </c>
      <c r="Q180" s="61">
        <v>42182</v>
      </c>
      <c r="Z180" s="63">
        <v>43978</v>
      </c>
    </row>
    <row r="181" spans="1:26" x14ac:dyDescent="0.25">
      <c r="A181" s="61"/>
      <c r="B181" s="61"/>
      <c r="J181" s="61">
        <v>43703</v>
      </c>
      <c r="K181" s="61">
        <v>43794</v>
      </c>
      <c r="N181" s="61">
        <v>43734</v>
      </c>
      <c r="O181" s="61">
        <v>43734</v>
      </c>
      <c r="P181" s="61">
        <v>42183</v>
      </c>
      <c r="Q181" s="61">
        <v>42183</v>
      </c>
      <c r="Z181" s="63">
        <v>43979</v>
      </c>
    </row>
    <row r="182" spans="1:26" x14ac:dyDescent="0.25">
      <c r="A182" s="61"/>
      <c r="B182" s="61"/>
      <c r="J182" s="61">
        <v>43704</v>
      </c>
      <c r="K182" s="61">
        <v>43795</v>
      </c>
      <c r="N182" s="61">
        <v>43735</v>
      </c>
      <c r="O182" s="61">
        <v>43735</v>
      </c>
      <c r="P182" s="61">
        <v>42184</v>
      </c>
      <c r="Q182" s="61">
        <v>42184</v>
      </c>
      <c r="Z182" s="63">
        <v>43980</v>
      </c>
    </row>
    <row r="183" spans="1:26" x14ac:dyDescent="0.25">
      <c r="A183" s="61"/>
      <c r="B183" s="61"/>
      <c r="J183" s="61">
        <v>43705</v>
      </c>
      <c r="K183" s="61">
        <v>43796</v>
      </c>
      <c r="N183" s="61">
        <v>43736</v>
      </c>
      <c r="O183" s="61">
        <v>43736</v>
      </c>
      <c r="P183" s="61">
        <v>42185</v>
      </c>
      <c r="Q183" s="61">
        <v>42185</v>
      </c>
      <c r="Z183" s="63">
        <v>43981</v>
      </c>
    </row>
    <row r="184" spans="1:26" x14ac:dyDescent="0.25">
      <c r="A184" s="61"/>
      <c r="B184" s="61"/>
      <c r="J184" s="61">
        <v>43706</v>
      </c>
      <c r="K184" s="61">
        <v>43797</v>
      </c>
      <c r="N184" s="61">
        <v>43737</v>
      </c>
      <c r="O184" s="61">
        <v>43737</v>
      </c>
      <c r="P184" s="61">
        <v>42186</v>
      </c>
      <c r="Q184" s="61">
        <v>42186</v>
      </c>
      <c r="Z184" s="63">
        <v>43982</v>
      </c>
    </row>
    <row r="185" spans="1:26" x14ac:dyDescent="0.25">
      <c r="A185" s="61"/>
      <c r="B185" s="61"/>
      <c r="J185" s="61">
        <v>43707</v>
      </c>
      <c r="K185" s="61">
        <v>43798</v>
      </c>
      <c r="N185" s="61">
        <v>43738</v>
      </c>
      <c r="O185" s="61">
        <v>43738</v>
      </c>
      <c r="P185" s="61">
        <v>42187</v>
      </c>
      <c r="Q185" s="61">
        <v>42187</v>
      </c>
      <c r="Z185" s="63">
        <v>43983</v>
      </c>
    </row>
    <row r="186" spans="1:26" x14ac:dyDescent="0.25">
      <c r="A186" s="61"/>
      <c r="J186" s="61">
        <v>43708</v>
      </c>
      <c r="K186" s="61">
        <v>43799</v>
      </c>
      <c r="N186" s="61">
        <v>43739</v>
      </c>
      <c r="O186" s="61">
        <v>43739</v>
      </c>
      <c r="P186" s="61">
        <v>42188</v>
      </c>
      <c r="Q186" s="61">
        <v>42188</v>
      </c>
      <c r="Z186" s="63">
        <v>43984</v>
      </c>
    </row>
    <row r="187" spans="1:26" x14ac:dyDescent="0.25">
      <c r="A187" s="61"/>
      <c r="J187" s="61">
        <v>43709</v>
      </c>
      <c r="K187" s="61">
        <v>43800</v>
      </c>
      <c r="N187" s="61">
        <v>43740</v>
      </c>
      <c r="O187" s="61">
        <v>43740</v>
      </c>
      <c r="P187" s="61">
        <v>42189</v>
      </c>
      <c r="Q187" s="61">
        <v>42189</v>
      </c>
      <c r="Z187" s="63">
        <v>43985</v>
      </c>
    </row>
    <row r="188" spans="1:26" x14ac:dyDescent="0.25">
      <c r="J188" s="61">
        <v>43710</v>
      </c>
      <c r="K188" s="61">
        <v>43801</v>
      </c>
      <c r="N188" s="61">
        <v>43741</v>
      </c>
      <c r="O188" s="61">
        <v>43741</v>
      </c>
      <c r="P188" s="61">
        <v>42190</v>
      </c>
      <c r="Q188" s="61">
        <v>42190</v>
      </c>
      <c r="Z188" s="63">
        <v>43986</v>
      </c>
    </row>
    <row r="189" spans="1:26" x14ac:dyDescent="0.25">
      <c r="J189" s="61">
        <v>43711</v>
      </c>
      <c r="K189" s="61">
        <v>43802</v>
      </c>
      <c r="N189" s="61">
        <v>43742</v>
      </c>
      <c r="O189" s="61">
        <v>43742</v>
      </c>
      <c r="P189" s="61">
        <v>42191</v>
      </c>
      <c r="Q189" s="61">
        <v>42191</v>
      </c>
      <c r="Z189" s="63">
        <v>43987</v>
      </c>
    </row>
    <row r="190" spans="1:26" x14ac:dyDescent="0.25">
      <c r="J190" s="61">
        <v>43712</v>
      </c>
      <c r="K190" s="61">
        <v>43803</v>
      </c>
      <c r="N190" s="61">
        <v>43743</v>
      </c>
      <c r="O190" s="61">
        <v>43743</v>
      </c>
      <c r="P190" s="61">
        <v>42192</v>
      </c>
      <c r="Q190" s="61">
        <v>42192</v>
      </c>
      <c r="Z190" s="63">
        <v>43988</v>
      </c>
    </row>
    <row r="191" spans="1:26" x14ac:dyDescent="0.25">
      <c r="J191" s="61">
        <v>43713</v>
      </c>
      <c r="K191" s="61">
        <v>43804</v>
      </c>
      <c r="N191" s="61">
        <v>43744</v>
      </c>
      <c r="O191" s="61">
        <v>43744</v>
      </c>
      <c r="P191" s="61">
        <v>42193</v>
      </c>
      <c r="Q191" s="61">
        <v>42193</v>
      </c>
      <c r="Z191" s="63">
        <v>43989</v>
      </c>
    </row>
    <row r="192" spans="1:26" x14ac:dyDescent="0.25">
      <c r="J192" s="61">
        <v>43714</v>
      </c>
      <c r="K192" s="61">
        <v>43805</v>
      </c>
      <c r="N192" s="61">
        <v>43745</v>
      </c>
      <c r="O192" s="61">
        <v>43745</v>
      </c>
      <c r="P192" s="61">
        <v>42194</v>
      </c>
      <c r="Q192" s="61">
        <v>42194</v>
      </c>
      <c r="Z192" s="63">
        <v>43990</v>
      </c>
    </row>
    <row r="193" spans="10:26" x14ac:dyDescent="0.25">
      <c r="J193" s="61">
        <v>43715</v>
      </c>
      <c r="K193" s="61">
        <v>43806</v>
      </c>
      <c r="N193" s="61">
        <v>43746</v>
      </c>
      <c r="O193" s="61">
        <v>43746</v>
      </c>
      <c r="P193" s="61">
        <v>42195</v>
      </c>
      <c r="Q193" s="61">
        <v>42195</v>
      </c>
      <c r="Z193" s="63">
        <v>43991</v>
      </c>
    </row>
    <row r="194" spans="10:26" x14ac:dyDescent="0.25">
      <c r="J194" s="61">
        <v>43716</v>
      </c>
      <c r="K194" s="61">
        <v>43807</v>
      </c>
      <c r="N194" s="61">
        <v>43747</v>
      </c>
      <c r="O194" s="61">
        <v>43747</v>
      </c>
      <c r="P194" s="61">
        <v>42196</v>
      </c>
      <c r="Q194" s="61">
        <v>42196</v>
      </c>
      <c r="Z194" s="63">
        <v>43992</v>
      </c>
    </row>
    <row r="195" spans="10:26" x14ac:dyDescent="0.25">
      <c r="J195" s="61">
        <v>43717</v>
      </c>
      <c r="K195" s="61">
        <v>43808</v>
      </c>
      <c r="N195" s="61">
        <v>43748</v>
      </c>
      <c r="O195" s="61">
        <v>43748</v>
      </c>
      <c r="P195" s="61">
        <v>42197</v>
      </c>
      <c r="Q195" s="61">
        <v>42197</v>
      </c>
      <c r="Z195" s="63">
        <v>43993</v>
      </c>
    </row>
    <row r="196" spans="10:26" x14ac:dyDescent="0.25">
      <c r="J196" s="61">
        <v>43718</v>
      </c>
      <c r="K196" s="61">
        <v>43809</v>
      </c>
      <c r="N196" s="61">
        <v>43749</v>
      </c>
      <c r="O196" s="61">
        <v>43749</v>
      </c>
      <c r="P196" s="61">
        <v>42198</v>
      </c>
      <c r="Q196" s="61">
        <v>42198</v>
      </c>
      <c r="Z196" s="63">
        <v>43994</v>
      </c>
    </row>
    <row r="197" spans="10:26" x14ac:dyDescent="0.25">
      <c r="J197" s="61">
        <v>43719</v>
      </c>
      <c r="K197" s="61">
        <v>43810</v>
      </c>
      <c r="N197" s="61">
        <v>43750</v>
      </c>
      <c r="O197" s="61">
        <v>43750</v>
      </c>
      <c r="P197" s="61">
        <v>42199</v>
      </c>
      <c r="Q197" s="61">
        <v>42199</v>
      </c>
      <c r="Z197" s="63">
        <v>43995</v>
      </c>
    </row>
    <row r="198" spans="10:26" x14ac:dyDescent="0.25">
      <c r="J198" s="61">
        <v>43720</v>
      </c>
      <c r="K198" s="61">
        <v>43811</v>
      </c>
      <c r="N198" s="61">
        <v>43751</v>
      </c>
      <c r="O198" s="61">
        <v>43751</v>
      </c>
      <c r="P198" s="61">
        <v>42200</v>
      </c>
      <c r="Q198" s="61">
        <v>42200</v>
      </c>
      <c r="Z198" s="63">
        <v>43996</v>
      </c>
    </row>
    <row r="199" spans="10:26" x14ac:dyDescent="0.25">
      <c r="J199" s="61">
        <v>43721</v>
      </c>
      <c r="K199" s="61">
        <v>43812</v>
      </c>
      <c r="N199" s="61">
        <v>43752</v>
      </c>
      <c r="O199" s="61">
        <v>43752</v>
      </c>
      <c r="P199" s="61">
        <v>42201</v>
      </c>
      <c r="Q199" s="61">
        <v>42201</v>
      </c>
      <c r="Z199" s="63">
        <v>43997</v>
      </c>
    </row>
    <row r="200" spans="10:26" x14ac:dyDescent="0.25">
      <c r="J200" s="61">
        <v>43722</v>
      </c>
      <c r="K200" s="61">
        <v>43813</v>
      </c>
      <c r="N200" s="61">
        <v>43753</v>
      </c>
      <c r="O200" s="61">
        <v>43753</v>
      </c>
      <c r="P200" s="61">
        <v>42202</v>
      </c>
      <c r="Q200" s="61">
        <v>42202</v>
      </c>
      <c r="Z200" s="63">
        <v>43998</v>
      </c>
    </row>
    <row r="201" spans="10:26" x14ac:dyDescent="0.25">
      <c r="J201" s="61">
        <v>43723</v>
      </c>
      <c r="K201" s="61">
        <v>43814</v>
      </c>
      <c r="N201" s="61">
        <v>43754</v>
      </c>
      <c r="O201" s="61">
        <v>43754</v>
      </c>
      <c r="P201" s="61">
        <v>42203</v>
      </c>
      <c r="Q201" s="61">
        <v>42203</v>
      </c>
      <c r="Z201" s="63">
        <v>43999</v>
      </c>
    </row>
    <row r="202" spans="10:26" x14ac:dyDescent="0.25">
      <c r="J202" s="61">
        <v>43724</v>
      </c>
      <c r="K202" s="61">
        <v>43815</v>
      </c>
      <c r="N202" s="61">
        <v>43755</v>
      </c>
      <c r="O202" s="61">
        <v>43755</v>
      </c>
      <c r="P202" s="61">
        <v>42204</v>
      </c>
      <c r="Q202" s="61">
        <v>42204</v>
      </c>
      <c r="Z202" s="63">
        <v>44000</v>
      </c>
    </row>
    <row r="203" spans="10:26" x14ac:dyDescent="0.25">
      <c r="J203" s="61">
        <v>43725</v>
      </c>
      <c r="K203" s="61">
        <v>43816</v>
      </c>
      <c r="N203" s="61">
        <v>43756</v>
      </c>
      <c r="O203" s="61">
        <v>43756</v>
      </c>
      <c r="P203" s="61">
        <v>42205</v>
      </c>
      <c r="Q203" s="61">
        <v>42205</v>
      </c>
      <c r="Z203" s="63">
        <v>44001</v>
      </c>
    </row>
    <row r="204" spans="10:26" x14ac:dyDescent="0.25">
      <c r="J204" s="61">
        <v>43726</v>
      </c>
      <c r="K204" s="61">
        <v>43817</v>
      </c>
      <c r="N204" s="61">
        <v>43757</v>
      </c>
      <c r="O204" s="61">
        <v>43757</v>
      </c>
      <c r="P204" s="61">
        <v>42206</v>
      </c>
      <c r="Q204" s="61">
        <v>42206</v>
      </c>
      <c r="Z204" s="63">
        <v>44002</v>
      </c>
    </row>
    <row r="205" spans="10:26" x14ac:dyDescent="0.25">
      <c r="J205" s="61">
        <v>43727</v>
      </c>
      <c r="K205" s="61">
        <v>43818</v>
      </c>
      <c r="N205" s="61">
        <v>43758</v>
      </c>
      <c r="O205" s="61">
        <v>43758</v>
      </c>
      <c r="P205" s="61">
        <v>42207</v>
      </c>
      <c r="Q205" s="61">
        <v>42207</v>
      </c>
      <c r="Z205" s="63">
        <v>44003</v>
      </c>
    </row>
    <row r="206" spans="10:26" x14ac:dyDescent="0.25">
      <c r="J206" s="61">
        <v>43728</v>
      </c>
      <c r="K206" s="61">
        <v>43819</v>
      </c>
      <c r="N206" s="61">
        <v>43759</v>
      </c>
      <c r="O206" s="61">
        <v>43759</v>
      </c>
      <c r="P206" s="61">
        <v>42208</v>
      </c>
      <c r="Q206" s="61">
        <v>42208</v>
      </c>
      <c r="Z206" s="63">
        <v>44004</v>
      </c>
    </row>
    <row r="207" spans="10:26" x14ac:dyDescent="0.25">
      <c r="J207" s="61">
        <v>43729</v>
      </c>
      <c r="K207" s="61">
        <v>43820</v>
      </c>
      <c r="N207" s="61">
        <v>43760</v>
      </c>
      <c r="O207" s="61">
        <v>43760</v>
      </c>
      <c r="P207" s="61">
        <v>42209</v>
      </c>
      <c r="Q207" s="61">
        <v>42209</v>
      </c>
      <c r="Z207" s="63">
        <v>44005</v>
      </c>
    </row>
    <row r="208" spans="10:26" x14ac:dyDescent="0.25">
      <c r="J208" s="61">
        <v>43730</v>
      </c>
      <c r="K208" s="61">
        <v>43821</v>
      </c>
      <c r="N208" s="61">
        <v>43761</v>
      </c>
      <c r="O208" s="61">
        <v>43761</v>
      </c>
      <c r="P208" s="61">
        <v>42210</v>
      </c>
      <c r="Q208" s="61">
        <v>42210</v>
      </c>
      <c r="Z208" s="63">
        <v>44006</v>
      </c>
    </row>
    <row r="209" spans="10:26" x14ac:dyDescent="0.25">
      <c r="J209" s="61">
        <v>43731</v>
      </c>
      <c r="K209" s="61">
        <v>43822</v>
      </c>
      <c r="N209" s="61">
        <v>43762</v>
      </c>
      <c r="O209" s="61">
        <v>43762</v>
      </c>
      <c r="P209" s="61">
        <v>42211</v>
      </c>
      <c r="Q209" s="61">
        <v>42211</v>
      </c>
      <c r="Z209" s="63">
        <v>44007</v>
      </c>
    </row>
    <row r="210" spans="10:26" x14ac:dyDescent="0.25">
      <c r="J210" s="61">
        <v>43732</v>
      </c>
      <c r="K210" s="61">
        <v>43823</v>
      </c>
      <c r="N210" s="61">
        <v>43763</v>
      </c>
      <c r="O210" s="61">
        <v>43763</v>
      </c>
      <c r="P210" s="61">
        <v>42212</v>
      </c>
      <c r="Q210" s="61">
        <v>42212</v>
      </c>
      <c r="Z210" s="63">
        <v>44008</v>
      </c>
    </row>
    <row r="211" spans="10:26" x14ac:dyDescent="0.25">
      <c r="J211" s="61">
        <v>43733</v>
      </c>
      <c r="K211" s="61">
        <v>43824</v>
      </c>
      <c r="N211" s="61">
        <v>43764</v>
      </c>
      <c r="O211" s="61">
        <v>43764</v>
      </c>
      <c r="P211" s="61">
        <v>42213</v>
      </c>
      <c r="Q211" s="61">
        <v>42213</v>
      </c>
      <c r="Z211" s="63">
        <v>44009</v>
      </c>
    </row>
    <row r="212" spans="10:26" x14ac:dyDescent="0.25">
      <c r="J212" s="61">
        <v>43734</v>
      </c>
      <c r="K212" s="61">
        <v>43825</v>
      </c>
      <c r="N212" s="61">
        <v>43765</v>
      </c>
      <c r="O212" s="61">
        <v>43765</v>
      </c>
      <c r="P212" s="61">
        <v>42214</v>
      </c>
      <c r="Q212" s="61">
        <v>42214</v>
      </c>
      <c r="Z212" s="63">
        <v>44010</v>
      </c>
    </row>
    <row r="213" spans="10:26" x14ac:dyDescent="0.25">
      <c r="J213" s="61">
        <v>43735</v>
      </c>
      <c r="K213" s="61">
        <v>43826</v>
      </c>
      <c r="N213" s="61">
        <v>43766</v>
      </c>
      <c r="O213" s="61">
        <v>43766</v>
      </c>
      <c r="P213" s="61">
        <v>42215</v>
      </c>
      <c r="Q213" s="61">
        <v>42215</v>
      </c>
      <c r="Z213" s="63">
        <v>44011</v>
      </c>
    </row>
    <row r="214" spans="10:26" x14ac:dyDescent="0.25">
      <c r="J214" s="61">
        <v>43736</v>
      </c>
      <c r="K214" s="61">
        <v>43827</v>
      </c>
      <c r="N214" s="61">
        <v>43767</v>
      </c>
      <c r="O214" s="61">
        <v>43767</v>
      </c>
      <c r="P214" s="61">
        <v>42216</v>
      </c>
      <c r="Q214" s="61">
        <v>42216</v>
      </c>
      <c r="Z214" s="63">
        <v>44012</v>
      </c>
    </row>
    <row r="215" spans="10:26" x14ac:dyDescent="0.25">
      <c r="J215" s="61">
        <v>43737</v>
      </c>
      <c r="K215" s="61">
        <v>43828</v>
      </c>
      <c r="N215" s="61">
        <v>43768</v>
      </c>
      <c r="O215" s="61">
        <v>43768</v>
      </c>
      <c r="P215" s="61">
        <v>42217</v>
      </c>
      <c r="Q215" s="61">
        <v>42217</v>
      </c>
      <c r="Z215" s="63">
        <v>44013</v>
      </c>
    </row>
    <row r="216" spans="10:26" x14ac:dyDescent="0.25">
      <c r="J216" s="61">
        <v>43738</v>
      </c>
      <c r="K216" s="61">
        <v>43829</v>
      </c>
      <c r="N216" s="61">
        <v>43769</v>
      </c>
      <c r="O216" s="61">
        <v>43769</v>
      </c>
      <c r="P216" s="61">
        <v>42218</v>
      </c>
      <c r="Q216" s="61">
        <v>42218</v>
      </c>
      <c r="Z216" s="63">
        <v>44014</v>
      </c>
    </row>
    <row r="217" spans="10:26" x14ac:dyDescent="0.25">
      <c r="J217" s="61">
        <v>43739</v>
      </c>
      <c r="K217" s="61">
        <v>43830</v>
      </c>
      <c r="N217" s="61">
        <v>43770</v>
      </c>
      <c r="O217" s="61">
        <v>43770</v>
      </c>
      <c r="P217" s="61">
        <v>42219</v>
      </c>
      <c r="Q217" s="61">
        <v>42219</v>
      </c>
      <c r="Z217" s="63">
        <v>44015</v>
      </c>
    </row>
    <row r="218" spans="10:26" x14ac:dyDescent="0.25">
      <c r="J218" s="61">
        <v>43740</v>
      </c>
      <c r="K218" s="61">
        <v>43831</v>
      </c>
      <c r="N218" s="61">
        <v>43771</v>
      </c>
      <c r="O218" s="61">
        <v>43771</v>
      </c>
      <c r="P218" s="61">
        <v>42220</v>
      </c>
      <c r="Q218" s="61">
        <v>42220</v>
      </c>
      <c r="Z218" s="63">
        <v>44016</v>
      </c>
    </row>
    <row r="219" spans="10:26" x14ac:dyDescent="0.25">
      <c r="J219" s="61">
        <v>43741</v>
      </c>
      <c r="K219" s="61">
        <v>43832</v>
      </c>
      <c r="N219" s="61">
        <v>43772</v>
      </c>
      <c r="O219" s="61">
        <v>43772</v>
      </c>
      <c r="P219" s="61">
        <v>42221</v>
      </c>
      <c r="Q219" s="61">
        <v>42221</v>
      </c>
      <c r="Z219" s="63">
        <v>44017</v>
      </c>
    </row>
    <row r="220" spans="10:26" x14ac:dyDescent="0.25">
      <c r="J220" s="61">
        <v>43742</v>
      </c>
      <c r="K220" s="61">
        <v>43833</v>
      </c>
      <c r="N220" s="61">
        <v>43773</v>
      </c>
      <c r="O220" s="61">
        <v>43773</v>
      </c>
      <c r="P220" s="61">
        <v>42222</v>
      </c>
      <c r="Q220" s="61">
        <v>42222</v>
      </c>
      <c r="Z220" s="63">
        <v>44018</v>
      </c>
    </row>
    <row r="221" spans="10:26" x14ac:dyDescent="0.25">
      <c r="J221" s="61">
        <v>43743</v>
      </c>
      <c r="K221" s="61">
        <v>43834</v>
      </c>
      <c r="N221" s="61">
        <v>43774</v>
      </c>
      <c r="O221" s="61">
        <v>43774</v>
      </c>
      <c r="P221" s="61">
        <v>42223</v>
      </c>
      <c r="Q221" s="61">
        <v>42223</v>
      </c>
      <c r="Z221" s="63">
        <v>44019</v>
      </c>
    </row>
    <row r="222" spans="10:26" x14ac:dyDescent="0.25">
      <c r="J222" s="61">
        <v>43744</v>
      </c>
      <c r="K222" s="61">
        <v>43835</v>
      </c>
      <c r="N222" s="61">
        <v>43775</v>
      </c>
      <c r="O222" s="61">
        <v>43775</v>
      </c>
      <c r="P222" s="61">
        <v>42224</v>
      </c>
      <c r="Q222" s="61">
        <v>42224</v>
      </c>
      <c r="Z222" s="63">
        <v>44020</v>
      </c>
    </row>
    <row r="223" spans="10:26" x14ac:dyDescent="0.25">
      <c r="J223" s="61">
        <v>43745</v>
      </c>
      <c r="K223" s="61">
        <v>43836</v>
      </c>
      <c r="N223" s="61">
        <v>43776</v>
      </c>
      <c r="O223" s="61">
        <v>43776</v>
      </c>
      <c r="P223" s="61">
        <v>42225</v>
      </c>
      <c r="Q223" s="61">
        <v>42225</v>
      </c>
      <c r="Z223" s="63">
        <v>44021</v>
      </c>
    </row>
    <row r="224" spans="10:26" x14ac:dyDescent="0.25">
      <c r="J224" s="61">
        <v>43746</v>
      </c>
      <c r="K224" s="61">
        <v>43837</v>
      </c>
      <c r="N224" s="61">
        <v>43777</v>
      </c>
      <c r="O224" s="61">
        <v>43777</v>
      </c>
      <c r="P224" s="61">
        <v>42226</v>
      </c>
      <c r="Q224" s="61">
        <v>42226</v>
      </c>
      <c r="Z224" s="63">
        <v>44022</v>
      </c>
    </row>
    <row r="225" spans="10:26" x14ac:dyDescent="0.25">
      <c r="J225" s="61">
        <v>43747</v>
      </c>
      <c r="K225" s="61">
        <v>43838</v>
      </c>
      <c r="N225" s="61">
        <v>43778</v>
      </c>
      <c r="O225" s="61">
        <v>43778</v>
      </c>
      <c r="P225" s="61">
        <v>42227</v>
      </c>
      <c r="Q225" s="61">
        <v>42227</v>
      </c>
      <c r="Z225" s="63">
        <v>44023</v>
      </c>
    </row>
    <row r="226" spans="10:26" x14ac:dyDescent="0.25">
      <c r="J226" s="61">
        <v>43748</v>
      </c>
      <c r="K226" s="61">
        <v>43839</v>
      </c>
      <c r="N226" s="61">
        <v>43779</v>
      </c>
      <c r="O226" s="61">
        <v>43779</v>
      </c>
      <c r="P226" s="61">
        <v>42228</v>
      </c>
      <c r="Q226" s="61">
        <v>42228</v>
      </c>
      <c r="Z226" s="63">
        <v>44024</v>
      </c>
    </row>
    <row r="227" spans="10:26" x14ac:dyDescent="0.25">
      <c r="J227" s="61">
        <v>43749</v>
      </c>
      <c r="K227" s="61">
        <v>43840</v>
      </c>
      <c r="N227" s="61">
        <v>43780</v>
      </c>
      <c r="O227" s="61">
        <v>43780</v>
      </c>
      <c r="P227" s="61">
        <v>42229</v>
      </c>
      <c r="Q227" s="61">
        <v>42229</v>
      </c>
      <c r="Z227" s="63">
        <v>44025</v>
      </c>
    </row>
    <row r="228" spans="10:26" x14ac:dyDescent="0.25">
      <c r="J228" s="61">
        <v>43750</v>
      </c>
      <c r="K228" s="61">
        <v>43841</v>
      </c>
      <c r="N228" s="61">
        <v>43781</v>
      </c>
      <c r="O228" s="61">
        <v>43781</v>
      </c>
      <c r="P228" s="61">
        <v>42230</v>
      </c>
      <c r="Q228" s="61">
        <v>42230</v>
      </c>
      <c r="Z228" s="63">
        <v>44026</v>
      </c>
    </row>
    <row r="229" spans="10:26" x14ac:dyDescent="0.25">
      <c r="J229" s="61">
        <v>43751</v>
      </c>
      <c r="K229" s="61">
        <v>43842</v>
      </c>
      <c r="N229" s="61">
        <v>43782</v>
      </c>
      <c r="O229" s="61">
        <v>43782</v>
      </c>
      <c r="P229" s="61">
        <v>42231</v>
      </c>
      <c r="Q229" s="61">
        <v>42231</v>
      </c>
      <c r="Z229" s="63">
        <v>44027</v>
      </c>
    </row>
    <row r="230" spans="10:26" x14ac:dyDescent="0.25">
      <c r="J230" s="61">
        <v>43752</v>
      </c>
      <c r="K230" s="61">
        <v>43843</v>
      </c>
      <c r="N230" s="61">
        <v>43783</v>
      </c>
      <c r="O230" s="61">
        <v>43783</v>
      </c>
      <c r="P230" s="61">
        <v>42232</v>
      </c>
      <c r="Q230" s="61">
        <v>42232</v>
      </c>
      <c r="Z230" s="63">
        <v>44028</v>
      </c>
    </row>
    <row r="231" spans="10:26" x14ac:dyDescent="0.25">
      <c r="J231" s="61">
        <v>43753</v>
      </c>
      <c r="K231" s="61">
        <v>43844</v>
      </c>
      <c r="N231" s="61">
        <v>43784</v>
      </c>
      <c r="O231" s="61">
        <v>43784</v>
      </c>
      <c r="P231" s="61">
        <v>42233</v>
      </c>
      <c r="Q231" s="61">
        <v>42233</v>
      </c>
      <c r="Z231" s="63">
        <v>44029</v>
      </c>
    </row>
    <row r="232" spans="10:26" x14ac:dyDescent="0.25">
      <c r="J232" s="61">
        <v>43754</v>
      </c>
      <c r="K232" s="61">
        <v>43845</v>
      </c>
      <c r="N232" s="61">
        <v>43785</v>
      </c>
      <c r="O232" s="61">
        <v>43785</v>
      </c>
      <c r="P232" s="61">
        <v>42234</v>
      </c>
      <c r="Q232" s="61">
        <v>42234</v>
      </c>
      <c r="Z232" s="63">
        <v>44030</v>
      </c>
    </row>
    <row r="233" spans="10:26" x14ac:dyDescent="0.25">
      <c r="J233" s="61">
        <v>43755</v>
      </c>
      <c r="K233" s="61">
        <v>43846</v>
      </c>
      <c r="N233" s="61">
        <v>43786</v>
      </c>
      <c r="O233" s="61">
        <v>43786</v>
      </c>
      <c r="P233" s="61">
        <v>42235</v>
      </c>
      <c r="Q233" s="61">
        <v>42235</v>
      </c>
      <c r="Z233" s="63">
        <v>44031</v>
      </c>
    </row>
    <row r="234" spans="10:26" x14ac:dyDescent="0.25">
      <c r="J234" s="61">
        <v>43756</v>
      </c>
      <c r="K234" s="61">
        <v>43847</v>
      </c>
      <c r="N234" s="61">
        <v>43787</v>
      </c>
      <c r="O234" s="61">
        <v>43787</v>
      </c>
      <c r="P234" s="61">
        <v>42236</v>
      </c>
      <c r="Q234" s="61">
        <v>42236</v>
      </c>
      <c r="Z234" s="63">
        <v>44032</v>
      </c>
    </row>
    <row r="235" spans="10:26" x14ac:dyDescent="0.25">
      <c r="J235" s="61">
        <v>43757</v>
      </c>
      <c r="K235" s="61">
        <v>43848</v>
      </c>
      <c r="N235" s="61">
        <v>43788</v>
      </c>
      <c r="O235" s="61">
        <v>43788</v>
      </c>
      <c r="P235" s="61">
        <v>42237</v>
      </c>
      <c r="Q235" s="61">
        <v>42237</v>
      </c>
      <c r="Z235" s="63">
        <v>44033</v>
      </c>
    </row>
    <row r="236" spans="10:26" x14ac:dyDescent="0.25">
      <c r="J236" s="61">
        <v>43758</v>
      </c>
      <c r="K236" s="61">
        <v>43849</v>
      </c>
      <c r="N236" s="61">
        <v>43789</v>
      </c>
      <c r="O236" s="61">
        <v>43789</v>
      </c>
      <c r="P236" s="61">
        <v>42238</v>
      </c>
      <c r="Q236" s="61">
        <v>42238</v>
      </c>
      <c r="Z236" s="63">
        <v>44034</v>
      </c>
    </row>
    <row r="237" spans="10:26" x14ac:dyDescent="0.25">
      <c r="J237" s="61">
        <v>43759</v>
      </c>
      <c r="K237" s="61">
        <v>43850</v>
      </c>
      <c r="N237" s="61">
        <v>43790</v>
      </c>
      <c r="O237" s="61">
        <v>43790</v>
      </c>
      <c r="P237" s="61">
        <v>42239</v>
      </c>
      <c r="Q237" s="61">
        <v>42239</v>
      </c>
      <c r="Z237" s="63">
        <v>44035</v>
      </c>
    </row>
    <row r="238" spans="10:26" x14ac:dyDescent="0.25">
      <c r="J238" s="61">
        <v>43760</v>
      </c>
      <c r="K238" s="61">
        <v>43851</v>
      </c>
      <c r="N238" s="61">
        <v>43791</v>
      </c>
      <c r="O238" s="61">
        <v>43791</v>
      </c>
      <c r="P238" s="61">
        <v>42240</v>
      </c>
      <c r="Q238" s="61">
        <v>42240</v>
      </c>
      <c r="Z238" s="63">
        <v>44036</v>
      </c>
    </row>
    <row r="239" spans="10:26" x14ac:dyDescent="0.25">
      <c r="J239" s="61">
        <v>43761</v>
      </c>
      <c r="K239" s="61">
        <v>43852</v>
      </c>
      <c r="N239" s="61">
        <v>43792</v>
      </c>
      <c r="O239" s="61">
        <v>43792</v>
      </c>
      <c r="P239" s="61">
        <v>42241</v>
      </c>
      <c r="Q239" s="61">
        <v>42241</v>
      </c>
      <c r="Z239" s="63">
        <v>44037</v>
      </c>
    </row>
    <row r="240" spans="10:26" x14ac:dyDescent="0.25">
      <c r="J240" s="61">
        <v>43762</v>
      </c>
      <c r="K240" s="61">
        <v>43853</v>
      </c>
      <c r="N240" s="61">
        <v>43793</v>
      </c>
      <c r="O240" s="61">
        <v>43793</v>
      </c>
      <c r="P240" s="61">
        <v>42242</v>
      </c>
      <c r="Q240" s="61">
        <v>42242</v>
      </c>
      <c r="Z240" s="63">
        <v>44038</v>
      </c>
    </row>
    <row r="241" spans="10:26" x14ac:dyDescent="0.25">
      <c r="J241" s="61">
        <v>43763</v>
      </c>
      <c r="K241" s="61">
        <v>43854</v>
      </c>
      <c r="N241" s="61">
        <v>43794</v>
      </c>
      <c r="O241" s="61">
        <v>43794</v>
      </c>
      <c r="P241" s="61">
        <v>42243</v>
      </c>
      <c r="Q241" s="61">
        <v>42243</v>
      </c>
      <c r="Z241" s="63">
        <v>44039</v>
      </c>
    </row>
    <row r="242" spans="10:26" x14ac:dyDescent="0.25">
      <c r="J242" s="61">
        <v>43764</v>
      </c>
      <c r="K242" s="61">
        <v>43855</v>
      </c>
      <c r="N242" s="61">
        <v>43795</v>
      </c>
      <c r="O242" s="61">
        <v>43795</v>
      </c>
      <c r="P242" s="61">
        <v>42244</v>
      </c>
      <c r="Q242" s="61">
        <v>42244</v>
      </c>
      <c r="Z242" s="63">
        <v>44040</v>
      </c>
    </row>
    <row r="243" spans="10:26" x14ac:dyDescent="0.25">
      <c r="J243" s="61">
        <v>43765</v>
      </c>
      <c r="K243" s="61">
        <v>43856</v>
      </c>
      <c r="N243" s="61">
        <v>43796</v>
      </c>
      <c r="O243" s="61">
        <v>43796</v>
      </c>
      <c r="P243" s="61">
        <v>42245</v>
      </c>
      <c r="Q243" s="61">
        <v>42245</v>
      </c>
      <c r="Z243" s="63">
        <v>44041</v>
      </c>
    </row>
    <row r="244" spans="10:26" x14ac:dyDescent="0.25">
      <c r="J244" s="61">
        <v>43766</v>
      </c>
      <c r="K244" s="61">
        <v>43857</v>
      </c>
      <c r="N244" s="61">
        <v>43797</v>
      </c>
      <c r="O244" s="61">
        <v>43797</v>
      </c>
      <c r="P244" s="61">
        <v>42246</v>
      </c>
      <c r="Q244" s="61">
        <v>42246</v>
      </c>
      <c r="Z244" s="63">
        <v>44042</v>
      </c>
    </row>
    <row r="245" spans="10:26" x14ac:dyDescent="0.25">
      <c r="J245" s="61">
        <v>43767</v>
      </c>
      <c r="K245" s="61">
        <v>43858</v>
      </c>
      <c r="N245" s="61">
        <v>43798</v>
      </c>
      <c r="O245" s="61">
        <v>43798</v>
      </c>
      <c r="P245" s="61">
        <v>42247</v>
      </c>
      <c r="Q245" s="61">
        <v>42247</v>
      </c>
      <c r="Z245" s="63">
        <v>44043</v>
      </c>
    </row>
    <row r="246" spans="10:26" x14ac:dyDescent="0.25">
      <c r="J246" s="61">
        <v>43768</v>
      </c>
      <c r="K246" s="61">
        <v>43859</v>
      </c>
      <c r="N246" s="61">
        <v>43799</v>
      </c>
      <c r="O246" s="61">
        <v>43799</v>
      </c>
      <c r="P246" s="61">
        <v>42248</v>
      </c>
      <c r="Q246" s="61">
        <v>42248</v>
      </c>
      <c r="Z246" s="63">
        <v>44044</v>
      </c>
    </row>
    <row r="247" spans="10:26" x14ac:dyDescent="0.25">
      <c r="J247" s="61">
        <v>43769</v>
      </c>
      <c r="K247" s="61">
        <v>43860</v>
      </c>
      <c r="N247" s="61">
        <v>43800</v>
      </c>
      <c r="O247" s="61">
        <v>43800</v>
      </c>
      <c r="P247" s="61">
        <v>42249</v>
      </c>
      <c r="Q247" s="61">
        <v>42249</v>
      </c>
      <c r="Z247" s="63">
        <v>44045</v>
      </c>
    </row>
    <row r="248" spans="10:26" x14ac:dyDescent="0.25">
      <c r="J248" s="61">
        <v>43770</v>
      </c>
      <c r="K248" s="61">
        <v>43861</v>
      </c>
      <c r="N248" s="61">
        <v>43801</v>
      </c>
      <c r="O248" s="61">
        <v>43801</v>
      </c>
      <c r="P248" s="61">
        <v>42250</v>
      </c>
      <c r="Q248" s="61">
        <v>42250</v>
      </c>
      <c r="Z248" s="63">
        <v>44046</v>
      </c>
    </row>
    <row r="249" spans="10:26" x14ac:dyDescent="0.25">
      <c r="J249" s="61">
        <v>43771</v>
      </c>
      <c r="K249" s="61">
        <v>43862</v>
      </c>
      <c r="N249" s="61">
        <v>43802</v>
      </c>
      <c r="O249" s="61">
        <v>43802</v>
      </c>
      <c r="P249" s="61">
        <v>42251</v>
      </c>
      <c r="Q249" s="61">
        <v>42251</v>
      </c>
      <c r="Z249" s="63">
        <v>44047</v>
      </c>
    </row>
    <row r="250" spans="10:26" x14ac:dyDescent="0.25">
      <c r="J250" s="61">
        <v>43772</v>
      </c>
      <c r="K250" s="61">
        <v>43863</v>
      </c>
      <c r="N250" s="61">
        <v>43803</v>
      </c>
      <c r="O250" s="61">
        <v>43803</v>
      </c>
      <c r="P250" s="61">
        <v>42252</v>
      </c>
      <c r="Q250" s="61">
        <v>42252</v>
      </c>
      <c r="Z250" s="63">
        <v>44048</v>
      </c>
    </row>
    <row r="251" spans="10:26" x14ac:dyDescent="0.25">
      <c r="J251" s="61">
        <v>43773</v>
      </c>
      <c r="K251" s="61">
        <v>43864</v>
      </c>
      <c r="N251" s="61">
        <v>43804</v>
      </c>
      <c r="O251" s="61">
        <v>43804</v>
      </c>
      <c r="P251" s="61">
        <v>42253</v>
      </c>
      <c r="Q251" s="61">
        <v>42253</v>
      </c>
      <c r="Z251" s="63">
        <v>44049</v>
      </c>
    </row>
    <row r="252" spans="10:26" x14ac:dyDescent="0.25">
      <c r="J252" s="61">
        <v>43774</v>
      </c>
      <c r="K252" s="61">
        <v>43865</v>
      </c>
      <c r="N252" s="61">
        <v>43805</v>
      </c>
      <c r="O252" s="61">
        <v>43805</v>
      </c>
      <c r="P252" s="61">
        <v>42254</v>
      </c>
      <c r="Q252" s="61">
        <v>42254</v>
      </c>
      <c r="Z252" s="63">
        <v>44050</v>
      </c>
    </row>
    <row r="253" spans="10:26" x14ac:dyDescent="0.25">
      <c r="J253" s="61">
        <v>43775</v>
      </c>
      <c r="K253" s="61">
        <v>43866</v>
      </c>
      <c r="N253" s="61">
        <v>43806</v>
      </c>
      <c r="O253" s="61">
        <v>43806</v>
      </c>
      <c r="P253" s="61">
        <v>42255</v>
      </c>
      <c r="Q253" s="61">
        <v>42255</v>
      </c>
      <c r="Z253" s="63">
        <v>44051</v>
      </c>
    </row>
    <row r="254" spans="10:26" x14ac:dyDescent="0.25">
      <c r="J254" s="61">
        <v>43776</v>
      </c>
      <c r="K254" s="61">
        <v>43867</v>
      </c>
      <c r="N254" s="61">
        <v>43807</v>
      </c>
      <c r="O254" s="61">
        <v>43807</v>
      </c>
      <c r="P254" s="61">
        <v>42256</v>
      </c>
      <c r="Q254" s="61">
        <v>42256</v>
      </c>
      <c r="Z254" s="63">
        <v>44052</v>
      </c>
    </row>
    <row r="255" spans="10:26" x14ac:dyDescent="0.25">
      <c r="J255" s="61">
        <v>43777</v>
      </c>
      <c r="K255" s="61">
        <v>43868</v>
      </c>
      <c r="N255" s="61">
        <v>43808</v>
      </c>
      <c r="O255" s="61">
        <v>43808</v>
      </c>
      <c r="P255" s="61">
        <v>42257</v>
      </c>
      <c r="Q255" s="61">
        <v>42257</v>
      </c>
      <c r="Z255" s="63">
        <v>44053</v>
      </c>
    </row>
    <row r="256" spans="10:26" x14ac:dyDescent="0.25">
      <c r="J256" s="61">
        <v>43778</v>
      </c>
      <c r="K256" s="61">
        <v>43869</v>
      </c>
      <c r="N256" s="61">
        <v>43809</v>
      </c>
      <c r="O256" s="61">
        <v>43809</v>
      </c>
      <c r="P256" s="61">
        <v>42258</v>
      </c>
      <c r="Q256" s="61">
        <v>42258</v>
      </c>
      <c r="Z256" s="63">
        <v>44054</v>
      </c>
    </row>
    <row r="257" spans="10:26" x14ac:dyDescent="0.25">
      <c r="J257" s="61">
        <v>43779</v>
      </c>
      <c r="K257" s="61">
        <v>43870</v>
      </c>
      <c r="N257" s="61">
        <v>43810</v>
      </c>
      <c r="O257" s="61">
        <v>43810</v>
      </c>
      <c r="P257" s="61">
        <v>42259</v>
      </c>
      <c r="Q257" s="61">
        <v>42259</v>
      </c>
      <c r="Z257" s="63">
        <v>44055</v>
      </c>
    </row>
    <row r="258" spans="10:26" x14ac:dyDescent="0.25">
      <c r="J258" s="61">
        <v>43780</v>
      </c>
      <c r="K258" s="61">
        <v>43871</v>
      </c>
      <c r="N258" s="61">
        <v>43811</v>
      </c>
      <c r="O258" s="61">
        <v>43811</v>
      </c>
      <c r="P258" s="61">
        <v>42260</v>
      </c>
      <c r="Q258" s="61">
        <v>42260</v>
      </c>
      <c r="Z258" s="63">
        <v>44056</v>
      </c>
    </row>
    <row r="259" spans="10:26" x14ac:dyDescent="0.25">
      <c r="J259" s="61">
        <v>43781</v>
      </c>
      <c r="K259" s="61">
        <v>43872</v>
      </c>
      <c r="N259" s="61">
        <v>43812</v>
      </c>
      <c r="O259" s="61">
        <v>43812</v>
      </c>
      <c r="P259" s="61">
        <v>42261</v>
      </c>
      <c r="Q259" s="61">
        <v>42261</v>
      </c>
      <c r="Z259" s="63">
        <v>44057</v>
      </c>
    </row>
    <row r="260" spans="10:26" x14ac:dyDescent="0.25">
      <c r="J260" s="61">
        <v>43782</v>
      </c>
      <c r="K260" s="61">
        <v>43873</v>
      </c>
      <c r="N260" s="61">
        <v>43813</v>
      </c>
      <c r="O260" s="61">
        <v>43813</v>
      </c>
      <c r="P260" s="61">
        <v>42262</v>
      </c>
      <c r="Q260" s="61">
        <v>42262</v>
      </c>
      <c r="Z260" s="63">
        <v>44058</v>
      </c>
    </row>
    <row r="261" spans="10:26" x14ac:dyDescent="0.25">
      <c r="J261" s="61">
        <v>43783</v>
      </c>
      <c r="K261" s="61">
        <v>43874</v>
      </c>
      <c r="N261" s="61">
        <v>43814</v>
      </c>
      <c r="O261" s="61">
        <v>43814</v>
      </c>
      <c r="P261" s="61">
        <v>42263</v>
      </c>
      <c r="Q261" s="61">
        <v>42263</v>
      </c>
      <c r="Z261" s="63">
        <v>44059</v>
      </c>
    </row>
    <row r="262" spans="10:26" x14ac:dyDescent="0.25">
      <c r="J262" s="61">
        <v>43784</v>
      </c>
      <c r="K262" s="61">
        <v>43875</v>
      </c>
      <c r="N262" s="61">
        <v>43815</v>
      </c>
      <c r="O262" s="61">
        <v>43815</v>
      </c>
      <c r="P262" s="61">
        <v>42264</v>
      </c>
      <c r="Q262" s="61">
        <v>42264</v>
      </c>
      <c r="Z262" s="63">
        <v>44060</v>
      </c>
    </row>
    <row r="263" spans="10:26" x14ac:dyDescent="0.25">
      <c r="J263" s="61">
        <v>43785</v>
      </c>
      <c r="K263" s="61">
        <v>43876</v>
      </c>
      <c r="N263" s="61">
        <v>43816</v>
      </c>
      <c r="O263" s="61">
        <v>43816</v>
      </c>
      <c r="P263" s="61">
        <v>42265</v>
      </c>
      <c r="Q263" s="61">
        <v>42265</v>
      </c>
      <c r="Z263" s="63">
        <v>44061</v>
      </c>
    </row>
    <row r="264" spans="10:26" x14ac:dyDescent="0.25">
      <c r="J264" s="61">
        <v>43786</v>
      </c>
      <c r="K264" s="61">
        <v>43877</v>
      </c>
      <c r="N264" s="61">
        <v>43817</v>
      </c>
      <c r="O264" s="61">
        <v>43817</v>
      </c>
      <c r="P264" s="61">
        <v>42266</v>
      </c>
      <c r="Q264" s="61">
        <v>42266</v>
      </c>
      <c r="Z264" s="63">
        <v>44062</v>
      </c>
    </row>
    <row r="265" spans="10:26" x14ac:dyDescent="0.25">
      <c r="J265" s="61">
        <v>43787</v>
      </c>
      <c r="K265" s="61">
        <v>43878</v>
      </c>
      <c r="N265" s="61">
        <v>43818</v>
      </c>
      <c r="O265" s="61">
        <v>43818</v>
      </c>
      <c r="P265" s="61">
        <v>42267</v>
      </c>
      <c r="Q265" s="61">
        <v>42267</v>
      </c>
      <c r="Z265" s="63">
        <v>44063</v>
      </c>
    </row>
    <row r="266" spans="10:26" x14ac:dyDescent="0.25">
      <c r="J266" s="61">
        <v>43788</v>
      </c>
      <c r="K266" s="61">
        <v>43879</v>
      </c>
      <c r="N266" s="61">
        <v>43819</v>
      </c>
      <c r="O266" s="61">
        <v>43819</v>
      </c>
      <c r="P266" s="61">
        <v>42268</v>
      </c>
      <c r="Q266" s="61">
        <v>42268</v>
      </c>
      <c r="Z266" s="63">
        <v>44064</v>
      </c>
    </row>
    <row r="267" spans="10:26" x14ac:dyDescent="0.25">
      <c r="J267" s="61">
        <v>43789</v>
      </c>
      <c r="K267" s="61">
        <v>43880</v>
      </c>
      <c r="N267" s="61">
        <v>43820</v>
      </c>
      <c r="O267" s="61">
        <v>43820</v>
      </c>
      <c r="P267" s="61">
        <v>42269</v>
      </c>
      <c r="Q267" s="61">
        <v>42269</v>
      </c>
      <c r="Z267" s="63">
        <v>44065</v>
      </c>
    </row>
    <row r="268" spans="10:26" x14ac:dyDescent="0.25">
      <c r="J268" s="61">
        <v>43790</v>
      </c>
      <c r="K268" s="61">
        <v>43881</v>
      </c>
      <c r="N268" s="61">
        <v>43821</v>
      </c>
      <c r="O268" s="61">
        <v>43821</v>
      </c>
      <c r="P268" s="61">
        <v>42270</v>
      </c>
      <c r="Q268" s="61">
        <v>42270</v>
      </c>
      <c r="Z268" s="63">
        <v>44066</v>
      </c>
    </row>
    <row r="269" spans="10:26" x14ac:dyDescent="0.25">
      <c r="J269" s="61">
        <v>43791</v>
      </c>
      <c r="K269" s="61">
        <v>43882</v>
      </c>
      <c r="N269" s="61">
        <v>43822</v>
      </c>
      <c r="O269" s="61">
        <v>43822</v>
      </c>
      <c r="P269" s="61">
        <v>42271</v>
      </c>
      <c r="Q269" s="61">
        <v>42271</v>
      </c>
      <c r="Z269" s="63">
        <v>44067</v>
      </c>
    </row>
    <row r="270" spans="10:26" x14ac:dyDescent="0.25">
      <c r="J270" s="61">
        <v>43792</v>
      </c>
      <c r="K270" s="61">
        <v>43883</v>
      </c>
      <c r="N270" s="61">
        <v>43823</v>
      </c>
      <c r="O270" s="61">
        <v>43823</v>
      </c>
      <c r="P270" s="61">
        <v>42272</v>
      </c>
      <c r="Q270" s="61">
        <v>42272</v>
      </c>
      <c r="Z270" s="63">
        <v>44068</v>
      </c>
    </row>
    <row r="271" spans="10:26" x14ac:dyDescent="0.25">
      <c r="J271" s="61">
        <v>43793</v>
      </c>
      <c r="K271" s="61">
        <v>43884</v>
      </c>
      <c r="N271" s="61">
        <v>43824</v>
      </c>
      <c r="O271" s="61">
        <v>43824</v>
      </c>
      <c r="P271" s="61">
        <v>42273</v>
      </c>
      <c r="Q271" s="61">
        <v>42273</v>
      </c>
      <c r="Z271" s="63">
        <v>44069</v>
      </c>
    </row>
    <row r="272" spans="10:26" x14ac:dyDescent="0.25">
      <c r="J272" s="61">
        <v>43794</v>
      </c>
      <c r="K272" s="61">
        <v>43885</v>
      </c>
      <c r="N272" s="61">
        <v>43825</v>
      </c>
      <c r="O272" s="61">
        <v>43825</v>
      </c>
      <c r="P272" s="61">
        <v>42274</v>
      </c>
      <c r="Q272" s="61">
        <v>42274</v>
      </c>
      <c r="Z272" s="63">
        <v>44070</v>
      </c>
    </row>
    <row r="273" spans="10:26" x14ac:dyDescent="0.25">
      <c r="J273" s="61">
        <v>43795</v>
      </c>
      <c r="K273" s="61">
        <v>43886</v>
      </c>
      <c r="N273" s="61">
        <v>43826</v>
      </c>
      <c r="O273" s="61">
        <v>43826</v>
      </c>
      <c r="P273" s="61">
        <v>42275</v>
      </c>
      <c r="Q273" s="61">
        <v>42275</v>
      </c>
      <c r="Z273" s="63">
        <v>44071</v>
      </c>
    </row>
    <row r="274" spans="10:26" x14ac:dyDescent="0.25">
      <c r="J274" s="61">
        <v>43796</v>
      </c>
      <c r="K274" s="61">
        <v>43887</v>
      </c>
      <c r="N274" s="61">
        <v>43827</v>
      </c>
      <c r="O274" s="61">
        <v>43827</v>
      </c>
      <c r="P274" s="61">
        <v>42276</v>
      </c>
      <c r="Q274" s="61">
        <v>42276</v>
      </c>
      <c r="Z274" s="63">
        <v>44072</v>
      </c>
    </row>
    <row r="275" spans="10:26" x14ac:dyDescent="0.25">
      <c r="J275" s="61">
        <v>43797</v>
      </c>
      <c r="K275" s="61">
        <v>43888</v>
      </c>
      <c r="N275" s="61">
        <v>43828</v>
      </c>
      <c r="O275" s="61">
        <v>43828</v>
      </c>
      <c r="P275" s="61">
        <v>42277</v>
      </c>
      <c r="Q275" s="61">
        <v>42277</v>
      </c>
      <c r="Z275" s="63">
        <v>44073</v>
      </c>
    </row>
    <row r="276" spans="10:26" x14ac:dyDescent="0.25">
      <c r="J276" s="61">
        <v>43798</v>
      </c>
      <c r="K276" s="61">
        <v>43889</v>
      </c>
      <c r="N276" s="61">
        <v>43829</v>
      </c>
      <c r="O276" s="61">
        <v>43829</v>
      </c>
      <c r="P276" s="61">
        <v>42278</v>
      </c>
      <c r="Q276" s="61">
        <v>42278</v>
      </c>
      <c r="Z276" s="63">
        <v>44074</v>
      </c>
    </row>
    <row r="277" spans="10:26" x14ac:dyDescent="0.25">
      <c r="J277" s="61">
        <v>43799</v>
      </c>
      <c r="K277" s="61">
        <v>43890</v>
      </c>
      <c r="N277" s="61">
        <v>43830</v>
      </c>
      <c r="O277" s="61">
        <v>43830</v>
      </c>
      <c r="P277" s="61">
        <v>42279</v>
      </c>
      <c r="Q277" s="61">
        <v>42279</v>
      </c>
      <c r="Z277" s="63">
        <v>44075</v>
      </c>
    </row>
    <row r="278" spans="10:26" x14ac:dyDescent="0.25">
      <c r="J278" s="61">
        <v>43800</v>
      </c>
      <c r="K278" s="61">
        <v>43891</v>
      </c>
      <c r="N278" s="61">
        <v>43831</v>
      </c>
      <c r="O278" s="61">
        <v>43831</v>
      </c>
      <c r="P278" s="61">
        <v>42280</v>
      </c>
      <c r="Q278" s="61">
        <v>42280</v>
      </c>
      <c r="Z278" s="63">
        <v>44076</v>
      </c>
    </row>
    <row r="279" spans="10:26" x14ac:dyDescent="0.25">
      <c r="J279" s="61">
        <v>43801</v>
      </c>
      <c r="K279" s="61">
        <v>43892</v>
      </c>
      <c r="N279" s="61">
        <v>43832</v>
      </c>
      <c r="O279" s="61">
        <v>43832</v>
      </c>
      <c r="P279" s="61">
        <v>42281</v>
      </c>
      <c r="Q279" s="61">
        <v>42281</v>
      </c>
      <c r="Z279" s="63">
        <v>44077</v>
      </c>
    </row>
    <row r="280" spans="10:26" x14ac:dyDescent="0.25">
      <c r="J280" s="61">
        <v>43802</v>
      </c>
      <c r="K280" s="61">
        <v>43893</v>
      </c>
      <c r="N280" s="61">
        <v>43833</v>
      </c>
      <c r="O280" s="61">
        <v>43833</v>
      </c>
      <c r="P280" s="61">
        <v>42282</v>
      </c>
      <c r="Q280" s="61">
        <v>42282</v>
      </c>
      <c r="Z280" s="63">
        <v>44078</v>
      </c>
    </row>
    <row r="281" spans="10:26" x14ac:dyDescent="0.25">
      <c r="J281" s="61">
        <v>43803</v>
      </c>
      <c r="K281" s="61">
        <v>43894</v>
      </c>
      <c r="N281" s="61">
        <v>43834</v>
      </c>
      <c r="O281" s="61">
        <v>43834</v>
      </c>
      <c r="P281" s="61">
        <v>42283</v>
      </c>
      <c r="Q281" s="61">
        <v>42283</v>
      </c>
      <c r="Z281" s="63">
        <v>44079</v>
      </c>
    </row>
    <row r="282" spans="10:26" x14ac:dyDescent="0.25">
      <c r="J282" s="61">
        <v>43804</v>
      </c>
      <c r="K282" s="61">
        <v>43895</v>
      </c>
      <c r="N282" s="61">
        <v>43835</v>
      </c>
      <c r="O282" s="61">
        <v>43835</v>
      </c>
      <c r="P282" s="61">
        <v>42284</v>
      </c>
      <c r="Q282" s="61">
        <v>42284</v>
      </c>
      <c r="Z282" s="63">
        <v>44080</v>
      </c>
    </row>
    <row r="283" spans="10:26" x14ac:dyDescent="0.25">
      <c r="J283" s="61">
        <v>43805</v>
      </c>
      <c r="K283" s="61">
        <v>43896</v>
      </c>
      <c r="N283" s="61">
        <v>43836</v>
      </c>
      <c r="O283" s="61">
        <v>43836</v>
      </c>
      <c r="P283" s="61">
        <v>42285</v>
      </c>
      <c r="Q283" s="61">
        <v>42285</v>
      </c>
      <c r="Z283" s="63">
        <v>44081</v>
      </c>
    </row>
    <row r="284" spans="10:26" x14ac:dyDescent="0.25">
      <c r="J284" s="61">
        <v>43806</v>
      </c>
      <c r="K284" s="61">
        <v>43897</v>
      </c>
      <c r="N284" s="61">
        <v>43837</v>
      </c>
      <c r="O284" s="61">
        <v>43837</v>
      </c>
      <c r="P284" s="61">
        <v>42286</v>
      </c>
      <c r="Q284" s="61">
        <v>42286</v>
      </c>
      <c r="Z284" s="63">
        <v>44082</v>
      </c>
    </row>
    <row r="285" spans="10:26" x14ac:dyDescent="0.25">
      <c r="J285" s="61">
        <v>43807</v>
      </c>
      <c r="K285" s="61">
        <v>43898</v>
      </c>
      <c r="N285" s="61">
        <v>43838</v>
      </c>
      <c r="O285" s="61">
        <v>43838</v>
      </c>
      <c r="P285" s="61">
        <v>42287</v>
      </c>
      <c r="Q285" s="61">
        <v>42287</v>
      </c>
      <c r="Z285" s="63">
        <v>44083</v>
      </c>
    </row>
    <row r="286" spans="10:26" x14ac:dyDescent="0.25">
      <c r="J286" s="61">
        <v>43808</v>
      </c>
      <c r="K286" s="61">
        <v>43899</v>
      </c>
      <c r="N286" s="61">
        <v>43839</v>
      </c>
      <c r="O286" s="61">
        <v>43839</v>
      </c>
      <c r="P286" s="61">
        <v>42288</v>
      </c>
      <c r="Q286" s="61">
        <v>42288</v>
      </c>
      <c r="Z286" s="63">
        <v>44084</v>
      </c>
    </row>
    <row r="287" spans="10:26" x14ac:dyDescent="0.25">
      <c r="J287" s="61">
        <v>43809</v>
      </c>
      <c r="K287" s="61">
        <v>43900</v>
      </c>
      <c r="N287" s="61">
        <v>43840</v>
      </c>
      <c r="O287" s="61">
        <v>43840</v>
      </c>
      <c r="P287" s="61">
        <v>42289</v>
      </c>
      <c r="Q287" s="61">
        <v>42289</v>
      </c>
      <c r="Z287" s="63">
        <v>44085</v>
      </c>
    </row>
    <row r="288" spans="10:26" x14ac:dyDescent="0.25">
      <c r="J288" s="61">
        <v>43810</v>
      </c>
      <c r="K288" s="61">
        <v>43901</v>
      </c>
      <c r="N288" s="61">
        <v>43841</v>
      </c>
      <c r="O288" s="61">
        <v>43841</v>
      </c>
      <c r="P288" s="61">
        <v>42290</v>
      </c>
      <c r="Q288" s="61">
        <v>42290</v>
      </c>
      <c r="Z288" s="63">
        <v>44086</v>
      </c>
    </row>
    <row r="289" spans="10:26" x14ac:dyDescent="0.25">
      <c r="J289" s="61">
        <v>43811</v>
      </c>
      <c r="K289" s="61">
        <v>43902</v>
      </c>
      <c r="N289" s="61">
        <v>43842</v>
      </c>
      <c r="O289" s="61">
        <v>43842</v>
      </c>
      <c r="P289" s="61">
        <v>42291</v>
      </c>
      <c r="Q289" s="61">
        <v>42291</v>
      </c>
      <c r="Z289" s="63">
        <v>44087</v>
      </c>
    </row>
    <row r="290" spans="10:26" x14ac:dyDescent="0.25">
      <c r="J290" s="61">
        <v>43812</v>
      </c>
      <c r="K290" s="61">
        <v>43903</v>
      </c>
      <c r="N290" s="61">
        <v>43843</v>
      </c>
      <c r="O290" s="61">
        <v>43843</v>
      </c>
      <c r="P290" s="61">
        <v>42292</v>
      </c>
      <c r="Q290" s="61">
        <v>42292</v>
      </c>
      <c r="Z290" s="63">
        <v>44088</v>
      </c>
    </row>
    <row r="291" spans="10:26" x14ac:dyDescent="0.25">
      <c r="J291" s="61">
        <v>43813</v>
      </c>
      <c r="K291" s="61">
        <v>43904</v>
      </c>
      <c r="N291" s="61">
        <v>43844</v>
      </c>
      <c r="O291" s="61">
        <v>43844</v>
      </c>
      <c r="P291" s="61">
        <v>42293</v>
      </c>
      <c r="Q291" s="61">
        <v>42293</v>
      </c>
      <c r="Z291" s="63">
        <v>44089</v>
      </c>
    </row>
    <row r="292" spans="10:26" x14ac:dyDescent="0.25">
      <c r="J292" s="61">
        <v>43814</v>
      </c>
      <c r="K292" s="61">
        <v>43905</v>
      </c>
      <c r="N292" s="61">
        <v>43845</v>
      </c>
      <c r="O292" s="61">
        <v>43845</v>
      </c>
      <c r="P292" s="61">
        <v>42294</v>
      </c>
      <c r="Q292" s="61">
        <v>42294</v>
      </c>
      <c r="Z292" s="63">
        <v>44090</v>
      </c>
    </row>
    <row r="293" spans="10:26" x14ac:dyDescent="0.25">
      <c r="J293" s="61">
        <v>43815</v>
      </c>
      <c r="K293" s="61">
        <v>43906</v>
      </c>
      <c r="N293" s="61">
        <v>43846</v>
      </c>
      <c r="O293" s="61">
        <v>43846</v>
      </c>
      <c r="P293" s="61">
        <v>42295</v>
      </c>
      <c r="Q293" s="61">
        <v>42295</v>
      </c>
      <c r="Z293" s="63">
        <v>44091</v>
      </c>
    </row>
    <row r="294" spans="10:26" x14ac:dyDescent="0.25">
      <c r="J294" s="61">
        <v>43816</v>
      </c>
      <c r="K294" s="61">
        <v>43907</v>
      </c>
      <c r="N294" s="61">
        <v>43847</v>
      </c>
      <c r="O294" s="61">
        <v>43847</v>
      </c>
      <c r="P294" s="61">
        <v>42296</v>
      </c>
      <c r="Q294" s="61">
        <v>42296</v>
      </c>
      <c r="Z294" s="63">
        <v>44092</v>
      </c>
    </row>
    <row r="295" spans="10:26" x14ac:dyDescent="0.25">
      <c r="J295" s="61">
        <v>43817</v>
      </c>
      <c r="K295" s="61">
        <v>43908</v>
      </c>
      <c r="N295" s="61">
        <v>43848</v>
      </c>
      <c r="O295" s="61">
        <v>43848</v>
      </c>
      <c r="P295" s="61">
        <v>42297</v>
      </c>
      <c r="Q295" s="61">
        <v>42297</v>
      </c>
      <c r="Z295" s="63">
        <v>44093</v>
      </c>
    </row>
    <row r="296" spans="10:26" x14ac:dyDescent="0.25">
      <c r="J296" s="61">
        <v>43818</v>
      </c>
      <c r="K296" s="61">
        <v>43909</v>
      </c>
      <c r="N296" s="61">
        <v>43849</v>
      </c>
      <c r="O296" s="61">
        <v>43849</v>
      </c>
      <c r="P296" s="61">
        <v>42298</v>
      </c>
      <c r="Q296" s="61">
        <v>42298</v>
      </c>
      <c r="Z296" s="63">
        <v>44094</v>
      </c>
    </row>
    <row r="297" spans="10:26" x14ac:dyDescent="0.25">
      <c r="J297" s="61">
        <v>43819</v>
      </c>
      <c r="K297" s="61">
        <v>43910</v>
      </c>
      <c r="N297" s="61">
        <v>43850</v>
      </c>
      <c r="O297" s="61">
        <v>43850</v>
      </c>
      <c r="P297" s="61">
        <v>42299</v>
      </c>
      <c r="Q297" s="61">
        <v>42299</v>
      </c>
      <c r="Z297" s="63">
        <v>44095</v>
      </c>
    </row>
    <row r="298" spans="10:26" x14ac:dyDescent="0.25">
      <c r="J298" s="61">
        <v>43820</v>
      </c>
      <c r="K298" s="61">
        <v>43911</v>
      </c>
      <c r="N298" s="61">
        <v>43851</v>
      </c>
      <c r="O298" s="61">
        <v>43851</v>
      </c>
      <c r="P298" s="61">
        <v>42300</v>
      </c>
      <c r="Q298" s="61">
        <v>42300</v>
      </c>
      <c r="Z298" s="63">
        <v>44096</v>
      </c>
    </row>
    <row r="299" spans="10:26" x14ac:dyDescent="0.25">
      <c r="J299" s="61">
        <v>43821</v>
      </c>
      <c r="K299" s="61">
        <v>43912</v>
      </c>
      <c r="N299" s="61">
        <v>43852</v>
      </c>
      <c r="O299" s="61">
        <v>43852</v>
      </c>
      <c r="P299" s="61">
        <v>42301</v>
      </c>
      <c r="Q299" s="61">
        <v>42301</v>
      </c>
      <c r="Z299" s="63">
        <v>44097</v>
      </c>
    </row>
    <row r="300" spans="10:26" x14ac:dyDescent="0.25">
      <c r="J300" s="61">
        <v>43822</v>
      </c>
      <c r="K300" s="61">
        <v>43913</v>
      </c>
      <c r="N300" s="61">
        <v>43853</v>
      </c>
      <c r="O300" s="61">
        <v>43853</v>
      </c>
      <c r="P300" s="61">
        <v>42302</v>
      </c>
      <c r="Q300" s="61">
        <v>42302</v>
      </c>
      <c r="Z300" s="63">
        <v>44098</v>
      </c>
    </row>
    <row r="301" spans="10:26" x14ac:dyDescent="0.25">
      <c r="J301" s="61">
        <v>43823</v>
      </c>
      <c r="K301" s="61">
        <v>43914</v>
      </c>
      <c r="N301" s="61">
        <v>43854</v>
      </c>
      <c r="O301" s="61">
        <v>43854</v>
      </c>
      <c r="P301" s="61">
        <v>42303</v>
      </c>
      <c r="Q301" s="61">
        <v>42303</v>
      </c>
      <c r="Z301" s="63">
        <v>44099</v>
      </c>
    </row>
    <row r="302" spans="10:26" x14ac:dyDescent="0.25">
      <c r="J302" s="61">
        <v>43824</v>
      </c>
      <c r="K302" s="61">
        <v>43915</v>
      </c>
      <c r="N302" s="61">
        <v>43855</v>
      </c>
      <c r="O302" s="61">
        <v>43855</v>
      </c>
      <c r="P302" s="61">
        <v>42304</v>
      </c>
      <c r="Q302" s="61">
        <v>42304</v>
      </c>
      <c r="Z302" s="63">
        <v>44100</v>
      </c>
    </row>
    <row r="303" spans="10:26" x14ac:dyDescent="0.25">
      <c r="J303" s="61">
        <v>43825</v>
      </c>
      <c r="K303" s="61">
        <v>43916</v>
      </c>
      <c r="N303" s="61">
        <v>43856</v>
      </c>
      <c r="O303" s="61">
        <v>43856</v>
      </c>
      <c r="P303" s="61">
        <v>42305</v>
      </c>
      <c r="Q303" s="61">
        <v>42305</v>
      </c>
      <c r="Z303" s="63">
        <v>44101</v>
      </c>
    </row>
    <row r="304" spans="10:26" x14ac:dyDescent="0.25">
      <c r="J304" s="61">
        <v>43826</v>
      </c>
      <c r="K304" s="61">
        <v>43917</v>
      </c>
      <c r="N304" s="61">
        <v>43857</v>
      </c>
      <c r="O304" s="61">
        <v>43857</v>
      </c>
      <c r="P304" s="61">
        <v>42306</v>
      </c>
      <c r="Q304" s="61">
        <v>42306</v>
      </c>
      <c r="Z304" s="63">
        <v>44102</v>
      </c>
    </row>
    <row r="305" spans="10:26" x14ac:dyDescent="0.25">
      <c r="J305" s="61">
        <v>43827</v>
      </c>
      <c r="K305" s="61">
        <v>43918</v>
      </c>
      <c r="N305" s="61">
        <v>43858</v>
      </c>
      <c r="O305" s="61">
        <v>43858</v>
      </c>
      <c r="P305" s="61">
        <v>42307</v>
      </c>
      <c r="Q305" s="61">
        <v>42307</v>
      </c>
      <c r="Z305" s="63">
        <v>44103</v>
      </c>
    </row>
    <row r="306" spans="10:26" x14ac:dyDescent="0.25">
      <c r="J306" s="61">
        <v>43828</v>
      </c>
      <c r="K306" s="61">
        <v>43919</v>
      </c>
      <c r="N306" s="61">
        <v>43859</v>
      </c>
      <c r="O306" s="61">
        <v>43859</v>
      </c>
      <c r="P306" s="61">
        <v>42308</v>
      </c>
      <c r="Q306" s="61">
        <v>42308</v>
      </c>
      <c r="Z306" s="63">
        <v>44104</v>
      </c>
    </row>
    <row r="307" spans="10:26" x14ac:dyDescent="0.25">
      <c r="J307" s="61">
        <v>43829</v>
      </c>
      <c r="K307" s="61">
        <v>43920</v>
      </c>
      <c r="N307" s="61">
        <v>43860</v>
      </c>
      <c r="O307" s="61">
        <v>43860</v>
      </c>
      <c r="P307" s="61">
        <v>42309</v>
      </c>
      <c r="Q307" s="61">
        <v>42309</v>
      </c>
      <c r="Z307" s="63">
        <v>44105</v>
      </c>
    </row>
    <row r="308" spans="10:26" x14ac:dyDescent="0.25">
      <c r="J308" s="61">
        <v>43830</v>
      </c>
      <c r="K308" s="61">
        <v>43921</v>
      </c>
      <c r="N308" s="61">
        <v>43861</v>
      </c>
      <c r="O308" s="61">
        <v>43861</v>
      </c>
      <c r="P308" s="61">
        <v>42310</v>
      </c>
      <c r="Q308" s="61">
        <v>42310</v>
      </c>
      <c r="Z308" s="63">
        <v>44106</v>
      </c>
    </row>
    <row r="309" spans="10:26" x14ac:dyDescent="0.25">
      <c r="J309" s="61">
        <v>43831</v>
      </c>
      <c r="K309" s="61">
        <v>43922</v>
      </c>
      <c r="N309" s="61">
        <v>43862</v>
      </c>
      <c r="O309" s="61">
        <v>43862</v>
      </c>
      <c r="P309" s="61">
        <v>42311</v>
      </c>
      <c r="Q309" s="61">
        <v>42311</v>
      </c>
      <c r="Z309" s="63">
        <v>44107</v>
      </c>
    </row>
    <row r="310" spans="10:26" x14ac:dyDescent="0.25">
      <c r="J310" s="61">
        <v>43832</v>
      </c>
      <c r="K310" s="61">
        <v>43923</v>
      </c>
      <c r="N310" s="61">
        <v>43863</v>
      </c>
      <c r="O310" s="61">
        <v>43863</v>
      </c>
      <c r="P310" s="61">
        <v>42312</v>
      </c>
      <c r="Q310" s="61">
        <v>42312</v>
      </c>
      <c r="Z310" s="63">
        <v>44108</v>
      </c>
    </row>
    <row r="311" spans="10:26" x14ac:dyDescent="0.25">
      <c r="J311" s="61">
        <v>43833</v>
      </c>
      <c r="K311" s="61">
        <v>43924</v>
      </c>
      <c r="N311" s="61">
        <v>43864</v>
      </c>
      <c r="O311" s="61">
        <v>43864</v>
      </c>
      <c r="P311" s="61">
        <v>42313</v>
      </c>
      <c r="Q311" s="61">
        <v>42313</v>
      </c>
      <c r="Z311" s="63">
        <v>44109</v>
      </c>
    </row>
    <row r="312" spans="10:26" x14ac:dyDescent="0.25">
      <c r="J312" s="61">
        <v>43834</v>
      </c>
      <c r="K312" s="61">
        <v>43925</v>
      </c>
      <c r="N312" s="61">
        <v>43865</v>
      </c>
      <c r="O312" s="61">
        <v>43865</v>
      </c>
      <c r="P312" s="61">
        <v>42314</v>
      </c>
      <c r="Q312" s="61">
        <v>42314</v>
      </c>
      <c r="Z312" s="63">
        <v>44110</v>
      </c>
    </row>
    <row r="313" spans="10:26" x14ac:dyDescent="0.25">
      <c r="J313" s="61">
        <v>43835</v>
      </c>
      <c r="K313" s="61">
        <v>43926</v>
      </c>
      <c r="N313" s="61">
        <v>43866</v>
      </c>
      <c r="O313" s="61">
        <v>43866</v>
      </c>
      <c r="P313" s="61">
        <v>42315</v>
      </c>
      <c r="Q313" s="61">
        <v>42315</v>
      </c>
      <c r="Z313" s="63">
        <v>44111</v>
      </c>
    </row>
    <row r="314" spans="10:26" x14ac:dyDescent="0.25">
      <c r="J314" s="61">
        <v>43836</v>
      </c>
      <c r="K314" s="61">
        <v>43927</v>
      </c>
      <c r="N314" s="61">
        <v>43867</v>
      </c>
      <c r="O314" s="61">
        <v>43867</v>
      </c>
      <c r="P314" s="61">
        <v>42316</v>
      </c>
      <c r="Q314" s="61">
        <v>42316</v>
      </c>
      <c r="Z314" s="63">
        <v>44112</v>
      </c>
    </row>
    <row r="315" spans="10:26" x14ac:dyDescent="0.25">
      <c r="J315" s="61">
        <v>43837</v>
      </c>
      <c r="K315" s="61">
        <v>43928</v>
      </c>
      <c r="N315" s="61">
        <v>43868</v>
      </c>
      <c r="O315" s="61">
        <v>43868</v>
      </c>
      <c r="P315" s="61">
        <v>42317</v>
      </c>
      <c r="Q315" s="61">
        <v>42317</v>
      </c>
      <c r="Z315" s="63">
        <v>44113</v>
      </c>
    </row>
    <row r="316" spans="10:26" x14ac:dyDescent="0.25">
      <c r="J316" s="61">
        <v>43838</v>
      </c>
      <c r="K316" s="61">
        <v>43929</v>
      </c>
      <c r="N316" s="61">
        <v>43869</v>
      </c>
      <c r="O316" s="61">
        <v>43869</v>
      </c>
      <c r="P316" s="61">
        <v>42318</v>
      </c>
      <c r="Q316" s="61">
        <v>42318</v>
      </c>
      <c r="Z316" s="63">
        <v>44114</v>
      </c>
    </row>
    <row r="317" spans="10:26" x14ac:dyDescent="0.25">
      <c r="J317" s="61">
        <v>43839</v>
      </c>
      <c r="K317" s="61">
        <v>43930</v>
      </c>
      <c r="N317" s="61">
        <v>43870</v>
      </c>
      <c r="O317" s="61">
        <v>43870</v>
      </c>
      <c r="P317" s="61">
        <v>42319</v>
      </c>
      <c r="Q317" s="61">
        <v>42319</v>
      </c>
      <c r="Z317" s="63">
        <v>44115</v>
      </c>
    </row>
    <row r="318" spans="10:26" x14ac:dyDescent="0.25">
      <c r="J318" s="61">
        <v>43840</v>
      </c>
      <c r="K318" s="61">
        <v>43931</v>
      </c>
      <c r="N318" s="61">
        <v>43871</v>
      </c>
      <c r="O318" s="61">
        <v>43871</v>
      </c>
      <c r="P318" s="61">
        <v>42320</v>
      </c>
      <c r="Q318" s="61">
        <v>42320</v>
      </c>
      <c r="Z318" s="63">
        <v>44116</v>
      </c>
    </row>
    <row r="319" spans="10:26" x14ac:dyDescent="0.25">
      <c r="J319" s="61">
        <v>43841</v>
      </c>
      <c r="K319" s="61">
        <v>43932</v>
      </c>
      <c r="N319" s="61">
        <v>43872</v>
      </c>
      <c r="O319" s="61">
        <v>43872</v>
      </c>
      <c r="P319" s="61">
        <v>42321</v>
      </c>
      <c r="Q319" s="61">
        <v>42321</v>
      </c>
      <c r="Z319" s="63">
        <v>44117</v>
      </c>
    </row>
    <row r="320" spans="10:26" x14ac:dyDescent="0.25">
      <c r="J320" s="61">
        <v>43842</v>
      </c>
      <c r="K320" s="61">
        <v>43933</v>
      </c>
      <c r="N320" s="61">
        <v>43873</v>
      </c>
      <c r="O320" s="61">
        <v>43873</v>
      </c>
      <c r="P320" s="61">
        <v>42322</v>
      </c>
      <c r="Q320" s="61">
        <v>42322</v>
      </c>
      <c r="Z320" s="63">
        <v>44118</v>
      </c>
    </row>
    <row r="321" spans="10:26" x14ac:dyDescent="0.25">
      <c r="J321" s="61">
        <v>43843</v>
      </c>
      <c r="K321" s="61">
        <v>43934</v>
      </c>
      <c r="N321" s="61">
        <v>43874</v>
      </c>
      <c r="O321" s="61">
        <v>43874</v>
      </c>
      <c r="P321" s="61">
        <v>42323</v>
      </c>
      <c r="Q321" s="61">
        <v>42323</v>
      </c>
      <c r="Z321" s="63">
        <v>44119</v>
      </c>
    </row>
    <row r="322" spans="10:26" x14ac:dyDescent="0.25">
      <c r="J322" s="61">
        <v>43844</v>
      </c>
      <c r="K322" s="61">
        <v>43935</v>
      </c>
      <c r="N322" s="61">
        <v>43875</v>
      </c>
      <c r="O322" s="61">
        <v>43875</v>
      </c>
      <c r="P322" s="61">
        <v>42324</v>
      </c>
      <c r="Q322" s="61">
        <v>42324</v>
      </c>
      <c r="Z322" s="63">
        <v>44120</v>
      </c>
    </row>
    <row r="323" spans="10:26" x14ac:dyDescent="0.25">
      <c r="J323" s="61">
        <v>43845</v>
      </c>
      <c r="K323" s="61">
        <v>43936</v>
      </c>
      <c r="N323" s="61">
        <v>43876</v>
      </c>
      <c r="O323" s="61">
        <v>43876</v>
      </c>
      <c r="P323" s="61">
        <v>42325</v>
      </c>
      <c r="Q323" s="61">
        <v>42325</v>
      </c>
      <c r="Z323" s="63">
        <v>44121</v>
      </c>
    </row>
    <row r="324" spans="10:26" x14ac:dyDescent="0.25">
      <c r="J324" s="61">
        <v>43846</v>
      </c>
      <c r="K324" s="61">
        <v>43937</v>
      </c>
      <c r="N324" s="61">
        <v>43877</v>
      </c>
      <c r="O324" s="61">
        <v>43877</v>
      </c>
      <c r="P324" s="61">
        <v>42326</v>
      </c>
      <c r="Q324" s="61">
        <v>42326</v>
      </c>
      <c r="Z324" s="63">
        <v>44122</v>
      </c>
    </row>
    <row r="325" spans="10:26" x14ac:dyDescent="0.25">
      <c r="J325" s="61">
        <v>43847</v>
      </c>
      <c r="K325" s="61">
        <v>43938</v>
      </c>
      <c r="N325" s="61">
        <v>43878</v>
      </c>
      <c r="O325" s="61">
        <v>43878</v>
      </c>
      <c r="P325" s="61">
        <v>42327</v>
      </c>
      <c r="Q325" s="61">
        <v>42327</v>
      </c>
      <c r="Z325" s="63">
        <v>44123</v>
      </c>
    </row>
    <row r="326" spans="10:26" x14ac:dyDescent="0.25">
      <c r="J326" s="61">
        <v>43848</v>
      </c>
      <c r="K326" s="61">
        <v>43939</v>
      </c>
      <c r="N326" s="61">
        <v>43879</v>
      </c>
      <c r="O326" s="61">
        <v>43879</v>
      </c>
      <c r="P326" s="61">
        <v>42328</v>
      </c>
      <c r="Q326" s="61">
        <v>42328</v>
      </c>
      <c r="Z326" s="63">
        <v>44124</v>
      </c>
    </row>
    <row r="327" spans="10:26" x14ac:dyDescent="0.25">
      <c r="J327" s="61">
        <v>43849</v>
      </c>
      <c r="K327" s="61">
        <v>43940</v>
      </c>
      <c r="N327" s="61">
        <v>43880</v>
      </c>
      <c r="O327" s="61">
        <v>43880</v>
      </c>
      <c r="P327" s="61">
        <v>42329</v>
      </c>
      <c r="Q327" s="61">
        <v>42329</v>
      </c>
      <c r="Z327" s="63">
        <v>44125</v>
      </c>
    </row>
    <row r="328" spans="10:26" x14ac:dyDescent="0.25">
      <c r="J328" s="61">
        <v>43850</v>
      </c>
      <c r="K328" s="61">
        <v>43941</v>
      </c>
      <c r="N328" s="61">
        <v>43881</v>
      </c>
      <c r="O328" s="61">
        <v>43881</v>
      </c>
      <c r="P328" s="61">
        <v>42330</v>
      </c>
      <c r="Q328" s="61">
        <v>42330</v>
      </c>
      <c r="Z328" s="63">
        <v>44126</v>
      </c>
    </row>
    <row r="329" spans="10:26" x14ac:dyDescent="0.25">
      <c r="J329" s="61">
        <v>43851</v>
      </c>
      <c r="K329" s="61">
        <v>43942</v>
      </c>
      <c r="N329" s="61">
        <v>43882</v>
      </c>
      <c r="O329" s="61">
        <v>43882</v>
      </c>
      <c r="P329" s="61">
        <v>42331</v>
      </c>
      <c r="Q329" s="61">
        <v>42331</v>
      </c>
      <c r="Z329" s="63">
        <v>44127</v>
      </c>
    </row>
    <row r="330" spans="10:26" x14ac:dyDescent="0.25">
      <c r="J330" s="61">
        <v>43852</v>
      </c>
      <c r="K330" s="61">
        <v>43943</v>
      </c>
      <c r="N330" s="61">
        <v>43883</v>
      </c>
      <c r="O330" s="61">
        <v>43883</v>
      </c>
      <c r="P330" s="61">
        <v>42332</v>
      </c>
      <c r="Q330" s="61">
        <v>42332</v>
      </c>
      <c r="Z330" s="63">
        <v>44128</v>
      </c>
    </row>
    <row r="331" spans="10:26" x14ac:dyDescent="0.25">
      <c r="J331" s="61">
        <v>43853</v>
      </c>
      <c r="K331" s="61">
        <v>43944</v>
      </c>
      <c r="N331" s="61">
        <v>43884</v>
      </c>
      <c r="O331" s="61">
        <v>43884</v>
      </c>
      <c r="P331" s="61">
        <v>42333</v>
      </c>
      <c r="Q331" s="61">
        <v>42333</v>
      </c>
      <c r="Z331" s="63">
        <v>44129</v>
      </c>
    </row>
    <row r="332" spans="10:26" x14ac:dyDescent="0.25">
      <c r="J332" s="61">
        <v>43854</v>
      </c>
      <c r="K332" s="61">
        <v>43945</v>
      </c>
      <c r="N332" s="61">
        <v>43885</v>
      </c>
      <c r="O332" s="61">
        <v>43885</v>
      </c>
      <c r="P332" s="61">
        <v>42334</v>
      </c>
      <c r="Q332" s="61">
        <v>42334</v>
      </c>
      <c r="Z332" s="63">
        <v>44130</v>
      </c>
    </row>
    <row r="333" spans="10:26" x14ac:dyDescent="0.25">
      <c r="J333" s="61">
        <v>43855</v>
      </c>
      <c r="K333" s="61">
        <v>43946</v>
      </c>
      <c r="N333" s="61">
        <v>43886</v>
      </c>
      <c r="O333" s="61">
        <v>43886</v>
      </c>
      <c r="P333" s="61">
        <v>42335</v>
      </c>
      <c r="Q333" s="61">
        <v>42335</v>
      </c>
      <c r="Z333" s="63">
        <v>44131</v>
      </c>
    </row>
    <row r="334" spans="10:26" x14ac:dyDescent="0.25">
      <c r="J334" s="61">
        <v>43856</v>
      </c>
      <c r="K334" s="61">
        <v>43947</v>
      </c>
      <c r="N334" s="61">
        <v>43887</v>
      </c>
      <c r="O334" s="61">
        <v>43887</v>
      </c>
      <c r="P334" s="61">
        <v>42336</v>
      </c>
      <c r="Q334" s="61">
        <v>42336</v>
      </c>
      <c r="Z334" s="63">
        <v>44132</v>
      </c>
    </row>
    <row r="335" spans="10:26" x14ac:dyDescent="0.25">
      <c r="J335" s="61">
        <v>43857</v>
      </c>
      <c r="K335" s="61">
        <v>43948</v>
      </c>
      <c r="N335" s="61">
        <v>43888</v>
      </c>
      <c r="O335" s="61">
        <v>43888</v>
      </c>
      <c r="P335" s="61">
        <v>42337</v>
      </c>
      <c r="Q335" s="61">
        <v>42337</v>
      </c>
      <c r="Z335" s="63">
        <v>44133</v>
      </c>
    </row>
    <row r="336" spans="10:26" x14ac:dyDescent="0.25">
      <c r="J336" s="61">
        <v>43858</v>
      </c>
      <c r="K336" s="61">
        <v>43949</v>
      </c>
      <c r="N336" s="61">
        <v>43889</v>
      </c>
      <c r="O336" s="61">
        <v>43889</v>
      </c>
      <c r="P336" s="61">
        <v>42338</v>
      </c>
      <c r="Q336" s="61">
        <v>42338</v>
      </c>
      <c r="Z336" s="63">
        <v>44134</v>
      </c>
    </row>
    <row r="337" spans="10:26" x14ac:dyDescent="0.25">
      <c r="J337" s="61">
        <v>43859</v>
      </c>
      <c r="K337" s="61">
        <v>43950</v>
      </c>
      <c r="N337" s="61">
        <v>43890</v>
      </c>
      <c r="O337" s="61">
        <v>43890</v>
      </c>
      <c r="P337" s="61">
        <v>42339</v>
      </c>
      <c r="Q337" s="61">
        <v>42339</v>
      </c>
      <c r="Z337" s="63">
        <v>44135</v>
      </c>
    </row>
    <row r="338" spans="10:26" x14ac:dyDescent="0.25">
      <c r="J338" s="61">
        <v>43860</v>
      </c>
      <c r="K338" s="61">
        <v>43951</v>
      </c>
      <c r="N338" s="61">
        <v>43891</v>
      </c>
      <c r="O338" s="61">
        <v>43891</v>
      </c>
      <c r="P338" s="61">
        <v>42340</v>
      </c>
      <c r="Q338" s="61">
        <v>42340</v>
      </c>
      <c r="Z338" s="63">
        <v>44136</v>
      </c>
    </row>
    <row r="339" spans="10:26" x14ac:dyDescent="0.25">
      <c r="J339" s="61">
        <v>43861</v>
      </c>
      <c r="K339" s="61">
        <v>43952</v>
      </c>
      <c r="N339" s="61">
        <v>43892</v>
      </c>
      <c r="O339" s="61">
        <v>43892</v>
      </c>
      <c r="P339" s="61">
        <v>42341</v>
      </c>
      <c r="Q339" s="61">
        <v>42341</v>
      </c>
      <c r="Z339" s="63">
        <v>44137</v>
      </c>
    </row>
    <row r="340" spans="10:26" x14ac:dyDescent="0.25">
      <c r="J340" s="61">
        <v>43862</v>
      </c>
      <c r="K340" s="61">
        <v>43953</v>
      </c>
      <c r="N340" s="61">
        <v>43893</v>
      </c>
      <c r="O340" s="61">
        <v>43893</v>
      </c>
      <c r="P340" s="61">
        <v>42342</v>
      </c>
      <c r="Q340" s="61">
        <v>42342</v>
      </c>
      <c r="Z340" s="63">
        <v>44138</v>
      </c>
    </row>
    <row r="341" spans="10:26" x14ac:dyDescent="0.25">
      <c r="J341" s="61">
        <v>43863</v>
      </c>
      <c r="K341" s="61">
        <v>43954</v>
      </c>
      <c r="N341" s="61">
        <v>43894</v>
      </c>
      <c r="O341" s="61">
        <v>43894</v>
      </c>
      <c r="P341" s="61">
        <v>42343</v>
      </c>
      <c r="Q341" s="61">
        <v>42343</v>
      </c>
      <c r="Z341" s="63">
        <v>44139</v>
      </c>
    </row>
    <row r="342" spans="10:26" x14ac:dyDescent="0.25">
      <c r="J342" s="61">
        <v>43864</v>
      </c>
      <c r="K342" s="61">
        <v>43955</v>
      </c>
      <c r="N342" s="61">
        <v>43895</v>
      </c>
      <c r="O342" s="61">
        <v>43895</v>
      </c>
      <c r="P342" s="61">
        <v>42344</v>
      </c>
      <c r="Q342" s="61">
        <v>42344</v>
      </c>
      <c r="Z342" s="63">
        <v>44140</v>
      </c>
    </row>
    <row r="343" spans="10:26" x14ac:dyDescent="0.25">
      <c r="J343" s="61">
        <v>43865</v>
      </c>
      <c r="K343" s="61">
        <v>43956</v>
      </c>
      <c r="N343" s="61">
        <v>43896</v>
      </c>
      <c r="O343" s="61">
        <v>43896</v>
      </c>
      <c r="P343" s="61">
        <v>42345</v>
      </c>
      <c r="Q343" s="61">
        <v>42345</v>
      </c>
      <c r="Z343" s="63">
        <v>44141</v>
      </c>
    </row>
    <row r="344" spans="10:26" x14ac:dyDescent="0.25">
      <c r="J344" s="61">
        <v>43866</v>
      </c>
      <c r="K344" s="61">
        <v>43957</v>
      </c>
      <c r="N344" s="61">
        <v>43897</v>
      </c>
      <c r="O344" s="61">
        <v>43897</v>
      </c>
      <c r="P344" s="61">
        <v>42346</v>
      </c>
      <c r="Q344" s="61">
        <v>42346</v>
      </c>
      <c r="Z344" s="63">
        <v>44142</v>
      </c>
    </row>
    <row r="345" spans="10:26" x14ac:dyDescent="0.25">
      <c r="J345" s="61">
        <v>43867</v>
      </c>
      <c r="K345" s="61">
        <v>43958</v>
      </c>
      <c r="N345" s="61">
        <v>43898</v>
      </c>
      <c r="O345" s="61">
        <v>43898</v>
      </c>
      <c r="P345" s="61">
        <v>42347</v>
      </c>
      <c r="Q345" s="61">
        <v>42347</v>
      </c>
      <c r="Z345" s="63">
        <v>44143</v>
      </c>
    </row>
    <row r="346" spans="10:26" x14ac:dyDescent="0.25">
      <c r="J346" s="61">
        <v>43868</v>
      </c>
      <c r="K346" s="61">
        <v>43959</v>
      </c>
      <c r="N346" s="61">
        <v>43899</v>
      </c>
      <c r="O346" s="61">
        <v>43899</v>
      </c>
      <c r="P346" s="61">
        <v>42348</v>
      </c>
      <c r="Q346" s="61">
        <v>42348</v>
      </c>
      <c r="Z346" s="63">
        <v>44144</v>
      </c>
    </row>
    <row r="347" spans="10:26" x14ac:dyDescent="0.25">
      <c r="J347" s="61">
        <v>43869</v>
      </c>
      <c r="K347" s="61">
        <v>43960</v>
      </c>
      <c r="N347" s="61">
        <v>43900</v>
      </c>
      <c r="O347" s="61">
        <v>43900</v>
      </c>
      <c r="P347" s="61">
        <v>42349</v>
      </c>
      <c r="Q347" s="61">
        <v>42349</v>
      </c>
      <c r="Z347" s="63">
        <v>44145</v>
      </c>
    </row>
    <row r="348" spans="10:26" x14ac:dyDescent="0.25">
      <c r="J348" s="61">
        <v>43870</v>
      </c>
      <c r="K348" s="61">
        <v>43961</v>
      </c>
      <c r="N348" s="61">
        <v>43901</v>
      </c>
      <c r="O348" s="61">
        <v>43901</v>
      </c>
      <c r="P348" s="61">
        <v>42350</v>
      </c>
      <c r="Q348" s="61">
        <v>42350</v>
      </c>
      <c r="Z348" s="63">
        <v>44146</v>
      </c>
    </row>
    <row r="349" spans="10:26" x14ac:dyDescent="0.25">
      <c r="J349" s="61">
        <v>43871</v>
      </c>
      <c r="K349" s="61">
        <v>43962</v>
      </c>
      <c r="N349" s="61">
        <v>43902</v>
      </c>
      <c r="O349" s="61">
        <v>43902</v>
      </c>
      <c r="P349" s="61">
        <v>42351</v>
      </c>
      <c r="Q349" s="61">
        <v>42351</v>
      </c>
      <c r="Z349" s="63">
        <v>44147</v>
      </c>
    </row>
    <row r="350" spans="10:26" x14ac:dyDescent="0.25">
      <c r="J350" s="61">
        <v>43872</v>
      </c>
      <c r="K350" s="61">
        <v>43963</v>
      </c>
      <c r="N350" s="61">
        <v>43903</v>
      </c>
      <c r="O350" s="61">
        <v>43903</v>
      </c>
      <c r="P350" s="61">
        <v>42352</v>
      </c>
      <c r="Q350" s="61">
        <v>42352</v>
      </c>
      <c r="Z350" s="63">
        <v>44148</v>
      </c>
    </row>
    <row r="351" spans="10:26" x14ac:dyDescent="0.25">
      <c r="J351" s="61">
        <v>43873</v>
      </c>
      <c r="K351" s="61">
        <v>43964</v>
      </c>
      <c r="N351" s="61">
        <v>43904</v>
      </c>
      <c r="O351" s="61">
        <v>43904</v>
      </c>
      <c r="P351" s="61">
        <v>42353</v>
      </c>
      <c r="Q351" s="61">
        <v>42353</v>
      </c>
      <c r="Z351" s="63">
        <v>44149</v>
      </c>
    </row>
    <row r="352" spans="10:26" x14ac:dyDescent="0.25">
      <c r="J352" s="61">
        <v>43874</v>
      </c>
      <c r="K352" s="61">
        <v>43965</v>
      </c>
      <c r="N352" s="61">
        <v>43905</v>
      </c>
      <c r="O352" s="61">
        <v>43905</v>
      </c>
      <c r="P352" s="61">
        <v>42354</v>
      </c>
      <c r="Q352" s="61">
        <v>42354</v>
      </c>
      <c r="Z352" s="63">
        <v>44150</v>
      </c>
    </row>
    <row r="353" spans="10:26" x14ac:dyDescent="0.25">
      <c r="J353" s="61">
        <v>43875</v>
      </c>
      <c r="K353" s="61">
        <v>43966</v>
      </c>
      <c r="N353" s="61">
        <v>43906</v>
      </c>
      <c r="O353" s="61">
        <v>43906</v>
      </c>
      <c r="P353" s="61">
        <v>42355</v>
      </c>
      <c r="Q353" s="61">
        <v>42355</v>
      </c>
      <c r="Z353" s="63">
        <v>44151</v>
      </c>
    </row>
    <row r="354" spans="10:26" x14ac:dyDescent="0.25">
      <c r="J354" s="61">
        <v>43876</v>
      </c>
      <c r="K354" s="61">
        <v>43967</v>
      </c>
      <c r="N354" s="61">
        <v>43907</v>
      </c>
      <c r="O354" s="61">
        <v>43907</v>
      </c>
      <c r="P354" s="61">
        <v>42356</v>
      </c>
      <c r="Q354" s="61">
        <v>42356</v>
      </c>
      <c r="Z354" s="63">
        <v>44152</v>
      </c>
    </row>
    <row r="355" spans="10:26" x14ac:dyDescent="0.25">
      <c r="J355" s="61">
        <v>43877</v>
      </c>
      <c r="K355" s="61">
        <v>43968</v>
      </c>
      <c r="N355" s="61">
        <v>43908</v>
      </c>
      <c r="O355" s="61">
        <v>43908</v>
      </c>
      <c r="P355" s="61">
        <v>42357</v>
      </c>
      <c r="Q355" s="61">
        <v>42357</v>
      </c>
      <c r="Z355" s="63">
        <v>44153</v>
      </c>
    </row>
    <row r="356" spans="10:26" x14ac:dyDescent="0.25">
      <c r="J356" s="61">
        <v>43878</v>
      </c>
      <c r="K356" s="61">
        <v>43969</v>
      </c>
      <c r="N356" s="61">
        <v>43909</v>
      </c>
      <c r="O356" s="61">
        <v>43909</v>
      </c>
      <c r="P356" s="61">
        <v>42358</v>
      </c>
      <c r="Q356" s="61">
        <v>42358</v>
      </c>
      <c r="Z356" s="63">
        <v>44154</v>
      </c>
    </row>
    <row r="357" spans="10:26" x14ac:dyDescent="0.25">
      <c r="J357" s="61">
        <v>43879</v>
      </c>
      <c r="K357" s="61">
        <v>43970</v>
      </c>
      <c r="N357" s="61">
        <v>43910</v>
      </c>
      <c r="O357" s="61">
        <v>43910</v>
      </c>
      <c r="P357" s="61">
        <v>42359</v>
      </c>
      <c r="Q357" s="61">
        <v>42359</v>
      </c>
      <c r="Z357" s="63">
        <v>44155</v>
      </c>
    </row>
    <row r="358" spans="10:26" x14ac:dyDescent="0.25">
      <c r="J358" s="61">
        <v>43880</v>
      </c>
      <c r="K358" s="61">
        <v>43971</v>
      </c>
      <c r="N358" s="61">
        <v>43911</v>
      </c>
      <c r="O358" s="61">
        <v>43911</v>
      </c>
      <c r="P358" s="61">
        <v>42360</v>
      </c>
      <c r="Q358" s="61">
        <v>42360</v>
      </c>
      <c r="Z358" s="63">
        <v>44156</v>
      </c>
    </row>
    <row r="359" spans="10:26" x14ac:dyDescent="0.25">
      <c r="J359" s="61">
        <v>43881</v>
      </c>
      <c r="K359" s="61">
        <v>43972</v>
      </c>
      <c r="N359" s="61">
        <v>43912</v>
      </c>
      <c r="O359" s="61">
        <v>43912</v>
      </c>
      <c r="P359" s="61">
        <v>42361</v>
      </c>
      <c r="Q359" s="61">
        <v>42361</v>
      </c>
      <c r="Z359" s="63">
        <v>44157</v>
      </c>
    </row>
    <row r="360" spans="10:26" x14ac:dyDescent="0.25">
      <c r="J360" s="61">
        <v>43882</v>
      </c>
      <c r="K360" s="61">
        <v>43973</v>
      </c>
      <c r="N360" s="61">
        <v>43913</v>
      </c>
      <c r="O360" s="61">
        <v>43913</v>
      </c>
      <c r="P360" s="61">
        <v>42362</v>
      </c>
      <c r="Q360" s="61">
        <v>42362</v>
      </c>
      <c r="Z360" s="63">
        <v>44158</v>
      </c>
    </row>
    <row r="361" spans="10:26" x14ac:dyDescent="0.25">
      <c r="J361" s="61">
        <v>43883</v>
      </c>
      <c r="K361" s="61">
        <v>43974</v>
      </c>
      <c r="N361" s="61">
        <v>43914</v>
      </c>
      <c r="O361" s="61">
        <v>43914</v>
      </c>
      <c r="P361" s="61">
        <v>42363</v>
      </c>
      <c r="Q361" s="61">
        <v>42363</v>
      </c>
      <c r="Z361" s="63">
        <v>44159</v>
      </c>
    </row>
    <row r="362" spans="10:26" x14ac:dyDescent="0.25">
      <c r="J362" s="61">
        <v>43884</v>
      </c>
      <c r="K362" s="61">
        <v>43975</v>
      </c>
      <c r="N362" s="61">
        <v>43915</v>
      </c>
      <c r="O362" s="61">
        <v>43915</v>
      </c>
      <c r="P362" s="61">
        <v>42364</v>
      </c>
      <c r="Q362" s="61">
        <v>42364</v>
      </c>
      <c r="Z362" s="63">
        <v>44160</v>
      </c>
    </row>
    <row r="363" spans="10:26" x14ac:dyDescent="0.25">
      <c r="J363" s="61">
        <v>43885</v>
      </c>
      <c r="K363" s="61">
        <v>43976</v>
      </c>
      <c r="N363" s="61">
        <v>43916</v>
      </c>
      <c r="O363" s="61">
        <v>43916</v>
      </c>
      <c r="P363" s="61">
        <v>42365</v>
      </c>
      <c r="Q363" s="61">
        <v>42365</v>
      </c>
      <c r="Z363" s="63">
        <v>44161</v>
      </c>
    </row>
    <row r="364" spans="10:26" x14ac:dyDescent="0.25">
      <c r="J364" s="61">
        <v>43886</v>
      </c>
      <c r="K364" s="61">
        <v>43977</v>
      </c>
      <c r="N364" s="61">
        <v>43917</v>
      </c>
      <c r="O364" s="61">
        <v>43917</v>
      </c>
      <c r="P364" s="61">
        <v>42366</v>
      </c>
      <c r="Q364" s="61">
        <v>42366</v>
      </c>
      <c r="Z364" s="63">
        <v>44162</v>
      </c>
    </row>
    <row r="365" spans="10:26" x14ac:dyDescent="0.25">
      <c r="J365" s="61">
        <v>43887</v>
      </c>
      <c r="K365" s="61">
        <v>43978</v>
      </c>
      <c r="N365" s="61">
        <v>43918</v>
      </c>
      <c r="O365" s="61">
        <v>43918</v>
      </c>
      <c r="P365" s="61">
        <v>42367</v>
      </c>
      <c r="Q365" s="61">
        <v>42367</v>
      </c>
      <c r="Z365" s="63">
        <v>44163</v>
      </c>
    </row>
    <row r="366" spans="10:26" x14ac:dyDescent="0.25">
      <c r="J366" s="61">
        <v>43888</v>
      </c>
      <c r="K366" s="61">
        <v>43979</v>
      </c>
      <c r="N366" s="61">
        <v>43919</v>
      </c>
      <c r="O366" s="61">
        <v>43919</v>
      </c>
      <c r="P366" s="61">
        <v>42368</v>
      </c>
      <c r="Q366" s="61">
        <v>42368</v>
      </c>
      <c r="Z366" s="63">
        <v>44164</v>
      </c>
    </row>
    <row r="367" spans="10:26" x14ac:dyDescent="0.25">
      <c r="J367" s="61">
        <v>43889</v>
      </c>
      <c r="K367" s="61">
        <v>43980</v>
      </c>
      <c r="N367" s="61">
        <v>43920</v>
      </c>
      <c r="O367" s="61">
        <v>43920</v>
      </c>
      <c r="P367" s="61">
        <v>42369</v>
      </c>
      <c r="Q367" s="61">
        <v>42369</v>
      </c>
      <c r="Z367" s="63">
        <v>44165</v>
      </c>
    </row>
    <row r="368" spans="10:26" x14ac:dyDescent="0.25">
      <c r="J368" s="61">
        <v>43890</v>
      </c>
      <c r="K368" s="61">
        <v>43981</v>
      </c>
      <c r="N368" s="61">
        <v>43921</v>
      </c>
      <c r="O368" s="61">
        <v>43921</v>
      </c>
      <c r="P368" s="61">
        <v>42370</v>
      </c>
      <c r="Q368" s="61">
        <v>42370</v>
      </c>
      <c r="Z368" s="63">
        <v>44166</v>
      </c>
    </row>
    <row r="369" spans="10:26" x14ac:dyDescent="0.25">
      <c r="J369" s="61">
        <v>43891</v>
      </c>
      <c r="K369" s="61">
        <v>43982</v>
      </c>
      <c r="N369" s="61">
        <v>43922</v>
      </c>
      <c r="O369" s="61">
        <v>43922</v>
      </c>
      <c r="P369" s="61">
        <v>42371</v>
      </c>
      <c r="Q369" s="61">
        <v>42371</v>
      </c>
      <c r="Z369" s="63">
        <v>44167</v>
      </c>
    </row>
    <row r="370" spans="10:26" x14ac:dyDescent="0.25">
      <c r="J370" s="61">
        <v>43892</v>
      </c>
      <c r="K370" s="61">
        <v>43983</v>
      </c>
      <c r="N370" s="61">
        <v>43923</v>
      </c>
      <c r="O370" s="61">
        <v>43923</v>
      </c>
      <c r="P370" s="61">
        <v>42372</v>
      </c>
      <c r="Q370" s="61">
        <v>42372</v>
      </c>
      <c r="Z370" s="63">
        <v>44168</v>
      </c>
    </row>
    <row r="371" spans="10:26" x14ac:dyDescent="0.25">
      <c r="J371" s="61">
        <v>43893</v>
      </c>
      <c r="K371" s="61">
        <v>43984</v>
      </c>
      <c r="N371" s="61">
        <v>43924</v>
      </c>
      <c r="O371" s="61">
        <v>43924</v>
      </c>
      <c r="P371" s="61">
        <v>42373</v>
      </c>
      <c r="Q371" s="61">
        <v>42373</v>
      </c>
      <c r="Z371" s="63">
        <v>44169</v>
      </c>
    </row>
    <row r="372" spans="10:26" x14ac:dyDescent="0.25">
      <c r="J372" s="61">
        <v>43894</v>
      </c>
      <c r="K372" s="61">
        <v>43985</v>
      </c>
      <c r="N372" s="61">
        <v>43925</v>
      </c>
      <c r="O372" s="61">
        <v>43925</v>
      </c>
      <c r="P372" s="61">
        <v>42374</v>
      </c>
      <c r="Q372" s="61">
        <v>42374</v>
      </c>
      <c r="Z372" s="63">
        <v>44170</v>
      </c>
    </row>
    <row r="373" spans="10:26" x14ac:dyDescent="0.25">
      <c r="J373" s="61">
        <v>43895</v>
      </c>
      <c r="K373" s="61">
        <v>43986</v>
      </c>
      <c r="N373" s="61">
        <v>43926</v>
      </c>
      <c r="O373" s="61">
        <v>43926</v>
      </c>
      <c r="P373" s="61">
        <v>42375</v>
      </c>
      <c r="Q373" s="61">
        <v>42375</v>
      </c>
      <c r="Z373" s="63">
        <v>44171</v>
      </c>
    </row>
    <row r="374" spans="10:26" x14ac:dyDescent="0.25">
      <c r="J374" s="61">
        <v>43896</v>
      </c>
      <c r="K374" s="61">
        <v>43987</v>
      </c>
      <c r="N374" s="61">
        <v>43927</v>
      </c>
      <c r="O374" s="61">
        <v>43927</v>
      </c>
      <c r="P374" s="61">
        <v>42376</v>
      </c>
      <c r="Q374" s="61">
        <v>42376</v>
      </c>
      <c r="Z374" s="63">
        <v>44172</v>
      </c>
    </row>
    <row r="375" spans="10:26" x14ac:dyDescent="0.25">
      <c r="J375" s="61">
        <v>43897</v>
      </c>
      <c r="K375" s="61">
        <v>43988</v>
      </c>
      <c r="N375" s="61">
        <v>43928</v>
      </c>
      <c r="O375" s="61">
        <v>43928</v>
      </c>
      <c r="P375" s="61">
        <v>42377</v>
      </c>
      <c r="Q375" s="61">
        <v>42377</v>
      </c>
      <c r="Z375" s="63">
        <v>44173</v>
      </c>
    </row>
    <row r="376" spans="10:26" x14ac:dyDescent="0.25">
      <c r="J376" s="61">
        <v>43898</v>
      </c>
      <c r="K376" s="61">
        <v>43989</v>
      </c>
      <c r="N376" s="61">
        <v>43929</v>
      </c>
      <c r="O376" s="61">
        <v>43929</v>
      </c>
      <c r="P376" s="61">
        <v>42378</v>
      </c>
      <c r="Q376" s="61">
        <v>42378</v>
      </c>
      <c r="Z376" s="63">
        <v>44174</v>
      </c>
    </row>
    <row r="377" spans="10:26" x14ac:dyDescent="0.25">
      <c r="J377" s="61">
        <v>43899</v>
      </c>
      <c r="K377" s="61">
        <v>43990</v>
      </c>
      <c r="N377" s="61">
        <v>43930</v>
      </c>
      <c r="O377" s="61">
        <v>43930</v>
      </c>
      <c r="P377" s="61">
        <v>42379</v>
      </c>
      <c r="Q377" s="61">
        <v>42379</v>
      </c>
      <c r="Z377" s="63">
        <v>44175</v>
      </c>
    </row>
    <row r="378" spans="10:26" x14ac:dyDescent="0.25">
      <c r="J378" s="61">
        <v>43900</v>
      </c>
      <c r="K378" s="61">
        <v>43991</v>
      </c>
      <c r="N378" s="61">
        <v>43931</v>
      </c>
      <c r="O378" s="61">
        <v>43931</v>
      </c>
      <c r="P378" s="61">
        <v>42380</v>
      </c>
      <c r="Q378" s="61">
        <v>42380</v>
      </c>
      <c r="Z378" s="63">
        <v>44176</v>
      </c>
    </row>
    <row r="379" spans="10:26" x14ac:dyDescent="0.25">
      <c r="J379" s="61">
        <v>43901</v>
      </c>
      <c r="K379" s="61">
        <v>43992</v>
      </c>
      <c r="N379" s="61">
        <v>43932</v>
      </c>
      <c r="O379" s="61">
        <v>43932</v>
      </c>
      <c r="P379" s="61">
        <v>42381</v>
      </c>
      <c r="Q379" s="61">
        <v>42381</v>
      </c>
      <c r="Z379" s="63">
        <v>44177</v>
      </c>
    </row>
    <row r="380" spans="10:26" x14ac:dyDescent="0.25">
      <c r="J380" s="61">
        <v>43902</v>
      </c>
      <c r="K380" s="61">
        <v>43993</v>
      </c>
      <c r="N380" s="61">
        <v>43933</v>
      </c>
      <c r="O380" s="61">
        <v>43933</v>
      </c>
      <c r="P380" s="61">
        <v>42382</v>
      </c>
      <c r="Q380" s="61">
        <v>42382</v>
      </c>
      <c r="Z380" s="63">
        <v>44178</v>
      </c>
    </row>
    <row r="381" spans="10:26" x14ac:dyDescent="0.25">
      <c r="J381" s="61">
        <v>43903</v>
      </c>
      <c r="K381" s="61">
        <v>43994</v>
      </c>
      <c r="N381" s="61">
        <v>43934</v>
      </c>
      <c r="O381" s="61">
        <v>43934</v>
      </c>
      <c r="P381" s="61">
        <v>42383</v>
      </c>
      <c r="Q381" s="61">
        <v>42383</v>
      </c>
      <c r="Z381" s="63">
        <v>44179</v>
      </c>
    </row>
    <row r="382" spans="10:26" x14ac:dyDescent="0.25">
      <c r="J382" s="61">
        <v>43904</v>
      </c>
      <c r="K382" s="61">
        <v>43995</v>
      </c>
      <c r="N382" s="61">
        <v>43935</v>
      </c>
      <c r="O382" s="61">
        <v>43935</v>
      </c>
      <c r="P382" s="61">
        <v>42384</v>
      </c>
      <c r="Q382" s="61">
        <v>42384</v>
      </c>
      <c r="Z382" s="63">
        <v>44180</v>
      </c>
    </row>
    <row r="383" spans="10:26" x14ac:dyDescent="0.25">
      <c r="J383" s="61">
        <v>43905</v>
      </c>
      <c r="K383" s="61">
        <v>43996</v>
      </c>
      <c r="N383" s="61">
        <v>43936</v>
      </c>
      <c r="O383" s="61">
        <v>43936</v>
      </c>
      <c r="P383" s="61">
        <v>42385</v>
      </c>
      <c r="Q383" s="61">
        <v>42385</v>
      </c>
      <c r="Z383" s="63">
        <v>44181</v>
      </c>
    </row>
    <row r="384" spans="10:26" x14ac:dyDescent="0.25">
      <c r="J384" s="61">
        <v>43906</v>
      </c>
      <c r="K384" s="61">
        <v>43997</v>
      </c>
      <c r="N384" s="61">
        <v>43937</v>
      </c>
      <c r="O384" s="61">
        <v>43937</v>
      </c>
      <c r="P384" s="61">
        <v>42386</v>
      </c>
      <c r="Q384" s="61">
        <v>42386</v>
      </c>
      <c r="Z384" s="63">
        <v>44182</v>
      </c>
    </row>
    <row r="385" spans="10:26" x14ac:dyDescent="0.25">
      <c r="J385" s="61">
        <v>43907</v>
      </c>
      <c r="K385" s="61">
        <v>43998</v>
      </c>
      <c r="N385" s="61">
        <v>43938</v>
      </c>
      <c r="O385" s="61">
        <v>43938</v>
      </c>
      <c r="P385" s="61">
        <v>42387</v>
      </c>
      <c r="Q385" s="61">
        <v>42387</v>
      </c>
      <c r="Z385" s="63">
        <v>44183</v>
      </c>
    </row>
    <row r="386" spans="10:26" x14ac:dyDescent="0.25">
      <c r="J386" s="61">
        <v>43908</v>
      </c>
      <c r="K386" s="61">
        <v>43999</v>
      </c>
      <c r="N386" s="61">
        <v>43939</v>
      </c>
      <c r="O386" s="61">
        <v>43939</v>
      </c>
      <c r="P386" s="61">
        <v>42388</v>
      </c>
      <c r="Q386" s="61">
        <v>42388</v>
      </c>
      <c r="Z386" s="63">
        <v>44184</v>
      </c>
    </row>
    <row r="387" spans="10:26" x14ac:dyDescent="0.25">
      <c r="J387" s="61">
        <v>43909</v>
      </c>
      <c r="K387" s="61">
        <v>44000</v>
      </c>
      <c r="N387" s="61">
        <v>43940</v>
      </c>
      <c r="O387" s="61">
        <v>43940</v>
      </c>
      <c r="P387" s="61">
        <v>42389</v>
      </c>
      <c r="Q387" s="61">
        <v>42389</v>
      </c>
      <c r="Z387" s="63">
        <v>44185</v>
      </c>
    </row>
    <row r="388" spans="10:26" x14ac:dyDescent="0.25">
      <c r="J388" s="61">
        <v>43910</v>
      </c>
      <c r="K388" s="61">
        <v>44001</v>
      </c>
      <c r="N388" s="61">
        <v>43941</v>
      </c>
      <c r="O388" s="61">
        <v>43941</v>
      </c>
      <c r="P388" s="61">
        <v>42390</v>
      </c>
      <c r="Q388" s="61">
        <v>42390</v>
      </c>
      <c r="Z388" s="63">
        <v>44186</v>
      </c>
    </row>
    <row r="389" spans="10:26" x14ac:dyDescent="0.25">
      <c r="J389" s="61">
        <v>43911</v>
      </c>
      <c r="K389" s="61">
        <v>44002</v>
      </c>
      <c r="N389" s="61">
        <v>43942</v>
      </c>
      <c r="O389" s="61">
        <v>43942</v>
      </c>
      <c r="P389" s="61">
        <v>42391</v>
      </c>
      <c r="Q389" s="61">
        <v>42391</v>
      </c>
      <c r="Z389" s="63">
        <v>44187</v>
      </c>
    </row>
    <row r="390" spans="10:26" x14ac:dyDescent="0.25">
      <c r="J390" s="61">
        <v>43912</v>
      </c>
      <c r="K390" s="61">
        <v>44003</v>
      </c>
      <c r="N390" s="61">
        <v>43943</v>
      </c>
      <c r="O390" s="61">
        <v>43943</v>
      </c>
      <c r="P390" s="61">
        <v>42392</v>
      </c>
      <c r="Q390" s="61">
        <v>42392</v>
      </c>
      <c r="Z390" s="63">
        <v>44188</v>
      </c>
    </row>
    <row r="391" spans="10:26" x14ac:dyDescent="0.25">
      <c r="J391" s="61">
        <v>43913</v>
      </c>
      <c r="K391" s="61">
        <v>44004</v>
      </c>
      <c r="N391" s="61">
        <v>43944</v>
      </c>
      <c r="O391" s="61">
        <v>43944</v>
      </c>
      <c r="P391" s="61">
        <v>42393</v>
      </c>
      <c r="Q391" s="61">
        <v>42393</v>
      </c>
      <c r="Z391" s="63">
        <v>44189</v>
      </c>
    </row>
    <row r="392" spans="10:26" x14ac:dyDescent="0.25">
      <c r="J392" s="61">
        <v>43914</v>
      </c>
      <c r="K392" s="61">
        <v>44005</v>
      </c>
      <c r="N392" s="61">
        <v>43945</v>
      </c>
      <c r="O392" s="61">
        <v>43945</v>
      </c>
      <c r="P392" s="61">
        <v>42394</v>
      </c>
      <c r="Q392" s="61">
        <v>42394</v>
      </c>
      <c r="Z392" s="63">
        <v>44190</v>
      </c>
    </row>
    <row r="393" spans="10:26" x14ac:dyDescent="0.25">
      <c r="J393" s="61">
        <v>43915</v>
      </c>
      <c r="K393" s="61">
        <v>44006</v>
      </c>
      <c r="N393" s="61">
        <v>43946</v>
      </c>
      <c r="O393" s="61">
        <v>43946</v>
      </c>
      <c r="P393" s="61">
        <v>42395</v>
      </c>
      <c r="Q393" s="61">
        <v>42395</v>
      </c>
      <c r="Z393" s="63">
        <v>44191</v>
      </c>
    </row>
    <row r="394" spans="10:26" x14ac:dyDescent="0.25">
      <c r="J394" s="61">
        <v>43916</v>
      </c>
      <c r="K394" s="61">
        <v>44007</v>
      </c>
      <c r="N394" s="61">
        <v>43947</v>
      </c>
      <c r="O394" s="61">
        <v>43947</v>
      </c>
      <c r="P394" s="61">
        <v>42396</v>
      </c>
      <c r="Q394" s="61">
        <v>42396</v>
      </c>
      <c r="Z394" s="63">
        <v>44192</v>
      </c>
    </row>
    <row r="395" spans="10:26" x14ac:dyDescent="0.25">
      <c r="J395" s="61">
        <v>43917</v>
      </c>
      <c r="K395" s="61">
        <v>44008</v>
      </c>
      <c r="N395" s="61">
        <v>43948</v>
      </c>
      <c r="O395" s="61">
        <v>43948</v>
      </c>
      <c r="P395" s="61">
        <v>42397</v>
      </c>
      <c r="Q395" s="61">
        <v>42397</v>
      </c>
      <c r="Z395" s="63">
        <v>44193</v>
      </c>
    </row>
    <row r="396" spans="10:26" x14ac:dyDescent="0.25">
      <c r="J396" s="61">
        <v>43918</v>
      </c>
      <c r="K396" s="61">
        <v>44009</v>
      </c>
      <c r="N396" s="61">
        <v>43949</v>
      </c>
      <c r="O396" s="61">
        <v>43949</v>
      </c>
      <c r="P396" s="61">
        <v>42398</v>
      </c>
      <c r="Q396" s="61">
        <v>42398</v>
      </c>
      <c r="Z396" s="63">
        <v>44194</v>
      </c>
    </row>
    <row r="397" spans="10:26" x14ac:dyDescent="0.25">
      <c r="J397" s="61">
        <v>43919</v>
      </c>
      <c r="K397" s="61">
        <v>44010</v>
      </c>
      <c r="N397" s="61">
        <v>43950</v>
      </c>
      <c r="O397" s="61">
        <v>43950</v>
      </c>
      <c r="P397" s="61">
        <v>42399</v>
      </c>
      <c r="Q397" s="61">
        <v>42399</v>
      </c>
      <c r="Z397" s="63">
        <v>44195</v>
      </c>
    </row>
    <row r="398" spans="10:26" x14ac:dyDescent="0.25">
      <c r="J398" s="61">
        <v>43920</v>
      </c>
      <c r="K398" s="61">
        <v>44011</v>
      </c>
      <c r="N398" s="61">
        <v>43951</v>
      </c>
      <c r="O398" s="61">
        <v>43951</v>
      </c>
      <c r="P398" s="61">
        <v>42400</v>
      </c>
      <c r="Q398" s="61">
        <v>42400</v>
      </c>
      <c r="Z398" s="63">
        <v>44196</v>
      </c>
    </row>
    <row r="399" spans="10:26" x14ac:dyDescent="0.25">
      <c r="J399" s="61">
        <v>43921</v>
      </c>
      <c r="K399" s="61">
        <v>44012</v>
      </c>
      <c r="N399" s="61">
        <v>43952</v>
      </c>
      <c r="O399" s="61">
        <v>43952</v>
      </c>
      <c r="P399" s="61">
        <v>42401</v>
      </c>
      <c r="Q399" s="61">
        <v>42401</v>
      </c>
      <c r="Z399" s="63">
        <v>44197</v>
      </c>
    </row>
    <row r="400" spans="10:26" x14ac:dyDescent="0.25">
      <c r="J400" s="61">
        <v>43922</v>
      </c>
      <c r="K400" s="61">
        <v>44013</v>
      </c>
      <c r="N400" s="61">
        <v>43953</v>
      </c>
      <c r="O400" s="61">
        <v>43953</v>
      </c>
      <c r="P400" s="61">
        <v>42402</v>
      </c>
      <c r="Q400" s="61">
        <v>42402</v>
      </c>
      <c r="Z400" s="63">
        <v>44198</v>
      </c>
    </row>
    <row r="401" spans="10:26" x14ac:dyDescent="0.25">
      <c r="J401" s="61">
        <v>43923</v>
      </c>
      <c r="K401" s="61">
        <v>44014</v>
      </c>
      <c r="N401" s="61">
        <v>43954</v>
      </c>
      <c r="O401" s="61">
        <v>43954</v>
      </c>
      <c r="P401" s="61">
        <v>42403</v>
      </c>
      <c r="Q401" s="61">
        <v>42403</v>
      </c>
      <c r="Z401" s="63">
        <v>44199</v>
      </c>
    </row>
    <row r="402" spans="10:26" x14ac:dyDescent="0.25">
      <c r="J402" s="61">
        <v>43924</v>
      </c>
      <c r="K402" s="61">
        <v>44015</v>
      </c>
      <c r="N402" s="61">
        <v>43955</v>
      </c>
      <c r="O402" s="61">
        <v>43955</v>
      </c>
      <c r="P402" s="61">
        <v>42404</v>
      </c>
      <c r="Q402" s="61">
        <v>42404</v>
      </c>
      <c r="Z402" s="63">
        <v>44200</v>
      </c>
    </row>
    <row r="403" spans="10:26" x14ac:dyDescent="0.25">
      <c r="J403" s="61">
        <v>43925</v>
      </c>
      <c r="K403" s="61">
        <v>44016</v>
      </c>
      <c r="N403" s="61">
        <v>43956</v>
      </c>
      <c r="O403" s="61">
        <v>43956</v>
      </c>
      <c r="P403" s="61">
        <v>42405</v>
      </c>
      <c r="Q403" s="61">
        <v>42405</v>
      </c>
      <c r="Z403" s="63">
        <v>44201</v>
      </c>
    </row>
    <row r="404" spans="10:26" x14ac:dyDescent="0.25">
      <c r="J404" s="61">
        <v>43926</v>
      </c>
      <c r="K404" s="61">
        <v>44017</v>
      </c>
      <c r="N404" s="61">
        <v>43957</v>
      </c>
      <c r="O404" s="61">
        <v>43957</v>
      </c>
      <c r="P404" s="61">
        <v>42406</v>
      </c>
      <c r="Q404" s="61">
        <v>42406</v>
      </c>
      <c r="Z404" s="63">
        <v>44202</v>
      </c>
    </row>
    <row r="405" spans="10:26" x14ac:dyDescent="0.25">
      <c r="J405" s="61">
        <v>43927</v>
      </c>
      <c r="K405" s="61">
        <v>44018</v>
      </c>
      <c r="N405" s="61">
        <v>43958</v>
      </c>
      <c r="O405" s="61">
        <v>43958</v>
      </c>
      <c r="P405" s="61">
        <v>42407</v>
      </c>
      <c r="Q405" s="61">
        <v>42407</v>
      </c>
      <c r="Z405" s="63">
        <v>44203</v>
      </c>
    </row>
    <row r="406" spans="10:26" x14ac:dyDescent="0.25">
      <c r="J406" s="61">
        <v>43928</v>
      </c>
      <c r="K406" s="61">
        <v>44019</v>
      </c>
      <c r="N406" s="61">
        <v>43959</v>
      </c>
      <c r="O406" s="61">
        <v>43959</v>
      </c>
      <c r="P406" s="61">
        <v>42408</v>
      </c>
      <c r="Q406" s="61">
        <v>42408</v>
      </c>
      <c r="Z406" s="63">
        <v>44204</v>
      </c>
    </row>
    <row r="407" spans="10:26" x14ac:dyDescent="0.25">
      <c r="J407" s="61">
        <v>43929</v>
      </c>
      <c r="K407" s="61">
        <v>44020</v>
      </c>
      <c r="N407" s="61">
        <v>43960</v>
      </c>
      <c r="O407" s="61">
        <v>43960</v>
      </c>
      <c r="P407" s="61">
        <v>42409</v>
      </c>
      <c r="Q407" s="61">
        <v>42409</v>
      </c>
      <c r="Z407" s="63">
        <v>44205</v>
      </c>
    </row>
    <row r="408" spans="10:26" x14ac:dyDescent="0.25">
      <c r="J408" s="61">
        <v>43930</v>
      </c>
      <c r="K408" s="61">
        <v>44021</v>
      </c>
      <c r="N408" s="61">
        <v>43961</v>
      </c>
      <c r="O408" s="61">
        <v>43961</v>
      </c>
      <c r="P408" s="61">
        <v>42410</v>
      </c>
      <c r="Q408" s="61">
        <v>42410</v>
      </c>
      <c r="Z408" s="63">
        <v>44206</v>
      </c>
    </row>
    <row r="409" spans="10:26" x14ac:dyDescent="0.25">
      <c r="J409" s="61">
        <v>43931</v>
      </c>
      <c r="K409" s="61">
        <v>44022</v>
      </c>
      <c r="N409" s="61">
        <v>43962</v>
      </c>
      <c r="O409" s="61">
        <v>43962</v>
      </c>
      <c r="P409" s="61">
        <v>42411</v>
      </c>
      <c r="Q409" s="61">
        <v>42411</v>
      </c>
      <c r="Z409" s="63">
        <v>44207</v>
      </c>
    </row>
    <row r="410" spans="10:26" x14ac:dyDescent="0.25">
      <c r="J410" s="61">
        <v>43932</v>
      </c>
      <c r="K410" s="61">
        <v>44023</v>
      </c>
      <c r="N410" s="61">
        <v>43963</v>
      </c>
      <c r="O410" s="61">
        <v>43963</v>
      </c>
      <c r="P410" s="61">
        <v>42412</v>
      </c>
      <c r="Q410" s="61">
        <v>42412</v>
      </c>
      <c r="Z410" s="63">
        <v>44208</v>
      </c>
    </row>
    <row r="411" spans="10:26" x14ac:dyDescent="0.25">
      <c r="J411" s="61">
        <v>43933</v>
      </c>
      <c r="K411" s="61">
        <v>44024</v>
      </c>
      <c r="N411" s="61">
        <v>43964</v>
      </c>
      <c r="O411" s="61">
        <v>43964</v>
      </c>
      <c r="P411" s="61">
        <v>42413</v>
      </c>
      <c r="Q411" s="61">
        <v>42413</v>
      </c>
      <c r="Z411" s="63">
        <v>44209</v>
      </c>
    </row>
    <row r="412" spans="10:26" x14ac:dyDescent="0.25">
      <c r="J412" s="61">
        <v>43934</v>
      </c>
      <c r="K412" s="61">
        <v>44025</v>
      </c>
      <c r="N412" s="61">
        <v>43965</v>
      </c>
      <c r="O412" s="61">
        <v>43965</v>
      </c>
      <c r="P412" s="61">
        <v>42414</v>
      </c>
      <c r="Q412" s="61">
        <v>42414</v>
      </c>
      <c r="Z412" s="63">
        <v>44210</v>
      </c>
    </row>
    <row r="413" spans="10:26" x14ac:dyDescent="0.25">
      <c r="J413" s="61">
        <v>43935</v>
      </c>
      <c r="K413" s="61">
        <v>44026</v>
      </c>
      <c r="N413" s="61">
        <v>43966</v>
      </c>
      <c r="O413" s="61">
        <v>43966</v>
      </c>
      <c r="P413" s="61">
        <v>42415</v>
      </c>
      <c r="Q413" s="61">
        <v>42415</v>
      </c>
      <c r="Z413" s="63">
        <v>44211</v>
      </c>
    </row>
    <row r="414" spans="10:26" x14ac:dyDescent="0.25">
      <c r="J414" s="61">
        <v>43936</v>
      </c>
      <c r="K414" s="61">
        <v>44027</v>
      </c>
      <c r="N414" s="61">
        <v>43967</v>
      </c>
      <c r="O414" s="61">
        <v>43967</v>
      </c>
      <c r="P414" s="61">
        <v>42416</v>
      </c>
      <c r="Q414" s="61">
        <v>42416</v>
      </c>
      <c r="Z414" s="63">
        <v>44212</v>
      </c>
    </row>
    <row r="415" spans="10:26" x14ac:dyDescent="0.25">
      <c r="J415" s="61">
        <v>43937</v>
      </c>
      <c r="K415" s="61">
        <v>44028</v>
      </c>
      <c r="N415" s="61">
        <v>43968</v>
      </c>
      <c r="O415" s="61">
        <v>43968</v>
      </c>
      <c r="P415" s="61">
        <v>42417</v>
      </c>
      <c r="Q415" s="61">
        <v>42417</v>
      </c>
      <c r="Z415" s="63">
        <v>44213</v>
      </c>
    </row>
    <row r="416" spans="10:26" x14ac:dyDescent="0.25">
      <c r="J416" s="61">
        <v>43938</v>
      </c>
      <c r="K416" s="61">
        <v>44029</v>
      </c>
      <c r="N416" s="61">
        <v>43969</v>
      </c>
      <c r="O416" s="61">
        <v>43969</v>
      </c>
      <c r="P416" s="61">
        <v>42418</v>
      </c>
      <c r="Q416" s="61">
        <v>42418</v>
      </c>
      <c r="Z416" s="63">
        <v>44214</v>
      </c>
    </row>
    <row r="417" spans="10:26" x14ac:dyDescent="0.25">
      <c r="J417" s="61">
        <v>43939</v>
      </c>
      <c r="K417" s="61">
        <v>44030</v>
      </c>
      <c r="N417" s="61">
        <v>43970</v>
      </c>
      <c r="O417" s="61">
        <v>43970</v>
      </c>
      <c r="P417" s="61">
        <v>42419</v>
      </c>
      <c r="Q417" s="61">
        <v>42419</v>
      </c>
      <c r="Z417" s="63">
        <v>44215</v>
      </c>
    </row>
    <row r="418" spans="10:26" x14ac:dyDescent="0.25">
      <c r="J418" s="61">
        <v>43940</v>
      </c>
      <c r="K418" s="61">
        <v>44031</v>
      </c>
      <c r="N418" s="61">
        <v>43971</v>
      </c>
      <c r="O418" s="61">
        <v>43971</v>
      </c>
      <c r="P418" s="61">
        <v>42420</v>
      </c>
      <c r="Q418" s="61">
        <v>42420</v>
      </c>
      <c r="Z418" s="63">
        <v>44216</v>
      </c>
    </row>
    <row r="419" spans="10:26" x14ac:dyDescent="0.25">
      <c r="J419" s="61">
        <v>43941</v>
      </c>
      <c r="K419" s="61">
        <v>44032</v>
      </c>
      <c r="N419" s="61">
        <v>43972</v>
      </c>
      <c r="O419" s="61">
        <v>43972</v>
      </c>
      <c r="P419" s="61">
        <v>42421</v>
      </c>
      <c r="Q419" s="61">
        <v>42421</v>
      </c>
      <c r="Z419" s="63">
        <v>44217</v>
      </c>
    </row>
    <row r="420" spans="10:26" x14ac:dyDescent="0.25">
      <c r="J420" s="61">
        <v>43942</v>
      </c>
      <c r="K420" s="61">
        <v>44033</v>
      </c>
      <c r="N420" s="61">
        <v>43973</v>
      </c>
      <c r="O420" s="61">
        <v>43973</v>
      </c>
      <c r="P420" s="61">
        <v>42422</v>
      </c>
      <c r="Q420" s="61">
        <v>42422</v>
      </c>
      <c r="Z420" s="63">
        <v>44218</v>
      </c>
    </row>
    <row r="421" spans="10:26" x14ac:dyDescent="0.25">
      <c r="J421" s="61">
        <v>43943</v>
      </c>
      <c r="K421" s="61">
        <v>44034</v>
      </c>
      <c r="N421" s="61">
        <v>43974</v>
      </c>
      <c r="O421" s="61">
        <v>43974</v>
      </c>
      <c r="P421" s="61">
        <v>42423</v>
      </c>
      <c r="Q421" s="61">
        <v>42423</v>
      </c>
      <c r="Z421" s="63">
        <v>44219</v>
      </c>
    </row>
    <row r="422" spans="10:26" x14ac:dyDescent="0.25">
      <c r="J422" s="61">
        <v>43944</v>
      </c>
      <c r="K422" s="61">
        <v>44035</v>
      </c>
      <c r="N422" s="61">
        <v>43975</v>
      </c>
      <c r="O422" s="61">
        <v>43975</v>
      </c>
      <c r="P422" s="61">
        <v>42424</v>
      </c>
      <c r="Q422" s="61">
        <v>42424</v>
      </c>
      <c r="Z422" s="63">
        <v>44220</v>
      </c>
    </row>
    <row r="423" spans="10:26" x14ac:dyDescent="0.25">
      <c r="J423" s="61">
        <v>43945</v>
      </c>
      <c r="K423" s="61">
        <v>44036</v>
      </c>
      <c r="N423" s="61">
        <v>43976</v>
      </c>
      <c r="O423" s="61">
        <v>43976</v>
      </c>
      <c r="P423" s="61">
        <v>42425</v>
      </c>
      <c r="Q423" s="61">
        <v>42425</v>
      </c>
      <c r="Z423" s="63">
        <v>44221</v>
      </c>
    </row>
    <row r="424" spans="10:26" x14ac:dyDescent="0.25">
      <c r="J424" s="61">
        <v>43946</v>
      </c>
      <c r="K424" s="61">
        <v>44037</v>
      </c>
      <c r="N424" s="61">
        <v>43977</v>
      </c>
      <c r="O424" s="61">
        <v>43977</v>
      </c>
      <c r="P424" s="61">
        <v>42426</v>
      </c>
      <c r="Q424" s="61">
        <v>42426</v>
      </c>
      <c r="Z424" s="63">
        <v>44222</v>
      </c>
    </row>
    <row r="425" spans="10:26" x14ac:dyDescent="0.25">
      <c r="J425" s="61">
        <v>43947</v>
      </c>
      <c r="K425" s="61">
        <v>44038</v>
      </c>
      <c r="N425" s="61">
        <v>43978</v>
      </c>
      <c r="O425" s="61">
        <v>43978</v>
      </c>
      <c r="P425" s="61">
        <v>42427</v>
      </c>
      <c r="Q425" s="61">
        <v>42427</v>
      </c>
      <c r="Z425" s="63">
        <v>44223</v>
      </c>
    </row>
    <row r="426" spans="10:26" x14ac:dyDescent="0.25">
      <c r="J426" s="61">
        <v>43948</v>
      </c>
      <c r="K426" s="61">
        <v>44039</v>
      </c>
      <c r="N426" s="61">
        <v>43979</v>
      </c>
      <c r="O426" s="61">
        <v>43979</v>
      </c>
      <c r="P426" s="61">
        <v>42428</v>
      </c>
      <c r="Q426" s="61">
        <v>42428</v>
      </c>
      <c r="Z426" s="63">
        <v>44224</v>
      </c>
    </row>
    <row r="427" spans="10:26" x14ac:dyDescent="0.25">
      <c r="J427" s="61">
        <v>43949</v>
      </c>
      <c r="K427" s="61">
        <v>44040</v>
      </c>
      <c r="N427" s="61">
        <v>43980</v>
      </c>
      <c r="O427" s="61">
        <v>43980</v>
      </c>
      <c r="P427" s="61">
        <v>42429</v>
      </c>
      <c r="Q427" s="61">
        <v>42429</v>
      </c>
      <c r="Z427" s="63">
        <v>44225</v>
      </c>
    </row>
    <row r="428" spans="10:26" x14ac:dyDescent="0.25">
      <c r="J428" s="61">
        <v>43950</v>
      </c>
      <c r="K428" s="61">
        <v>44041</v>
      </c>
      <c r="N428" s="61">
        <v>43981</v>
      </c>
      <c r="O428" s="61">
        <v>43981</v>
      </c>
      <c r="P428" s="61">
        <v>42430</v>
      </c>
      <c r="Q428" s="61">
        <v>42430</v>
      </c>
      <c r="Z428" s="63">
        <v>44226</v>
      </c>
    </row>
    <row r="429" spans="10:26" x14ac:dyDescent="0.25">
      <c r="J429" s="61">
        <v>43951</v>
      </c>
      <c r="K429" s="61">
        <v>44042</v>
      </c>
      <c r="N429" s="61">
        <v>43982</v>
      </c>
      <c r="O429" s="61">
        <v>43982</v>
      </c>
      <c r="P429" s="61">
        <v>42431</v>
      </c>
      <c r="Q429" s="61">
        <v>42431</v>
      </c>
      <c r="Z429" s="63">
        <v>44227</v>
      </c>
    </row>
    <row r="430" spans="10:26" x14ac:dyDescent="0.25">
      <c r="J430" s="61">
        <v>43952</v>
      </c>
      <c r="K430" s="61">
        <v>44043</v>
      </c>
      <c r="N430" s="61">
        <v>43983</v>
      </c>
      <c r="O430" s="61">
        <v>43983</v>
      </c>
      <c r="P430" s="61">
        <v>42432</v>
      </c>
      <c r="Q430" s="61">
        <v>42432</v>
      </c>
      <c r="Z430" s="63">
        <v>44228</v>
      </c>
    </row>
    <row r="431" spans="10:26" x14ac:dyDescent="0.25">
      <c r="J431" s="61">
        <v>43953</v>
      </c>
      <c r="K431" s="61">
        <v>44044</v>
      </c>
      <c r="N431" s="61">
        <v>43984</v>
      </c>
      <c r="O431" s="61">
        <v>43984</v>
      </c>
      <c r="P431" s="61">
        <v>42433</v>
      </c>
      <c r="Q431" s="61">
        <v>42433</v>
      </c>
      <c r="Z431" s="63">
        <v>44229</v>
      </c>
    </row>
    <row r="432" spans="10:26" x14ac:dyDescent="0.25">
      <c r="J432" s="61">
        <v>43954</v>
      </c>
      <c r="K432" s="61">
        <v>44045</v>
      </c>
      <c r="N432" s="61">
        <v>43985</v>
      </c>
      <c r="O432" s="61">
        <v>43985</v>
      </c>
      <c r="P432" s="61">
        <v>42434</v>
      </c>
      <c r="Q432" s="61">
        <v>42434</v>
      </c>
      <c r="Z432" s="63">
        <v>44230</v>
      </c>
    </row>
    <row r="433" spans="10:26" x14ac:dyDescent="0.25">
      <c r="J433" s="61">
        <v>43955</v>
      </c>
      <c r="K433" s="61">
        <v>44046</v>
      </c>
      <c r="N433" s="61">
        <v>43986</v>
      </c>
      <c r="O433" s="61">
        <v>43986</v>
      </c>
      <c r="P433" s="61">
        <v>42435</v>
      </c>
      <c r="Q433" s="61">
        <v>42435</v>
      </c>
      <c r="Z433" s="63">
        <v>44231</v>
      </c>
    </row>
    <row r="434" spans="10:26" x14ac:dyDescent="0.25">
      <c r="J434" s="61">
        <v>43956</v>
      </c>
      <c r="K434" s="61">
        <v>44047</v>
      </c>
      <c r="N434" s="61">
        <v>43987</v>
      </c>
      <c r="O434" s="61">
        <v>43987</v>
      </c>
      <c r="P434" s="61">
        <v>42436</v>
      </c>
      <c r="Q434" s="61">
        <v>42436</v>
      </c>
      <c r="Z434" s="63">
        <v>44232</v>
      </c>
    </row>
    <row r="435" spans="10:26" x14ac:dyDescent="0.25">
      <c r="J435" s="61">
        <v>43957</v>
      </c>
      <c r="K435" s="61">
        <v>44048</v>
      </c>
      <c r="N435" s="61">
        <v>43988</v>
      </c>
      <c r="O435" s="61">
        <v>43988</v>
      </c>
      <c r="P435" s="61">
        <v>42437</v>
      </c>
      <c r="Q435" s="61">
        <v>42437</v>
      </c>
      <c r="Z435" s="63">
        <v>44233</v>
      </c>
    </row>
    <row r="436" spans="10:26" x14ac:dyDescent="0.25">
      <c r="J436" s="61">
        <v>43958</v>
      </c>
      <c r="K436" s="61">
        <v>44049</v>
      </c>
      <c r="N436" s="61">
        <v>43989</v>
      </c>
      <c r="O436" s="61">
        <v>43989</v>
      </c>
      <c r="P436" s="61">
        <v>42438</v>
      </c>
      <c r="Q436" s="61">
        <v>42438</v>
      </c>
      <c r="Z436" s="63">
        <v>44234</v>
      </c>
    </row>
    <row r="437" spans="10:26" x14ac:dyDescent="0.25">
      <c r="J437" s="61">
        <v>43959</v>
      </c>
      <c r="K437" s="61">
        <v>44050</v>
      </c>
      <c r="N437" s="61">
        <v>43990</v>
      </c>
      <c r="O437" s="61">
        <v>43990</v>
      </c>
      <c r="P437" s="61">
        <v>42439</v>
      </c>
      <c r="Q437" s="61">
        <v>42439</v>
      </c>
      <c r="Z437" s="63">
        <v>44235</v>
      </c>
    </row>
    <row r="438" spans="10:26" x14ac:dyDescent="0.25">
      <c r="J438" s="61">
        <v>43960</v>
      </c>
      <c r="K438" s="61">
        <v>44051</v>
      </c>
      <c r="N438" s="61">
        <v>43991</v>
      </c>
      <c r="O438" s="61">
        <v>43991</v>
      </c>
      <c r="P438" s="61">
        <v>42440</v>
      </c>
      <c r="Q438" s="61">
        <v>42440</v>
      </c>
      <c r="Z438" s="63">
        <v>44236</v>
      </c>
    </row>
    <row r="439" spans="10:26" x14ac:dyDescent="0.25">
      <c r="J439" s="61">
        <v>43961</v>
      </c>
      <c r="K439" s="61">
        <v>44052</v>
      </c>
      <c r="N439" s="61">
        <v>43992</v>
      </c>
      <c r="O439" s="61">
        <v>43992</v>
      </c>
      <c r="P439" s="61">
        <v>42441</v>
      </c>
      <c r="Q439" s="61">
        <v>42441</v>
      </c>
      <c r="Z439" s="63">
        <v>44237</v>
      </c>
    </row>
    <row r="440" spans="10:26" x14ac:dyDescent="0.25">
      <c r="J440" s="61">
        <v>43962</v>
      </c>
      <c r="K440" s="61">
        <v>44053</v>
      </c>
      <c r="N440" s="61">
        <v>43993</v>
      </c>
      <c r="O440" s="61">
        <v>43993</v>
      </c>
      <c r="P440" s="61">
        <v>42442</v>
      </c>
      <c r="Q440" s="61">
        <v>42442</v>
      </c>
      <c r="Z440" s="63">
        <v>44238</v>
      </c>
    </row>
    <row r="441" spans="10:26" x14ac:dyDescent="0.25">
      <c r="J441" s="61">
        <v>43963</v>
      </c>
      <c r="K441" s="61">
        <v>44054</v>
      </c>
      <c r="N441" s="61">
        <v>43994</v>
      </c>
      <c r="O441" s="61">
        <v>43994</v>
      </c>
      <c r="P441" s="61">
        <v>42443</v>
      </c>
      <c r="Q441" s="61">
        <v>42443</v>
      </c>
      <c r="Z441" s="63">
        <v>44239</v>
      </c>
    </row>
    <row r="442" spans="10:26" x14ac:dyDescent="0.25">
      <c r="J442" s="61">
        <v>43964</v>
      </c>
      <c r="K442" s="61">
        <v>44055</v>
      </c>
      <c r="N442" s="61">
        <v>43995</v>
      </c>
      <c r="O442" s="61">
        <v>43995</v>
      </c>
      <c r="P442" s="61">
        <v>42444</v>
      </c>
      <c r="Q442" s="61">
        <v>42444</v>
      </c>
      <c r="Z442" s="63">
        <v>44240</v>
      </c>
    </row>
    <row r="443" spans="10:26" x14ac:dyDescent="0.25">
      <c r="J443" s="61">
        <v>43965</v>
      </c>
      <c r="K443" s="61">
        <v>44056</v>
      </c>
      <c r="N443" s="61">
        <v>43996</v>
      </c>
      <c r="O443" s="61">
        <v>43996</v>
      </c>
      <c r="P443" s="61">
        <v>42445</v>
      </c>
      <c r="Q443" s="61">
        <v>42445</v>
      </c>
      <c r="Z443" s="63">
        <v>44241</v>
      </c>
    </row>
    <row r="444" spans="10:26" x14ac:dyDescent="0.25">
      <c r="J444" s="61">
        <v>43966</v>
      </c>
      <c r="K444" s="61">
        <v>44057</v>
      </c>
      <c r="N444" s="61">
        <v>43997</v>
      </c>
      <c r="O444" s="61">
        <v>43997</v>
      </c>
      <c r="P444" s="61">
        <v>42446</v>
      </c>
      <c r="Q444" s="61">
        <v>42446</v>
      </c>
      <c r="Z444" s="63">
        <v>44242</v>
      </c>
    </row>
    <row r="445" spans="10:26" x14ac:dyDescent="0.25">
      <c r="J445" s="61">
        <v>43967</v>
      </c>
      <c r="K445" s="61">
        <v>44058</v>
      </c>
      <c r="N445" s="61">
        <v>43998</v>
      </c>
      <c r="O445" s="61">
        <v>43998</v>
      </c>
      <c r="P445" s="61">
        <v>42447</v>
      </c>
      <c r="Q445" s="61">
        <v>42447</v>
      </c>
      <c r="Z445" s="63">
        <v>44243</v>
      </c>
    </row>
    <row r="446" spans="10:26" x14ac:dyDescent="0.25">
      <c r="J446" s="61">
        <v>43968</v>
      </c>
      <c r="K446" s="61">
        <v>44059</v>
      </c>
      <c r="N446" s="61">
        <v>43999</v>
      </c>
      <c r="O446" s="61">
        <v>43999</v>
      </c>
      <c r="P446" s="61">
        <v>42448</v>
      </c>
      <c r="Q446" s="61">
        <v>42448</v>
      </c>
      <c r="Z446" s="63">
        <v>44244</v>
      </c>
    </row>
    <row r="447" spans="10:26" x14ac:dyDescent="0.25">
      <c r="J447" s="61">
        <v>43969</v>
      </c>
      <c r="K447" s="61">
        <v>44060</v>
      </c>
      <c r="N447" s="61">
        <v>44000</v>
      </c>
      <c r="O447" s="61">
        <v>44000</v>
      </c>
      <c r="P447" s="61">
        <v>42449</v>
      </c>
      <c r="Q447" s="61">
        <v>42449</v>
      </c>
      <c r="Z447" s="63">
        <v>44245</v>
      </c>
    </row>
    <row r="448" spans="10:26" x14ac:dyDescent="0.25">
      <c r="J448" s="61">
        <v>43970</v>
      </c>
      <c r="K448" s="61">
        <v>44061</v>
      </c>
      <c r="N448" s="61">
        <v>44001</v>
      </c>
      <c r="O448" s="61">
        <v>44001</v>
      </c>
      <c r="P448" s="61">
        <v>42450</v>
      </c>
      <c r="Q448" s="61">
        <v>42450</v>
      </c>
      <c r="Z448" s="63">
        <v>44246</v>
      </c>
    </row>
    <row r="449" spans="10:26" x14ac:dyDescent="0.25">
      <c r="J449" s="61">
        <v>43971</v>
      </c>
      <c r="K449" s="61">
        <v>44062</v>
      </c>
      <c r="N449" s="61">
        <v>44002</v>
      </c>
      <c r="O449" s="61">
        <v>44002</v>
      </c>
      <c r="P449" s="61">
        <v>42451</v>
      </c>
      <c r="Q449" s="61">
        <v>42451</v>
      </c>
      <c r="Z449" s="63">
        <v>44247</v>
      </c>
    </row>
    <row r="450" spans="10:26" x14ac:dyDescent="0.25">
      <c r="J450" s="61">
        <v>43972</v>
      </c>
      <c r="K450" s="61">
        <v>44063</v>
      </c>
      <c r="N450" s="61">
        <v>44003</v>
      </c>
      <c r="O450" s="61">
        <v>44003</v>
      </c>
      <c r="P450" s="61">
        <v>42452</v>
      </c>
      <c r="Q450" s="61">
        <v>42452</v>
      </c>
      <c r="Z450" s="63">
        <v>44248</v>
      </c>
    </row>
    <row r="451" spans="10:26" x14ac:dyDescent="0.25">
      <c r="J451" s="61">
        <v>43973</v>
      </c>
      <c r="K451" s="61">
        <v>44064</v>
      </c>
      <c r="N451" s="61">
        <v>44004</v>
      </c>
      <c r="O451" s="61">
        <v>44004</v>
      </c>
      <c r="P451" s="61">
        <v>42453</v>
      </c>
      <c r="Q451" s="61">
        <v>42453</v>
      </c>
      <c r="Z451" s="63">
        <v>44249</v>
      </c>
    </row>
    <row r="452" spans="10:26" x14ac:dyDescent="0.25">
      <c r="J452" s="61">
        <v>43974</v>
      </c>
      <c r="K452" s="61">
        <v>44065</v>
      </c>
      <c r="N452" s="61">
        <v>44005</v>
      </c>
      <c r="O452" s="61">
        <v>44005</v>
      </c>
      <c r="P452" s="61">
        <v>42454</v>
      </c>
      <c r="Q452" s="61">
        <v>42454</v>
      </c>
      <c r="Z452" s="63">
        <v>44250</v>
      </c>
    </row>
    <row r="453" spans="10:26" x14ac:dyDescent="0.25">
      <c r="J453" s="61">
        <v>43975</v>
      </c>
      <c r="K453" s="61">
        <v>44066</v>
      </c>
      <c r="N453" s="61">
        <v>44006</v>
      </c>
      <c r="O453" s="61">
        <v>44006</v>
      </c>
      <c r="P453" s="61">
        <v>42455</v>
      </c>
      <c r="Q453" s="61">
        <v>42455</v>
      </c>
      <c r="Z453" s="63">
        <v>44251</v>
      </c>
    </row>
    <row r="454" spans="10:26" x14ac:dyDescent="0.25">
      <c r="J454" s="61">
        <v>43976</v>
      </c>
      <c r="K454" s="61">
        <v>44067</v>
      </c>
      <c r="N454" s="61">
        <v>44007</v>
      </c>
      <c r="O454" s="61">
        <v>44007</v>
      </c>
      <c r="P454" s="61">
        <v>42456</v>
      </c>
      <c r="Q454" s="61">
        <v>42456</v>
      </c>
      <c r="Z454" s="63">
        <v>44252</v>
      </c>
    </row>
    <row r="455" spans="10:26" x14ac:dyDescent="0.25">
      <c r="J455" s="61">
        <v>43977</v>
      </c>
      <c r="K455" s="61">
        <v>44068</v>
      </c>
      <c r="N455" s="61">
        <v>44008</v>
      </c>
      <c r="O455" s="61">
        <v>44008</v>
      </c>
      <c r="P455" s="61">
        <v>42457</v>
      </c>
      <c r="Q455" s="61">
        <v>42457</v>
      </c>
      <c r="Z455" s="63">
        <v>44253</v>
      </c>
    </row>
    <row r="456" spans="10:26" x14ac:dyDescent="0.25">
      <c r="J456" s="61">
        <v>43978</v>
      </c>
      <c r="K456" s="61">
        <v>44069</v>
      </c>
      <c r="N456" s="61">
        <v>44009</v>
      </c>
      <c r="O456" s="61">
        <v>44009</v>
      </c>
      <c r="P456" s="61">
        <v>42458</v>
      </c>
      <c r="Q456" s="61">
        <v>42458</v>
      </c>
      <c r="Z456" s="63">
        <v>44254</v>
      </c>
    </row>
    <row r="457" spans="10:26" x14ac:dyDescent="0.25">
      <c r="J457" s="61">
        <v>43979</v>
      </c>
      <c r="K457" s="61">
        <v>44070</v>
      </c>
      <c r="N457" s="61">
        <v>44010</v>
      </c>
      <c r="O457" s="61">
        <v>44010</v>
      </c>
      <c r="P457" s="61">
        <v>42459</v>
      </c>
      <c r="Q457" s="61">
        <v>42459</v>
      </c>
      <c r="Z457" s="63">
        <v>44255</v>
      </c>
    </row>
    <row r="458" spans="10:26" x14ac:dyDescent="0.25">
      <c r="J458" s="61">
        <v>43980</v>
      </c>
      <c r="K458" s="61">
        <v>44071</v>
      </c>
      <c r="N458" s="61">
        <v>44011</v>
      </c>
      <c r="O458" s="61">
        <v>44011</v>
      </c>
      <c r="P458" s="61">
        <v>42460</v>
      </c>
      <c r="Q458" s="61">
        <v>42460</v>
      </c>
      <c r="Z458" s="63">
        <v>44256</v>
      </c>
    </row>
    <row r="459" spans="10:26" x14ac:dyDescent="0.25">
      <c r="J459" s="61">
        <v>43981</v>
      </c>
      <c r="K459" s="61">
        <v>44072</v>
      </c>
      <c r="N459" s="61">
        <v>44012</v>
      </c>
      <c r="O459" s="61">
        <v>44012</v>
      </c>
      <c r="P459" s="61">
        <v>42461</v>
      </c>
      <c r="Q459" s="61">
        <v>42461</v>
      </c>
      <c r="Z459" s="63">
        <v>44257</v>
      </c>
    </row>
    <row r="460" spans="10:26" x14ac:dyDescent="0.25">
      <c r="J460" s="61">
        <v>43982</v>
      </c>
      <c r="K460" s="61">
        <v>44073</v>
      </c>
      <c r="N460" s="61">
        <v>44013</v>
      </c>
      <c r="O460" s="61">
        <v>44013</v>
      </c>
      <c r="P460" s="61">
        <v>42462</v>
      </c>
      <c r="Q460" s="61">
        <v>42462</v>
      </c>
      <c r="Z460" s="63">
        <v>44258</v>
      </c>
    </row>
    <row r="461" spans="10:26" x14ac:dyDescent="0.25">
      <c r="J461" s="61">
        <v>43983</v>
      </c>
      <c r="K461" s="61">
        <v>44074</v>
      </c>
      <c r="N461" s="61">
        <v>44014</v>
      </c>
      <c r="O461" s="61">
        <v>44014</v>
      </c>
      <c r="P461" s="61">
        <v>42463</v>
      </c>
      <c r="Q461" s="61">
        <v>42463</v>
      </c>
      <c r="Z461" s="63">
        <v>44259</v>
      </c>
    </row>
    <row r="462" spans="10:26" x14ac:dyDescent="0.25">
      <c r="J462" s="61">
        <v>43984</v>
      </c>
      <c r="K462" s="61">
        <v>44075</v>
      </c>
      <c r="N462" s="61">
        <v>44015</v>
      </c>
      <c r="O462" s="61">
        <v>44015</v>
      </c>
      <c r="P462" s="61">
        <v>42464</v>
      </c>
      <c r="Q462" s="61">
        <v>42464</v>
      </c>
      <c r="Z462" s="63">
        <v>44260</v>
      </c>
    </row>
    <row r="463" spans="10:26" x14ac:dyDescent="0.25">
      <c r="J463" s="61">
        <v>43985</v>
      </c>
      <c r="K463" s="61">
        <v>44076</v>
      </c>
      <c r="N463" s="61">
        <v>44016</v>
      </c>
      <c r="O463" s="61">
        <v>44016</v>
      </c>
      <c r="P463" s="61">
        <v>42465</v>
      </c>
      <c r="Q463" s="61">
        <v>42465</v>
      </c>
      <c r="Z463" s="63">
        <v>44261</v>
      </c>
    </row>
    <row r="464" spans="10:26" x14ac:dyDescent="0.25">
      <c r="J464" s="61">
        <v>43986</v>
      </c>
      <c r="K464" s="61">
        <v>44077</v>
      </c>
      <c r="N464" s="61">
        <v>44017</v>
      </c>
      <c r="O464" s="61">
        <v>44017</v>
      </c>
      <c r="P464" s="61">
        <v>42466</v>
      </c>
      <c r="Q464" s="61">
        <v>42466</v>
      </c>
      <c r="Z464" s="63">
        <v>44262</v>
      </c>
    </row>
    <row r="465" spans="10:26" x14ac:dyDescent="0.25">
      <c r="J465" s="61">
        <v>43987</v>
      </c>
      <c r="K465" s="61">
        <v>44078</v>
      </c>
      <c r="N465" s="61">
        <v>44018</v>
      </c>
      <c r="O465" s="61">
        <v>44018</v>
      </c>
      <c r="P465" s="61">
        <v>42467</v>
      </c>
      <c r="Q465" s="61">
        <v>42467</v>
      </c>
      <c r="Z465" s="63">
        <v>44263</v>
      </c>
    </row>
    <row r="466" spans="10:26" x14ac:dyDescent="0.25">
      <c r="J466" s="61">
        <v>43988</v>
      </c>
      <c r="K466" s="61">
        <v>44079</v>
      </c>
      <c r="N466" s="61">
        <v>44019</v>
      </c>
      <c r="O466" s="61">
        <v>44019</v>
      </c>
      <c r="P466" s="61">
        <v>42468</v>
      </c>
      <c r="Q466" s="61">
        <v>42468</v>
      </c>
      <c r="Z466" s="63">
        <v>44264</v>
      </c>
    </row>
    <row r="467" spans="10:26" x14ac:dyDescent="0.25">
      <c r="J467" s="61">
        <v>43989</v>
      </c>
      <c r="K467" s="61">
        <v>44080</v>
      </c>
      <c r="N467" s="61">
        <v>44020</v>
      </c>
      <c r="O467" s="61">
        <v>44020</v>
      </c>
      <c r="P467" s="61">
        <v>42469</v>
      </c>
      <c r="Q467" s="61">
        <v>42469</v>
      </c>
      <c r="Z467" s="63">
        <v>44265</v>
      </c>
    </row>
    <row r="468" spans="10:26" x14ac:dyDescent="0.25">
      <c r="J468" s="61">
        <v>43990</v>
      </c>
      <c r="K468" s="61">
        <v>44081</v>
      </c>
      <c r="N468" s="61">
        <v>44021</v>
      </c>
      <c r="O468" s="61">
        <v>44021</v>
      </c>
      <c r="P468" s="61">
        <v>42470</v>
      </c>
      <c r="Q468" s="61">
        <v>42470</v>
      </c>
      <c r="Z468" s="63">
        <v>44266</v>
      </c>
    </row>
    <row r="469" spans="10:26" x14ac:dyDescent="0.25">
      <c r="J469" s="61">
        <v>43991</v>
      </c>
      <c r="K469" s="61">
        <v>44082</v>
      </c>
      <c r="N469" s="61">
        <v>44022</v>
      </c>
      <c r="O469" s="61">
        <v>44022</v>
      </c>
      <c r="P469" s="61">
        <v>42471</v>
      </c>
      <c r="Q469" s="61">
        <v>42471</v>
      </c>
      <c r="Z469" s="63">
        <v>44267</v>
      </c>
    </row>
    <row r="470" spans="10:26" x14ac:dyDescent="0.25">
      <c r="J470" s="61">
        <v>43992</v>
      </c>
      <c r="K470" s="61">
        <v>44083</v>
      </c>
      <c r="N470" s="61">
        <v>44023</v>
      </c>
      <c r="O470" s="61">
        <v>44023</v>
      </c>
      <c r="P470" s="61">
        <v>42472</v>
      </c>
      <c r="Q470" s="61">
        <v>42472</v>
      </c>
      <c r="Z470" s="63">
        <v>44268</v>
      </c>
    </row>
    <row r="471" spans="10:26" x14ac:dyDescent="0.25">
      <c r="J471" s="61">
        <v>43993</v>
      </c>
      <c r="K471" s="61">
        <v>44084</v>
      </c>
      <c r="N471" s="61">
        <v>44024</v>
      </c>
      <c r="O471" s="61">
        <v>44024</v>
      </c>
      <c r="P471" s="61">
        <v>42473</v>
      </c>
      <c r="Q471" s="61">
        <v>42473</v>
      </c>
      <c r="Z471" s="63">
        <v>44269</v>
      </c>
    </row>
    <row r="472" spans="10:26" x14ac:dyDescent="0.25">
      <c r="J472" s="61">
        <v>43994</v>
      </c>
      <c r="K472" s="61">
        <v>44085</v>
      </c>
      <c r="N472" s="61">
        <v>44025</v>
      </c>
      <c r="O472" s="61">
        <v>44025</v>
      </c>
      <c r="P472" s="61">
        <v>42474</v>
      </c>
      <c r="Q472" s="61">
        <v>42474</v>
      </c>
      <c r="Z472" s="63">
        <v>44270</v>
      </c>
    </row>
    <row r="473" spans="10:26" x14ac:dyDescent="0.25">
      <c r="J473" s="61">
        <v>43995</v>
      </c>
      <c r="K473" s="61">
        <v>44086</v>
      </c>
      <c r="N473" s="61">
        <v>44026</v>
      </c>
      <c r="O473" s="61">
        <v>44026</v>
      </c>
      <c r="P473" s="61">
        <v>42475</v>
      </c>
      <c r="Q473" s="61">
        <v>42475</v>
      </c>
      <c r="Z473" s="63">
        <v>44271</v>
      </c>
    </row>
    <row r="474" spans="10:26" x14ac:dyDescent="0.25">
      <c r="J474" s="61">
        <v>43996</v>
      </c>
      <c r="K474" s="61">
        <v>44087</v>
      </c>
      <c r="N474" s="61">
        <v>44027</v>
      </c>
      <c r="O474" s="61">
        <v>44027</v>
      </c>
      <c r="P474" s="61">
        <v>42476</v>
      </c>
      <c r="Q474" s="61">
        <v>42476</v>
      </c>
      <c r="Z474" s="63">
        <v>44272</v>
      </c>
    </row>
    <row r="475" spans="10:26" x14ac:dyDescent="0.25">
      <c r="J475" s="61">
        <v>43997</v>
      </c>
      <c r="K475" s="61">
        <v>44088</v>
      </c>
      <c r="N475" s="61">
        <v>44028</v>
      </c>
      <c r="O475" s="61">
        <v>44028</v>
      </c>
      <c r="P475" s="61">
        <v>42477</v>
      </c>
      <c r="Q475" s="61">
        <v>42477</v>
      </c>
      <c r="Z475" s="63">
        <v>44273</v>
      </c>
    </row>
    <row r="476" spans="10:26" x14ac:dyDescent="0.25">
      <c r="J476" s="61">
        <v>43998</v>
      </c>
      <c r="K476" s="61">
        <v>44089</v>
      </c>
      <c r="N476" s="61">
        <v>44029</v>
      </c>
      <c r="O476" s="61">
        <v>44029</v>
      </c>
      <c r="P476" s="61">
        <v>42478</v>
      </c>
      <c r="Q476" s="61">
        <v>42478</v>
      </c>
      <c r="Z476" s="63">
        <v>44274</v>
      </c>
    </row>
    <row r="477" spans="10:26" x14ac:dyDescent="0.25">
      <c r="J477" s="61">
        <v>43999</v>
      </c>
      <c r="K477" s="61">
        <v>44090</v>
      </c>
      <c r="N477" s="61">
        <v>44030</v>
      </c>
      <c r="O477" s="61">
        <v>44030</v>
      </c>
      <c r="P477" s="61">
        <v>42479</v>
      </c>
      <c r="Q477" s="61">
        <v>42479</v>
      </c>
      <c r="Z477" s="63">
        <v>44275</v>
      </c>
    </row>
    <row r="478" spans="10:26" x14ac:dyDescent="0.25">
      <c r="J478" s="61">
        <v>44000</v>
      </c>
      <c r="K478" s="61">
        <v>44091</v>
      </c>
      <c r="N478" s="61">
        <v>44031</v>
      </c>
      <c r="O478" s="61">
        <v>44031</v>
      </c>
      <c r="P478" s="61">
        <v>42480</v>
      </c>
      <c r="Q478" s="61">
        <v>42480</v>
      </c>
      <c r="Z478" s="63">
        <v>44276</v>
      </c>
    </row>
    <row r="479" spans="10:26" x14ac:dyDescent="0.25">
      <c r="J479" s="61">
        <v>44001</v>
      </c>
      <c r="K479" s="61">
        <v>44092</v>
      </c>
      <c r="N479" s="61">
        <v>44032</v>
      </c>
      <c r="O479" s="61">
        <v>44032</v>
      </c>
      <c r="P479" s="61">
        <v>42481</v>
      </c>
      <c r="Q479" s="61">
        <v>42481</v>
      </c>
      <c r="Z479" s="63">
        <v>44277</v>
      </c>
    </row>
    <row r="480" spans="10:26" x14ac:dyDescent="0.25">
      <c r="J480" s="61">
        <v>44002</v>
      </c>
      <c r="K480" s="61">
        <v>44093</v>
      </c>
      <c r="N480" s="61">
        <v>44033</v>
      </c>
      <c r="O480" s="61">
        <v>44033</v>
      </c>
      <c r="P480" s="61">
        <v>42482</v>
      </c>
      <c r="Q480" s="61">
        <v>42482</v>
      </c>
      <c r="Z480" s="63">
        <v>44278</v>
      </c>
    </row>
    <row r="481" spans="10:26" x14ac:dyDescent="0.25">
      <c r="J481" s="61">
        <v>44003</v>
      </c>
      <c r="K481" s="61">
        <v>44094</v>
      </c>
      <c r="N481" s="61">
        <v>44034</v>
      </c>
      <c r="O481" s="61">
        <v>44034</v>
      </c>
      <c r="P481" s="61">
        <v>42483</v>
      </c>
      <c r="Q481" s="61">
        <v>42483</v>
      </c>
      <c r="Z481" s="63">
        <v>44279</v>
      </c>
    </row>
    <row r="482" spans="10:26" x14ac:dyDescent="0.25">
      <c r="J482" s="61">
        <v>44004</v>
      </c>
      <c r="K482" s="61">
        <v>44095</v>
      </c>
      <c r="N482" s="61">
        <v>44035</v>
      </c>
      <c r="O482" s="61">
        <v>44035</v>
      </c>
      <c r="P482" s="61">
        <v>42484</v>
      </c>
      <c r="Q482" s="61">
        <v>42484</v>
      </c>
      <c r="Z482" s="63">
        <v>44280</v>
      </c>
    </row>
    <row r="483" spans="10:26" x14ac:dyDescent="0.25">
      <c r="J483" s="61">
        <v>44005</v>
      </c>
      <c r="K483" s="61">
        <v>44096</v>
      </c>
      <c r="N483" s="61">
        <v>44036</v>
      </c>
      <c r="O483" s="61">
        <v>44036</v>
      </c>
      <c r="P483" s="61">
        <v>42485</v>
      </c>
      <c r="Q483" s="61">
        <v>42485</v>
      </c>
      <c r="Z483" s="63">
        <v>44281</v>
      </c>
    </row>
    <row r="484" spans="10:26" x14ac:dyDescent="0.25">
      <c r="J484" s="61">
        <v>44006</v>
      </c>
      <c r="K484" s="61">
        <v>44097</v>
      </c>
      <c r="N484" s="61">
        <v>44037</v>
      </c>
      <c r="O484" s="61">
        <v>44037</v>
      </c>
      <c r="P484" s="61">
        <v>42486</v>
      </c>
      <c r="Q484" s="61">
        <v>42486</v>
      </c>
      <c r="Z484" s="63">
        <v>44282</v>
      </c>
    </row>
    <row r="485" spans="10:26" x14ac:dyDescent="0.25">
      <c r="J485" s="61">
        <v>44007</v>
      </c>
      <c r="K485" s="61">
        <v>44098</v>
      </c>
      <c r="N485" s="61">
        <v>44038</v>
      </c>
      <c r="O485" s="61">
        <v>44038</v>
      </c>
      <c r="P485" s="61">
        <v>42487</v>
      </c>
      <c r="Q485" s="61">
        <v>42487</v>
      </c>
      <c r="Z485" s="63">
        <v>44283</v>
      </c>
    </row>
    <row r="486" spans="10:26" x14ac:dyDescent="0.25">
      <c r="J486" s="61">
        <v>44008</v>
      </c>
      <c r="K486" s="61">
        <v>44099</v>
      </c>
      <c r="N486" s="61">
        <v>44039</v>
      </c>
      <c r="O486" s="61">
        <v>44039</v>
      </c>
      <c r="P486" s="61">
        <v>42488</v>
      </c>
      <c r="Q486" s="61">
        <v>42488</v>
      </c>
      <c r="Z486" s="63">
        <v>44284</v>
      </c>
    </row>
    <row r="487" spans="10:26" x14ac:dyDescent="0.25">
      <c r="J487" s="61">
        <v>44009</v>
      </c>
      <c r="K487" s="61">
        <v>44100</v>
      </c>
      <c r="N487" s="61">
        <v>44040</v>
      </c>
      <c r="O487" s="61">
        <v>44040</v>
      </c>
      <c r="P487" s="61">
        <v>42489</v>
      </c>
      <c r="Q487" s="61">
        <v>42489</v>
      </c>
      <c r="Z487" s="63">
        <v>44285</v>
      </c>
    </row>
    <row r="488" spans="10:26" x14ac:dyDescent="0.25">
      <c r="J488" s="61">
        <v>44010</v>
      </c>
      <c r="K488" s="61">
        <v>44101</v>
      </c>
      <c r="N488" s="61">
        <v>44041</v>
      </c>
      <c r="O488" s="61">
        <v>44041</v>
      </c>
      <c r="P488" s="61">
        <v>42490</v>
      </c>
      <c r="Q488" s="61">
        <v>42490</v>
      </c>
      <c r="Z488" s="63">
        <v>44286</v>
      </c>
    </row>
    <row r="489" spans="10:26" x14ac:dyDescent="0.25">
      <c r="J489" s="61">
        <v>44011</v>
      </c>
      <c r="K489" s="61">
        <v>44102</v>
      </c>
      <c r="N489" s="61">
        <v>44042</v>
      </c>
      <c r="O489" s="61">
        <v>44042</v>
      </c>
      <c r="P489" s="61">
        <v>42491</v>
      </c>
      <c r="Q489" s="61">
        <v>42491</v>
      </c>
      <c r="Z489" s="63">
        <v>44287</v>
      </c>
    </row>
    <row r="490" spans="10:26" x14ac:dyDescent="0.25">
      <c r="J490" s="61">
        <v>44012</v>
      </c>
      <c r="K490" s="61">
        <v>44103</v>
      </c>
      <c r="N490" s="61">
        <v>44043</v>
      </c>
      <c r="O490" s="61">
        <v>44043</v>
      </c>
      <c r="P490" s="61">
        <v>42492</v>
      </c>
      <c r="Q490" s="61">
        <v>42492</v>
      </c>
      <c r="Z490" s="63">
        <v>44288</v>
      </c>
    </row>
    <row r="491" spans="10:26" x14ac:dyDescent="0.25">
      <c r="J491" s="61">
        <v>44013</v>
      </c>
      <c r="K491" s="61">
        <v>44104</v>
      </c>
      <c r="N491" s="61">
        <v>44044</v>
      </c>
      <c r="O491" s="61">
        <v>44044</v>
      </c>
      <c r="P491" s="61">
        <v>42493</v>
      </c>
      <c r="Q491" s="61">
        <v>42493</v>
      </c>
      <c r="Z491" s="63">
        <v>44289</v>
      </c>
    </row>
    <row r="492" spans="10:26" x14ac:dyDescent="0.25">
      <c r="J492" s="61">
        <v>44014</v>
      </c>
      <c r="K492" s="61">
        <v>44105</v>
      </c>
      <c r="N492" s="61">
        <v>44045</v>
      </c>
      <c r="O492" s="61">
        <v>44045</v>
      </c>
      <c r="P492" s="61">
        <v>42494</v>
      </c>
      <c r="Q492" s="61">
        <v>42494</v>
      </c>
      <c r="Z492" s="63">
        <v>44290</v>
      </c>
    </row>
    <row r="493" spans="10:26" x14ac:dyDescent="0.25">
      <c r="J493" s="61">
        <v>44015</v>
      </c>
      <c r="K493" s="61">
        <v>44106</v>
      </c>
      <c r="N493" s="61">
        <v>44046</v>
      </c>
      <c r="O493" s="61">
        <v>44046</v>
      </c>
      <c r="P493" s="61">
        <v>42495</v>
      </c>
      <c r="Q493" s="61">
        <v>42495</v>
      </c>
      <c r="Z493" s="63">
        <v>44291</v>
      </c>
    </row>
    <row r="494" spans="10:26" x14ac:dyDescent="0.25">
      <c r="J494" s="61">
        <v>44016</v>
      </c>
      <c r="K494" s="61">
        <v>44107</v>
      </c>
      <c r="N494" s="61">
        <v>44047</v>
      </c>
      <c r="O494" s="61">
        <v>44047</v>
      </c>
      <c r="P494" s="61">
        <v>42496</v>
      </c>
      <c r="Q494" s="61">
        <v>42496</v>
      </c>
      <c r="Z494" s="63">
        <v>44292</v>
      </c>
    </row>
    <row r="495" spans="10:26" x14ac:dyDescent="0.25">
      <c r="J495" s="61">
        <v>44017</v>
      </c>
      <c r="K495" s="61">
        <v>44108</v>
      </c>
      <c r="N495" s="61">
        <v>44048</v>
      </c>
      <c r="O495" s="61">
        <v>44048</v>
      </c>
      <c r="P495" s="61">
        <v>42497</v>
      </c>
      <c r="Q495" s="61">
        <v>42497</v>
      </c>
      <c r="Z495" s="63">
        <v>44293</v>
      </c>
    </row>
    <row r="496" spans="10:26" x14ac:dyDescent="0.25">
      <c r="J496" s="61">
        <v>44018</v>
      </c>
      <c r="K496" s="61">
        <v>44109</v>
      </c>
      <c r="N496" s="61">
        <v>44049</v>
      </c>
      <c r="O496" s="61">
        <v>44049</v>
      </c>
      <c r="P496" s="61">
        <v>42498</v>
      </c>
      <c r="Q496" s="61">
        <v>42498</v>
      </c>
      <c r="Z496" s="63">
        <v>44294</v>
      </c>
    </row>
    <row r="497" spans="10:26" x14ac:dyDescent="0.25">
      <c r="J497" s="61">
        <v>44019</v>
      </c>
      <c r="K497" s="61">
        <v>44110</v>
      </c>
      <c r="N497" s="61">
        <v>44050</v>
      </c>
      <c r="O497" s="61">
        <v>44050</v>
      </c>
      <c r="P497" s="61">
        <v>42499</v>
      </c>
      <c r="Q497" s="61">
        <v>42499</v>
      </c>
      <c r="Z497" s="63">
        <v>44295</v>
      </c>
    </row>
    <row r="498" spans="10:26" x14ac:dyDescent="0.25">
      <c r="J498" s="61">
        <v>44020</v>
      </c>
      <c r="K498" s="61">
        <v>44111</v>
      </c>
      <c r="N498" s="61">
        <v>44051</v>
      </c>
      <c r="O498" s="61">
        <v>44051</v>
      </c>
      <c r="P498" s="61">
        <v>42500</v>
      </c>
      <c r="Q498" s="61">
        <v>42500</v>
      </c>
      <c r="Z498" s="63">
        <v>44296</v>
      </c>
    </row>
    <row r="499" spans="10:26" x14ac:dyDescent="0.25">
      <c r="J499" s="61">
        <v>44021</v>
      </c>
      <c r="K499" s="61">
        <v>44112</v>
      </c>
      <c r="N499" s="61">
        <v>44052</v>
      </c>
      <c r="O499" s="61">
        <v>44052</v>
      </c>
      <c r="P499" s="61">
        <v>42501</v>
      </c>
      <c r="Q499" s="61">
        <v>42501</v>
      </c>
      <c r="Z499" s="63">
        <v>44297</v>
      </c>
    </row>
    <row r="500" spans="10:26" x14ac:dyDescent="0.25">
      <c r="J500" s="61">
        <v>44022</v>
      </c>
      <c r="K500" s="61">
        <v>44113</v>
      </c>
      <c r="N500" s="61">
        <v>44053</v>
      </c>
      <c r="O500" s="61">
        <v>44053</v>
      </c>
      <c r="P500" s="61">
        <v>42502</v>
      </c>
      <c r="Q500" s="61">
        <v>42502</v>
      </c>
      <c r="Z500" s="63">
        <v>44298</v>
      </c>
    </row>
    <row r="501" spans="10:26" x14ac:dyDescent="0.25">
      <c r="J501" s="61">
        <v>44023</v>
      </c>
      <c r="K501" s="61">
        <v>44114</v>
      </c>
      <c r="N501" s="61">
        <v>44054</v>
      </c>
      <c r="O501" s="61">
        <v>44054</v>
      </c>
      <c r="P501" s="61">
        <v>42503</v>
      </c>
      <c r="Q501" s="61">
        <v>42503</v>
      </c>
      <c r="Z501" s="63">
        <v>44299</v>
      </c>
    </row>
    <row r="502" spans="10:26" x14ac:dyDescent="0.25">
      <c r="J502" s="61">
        <v>44024</v>
      </c>
      <c r="K502" s="61">
        <v>44115</v>
      </c>
      <c r="N502" s="61">
        <v>44055</v>
      </c>
      <c r="O502" s="61">
        <v>44055</v>
      </c>
      <c r="P502" s="61">
        <v>42504</v>
      </c>
      <c r="Q502" s="61">
        <v>42504</v>
      </c>
      <c r="Z502" s="63">
        <v>44300</v>
      </c>
    </row>
    <row r="503" spans="10:26" x14ac:dyDescent="0.25">
      <c r="J503" s="61">
        <v>44025</v>
      </c>
      <c r="K503" s="61">
        <v>44116</v>
      </c>
      <c r="N503" s="61">
        <v>44056</v>
      </c>
      <c r="O503" s="61">
        <v>44056</v>
      </c>
      <c r="P503" s="61">
        <v>42505</v>
      </c>
      <c r="Q503" s="61">
        <v>42505</v>
      </c>
      <c r="Z503" s="63">
        <v>44301</v>
      </c>
    </row>
    <row r="504" spans="10:26" x14ac:dyDescent="0.25">
      <c r="J504" s="61">
        <v>44026</v>
      </c>
      <c r="K504" s="61">
        <v>44117</v>
      </c>
      <c r="N504" s="61">
        <v>44057</v>
      </c>
      <c r="O504" s="61">
        <v>44057</v>
      </c>
      <c r="P504" s="61">
        <v>42506</v>
      </c>
      <c r="Q504" s="61">
        <v>42506</v>
      </c>
      <c r="Z504" s="63">
        <v>44302</v>
      </c>
    </row>
    <row r="505" spans="10:26" x14ac:dyDescent="0.25">
      <c r="J505" s="61">
        <v>44027</v>
      </c>
      <c r="K505" s="61">
        <v>44118</v>
      </c>
      <c r="N505" s="61">
        <v>44058</v>
      </c>
      <c r="O505" s="61">
        <v>44058</v>
      </c>
      <c r="P505" s="61">
        <v>42507</v>
      </c>
      <c r="Q505" s="61">
        <v>42507</v>
      </c>
      <c r="Z505" s="63">
        <v>44303</v>
      </c>
    </row>
    <row r="506" spans="10:26" x14ac:dyDescent="0.25">
      <c r="J506" s="61">
        <v>44028</v>
      </c>
      <c r="K506" s="61">
        <v>44119</v>
      </c>
      <c r="N506" s="61">
        <v>44059</v>
      </c>
      <c r="O506" s="61">
        <v>44059</v>
      </c>
      <c r="P506" s="61">
        <v>42508</v>
      </c>
      <c r="Q506" s="61">
        <v>42508</v>
      </c>
      <c r="Z506" s="63">
        <v>44304</v>
      </c>
    </row>
    <row r="507" spans="10:26" x14ac:dyDescent="0.25">
      <c r="J507" s="61">
        <v>44029</v>
      </c>
      <c r="K507" s="61">
        <v>44120</v>
      </c>
      <c r="N507" s="61">
        <v>44060</v>
      </c>
      <c r="O507" s="61">
        <v>44060</v>
      </c>
      <c r="P507" s="61">
        <v>42509</v>
      </c>
      <c r="Q507" s="61">
        <v>42509</v>
      </c>
      <c r="Z507" s="63">
        <v>44305</v>
      </c>
    </row>
    <row r="508" spans="10:26" x14ac:dyDescent="0.25">
      <c r="J508" s="61">
        <v>44030</v>
      </c>
      <c r="K508" s="61">
        <v>44121</v>
      </c>
      <c r="N508" s="61">
        <v>44061</v>
      </c>
      <c r="O508" s="61">
        <v>44061</v>
      </c>
      <c r="P508" s="61">
        <v>42510</v>
      </c>
      <c r="Q508" s="61">
        <v>42510</v>
      </c>
      <c r="Z508" s="63">
        <v>44306</v>
      </c>
    </row>
    <row r="509" spans="10:26" x14ac:dyDescent="0.25">
      <c r="J509" s="61">
        <v>44031</v>
      </c>
      <c r="K509" s="61">
        <v>44122</v>
      </c>
      <c r="N509" s="61">
        <v>44062</v>
      </c>
      <c r="O509" s="61">
        <v>44062</v>
      </c>
      <c r="P509" s="61">
        <v>42511</v>
      </c>
      <c r="Q509" s="61">
        <v>42511</v>
      </c>
      <c r="Z509" s="63">
        <v>44307</v>
      </c>
    </row>
    <row r="510" spans="10:26" x14ac:dyDescent="0.25">
      <c r="J510" s="61">
        <v>44032</v>
      </c>
      <c r="K510" s="61">
        <v>44123</v>
      </c>
      <c r="N510" s="61">
        <v>44063</v>
      </c>
      <c r="O510" s="61">
        <v>44063</v>
      </c>
      <c r="P510" s="61">
        <v>42512</v>
      </c>
      <c r="Q510" s="61">
        <v>42512</v>
      </c>
      <c r="Z510" s="63">
        <v>44308</v>
      </c>
    </row>
    <row r="511" spans="10:26" x14ac:dyDescent="0.25">
      <c r="J511" s="61">
        <v>44033</v>
      </c>
      <c r="K511" s="61">
        <v>44124</v>
      </c>
      <c r="N511" s="61">
        <v>44064</v>
      </c>
      <c r="O511" s="61">
        <v>44064</v>
      </c>
      <c r="P511" s="61">
        <v>42513</v>
      </c>
      <c r="Q511" s="61">
        <v>42513</v>
      </c>
      <c r="Z511" s="63">
        <v>44309</v>
      </c>
    </row>
    <row r="512" spans="10:26" x14ac:dyDescent="0.25">
      <c r="J512" s="61">
        <v>44034</v>
      </c>
      <c r="K512" s="61">
        <v>44125</v>
      </c>
      <c r="N512" s="61">
        <v>44065</v>
      </c>
      <c r="O512" s="61">
        <v>44065</v>
      </c>
      <c r="P512" s="61">
        <v>42514</v>
      </c>
      <c r="Q512" s="61">
        <v>42514</v>
      </c>
      <c r="Z512" s="63">
        <v>44310</v>
      </c>
    </row>
    <row r="513" spans="10:26" x14ac:dyDescent="0.25">
      <c r="J513" s="61">
        <v>44035</v>
      </c>
      <c r="K513" s="61">
        <v>44126</v>
      </c>
      <c r="N513" s="61">
        <v>44066</v>
      </c>
      <c r="O513" s="61">
        <v>44066</v>
      </c>
      <c r="P513" s="61">
        <v>42515</v>
      </c>
      <c r="Q513" s="61">
        <v>42515</v>
      </c>
      <c r="Z513" s="63">
        <v>44311</v>
      </c>
    </row>
    <row r="514" spans="10:26" x14ac:dyDescent="0.25">
      <c r="J514" s="61">
        <v>44036</v>
      </c>
      <c r="K514" s="61">
        <v>44127</v>
      </c>
      <c r="N514" s="61">
        <v>44067</v>
      </c>
      <c r="O514" s="61">
        <v>44067</v>
      </c>
      <c r="P514" s="61">
        <v>42516</v>
      </c>
      <c r="Q514" s="61">
        <v>42516</v>
      </c>
      <c r="Z514" s="63">
        <v>44312</v>
      </c>
    </row>
    <row r="515" spans="10:26" x14ac:dyDescent="0.25">
      <c r="J515" s="61">
        <v>44037</v>
      </c>
      <c r="K515" s="61">
        <v>44128</v>
      </c>
      <c r="N515" s="61">
        <v>44068</v>
      </c>
      <c r="O515" s="61">
        <v>44068</v>
      </c>
      <c r="P515" s="61">
        <v>42517</v>
      </c>
      <c r="Q515" s="61">
        <v>42517</v>
      </c>
      <c r="Z515" s="63">
        <v>44313</v>
      </c>
    </row>
    <row r="516" spans="10:26" x14ac:dyDescent="0.25">
      <c r="J516" s="61">
        <v>44038</v>
      </c>
      <c r="K516" s="61">
        <v>44129</v>
      </c>
      <c r="N516" s="61">
        <v>44069</v>
      </c>
      <c r="O516" s="61">
        <v>44069</v>
      </c>
      <c r="P516" s="61">
        <v>42518</v>
      </c>
      <c r="Q516" s="61">
        <v>42518</v>
      </c>
      <c r="Z516" s="63">
        <v>44314</v>
      </c>
    </row>
    <row r="517" spans="10:26" x14ac:dyDescent="0.25">
      <c r="J517" s="61">
        <v>44039</v>
      </c>
      <c r="K517" s="61">
        <v>44130</v>
      </c>
      <c r="N517" s="61">
        <v>44070</v>
      </c>
      <c r="O517" s="61">
        <v>44070</v>
      </c>
      <c r="P517" s="61">
        <v>42519</v>
      </c>
      <c r="Q517" s="61">
        <v>42519</v>
      </c>
      <c r="Z517" s="63">
        <v>44315</v>
      </c>
    </row>
    <row r="518" spans="10:26" x14ac:dyDescent="0.25">
      <c r="J518" s="61">
        <v>44040</v>
      </c>
      <c r="K518" s="61">
        <v>44131</v>
      </c>
      <c r="N518" s="61">
        <v>44071</v>
      </c>
      <c r="O518" s="61">
        <v>44071</v>
      </c>
      <c r="P518" s="61">
        <v>42520</v>
      </c>
      <c r="Q518" s="61">
        <v>42520</v>
      </c>
      <c r="Z518" s="63">
        <v>44316</v>
      </c>
    </row>
    <row r="519" spans="10:26" x14ac:dyDescent="0.25">
      <c r="J519" s="61">
        <v>44041</v>
      </c>
      <c r="K519" s="61">
        <v>44132</v>
      </c>
      <c r="N519" s="61">
        <v>44072</v>
      </c>
      <c r="O519" s="61">
        <v>44072</v>
      </c>
      <c r="P519" s="61">
        <v>42521</v>
      </c>
      <c r="Q519" s="61">
        <v>42521</v>
      </c>
      <c r="Z519" s="63">
        <v>44317</v>
      </c>
    </row>
    <row r="520" spans="10:26" x14ac:dyDescent="0.25">
      <c r="J520" s="61">
        <v>44042</v>
      </c>
      <c r="K520" s="61">
        <v>44133</v>
      </c>
      <c r="N520" s="61">
        <v>44073</v>
      </c>
      <c r="O520" s="61">
        <v>44073</v>
      </c>
      <c r="P520" s="61">
        <v>42522</v>
      </c>
      <c r="Q520" s="61">
        <v>42522</v>
      </c>
      <c r="Z520" s="63">
        <v>44318</v>
      </c>
    </row>
    <row r="521" spans="10:26" x14ac:dyDescent="0.25">
      <c r="J521" s="61">
        <v>44043</v>
      </c>
      <c r="K521" s="61">
        <v>44134</v>
      </c>
      <c r="N521" s="61">
        <v>44074</v>
      </c>
      <c r="O521" s="61">
        <v>44074</v>
      </c>
      <c r="P521" s="61">
        <v>42523</v>
      </c>
      <c r="Q521" s="61">
        <v>42523</v>
      </c>
      <c r="Z521" s="63">
        <v>44319</v>
      </c>
    </row>
    <row r="522" spans="10:26" x14ac:dyDescent="0.25">
      <c r="J522" s="61">
        <v>44044</v>
      </c>
      <c r="K522" s="61">
        <v>44135</v>
      </c>
      <c r="N522" s="61">
        <v>44075</v>
      </c>
      <c r="O522" s="61">
        <v>44075</v>
      </c>
      <c r="P522" s="61">
        <v>42524</v>
      </c>
      <c r="Q522" s="61">
        <v>42524</v>
      </c>
      <c r="Z522" s="63">
        <v>44320</v>
      </c>
    </row>
    <row r="523" spans="10:26" x14ac:dyDescent="0.25">
      <c r="J523" s="61">
        <v>44045</v>
      </c>
      <c r="K523" s="61">
        <v>44136</v>
      </c>
      <c r="N523" s="61">
        <v>44076</v>
      </c>
      <c r="O523" s="61">
        <v>44076</v>
      </c>
      <c r="P523" s="61">
        <v>42525</v>
      </c>
      <c r="Q523" s="61">
        <v>42525</v>
      </c>
      <c r="Z523" s="63">
        <v>44321</v>
      </c>
    </row>
    <row r="524" spans="10:26" x14ac:dyDescent="0.25">
      <c r="J524" s="61">
        <v>44046</v>
      </c>
      <c r="K524" s="61">
        <v>44137</v>
      </c>
      <c r="N524" s="61">
        <v>44077</v>
      </c>
      <c r="O524" s="61">
        <v>44077</v>
      </c>
      <c r="P524" s="61">
        <v>42526</v>
      </c>
      <c r="Q524" s="61">
        <v>42526</v>
      </c>
      <c r="Z524" s="63">
        <v>44322</v>
      </c>
    </row>
    <row r="525" spans="10:26" x14ac:dyDescent="0.25">
      <c r="J525" s="61">
        <v>44047</v>
      </c>
      <c r="K525" s="61">
        <v>44138</v>
      </c>
      <c r="N525" s="61">
        <v>44078</v>
      </c>
      <c r="O525" s="61">
        <v>44078</v>
      </c>
      <c r="P525" s="61">
        <v>42527</v>
      </c>
      <c r="Q525" s="61">
        <v>42527</v>
      </c>
      <c r="Z525" s="63">
        <v>44323</v>
      </c>
    </row>
    <row r="526" spans="10:26" x14ac:dyDescent="0.25">
      <c r="J526" s="61">
        <v>44048</v>
      </c>
      <c r="K526" s="61">
        <v>44139</v>
      </c>
      <c r="N526" s="61">
        <v>44079</v>
      </c>
      <c r="O526" s="61">
        <v>44079</v>
      </c>
      <c r="P526" s="61">
        <v>42528</v>
      </c>
      <c r="Q526" s="61">
        <v>42528</v>
      </c>
      <c r="Z526" s="63">
        <v>44324</v>
      </c>
    </row>
    <row r="527" spans="10:26" x14ac:dyDescent="0.25">
      <c r="J527" s="61">
        <v>44049</v>
      </c>
      <c r="K527" s="61">
        <v>44140</v>
      </c>
      <c r="N527" s="61">
        <v>44080</v>
      </c>
      <c r="O527" s="61">
        <v>44080</v>
      </c>
      <c r="P527" s="61">
        <v>42529</v>
      </c>
      <c r="Q527" s="61">
        <v>42529</v>
      </c>
      <c r="Z527" s="63">
        <v>44325</v>
      </c>
    </row>
    <row r="528" spans="10:26" x14ac:dyDescent="0.25">
      <c r="J528" s="61">
        <v>44050</v>
      </c>
      <c r="K528" s="61">
        <v>44141</v>
      </c>
      <c r="N528" s="61">
        <v>44081</v>
      </c>
      <c r="O528" s="61">
        <v>44081</v>
      </c>
      <c r="P528" s="61">
        <v>42530</v>
      </c>
      <c r="Q528" s="61">
        <v>42530</v>
      </c>
      <c r="Z528" s="63">
        <v>44326</v>
      </c>
    </row>
    <row r="529" spans="10:26" x14ac:dyDescent="0.25">
      <c r="J529" s="61">
        <v>44051</v>
      </c>
      <c r="K529" s="61">
        <v>44142</v>
      </c>
      <c r="N529" s="61">
        <v>44082</v>
      </c>
      <c r="O529" s="61">
        <v>44082</v>
      </c>
      <c r="P529" s="61">
        <v>42531</v>
      </c>
      <c r="Q529" s="61">
        <v>42531</v>
      </c>
      <c r="Z529" s="63">
        <v>44327</v>
      </c>
    </row>
    <row r="530" spans="10:26" x14ac:dyDescent="0.25">
      <c r="J530" s="61">
        <v>44052</v>
      </c>
      <c r="K530" s="61">
        <v>44143</v>
      </c>
      <c r="N530" s="61">
        <v>44083</v>
      </c>
      <c r="O530" s="61">
        <v>44083</v>
      </c>
      <c r="P530" s="61">
        <v>42532</v>
      </c>
      <c r="Q530" s="61">
        <v>42532</v>
      </c>
      <c r="Z530" s="63">
        <v>44328</v>
      </c>
    </row>
    <row r="531" spans="10:26" x14ac:dyDescent="0.25">
      <c r="J531" s="61">
        <v>44053</v>
      </c>
      <c r="K531" s="61">
        <v>44144</v>
      </c>
      <c r="N531" s="61">
        <v>44084</v>
      </c>
      <c r="O531" s="61">
        <v>44084</v>
      </c>
      <c r="P531" s="61">
        <v>42533</v>
      </c>
      <c r="Q531" s="61">
        <v>42533</v>
      </c>
      <c r="Z531" s="63">
        <v>44329</v>
      </c>
    </row>
    <row r="532" spans="10:26" x14ac:dyDescent="0.25">
      <c r="J532" s="61">
        <v>44054</v>
      </c>
      <c r="K532" s="61">
        <v>44145</v>
      </c>
      <c r="N532" s="61">
        <v>44085</v>
      </c>
      <c r="O532" s="61">
        <v>44085</v>
      </c>
      <c r="P532" s="61">
        <v>42534</v>
      </c>
      <c r="Q532" s="61">
        <v>42534</v>
      </c>
      <c r="Z532" s="63">
        <v>44330</v>
      </c>
    </row>
    <row r="533" spans="10:26" x14ac:dyDescent="0.25">
      <c r="J533" s="61">
        <v>44055</v>
      </c>
      <c r="K533" s="61">
        <v>44146</v>
      </c>
      <c r="N533" s="61">
        <v>44086</v>
      </c>
      <c r="O533" s="61">
        <v>44086</v>
      </c>
      <c r="P533" s="61">
        <v>42535</v>
      </c>
      <c r="Q533" s="61">
        <v>42535</v>
      </c>
      <c r="Z533" s="63">
        <v>44331</v>
      </c>
    </row>
    <row r="534" spans="10:26" x14ac:dyDescent="0.25">
      <c r="J534" s="61">
        <v>44056</v>
      </c>
      <c r="K534" s="61">
        <v>44147</v>
      </c>
      <c r="N534" s="61">
        <v>44087</v>
      </c>
      <c r="O534" s="61">
        <v>44087</v>
      </c>
      <c r="P534" s="61">
        <v>42536</v>
      </c>
      <c r="Q534" s="61">
        <v>42536</v>
      </c>
      <c r="Z534" s="63">
        <v>44332</v>
      </c>
    </row>
    <row r="535" spans="10:26" x14ac:dyDescent="0.25">
      <c r="J535" s="61">
        <v>44057</v>
      </c>
      <c r="K535" s="61">
        <v>44148</v>
      </c>
      <c r="N535" s="61">
        <v>44088</v>
      </c>
      <c r="O535" s="61">
        <v>44088</v>
      </c>
      <c r="P535" s="61">
        <v>42537</v>
      </c>
      <c r="Q535" s="61">
        <v>42537</v>
      </c>
      <c r="Z535" s="63">
        <v>44333</v>
      </c>
    </row>
    <row r="536" spans="10:26" x14ac:dyDescent="0.25">
      <c r="J536" s="61">
        <v>44058</v>
      </c>
      <c r="K536" s="61">
        <v>44149</v>
      </c>
      <c r="N536" s="61">
        <v>44089</v>
      </c>
      <c r="O536" s="61">
        <v>44089</v>
      </c>
      <c r="P536" s="61">
        <v>42538</v>
      </c>
      <c r="Q536" s="61">
        <v>42538</v>
      </c>
      <c r="Z536" s="63">
        <v>44334</v>
      </c>
    </row>
    <row r="537" spans="10:26" x14ac:dyDescent="0.25">
      <c r="J537" s="61">
        <v>44059</v>
      </c>
      <c r="K537" s="61">
        <v>44150</v>
      </c>
      <c r="N537" s="61">
        <v>44090</v>
      </c>
      <c r="O537" s="61">
        <v>44090</v>
      </c>
      <c r="P537" s="61">
        <v>42539</v>
      </c>
      <c r="Q537" s="61">
        <v>42539</v>
      </c>
      <c r="Z537" s="63">
        <v>44335</v>
      </c>
    </row>
    <row r="538" spans="10:26" x14ac:dyDescent="0.25">
      <c r="J538" s="61">
        <v>44060</v>
      </c>
      <c r="K538" s="61">
        <v>44151</v>
      </c>
      <c r="N538" s="61">
        <v>44091</v>
      </c>
      <c r="O538" s="61">
        <v>44091</v>
      </c>
      <c r="P538" s="61">
        <v>42540</v>
      </c>
      <c r="Q538" s="61">
        <v>42540</v>
      </c>
      <c r="Z538" s="63">
        <v>44336</v>
      </c>
    </row>
    <row r="539" spans="10:26" x14ac:dyDescent="0.25">
      <c r="J539" s="61">
        <v>44061</v>
      </c>
      <c r="K539" s="61">
        <v>44152</v>
      </c>
      <c r="N539" s="61">
        <v>44092</v>
      </c>
      <c r="O539" s="61">
        <v>44092</v>
      </c>
      <c r="P539" s="61">
        <v>42541</v>
      </c>
      <c r="Q539" s="61">
        <v>42541</v>
      </c>
      <c r="Z539" s="63">
        <v>44337</v>
      </c>
    </row>
    <row r="540" spans="10:26" x14ac:dyDescent="0.25">
      <c r="J540" s="61">
        <v>44062</v>
      </c>
      <c r="K540" s="61">
        <v>44153</v>
      </c>
      <c r="N540" s="61">
        <v>44093</v>
      </c>
      <c r="O540" s="61">
        <v>44093</v>
      </c>
      <c r="P540" s="61">
        <v>42542</v>
      </c>
      <c r="Q540" s="61">
        <v>42542</v>
      </c>
      <c r="Z540" s="63">
        <v>44338</v>
      </c>
    </row>
    <row r="541" spans="10:26" x14ac:dyDescent="0.25">
      <c r="J541" s="61">
        <v>44063</v>
      </c>
      <c r="K541" s="61">
        <v>44154</v>
      </c>
      <c r="N541" s="61">
        <v>44094</v>
      </c>
      <c r="O541" s="61">
        <v>44094</v>
      </c>
      <c r="P541" s="61">
        <v>42543</v>
      </c>
      <c r="Q541" s="61">
        <v>42543</v>
      </c>
      <c r="Z541" s="63">
        <v>44339</v>
      </c>
    </row>
    <row r="542" spans="10:26" x14ac:dyDescent="0.25">
      <c r="J542" s="61">
        <v>44064</v>
      </c>
      <c r="K542" s="61">
        <v>44155</v>
      </c>
      <c r="N542" s="61">
        <v>44095</v>
      </c>
      <c r="O542" s="61">
        <v>44095</v>
      </c>
      <c r="P542" s="61">
        <v>42544</v>
      </c>
      <c r="Q542" s="61">
        <v>42544</v>
      </c>
      <c r="Z542" s="63">
        <v>44340</v>
      </c>
    </row>
    <row r="543" spans="10:26" x14ac:dyDescent="0.25">
      <c r="J543" s="61">
        <v>44065</v>
      </c>
      <c r="K543" s="61">
        <v>44156</v>
      </c>
      <c r="N543" s="61">
        <v>44096</v>
      </c>
      <c r="O543" s="61">
        <v>44096</v>
      </c>
      <c r="P543" s="61">
        <v>42545</v>
      </c>
      <c r="Q543" s="61">
        <v>42545</v>
      </c>
      <c r="Z543" s="63">
        <v>44341</v>
      </c>
    </row>
    <row r="544" spans="10:26" x14ac:dyDescent="0.25">
      <c r="J544" s="61">
        <v>44066</v>
      </c>
      <c r="K544" s="61">
        <v>44157</v>
      </c>
      <c r="N544" s="61">
        <v>44097</v>
      </c>
      <c r="O544" s="61">
        <v>44097</v>
      </c>
      <c r="P544" s="61">
        <v>42546</v>
      </c>
      <c r="Q544" s="61">
        <v>42546</v>
      </c>
      <c r="Z544" s="63">
        <v>44342</v>
      </c>
    </row>
    <row r="545" spans="10:26" x14ac:dyDescent="0.25">
      <c r="J545" s="61">
        <v>44067</v>
      </c>
      <c r="K545" s="61">
        <v>44158</v>
      </c>
      <c r="N545" s="61">
        <v>44098</v>
      </c>
      <c r="O545" s="61">
        <v>44098</v>
      </c>
      <c r="P545" s="61">
        <v>42547</v>
      </c>
      <c r="Q545" s="61">
        <v>42547</v>
      </c>
      <c r="Z545" s="63">
        <v>44343</v>
      </c>
    </row>
    <row r="546" spans="10:26" x14ac:dyDescent="0.25">
      <c r="J546" s="61">
        <v>44068</v>
      </c>
      <c r="K546" s="61">
        <v>44159</v>
      </c>
      <c r="N546" s="61">
        <v>44099</v>
      </c>
      <c r="O546" s="61">
        <v>44099</v>
      </c>
      <c r="P546" s="61">
        <v>42548</v>
      </c>
      <c r="Q546" s="61">
        <v>42548</v>
      </c>
      <c r="Z546" s="63">
        <v>44344</v>
      </c>
    </row>
    <row r="547" spans="10:26" x14ac:dyDescent="0.25">
      <c r="J547" s="61">
        <v>44069</v>
      </c>
      <c r="K547" s="61">
        <v>44160</v>
      </c>
      <c r="N547" s="61">
        <v>44100</v>
      </c>
      <c r="O547" s="61">
        <v>44100</v>
      </c>
      <c r="P547" s="61">
        <v>42549</v>
      </c>
      <c r="Q547" s="61">
        <v>42549</v>
      </c>
      <c r="Z547" s="63">
        <v>44345</v>
      </c>
    </row>
    <row r="548" spans="10:26" x14ac:dyDescent="0.25">
      <c r="J548" s="61">
        <v>44070</v>
      </c>
      <c r="K548" s="61">
        <v>44161</v>
      </c>
      <c r="N548" s="61">
        <v>44101</v>
      </c>
      <c r="O548" s="61">
        <v>44101</v>
      </c>
      <c r="P548" s="61">
        <v>42550</v>
      </c>
      <c r="Q548" s="61">
        <v>42550</v>
      </c>
      <c r="Z548" s="63">
        <v>44346</v>
      </c>
    </row>
    <row r="549" spans="10:26" x14ac:dyDescent="0.25">
      <c r="J549" s="61">
        <v>44071</v>
      </c>
      <c r="K549" s="61">
        <v>44162</v>
      </c>
      <c r="N549" s="61">
        <v>44102</v>
      </c>
      <c r="O549" s="61">
        <v>44102</v>
      </c>
      <c r="P549" s="61">
        <v>42551</v>
      </c>
      <c r="Q549" s="61">
        <v>42551</v>
      </c>
      <c r="Z549" s="63">
        <v>44347</v>
      </c>
    </row>
    <row r="550" spans="10:26" x14ac:dyDescent="0.25">
      <c r="J550" s="61">
        <v>44072</v>
      </c>
      <c r="K550" s="61">
        <v>44163</v>
      </c>
      <c r="N550" s="61">
        <v>44103</v>
      </c>
      <c r="O550" s="61">
        <v>44103</v>
      </c>
      <c r="P550" s="61">
        <v>42552</v>
      </c>
      <c r="Q550" s="61">
        <v>42552</v>
      </c>
      <c r="Z550" s="63">
        <v>44348</v>
      </c>
    </row>
    <row r="551" spans="10:26" x14ac:dyDescent="0.25">
      <c r="J551" s="61">
        <v>44073</v>
      </c>
      <c r="K551" s="61">
        <v>44164</v>
      </c>
      <c r="N551" s="61">
        <v>44104</v>
      </c>
      <c r="O551" s="61">
        <v>44104</v>
      </c>
      <c r="P551" s="61">
        <v>42553</v>
      </c>
      <c r="Q551" s="61">
        <v>42553</v>
      </c>
      <c r="Z551" s="63">
        <v>44349</v>
      </c>
    </row>
    <row r="552" spans="10:26" x14ac:dyDescent="0.25">
      <c r="J552" s="61">
        <v>44074</v>
      </c>
      <c r="K552" s="61">
        <v>44165</v>
      </c>
      <c r="N552" s="61">
        <v>44105</v>
      </c>
      <c r="O552" s="61">
        <v>44105</v>
      </c>
      <c r="P552" s="61">
        <v>42554</v>
      </c>
      <c r="Q552" s="61">
        <v>42554</v>
      </c>
      <c r="Z552" s="63">
        <v>44350</v>
      </c>
    </row>
    <row r="553" spans="10:26" x14ac:dyDescent="0.25">
      <c r="J553" s="61">
        <v>44075</v>
      </c>
      <c r="K553" s="61">
        <v>44166</v>
      </c>
      <c r="N553" s="61">
        <v>44106</v>
      </c>
      <c r="O553" s="61">
        <v>44106</v>
      </c>
      <c r="P553" s="61">
        <v>42555</v>
      </c>
      <c r="Q553" s="61">
        <v>42555</v>
      </c>
      <c r="Z553" s="63">
        <v>44351</v>
      </c>
    </row>
    <row r="554" spans="10:26" x14ac:dyDescent="0.25">
      <c r="J554" s="61"/>
      <c r="K554" s="61">
        <v>44167</v>
      </c>
      <c r="N554" s="61">
        <v>44107</v>
      </c>
      <c r="O554" s="61">
        <v>44107</v>
      </c>
      <c r="P554" s="61">
        <v>42556</v>
      </c>
      <c r="Q554" s="61">
        <v>42556</v>
      </c>
      <c r="Z554" s="63">
        <v>44352</v>
      </c>
    </row>
    <row r="555" spans="10:26" x14ac:dyDescent="0.25">
      <c r="J555" s="61"/>
      <c r="K555" s="61">
        <v>44168</v>
      </c>
      <c r="N555" s="61">
        <v>44108</v>
      </c>
      <c r="O555" s="61">
        <v>44108</v>
      </c>
      <c r="P555" s="61">
        <v>42557</v>
      </c>
      <c r="Q555" s="61">
        <v>42557</v>
      </c>
      <c r="Z555" s="63">
        <v>44353</v>
      </c>
    </row>
    <row r="556" spans="10:26" x14ac:dyDescent="0.25">
      <c r="J556" s="61"/>
      <c r="K556" s="61">
        <v>44169</v>
      </c>
      <c r="N556" s="61">
        <v>44109</v>
      </c>
      <c r="O556" s="61">
        <v>44109</v>
      </c>
      <c r="P556" s="61">
        <v>42558</v>
      </c>
      <c r="Q556" s="61">
        <v>42558</v>
      </c>
      <c r="Z556" s="63">
        <v>44354</v>
      </c>
    </row>
    <row r="557" spans="10:26" x14ac:dyDescent="0.25">
      <c r="J557" s="61"/>
      <c r="K557" s="61">
        <v>44170</v>
      </c>
      <c r="N557" s="61">
        <v>44110</v>
      </c>
      <c r="O557" s="61">
        <v>44110</v>
      </c>
      <c r="P557" s="61">
        <v>42559</v>
      </c>
      <c r="Q557" s="61">
        <v>42559</v>
      </c>
      <c r="Z557" s="63">
        <v>44355</v>
      </c>
    </row>
    <row r="558" spans="10:26" x14ac:dyDescent="0.25">
      <c r="J558" s="61"/>
      <c r="K558" s="61">
        <v>44171</v>
      </c>
      <c r="N558" s="61">
        <v>44111</v>
      </c>
      <c r="O558" s="61">
        <v>44111</v>
      </c>
      <c r="P558" s="61">
        <v>42560</v>
      </c>
      <c r="Q558" s="61">
        <v>42560</v>
      </c>
      <c r="Z558" s="63">
        <v>44356</v>
      </c>
    </row>
    <row r="559" spans="10:26" x14ac:dyDescent="0.25">
      <c r="J559" s="61"/>
      <c r="K559" s="61">
        <v>44172</v>
      </c>
      <c r="N559" s="61">
        <v>44112</v>
      </c>
      <c r="O559" s="61">
        <v>44112</v>
      </c>
      <c r="P559" s="61">
        <v>42561</v>
      </c>
      <c r="Q559" s="61">
        <v>42561</v>
      </c>
      <c r="Z559" s="63">
        <v>44357</v>
      </c>
    </row>
    <row r="560" spans="10:26" x14ac:dyDescent="0.25">
      <c r="J560" s="61"/>
      <c r="K560" s="61">
        <v>44173</v>
      </c>
      <c r="N560" s="61">
        <v>44113</v>
      </c>
      <c r="O560" s="61">
        <v>44113</v>
      </c>
      <c r="P560" s="61">
        <v>42562</v>
      </c>
      <c r="Q560" s="61">
        <v>42562</v>
      </c>
      <c r="Z560" s="63">
        <v>44358</v>
      </c>
    </row>
    <row r="561" spans="10:26" x14ac:dyDescent="0.25">
      <c r="J561" s="61"/>
      <c r="K561" s="61">
        <v>44174</v>
      </c>
      <c r="N561" s="61">
        <v>44114</v>
      </c>
      <c r="O561" s="61">
        <v>44114</v>
      </c>
      <c r="P561" s="61">
        <v>42563</v>
      </c>
      <c r="Q561" s="61">
        <v>42563</v>
      </c>
      <c r="Z561" s="63">
        <v>44359</v>
      </c>
    </row>
    <row r="562" spans="10:26" x14ac:dyDescent="0.25">
      <c r="J562" s="61"/>
      <c r="K562" s="61">
        <v>44175</v>
      </c>
      <c r="N562" s="61">
        <v>44115</v>
      </c>
      <c r="O562" s="61">
        <v>44115</v>
      </c>
      <c r="P562" s="61">
        <v>42564</v>
      </c>
      <c r="Q562" s="61">
        <v>42564</v>
      </c>
      <c r="Z562" s="63">
        <v>44360</v>
      </c>
    </row>
    <row r="563" spans="10:26" x14ac:dyDescent="0.25">
      <c r="J563" s="61"/>
      <c r="K563" s="61">
        <v>44176</v>
      </c>
      <c r="N563" s="61">
        <v>44116</v>
      </c>
      <c r="O563" s="61">
        <v>44116</v>
      </c>
      <c r="P563" s="61">
        <v>42565</v>
      </c>
      <c r="Q563" s="61">
        <v>42565</v>
      </c>
      <c r="Z563" s="63">
        <v>44361</v>
      </c>
    </row>
    <row r="564" spans="10:26" x14ac:dyDescent="0.25">
      <c r="J564" s="61"/>
      <c r="K564" s="61">
        <v>44177</v>
      </c>
      <c r="N564" s="61">
        <v>44117</v>
      </c>
      <c r="O564" s="61">
        <v>44117</v>
      </c>
      <c r="P564" s="61">
        <v>42566</v>
      </c>
      <c r="Q564" s="61">
        <v>42566</v>
      </c>
      <c r="Z564" s="63">
        <v>44362</v>
      </c>
    </row>
    <row r="565" spans="10:26" x14ac:dyDescent="0.25">
      <c r="J565" s="61"/>
      <c r="K565" s="61">
        <v>44178</v>
      </c>
      <c r="N565" s="61">
        <v>44118</v>
      </c>
      <c r="O565" s="61">
        <v>44118</v>
      </c>
      <c r="P565" s="61">
        <v>42567</v>
      </c>
      <c r="Q565" s="61">
        <v>42567</v>
      </c>
      <c r="Z565" s="63">
        <v>44363</v>
      </c>
    </row>
    <row r="566" spans="10:26" x14ac:dyDescent="0.25">
      <c r="J566" s="61"/>
      <c r="K566" s="61">
        <v>44179</v>
      </c>
      <c r="N566" s="61">
        <v>44119</v>
      </c>
      <c r="O566" s="61">
        <v>44119</v>
      </c>
      <c r="P566" s="61">
        <v>42568</v>
      </c>
      <c r="Q566" s="61">
        <v>42568</v>
      </c>
      <c r="Z566" s="63">
        <v>44364</v>
      </c>
    </row>
    <row r="567" spans="10:26" x14ac:dyDescent="0.25">
      <c r="J567" s="61"/>
      <c r="K567" s="61">
        <v>44180</v>
      </c>
      <c r="N567" s="61">
        <v>44120</v>
      </c>
      <c r="O567" s="61">
        <v>44120</v>
      </c>
      <c r="P567" s="61">
        <v>42569</v>
      </c>
      <c r="Q567" s="61">
        <v>42569</v>
      </c>
      <c r="Z567" s="63">
        <v>44365</v>
      </c>
    </row>
    <row r="568" spans="10:26" x14ac:dyDescent="0.25">
      <c r="J568" s="61"/>
      <c r="K568" s="61">
        <v>44181</v>
      </c>
      <c r="N568" s="61">
        <v>44121</v>
      </c>
      <c r="O568" s="61">
        <v>44121</v>
      </c>
      <c r="P568" s="61">
        <v>42570</v>
      </c>
      <c r="Q568" s="61">
        <v>42570</v>
      </c>
      <c r="Z568" s="63">
        <v>44366</v>
      </c>
    </row>
    <row r="569" spans="10:26" x14ac:dyDescent="0.25">
      <c r="J569" s="61"/>
      <c r="K569" s="61">
        <v>44182</v>
      </c>
      <c r="N569" s="61">
        <v>44122</v>
      </c>
      <c r="O569" s="61">
        <v>44122</v>
      </c>
      <c r="P569" s="61">
        <v>42571</v>
      </c>
      <c r="Q569" s="61">
        <v>42571</v>
      </c>
      <c r="Z569" s="63">
        <v>44367</v>
      </c>
    </row>
    <row r="570" spans="10:26" x14ac:dyDescent="0.25">
      <c r="J570" s="61"/>
      <c r="K570" s="61">
        <v>44183</v>
      </c>
      <c r="N570" s="61">
        <v>44123</v>
      </c>
      <c r="O570" s="61">
        <v>44123</v>
      </c>
      <c r="P570" s="61">
        <v>42572</v>
      </c>
      <c r="Q570" s="61">
        <v>42572</v>
      </c>
      <c r="Z570" s="63">
        <v>44368</v>
      </c>
    </row>
    <row r="571" spans="10:26" x14ac:dyDescent="0.25">
      <c r="J571" s="61"/>
      <c r="K571" s="61">
        <v>44184</v>
      </c>
      <c r="N571" s="61">
        <v>44124</v>
      </c>
      <c r="O571" s="61">
        <v>44124</v>
      </c>
      <c r="P571" s="61">
        <v>42573</v>
      </c>
      <c r="Q571" s="61">
        <v>42573</v>
      </c>
      <c r="Z571" s="63">
        <v>44369</v>
      </c>
    </row>
    <row r="572" spans="10:26" x14ac:dyDescent="0.25">
      <c r="J572" s="61"/>
      <c r="K572" s="61">
        <v>44185</v>
      </c>
      <c r="N572" s="61">
        <v>44125</v>
      </c>
      <c r="O572" s="61">
        <v>44125</v>
      </c>
      <c r="P572" s="61">
        <v>42574</v>
      </c>
      <c r="Q572" s="61">
        <v>42574</v>
      </c>
      <c r="Z572" s="63">
        <v>44370</v>
      </c>
    </row>
    <row r="573" spans="10:26" x14ac:dyDescent="0.25">
      <c r="J573" s="61"/>
      <c r="K573" s="61">
        <v>44186</v>
      </c>
      <c r="N573" s="61">
        <v>44126</v>
      </c>
      <c r="O573" s="61">
        <v>44126</v>
      </c>
      <c r="P573" s="61">
        <v>42575</v>
      </c>
      <c r="Q573" s="61">
        <v>42575</v>
      </c>
      <c r="Z573" s="63">
        <v>44371</v>
      </c>
    </row>
    <row r="574" spans="10:26" x14ac:dyDescent="0.25">
      <c r="J574" s="61"/>
      <c r="K574" s="61">
        <v>44187</v>
      </c>
      <c r="N574" s="61">
        <v>44127</v>
      </c>
      <c r="O574" s="61">
        <v>44127</v>
      </c>
      <c r="P574" s="61">
        <v>42576</v>
      </c>
      <c r="Q574" s="61">
        <v>42576</v>
      </c>
      <c r="Z574" s="63">
        <v>44372</v>
      </c>
    </row>
    <row r="575" spans="10:26" x14ac:dyDescent="0.25">
      <c r="J575" s="61"/>
      <c r="K575" s="61">
        <v>44188</v>
      </c>
      <c r="N575" s="61">
        <v>44128</v>
      </c>
      <c r="O575" s="61">
        <v>44128</v>
      </c>
      <c r="P575" s="61">
        <v>42577</v>
      </c>
      <c r="Q575" s="61">
        <v>42577</v>
      </c>
      <c r="Z575" s="63">
        <v>44373</v>
      </c>
    </row>
    <row r="576" spans="10:26" x14ac:dyDescent="0.25">
      <c r="J576" s="61"/>
      <c r="K576" s="61">
        <v>44189</v>
      </c>
      <c r="N576" s="61">
        <v>44129</v>
      </c>
      <c r="O576" s="61">
        <v>44129</v>
      </c>
      <c r="P576" s="61">
        <v>42578</v>
      </c>
      <c r="Q576" s="61">
        <v>42578</v>
      </c>
      <c r="Z576" s="63">
        <v>44374</v>
      </c>
    </row>
    <row r="577" spans="10:26" x14ac:dyDescent="0.25">
      <c r="J577" s="61"/>
      <c r="K577" s="61">
        <v>44190</v>
      </c>
      <c r="N577" s="61">
        <v>44130</v>
      </c>
      <c r="O577" s="61">
        <v>44130</v>
      </c>
      <c r="P577" s="61">
        <v>42579</v>
      </c>
      <c r="Q577" s="61">
        <v>42579</v>
      </c>
      <c r="Z577" s="63">
        <v>44375</v>
      </c>
    </row>
    <row r="578" spans="10:26" x14ac:dyDescent="0.25">
      <c r="J578" s="61"/>
      <c r="K578" s="61">
        <v>44191</v>
      </c>
      <c r="N578" s="61">
        <v>44131</v>
      </c>
      <c r="O578" s="61">
        <v>44131</v>
      </c>
      <c r="P578" s="61">
        <v>42580</v>
      </c>
      <c r="Q578" s="61">
        <v>42580</v>
      </c>
      <c r="Z578" s="63">
        <v>44376</v>
      </c>
    </row>
    <row r="579" spans="10:26" x14ac:dyDescent="0.25">
      <c r="J579" s="61"/>
      <c r="K579" s="61">
        <v>44192</v>
      </c>
      <c r="N579" s="61">
        <v>44132</v>
      </c>
      <c r="O579" s="61">
        <v>44132</v>
      </c>
      <c r="P579" s="61">
        <v>42581</v>
      </c>
      <c r="Q579" s="61">
        <v>42581</v>
      </c>
      <c r="Z579" s="63">
        <v>44377</v>
      </c>
    </row>
    <row r="580" spans="10:26" x14ac:dyDescent="0.25">
      <c r="J580" s="61"/>
      <c r="K580" s="61">
        <v>44193</v>
      </c>
      <c r="N580" s="61">
        <v>44133</v>
      </c>
      <c r="O580" s="61">
        <v>44133</v>
      </c>
      <c r="P580" s="61">
        <v>42582</v>
      </c>
      <c r="Q580" s="61">
        <v>42582</v>
      </c>
      <c r="Z580" s="63">
        <v>44378</v>
      </c>
    </row>
    <row r="581" spans="10:26" x14ac:dyDescent="0.25">
      <c r="J581" s="61"/>
      <c r="K581" s="61">
        <v>44194</v>
      </c>
      <c r="N581" s="61">
        <v>44134</v>
      </c>
      <c r="O581" s="61">
        <v>44134</v>
      </c>
      <c r="P581" s="61">
        <v>42583</v>
      </c>
      <c r="Q581" s="61">
        <v>42583</v>
      </c>
      <c r="Z581" s="63">
        <v>44379</v>
      </c>
    </row>
    <row r="582" spans="10:26" x14ac:dyDescent="0.25">
      <c r="J582" s="61"/>
      <c r="K582" s="61">
        <v>44195</v>
      </c>
      <c r="N582" s="61">
        <v>44135</v>
      </c>
      <c r="O582" s="61">
        <v>44135</v>
      </c>
      <c r="P582" s="61">
        <v>42584</v>
      </c>
      <c r="Q582" s="61">
        <v>42584</v>
      </c>
      <c r="Z582" s="63">
        <v>44380</v>
      </c>
    </row>
    <row r="583" spans="10:26" x14ac:dyDescent="0.25">
      <c r="J583" s="61"/>
      <c r="K583" s="61">
        <v>44196</v>
      </c>
      <c r="N583" s="61">
        <v>44136</v>
      </c>
      <c r="O583" s="61">
        <v>44136</v>
      </c>
      <c r="P583" s="61">
        <v>42585</v>
      </c>
      <c r="Q583" s="61">
        <v>42585</v>
      </c>
      <c r="Z583" s="63">
        <v>44381</v>
      </c>
    </row>
    <row r="584" spans="10:26" x14ac:dyDescent="0.25">
      <c r="J584" s="61"/>
      <c r="K584" s="61">
        <v>44197</v>
      </c>
      <c r="N584" s="61">
        <v>44137</v>
      </c>
      <c r="O584" s="61">
        <v>44137</v>
      </c>
      <c r="P584" s="61">
        <v>42586</v>
      </c>
      <c r="Q584" s="61">
        <v>42586</v>
      </c>
      <c r="Z584" s="63">
        <v>44382</v>
      </c>
    </row>
    <row r="585" spans="10:26" x14ac:dyDescent="0.25">
      <c r="J585" s="61"/>
      <c r="K585" s="61">
        <v>44198</v>
      </c>
      <c r="N585" s="61">
        <v>44138</v>
      </c>
      <c r="O585" s="61">
        <v>44138</v>
      </c>
      <c r="P585" s="61">
        <v>42587</v>
      </c>
      <c r="Q585" s="61">
        <v>42587</v>
      </c>
      <c r="Z585" s="63">
        <v>44383</v>
      </c>
    </row>
    <row r="586" spans="10:26" x14ac:dyDescent="0.25">
      <c r="J586" s="61"/>
      <c r="K586" s="61">
        <v>44199</v>
      </c>
      <c r="N586" s="61">
        <v>44139</v>
      </c>
      <c r="O586" s="61">
        <v>44139</v>
      </c>
      <c r="P586" s="61">
        <v>42588</v>
      </c>
      <c r="Q586" s="61">
        <v>42588</v>
      </c>
      <c r="Z586" s="63">
        <v>44384</v>
      </c>
    </row>
    <row r="587" spans="10:26" x14ac:dyDescent="0.25">
      <c r="J587" s="61"/>
      <c r="K587" s="61">
        <v>44200</v>
      </c>
      <c r="N587" s="61">
        <v>44140</v>
      </c>
      <c r="O587" s="61">
        <v>44140</v>
      </c>
      <c r="P587" s="61">
        <v>42589</v>
      </c>
      <c r="Q587" s="61">
        <v>42589</v>
      </c>
      <c r="Z587" s="63">
        <v>44385</v>
      </c>
    </row>
    <row r="588" spans="10:26" x14ac:dyDescent="0.25">
      <c r="J588" s="61"/>
      <c r="K588" s="61">
        <v>44201</v>
      </c>
      <c r="N588" s="61">
        <v>44141</v>
      </c>
      <c r="O588" s="61">
        <v>44141</v>
      </c>
      <c r="P588" s="61">
        <v>42590</v>
      </c>
      <c r="Q588" s="61">
        <v>42590</v>
      </c>
      <c r="Z588" s="63">
        <v>44386</v>
      </c>
    </row>
    <row r="589" spans="10:26" x14ac:dyDescent="0.25">
      <c r="J589" s="61"/>
      <c r="K589" s="61">
        <v>44202</v>
      </c>
      <c r="N589" s="61">
        <v>44142</v>
      </c>
      <c r="O589" s="61">
        <v>44142</v>
      </c>
      <c r="P589" s="61">
        <v>42591</v>
      </c>
      <c r="Q589" s="61">
        <v>42591</v>
      </c>
      <c r="Z589" s="63">
        <v>44387</v>
      </c>
    </row>
    <row r="590" spans="10:26" x14ac:dyDescent="0.25">
      <c r="J590" s="61"/>
      <c r="K590" s="61">
        <v>44203</v>
      </c>
      <c r="N590" s="61">
        <v>44143</v>
      </c>
      <c r="O590" s="61">
        <v>44143</v>
      </c>
      <c r="P590" s="61">
        <v>42592</v>
      </c>
      <c r="Q590" s="61">
        <v>42592</v>
      </c>
      <c r="Z590" s="63">
        <v>44388</v>
      </c>
    </row>
    <row r="591" spans="10:26" x14ac:dyDescent="0.25">
      <c r="J591" s="61"/>
      <c r="K591" s="61">
        <v>44204</v>
      </c>
      <c r="N591" s="61">
        <v>44144</v>
      </c>
      <c r="O591" s="61">
        <v>44144</v>
      </c>
      <c r="P591" s="61">
        <v>42593</v>
      </c>
      <c r="Q591" s="61">
        <v>42593</v>
      </c>
      <c r="Z591" s="63">
        <v>44389</v>
      </c>
    </row>
    <row r="592" spans="10:26" x14ac:dyDescent="0.25">
      <c r="J592" s="61"/>
      <c r="K592" s="61">
        <v>44205</v>
      </c>
      <c r="N592" s="61">
        <v>44145</v>
      </c>
      <c r="O592" s="61">
        <v>44145</v>
      </c>
      <c r="P592" s="61">
        <v>42594</v>
      </c>
      <c r="Q592" s="61">
        <v>42594</v>
      </c>
      <c r="Z592" s="63">
        <v>44390</v>
      </c>
    </row>
    <row r="593" spans="10:26" x14ac:dyDescent="0.25">
      <c r="J593" s="61"/>
      <c r="K593" s="61">
        <v>44206</v>
      </c>
      <c r="N593" s="61">
        <v>44146</v>
      </c>
      <c r="O593" s="61">
        <v>44146</v>
      </c>
      <c r="P593" s="61">
        <v>42595</v>
      </c>
      <c r="Q593" s="61">
        <v>42595</v>
      </c>
      <c r="Z593" s="63">
        <v>44391</v>
      </c>
    </row>
    <row r="594" spans="10:26" x14ac:dyDescent="0.25">
      <c r="J594" s="61"/>
      <c r="K594" s="61">
        <v>44207</v>
      </c>
      <c r="N594" s="61">
        <v>44147</v>
      </c>
      <c r="O594" s="61">
        <v>44147</v>
      </c>
      <c r="P594" s="61">
        <v>42596</v>
      </c>
      <c r="Q594" s="61">
        <v>42596</v>
      </c>
      <c r="Z594" s="63">
        <v>44392</v>
      </c>
    </row>
    <row r="595" spans="10:26" x14ac:dyDescent="0.25">
      <c r="J595" s="61"/>
      <c r="K595" s="61">
        <v>44208</v>
      </c>
      <c r="N595" s="61">
        <v>44148</v>
      </c>
      <c r="O595" s="61">
        <v>44148</v>
      </c>
      <c r="P595" s="61">
        <v>42597</v>
      </c>
      <c r="Q595" s="61">
        <v>42597</v>
      </c>
      <c r="Z595" s="63">
        <v>44393</v>
      </c>
    </row>
    <row r="596" spans="10:26" x14ac:dyDescent="0.25">
      <c r="J596" s="61"/>
      <c r="K596" s="61">
        <v>44209</v>
      </c>
      <c r="N596" s="61">
        <v>44149</v>
      </c>
      <c r="O596" s="61">
        <v>44149</v>
      </c>
      <c r="P596" s="61">
        <v>42598</v>
      </c>
      <c r="Q596" s="61">
        <v>42598</v>
      </c>
      <c r="Z596" s="63">
        <v>44394</v>
      </c>
    </row>
    <row r="597" spans="10:26" x14ac:dyDescent="0.25">
      <c r="J597" s="61"/>
      <c r="K597" s="61">
        <v>44210</v>
      </c>
      <c r="N597" s="61">
        <v>44150</v>
      </c>
      <c r="O597" s="61">
        <v>44150</v>
      </c>
      <c r="P597" s="61">
        <v>42599</v>
      </c>
      <c r="Q597" s="61">
        <v>42599</v>
      </c>
      <c r="Z597" s="63">
        <v>44395</v>
      </c>
    </row>
    <row r="598" spans="10:26" x14ac:dyDescent="0.25">
      <c r="J598" s="61"/>
      <c r="K598" s="61">
        <v>44211</v>
      </c>
      <c r="N598" s="61">
        <v>44151</v>
      </c>
      <c r="O598" s="61">
        <v>44151</v>
      </c>
      <c r="P598" s="61">
        <v>42600</v>
      </c>
      <c r="Q598" s="61">
        <v>42600</v>
      </c>
      <c r="Z598" s="63">
        <v>44396</v>
      </c>
    </row>
    <row r="599" spans="10:26" x14ac:dyDescent="0.25">
      <c r="J599" s="61"/>
      <c r="K599" s="61">
        <v>44212</v>
      </c>
      <c r="N599" s="61">
        <v>44152</v>
      </c>
      <c r="O599" s="61">
        <v>44152</v>
      </c>
      <c r="P599" s="61">
        <v>42601</v>
      </c>
      <c r="Q599" s="61">
        <v>42601</v>
      </c>
      <c r="Z599" s="63">
        <v>44397</v>
      </c>
    </row>
    <row r="600" spans="10:26" x14ac:dyDescent="0.25">
      <c r="J600" s="61"/>
      <c r="K600" s="61">
        <v>44213</v>
      </c>
      <c r="N600" s="61">
        <v>44153</v>
      </c>
      <c r="O600" s="61">
        <v>44153</v>
      </c>
      <c r="P600" s="61">
        <v>42602</v>
      </c>
      <c r="Q600" s="61">
        <v>42602</v>
      </c>
      <c r="Z600" s="63">
        <v>44398</v>
      </c>
    </row>
    <row r="601" spans="10:26" x14ac:dyDescent="0.25">
      <c r="J601" s="61"/>
      <c r="K601" s="61">
        <v>44214</v>
      </c>
      <c r="N601" s="61">
        <v>44154</v>
      </c>
      <c r="O601" s="61">
        <v>44154</v>
      </c>
      <c r="P601" s="61">
        <v>42603</v>
      </c>
      <c r="Q601" s="61">
        <v>42603</v>
      </c>
      <c r="Z601" s="63">
        <v>44399</v>
      </c>
    </row>
    <row r="602" spans="10:26" x14ac:dyDescent="0.25">
      <c r="J602" s="61"/>
      <c r="K602" s="61">
        <v>44215</v>
      </c>
      <c r="N602" s="61">
        <v>44155</v>
      </c>
      <c r="O602" s="61">
        <v>44155</v>
      </c>
      <c r="P602" s="61">
        <v>42604</v>
      </c>
      <c r="Q602" s="61">
        <v>42604</v>
      </c>
      <c r="Z602" s="63">
        <v>44400</v>
      </c>
    </row>
    <row r="603" spans="10:26" x14ac:dyDescent="0.25">
      <c r="J603" s="61"/>
      <c r="K603" s="61">
        <v>44216</v>
      </c>
      <c r="N603" s="61">
        <v>44156</v>
      </c>
      <c r="O603" s="61">
        <v>44156</v>
      </c>
      <c r="P603" s="61">
        <v>42605</v>
      </c>
      <c r="Q603" s="61">
        <v>42605</v>
      </c>
      <c r="Z603" s="63">
        <v>44401</v>
      </c>
    </row>
    <row r="604" spans="10:26" x14ac:dyDescent="0.25">
      <c r="J604" s="61"/>
      <c r="K604" s="61">
        <v>44217</v>
      </c>
      <c r="N604" s="61">
        <v>44157</v>
      </c>
      <c r="O604" s="61">
        <v>44157</v>
      </c>
      <c r="P604" s="61">
        <v>42606</v>
      </c>
      <c r="Q604" s="61">
        <v>42606</v>
      </c>
      <c r="Z604" s="63">
        <v>44402</v>
      </c>
    </row>
    <row r="605" spans="10:26" x14ac:dyDescent="0.25">
      <c r="J605" s="61"/>
      <c r="K605" s="61">
        <v>44218</v>
      </c>
      <c r="N605" s="61">
        <v>44158</v>
      </c>
      <c r="O605" s="61">
        <v>44158</v>
      </c>
      <c r="P605" s="61">
        <v>42607</v>
      </c>
      <c r="Q605" s="61">
        <v>42607</v>
      </c>
      <c r="Z605" s="63">
        <v>44403</v>
      </c>
    </row>
    <row r="606" spans="10:26" x14ac:dyDescent="0.25">
      <c r="J606" s="61"/>
      <c r="K606" s="61">
        <v>44219</v>
      </c>
      <c r="N606" s="61">
        <v>44159</v>
      </c>
      <c r="O606" s="61">
        <v>44159</v>
      </c>
      <c r="P606" s="61">
        <v>42608</v>
      </c>
      <c r="Q606" s="61">
        <v>42608</v>
      </c>
      <c r="Z606" s="63">
        <v>44404</v>
      </c>
    </row>
    <row r="607" spans="10:26" x14ac:dyDescent="0.25">
      <c r="J607" s="61"/>
      <c r="K607" s="61">
        <v>44220</v>
      </c>
      <c r="N607" s="61">
        <v>44160</v>
      </c>
      <c r="O607" s="61">
        <v>44160</v>
      </c>
      <c r="P607" s="61">
        <v>42609</v>
      </c>
      <c r="Q607" s="61">
        <v>42609</v>
      </c>
      <c r="Z607" s="63">
        <v>44405</v>
      </c>
    </row>
    <row r="608" spans="10:26" x14ac:dyDescent="0.25">
      <c r="J608" s="61"/>
      <c r="K608" s="61">
        <v>44221</v>
      </c>
      <c r="N608" s="61">
        <v>44161</v>
      </c>
      <c r="O608" s="61">
        <v>44161</v>
      </c>
      <c r="P608" s="61">
        <v>42610</v>
      </c>
      <c r="Q608" s="61">
        <v>42610</v>
      </c>
      <c r="Z608" s="63">
        <v>44406</v>
      </c>
    </row>
    <row r="609" spans="10:26" x14ac:dyDescent="0.25">
      <c r="J609" s="61"/>
      <c r="K609" s="61">
        <v>44222</v>
      </c>
      <c r="N609" s="61">
        <v>44162</v>
      </c>
      <c r="O609" s="61">
        <v>44162</v>
      </c>
      <c r="P609" s="61">
        <v>42611</v>
      </c>
      <c r="Q609" s="61">
        <v>42611</v>
      </c>
      <c r="Z609" s="63">
        <v>44407</v>
      </c>
    </row>
    <row r="610" spans="10:26" x14ac:dyDescent="0.25">
      <c r="J610" s="61"/>
      <c r="K610" s="61">
        <v>44223</v>
      </c>
      <c r="N610" s="61">
        <v>44163</v>
      </c>
      <c r="O610" s="61">
        <v>44163</v>
      </c>
      <c r="P610" s="61">
        <v>42612</v>
      </c>
      <c r="Q610" s="61">
        <v>42612</v>
      </c>
      <c r="Z610" s="63">
        <v>44408</v>
      </c>
    </row>
    <row r="611" spans="10:26" x14ac:dyDescent="0.25">
      <c r="J611" s="61"/>
      <c r="K611" s="61">
        <v>44224</v>
      </c>
      <c r="N611" s="61">
        <v>44164</v>
      </c>
      <c r="O611" s="61">
        <v>44164</v>
      </c>
      <c r="P611" s="61">
        <v>42613</v>
      </c>
      <c r="Q611" s="61">
        <v>42613</v>
      </c>
      <c r="Z611" s="63">
        <v>44409</v>
      </c>
    </row>
    <row r="612" spans="10:26" x14ac:dyDescent="0.25">
      <c r="J612" s="61"/>
      <c r="K612" s="61">
        <v>44225</v>
      </c>
      <c r="N612" s="61">
        <v>44165</v>
      </c>
      <c r="O612" s="61">
        <v>44165</v>
      </c>
      <c r="P612" s="61">
        <v>42614</v>
      </c>
      <c r="Q612" s="61">
        <v>42614</v>
      </c>
      <c r="Z612" s="63">
        <v>44410</v>
      </c>
    </row>
    <row r="613" spans="10:26" x14ac:dyDescent="0.25">
      <c r="J613" s="61"/>
      <c r="K613" s="61">
        <v>44226</v>
      </c>
      <c r="P613" s="61">
        <v>42615</v>
      </c>
      <c r="Q613" s="61">
        <v>42615</v>
      </c>
      <c r="Z613" s="63">
        <v>44411</v>
      </c>
    </row>
    <row r="614" spans="10:26" x14ac:dyDescent="0.25">
      <c r="J614" s="61"/>
      <c r="K614" s="61">
        <v>44227</v>
      </c>
      <c r="P614" s="61">
        <v>42616</v>
      </c>
      <c r="Q614" s="61">
        <v>42616</v>
      </c>
      <c r="Z614" s="63">
        <v>44412</v>
      </c>
    </row>
    <row r="615" spans="10:26" x14ac:dyDescent="0.25">
      <c r="J615" s="61"/>
      <c r="K615" s="61">
        <v>44228</v>
      </c>
      <c r="P615" s="61">
        <v>42617</v>
      </c>
      <c r="Q615" s="61">
        <v>42617</v>
      </c>
      <c r="Z615" s="63">
        <v>44413</v>
      </c>
    </row>
    <row r="616" spans="10:26" x14ac:dyDescent="0.25">
      <c r="J616" s="61"/>
      <c r="K616" s="61">
        <v>44229</v>
      </c>
      <c r="P616" s="61">
        <v>42618</v>
      </c>
      <c r="Q616" s="61">
        <v>42618</v>
      </c>
      <c r="Z616" s="63">
        <v>44414</v>
      </c>
    </row>
    <row r="617" spans="10:26" x14ac:dyDescent="0.25">
      <c r="J617" s="61"/>
      <c r="K617" s="61">
        <v>44230</v>
      </c>
      <c r="P617" s="61">
        <v>42619</v>
      </c>
      <c r="Q617" s="61">
        <v>42619</v>
      </c>
      <c r="Z617" s="63">
        <v>44415</v>
      </c>
    </row>
    <row r="618" spans="10:26" x14ac:dyDescent="0.25">
      <c r="J618" s="61"/>
      <c r="K618" s="61">
        <v>44231</v>
      </c>
      <c r="P618" s="61">
        <v>42620</v>
      </c>
      <c r="Q618" s="61">
        <v>42620</v>
      </c>
      <c r="Z618" s="63">
        <v>44416</v>
      </c>
    </row>
    <row r="619" spans="10:26" x14ac:dyDescent="0.25">
      <c r="J619" s="61"/>
      <c r="K619" s="61">
        <v>44232</v>
      </c>
      <c r="P619" s="61">
        <v>42621</v>
      </c>
      <c r="Q619" s="61">
        <v>42621</v>
      </c>
      <c r="Z619" s="63">
        <v>44417</v>
      </c>
    </row>
    <row r="620" spans="10:26" x14ac:dyDescent="0.25">
      <c r="J620" s="61"/>
      <c r="K620" s="61">
        <v>44233</v>
      </c>
      <c r="P620" s="61">
        <v>42622</v>
      </c>
      <c r="Q620" s="61">
        <v>42622</v>
      </c>
      <c r="Z620" s="63">
        <v>44418</v>
      </c>
    </row>
    <row r="621" spans="10:26" x14ac:dyDescent="0.25">
      <c r="J621" s="61"/>
      <c r="K621" s="61">
        <v>44234</v>
      </c>
      <c r="P621" s="61">
        <v>42623</v>
      </c>
      <c r="Q621" s="61">
        <v>42623</v>
      </c>
      <c r="Z621" s="63">
        <v>44419</v>
      </c>
    </row>
    <row r="622" spans="10:26" x14ac:dyDescent="0.25">
      <c r="J622" s="61"/>
      <c r="K622" s="61">
        <v>44235</v>
      </c>
      <c r="P622" s="61">
        <v>42624</v>
      </c>
      <c r="Q622" s="61">
        <v>42624</v>
      </c>
      <c r="Z622" s="63">
        <v>44420</v>
      </c>
    </row>
    <row r="623" spans="10:26" x14ac:dyDescent="0.25">
      <c r="J623" s="61"/>
      <c r="K623" s="61">
        <v>44236</v>
      </c>
      <c r="P623" s="61">
        <v>42625</v>
      </c>
      <c r="Q623" s="61">
        <v>42625</v>
      </c>
      <c r="Z623" s="63">
        <v>44421</v>
      </c>
    </row>
    <row r="624" spans="10:26" x14ac:dyDescent="0.25">
      <c r="J624" s="61"/>
      <c r="K624" s="61">
        <v>44237</v>
      </c>
      <c r="P624" s="61">
        <v>42626</v>
      </c>
      <c r="Q624" s="61">
        <v>42626</v>
      </c>
      <c r="Z624" s="63">
        <v>44422</v>
      </c>
    </row>
    <row r="625" spans="10:26" x14ac:dyDescent="0.25">
      <c r="J625" s="61"/>
      <c r="K625" s="61">
        <v>44238</v>
      </c>
      <c r="P625" s="61">
        <v>42627</v>
      </c>
      <c r="Q625" s="61">
        <v>42627</v>
      </c>
      <c r="Z625" s="63">
        <v>44423</v>
      </c>
    </row>
    <row r="626" spans="10:26" x14ac:dyDescent="0.25">
      <c r="J626" s="61"/>
      <c r="K626" s="61">
        <v>44239</v>
      </c>
      <c r="P626" s="61">
        <v>42628</v>
      </c>
      <c r="Q626" s="61">
        <v>42628</v>
      </c>
      <c r="Z626" s="63">
        <v>44424</v>
      </c>
    </row>
    <row r="627" spans="10:26" x14ac:dyDescent="0.25">
      <c r="J627" s="61"/>
      <c r="K627" s="61">
        <v>44240</v>
      </c>
      <c r="P627" s="61">
        <v>42629</v>
      </c>
      <c r="Q627" s="61">
        <v>42629</v>
      </c>
      <c r="Z627" s="63">
        <v>44425</v>
      </c>
    </row>
    <row r="628" spans="10:26" x14ac:dyDescent="0.25">
      <c r="J628" s="61"/>
      <c r="K628" s="61">
        <v>44241</v>
      </c>
      <c r="P628" s="61">
        <v>42630</v>
      </c>
      <c r="Q628" s="61">
        <v>42630</v>
      </c>
      <c r="Z628" s="63">
        <v>44426</v>
      </c>
    </row>
    <row r="629" spans="10:26" x14ac:dyDescent="0.25">
      <c r="J629" s="61"/>
      <c r="K629" s="61">
        <v>44242</v>
      </c>
      <c r="P629" s="61">
        <v>42631</v>
      </c>
      <c r="Q629" s="61">
        <v>42631</v>
      </c>
      <c r="Z629" s="63">
        <v>44427</v>
      </c>
    </row>
    <row r="630" spans="10:26" x14ac:dyDescent="0.25">
      <c r="J630" s="61"/>
      <c r="K630" s="61">
        <v>44243</v>
      </c>
      <c r="P630" s="61">
        <v>42632</v>
      </c>
      <c r="Q630" s="61">
        <v>42632</v>
      </c>
      <c r="Z630" s="63">
        <v>44428</v>
      </c>
    </row>
    <row r="631" spans="10:26" x14ac:dyDescent="0.25">
      <c r="J631" s="61"/>
      <c r="K631" s="61">
        <v>44244</v>
      </c>
      <c r="P631" s="61">
        <v>42633</v>
      </c>
      <c r="Q631" s="61">
        <v>42633</v>
      </c>
      <c r="Z631" s="63">
        <v>44429</v>
      </c>
    </row>
    <row r="632" spans="10:26" x14ac:dyDescent="0.25">
      <c r="J632" s="61"/>
      <c r="K632" s="61">
        <v>44245</v>
      </c>
      <c r="P632" s="61">
        <v>42634</v>
      </c>
      <c r="Q632" s="61">
        <v>42634</v>
      </c>
      <c r="Z632" s="63">
        <v>44430</v>
      </c>
    </row>
    <row r="633" spans="10:26" x14ac:dyDescent="0.25">
      <c r="J633" s="61"/>
      <c r="K633" s="61">
        <v>44246</v>
      </c>
      <c r="P633" s="61">
        <v>42635</v>
      </c>
      <c r="Q633" s="61">
        <v>42635</v>
      </c>
      <c r="Z633" s="63">
        <v>44431</v>
      </c>
    </row>
    <row r="634" spans="10:26" x14ac:dyDescent="0.25">
      <c r="J634" s="61"/>
      <c r="K634" s="61">
        <v>44247</v>
      </c>
      <c r="P634" s="61">
        <v>42636</v>
      </c>
      <c r="Q634" s="61">
        <v>42636</v>
      </c>
      <c r="Z634" s="63">
        <v>44432</v>
      </c>
    </row>
    <row r="635" spans="10:26" x14ac:dyDescent="0.25">
      <c r="J635" s="61"/>
      <c r="K635" s="61">
        <v>44248</v>
      </c>
      <c r="P635" s="61">
        <v>42637</v>
      </c>
      <c r="Q635" s="61">
        <v>42637</v>
      </c>
      <c r="Z635" s="63">
        <v>44433</v>
      </c>
    </row>
    <row r="636" spans="10:26" x14ac:dyDescent="0.25">
      <c r="K636" s="61">
        <v>44249</v>
      </c>
      <c r="P636" s="61">
        <v>42638</v>
      </c>
      <c r="Q636" s="61">
        <v>42638</v>
      </c>
      <c r="Z636" s="63">
        <v>44434</v>
      </c>
    </row>
    <row r="637" spans="10:26" x14ac:dyDescent="0.25">
      <c r="K637" s="61">
        <v>44250</v>
      </c>
      <c r="P637" s="61">
        <v>42639</v>
      </c>
      <c r="Q637" s="61">
        <v>42639</v>
      </c>
      <c r="Z637" s="63">
        <v>44435</v>
      </c>
    </row>
    <row r="638" spans="10:26" x14ac:dyDescent="0.25">
      <c r="K638" s="61">
        <v>44251</v>
      </c>
      <c r="P638" s="61">
        <v>42640</v>
      </c>
      <c r="Q638" s="61">
        <v>42640</v>
      </c>
      <c r="Z638" s="63">
        <v>44436</v>
      </c>
    </row>
    <row r="639" spans="10:26" x14ac:dyDescent="0.25">
      <c r="K639" s="61">
        <v>44252</v>
      </c>
      <c r="P639" s="61">
        <v>42641</v>
      </c>
      <c r="Q639" s="61">
        <v>42641</v>
      </c>
      <c r="Z639" s="63">
        <v>44437</v>
      </c>
    </row>
    <row r="640" spans="10:26" x14ac:dyDescent="0.25">
      <c r="K640" s="61">
        <v>44253</v>
      </c>
      <c r="P640" s="61">
        <v>42642</v>
      </c>
      <c r="Q640" s="61">
        <v>42642</v>
      </c>
      <c r="Z640" s="63">
        <v>44438</v>
      </c>
    </row>
    <row r="641" spans="11:26" x14ac:dyDescent="0.25">
      <c r="K641" s="61">
        <v>44254</v>
      </c>
      <c r="P641" s="61">
        <v>42643</v>
      </c>
      <c r="Q641" s="61">
        <v>42643</v>
      </c>
      <c r="Z641" s="63">
        <v>44439</v>
      </c>
    </row>
    <row r="642" spans="11:26" x14ac:dyDescent="0.25">
      <c r="K642" s="61">
        <v>44255</v>
      </c>
      <c r="P642" s="61">
        <v>42644</v>
      </c>
      <c r="Q642" s="61">
        <v>42644</v>
      </c>
      <c r="Z642" s="63">
        <v>44440</v>
      </c>
    </row>
    <row r="643" spans="11:26" x14ac:dyDescent="0.25">
      <c r="K643" s="61">
        <v>44256</v>
      </c>
      <c r="P643" s="61">
        <v>42645</v>
      </c>
      <c r="Q643" s="61">
        <v>42645</v>
      </c>
      <c r="Z643" s="63">
        <v>44441</v>
      </c>
    </row>
    <row r="644" spans="11:26" x14ac:dyDescent="0.25">
      <c r="K644" s="61">
        <v>44257</v>
      </c>
      <c r="P644" s="61">
        <v>42646</v>
      </c>
      <c r="Q644" s="61">
        <v>42646</v>
      </c>
      <c r="Z644" s="63">
        <v>44442</v>
      </c>
    </row>
    <row r="645" spans="11:26" x14ac:dyDescent="0.25">
      <c r="K645" s="61">
        <v>44258</v>
      </c>
      <c r="P645" s="61">
        <v>42647</v>
      </c>
      <c r="Q645" s="61">
        <v>42647</v>
      </c>
      <c r="Z645" s="63">
        <v>44443</v>
      </c>
    </row>
    <row r="646" spans="11:26" x14ac:dyDescent="0.25">
      <c r="K646" s="61">
        <v>44259</v>
      </c>
      <c r="P646" s="61">
        <v>42648</v>
      </c>
      <c r="Q646" s="61">
        <v>42648</v>
      </c>
      <c r="Z646" s="63">
        <v>44444</v>
      </c>
    </row>
    <row r="647" spans="11:26" x14ac:dyDescent="0.25">
      <c r="K647" s="61">
        <v>44260</v>
      </c>
      <c r="P647" s="61">
        <v>42649</v>
      </c>
      <c r="Q647" s="61">
        <v>42649</v>
      </c>
      <c r="Z647" s="63">
        <v>44445</v>
      </c>
    </row>
    <row r="648" spans="11:26" x14ac:dyDescent="0.25">
      <c r="K648" s="61">
        <v>44261</v>
      </c>
      <c r="P648" s="61">
        <v>42650</v>
      </c>
      <c r="Q648" s="61">
        <v>42650</v>
      </c>
      <c r="Z648" s="63">
        <v>44446</v>
      </c>
    </row>
    <row r="649" spans="11:26" x14ac:dyDescent="0.25">
      <c r="K649" s="61">
        <v>44262</v>
      </c>
      <c r="P649" s="61">
        <v>42651</v>
      </c>
      <c r="Q649" s="61">
        <v>42651</v>
      </c>
      <c r="Z649" s="63">
        <v>44447</v>
      </c>
    </row>
    <row r="650" spans="11:26" x14ac:dyDescent="0.25">
      <c r="K650" s="61">
        <v>44263</v>
      </c>
      <c r="P650" s="61">
        <v>42652</v>
      </c>
      <c r="Q650" s="61">
        <v>42652</v>
      </c>
      <c r="Z650" s="63">
        <v>44448</v>
      </c>
    </row>
    <row r="651" spans="11:26" x14ac:dyDescent="0.25">
      <c r="K651" s="61">
        <v>44264</v>
      </c>
      <c r="P651" s="61">
        <v>42653</v>
      </c>
      <c r="Q651" s="61">
        <v>42653</v>
      </c>
      <c r="Z651" s="63">
        <v>44449</v>
      </c>
    </row>
    <row r="652" spans="11:26" x14ac:dyDescent="0.25">
      <c r="K652" s="61">
        <v>44265</v>
      </c>
      <c r="P652" s="61">
        <v>42654</v>
      </c>
      <c r="Q652" s="61">
        <v>42654</v>
      </c>
      <c r="Z652" s="63">
        <v>44450</v>
      </c>
    </row>
    <row r="653" spans="11:26" x14ac:dyDescent="0.25">
      <c r="K653" s="61">
        <v>44266</v>
      </c>
      <c r="P653" s="61">
        <v>42655</v>
      </c>
      <c r="Q653" s="61">
        <v>42655</v>
      </c>
      <c r="Z653" s="63">
        <v>44451</v>
      </c>
    </row>
    <row r="654" spans="11:26" x14ac:dyDescent="0.25">
      <c r="K654" s="61">
        <v>44267</v>
      </c>
      <c r="P654" s="61">
        <v>42656</v>
      </c>
      <c r="Q654" s="61">
        <v>42656</v>
      </c>
      <c r="Z654" s="63">
        <v>44452</v>
      </c>
    </row>
    <row r="655" spans="11:26" x14ac:dyDescent="0.25">
      <c r="K655" s="61">
        <v>44268</v>
      </c>
      <c r="P655" s="61">
        <v>42657</v>
      </c>
      <c r="Q655" s="61">
        <v>42657</v>
      </c>
      <c r="Z655" s="63">
        <v>44453</v>
      </c>
    </row>
    <row r="656" spans="11:26" x14ac:dyDescent="0.25">
      <c r="K656" s="61">
        <v>44269</v>
      </c>
      <c r="P656" s="61">
        <v>42658</v>
      </c>
      <c r="Q656" s="61">
        <v>42658</v>
      </c>
      <c r="Z656" s="63">
        <v>44454</v>
      </c>
    </row>
    <row r="657" spans="11:26" x14ac:dyDescent="0.25">
      <c r="K657" s="61">
        <v>44270</v>
      </c>
      <c r="P657" s="61">
        <v>42659</v>
      </c>
      <c r="Q657" s="61">
        <v>42659</v>
      </c>
      <c r="Z657" s="63">
        <v>44455</v>
      </c>
    </row>
    <row r="658" spans="11:26" x14ac:dyDescent="0.25">
      <c r="K658" s="61">
        <v>44271</v>
      </c>
      <c r="P658" s="61">
        <v>42660</v>
      </c>
      <c r="Q658" s="61">
        <v>42660</v>
      </c>
      <c r="Z658" s="63">
        <v>44456</v>
      </c>
    </row>
    <row r="659" spans="11:26" x14ac:dyDescent="0.25">
      <c r="K659" s="61">
        <v>44272</v>
      </c>
      <c r="P659" s="61">
        <v>42661</v>
      </c>
      <c r="Q659" s="61">
        <v>42661</v>
      </c>
      <c r="Z659" s="63">
        <v>44457</v>
      </c>
    </row>
    <row r="660" spans="11:26" x14ac:dyDescent="0.25">
      <c r="K660" s="61">
        <v>44273</v>
      </c>
      <c r="P660" s="61">
        <v>42662</v>
      </c>
      <c r="Q660" s="61">
        <v>42662</v>
      </c>
      <c r="Z660" s="63">
        <v>44458</v>
      </c>
    </row>
    <row r="661" spans="11:26" x14ac:dyDescent="0.25">
      <c r="K661" s="61">
        <v>44274</v>
      </c>
      <c r="P661" s="61">
        <v>42663</v>
      </c>
      <c r="Q661" s="61">
        <v>42663</v>
      </c>
      <c r="Z661" s="63">
        <v>44459</v>
      </c>
    </row>
    <row r="662" spans="11:26" x14ac:dyDescent="0.25">
      <c r="K662" s="61">
        <v>44275</v>
      </c>
      <c r="P662" s="61">
        <v>42664</v>
      </c>
      <c r="Q662" s="61">
        <v>42664</v>
      </c>
      <c r="Z662" s="63">
        <v>44460</v>
      </c>
    </row>
    <row r="663" spans="11:26" x14ac:dyDescent="0.25">
      <c r="K663" s="61">
        <v>44276</v>
      </c>
      <c r="P663" s="61">
        <v>42665</v>
      </c>
      <c r="Q663" s="61">
        <v>42665</v>
      </c>
      <c r="Z663" s="63">
        <v>44461</v>
      </c>
    </row>
    <row r="664" spans="11:26" x14ac:dyDescent="0.25">
      <c r="K664" s="61">
        <v>44277</v>
      </c>
      <c r="P664" s="61">
        <v>42666</v>
      </c>
      <c r="Q664" s="61">
        <v>42666</v>
      </c>
      <c r="Z664" s="63">
        <v>44462</v>
      </c>
    </row>
    <row r="665" spans="11:26" x14ac:dyDescent="0.25">
      <c r="K665" s="61">
        <v>44278</v>
      </c>
      <c r="P665" s="61">
        <v>42667</v>
      </c>
      <c r="Q665" s="61">
        <v>42667</v>
      </c>
      <c r="Z665" s="63">
        <v>44463</v>
      </c>
    </row>
    <row r="666" spans="11:26" x14ac:dyDescent="0.25">
      <c r="K666" s="61">
        <v>44279</v>
      </c>
      <c r="P666" s="61">
        <v>42668</v>
      </c>
      <c r="Q666" s="61">
        <v>42668</v>
      </c>
      <c r="Z666" s="63">
        <v>44464</v>
      </c>
    </row>
    <row r="667" spans="11:26" x14ac:dyDescent="0.25">
      <c r="K667" s="61">
        <v>44280</v>
      </c>
      <c r="P667" s="61">
        <v>42669</v>
      </c>
      <c r="Q667" s="61">
        <v>42669</v>
      </c>
      <c r="Z667" s="63">
        <v>44465</v>
      </c>
    </row>
    <row r="668" spans="11:26" x14ac:dyDescent="0.25">
      <c r="K668" s="61">
        <v>44281</v>
      </c>
      <c r="P668" s="61">
        <v>42670</v>
      </c>
      <c r="Q668" s="61">
        <v>42670</v>
      </c>
      <c r="Z668" s="63">
        <v>44466</v>
      </c>
    </row>
    <row r="669" spans="11:26" x14ac:dyDescent="0.25">
      <c r="K669" s="61">
        <v>44282</v>
      </c>
      <c r="P669" s="61">
        <v>42671</v>
      </c>
      <c r="Q669" s="61">
        <v>42671</v>
      </c>
      <c r="Z669" s="63">
        <v>44467</v>
      </c>
    </row>
    <row r="670" spans="11:26" x14ac:dyDescent="0.25">
      <c r="K670" s="61">
        <v>44283</v>
      </c>
      <c r="P670" s="61">
        <v>42672</v>
      </c>
      <c r="Q670" s="61">
        <v>42672</v>
      </c>
      <c r="Z670" s="63">
        <v>44468</v>
      </c>
    </row>
    <row r="671" spans="11:26" x14ac:dyDescent="0.25">
      <c r="K671" s="61">
        <v>44284</v>
      </c>
      <c r="P671" s="61">
        <v>42673</v>
      </c>
      <c r="Q671" s="61">
        <v>42673</v>
      </c>
      <c r="Z671" s="63">
        <v>44469</v>
      </c>
    </row>
    <row r="672" spans="11:26" x14ac:dyDescent="0.25">
      <c r="K672" s="61">
        <v>44285</v>
      </c>
      <c r="P672" s="61">
        <v>42674</v>
      </c>
      <c r="Q672" s="61">
        <v>42674</v>
      </c>
      <c r="Z672" s="63">
        <v>44470</v>
      </c>
    </row>
    <row r="673" spans="11:26" x14ac:dyDescent="0.25">
      <c r="K673" s="61">
        <v>44286</v>
      </c>
      <c r="P673" s="61">
        <v>42675</v>
      </c>
      <c r="Q673" s="61">
        <v>42675</v>
      </c>
      <c r="Z673" s="63">
        <v>44471</v>
      </c>
    </row>
    <row r="674" spans="11:26" x14ac:dyDescent="0.25">
      <c r="K674" s="61">
        <v>44287</v>
      </c>
      <c r="P674" s="61">
        <v>42676</v>
      </c>
      <c r="Q674" s="61">
        <v>42676</v>
      </c>
      <c r="Z674" s="63">
        <v>44472</v>
      </c>
    </row>
    <row r="675" spans="11:26" x14ac:dyDescent="0.25">
      <c r="K675" s="61">
        <v>44288</v>
      </c>
      <c r="P675" s="61">
        <v>42677</v>
      </c>
      <c r="Q675" s="61">
        <v>42677</v>
      </c>
      <c r="Z675" s="63">
        <v>44473</v>
      </c>
    </row>
    <row r="676" spans="11:26" x14ac:dyDescent="0.25">
      <c r="K676" s="61">
        <v>44289</v>
      </c>
      <c r="P676" s="61">
        <v>42678</v>
      </c>
      <c r="Q676" s="61">
        <v>42678</v>
      </c>
      <c r="Z676" s="63">
        <v>44474</v>
      </c>
    </row>
    <row r="677" spans="11:26" x14ac:dyDescent="0.25">
      <c r="K677" s="61">
        <v>44290</v>
      </c>
      <c r="P677" s="61">
        <v>42679</v>
      </c>
      <c r="Q677" s="61">
        <v>42679</v>
      </c>
      <c r="Z677" s="63">
        <v>44475</v>
      </c>
    </row>
    <row r="678" spans="11:26" x14ac:dyDescent="0.25">
      <c r="K678" s="61">
        <v>44291</v>
      </c>
      <c r="P678" s="61">
        <v>42680</v>
      </c>
      <c r="Q678" s="61">
        <v>42680</v>
      </c>
      <c r="Z678" s="63">
        <v>44476</v>
      </c>
    </row>
    <row r="679" spans="11:26" x14ac:dyDescent="0.25">
      <c r="K679" s="61">
        <v>44292</v>
      </c>
      <c r="P679" s="61">
        <v>42681</v>
      </c>
      <c r="Q679" s="61">
        <v>42681</v>
      </c>
      <c r="Z679" s="63">
        <v>44477</v>
      </c>
    </row>
    <row r="680" spans="11:26" x14ac:dyDescent="0.25">
      <c r="K680" s="61">
        <v>44293</v>
      </c>
      <c r="P680" s="61">
        <v>42682</v>
      </c>
      <c r="Q680" s="61">
        <v>42682</v>
      </c>
      <c r="Z680" s="63">
        <v>44478</v>
      </c>
    </row>
    <row r="681" spans="11:26" x14ac:dyDescent="0.25">
      <c r="K681" s="61">
        <v>44294</v>
      </c>
      <c r="P681" s="61">
        <v>42683</v>
      </c>
      <c r="Q681" s="61">
        <v>42683</v>
      </c>
      <c r="Z681" s="63">
        <v>44479</v>
      </c>
    </row>
    <row r="682" spans="11:26" x14ac:dyDescent="0.25">
      <c r="K682" s="61">
        <v>44295</v>
      </c>
      <c r="P682" s="61">
        <v>42684</v>
      </c>
      <c r="Q682" s="61">
        <v>42684</v>
      </c>
      <c r="Z682" s="63">
        <v>44480</v>
      </c>
    </row>
    <row r="683" spans="11:26" x14ac:dyDescent="0.25">
      <c r="K683" s="61">
        <v>44296</v>
      </c>
      <c r="P683" s="61">
        <v>42685</v>
      </c>
      <c r="Q683" s="61">
        <v>42685</v>
      </c>
      <c r="Z683" s="63">
        <v>44481</v>
      </c>
    </row>
    <row r="684" spans="11:26" x14ac:dyDescent="0.25">
      <c r="K684" s="61">
        <v>44297</v>
      </c>
      <c r="P684" s="61">
        <v>42686</v>
      </c>
      <c r="Q684" s="61">
        <v>42686</v>
      </c>
      <c r="Z684" s="63">
        <v>44482</v>
      </c>
    </row>
    <row r="685" spans="11:26" x14ac:dyDescent="0.25">
      <c r="K685" s="61">
        <v>44298</v>
      </c>
      <c r="P685" s="61">
        <v>42687</v>
      </c>
      <c r="Q685" s="61">
        <v>42687</v>
      </c>
      <c r="Z685" s="63">
        <v>44483</v>
      </c>
    </row>
    <row r="686" spans="11:26" x14ac:dyDescent="0.25">
      <c r="K686" s="61">
        <v>44299</v>
      </c>
      <c r="P686" s="61">
        <v>42688</v>
      </c>
      <c r="Q686" s="61">
        <v>42688</v>
      </c>
      <c r="Z686" s="63">
        <v>44484</v>
      </c>
    </row>
    <row r="687" spans="11:26" x14ac:dyDescent="0.25">
      <c r="K687" s="61">
        <v>44300</v>
      </c>
      <c r="P687" s="61">
        <v>42689</v>
      </c>
      <c r="Q687" s="61">
        <v>42689</v>
      </c>
      <c r="Z687" s="63">
        <v>44485</v>
      </c>
    </row>
    <row r="688" spans="11:26" x14ac:dyDescent="0.25">
      <c r="K688" s="61">
        <v>44301</v>
      </c>
      <c r="P688" s="61">
        <v>42690</v>
      </c>
      <c r="Q688" s="61">
        <v>42690</v>
      </c>
      <c r="Z688" s="63">
        <v>44486</v>
      </c>
    </row>
    <row r="689" spans="11:26" x14ac:dyDescent="0.25">
      <c r="K689" s="61">
        <v>44302</v>
      </c>
      <c r="P689" s="61">
        <v>42691</v>
      </c>
      <c r="Q689" s="61">
        <v>42691</v>
      </c>
      <c r="Z689" s="63">
        <v>44487</v>
      </c>
    </row>
    <row r="690" spans="11:26" x14ac:dyDescent="0.25">
      <c r="K690" s="61">
        <v>44303</v>
      </c>
      <c r="P690" s="61">
        <v>42692</v>
      </c>
      <c r="Q690" s="61">
        <v>42692</v>
      </c>
      <c r="Z690" s="63">
        <v>44488</v>
      </c>
    </row>
    <row r="691" spans="11:26" x14ac:dyDescent="0.25">
      <c r="K691" s="61">
        <v>44304</v>
      </c>
      <c r="P691" s="61">
        <v>42693</v>
      </c>
      <c r="Q691" s="61">
        <v>42693</v>
      </c>
      <c r="Z691" s="63">
        <v>44489</v>
      </c>
    </row>
    <row r="692" spans="11:26" x14ac:dyDescent="0.25">
      <c r="K692" s="61">
        <v>44305</v>
      </c>
      <c r="P692" s="61">
        <v>42694</v>
      </c>
      <c r="Q692" s="61">
        <v>42694</v>
      </c>
      <c r="Z692" s="63">
        <v>44490</v>
      </c>
    </row>
    <row r="693" spans="11:26" x14ac:dyDescent="0.25">
      <c r="K693" s="61">
        <v>44306</v>
      </c>
      <c r="P693" s="61">
        <v>42695</v>
      </c>
      <c r="Q693" s="61">
        <v>42695</v>
      </c>
      <c r="Z693" s="63">
        <v>44491</v>
      </c>
    </row>
    <row r="694" spans="11:26" x14ac:dyDescent="0.25">
      <c r="K694" s="61">
        <v>44307</v>
      </c>
      <c r="P694" s="61">
        <v>42696</v>
      </c>
      <c r="Q694" s="61">
        <v>42696</v>
      </c>
      <c r="Z694" s="63">
        <v>44492</v>
      </c>
    </row>
    <row r="695" spans="11:26" x14ac:dyDescent="0.25">
      <c r="K695" s="61">
        <v>44308</v>
      </c>
      <c r="P695" s="61">
        <v>42697</v>
      </c>
      <c r="Q695" s="61">
        <v>42697</v>
      </c>
      <c r="Z695" s="63">
        <v>44493</v>
      </c>
    </row>
    <row r="696" spans="11:26" x14ac:dyDescent="0.25">
      <c r="K696" s="61">
        <v>44309</v>
      </c>
      <c r="P696" s="61">
        <v>42698</v>
      </c>
      <c r="Q696" s="61">
        <v>42698</v>
      </c>
      <c r="Z696" s="63">
        <v>44494</v>
      </c>
    </row>
    <row r="697" spans="11:26" x14ac:dyDescent="0.25">
      <c r="K697" s="61">
        <v>44310</v>
      </c>
      <c r="P697" s="61">
        <v>42699</v>
      </c>
      <c r="Q697" s="61">
        <v>42699</v>
      </c>
      <c r="Z697" s="63">
        <v>44495</v>
      </c>
    </row>
    <row r="698" spans="11:26" x14ac:dyDescent="0.25">
      <c r="K698" s="61">
        <v>44311</v>
      </c>
      <c r="P698" s="61">
        <v>42700</v>
      </c>
      <c r="Q698" s="61">
        <v>42700</v>
      </c>
      <c r="Z698" s="63">
        <v>44496</v>
      </c>
    </row>
    <row r="699" spans="11:26" x14ac:dyDescent="0.25">
      <c r="K699" s="61">
        <v>44312</v>
      </c>
      <c r="P699" s="61">
        <v>42701</v>
      </c>
      <c r="Q699" s="61">
        <v>42701</v>
      </c>
      <c r="Z699" s="63">
        <v>44497</v>
      </c>
    </row>
    <row r="700" spans="11:26" x14ac:dyDescent="0.25">
      <c r="K700" s="61">
        <v>44313</v>
      </c>
      <c r="P700" s="61">
        <v>42702</v>
      </c>
      <c r="Q700" s="61">
        <v>42702</v>
      </c>
      <c r="Z700" s="63">
        <v>44498</v>
      </c>
    </row>
    <row r="701" spans="11:26" x14ac:dyDescent="0.25">
      <c r="K701" s="61">
        <v>44314</v>
      </c>
      <c r="P701" s="61">
        <v>42703</v>
      </c>
      <c r="Q701" s="61">
        <v>42703</v>
      </c>
      <c r="Z701" s="63">
        <v>44499</v>
      </c>
    </row>
    <row r="702" spans="11:26" x14ac:dyDescent="0.25">
      <c r="K702" s="61">
        <v>44315</v>
      </c>
      <c r="P702" s="61">
        <v>42704</v>
      </c>
      <c r="Q702" s="61">
        <v>42704</v>
      </c>
      <c r="Z702" s="63">
        <v>44500</v>
      </c>
    </row>
    <row r="703" spans="11:26" x14ac:dyDescent="0.25">
      <c r="K703" s="61">
        <v>44316</v>
      </c>
      <c r="P703" s="61">
        <v>42705</v>
      </c>
      <c r="Q703" s="61">
        <v>42705</v>
      </c>
      <c r="Z703" s="63">
        <v>44501</v>
      </c>
    </row>
    <row r="704" spans="11:26" x14ac:dyDescent="0.25">
      <c r="K704" s="61">
        <v>44317</v>
      </c>
      <c r="P704" s="61">
        <v>42706</v>
      </c>
      <c r="Q704" s="61">
        <v>42706</v>
      </c>
      <c r="Z704" s="63">
        <v>44502</v>
      </c>
    </row>
    <row r="705" spans="11:26" x14ac:dyDescent="0.25">
      <c r="K705" s="61">
        <v>44318</v>
      </c>
      <c r="P705" s="61">
        <v>42707</v>
      </c>
      <c r="Q705" s="61">
        <v>42707</v>
      </c>
      <c r="Z705" s="63">
        <v>44503</v>
      </c>
    </row>
    <row r="706" spans="11:26" x14ac:dyDescent="0.25">
      <c r="K706" s="61">
        <v>44319</v>
      </c>
      <c r="P706" s="61">
        <v>42708</v>
      </c>
      <c r="Q706" s="61">
        <v>42708</v>
      </c>
      <c r="Z706" s="63">
        <v>44504</v>
      </c>
    </row>
    <row r="707" spans="11:26" x14ac:dyDescent="0.25">
      <c r="K707" s="61">
        <v>44320</v>
      </c>
      <c r="P707" s="61">
        <v>42709</v>
      </c>
      <c r="Q707" s="61">
        <v>42709</v>
      </c>
      <c r="Z707" s="63">
        <v>44505</v>
      </c>
    </row>
    <row r="708" spans="11:26" x14ac:dyDescent="0.25">
      <c r="K708" s="61">
        <v>44321</v>
      </c>
      <c r="P708" s="61">
        <v>42710</v>
      </c>
      <c r="Q708" s="61">
        <v>42710</v>
      </c>
      <c r="Z708" s="63">
        <v>44506</v>
      </c>
    </row>
    <row r="709" spans="11:26" x14ac:dyDescent="0.25">
      <c r="K709" s="61">
        <v>44322</v>
      </c>
      <c r="P709" s="61">
        <v>42711</v>
      </c>
      <c r="Q709" s="61">
        <v>42711</v>
      </c>
      <c r="Z709" s="63">
        <v>44507</v>
      </c>
    </row>
    <row r="710" spans="11:26" x14ac:dyDescent="0.25">
      <c r="K710" s="61">
        <v>44323</v>
      </c>
      <c r="P710" s="61">
        <v>42712</v>
      </c>
      <c r="Q710" s="61">
        <v>42712</v>
      </c>
      <c r="Z710" s="63">
        <v>44508</v>
      </c>
    </row>
    <row r="711" spans="11:26" x14ac:dyDescent="0.25">
      <c r="K711" s="61">
        <v>44324</v>
      </c>
      <c r="P711" s="61">
        <v>42713</v>
      </c>
      <c r="Q711" s="61">
        <v>42713</v>
      </c>
      <c r="Z711" s="63">
        <v>44509</v>
      </c>
    </row>
    <row r="712" spans="11:26" x14ac:dyDescent="0.25">
      <c r="K712" s="61">
        <v>44325</v>
      </c>
      <c r="P712" s="61">
        <v>42714</v>
      </c>
      <c r="Q712" s="61">
        <v>42714</v>
      </c>
      <c r="Z712" s="63">
        <v>44510</v>
      </c>
    </row>
    <row r="713" spans="11:26" x14ac:dyDescent="0.25">
      <c r="K713" s="61">
        <v>44326</v>
      </c>
      <c r="P713" s="61">
        <v>42715</v>
      </c>
      <c r="Q713" s="61">
        <v>42715</v>
      </c>
      <c r="Z713" s="63">
        <v>44511</v>
      </c>
    </row>
    <row r="714" spans="11:26" x14ac:dyDescent="0.25">
      <c r="K714" s="61">
        <v>44327</v>
      </c>
      <c r="P714" s="61">
        <v>42716</v>
      </c>
      <c r="Q714" s="61">
        <v>42716</v>
      </c>
      <c r="Z714" s="63">
        <v>44512</v>
      </c>
    </row>
    <row r="715" spans="11:26" x14ac:dyDescent="0.25">
      <c r="K715" s="61">
        <v>44328</v>
      </c>
      <c r="P715" s="61">
        <v>42717</v>
      </c>
      <c r="Q715" s="61">
        <v>42717</v>
      </c>
      <c r="Z715" s="63">
        <v>44513</v>
      </c>
    </row>
    <row r="716" spans="11:26" x14ac:dyDescent="0.25">
      <c r="K716" s="61">
        <v>44329</v>
      </c>
      <c r="P716" s="61">
        <v>42718</v>
      </c>
      <c r="Q716" s="61">
        <v>42718</v>
      </c>
      <c r="Z716" s="63">
        <v>44514</v>
      </c>
    </row>
    <row r="717" spans="11:26" x14ac:dyDescent="0.25">
      <c r="K717" s="61">
        <v>44330</v>
      </c>
      <c r="P717" s="61">
        <v>42719</v>
      </c>
      <c r="Q717" s="61">
        <v>42719</v>
      </c>
      <c r="Z717" s="63">
        <v>44515</v>
      </c>
    </row>
    <row r="718" spans="11:26" x14ac:dyDescent="0.25">
      <c r="K718" s="61">
        <v>44331</v>
      </c>
      <c r="P718" s="61">
        <v>42720</v>
      </c>
      <c r="Q718" s="61">
        <v>42720</v>
      </c>
      <c r="Z718" s="63">
        <v>44516</v>
      </c>
    </row>
    <row r="719" spans="11:26" x14ac:dyDescent="0.25">
      <c r="K719" s="61">
        <v>44332</v>
      </c>
      <c r="P719" s="61">
        <v>42721</v>
      </c>
      <c r="Q719" s="61">
        <v>42721</v>
      </c>
      <c r="Z719" s="63">
        <v>44517</v>
      </c>
    </row>
    <row r="720" spans="11:26" x14ac:dyDescent="0.25">
      <c r="K720" s="61">
        <v>44333</v>
      </c>
      <c r="P720" s="61">
        <v>42722</v>
      </c>
      <c r="Q720" s="61">
        <v>42722</v>
      </c>
      <c r="Z720" s="63">
        <v>44518</v>
      </c>
    </row>
    <row r="721" spans="11:26" x14ac:dyDescent="0.25">
      <c r="K721" s="61">
        <v>44334</v>
      </c>
      <c r="P721" s="61">
        <v>42723</v>
      </c>
      <c r="Q721" s="61">
        <v>42723</v>
      </c>
      <c r="Z721" s="63">
        <v>44519</v>
      </c>
    </row>
    <row r="722" spans="11:26" x14ac:dyDescent="0.25">
      <c r="K722" s="61">
        <v>44335</v>
      </c>
      <c r="P722" s="61">
        <v>42724</v>
      </c>
      <c r="Q722" s="61">
        <v>42724</v>
      </c>
      <c r="Z722" s="63">
        <v>44520</v>
      </c>
    </row>
    <row r="723" spans="11:26" x14ac:dyDescent="0.25">
      <c r="K723" s="61">
        <v>44336</v>
      </c>
      <c r="P723" s="61">
        <v>42725</v>
      </c>
      <c r="Q723" s="61">
        <v>42725</v>
      </c>
      <c r="Z723" s="63">
        <v>44521</v>
      </c>
    </row>
    <row r="724" spans="11:26" x14ac:dyDescent="0.25">
      <c r="K724" s="61">
        <v>44337</v>
      </c>
      <c r="P724" s="61">
        <v>42726</v>
      </c>
      <c r="Q724" s="61">
        <v>42726</v>
      </c>
      <c r="Z724" s="63">
        <v>44522</v>
      </c>
    </row>
    <row r="725" spans="11:26" x14ac:dyDescent="0.25">
      <c r="K725" s="61">
        <v>44338</v>
      </c>
      <c r="P725" s="61">
        <v>42727</v>
      </c>
      <c r="Q725" s="61">
        <v>42727</v>
      </c>
      <c r="Z725" s="63">
        <v>44523</v>
      </c>
    </row>
    <row r="726" spans="11:26" x14ac:dyDescent="0.25">
      <c r="K726" s="61">
        <v>44339</v>
      </c>
      <c r="P726" s="61">
        <v>42728</v>
      </c>
      <c r="Q726" s="61">
        <v>42728</v>
      </c>
      <c r="Z726" s="63">
        <v>44524</v>
      </c>
    </row>
    <row r="727" spans="11:26" x14ac:dyDescent="0.25">
      <c r="K727" s="61">
        <v>44340</v>
      </c>
      <c r="P727" s="61">
        <v>42729</v>
      </c>
      <c r="Q727" s="61">
        <v>42729</v>
      </c>
      <c r="Z727" s="63">
        <v>44525</v>
      </c>
    </row>
    <row r="728" spans="11:26" x14ac:dyDescent="0.25">
      <c r="K728" s="61">
        <v>44341</v>
      </c>
      <c r="P728" s="61">
        <v>42730</v>
      </c>
      <c r="Q728" s="61">
        <v>42730</v>
      </c>
      <c r="Z728" s="63">
        <v>44526</v>
      </c>
    </row>
    <row r="729" spans="11:26" x14ac:dyDescent="0.25">
      <c r="K729" s="61">
        <v>44342</v>
      </c>
      <c r="P729" s="61">
        <v>42731</v>
      </c>
      <c r="Q729" s="61">
        <v>42731</v>
      </c>
      <c r="Z729" s="63">
        <v>44527</v>
      </c>
    </row>
    <row r="730" spans="11:26" x14ac:dyDescent="0.25">
      <c r="K730" s="61">
        <v>44343</v>
      </c>
      <c r="P730" s="61">
        <v>42732</v>
      </c>
      <c r="Q730" s="61">
        <v>42732</v>
      </c>
      <c r="Z730" s="63">
        <v>44528</v>
      </c>
    </row>
    <row r="731" spans="11:26" x14ac:dyDescent="0.25">
      <c r="K731" s="61">
        <v>44344</v>
      </c>
      <c r="P731" s="61">
        <v>42733</v>
      </c>
      <c r="Q731" s="61">
        <v>42733</v>
      </c>
      <c r="Z731" s="63">
        <v>44529</v>
      </c>
    </row>
    <row r="732" spans="11:26" x14ac:dyDescent="0.25">
      <c r="K732" s="61">
        <v>44345</v>
      </c>
      <c r="P732" s="61">
        <v>42734</v>
      </c>
      <c r="Q732" s="61">
        <v>42734</v>
      </c>
      <c r="Z732" s="63">
        <v>44530</v>
      </c>
    </row>
    <row r="733" spans="11:26" x14ac:dyDescent="0.25">
      <c r="K733" s="61">
        <v>44346</v>
      </c>
      <c r="P733" s="61">
        <v>42735</v>
      </c>
      <c r="Q733" s="61">
        <v>42735</v>
      </c>
      <c r="Z733" s="63">
        <v>44531</v>
      </c>
    </row>
    <row r="734" spans="11:26" x14ac:dyDescent="0.25">
      <c r="K734" s="61">
        <v>44347</v>
      </c>
      <c r="P734" s="61">
        <v>42736</v>
      </c>
      <c r="Q734" s="61">
        <v>42736</v>
      </c>
      <c r="Z734" s="63">
        <v>44532</v>
      </c>
    </row>
    <row r="735" spans="11:26" x14ac:dyDescent="0.25">
      <c r="K735" s="61">
        <v>44348</v>
      </c>
      <c r="P735" s="61">
        <v>42737</v>
      </c>
      <c r="Q735" s="61">
        <v>42737</v>
      </c>
      <c r="Z735" s="63"/>
    </row>
    <row r="736" spans="11:26" x14ac:dyDescent="0.25">
      <c r="K736" s="61">
        <v>44349</v>
      </c>
      <c r="P736" s="61">
        <v>42738</v>
      </c>
      <c r="Q736" s="61">
        <v>42738</v>
      </c>
      <c r="Z736" s="63"/>
    </row>
    <row r="737" spans="11:26" x14ac:dyDescent="0.25">
      <c r="K737" s="61">
        <v>44350</v>
      </c>
      <c r="P737" s="61">
        <v>42739</v>
      </c>
      <c r="Q737" s="61">
        <v>42739</v>
      </c>
      <c r="Z737" s="63"/>
    </row>
    <row r="738" spans="11:26" x14ac:dyDescent="0.25">
      <c r="K738" s="61">
        <v>44351</v>
      </c>
      <c r="P738" s="61">
        <v>42740</v>
      </c>
      <c r="Q738" s="61">
        <v>42740</v>
      </c>
      <c r="Z738" s="63"/>
    </row>
    <row r="739" spans="11:26" x14ac:dyDescent="0.25">
      <c r="K739" s="61">
        <v>44352</v>
      </c>
      <c r="P739" s="61">
        <v>42741</v>
      </c>
      <c r="Q739" s="61">
        <v>42741</v>
      </c>
      <c r="Z739" s="63"/>
    </row>
    <row r="740" spans="11:26" x14ac:dyDescent="0.25">
      <c r="K740" s="61">
        <v>44353</v>
      </c>
      <c r="P740" s="61">
        <v>42742</v>
      </c>
      <c r="Q740" s="61">
        <v>42742</v>
      </c>
      <c r="Z740" s="63"/>
    </row>
    <row r="741" spans="11:26" x14ac:dyDescent="0.25">
      <c r="K741" s="61">
        <v>44354</v>
      </c>
      <c r="P741" s="61">
        <v>42743</v>
      </c>
      <c r="Q741" s="61">
        <v>42743</v>
      </c>
      <c r="Z741" s="63"/>
    </row>
    <row r="742" spans="11:26" x14ac:dyDescent="0.25">
      <c r="K742" s="61">
        <v>44355</v>
      </c>
      <c r="P742" s="61">
        <v>42744</v>
      </c>
      <c r="Q742" s="61">
        <v>42744</v>
      </c>
      <c r="Z742" s="63"/>
    </row>
    <row r="743" spans="11:26" x14ac:dyDescent="0.25">
      <c r="K743" s="61">
        <v>44356</v>
      </c>
      <c r="P743" s="61">
        <v>42745</v>
      </c>
      <c r="Q743" s="61">
        <v>42745</v>
      </c>
      <c r="Z743" s="63"/>
    </row>
    <row r="744" spans="11:26" x14ac:dyDescent="0.25">
      <c r="K744" s="61">
        <v>44357</v>
      </c>
      <c r="P744" s="61">
        <v>42746</v>
      </c>
      <c r="Q744" s="61">
        <v>42746</v>
      </c>
      <c r="Z744" s="63"/>
    </row>
    <row r="745" spans="11:26" x14ac:dyDescent="0.25">
      <c r="K745" s="61">
        <v>44358</v>
      </c>
      <c r="P745" s="61">
        <v>42747</v>
      </c>
      <c r="Q745" s="61">
        <v>42747</v>
      </c>
      <c r="Z745" s="63"/>
    </row>
    <row r="746" spans="11:26" x14ac:dyDescent="0.25">
      <c r="K746" s="61">
        <v>44359</v>
      </c>
      <c r="P746" s="61">
        <v>42748</v>
      </c>
      <c r="Q746" s="61">
        <v>42748</v>
      </c>
      <c r="Z746" s="63"/>
    </row>
    <row r="747" spans="11:26" x14ac:dyDescent="0.25">
      <c r="K747" s="61">
        <v>44360</v>
      </c>
      <c r="P747" s="61">
        <v>42749</v>
      </c>
      <c r="Q747" s="61">
        <v>42749</v>
      </c>
      <c r="Z747" s="63"/>
    </row>
    <row r="748" spans="11:26" x14ac:dyDescent="0.25">
      <c r="K748" s="61">
        <v>44361</v>
      </c>
      <c r="P748" s="61">
        <v>42750</v>
      </c>
      <c r="Q748" s="61">
        <v>42750</v>
      </c>
      <c r="Z748" s="63"/>
    </row>
    <row r="749" spans="11:26" x14ac:dyDescent="0.25">
      <c r="K749" s="61">
        <v>44362</v>
      </c>
      <c r="P749" s="61">
        <v>42751</v>
      </c>
      <c r="Q749" s="61">
        <v>42751</v>
      </c>
      <c r="Z749" s="63"/>
    </row>
    <row r="750" spans="11:26" x14ac:dyDescent="0.25">
      <c r="K750" s="61">
        <v>44363</v>
      </c>
      <c r="P750" s="61">
        <v>42752</v>
      </c>
      <c r="Q750" s="61">
        <v>42752</v>
      </c>
      <c r="Z750" s="63"/>
    </row>
    <row r="751" spans="11:26" x14ac:dyDescent="0.25">
      <c r="K751" s="61">
        <v>44364</v>
      </c>
      <c r="P751" s="61">
        <v>42753</v>
      </c>
      <c r="Q751" s="61">
        <v>42753</v>
      </c>
      <c r="Z751" s="63"/>
    </row>
    <row r="752" spans="11:26" x14ac:dyDescent="0.25">
      <c r="K752" s="61">
        <v>44365</v>
      </c>
      <c r="P752" s="61">
        <v>42754</v>
      </c>
      <c r="Q752" s="61">
        <v>42754</v>
      </c>
      <c r="Z752" s="63"/>
    </row>
    <row r="753" spans="11:26" x14ac:dyDescent="0.25">
      <c r="K753" s="61">
        <v>44366</v>
      </c>
      <c r="P753" s="61">
        <v>42755</v>
      </c>
      <c r="Q753" s="61">
        <v>42755</v>
      </c>
      <c r="Z753" s="63"/>
    </row>
    <row r="754" spans="11:26" x14ac:dyDescent="0.25">
      <c r="K754" s="61">
        <v>44367</v>
      </c>
      <c r="P754" s="61">
        <v>42756</v>
      </c>
      <c r="Q754" s="61">
        <v>42756</v>
      </c>
      <c r="Z754" s="63"/>
    </row>
    <row r="755" spans="11:26" x14ac:dyDescent="0.25">
      <c r="K755" s="61">
        <v>44368</v>
      </c>
      <c r="P755" s="61">
        <v>42757</v>
      </c>
      <c r="Q755" s="61">
        <v>42757</v>
      </c>
      <c r="Z755" s="63"/>
    </row>
    <row r="756" spans="11:26" x14ac:dyDescent="0.25">
      <c r="K756" s="61">
        <v>44369</v>
      </c>
      <c r="P756" s="61">
        <v>42758</v>
      </c>
      <c r="Q756" s="61">
        <v>42758</v>
      </c>
      <c r="Z756" s="63"/>
    </row>
    <row r="757" spans="11:26" x14ac:dyDescent="0.25">
      <c r="K757" s="61">
        <v>44370</v>
      </c>
      <c r="P757" s="61">
        <v>42759</v>
      </c>
      <c r="Q757" s="61">
        <v>42759</v>
      </c>
      <c r="Z757" s="63"/>
    </row>
    <row r="758" spans="11:26" x14ac:dyDescent="0.25">
      <c r="K758" s="61">
        <v>44371</v>
      </c>
      <c r="P758" s="61">
        <v>42760</v>
      </c>
      <c r="Q758" s="61">
        <v>42760</v>
      </c>
      <c r="Z758" s="63"/>
    </row>
    <row r="759" spans="11:26" x14ac:dyDescent="0.25">
      <c r="K759" s="61">
        <v>44372</v>
      </c>
      <c r="P759" s="61">
        <v>42761</v>
      </c>
      <c r="Q759" s="61">
        <v>42761</v>
      </c>
      <c r="Z759" s="63"/>
    </row>
    <row r="760" spans="11:26" x14ac:dyDescent="0.25">
      <c r="K760" s="61">
        <v>44373</v>
      </c>
      <c r="P760" s="61">
        <v>42762</v>
      </c>
      <c r="Q760" s="61">
        <v>42762</v>
      </c>
      <c r="Z760" s="63"/>
    </row>
    <row r="761" spans="11:26" x14ac:dyDescent="0.25">
      <c r="K761" s="61">
        <v>44374</v>
      </c>
      <c r="P761" s="61">
        <v>42763</v>
      </c>
      <c r="Q761" s="61">
        <v>42763</v>
      </c>
      <c r="Z761" s="63"/>
    </row>
    <row r="762" spans="11:26" x14ac:dyDescent="0.25">
      <c r="K762" s="61">
        <v>44375</v>
      </c>
      <c r="P762" s="61">
        <v>42764</v>
      </c>
      <c r="Q762" s="61">
        <v>42764</v>
      </c>
      <c r="Z762" s="63"/>
    </row>
    <row r="763" spans="11:26" x14ac:dyDescent="0.25">
      <c r="K763" s="61">
        <v>44376</v>
      </c>
      <c r="P763" s="61">
        <v>42765</v>
      </c>
      <c r="Q763" s="61">
        <v>42765</v>
      </c>
      <c r="Z763" s="63"/>
    </row>
    <row r="764" spans="11:26" x14ac:dyDescent="0.25">
      <c r="K764" s="61">
        <v>44377</v>
      </c>
      <c r="P764" s="61">
        <v>42766</v>
      </c>
      <c r="Q764" s="61">
        <v>42766</v>
      </c>
    </row>
    <row r="765" spans="11:26" x14ac:dyDescent="0.25">
      <c r="K765" s="61">
        <v>44378</v>
      </c>
      <c r="P765" s="61">
        <v>42767</v>
      </c>
      <c r="Q765" s="61">
        <v>42767</v>
      </c>
    </row>
    <row r="766" spans="11:26" x14ac:dyDescent="0.25">
      <c r="K766" s="61">
        <v>44379</v>
      </c>
      <c r="P766" s="61">
        <v>42768</v>
      </c>
      <c r="Q766" s="61">
        <v>42768</v>
      </c>
    </row>
    <row r="767" spans="11:26" x14ac:dyDescent="0.25">
      <c r="K767" s="61">
        <v>44380</v>
      </c>
      <c r="P767" s="61">
        <v>42769</v>
      </c>
      <c r="Q767" s="61">
        <v>42769</v>
      </c>
    </row>
    <row r="768" spans="11:26" x14ac:dyDescent="0.25">
      <c r="K768" s="61">
        <v>44381</v>
      </c>
      <c r="P768" s="61">
        <v>42770</v>
      </c>
      <c r="Q768" s="61">
        <v>42770</v>
      </c>
    </row>
    <row r="769" spans="11:17" x14ac:dyDescent="0.25">
      <c r="K769" s="61">
        <v>44382</v>
      </c>
      <c r="P769" s="61">
        <v>42771</v>
      </c>
      <c r="Q769" s="61">
        <v>42771</v>
      </c>
    </row>
    <row r="770" spans="11:17" x14ac:dyDescent="0.25">
      <c r="K770" s="61">
        <v>44383</v>
      </c>
      <c r="P770" s="61">
        <v>42772</v>
      </c>
      <c r="Q770" s="61">
        <v>42772</v>
      </c>
    </row>
    <row r="771" spans="11:17" x14ac:dyDescent="0.25">
      <c r="K771" s="61">
        <v>44384</v>
      </c>
      <c r="P771" s="61">
        <v>42773</v>
      </c>
      <c r="Q771" s="61">
        <v>42773</v>
      </c>
    </row>
    <row r="772" spans="11:17" x14ac:dyDescent="0.25">
      <c r="K772" s="61">
        <v>44385</v>
      </c>
      <c r="P772" s="61">
        <v>42774</v>
      </c>
      <c r="Q772" s="61">
        <v>42774</v>
      </c>
    </row>
    <row r="773" spans="11:17" x14ac:dyDescent="0.25">
      <c r="K773" s="61">
        <v>44386</v>
      </c>
      <c r="P773" s="61">
        <v>42775</v>
      </c>
      <c r="Q773" s="61">
        <v>42775</v>
      </c>
    </row>
    <row r="774" spans="11:17" x14ac:dyDescent="0.25">
      <c r="K774" s="61">
        <v>44387</v>
      </c>
      <c r="P774" s="61">
        <v>42776</v>
      </c>
      <c r="Q774" s="61">
        <v>42776</v>
      </c>
    </row>
    <row r="775" spans="11:17" x14ac:dyDescent="0.25">
      <c r="K775" s="61">
        <v>44388</v>
      </c>
      <c r="P775" s="61">
        <v>42777</v>
      </c>
      <c r="Q775" s="61">
        <v>42777</v>
      </c>
    </row>
    <row r="776" spans="11:17" x14ac:dyDescent="0.25">
      <c r="K776" s="61">
        <v>44389</v>
      </c>
      <c r="P776" s="61">
        <v>42778</v>
      </c>
      <c r="Q776" s="61">
        <v>42778</v>
      </c>
    </row>
    <row r="777" spans="11:17" x14ac:dyDescent="0.25">
      <c r="K777" s="61">
        <v>44390</v>
      </c>
      <c r="P777" s="61">
        <v>42779</v>
      </c>
      <c r="Q777" s="61">
        <v>42779</v>
      </c>
    </row>
    <row r="778" spans="11:17" x14ac:dyDescent="0.25">
      <c r="K778" s="61">
        <v>44391</v>
      </c>
      <c r="P778" s="61">
        <v>42780</v>
      </c>
      <c r="Q778" s="61">
        <v>42780</v>
      </c>
    </row>
    <row r="779" spans="11:17" x14ac:dyDescent="0.25">
      <c r="K779" s="61">
        <v>44392</v>
      </c>
      <c r="P779" s="61">
        <v>42781</v>
      </c>
      <c r="Q779" s="61">
        <v>42781</v>
      </c>
    </row>
    <row r="780" spans="11:17" x14ac:dyDescent="0.25">
      <c r="K780" s="61">
        <v>44393</v>
      </c>
      <c r="P780" s="61">
        <v>42782</v>
      </c>
      <c r="Q780" s="61">
        <v>42782</v>
      </c>
    </row>
    <row r="781" spans="11:17" x14ac:dyDescent="0.25">
      <c r="K781" s="61">
        <v>44394</v>
      </c>
      <c r="P781" s="61">
        <v>42783</v>
      </c>
      <c r="Q781" s="61">
        <v>42783</v>
      </c>
    </row>
    <row r="782" spans="11:17" x14ac:dyDescent="0.25">
      <c r="K782" s="61">
        <v>44395</v>
      </c>
      <c r="P782" s="61">
        <v>42784</v>
      </c>
      <c r="Q782" s="61">
        <v>42784</v>
      </c>
    </row>
    <row r="783" spans="11:17" x14ac:dyDescent="0.25">
      <c r="K783" s="61">
        <v>44396</v>
      </c>
      <c r="P783" s="61">
        <v>42785</v>
      </c>
      <c r="Q783" s="61">
        <v>42785</v>
      </c>
    </row>
    <row r="784" spans="11:17" x14ac:dyDescent="0.25">
      <c r="K784" s="61">
        <v>44397</v>
      </c>
      <c r="P784" s="61">
        <v>42786</v>
      </c>
      <c r="Q784" s="61">
        <v>42786</v>
      </c>
    </row>
    <row r="785" spans="11:17" x14ac:dyDescent="0.25">
      <c r="K785" s="61">
        <v>44398</v>
      </c>
      <c r="P785" s="61">
        <v>42787</v>
      </c>
      <c r="Q785" s="61">
        <v>42787</v>
      </c>
    </row>
    <row r="786" spans="11:17" x14ac:dyDescent="0.25">
      <c r="K786" s="61">
        <v>44399</v>
      </c>
      <c r="P786" s="61">
        <v>42788</v>
      </c>
      <c r="Q786" s="61">
        <v>42788</v>
      </c>
    </row>
    <row r="787" spans="11:17" x14ac:dyDescent="0.25">
      <c r="K787" s="61">
        <v>44400</v>
      </c>
      <c r="P787" s="61">
        <v>42789</v>
      </c>
      <c r="Q787" s="61">
        <v>42789</v>
      </c>
    </row>
    <row r="788" spans="11:17" x14ac:dyDescent="0.25">
      <c r="K788" s="61">
        <v>44401</v>
      </c>
      <c r="P788" s="61">
        <v>42790</v>
      </c>
      <c r="Q788" s="61">
        <v>42790</v>
      </c>
    </row>
    <row r="789" spans="11:17" x14ac:dyDescent="0.25">
      <c r="K789" s="61">
        <v>44402</v>
      </c>
      <c r="P789" s="61">
        <v>42791</v>
      </c>
      <c r="Q789" s="61">
        <v>42791</v>
      </c>
    </row>
    <row r="790" spans="11:17" x14ac:dyDescent="0.25">
      <c r="K790" s="61">
        <v>44403</v>
      </c>
      <c r="P790" s="61">
        <v>42792</v>
      </c>
      <c r="Q790" s="61">
        <v>42792</v>
      </c>
    </row>
    <row r="791" spans="11:17" x14ac:dyDescent="0.25">
      <c r="K791" s="61">
        <v>44404</v>
      </c>
      <c r="P791" s="61">
        <v>42793</v>
      </c>
      <c r="Q791" s="61">
        <v>42793</v>
      </c>
    </row>
    <row r="792" spans="11:17" x14ac:dyDescent="0.25">
      <c r="K792" s="61">
        <v>44405</v>
      </c>
      <c r="P792" s="61">
        <v>42794</v>
      </c>
      <c r="Q792" s="61">
        <v>42794</v>
      </c>
    </row>
    <row r="793" spans="11:17" x14ac:dyDescent="0.25">
      <c r="K793" s="61">
        <v>44406</v>
      </c>
      <c r="P793" s="61">
        <v>42795</v>
      </c>
      <c r="Q793" s="61">
        <v>42795</v>
      </c>
    </row>
    <row r="794" spans="11:17" x14ac:dyDescent="0.25">
      <c r="K794" s="61">
        <v>44407</v>
      </c>
      <c r="P794" s="61">
        <v>42796</v>
      </c>
      <c r="Q794" s="61">
        <v>42796</v>
      </c>
    </row>
    <row r="795" spans="11:17" x14ac:dyDescent="0.25">
      <c r="K795" s="61">
        <v>44408</v>
      </c>
      <c r="P795" s="61">
        <v>42797</v>
      </c>
      <c r="Q795" s="61">
        <v>42797</v>
      </c>
    </row>
    <row r="796" spans="11:17" x14ac:dyDescent="0.25">
      <c r="K796" s="61">
        <v>44409</v>
      </c>
      <c r="P796" s="61">
        <v>42798</v>
      </c>
      <c r="Q796" s="61">
        <v>42798</v>
      </c>
    </row>
    <row r="797" spans="11:17" x14ac:dyDescent="0.25">
      <c r="K797" s="61">
        <v>44410</v>
      </c>
      <c r="P797" s="61">
        <v>42799</v>
      </c>
      <c r="Q797" s="61">
        <v>42799</v>
      </c>
    </row>
    <row r="798" spans="11:17" x14ac:dyDescent="0.25">
      <c r="K798" s="61">
        <v>44411</v>
      </c>
      <c r="P798" s="61">
        <v>42800</v>
      </c>
      <c r="Q798" s="61">
        <v>42800</v>
      </c>
    </row>
    <row r="799" spans="11:17" x14ac:dyDescent="0.25">
      <c r="K799" s="61">
        <v>44412</v>
      </c>
      <c r="P799" s="61">
        <v>42801</v>
      </c>
      <c r="Q799" s="61">
        <v>42801</v>
      </c>
    </row>
    <row r="800" spans="11:17" x14ac:dyDescent="0.25">
      <c r="K800" s="61">
        <v>44413</v>
      </c>
      <c r="P800" s="61">
        <v>42802</v>
      </c>
      <c r="Q800" s="61">
        <v>42802</v>
      </c>
    </row>
    <row r="801" spans="11:17" x14ac:dyDescent="0.25">
      <c r="K801" s="61">
        <v>44414</v>
      </c>
      <c r="P801" s="61">
        <v>42803</v>
      </c>
      <c r="Q801" s="61">
        <v>42803</v>
      </c>
    </row>
    <row r="802" spans="11:17" x14ac:dyDescent="0.25">
      <c r="K802" s="61">
        <v>44415</v>
      </c>
      <c r="P802" s="61">
        <v>42804</v>
      </c>
      <c r="Q802" s="61">
        <v>42804</v>
      </c>
    </row>
    <row r="803" spans="11:17" x14ac:dyDescent="0.25">
      <c r="K803" s="61">
        <v>44416</v>
      </c>
      <c r="P803" s="61">
        <v>42805</v>
      </c>
      <c r="Q803" s="61">
        <v>42805</v>
      </c>
    </row>
    <row r="804" spans="11:17" x14ac:dyDescent="0.25">
      <c r="K804" s="61">
        <v>44417</v>
      </c>
      <c r="P804" s="61">
        <v>42806</v>
      </c>
      <c r="Q804" s="61">
        <v>42806</v>
      </c>
    </row>
    <row r="805" spans="11:17" x14ac:dyDescent="0.25">
      <c r="K805" s="61">
        <v>44418</v>
      </c>
      <c r="P805" s="61">
        <v>42807</v>
      </c>
      <c r="Q805" s="61">
        <v>42807</v>
      </c>
    </row>
    <row r="806" spans="11:17" x14ac:dyDescent="0.25">
      <c r="K806" s="61">
        <v>44419</v>
      </c>
      <c r="P806" s="61">
        <v>42808</v>
      </c>
      <c r="Q806" s="61">
        <v>42808</v>
      </c>
    </row>
    <row r="807" spans="11:17" x14ac:dyDescent="0.25">
      <c r="K807" s="61">
        <v>44420</v>
      </c>
      <c r="P807" s="61">
        <v>42809</v>
      </c>
      <c r="Q807" s="61">
        <v>42809</v>
      </c>
    </row>
    <row r="808" spans="11:17" x14ac:dyDescent="0.25">
      <c r="K808" s="61">
        <v>44421</v>
      </c>
      <c r="P808" s="61">
        <v>42810</v>
      </c>
      <c r="Q808" s="61">
        <v>42810</v>
      </c>
    </row>
    <row r="809" spans="11:17" x14ac:dyDescent="0.25">
      <c r="K809" s="61">
        <v>44422</v>
      </c>
      <c r="P809" s="61">
        <v>42811</v>
      </c>
      <c r="Q809" s="61">
        <v>42811</v>
      </c>
    </row>
    <row r="810" spans="11:17" x14ac:dyDescent="0.25">
      <c r="K810" s="61">
        <v>44423</v>
      </c>
      <c r="P810" s="61">
        <v>42812</v>
      </c>
      <c r="Q810" s="61">
        <v>42812</v>
      </c>
    </row>
    <row r="811" spans="11:17" x14ac:dyDescent="0.25">
      <c r="K811" s="61">
        <v>44424</v>
      </c>
      <c r="P811" s="61">
        <v>42813</v>
      </c>
      <c r="Q811" s="61">
        <v>42813</v>
      </c>
    </row>
    <row r="812" spans="11:17" x14ac:dyDescent="0.25">
      <c r="K812" s="61">
        <v>44425</v>
      </c>
      <c r="P812" s="61">
        <v>42814</v>
      </c>
      <c r="Q812" s="61">
        <v>42814</v>
      </c>
    </row>
    <row r="813" spans="11:17" x14ac:dyDescent="0.25">
      <c r="K813" s="61">
        <v>44426</v>
      </c>
      <c r="P813" s="61">
        <v>42815</v>
      </c>
      <c r="Q813" s="61">
        <v>42815</v>
      </c>
    </row>
    <row r="814" spans="11:17" x14ac:dyDescent="0.25">
      <c r="K814" s="61">
        <v>44427</v>
      </c>
      <c r="P814" s="61">
        <v>42816</v>
      </c>
      <c r="Q814" s="61">
        <v>42816</v>
      </c>
    </row>
    <row r="815" spans="11:17" x14ac:dyDescent="0.25">
      <c r="K815" s="61">
        <v>44428</v>
      </c>
      <c r="P815" s="61">
        <v>42817</v>
      </c>
      <c r="Q815" s="61">
        <v>42817</v>
      </c>
    </row>
    <row r="816" spans="11:17" x14ac:dyDescent="0.25">
      <c r="K816" s="61">
        <v>44429</v>
      </c>
      <c r="P816" s="61">
        <v>42818</v>
      </c>
      <c r="Q816" s="61">
        <v>42818</v>
      </c>
    </row>
    <row r="817" spans="11:17" x14ac:dyDescent="0.25">
      <c r="K817" s="61">
        <v>44430</v>
      </c>
      <c r="P817" s="61">
        <v>42819</v>
      </c>
      <c r="Q817" s="61">
        <v>42819</v>
      </c>
    </row>
    <row r="818" spans="11:17" x14ac:dyDescent="0.25">
      <c r="K818" s="61">
        <v>44431</v>
      </c>
      <c r="P818" s="61">
        <v>42820</v>
      </c>
      <c r="Q818" s="61">
        <v>42820</v>
      </c>
    </row>
    <row r="819" spans="11:17" x14ac:dyDescent="0.25">
      <c r="K819" s="61">
        <v>44432</v>
      </c>
      <c r="P819" s="61">
        <v>42821</v>
      </c>
      <c r="Q819" s="61">
        <v>42821</v>
      </c>
    </row>
    <row r="820" spans="11:17" x14ac:dyDescent="0.25">
      <c r="K820" s="61">
        <v>44433</v>
      </c>
      <c r="P820" s="61">
        <v>42822</v>
      </c>
      <c r="Q820" s="61">
        <v>42822</v>
      </c>
    </row>
    <row r="821" spans="11:17" x14ac:dyDescent="0.25">
      <c r="K821" s="61">
        <v>44434</v>
      </c>
      <c r="P821" s="61">
        <v>42823</v>
      </c>
      <c r="Q821" s="61">
        <v>42823</v>
      </c>
    </row>
    <row r="822" spans="11:17" x14ac:dyDescent="0.25">
      <c r="K822" s="61">
        <v>44435</v>
      </c>
      <c r="P822" s="61">
        <v>42824</v>
      </c>
      <c r="Q822" s="61">
        <v>42824</v>
      </c>
    </row>
    <row r="823" spans="11:17" x14ac:dyDescent="0.25">
      <c r="K823" s="61">
        <v>44436</v>
      </c>
      <c r="P823" s="61">
        <v>42825</v>
      </c>
      <c r="Q823" s="61">
        <v>42825</v>
      </c>
    </row>
    <row r="824" spans="11:17" x14ac:dyDescent="0.25">
      <c r="K824" s="61">
        <v>44437</v>
      </c>
      <c r="P824" s="61">
        <v>42826</v>
      </c>
      <c r="Q824" s="61">
        <v>42826</v>
      </c>
    </row>
    <row r="825" spans="11:17" x14ac:dyDescent="0.25">
      <c r="K825" s="61">
        <v>44438</v>
      </c>
      <c r="P825" s="61">
        <v>42827</v>
      </c>
      <c r="Q825" s="61">
        <v>42827</v>
      </c>
    </row>
    <row r="826" spans="11:17" x14ac:dyDescent="0.25">
      <c r="K826" s="61">
        <v>44439</v>
      </c>
      <c r="P826" s="61">
        <v>42828</v>
      </c>
      <c r="Q826" s="61">
        <v>42828</v>
      </c>
    </row>
    <row r="827" spans="11:17" x14ac:dyDescent="0.25">
      <c r="K827" s="61">
        <v>44440</v>
      </c>
      <c r="P827" s="61">
        <v>42829</v>
      </c>
      <c r="Q827" s="61">
        <v>42829</v>
      </c>
    </row>
    <row r="828" spans="11:17" x14ac:dyDescent="0.25">
      <c r="K828" s="61">
        <v>44441</v>
      </c>
      <c r="P828" s="61">
        <v>42830</v>
      </c>
      <c r="Q828" s="61">
        <v>42830</v>
      </c>
    </row>
    <row r="829" spans="11:17" x14ac:dyDescent="0.25">
      <c r="K829" s="61">
        <v>44442</v>
      </c>
      <c r="P829" s="61">
        <v>42831</v>
      </c>
      <c r="Q829" s="61">
        <v>42831</v>
      </c>
    </row>
    <row r="830" spans="11:17" x14ac:dyDescent="0.25">
      <c r="K830" s="61">
        <v>44443</v>
      </c>
      <c r="P830" s="61">
        <v>42832</v>
      </c>
      <c r="Q830" s="61">
        <v>42832</v>
      </c>
    </row>
    <row r="831" spans="11:17" x14ac:dyDescent="0.25">
      <c r="K831" s="61">
        <v>44444</v>
      </c>
      <c r="P831" s="61">
        <v>42833</v>
      </c>
      <c r="Q831" s="61">
        <v>42833</v>
      </c>
    </row>
    <row r="832" spans="11:17" x14ac:dyDescent="0.25">
      <c r="K832" s="61">
        <v>44445</v>
      </c>
      <c r="P832" s="61">
        <v>42834</v>
      </c>
      <c r="Q832" s="61">
        <v>42834</v>
      </c>
    </row>
    <row r="833" spans="11:17" x14ac:dyDescent="0.25">
      <c r="K833" s="61">
        <v>44446</v>
      </c>
      <c r="P833" s="61">
        <v>42835</v>
      </c>
      <c r="Q833" s="61">
        <v>42835</v>
      </c>
    </row>
    <row r="834" spans="11:17" x14ac:dyDescent="0.25">
      <c r="K834" s="61">
        <v>44447</v>
      </c>
      <c r="P834" s="61">
        <v>42836</v>
      </c>
      <c r="Q834" s="61">
        <v>42836</v>
      </c>
    </row>
    <row r="835" spans="11:17" x14ac:dyDescent="0.25">
      <c r="K835" s="61">
        <v>44448</v>
      </c>
      <c r="P835" s="61">
        <v>42837</v>
      </c>
      <c r="Q835" s="61">
        <v>42837</v>
      </c>
    </row>
    <row r="836" spans="11:17" x14ac:dyDescent="0.25">
      <c r="K836" s="61">
        <v>44449</v>
      </c>
      <c r="P836" s="61">
        <v>42838</v>
      </c>
      <c r="Q836" s="61">
        <v>42838</v>
      </c>
    </row>
    <row r="837" spans="11:17" x14ac:dyDescent="0.25">
      <c r="K837" s="61">
        <v>44450</v>
      </c>
      <c r="P837" s="61">
        <v>42839</v>
      </c>
      <c r="Q837" s="61">
        <v>42839</v>
      </c>
    </row>
    <row r="838" spans="11:17" x14ac:dyDescent="0.25">
      <c r="K838" s="61">
        <v>44451</v>
      </c>
      <c r="P838" s="61">
        <v>42840</v>
      </c>
      <c r="Q838" s="61">
        <v>42840</v>
      </c>
    </row>
    <row r="839" spans="11:17" x14ac:dyDescent="0.25">
      <c r="K839" s="61">
        <v>44452</v>
      </c>
      <c r="P839" s="61">
        <v>42841</v>
      </c>
      <c r="Q839" s="61">
        <v>42841</v>
      </c>
    </row>
    <row r="840" spans="11:17" x14ac:dyDescent="0.25">
      <c r="K840" s="61">
        <v>44453</v>
      </c>
      <c r="P840" s="61">
        <v>42842</v>
      </c>
      <c r="Q840" s="61">
        <v>42842</v>
      </c>
    </row>
    <row r="841" spans="11:17" x14ac:dyDescent="0.25">
      <c r="K841" s="61">
        <v>44454</v>
      </c>
      <c r="P841" s="61">
        <v>42843</v>
      </c>
      <c r="Q841" s="61">
        <v>42843</v>
      </c>
    </row>
    <row r="842" spans="11:17" x14ac:dyDescent="0.25">
      <c r="K842" s="61">
        <v>44455</v>
      </c>
      <c r="P842" s="61">
        <v>42844</v>
      </c>
      <c r="Q842" s="61">
        <v>42844</v>
      </c>
    </row>
    <row r="843" spans="11:17" x14ac:dyDescent="0.25">
      <c r="K843" s="61">
        <v>44456</v>
      </c>
      <c r="P843" s="61">
        <v>42845</v>
      </c>
      <c r="Q843" s="61">
        <v>42845</v>
      </c>
    </row>
    <row r="844" spans="11:17" x14ac:dyDescent="0.25">
      <c r="K844" s="61">
        <v>44457</v>
      </c>
      <c r="P844" s="61">
        <v>42846</v>
      </c>
      <c r="Q844" s="61">
        <v>42846</v>
      </c>
    </row>
    <row r="845" spans="11:17" x14ac:dyDescent="0.25">
      <c r="K845" s="61">
        <v>44458</v>
      </c>
      <c r="P845" s="61">
        <v>42847</v>
      </c>
      <c r="Q845" s="61">
        <v>42847</v>
      </c>
    </row>
    <row r="846" spans="11:17" x14ac:dyDescent="0.25">
      <c r="K846" s="61">
        <v>44459</v>
      </c>
      <c r="P846" s="61">
        <v>42848</v>
      </c>
      <c r="Q846" s="61">
        <v>42848</v>
      </c>
    </row>
    <row r="847" spans="11:17" x14ac:dyDescent="0.25">
      <c r="K847" s="61">
        <v>44460</v>
      </c>
      <c r="P847" s="61">
        <v>42849</v>
      </c>
      <c r="Q847" s="61">
        <v>42849</v>
      </c>
    </row>
    <row r="848" spans="11:17" x14ac:dyDescent="0.25">
      <c r="K848" s="61">
        <v>44461</v>
      </c>
      <c r="P848" s="61">
        <v>42850</v>
      </c>
      <c r="Q848" s="61">
        <v>42850</v>
      </c>
    </row>
    <row r="849" spans="11:17" x14ac:dyDescent="0.25">
      <c r="K849" s="61">
        <v>44462</v>
      </c>
      <c r="P849" s="61">
        <v>42851</v>
      </c>
      <c r="Q849" s="61">
        <v>42851</v>
      </c>
    </row>
    <row r="850" spans="11:17" x14ac:dyDescent="0.25">
      <c r="K850" s="61">
        <v>44463</v>
      </c>
      <c r="P850" s="61">
        <v>42852</v>
      </c>
      <c r="Q850" s="61">
        <v>42852</v>
      </c>
    </row>
    <row r="851" spans="11:17" x14ac:dyDescent="0.25">
      <c r="K851" s="61">
        <v>44464</v>
      </c>
      <c r="P851" s="61">
        <v>42853</v>
      </c>
      <c r="Q851" s="61">
        <v>42853</v>
      </c>
    </row>
    <row r="852" spans="11:17" x14ac:dyDescent="0.25">
      <c r="K852" s="61">
        <v>44465</v>
      </c>
      <c r="P852" s="61">
        <v>42854</v>
      </c>
      <c r="Q852" s="61">
        <v>42854</v>
      </c>
    </row>
    <row r="853" spans="11:17" x14ac:dyDescent="0.25">
      <c r="K853" s="61">
        <v>44466</v>
      </c>
      <c r="P853" s="61">
        <v>42855</v>
      </c>
      <c r="Q853" s="61">
        <v>42855</v>
      </c>
    </row>
    <row r="854" spans="11:17" x14ac:dyDescent="0.25">
      <c r="K854" s="61">
        <v>44467</v>
      </c>
      <c r="P854" s="61">
        <v>42856</v>
      </c>
      <c r="Q854" s="61">
        <v>42856</v>
      </c>
    </row>
    <row r="855" spans="11:17" x14ac:dyDescent="0.25">
      <c r="K855" s="61">
        <v>44468</v>
      </c>
      <c r="P855" s="61">
        <v>42857</v>
      </c>
      <c r="Q855" s="61">
        <v>42857</v>
      </c>
    </row>
    <row r="856" spans="11:17" x14ac:dyDescent="0.25">
      <c r="K856" s="61">
        <v>44469</v>
      </c>
      <c r="P856" s="61">
        <v>42858</v>
      </c>
      <c r="Q856" s="61">
        <v>42858</v>
      </c>
    </row>
    <row r="857" spans="11:17" x14ac:dyDescent="0.25">
      <c r="K857" s="61">
        <v>44470</v>
      </c>
      <c r="P857" s="61">
        <v>42859</v>
      </c>
      <c r="Q857" s="61">
        <v>42859</v>
      </c>
    </row>
    <row r="858" spans="11:17" x14ac:dyDescent="0.25">
      <c r="K858" s="61">
        <v>44471</v>
      </c>
      <c r="P858" s="61">
        <v>42860</v>
      </c>
      <c r="Q858" s="61">
        <v>42860</v>
      </c>
    </row>
    <row r="859" spans="11:17" x14ac:dyDescent="0.25">
      <c r="K859" s="61">
        <v>44472</v>
      </c>
      <c r="P859" s="61">
        <v>42861</v>
      </c>
      <c r="Q859" s="61">
        <v>42861</v>
      </c>
    </row>
    <row r="860" spans="11:17" x14ac:dyDescent="0.25">
      <c r="K860" s="61">
        <v>44473</v>
      </c>
      <c r="P860" s="61">
        <v>42862</v>
      </c>
      <c r="Q860" s="61">
        <v>42862</v>
      </c>
    </row>
    <row r="861" spans="11:17" x14ac:dyDescent="0.25">
      <c r="K861" s="61">
        <v>44474</v>
      </c>
      <c r="P861" s="61">
        <v>42863</v>
      </c>
      <c r="Q861" s="61">
        <v>42863</v>
      </c>
    </row>
    <row r="862" spans="11:17" x14ac:dyDescent="0.25">
      <c r="K862" s="61">
        <v>44475</v>
      </c>
      <c r="P862" s="61">
        <v>42864</v>
      </c>
      <c r="Q862" s="61">
        <v>42864</v>
      </c>
    </row>
    <row r="863" spans="11:17" x14ac:dyDescent="0.25">
      <c r="K863" s="61">
        <v>44476</v>
      </c>
      <c r="P863" s="61">
        <v>42865</v>
      </c>
      <c r="Q863" s="61">
        <v>42865</v>
      </c>
    </row>
    <row r="864" spans="11:17" x14ac:dyDescent="0.25">
      <c r="K864" s="61">
        <v>44477</v>
      </c>
      <c r="P864" s="61">
        <v>42866</v>
      </c>
      <c r="Q864" s="61">
        <v>42866</v>
      </c>
    </row>
    <row r="865" spans="11:17" x14ac:dyDescent="0.25">
      <c r="K865" s="61">
        <v>44478</v>
      </c>
      <c r="P865" s="61">
        <v>42867</v>
      </c>
      <c r="Q865" s="61">
        <v>42867</v>
      </c>
    </row>
    <row r="866" spans="11:17" x14ac:dyDescent="0.25">
      <c r="K866" s="61">
        <v>44479</v>
      </c>
      <c r="P866" s="61">
        <v>42868</v>
      </c>
      <c r="Q866" s="61">
        <v>42868</v>
      </c>
    </row>
    <row r="867" spans="11:17" x14ac:dyDescent="0.25">
      <c r="K867" s="61">
        <v>44480</v>
      </c>
      <c r="P867" s="61">
        <v>42869</v>
      </c>
      <c r="Q867" s="61">
        <v>42869</v>
      </c>
    </row>
    <row r="868" spans="11:17" x14ac:dyDescent="0.25">
      <c r="K868" s="61">
        <v>44481</v>
      </c>
      <c r="P868" s="61">
        <v>42870</v>
      </c>
      <c r="Q868" s="61">
        <v>42870</v>
      </c>
    </row>
    <row r="869" spans="11:17" x14ac:dyDescent="0.25">
      <c r="K869" s="61">
        <v>44482</v>
      </c>
      <c r="P869" s="61">
        <v>42871</v>
      </c>
      <c r="Q869" s="61">
        <v>42871</v>
      </c>
    </row>
    <row r="870" spans="11:17" x14ac:dyDescent="0.25">
      <c r="K870" s="61">
        <v>44483</v>
      </c>
      <c r="P870" s="61">
        <v>42872</v>
      </c>
      <c r="Q870" s="61">
        <v>42872</v>
      </c>
    </row>
    <row r="871" spans="11:17" x14ac:dyDescent="0.25">
      <c r="K871" s="61">
        <v>44484</v>
      </c>
      <c r="P871" s="61">
        <v>42873</v>
      </c>
      <c r="Q871" s="61">
        <v>42873</v>
      </c>
    </row>
    <row r="872" spans="11:17" x14ac:dyDescent="0.25">
      <c r="K872" s="61">
        <v>44485</v>
      </c>
      <c r="P872" s="61">
        <v>42874</v>
      </c>
      <c r="Q872" s="61">
        <v>42874</v>
      </c>
    </row>
    <row r="873" spans="11:17" x14ac:dyDescent="0.25">
      <c r="K873" s="61">
        <v>44486</v>
      </c>
      <c r="P873" s="61">
        <v>42875</v>
      </c>
      <c r="Q873" s="61">
        <v>42875</v>
      </c>
    </row>
    <row r="874" spans="11:17" x14ac:dyDescent="0.25">
      <c r="K874" s="61">
        <v>44487</v>
      </c>
      <c r="P874" s="61">
        <v>42876</v>
      </c>
      <c r="Q874" s="61">
        <v>42876</v>
      </c>
    </row>
    <row r="875" spans="11:17" x14ac:dyDescent="0.25">
      <c r="K875" s="61">
        <v>44488</v>
      </c>
      <c r="P875" s="61">
        <v>42877</v>
      </c>
      <c r="Q875" s="61">
        <v>42877</v>
      </c>
    </row>
    <row r="876" spans="11:17" x14ac:dyDescent="0.25">
      <c r="K876" s="61">
        <v>44489</v>
      </c>
      <c r="P876" s="61">
        <v>42878</v>
      </c>
      <c r="Q876" s="61">
        <v>42878</v>
      </c>
    </row>
    <row r="877" spans="11:17" x14ac:dyDescent="0.25">
      <c r="K877" s="61">
        <v>44490</v>
      </c>
      <c r="P877" s="61">
        <v>42879</v>
      </c>
      <c r="Q877" s="61">
        <v>42879</v>
      </c>
    </row>
    <row r="878" spans="11:17" x14ac:dyDescent="0.25">
      <c r="K878" s="61">
        <v>44491</v>
      </c>
      <c r="P878" s="61">
        <v>42880</v>
      </c>
      <c r="Q878" s="61">
        <v>42880</v>
      </c>
    </row>
    <row r="879" spans="11:17" x14ac:dyDescent="0.25">
      <c r="K879" s="61">
        <v>44492</v>
      </c>
      <c r="P879" s="61">
        <v>42881</v>
      </c>
      <c r="Q879" s="61">
        <v>42881</v>
      </c>
    </row>
    <row r="880" spans="11:17" x14ac:dyDescent="0.25">
      <c r="K880" s="61">
        <v>44493</v>
      </c>
      <c r="P880" s="61">
        <v>42882</v>
      </c>
      <c r="Q880" s="61">
        <v>42882</v>
      </c>
    </row>
    <row r="881" spans="11:17" x14ac:dyDescent="0.25">
      <c r="K881" s="61">
        <v>44494</v>
      </c>
      <c r="P881" s="61">
        <v>42883</v>
      </c>
      <c r="Q881" s="61">
        <v>42883</v>
      </c>
    </row>
    <row r="882" spans="11:17" x14ac:dyDescent="0.25">
      <c r="K882" s="61">
        <v>44495</v>
      </c>
      <c r="P882" s="61">
        <v>42884</v>
      </c>
      <c r="Q882" s="61">
        <v>42884</v>
      </c>
    </row>
    <row r="883" spans="11:17" x14ac:dyDescent="0.25">
      <c r="K883" s="61">
        <v>44496</v>
      </c>
      <c r="P883" s="61">
        <v>42885</v>
      </c>
      <c r="Q883" s="61">
        <v>42885</v>
      </c>
    </row>
    <row r="884" spans="11:17" x14ac:dyDescent="0.25">
      <c r="K884" s="61">
        <v>44497</v>
      </c>
      <c r="P884" s="61">
        <v>42886</v>
      </c>
      <c r="Q884" s="61">
        <v>42886</v>
      </c>
    </row>
    <row r="885" spans="11:17" x14ac:dyDescent="0.25">
      <c r="K885" s="61">
        <v>44498</v>
      </c>
      <c r="P885" s="61">
        <v>42887</v>
      </c>
      <c r="Q885" s="61">
        <v>42887</v>
      </c>
    </row>
    <row r="886" spans="11:17" x14ac:dyDescent="0.25">
      <c r="K886" s="61">
        <v>44499</v>
      </c>
      <c r="P886" s="61">
        <v>42888</v>
      </c>
      <c r="Q886" s="61">
        <v>42888</v>
      </c>
    </row>
    <row r="887" spans="11:17" x14ac:dyDescent="0.25">
      <c r="K887" s="61">
        <v>44500</v>
      </c>
      <c r="P887" s="61">
        <v>42889</v>
      </c>
      <c r="Q887" s="61">
        <v>42889</v>
      </c>
    </row>
    <row r="888" spans="11:17" x14ac:dyDescent="0.25">
      <c r="K888" s="61">
        <v>44501</v>
      </c>
      <c r="P888" s="61">
        <v>42890</v>
      </c>
      <c r="Q888" s="61">
        <v>42890</v>
      </c>
    </row>
    <row r="889" spans="11:17" x14ac:dyDescent="0.25">
      <c r="K889" s="61">
        <v>44502</v>
      </c>
      <c r="P889" s="61">
        <v>42891</v>
      </c>
      <c r="Q889" s="61">
        <v>42891</v>
      </c>
    </row>
    <row r="890" spans="11:17" x14ac:dyDescent="0.25">
      <c r="K890" s="61">
        <v>44503</v>
      </c>
      <c r="P890" s="61">
        <v>42892</v>
      </c>
      <c r="Q890" s="61">
        <v>42892</v>
      </c>
    </row>
    <row r="891" spans="11:17" x14ac:dyDescent="0.25">
      <c r="K891" s="61">
        <v>44504</v>
      </c>
      <c r="P891" s="61">
        <v>42893</v>
      </c>
      <c r="Q891" s="61">
        <v>42893</v>
      </c>
    </row>
    <row r="892" spans="11:17" x14ac:dyDescent="0.25">
      <c r="K892" s="61">
        <v>44505</v>
      </c>
      <c r="P892" s="61">
        <v>42894</v>
      </c>
      <c r="Q892" s="61">
        <v>42894</v>
      </c>
    </row>
    <row r="893" spans="11:17" x14ac:dyDescent="0.25">
      <c r="K893" s="61">
        <v>44506</v>
      </c>
      <c r="P893" s="61">
        <v>42895</v>
      </c>
      <c r="Q893" s="61">
        <v>42895</v>
      </c>
    </row>
    <row r="894" spans="11:17" x14ac:dyDescent="0.25">
      <c r="K894" s="61">
        <v>44507</v>
      </c>
      <c r="P894" s="61">
        <v>42896</v>
      </c>
      <c r="Q894" s="61">
        <v>42896</v>
      </c>
    </row>
    <row r="895" spans="11:17" x14ac:dyDescent="0.25">
      <c r="K895" s="61">
        <v>44508</v>
      </c>
      <c r="P895" s="61">
        <v>42897</v>
      </c>
      <c r="Q895" s="61">
        <v>42897</v>
      </c>
    </row>
    <row r="896" spans="11:17" x14ac:dyDescent="0.25">
      <c r="K896" s="61">
        <v>44509</v>
      </c>
      <c r="P896" s="61">
        <v>42898</v>
      </c>
      <c r="Q896" s="61">
        <v>42898</v>
      </c>
    </row>
    <row r="897" spans="11:17" x14ac:dyDescent="0.25">
      <c r="K897" s="61">
        <v>44510</v>
      </c>
      <c r="P897" s="61">
        <v>42899</v>
      </c>
      <c r="Q897" s="61">
        <v>42899</v>
      </c>
    </row>
    <row r="898" spans="11:17" x14ac:dyDescent="0.25">
      <c r="K898" s="61">
        <v>44511</v>
      </c>
      <c r="P898" s="61">
        <v>42900</v>
      </c>
      <c r="Q898" s="61">
        <v>42900</v>
      </c>
    </row>
    <row r="899" spans="11:17" x14ac:dyDescent="0.25">
      <c r="K899" s="61">
        <v>44512</v>
      </c>
      <c r="P899" s="61">
        <v>42901</v>
      </c>
      <c r="Q899" s="61">
        <v>42901</v>
      </c>
    </row>
    <row r="900" spans="11:17" x14ac:dyDescent="0.25">
      <c r="K900" s="61">
        <v>44513</v>
      </c>
      <c r="P900" s="61">
        <v>42902</v>
      </c>
      <c r="Q900" s="61">
        <v>42902</v>
      </c>
    </row>
    <row r="901" spans="11:17" x14ac:dyDescent="0.25">
      <c r="K901" s="61">
        <v>44514</v>
      </c>
      <c r="P901" s="61">
        <v>42903</v>
      </c>
      <c r="Q901" s="61">
        <v>42903</v>
      </c>
    </row>
    <row r="902" spans="11:17" x14ac:dyDescent="0.25">
      <c r="K902" s="61">
        <v>44515</v>
      </c>
      <c r="P902" s="61">
        <v>42904</v>
      </c>
      <c r="Q902" s="61">
        <v>42904</v>
      </c>
    </row>
    <row r="903" spans="11:17" x14ac:dyDescent="0.25">
      <c r="K903" s="61">
        <v>44516</v>
      </c>
      <c r="P903" s="61">
        <v>42905</v>
      </c>
      <c r="Q903" s="61">
        <v>42905</v>
      </c>
    </row>
    <row r="904" spans="11:17" x14ac:dyDescent="0.25">
      <c r="K904" s="61">
        <v>44517</v>
      </c>
      <c r="P904" s="61">
        <v>42906</v>
      </c>
      <c r="Q904" s="61">
        <v>42906</v>
      </c>
    </row>
    <row r="905" spans="11:17" x14ac:dyDescent="0.25">
      <c r="K905" s="61">
        <v>44518</v>
      </c>
      <c r="P905" s="61">
        <v>42907</v>
      </c>
      <c r="Q905" s="61">
        <v>42907</v>
      </c>
    </row>
    <row r="906" spans="11:17" x14ac:dyDescent="0.25">
      <c r="K906" s="61">
        <v>44519</v>
      </c>
      <c r="P906" s="61">
        <v>42908</v>
      </c>
      <c r="Q906" s="61">
        <v>42908</v>
      </c>
    </row>
    <row r="907" spans="11:17" x14ac:dyDescent="0.25">
      <c r="K907" s="61">
        <v>44520</v>
      </c>
      <c r="P907" s="61">
        <v>42909</v>
      </c>
      <c r="Q907" s="61">
        <v>42909</v>
      </c>
    </row>
    <row r="908" spans="11:17" x14ac:dyDescent="0.25">
      <c r="K908" s="61">
        <v>44521</v>
      </c>
      <c r="P908" s="61">
        <v>42910</v>
      </c>
      <c r="Q908" s="61">
        <v>42910</v>
      </c>
    </row>
    <row r="909" spans="11:17" x14ac:dyDescent="0.25">
      <c r="K909" s="61">
        <v>44522</v>
      </c>
      <c r="P909" s="61">
        <v>42911</v>
      </c>
      <c r="Q909" s="61">
        <v>42911</v>
      </c>
    </row>
    <row r="910" spans="11:17" x14ac:dyDescent="0.25">
      <c r="K910" s="61">
        <v>44523</v>
      </c>
      <c r="P910" s="61">
        <v>42912</v>
      </c>
      <c r="Q910" s="61">
        <v>42912</v>
      </c>
    </row>
    <row r="911" spans="11:17" x14ac:dyDescent="0.25">
      <c r="K911" s="61">
        <v>44524</v>
      </c>
      <c r="P911" s="61">
        <v>42913</v>
      </c>
      <c r="Q911" s="61">
        <v>42913</v>
      </c>
    </row>
    <row r="912" spans="11:17" x14ac:dyDescent="0.25">
      <c r="K912" s="61">
        <v>44525</v>
      </c>
      <c r="P912" s="61">
        <v>42914</v>
      </c>
      <c r="Q912" s="61">
        <v>42914</v>
      </c>
    </row>
    <row r="913" spans="11:17" x14ac:dyDescent="0.25">
      <c r="K913" s="61">
        <v>44526</v>
      </c>
      <c r="P913" s="61">
        <v>42915</v>
      </c>
      <c r="Q913" s="61">
        <v>42915</v>
      </c>
    </row>
    <row r="914" spans="11:17" x14ac:dyDescent="0.25">
      <c r="K914" s="61">
        <v>44527</v>
      </c>
      <c r="P914" s="61">
        <v>42916</v>
      </c>
      <c r="Q914" s="61">
        <v>42916</v>
      </c>
    </row>
    <row r="915" spans="11:17" x14ac:dyDescent="0.25">
      <c r="K915" s="61">
        <v>44528</v>
      </c>
      <c r="P915" s="61">
        <v>42917</v>
      </c>
      <c r="Q915" s="61">
        <v>42917</v>
      </c>
    </row>
    <row r="916" spans="11:17" x14ac:dyDescent="0.25">
      <c r="K916" s="61">
        <v>44529</v>
      </c>
      <c r="P916" s="61">
        <v>42918</v>
      </c>
      <c r="Q916" s="61">
        <v>42918</v>
      </c>
    </row>
    <row r="917" spans="11:17" x14ac:dyDescent="0.25">
      <c r="K917" s="61">
        <v>44530</v>
      </c>
      <c r="P917" s="61">
        <v>42919</v>
      </c>
      <c r="Q917" s="61">
        <v>42919</v>
      </c>
    </row>
    <row r="918" spans="11:17" x14ac:dyDescent="0.25">
      <c r="K918" s="61">
        <v>44531</v>
      </c>
      <c r="P918" s="61">
        <v>42920</v>
      </c>
      <c r="Q918" s="61">
        <v>42920</v>
      </c>
    </row>
    <row r="919" spans="11:17" x14ac:dyDescent="0.25">
      <c r="K919" s="61">
        <v>44532</v>
      </c>
      <c r="P919" s="61">
        <v>42921</v>
      </c>
      <c r="Q919" s="61">
        <v>42921</v>
      </c>
    </row>
    <row r="920" spans="11:17" x14ac:dyDescent="0.25">
      <c r="K920" s="61">
        <v>44533</v>
      </c>
      <c r="P920" s="61">
        <v>42922</v>
      </c>
      <c r="Q920" s="61">
        <v>42922</v>
      </c>
    </row>
    <row r="921" spans="11:17" x14ac:dyDescent="0.25">
      <c r="K921" s="61">
        <v>44534</v>
      </c>
      <c r="P921" s="61">
        <v>42923</v>
      </c>
      <c r="Q921" s="61">
        <v>42923</v>
      </c>
    </row>
    <row r="922" spans="11:17" x14ac:dyDescent="0.25">
      <c r="K922" s="61">
        <v>44535</v>
      </c>
      <c r="P922" s="61">
        <v>42924</v>
      </c>
      <c r="Q922" s="61">
        <v>42924</v>
      </c>
    </row>
    <row r="923" spans="11:17" x14ac:dyDescent="0.25">
      <c r="K923" s="61">
        <v>44536</v>
      </c>
      <c r="P923" s="61">
        <v>42925</v>
      </c>
      <c r="Q923" s="61">
        <v>42925</v>
      </c>
    </row>
    <row r="924" spans="11:17" x14ac:dyDescent="0.25">
      <c r="K924" s="61">
        <v>44537</v>
      </c>
      <c r="P924" s="61">
        <v>42926</v>
      </c>
      <c r="Q924" s="61">
        <v>42926</v>
      </c>
    </row>
    <row r="925" spans="11:17" x14ac:dyDescent="0.25">
      <c r="P925" s="61">
        <v>42927</v>
      </c>
      <c r="Q925" s="61">
        <v>42927</v>
      </c>
    </row>
    <row r="926" spans="11:17" x14ac:dyDescent="0.25">
      <c r="P926" s="61">
        <v>42928</v>
      </c>
      <c r="Q926" s="61">
        <v>42928</v>
      </c>
    </row>
    <row r="927" spans="11:17" x14ac:dyDescent="0.25">
      <c r="P927" s="61">
        <v>42929</v>
      </c>
      <c r="Q927" s="61">
        <v>42929</v>
      </c>
    </row>
    <row r="928" spans="11:17" x14ac:dyDescent="0.25">
      <c r="P928" s="61">
        <v>42930</v>
      </c>
      <c r="Q928" s="61">
        <v>42930</v>
      </c>
    </row>
    <row r="929" spans="16:17" x14ac:dyDescent="0.25">
      <c r="P929" s="61">
        <v>42931</v>
      </c>
      <c r="Q929" s="61">
        <v>42931</v>
      </c>
    </row>
    <row r="930" spans="16:17" x14ac:dyDescent="0.25">
      <c r="P930" s="61">
        <v>42932</v>
      </c>
      <c r="Q930" s="61">
        <v>42932</v>
      </c>
    </row>
    <row r="931" spans="16:17" x14ac:dyDescent="0.25">
      <c r="P931" s="61">
        <v>42933</v>
      </c>
      <c r="Q931" s="61">
        <v>42933</v>
      </c>
    </row>
    <row r="932" spans="16:17" x14ac:dyDescent="0.25">
      <c r="P932" s="61">
        <v>42934</v>
      </c>
      <c r="Q932" s="61">
        <v>42934</v>
      </c>
    </row>
    <row r="933" spans="16:17" x14ac:dyDescent="0.25">
      <c r="P933" s="61">
        <v>42935</v>
      </c>
      <c r="Q933" s="61">
        <v>42935</v>
      </c>
    </row>
    <row r="934" spans="16:17" x14ac:dyDescent="0.25">
      <c r="P934" s="61">
        <v>42936</v>
      </c>
      <c r="Q934" s="61">
        <v>42936</v>
      </c>
    </row>
    <row r="935" spans="16:17" x14ac:dyDescent="0.25">
      <c r="P935" s="61">
        <v>42937</v>
      </c>
      <c r="Q935" s="61">
        <v>42937</v>
      </c>
    </row>
    <row r="936" spans="16:17" x14ac:dyDescent="0.25">
      <c r="P936" s="61">
        <v>42938</v>
      </c>
      <c r="Q936" s="61">
        <v>42938</v>
      </c>
    </row>
    <row r="937" spans="16:17" x14ac:dyDescent="0.25">
      <c r="P937" s="61">
        <v>42939</v>
      </c>
      <c r="Q937" s="61">
        <v>42939</v>
      </c>
    </row>
    <row r="938" spans="16:17" x14ac:dyDescent="0.25">
      <c r="P938" s="61">
        <v>42940</v>
      </c>
      <c r="Q938" s="61">
        <v>42940</v>
      </c>
    </row>
    <row r="939" spans="16:17" x14ac:dyDescent="0.25">
      <c r="P939" s="61">
        <v>42941</v>
      </c>
      <c r="Q939" s="61">
        <v>42941</v>
      </c>
    </row>
    <row r="940" spans="16:17" x14ac:dyDescent="0.25">
      <c r="P940" s="61">
        <v>42942</v>
      </c>
      <c r="Q940" s="61">
        <v>42942</v>
      </c>
    </row>
    <row r="941" spans="16:17" x14ac:dyDescent="0.25">
      <c r="P941" s="61">
        <v>42943</v>
      </c>
      <c r="Q941" s="61">
        <v>42943</v>
      </c>
    </row>
    <row r="942" spans="16:17" x14ac:dyDescent="0.25">
      <c r="P942" s="61">
        <v>42944</v>
      </c>
      <c r="Q942" s="61">
        <v>42944</v>
      </c>
    </row>
    <row r="943" spans="16:17" x14ac:dyDescent="0.25">
      <c r="P943" s="61">
        <v>42945</v>
      </c>
      <c r="Q943" s="61">
        <v>42945</v>
      </c>
    </row>
    <row r="944" spans="16:17" x14ac:dyDescent="0.25">
      <c r="P944" s="61">
        <v>42946</v>
      </c>
      <c r="Q944" s="61">
        <v>42946</v>
      </c>
    </row>
    <row r="945" spans="16:17" x14ac:dyDescent="0.25">
      <c r="P945" s="61">
        <v>42947</v>
      </c>
      <c r="Q945" s="61">
        <v>42947</v>
      </c>
    </row>
    <row r="946" spans="16:17" x14ac:dyDescent="0.25">
      <c r="P946" s="61">
        <v>42948</v>
      </c>
      <c r="Q946" s="61">
        <v>42948</v>
      </c>
    </row>
    <row r="947" spans="16:17" x14ac:dyDescent="0.25">
      <c r="P947" s="61">
        <v>42949</v>
      </c>
      <c r="Q947" s="61">
        <v>42949</v>
      </c>
    </row>
    <row r="948" spans="16:17" x14ac:dyDescent="0.25">
      <c r="P948" s="61">
        <v>42950</v>
      </c>
      <c r="Q948" s="61">
        <v>42950</v>
      </c>
    </row>
    <row r="949" spans="16:17" x14ac:dyDescent="0.25">
      <c r="P949" s="61">
        <v>42951</v>
      </c>
      <c r="Q949" s="61">
        <v>42951</v>
      </c>
    </row>
    <row r="950" spans="16:17" x14ac:dyDescent="0.25">
      <c r="P950" s="61">
        <v>42952</v>
      </c>
      <c r="Q950" s="61">
        <v>42952</v>
      </c>
    </row>
    <row r="951" spans="16:17" x14ac:dyDescent="0.25">
      <c r="P951" s="61">
        <v>42953</v>
      </c>
      <c r="Q951" s="61">
        <v>42953</v>
      </c>
    </row>
    <row r="952" spans="16:17" x14ac:dyDescent="0.25">
      <c r="P952" s="61">
        <v>42954</v>
      </c>
      <c r="Q952" s="61">
        <v>42954</v>
      </c>
    </row>
    <row r="953" spans="16:17" x14ac:dyDescent="0.25">
      <c r="P953" s="61">
        <v>42955</v>
      </c>
      <c r="Q953" s="61">
        <v>42955</v>
      </c>
    </row>
    <row r="954" spans="16:17" x14ac:dyDescent="0.25">
      <c r="P954" s="61">
        <v>42956</v>
      </c>
      <c r="Q954" s="61">
        <v>42956</v>
      </c>
    </row>
    <row r="955" spans="16:17" x14ac:dyDescent="0.25">
      <c r="P955" s="61">
        <v>42957</v>
      </c>
      <c r="Q955" s="61">
        <v>42957</v>
      </c>
    </row>
    <row r="956" spans="16:17" x14ac:dyDescent="0.25">
      <c r="P956" s="61">
        <v>42958</v>
      </c>
      <c r="Q956" s="61">
        <v>42958</v>
      </c>
    </row>
    <row r="957" spans="16:17" x14ac:dyDescent="0.25">
      <c r="P957" s="61">
        <v>42959</v>
      </c>
      <c r="Q957" s="61">
        <v>42959</v>
      </c>
    </row>
    <row r="958" spans="16:17" x14ac:dyDescent="0.25">
      <c r="P958" s="61">
        <v>42960</v>
      </c>
      <c r="Q958" s="61">
        <v>42960</v>
      </c>
    </row>
    <row r="959" spans="16:17" x14ac:dyDescent="0.25">
      <c r="P959" s="61">
        <v>42961</v>
      </c>
      <c r="Q959" s="61">
        <v>42961</v>
      </c>
    </row>
    <row r="960" spans="16:17" x14ac:dyDescent="0.25">
      <c r="P960" s="61">
        <v>42962</v>
      </c>
      <c r="Q960" s="61">
        <v>42962</v>
      </c>
    </row>
    <row r="961" spans="16:17" x14ac:dyDescent="0.25">
      <c r="P961" s="61">
        <v>42963</v>
      </c>
      <c r="Q961" s="61">
        <v>42963</v>
      </c>
    </row>
    <row r="962" spans="16:17" x14ac:dyDescent="0.25">
      <c r="P962" s="61">
        <v>42964</v>
      </c>
      <c r="Q962" s="61">
        <v>42964</v>
      </c>
    </row>
    <row r="963" spans="16:17" x14ac:dyDescent="0.25">
      <c r="P963" s="61">
        <v>42965</v>
      </c>
      <c r="Q963" s="61">
        <v>42965</v>
      </c>
    </row>
    <row r="964" spans="16:17" x14ac:dyDescent="0.25">
      <c r="P964" s="61">
        <v>42966</v>
      </c>
      <c r="Q964" s="61">
        <v>42966</v>
      </c>
    </row>
    <row r="965" spans="16:17" x14ac:dyDescent="0.25">
      <c r="P965" s="61">
        <v>42967</v>
      </c>
      <c r="Q965" s="61">
        <v>42967</v>
      </c>
    </row>
    <row r="966" spans="16:17" x14ac:dyDescent="0.25">
      <c r="P966" s="61">
        <v>42968</v>
      </c>
      <c r="Q966" s="61">
        <v>42968</v>
      </c>
    </row>
    <row r="967" spans="16:17" x14ac:dyDescent="0.25">
      <c r="P967" s="61">
        <v>42969</v>
      </c>
      <c r="Q967" s="61">
        <v>42969</v>
      </c>
    </row>
    <row r="968" spans="16:17" x14ac:dyDescent="0.25">
      <c r="P968" s="61">
        <v>42970</v>
      </c>
      <c r="Q968" s="61">
        <v>42970</v>
      </c>
    </row>
    <row r="969" spans="16:17" x14ac:dyDescent="0.25">
      <c r="P969" s="61">
        <v>42971</v>
      </c>
      <c r="Q969" s="61">
        <v>42971</v>
      </c>
    </row>
    <row r="970" spans="16:17" x14ac:dyDescent="0.25">
      <c r="P970" s="61">
        <v>42972</v>
      </c>
      <c r="Q970" s="61">
        <v>42972</v>
      </c>
    </row>
    <row r="971" spans="16:17" x14ac:dyDescent="0.25">
      <c r="P971" s="61">
        <v>42973</v>
      </c>
      <c r="Q971" s="61">
        <v>42973</v>
      </c>
    </row>
    <row r="972" spans="16:17" x14ac:dyDescent="0.25">
      <c r="P972" s="61">
        <v>42974</v>
      </c>
      <c r="Q972" s="61">
        <v>42974</v>
      </c>
    </row>
    <row r="973" spans="16:17" x14ac:dyDescent="0.25">
      <c r="P973" s="61">
        <v>42975</v>
      </c>
      <c r="Q973" s="61">
        <v>42975</v>
      </c>
    </row>
    <row r="974" spans="16:17" x14ac:dyDescent="0.25">
      <c r="P974" s="61">
        <v>42976</v>
      </c>
      <c r="Q974" s="61">
        <v>42976</v>
      </c>
    </row>
    <row r="975" spans="16:17" x14ac:dyDescent="0.25">
      <c r="P975" s="61">
        <v>42977</v>
      </c>
      <c r="Q975" s="61">
        <v>42977</v>
      </c>
    </row>
    <row r="976" spans="16:17" x14ac:dyDescent="0.25">
      <c r="P976" s="61">
        <v>42978</v>
      </c>
      <c r="Q976" s="61">
        <v>42978</v>
      </c>
    </row>
    <row r="977" spans="16:17" x14ac:dyDescent="0.25">
      <c r="P977" s="61">
        <v>42979</v>
      </c>
      <c r="Q977" s="61">
        <v>42979</v>
      </c>
    </row>
    <row r="978" spans="16:17" x14ac:dyDescent="0.25">
      <c r="P978" s="61">
        <v>42980</v>
      </c>
      <c r="Q978" s="61">
        <v>42980</v>
      </c>
    </row>
    <row r="979" spans="16:17" x14ac:dyDescent="0.25">
      <c r="P979" s="61">
        <v>42981</v>
      </c>
      <c r="Q979" s="61">
        <v>42981</v>
      </c>
    </row>
    <row r="980" spans="16:17" x14ac:dyDescent="0.25">
      <c r="P980" s="61">
        <v>42982</v>
      </c>
      <c r="Q980" s="61">
        <v>42982</v>
      </c>
    </row>
    <row r="981" spans="16:17" x14ac:dyDescent="0.25">
      <c r="P981" s="61">
        <v>42983</v>
      </c>
      <c r="Q981" s="61">
        <v>42983</v>
      </c>
    </row>
    <row r="982" spans="16:17" x14ac:dyDescent="0.25">
      <c r="P982" s="61">
        <v>42984</v>
      </c>
      <c r="Q982" s="61">
        <v>42984</v>
      </c>
    </row>
    <row r="983" spans="16:17" x14ac:dyDescent="0.25">
      <c r="P983" s="61">
        <v>42985</v>
      </c>
      <c r="Q983" s="61">
        <v>42985</v>
      </c>
    </row>
    <row r="984" spans="16:17" x14ac:dyDescent="0.25">
      <c r="P984" s="61">
        <v>42986</v>
      </c>
      <c r="Q984" s="61">
        <v>42986</v>
      </c>
    </row>
    <row r="985" spans="16:17" x14ac:dyDescent="0.25">
      <c r="P985" s="61">
        <v>42987</v>
      </c>
      <c r="Q985" s="61">
        <v>42987</v>
      </c>
    </row>
    <row r="986" spans="16:17" x14ac:dyDescent="0.25">
      <c r="P986" s="61">
        <v>42988</v>
      </c>
      <c r="Q986" s="61">
        <v>42988</v>
      </c>
    </row>
    <row r="987" spans="16:17" x14ac:dyDescent="0.25">
      <c r="P987" s="61">
        <v>42989</v>
      </c>
      <c r="Q987" s="61">
        <v>42989</v>
      </c>
    </row>
    <row r="988" spans="16:17" x14ac:dyDescent="0.25">
      <c r="P988" s="61">
        <v>42990</v>
      </c>
      <c r="Q988" s="61">
        <v>42990</v>
      </c>
    </row>
    <row r="989" spans="16:17" x14ac:dyDescent="0.25">
      <c r="P989" s="61">
        <v>42991</v>
      </c>
      <c r="Q989" s="61">
        <v>42991</v>
      </c>
    </row>
    <row r="990" spans="16:17" x14ac:dyDescent="0.25">
      <c r="P990" s="61">
        <v>42992</v>
      </c>
      <c r="Q990" s="61">
        <v>42992</v>
      </c>
    </row>
    <row r="991" spans="16:17" x14ac:dyDescent="0.25">
      <c r="P991" s="61">
        <v>42993</v>
      </c>
      <c r="Q991" s="61">
        <v>42993</v>
      </c>
    </row>
    <row r="992" spans="16:17" x14ac:dyDescent="0.25">
      <c r="P992" s="61">
        <v>42994</v>
      </c>
      <c r="Q992" s="61">
        <v>42994</v>
      </c>
    </row>
    <row r="993" spans="16:17" x14ac:dyDescent="0.25">
      <c r="P993" s="61">
        <v>42995</v>
      </c>
      <c r="Q993" s="61">
        <v>42995</v>
      </c>
    </row>
    <row r="994" spans="16:17" x14ac:dyDescent="0.25">
      <c r="P994" s="61">
        <v>42996</v>
      </c>
      <c r="Q994" s="61">
        <v>42996</v>
      </c>
    </row>
    <row r="995" spans="16:17" x14ac:dyDescent="0.25">
      <c r="P995" s="61">
        <v>42997</v>
      </c>
      <c r="Q995" s="61">
        <v>42997</v>
      </c>
    </row>
    <row r="996" spans="16:17" x14ac:dyDescent="0.25">
      <c r="P996" s="61">
        <v>42998</v>
      </c>
      <c r="Q996" s="61">
        <v>42998</v>
      </c>
    </row>
    <row r="997" spans="16:17" x14ac:dyDescent="0.25">
      <c r="P997" s="61">
        <v>42999</v>
      </c>
      <c r="Q997" s="61">
        <v>42999</v>
      </c>
    </row>
    <row r="998" spans="16:17" x14ac:dyDescent="0.25">
      <c r="P998" s="61">
        <v>43000</v>
      </c>
      <c r="Q998" s="61">
        <v>43000</v>
      </c>
    </row>
    <row r="999" spans="16:17" x14ac:dyDescent="0.25">
      <c r="P999" s="61">
        <v>43001</v>
      </c>
      <c r="Q999" s="61">
        <v>43001</v>
      </c>
    </row>
    <row r="1000" spans="16:17" x14ac:dyDescent="0.25">
      <c r="P1000" s="61">
        <v>43002</v>
      </c>
      <c r="Q1000" s="61">
        <v>43002</v>
      </c>
    </row>
    <row r="1001" spans="16:17" x14ac:dyDescent="0.25">
      <c r="P1001" s="61">
        <v>43003</v>
      </c>
      <c r="Q1001" s="61">
        <v>43003</v>
      </c>
    </row>
    <row r="1002" spans="16:17" x14ac:dyDescent="0.25">
      <c r="P1002" s="61">
        <v>43004</v>
      </c>
      <c r="Q1002" s="61">
        <v>43004</v>
      </c>
    </row>
    <row r="1003" spans="16:17" x14ac:dyDescent="0.25">
      <c r="P1003" s="61">
        <v>43005</v>
      </c>
      <c r="Q1003" s="61">
        <v>43005</v>
      </c>
    </row>
    <row r="1004" spans="16:17" x14ac:dyDescent="0.25">
      <c r="P1004" s="61">
        <v>43006</v>
      </c>
      <c r="Q1004" s="61">
        <v>43006</v>
      </c>
    </row>
    <row r="1005" spans="16:17" x14ac:dyDescent="0.25">
      <c r="P1005" s="61">
        <v>43007</v>
      </c>
      <c r="Q1005" s="61">
        <v>43007</v>
      </c>
    </row>
    <row r="1006" spans="16:17" x14ac:dyDescent="0.25">
      <c r="P1006" s="61">
        <v>43008</v>
      </c>
      <c r="Q1006" s="61">
        <v>43008</v>
      </c>
    </row>
    <row r="1007" spans="16:17" x14ac:dyDescent="0.25">
      <c r="P1007" s="61">
        <v>43009</v>
      </c>
      <c r="Q1007" s="61">
        <v>43009</v>
      </c>
    </row>
    <row r="1008" spans="16:17" x14ac:dyDescent="0.25">
      <c r="P1008" s="61">
        <v>43010</v>
      </c>
      <c r="Q1008" s="61">
        <v>43010</v>
      </c>
    </row>
    <row r="1009" spans="16:17" x14ac:dyDescent="0.25">
      <c r="P1009" s="61">
        <v>43011</v>
      </c>
      <c r="Q1009" s="61">
        <v>43011</v>
      </c>
    </row>
    <row r="1010" spans="16:17" x14ac:dyDescent="0.25">
      <c r="P1010" s="61">
        <v>43012</v>
      </c>
      <c r="Q1010" s="61">
        <v>43012</v>
      </c>
    </row>
    <row r="1011" spans="16:17" x14ac:dyDescent="0.25">
      <c r="P1011" s="61">
        <v>43013</v>
      </c>
      <c r="Q1011" s="61">
        <v>43013</v>
      </c>
    </row>
    <row r="1012" spans="16:17" x14ac:dyDescent="0.25">
      <c r="P1012" s="61">
        <v>43014</v>
      </c>
      <c r="Q1012" s="61">
        <v>43014</v>
      </c>
    </row>
    <row r="1013" spans="16:17" x14ac:dyDescent="0.25">
      <c r="P1013" s="61">
        <v>43015</v>
      </c>
      <c r="Q1013" s="61">
        <v>43015</v>
      </c>
    </row>
    <row r="1014" spans="16:17" x14ac:dyDescent="0.25">
      <c r="P1014" s="61">
        <v>43016</v>
      </c>
      <c r="Q1014" s="61">
        <v>43016</v>
      </c>
    </row>
    <row r="1015" spans="16:17" x14ac:dyDescent="0.25">
      <c r="P1015" s="61">
        <v>43017</v>
      </c>
      <c r="Q1015" s="61">
        <v>43017</v>
      </c>
    </row>
    <row r="1016" spans="16:17" x14ac:dyDescent="0.25">
      <c r="P1016" s="61">
        <v>43018</v>
      </c>
      <c r="Q1016" s="61">
        <v>43018</v>
      </c>
    </row>
    <row r="1017" spans="16:17" x14ac:dyDescent="0.25">
      <c r="P1017" s="61">
        <v>43019</v>
      </c>
      <c r="Q1017" s="61">
        <v>43019</v>
      </c>
    </row>
    <row r="1018" spans="16:17" x14ac:dyDescent="0.25">
      <c r="P1018" s="61">
        <v>43020</v>
      </c>
      <c r="Q1018" s="61">
        <v>43020</v>
      </c>
    </row>
    <row r="1019" spans="16:17" x14ac:dyDescent="0.25">
      <c r="P1019" s="61">
        <v>43021</v>
      </c>
      <c r="Q1019" s="61">
        <v>43021</v>
      </c>
    </row>
    <row r="1020" spans="16:17" x14ac:dyDescent="0.25">
      <c r="P1020" s="61">
        <v>43022</v>
      </c>
      <c r="Q1020" s="61">
        <v>43022</v>
      </c>
    </row>
    <row r="1021" spans="16:17" x14ac:dyDescent="0.25">
      <c r="P1021" s="61">
        <v>43023</v>
      </c>
      <c r="Q1021" s="61">
        <v>43023</v>
      </c>
    </row>
    <row r="1022" spans="16:17" x14ac:dyDescent="0.25">
      <c r="P1022" s="61">
        <v>43024</v>
      </c>
      <c r="Q1022" s="61">
        <v>43024</v>
      </c>
    </row>
    <row r="1023" spans="16:17" x14ac:dyDescent="0.25">
      <c r="P1023" s="61">
        <v>43025</v>
      </c>
      <c r="Q1023" s="61">
        <v>43025</v>
      </c>
    </row>
    <row r="1024" spans="16:17" x14ac:dyDescent="0.25">
      <c r="P1024" s="61">
        <v>43026</v>
      </c>
      <c r="Q1024" s="61">
        <v>43026</v>
      </c>
    </row>
    <row r="1025" spans="16:17" x14ac:dyDescent="0.25">
      <c r="P1025" s="61">
        <v>43027</v>
      </c>
      <c r="Q1025" s="61">
        <v>43027</v>
      </c>
    </row>
    <row r="1026" spans="16:17" x14ac:dyDescent="0.25">
      <c r="P1026" s="61">
        <v>43028</v>
      </c>
      <c r="Q1026" s="61">
        <v>43028</v>
      </c>
    </row>
    <row r="1027" spans="16:17" x14ac:dyDescent="0.25">
      <c r="P1027" s="61">
        <v>43029</v>
      </c>
      <c r="Q1027" s="61">
        <v>43029</v>
      </c>
    </row>
    <row r="1028" spans="16:17" x14ac:dyDescent="0.25">
      <c r="P1028" s="61">
        <v>43030</v>
      </c>
      <c r="Q1028" s="61">
        <v>43030</v>
      </c>
    </row>
    <row r="1029" spans="16:17" x14ac:dyDescent="0.25">
      <c r="P1029" s="61">
        <v>43031</v>
      </c>
      <c r="Q1029" s="61">
        <v>43031</v>
      </c>
    </row>
    <row r="1030" spans="16:17" x14ac:dyDescent="0.25">
      <c r="P1030" s="61">
        <v>43032</v>
      </c>
      <c r="Q1030" s="61">
        <v>43032</v>
      </c>
    </row>
    <row r="1031" spans="16:17" x14ac:dyDescent="0.25">
      <c r="P1031" s="61">
        <v>43033</v>
      </c>
      <c r="Q1031" s="61">
        <v>43033</v>
      </c>
    </row>
    <row r="1032" spans="16:17" x14ac:dyDescent="0.25">
      <c r="P1032" s="61">
        <v>43034</v>
      </c>
      <c r="Q1032" s="61">
        <v>43034</v>
      </c>
    </row>
    <row r="1033" spans="16:17" x14ac:dyDescent="0.25">
      <c r="P1033" s="61">
        <v>43035</v>
      </c>
      <c r="Q1033" s="61">
        <v>43035</v>
      </c>
    </row>
    <row r="1034" spans="16:17" x14ac:dyDescent="0.25">
      <c r="P1034" s="61">
        <v>43036</v>
      </c>
      <c r="Q1034" s="61">
        <v>43036</v>
      </c>
    </row>
    <row r="1035" spans="16:17" x14ac:dyDescent="0.25">
      <c r="P1035" s="61">
        <v>43037</v>
      </c>
      <c r="Q1035" s="61">
        <v>43037</v>
      </c>
    </row>
    <row r="1036" spans="16:17" x14ac:dyDescent="0.25">
      <c r="P1036" s="61">
        <v>43038</v>
      </c>
      <c r="Q1036" s="61">
        <v>43038</v>
      </c>
    </row>
    <row r="1037" spans="16:17" x14ac:dyDescent="0.25">
      <c r="P1037" s="61">
        <v>43039</v>
      </c>
      <c r="Q1037" s="61">
        <v>43039</v>
      </c>
    </row>
    <row r="1038" spans="16:17" x14ac:dyDescent="0.25">
      <c r="P1038" s="61">
        <v>43040</v>
      </c>
      <c r="Q1038" s="61">
        <v>43040</v>
      </c>
    </row>
    <row r="1039" spans="16:17" x14ac:dyDescent="0.25">
      <c r="P1039" s="61">
        <v>43041</v>
      </c>
      <c r="Q1039" s="61">
        <v>43041</v>
      </c>
    </row>
    <row r="1040" spans="16:17" x14ac:dyDescent="0.25">
      <c r="P1040" s="61">
        <v>43042</v>
      </c>
      <c r="Q1040" s="61">
        <v>43042</v>
      </c>
    </row>
    <row r="1041" spans="16:17" x14ac:dyDescent="0.25">
      <c r="P1041" s="61">
        <v>43043</v>
      </c>
      <c r="Q1041" s="61">
        <v>43043</v>
      </c>
    </row>
    <row r="1042" spans="16:17" x14ac:dyDescent="0.25">
      <c r="P1042" s="61">
        <v>43044</v>
      </c>
      <c r="Q1042" s="61">
        <v>43044</v>
      </c>
    </row>
    <row r="1043" spans="16:17" x14ac:dyDescent="0.25">
      <c r="P1043" s="61">
        <v>43045</v>
      </c>
      <c r="Q1043" s="61">
        <v>43045</v>
      </c>
    </row>
    <row r="1044" spans="16:17" x14ac:dyDescent="0.25">
      <c r="P1044" s="61">
        <v>43046</v>
      </c>
      <c r="Q1044" s="61">
        <v>43046</v>
      </c>
    </row>
    <row r="1045" spans="16:17" x14ac:dyDescent="0.25">
      <c r="P1045" s="61">
        <v>43047</v>
      </c>
      <c r="Q1045" s="61">
        <v>43047</v>
      </c>
    </row>
    <row r="1046" spans="16:17" x14ac:dyDescent="0.25">
      <c r="P1046" s="61">
        <v>43048</v>
      </c>
      <c r="Q1046" s="61">
        <v>43048</v>
      </c>
    </row>
    <row r="1047" spans="16:17" x14ac:dyDescent="0.25">
      <c r="P1047" s="61">
        <v>43049</v>
      </c>
      <c r="Q1047" s="61">
        <v>43049</v>
      </c>
    </row>
    <row r="1048" spans="16:17" x14ac:dyDescent="0.25">
      <c r="P1048" s="61">
        <v>43050</v>
      </c>
      <c r="Q1048" s="61">
        <v>43050</v>
      </c>
    </row>
    <row r="1049" spans="16:17" x14ac:dyDescent="0.25">
      <c r="P1049" s="61">
        <v>43051</v>
      </c>
      <c r="Q1049" s="61">
        <v>43051</v>
      </c>
    </row>
    <row r="1050" spans="16:17" x14ac:dyDescent="0.25">
      <c r="P1050" s="61">
        <v>43052</v>
      </c>
      <c r="Q1050" s="61">
        <v>43052</v>
      </c>
    </row>
    <row r="1051" spans="16:17" x14ac:dyDescent="0.25">
      <c r="P1051" s="61">
        <v>43053</v>
      </c>
      <c r="Q1051" s="61">
        <v>43053</v>
      </c>
    </row>
    <row r="1052" spans="16:17" x14ac:dyDescent="0.25">
      <c r="P1052" s="61">
        <v>43054</v>
      </c>
      <c r="Q1052" s="61">
        <v>43054</v>
      </c>
    </row>
    <row r="1053" spans="16:17" x14ac:dyDescent="0.25">
      <c r="P1053" s="61">
        <v>43055</v>
      </c>
      <c r="Q1053" s="61">
        <v>43055</v>
      </c>
    </row>
    <row r="1054" spans="16:17" x14ac:dyDescent="0.25">
      <c r="P1054" s="61">
        <v>43056</v>
      </c>
      <c r="Q1054" s="61">
        <v>43056</v>
      </c>
    </row>
    <row r="1055" spans="16:17" x14ac:dyDescent="0.25">
      <c r="P1055" s="61">
        <v>43057</v>
      </c>
      <c r="Q1055" s="61">
        <v>43057</v>
      </c>
    </row>
    <row r="1056" spans="16:17" x14ac:dyDescent="0.25">
      <c r="P1056" s="61">
        <v>43058</v>
      </c>
      <c r="Q1056" s="61">
        <v>43058</v>
      </c>
    </row>
    <row r="1057" spans="16:17" x14ac:dyDescent="0.25">
      <c r="P1057" s="61">
        <v>43059</v>
      </c>
      <c r="Q1057" s="61">
        <v>43059</v>
      </c>
    </row>
    <row r="1058" spans="16:17" x14ac:dyDescent="0.25">
      <c r="P1058" s="61">
        <v>43060</v>
      </c>
      <c r="Q1058" s="61">
        <v>43060</v>
      </c>
    </row>
    <row r="1059" spans="16:17" x14ac:dyDescent="0.25">
      <c r="P1059" s="61">
        <v>43061</v>
      </c>
      <c r="Q1059" s="61">
        <v>43061</v>
      </c>
    </row>
    <row r="1060" spans="16:17" x14ac:dyDescent="0.25">
      <c r="P1060" s="61">
        <v>43062</v>
      </c>
      <c r="Q1060" s="61">
        <v>43062</v>
      </c>
    </row>
    <row r="1061" spans="16:17" x14ac:dyDescent="0.25">
      <c r="P1061" s="61">
        <v>43063</v>
      </c>
      <c r="Q1061" s="61">
        <v>43063</v>
      </c>
    </row>
    <row r="1062" spans="16:17" x14ac:dyDescent="0.25">
      <c r="P1062" s="61">
        <v>43064</v>
      </c>
      <c r="Q1062" s="61">
        <v>43064</v>
      </c>
    </row>
    <row r="1063" spans="16:17" x14ac:dyDescent="0.25">
      <c r="P1063" s="61">
        <v>43065</v>
      </c>
      <c r="Q1063" s="61">
        <v>43065</v>
      </c>
    </row>
    <row r="1064" spans="16:17" x14ac:dyDescent="0.25">
      <c r="P1064" s="61">
        <v>43066</v>
      </c>
      <c r="Q1064" s="61">
        <v>43066</v>
      </c>
    </row>
    <row r="1065" spans="16:17" x14ac:dyDescent="0.25">
      <c r="P1065" s="61">
        <v>43067</v>
      </c>
      <c r="Q1065" s="61">
        <v>43067</v>
      </c>
    </row>
    <row r="1066" spans="16:17" x14ac:dyDescent="0.25">
      <c r="P1066" s="61">
        <v>43068</v>
      </c>
      <c r="Q1066" s="61">
        <v>43068</v>
      </c>
    </row>
    <row r="1067" spans="16:17" x14ac:dyDescent="0.25">
      <c r="P1067" s="61">
        <v>43069</v>
      </c>
      <c r="Q1067" s="61">
        <v>43069</v>
      </c>
    </row>
    <row r="1068" spans="16:17" x14ac:dyDescent="0.25">
      <c r="P1068" s="61">
        <v>43070</v>
      </c>
      <c r="Q1068" s="61">
        <v>43070</v>
      </c>
    </row>
    <row r="1069" spans="16:17" x14ac:dyDescent="0.25">
      <c r="P1069" s="61">
        <v>43071</v>
      </c>
      <c r="Q1069" s="61">
        <v>43071</v>
      </c>
    </row>
    <row r="1070" spans="16:17" x14ac:dyDescent="0.25">
      <c r="P1070" s="61">
        <v>43072</v>
      </c>
      <c r="Q1070" s="61">
        <v>43072</v>
      </c>
    </row>
    <row r="1071" spans="16:17" x14ac:dyDescent="0.25">
      <c r="P1071" s="61">
        <v>43073</v>
      </c>
      <c r="Q1071" s="61">
        <v>43073</v>
      </c>
    </row>
    <row r="1072" spans="16:17" x14ac:dyDescent="0.25">
      <c r="P1072" s="61">
        <v>43074</v>
      </c>
      <c r="Q1072" s="61">
        <v>43074</v>
      </c>
    </row>
    <row r="1073" spans="16:17" x14ac:dyDescent="0.25">
      <c r="P1073" s="61">
        <v>43075</v>
      </c>
      <c r="Q1073" s="61">
        <v>43075</v>
      </c>
    </row>
    <row r="1074" spans="16:17" x14ac:dyDescent="0.25">
      <c r="P1074" s="61">
        <v>43076</v>
      </c>
      <c r="Q1074" s="61">
        <v>43076</v>
      </c>
    </row>
    <row r="1075" spans="16:17" x14ac:dyDescent="0.25">
      <c r="P1075" s="61">
        <v>43077</v>
      </c>
      <c r="Q1075" s="61">
        <v>43077</v>
      </c>
    </row>
    <row r="1076" spans="16:17" x14ac:dyDescent="0.25">
      <c r="P1076" s="61">
        <v>43078</v>
      </c>
      <c r="Q1076" s="61">
        <v>43078</v>
      </c>
    </row>
    <row r="1077" spans="16:17" x14ac:dyDescent="0.25">
      <c r="P1077" s="61">
        <v>43079</v>
      </c>
      <c r="Q1077" s="61">
        <v>43079</v>
      </c>
    </row>
    <row r="1078" spans="16:17" x14ac:dyDescent="0.25">
      <c r="P1078" s="61">
        <v>43080</v>
      </c>
      <c r="Q1078" s="61">
        <v>43080</v>
      </c>
    </row>
    <row r="1079" spans="16:17" x14ac:dyDescent="0.25">
      <c r="P1079" s="61">
        <v>43081</v>
      </c>
      <c r="Q1079" s="61">
        <v>43081</v>
      </c>
    </row>
    <row r="1080" spans="16:17" x14ac:dyDescent="0.25">
      <c r="P1080" s="61">
        <v>43082</v>
      </c>
      <c r="Q1080" s="61">
        <v>43082</v>
      </c>
    </row>
    <row r="1081" spans="16:17" x14ac:dyDescent="0.25">
      <c r="P1081" s="61">
        <v>43083</v>
      </c>
      <c r="Q1081" s="61">
        <v>43083</v>
      </c>
    </row>
    <row r="1082" spans="16:17" x14ac:dyDescent="0.25">
      <c r="P1082" s="61">
        <v>43084</v>
      </c>
      <c r="Q1082" s="61">
        <v>43084</v>
      </c>
    </row>
    <row r="1083" spans="16:17" x14ac:dyDescent="0.25">
      <c r="P1083" s="61">
        <v>43085</v>
      </c>
      <c r="Q1083" s="61">
        <v>43085</v>
      </c>
    </row>
    <row r="1084" spans="16:17" x14ac:dyDescent="0.25">
      <c r="P1084" s="61">
        <v>43086</v>
      </c>
      <c r="Q1084" s="61">
        <v>43086</v>
      </c>
    </row>
    <row r="1085" spans="16:17" x14ac:dyDescent="0.25">
      <c r="P1085" s="61">
        <v>43087</v>
      </c>
      <c r="Q1085" s="61">
        <v>43087</v>
      </c>
    </row>
    <row r="1086" spans="16:17" x14ac:dyDescent="0.25">
      <c r="P1086" s="61">
        <v>43088</v>
      </c>
      <c r="Q1086" s="61">
        <v>43088</v>
      </c>
    </row>
    <row r="1087" spans="16:17" x14ac:dyDescent="0.25">
      <c r="P1087" s="61">
        <v>43089</v>
      </c>
      <c r="Q1087" s="61">
        <v>43089</v>
      </c>
    </row>
    <row r="1088" spans="16:17" x14ac:dyDescent="0.25">
      <c r="P1088" s="61">
        <v>43090</v>
      </c>
      <c r="Q1088" s="61">
        <v>43090</v>
      </c>
    </row>
    <row r="1089" spans="16:17" x14ac:dyDescent="0.25">
      <c r="P1089" s="61">
        <v>43091</v>
      </c>
      <c r="Q1089" s="61">
        <v>43091</v>
      </c>
    </row>
    <row r="1090" spans="16:17" x14ac:dyDescent="0.25">
      <c r="P1090" s="61">
        <v>43092</v>
      </c>
      <c r="Q1090" s="61">
        <v>43092</v>
      </c>
    </row>
    <row r="1091" spans="16:17" x14ac:dyDescent="0.25">
      <c r="P1091" s="61">
        <v>43093</v>
      </c>
      <c r="Q1091" s="61">
        <v>43093</v>
      </c>
    </row>
    <row r="1092" spans="16:17" x14ac:dyDescent="0.25">
      <c r="P1092" s="61">
        <v>43094</v>
      </c>
      <c r="Q1092" s="61">
        <v>43094</v>
      </c>
    </row>
    <row r="1093" spans="16:17" x14ac:dyDescent="0.25">
      <c r="P1093" s="61">
        <v>43095</v>
      </c>
      <c r="Q1093" s="61">
        <v>43095</v>
      </c>
    </row>
    <row r="1094" spans="16:17" x14ac:dyDescent="0.25">
      <c r="P1094" s="61">
        <v>43096</v>
      </c>
      <c r="Q1094" s="61">
        <v>43096</v>
      </c>
    </row>
    <row r="1095" spans="16:17" x14ac:dyDescent="0.25">
      <c r="P1095" s="61">
        <v>43097</v>
      </c>
      <c r="Q1095" s="61">
        <v>43097</v>
      </c>
    </row>
    <row r="1096" spans="16:17" x14ac:dyDescent="0.25">
      <c r="P1096" s="61">
        <v>43098</v>
      </c>
      <c r="Q1096" s="61">
        <v>43098</v>
      </c>
    </row>
    <row r="1097" spans="16:17" x14ac:dyDescent="0.25">
      <c r="P1097" s="61">
        <v>43099</v>
      </c>
      <c r="Q1097" s="61">
        <v>43099</v>
      </c>
    </row>
    <row r="1098" spans="16:17" x14ac:dyDescent="0.25">
      <c r="P1098" s="61">
        <v>43100</v>
      </c>
      <c r="Q1098" s="61">
        <v>43100</v>
      </c>
    </row>
    <row r="1099" spans="16:17" x14ac:dyDescent="0.25">
      <c r="P1099" s="61">
        <v>43101</v>
      </c>
      <c r="Q1099" s="61">
        <v>43101</v>
      </c>
    </row>
    <row r="1100" spans="16:17" x14ac:dyDescent="0.25">
      <c r="P1100" s="61">
        <v>43102</v>
      </c>
      <c r="Q1100" s="61">
        <v>43102</v>
      </c>
    </row>
    <row r="1101" spans="16:17" x14ac:dyDescent="0.25">
      <c r="P1101" s="61">
        <v>43103</v>
      </c>
      <c r="Q1101" s="61">
        <v>43103</v>
      </c>
    </row>
    <row r="1102" spans="16:17" x14ac:dyDescent="0.25">
      <c r="P1102" s="61">
        <v>43104</v>
      </c>
      <c r="Q1102" s="61">
        <v>43104</v>
      </c>
    </row>
    <row r="1103" spans="16:17" x14ac:dyDescent="0.25">
      <c r="P1103" s="61">
        <v>43105</v>
      </c>
      <c r="Q1103" s="61">
        <v>43105</v>
      </c>
    </row>
    <row r="1104" spans="16:17" x14ac:dyDescent="0.25">
      <c r="P1104" s="61">
        <v>43106</v>
      </c>
      <c r="Q1104" s="61">
        <v>43106</v>
      </c>
    </row>
    <row r="1105" spans="16:17" x14ac:dyDescent="0.25">
      <c r="P1105" s="61">
        <v>43107</v>
      </c>
      <c r="Q1105" s="61">
        <v>43107</v>
      </c>
    </row>
    <row r="1106" spans="16:17" x14ac:dyDescent="0.25">
      <c r="P1106" s="61">
        <v>43108</v>
      </c>
      <c r="Q1106" s="61">
        <v>43108</v>
      </c>
    </row>
    <row r="1107" spans="16:17" x14ac:dyDescent="0.25">
      <c r="P1107" s="61">
        <v>43109</v>
      </c>
      <c r="Q1107" s="61">
        <v>43109</v>
      </c>
    </row>
    <row r="1108" spans="16:17" x14ac:dyDescent="0.25">
      <c r="P1108" s="61">
        <v>43110</v>
      </c>
      <c r="Q1108" s="61">
        <v>43110</v>
      </c>
    </row>
    <row r="1109" spans="16:17" x14ac:dyDescent="0.25">
      <c r="P1109" s="61">
        <v>43111</v>
      </c>
      <c r="Q1109" s="61">
        <v>43111</v>
      </c>
    </row>
    <row r="1110" spans="16:17" x14ac:dyDescent="0.25">
      <c r="P1110" s="61">
        <v>43112</v>
      </c>
      <c r="Q1110" s="61">
        <v>43112</v>
      </c>
    </row>
    <row r="1111" spans="16:17" x14ac:dyDescent="0.25">
      <c r="P1111" s="61">
        <v>43113</v>
      </c>
      <c r="Q1111" s="61">
        <v>43113</v>
      </c>
    </row>
    <row r="1112" spans="16:17" x14ac:dyDescent="0.25">
      <c r="P1112" s="61">
        <v>43114</v>
      </c>
      <c r="Q1112" s="61">
        <v>43114</v>
      </c>
    </row>
    <row r="1113" spans="16:17" x14ac:dyDescent="0.25">
      <c r="P1113" s="61">
        <v>43115</v>
      </c>
      <c r="Q1113" s="61">
        <v>43115</v>
      </c>
    </row>
    <row r="1114" spans="16:17" x14ac:dyDescent="0.25">
      <c r="P1114" s="61">
        <v>43116</v>
      </c>
      <c r="Q1114" s="61">
        <v>43116</v>
      </c>
    </row>
    <row r="1115" spans="16:17" x14ac:dyDescent="0.25">
      <c r="P1115" s="61">
        <v>43117</v>
      </c>
      <c r="Q1115" s="61">
        <v>43117</v>
      </c>
    </row>
    <row r="1116" spans="16:17" x14ac:dyDescent="0.25">
      <c r="P1116" s="61">
        <v>43118</v>
      </c>
      <c r="Q1116" s="61">
        <v>43118</v>
      </c>
    </row>
    <row r="1117" spans="16:17" x14ac:dyDescent="0.25">
      <c r="P1117" s="61">
        <v>43119</v>
      </c>
      <c r="Q1117" s="61">
        <v>43119</v>
      </c>
    </row>
    <row r="1118" spans="16:17" x14ac:dyDescent="0.25">
      <c r="P1118" s="61">
        <v>43120</v>
      </c>
      <c r="Q1118" s="61">
        <v>43120</v>
      </c>
    </row>
    <row r="1119" spans="16:17" x14ac:dyDescent="0.25">
      <c r="P1119" s="61">
        <v>43121</v>
      </c>
      <c r="Q1119" s="61">
        <v>43121</v>
      </c>
    </row>
    <row r="1120" spans="16:17" x14ac:dyDescent="0.25">
      <c r="P1120" s="61">
        <v>43122</v>
      </c>
      <c r="Q1120" s="61">
        <v>43122</v>
      </c>
    </row>
    <row r="1121" spans="16:17" x14ac:dyDescent="0.25">
      <c r="P1121" s="61">
        <v>43123</v>
      </c>
      <c r="Q1121" s="61">
        <v>43123</v>
      </c>
    </row>
    <row r="1122" spans="16:17" x14ac:dyDescent="0.25">
      <c r="P1122" s="61">
        <v>43124</v>
      </c>
      <c r="Q1122" s="61">
        <v>43124</v>
      </c>
    </row>
    <row r="1123" spans="16:17" x14ac:dyDescent="0.25">
      <c r="P1123" s="61">
        <v>43125</v>
      </c>
      <c r="Q1123" s="61">
        <v>43125</v>
      </c>
    </row>
    <row r="1124" spans="16:17" x14ac:dyDescent="0.25">
      <c r="P1124" s="61">
        <v>43126</v>
      </c>
      <c r="Q1124" s="61">
        <v>43126</v>
      </c>
    </row>
    <row r="1125" spans="16:17" x14ac:dyDescent="0.25">
      <c r="P1125" s="61">
        <v>43127</v>
      </c>
      <c r="Q1125" s="61">
        <v>43127</v>
      </c>
    </row>
    <row r="1126" spans="16:17" x14ac:dyDescent="0.25">
      <c r="P1126" s="61">
        <v>43128</v>
      </c>
      <c r="Q1126" s="61">
        <v>43128</v>
      </c>
    </row>
    <row r="1127" spans="16:17" x14ac:dyDescent="0.25">
      <c r="P1127" s="61">
        <v>43129</v>
      </c>
      <c r="Q1127" s="61">
        <v>43129</v>
      </c>
    </row>
    <row r="1128" spans="16:17" x14ac:dyDescent="0.25">
      <c r="P1128" s="61">
        <v>43130</v>
      </c>
      <c r="Q1128" s="61">
        <v>43130</v>
      </c>
    </row>
    <row r="1129" spans="16:17" x14ac:dyDescent="0.25">
      <c r="P1129" s="61">
        <v>43131</v>
      </c>
      <c r="Q1129" s="61">
        <v>43131</v>
      </c>
    </row>
    <row r="1130" spans="16:17" x14ac:dyDescent="0.25">
      <c r="P1130" s="61">
        <v>43132</v>
      </c>
      <c r="Q1130" s="61">
        <v>43132</v>
      </c>
    </row>
    <row r="1131" spans="16:17" x14ac:dyDescent="0.25">
      <c r="P1131" s="61">
        <v>43133</v>
      </c>
      <c r="Q1131" s="61">
        <v>43133</v>
      </c>
    </row>
    <row r="1132" spans="16:17" x14ac:dyDescent="0.25">
      <c r="P1132" s="61">
        <v>43134</v>
      </c>
      <c r="Q1132" s="61">
        <v>43134</v>
      </c>
    </row>
    <row r="1133" spans="16:17" x14ac:dyDescent="0.25">
      <c r="P1133" s="61">
        <v>43135</v>
      </c>
      <c r="Q1133" s="61">
        <v>43135</v>
      </c>
    </row>
    <row r="1134" spans="16:17" x14ac:dyDescent="0.25">
      <c r="P1134" s="61">
        <v>43136</v>
      </c>
      <c r="Q1134" s="61">
        <v>43136</v>
      </c>
    </row>
    <row r="1135" spans="16:17" x14ac:dyDescent="0.25">
      <c r="P1135" s="61">
        <v>43137</v>
      </c>
      <c r="Q1135" s="61">
        <v>43137</v>
      </c>
    </row>
    <row r="1136" spans="16:17" x14ac:dyDescent="0.25">
      <c r="P1136" s="61">
        <v>43138</v>
      </c>
      <c r="Q1136" s="61">
        <v>43138</v>
      </c>
    </row>
    <row r="1137" spans="16:17" x14ac:dyDescent="0.25">
      <c r="P1137" s="61">
        <v>43139</v>
      </c>
      <c r="Q1137" s="61">
        <v>43139</v>
      </c>
    </row>
    <row r="1138" spans="16:17" x14ac:dyDescent="0.25">
      <c r="P1138" s="61">
        <v>43140</v>
      </c>
      <c r="Q1138" s="61">
        <v>43140</v>
      </c>
    </row>
    <row r="1139" spans="16:17" x14ac:dyDescent="0.25">
      <c r="P1139" s="61">
        <v>43141</v>
      </c>
      <c r="Q1139" s="61">
        <v>43141</v>
      </c>
    </row>
    <row r="1140" spans="16:17" x14ac:dyDescent="0.25">
      <c r="P1140" s="61">
        <v>43142</v>
      </c>
      <c r="Q1140" s="61">
        <v>43142</v>
      </c>
    </row>
    <row r="1141" spans="16:17" x14ac:dyDescent="0.25">
      <c r="P1141" s="61">
        <v>43143</v>
      </c>
      <c r="Q1141" s="61">
        <v>43143</v>
      </c>
    </row>
    <row r="1142" spans="16:17" x14ac:dyDescent="0.25">
      <c r="P1142" s="61">
        <v>43144</v>
      </c>
      <c r="Q1142" s="61">
        <v>43144</v>
      </c>
    </row>
    <row r="1143" spans="16:17" x14ac:dyDescent="0.25">
      <c r="P1143" s="61">
        <v>43145</v>
      </c>
      <c r="Q1143" s="61">
        <v>43145</v>
      </c>
    </row>
    <row r="1144" spans="16:17" x14ac:dyDescent="0.25">
      <c r="P1144" s="61">
        <v>43146</v>
      </c>
      <c r="Q1144" s="61">
        <v>43146</v>
      </c>
    </row>
    <row r="1145" spans="16:17" x14ac:dyDescent="0.25">
      <c r="P1145" s="61">
        <v>43147</v>
      </c>
      <c r="Q1145" s="61">
        <v>43147</v>
      </c>
    </row>
    <row r="1146" spans="16:17" x14ac:dyDescent="0.25">
      <c r="P1146" s="61">
        <v>43148</v>
      </c>
      <c r="Q1146" s="61">
        <v>43148</v>
      </c>
    </row>
    <row r="1147" spans="16:17" x14ac:dyDescent="0.25">
      <c r="P1147" s="61">
        <v>43149</v>
      </c>
      <c r="Q1147" s="61">
        <v>43149</v>
      </c>
    </row>
    <row r="1148" spans="16:17" x14ac:dyDescent="0.25">
      <c r="P1148" s="61">
        <v>43150</v>
      </c>
      <c r="Q1148" s="61">
        <v>43150</v>
      </c>
    </row>
    <row r="1149" spans="16:17" x14ac:dyDescent="0.25">
      <c r="P1149" s="61">
        <v>43151</v>
      </c>
      <c r="Q1149" s="61">
        <v>43151</v>
      </c>
    </row>
    <row r="1150" spans="16:17" x14ac:dyDescent="0.25">
      <c r="P1150" s="61">
        <v>43152</v>
      </c>
      <c r="Q1150" s="61">
        <v>43152</v>
      </c>
    </row>
    <row r="1151" spans="16:17" x14ac:dyDescent="0.25">
      <c r="P1151" s="61">
        <v>43153</v>
      </c>
      <c r="Q1151" s="61">
        <v>43153</v>
      </c>
    </row>
    <row r="1152" spans="16:17" x14ac:dyDescent="0.25">
      <c r="P1152" s="61">
        <v>43154</v>
      </c>
      <c r="Q1152" s="61">
        <v>43154</v>
      </c>
    </row>
    <row r="1153" spans="16:17" x14ac:dyDescent="0.25">
      <c r="P1153" s="61">
        <v>43155</v>
      </c>
      <c r="Q1153" s="61">
        <v>43155</v>
      </c>
    </row>
    <row r="1154" spans="16:17" x14ac:dyDescent="0.25">
      <c r="P1154" s="61">
        <v>43156</v>
      </c>
      <c r="Q1154" s="61">
        <v>43156</v>
      </c>
    </row>
    <row r="1155" spans="16:17" x14ac:dyDescent="0.25">
      <c r="P1155" s="61">
        <v>43157</v>
      </c>
      <c r="Q1155" s="61">
        <v>43157</v>
      </c>
    </row>
    <row r="1156" spans="16:17" x14ac:dyDescent="0.25">
      <c r="P1156" s="61">
        <v>43158</v>
      </c>
      <c r="Q1156" s="61">
        <v>43158</v>
      </c>
    </row>
    <row r="1157" spans="16:17" x14ac:dyDescent="0.25">
      <c r="P1157" s="61">
        <v>43159</v>
      </c>
      <c r="Q1157" s="61">
        <v>43159</v>
      </c>
    </row>
    <row r="1158" spans="16:17" x14ac:dyDescent="0.25">
      <c r="P1158" s="61">
        <v>43160</v>
      </c>
      <c r="Q1158" s="61">
        <v>43160</v>
      </c>
    </row>
    <row r="1159" spans="16:17" x14ac:dyDescent="0.25">
      <c r="P1159" s="61">
        <v>43161</v>
      </c>
      <c r="Q1159" s="61">
        <v>43161</v>
      </c>
    </row>
    <row r="1160" spans="16:17" x14ac:dyDescent="0.25">
      <c r="P1160" s="61">
        <v>43162</v>
      </c>
      <c r="Q1160" s="61">
        <v>43162</v>
      </c>
    </row>
    <row r="1161" spans="16:17" x14ac:dyDescent="0.25">
      <c r="P1161" s="61">
        <v>43163</v>
      </c>
      <c r="Q1161" s="61">
        <v>43163</v>
      </c>
    </row>
    <row r="1162" spans="16:17" x14ac:dyDescent="0.25">
      <c r="P1162" s="61">
        <v>43164</v>
      </c>
      <c r="Q1162" s="61">
        <v>43164</v>
      </c>
    </row>
    <row r="1163" spans="16:17" x14ac:dyDescent="0.25">
      <c r="P1163" s="61">
        <v>43165</v>
      </c>
      <c r="Q1163" s="61">
        <v>43165</v>
      </c>
    </row>
    <row r="1164" spans="16:17" x14ac:dyDescent="0.25">
      <c r="P1164" s="61">
        <v>43166</v>
      </c>
      <c r="Q1164" s="61">
        <v>43166</v>
      </c>
    </row>
    <row r="1165" spans="16:17" x14ac:dyDescent="0.25">
      <c r="P1165" s="61">
        <v>43167</v>
      </c>
      <c r="Q1165" s="61">
        <v>43167</v>
      </c>
    </row>
    <row r="1166" spans="16:17" x14ac:dyDescent="0.25">
      <c r="P1166" s="61">
        <v>43168</v>
      </c>
      <c r="Q1166" s="61">
        <v>43168</v>
      </c>
    </row>
    <row r="1167" spans="16:17" x14ac:dyDescent="0.25">
      <c r="P1167" s="61">
        <v>43169</v>
      </c>
      <c r="Q1167" s="61">
        <v>43169</v>
      </c>
    </row>
    <row r="1168" spans="16:17" x14ac:dyDescent="0.25">
      <c r="P1168" s="61">
        <v>43170</v>
      </c>
      <c r="Q1168" s="61">
        <v>43170</v>
      </c>
    </row>
    <row r="1169" spans="16:17" x14ac:dyDescent="0.25">
      <c r="P1169" s="61">
        <v>43171</v>
      </c>
      <c r="Q1169" s="61">
        <v>43171</v>
      </c>
    </row>
    <row r="1170" spans="16:17" x14ac:dyDescent="0.25">
      <c r="P1170" s="61">
        <v>43172</v>
      </c>
      <c r="Q1170" s="61">
        <v>43172</v>
      </c>
    </row>
    <row r="1171" spans="16:17" x14ac:dyDescent="0.25">
      <c r="P1171" s="61">
        <v>43173</v>
      </c>
      <c r="Q1171" s="61">
        <v>43173</v>
      </c>
    </row>
    <row r="1172" spans="16:17" x14ac:dyDescent="0.25">
      <c r="P1172" s="61">
        <v>43174</v>
      </c>
      <c r="Q1172" s="61">
        <v>43174</v>
      </c>
    </row>
    <row r="1173" spans="16:17" x14ac:dyDescent="0.25">
      <c r="P1173" s="61">
        <v>43175</v>
      </c>
      <c r="Q1173" s="61">
        <v>43175</v>
      </c>
    </row>
    <row r="1174" spans="16:17" x14ac:dyDescent="0.25">
      <c r="P1174" s="61">
        <v>43176</v>
      </c>
      <c r="Q1174" s="61">
        <v>43176</v>
      </c>
    </row>
    <row r="1175" spans="16:17" x14ac:dyDescent="0.25">
      <c r="P1175" s="61">
        <v>43177</v>
      </c>
      <c r="Q1175" s="61">
        <v>43177</v>
      </c>
    </row>
    <row r="1176" spans="16:17" x14ac:dyDescent="0.25">
      <c r="P1176" s="61">
        <v>43178</v>
      </c>
      <c r="Q1176" s="61">
        <v>43178</v>
      </c>
    </row>
    <row r="1177" spans="16:17" x14ac:dyDescent="0.25">
      <c r="P1177" s="61">
        <v>43179</v>
      </c>
      <c r="Q1177" s="61">
        <v>43179</v>
      </c>
    </row>
    <row r="1178" spans="16:17" x14ac:dyDescent="0.25">
      <c r="P1178" s="61">
        <v>43180</v>
      </c>
      <c r="Q1178" s="61">
        <v>43180</v>
      </c>
    </row>
    <row r="1179" spans="16:17" x14ac:dyDescent="0.25">
      <c r="P1179" s="61">
        <v>43181</v>
      </c>
      <c r="Q1179" s="61">
        <v>43181</v>
      </c>
    </row>
    <row r="1180" spans="16:17" x14ac:dyDescent="0.25">
      <c r="P1180" s="61">
        <v>43182</v>
      </c>
      <c r="Q1180" s="61">
        <v>43182</v>
      </c>
    </row>
    <row r="1181" spans="16:17" x14ac:dyDescent="0.25">
      <c r="P1181" s="61">
        <v>43183</v>
      </c>
      <c r="Q1181" s="61">
        <v>43183</v>
      </c>
    </row>
    <row r="1182" spans="16:17" x14ac:dyDescent="0.25">
      <c r="P1182" s="61">
        <v>43184</v>
      </c>
      <c r="Q1182" s="61">
        <v>43184</v>
      </c>
    </row>
    <row r="1183" spans="16:17" x14ac:dyDescent="0.25">
      <c r="P1183" s="61">
        <v>43185</v>
      </c>
      <c r="Q1183" s="61">
        <v>43185</v>
      </c>
    </row>
    <row r="1184" spans="16:17" x14ac:dyDescent="0.25">
      <c r="P1184" s="61">
        <v>43186</v>
      </c>
      <c r="Q1184" s="61">
        <v>43186</v>
      </c>
    </row>
    <row r="1185" spans="16:17" x14ac:dyDescent="0.25">
      <c r="P1185" s="61">
        <v>43187</v>
      </c>
      <c r="Q1185" s="61">
        <v>43187</v>
      </c>
    </row>
    <row r="1186" spans="16:17" x14ac:dyDescent="0.25">
      <c r="P1186" s="61">
        <v>43188</v>
      </c>
      <c r="Q1186" s="61">
        <v>43188</v>
      </c>
    </row>
    <row r="1187" spans="16:17" x14ac:dyDescent="0.25">
      <c r="P1187" s="61">
        <v>43189</v>
      </c>
      <c r="Q1187" s="61">
        <v>43189</v>
      </c>
    </row>
    <row r="1188" spans="16:17" x14ac:dyDescent="0.25">
      <c r="P1188" s="61">
        <v>43190</v>
      </c>
      <c r="Q1188" s="61">
        <v>43190</v>
      </c>
    </row>
    <row r="1189" spans="16:17" x14ac:dyDescent="0.25">
      <c r="P1189" s="61">
        <v>43191</v>
      </c>
      <c r="Q1189" s="61">
        <v>43191</v>
      </c>
    </row>
    <row r="1190" spans="16:17" x14ac:dyDescent="0.25">
      <c r="P1190" s="61">
        <v>43192</v>
      </c>
      <c r="Q1190" s="61">
        <v>43192</v>
      </c>
    </row>
    <row r="1191" spans="16:17" x14ac:dyDescent="0.25">
      <c r="P1191" s="61">
        <v>43193</v>
      </c>
      <c r="Q1191" s="61">
        <v>43193</v>
      </c>
    </row>
    <row r="1192" spans="16:17" x14ac:dyDescent="0.25">
      <c r="P1192" s="61">
        <v>43194</v>
      </c>
      <c r="Q1192" s="61">
        <v>43194</v>
      </c>
    </row>
    <row r="1193" spans="16:17" x14ac:dyDescent="0.25">
      <c r="P1193" s="61">
        <v>43195</v>
      </c>
      <c r="Q1193" s="61">
        <v>43195</v>
      </c>
    </row>
    <row r="1194" spans="16:17" x14ac:dyDescent="0.25">
      <c r="P1194" s="61">
        <v>43196</v>
      </c>
      <c r="Q1194" s="61">
        <v>43196</v>
      </c>
    </row>
    <row r="1195" spans="16:17" x14ac:dyDescent="0.25">
      <c r="P1195" s="61">
        <v>43197</v>
      </c>
      <c r="Q1195" s="61">
        <v>43197</v>
      </c>
    </row>
    <row r="1196" spans="16:17" x14ac:dyDescent="0.25">
      <c r="P1196" s="61">
        <v>43198</v>
      </c>
      <c r="Q1196" s="61">
        <v>43198</v>
      </c>
    </row>
    <row r="1197" spans="16:17" x14ac:dyDescent="0.25">
      <c r="P1197" s="61">
        <v>43199</v>
      </c>
      <c r="Q1197" s="61">
        <v>43199</v>
      </c>
    </row>
    <row r="1198" spans="16:17" x14ac:dyDescent="0.25">
      <c r="P1198" s="61">
        <v>43200</v>
      </c>
      <c r="Q1198" s="61">
        <v>43200</v>
      </c>
    </row>
    <row r="1199" spans="16:17" x14ac:dyDescent="0.25">
      <c r="P1199" s="61">
        <v>43201</v>
      </c>
      <c r="Q1199" s="61">
        <v>43201</v>
      </c>
    </row>
    <row r="1200" spans="16:17" x14ac:dyDescent="0.25">
      <c r="P1200" s="61">
        <v>43202</v>
      </c>
      <c r="Q1200" s="61">
        <v>43202</v>
      </c>
    </row>
    <row r="1201" spans="16:17" x14ac:dyDescent="0.25">
      <c r="P1201" s="61">
        <v>43203</v>
      </c>
      <c r="Q1201" s="61">
        <v>43203</v>
      </c>
    </row>
    <row r="1202" spans="16:17" x14ac:dyDescent="0.25">
      <c r="P1202" s="61">
        <v>43204</v>
      </c>
      <c r="Q1202" s="61">
        <v>43204</v>
      </c>
    </row>
    <row r="1203" spans="16:17" x14ac:dyDescent="0.25">
      <c r="P1203" s="61">
        <v>43205</v>
      </c>
      <c r="Q1203" s="61">
        <v>43205</v>
      </c>
    </row>
    <row r="1204" spans="16:17" x14ac:dyDescent="0.25">
      <c r="P1204" s="61">
        <v>43206</v>
      </c>
      <c r="Q1204" s="61">
        <v>43206</v>
      </c>
    </row>
    <row r="1205" spans="16:17" x14ac:dyDescent="0.25">
      <c r="P1205" s="61">
        <v>43207</v>
      </c>
      <c r="Q1205" s="61">
        <v>43207</v>
      </c>
    </row>
    <row r="1206" spans="16:17" x14ac:dyDescent="0.25">
      <c r="P1206" s="61">
        <v>43208</v>
      </c>
      <c r="Q1206" s="61">
        <v>43208</v>
      </c>
    </row>
    <row r="1207" spans="16:17" x14ac:dyDescent="0.25">
      <c r="P1207" s="61">
        <v>43209</v>
      </c>
      <c r="Q1207" s="61">
        <v>43209</v>
      </c>
    </row>
    <row r="1208" spans="16:17" x14ac:dyDescent="0.25">
      <c r="P1208" s="61">
        <v>43210</v>
      </c>
      <c r="Q1208" s="61">
        <v>43210</v>
      </c>
    </row>
    <row r="1209" spans="16:17" x14ac:dyDescent="0.25">
      <c r="P1209" s="61">
        <v>43211</v>
      </c>
      <c r="Q1209" s="61">
        <v>43211</v>
      </c>
    </row>
    <row r="1210" spans="16:17" x14ac:dyDescent="0.25">
      <c r="P1210" s="61">
        <v>43212</v>
      </c>
      <c r="Q1210" s="61">
        <v>43212</v>
      </c>
    </row>
    <row r="1211" spans="16:17" x14ac:dyDescent="0.25">
      <c r="P1211" s="61">
        <v>43213</v>
      </c>
      <c r="Q1211" s="61">
        <v>43213</v>
      </c>
    </row>
    <row r="1212" spans="16:17" x14ac:dyDescent="0.25">
      <c r="P1212" s="61">
        <v>43214</v>
      </c>
      <c r="Q1212" s="61">
        <v>43214</v>
      </c>
    </row>
    <row r="1213" spans="16:17" x14ac:dyDescent="0.25">
      <c r="P1213" s="61">
        <v>43215</v>
      </c>
      <c r="Q1213" s="61">
        <v>43215</v>
      </c>
    </row>
    <row r="1214" spans="16:17" x14ac:dyDescent="0.25">
      <c r="P1214" s="61">
        <v>43216</v>
      </c>
      <c r="Q1214" s="61">
        <v>43216</v>
      </c>
    </row>
    <row r="1215" spans="16:17" x14ac:dyDescent="0.25">
      <c r="P1215" s="61">
        <v>43217</v>
      </c>
      <c r="Q1215" s="61">
        <v>43217</v>
      </c>
    </row>
    <row r="1216" spans="16:17" x14ac:dyDescent="0.25">
      <c r="P1216" s="61">
        <v>43218</v>
      </c>
      <c r="Q1216" s="61">
        <v>43218</v>
      </c>
    </row>
    <row r="1217" spans="16:17" x14ac:dyDescent="0.25">
      <c r="P1217" s="61">
        <v>43219</v>
      </c>
      <c r="Q1217" s="61">
        <v>43219</v>
      </c>
    </row>
    <row r="1218" spans="16:17" x14ac:dyDescent="0.25">
      <c r="P1218" s="61">
        <v>43220</v>
      </c>
      <c r="Q1218" s="61">
        <v>43220</v>
      </c>
    </row>
    <row r="1219" spans="16:17" x14ac:dyDescent="0.25">
      <c r="P1219" s="61">
        <v>43221</v>
      </c>
      <c r="Q1219" s="61">
        <v>43221</v>
      </c>
    </row>
    <row r="1220" spans="16:17" x14ac:dyDescent="0.25">
      <c r="P1220" s="61">
        <v>43222</v>
      </c>
      <c r="Q1220" s="61">
        <v>43222</v>
      </c>
    </row>
    <row r="1221" spans="16:17" x14ac:dyDescent="0.25">
      <c r="P1221" s="61">
        <v>43223</v>
      </c>
      <c r="Q1221" s="61">
        <v>43223</v>
      </c>
    </row>
    <row r="1222" spans="16:17" x14ac:dyDescent="0.25">
      <c r="P1222" s="61">
        <v>43224</v>
      </c>
      <c r="Q1222" s="61">
        <v>43224</v>
      </c>
    </row>
    <row r="1223" spans="16:17" x14ac:dyDescent="0.25">
      <c r="P1223" s="61">
        <v>43225</v>
      </c>
      <c r="Q1223" s="61">
        <v>43225</v>
      </c>
    </row>
    <row r="1224" spans="16:17" x14ac:dyDescent="0.25">
      <c r="P1224" s="61">
        <v>43226</v>
      </c>
      <c r="Q1224" s="61">
        <v>43226</v>
      </c>
    </row>
    <row r="1225" spans="16:17" x14ac:dyDescent="0.25">
      <c r="P1225" s="61">
        <v>43227</v>
      </c>
      <c r="Q1225" s="61">
        <v>43227</v>
      </c>
    </row>
    <row r="1226" spans="16:17" x14ac:dyDescent="0.25">
      <c r="P1226" s="61">
        <v>43228</v>
      </c>
      <c r="Q1226" s="61">
        <v>43228</v>
      </c>
    </row>
    <row r="1227" spans="16:17" x14ac:dyDescent="0.25">
      <c r="P1227" s="61">
        <v>43229</v>
      </c>
      <c r="Q1227" s="61">
        <v>43229</v>
      </c>
    </row>
    <row r="1228" spans="16:17" x14ac:dyDescent="0.25">
      <c r="P1228" s="61">
        <v>43230</v>
      </c>
      <c r="Q1228" s="61">
        <v>43230</v>
      </c>
    </row>
    <row r="1229" spans="16:17" x14ac:dyDescent="0.25">
      <c r="P1229" s="61">
        <v>43231</v>
      </c>
      <c r="Q1229" s="61">
        <v>43231</v>
      </c>
    </row>
    <row r="1230" spans="16:17" x14ac:dyDescent="0.25">
      <c r="P1230" s="61">
        <v>43232</v>
      </c>
      <c r="Q1230" s="61">
        <v>43232</v>
      </c>
    </row>
    <row r="1231" spans="16:17" x14ac:dyDescent="0.25">
      <c r="P1231" s="61">
        <v>43233</v>
      </c>
      <c r="Q1231" s="61">
        <v>43233</v>
      </c>
    </row>
    <row r="1232" spans="16:17" x14ac:dyDescent="0.25">
      <c r="P1232" s="61">
        <v>43234</v>
      </c>
      <c r="Q1232" s="61">
        <v>43234</v>
      </c>
    </row>
    <row r="1233" spans="16:17" x14ac:dyDescent="0.25">
      <c r="P1233" s="61">
        <v>43235</v>
      </c>
      <c r="Q1233" s="61">
        <v>43235</v>
      </c>
    </row>
    <row r="1234" spans="16:17" x14ac:dyDescent="0.25">
      <c r="P1234" s="61">
        <v>43236</v>
      </c>
      <c r="Q1234" s="61">
        <v>43236</v>
      </c>
    </row>
    <row r="1235" spans="16:17" x14ac:dyDescent="0.25">
      <c r="P1235" s="61">
        <v>43237</v>
      </c>
      <c r="Q1235" s="61">
        <v>43237</v>
      </c>
    </row>
    <row r="1236" spans="16:17" x14ac:dyDescent="0.25">
      <c r="P1236" s="61">
        <v>43238</v>
      </c>
      <c r="Q1236" s="61">
        <v>43238</v>
      </c>
    </row>
    <row r="1237" spans="16:17" x14ac:dyDescent="0.25">
      <c r="P1237" s="61">
        <v>43239</v>
      </c>
      <c r="Q1237" s="61">
        <v>43239</v>
      </c>
    </row>
    <row r="1238" spans="16:17" x14ac:dyDescent="0.25">
      <c r="P1238" s="61">
        <v>43240</v>
      </c>
      <c r="Q1238" s="61">
        <v>43240</v>
      </c>
    </row>
    <row r="1239" spans="16:17" x14ac:dyDescent="0.25">
      <c r="P1239" s="61">
        <v>43241</v>
      </c>
      <c r="Q1239" s="61">
        <v>43241</v>
      </c>
    </row>
    <row r="1240" spans="16:17" x14ac:dyDescent="0.25">
      <c r="P1240" s="61">
        <v>43242</v>
      </c>
      <c r="Q1240" s="61">
        <v>43242</v>
      </c>
    </row>
    <row r="1241" spans="16:17" x14ac:dyDescent="0.25">
      <c r="P1241" s="61">
        <v>43243</v>
      </c>
      <c r="Q1241" s="61">
        <v>43243</v>
      </c>
    </row>
    <row r="1242" spans="16:17" x14ac:dyDescent="0.25">
      <c r="P1242" s="61">
        <v>43244</v>
      </c>
      <c r="Q1242" s="61">
        <v>43244</v>
      </c>
    </row>
    <row r="1243" spans="16:17" x14ac:dyDescent="0.25">
      <c r="P1243" s="61">
        <v>43245</v>
      </c>
      <c r="Q1243" s="61">
        <v>43245</v>
      </c>
    </row>
    <row r="1244" spans="16:17" x14ac:dyDescent="0.25">
      <c r="P1244" s="61">
        <v>43246</v>
      </c>
      <c r="Q1244" s="61">
        <v>43246</v>
      </c>
    </row>
    <row r="1245" spans="16:17" x14ac:dyDescent="0.25">
      <c r="P1245" s="61">
        <v>43247</v>
      </c>
      <c r="Q1245" s="61">
        <v>43247</v>
      </c>
    </row>
    <row r="1246" spans="16:17" x14ac:dyDescent="0.25">
      <c r="P1246" s="61">
        <v>43248</v>
      </c>
      <c r="Q1246" s="61">
        <v>43248</v>
      </c>
    </row>
    <row r="1247" spans="16:17" x14ac:dyDescent="0.25">
      <c r="P1247" s="61">
        <v>43249</v>
      </c>
      <c r="Q1247" s="61">
        <v>43249</v>
      </c>
    </row>
    <row r="1248" spans="16:17" x14ac:dyDescent="0.25">
      <c r="P1248" s="61">
        <v>43250</v>
      </c>
      <c r="Q1248" s="61">
        <v>43250</v>
      </c>
    </row>
    <row r="1249" spans="16:17" x14ac:dyDescent="0.25">
      <c r="P1249" s="61">
        <v>43251</v>
      </c>
      <c r="Q1249" s="61">
        <v>43251</v>
      </c>
    </row>
    <row r="1250" spans="16:17" x14ac:dyDescent="0.25">
      <c r="P1250" s="61">
        <v>43252</v>
      </c>
      <c r="Q1250" s="61">
        <v>43252</v>
      </c>
    </row>
    <row r="1251" spans="16:17" x14ac:dyDescent="0.25">
      <c r="P1251" s="61">
        <v>43253</v>
      </c>
      <c r="Q1251" s="61">
        <v>43253</v>
      </c>
    </row>
    <row r="1252" spans="16:17" x14ac:dyDescent="0.25">
      <c r="P1252" s="61">
        <v>43254</v>
      </c>
      <c r="Q1252" s="61">
        <v>43254</v>
      </c>
    </row>
    <row r="1253" spans="16:17" x14ac:dyDescent="0.25">
      <c r="P1253" s="61">
        <v>43255</v>
      </c>
      <c r="Q1253" s="61">
        <v>43255</v>
      </c>
    </row>
    <row r="1254" spans="16:17" x14ac:dyDescent="0.25">
      <c r="P1254" s="61">
        <v>43256</v>
      </c>
      <c r="Q1254" s="61">
        <v>43256</v>
      </c>
    </row>
    <row r="1255" spans="16:17" x14ac:dyDescent="0.25">
      <c r="P1255" s="61">
        <v>43257</v>
      </c>
      <c r="Q1255" s="61">
        <v>43257</v>
      </c>
    </row>
    <row r="1256" spans="16:17" x14ac:dyDescent="0.25">
      <c r="P1256" s="61">
        <v>43258</v>
      </c>
      <c r="Q1256" s="61">
        <v>43258</v>
      </c>
    </row>
    <row r="1257" spans="16:17" x14ac:dyDescent="0.25">
      <c r="P1257" s="61">
        <v>43259</v>
      </c>
      <c r="Q1257" s="61">
        <v>43259</v>
      </c>
    </row>
    <row r="1258" spans="16:17" x14ac:dyDescent="0.25">
      <c r="P1258" s="61">
        <v>43260</v>
      </c>
      <c r="Q1258" s="61">
        <v>43260</v>
      </c>
    </row>
    <row r="1259" spans="16:17" x14ac:dyDescent="0.25">
      <c r="P1259" s="61">
        <v>43261</v>
      </c>
      <c r="Q1259" s="61">
        <v>43261</v>
      </c>
    </row>
    <row r="1260" spans="16:17" x14ac:dyDescent="0.25">
      <c r="P1260" s="61">
        <v>43262</v>
      </c>
      <c r="Q1260" s="61">
        <v>43262</v>
      </c>
    </row>
    <row r="1261" spans="16:17" x14ac:dyDescent="0.25">
      <c r="P1261" s="61">
        <v>43263</v>
      </c>
      <c r="Q1261" s="61">
        <v>43263</v>
      </c>
    </row>
    <row r="1262" spans="16:17" x14ac:dyDescent="0.25">
      <c r="P1262" s="61">
        <v>43264</v>
      </c>
      <c r="Q1262" s="61">
        <v>43264</v>
      </c>
    </row>
    <row r="1263" spans="16:17" x14ac:dyDescent="0.25">
      <c r="P1263" s="61">
        <v>43265</v>
      </c>
      <c r="Q1263" s="61">
        <v>43265</v>
      </c>
    </row>
    <row r="1264" spans="16:17" x14ac:dyDescent="0.25">
      <c r="P1264" s="61">
        <v>43266</v>
      </c>
      <c r="Q1264" s="61">
        <v>43266</v>
      </c>
    </row>
    <row r="1265" spans="16:17" x14ac:dyDescent="0.25">
      <c r="P1265" s="61">
        <v>43267</v>
      </c>
      <c r="Q1265" s="61">
        <v>43267</v>
      </c>
    </row>
    <row r="1266" spans="16:17" x14ac:dyDescent="0.25">
      <c r="P1266" s="61">
        <v>43268</v>
      </c>
      <c r="Q1266" s="61">
        <v>43268</v>
      </c>
    </row>
    <row r="1267" spans="16:17" x14ac:dyDescent="0.25">
      <c r="P1267" s="61">
        <v>43269</v>
      </c>
      <c r="Q1267" s="61">
        <v>43269</v>
      </c>
    </row>
    <row r="1268" spans="16:17" x14ac:dyDescent="0.25">
      <c r="P1268" s="61">
        <v>43270</v>
      </c>
      <c r="Q1268" s="61">
        <v>43270</v>
      </c>
    </row>
    <row r="1269" spans="16:17" x14ac:dyDescent="0.25">
      <c r="P1269" s="61">
        <v>43271</v>
      </c>
      <c r="Q1269" s="61">
        <v>43271</v>
      </c>
    </row>
    <row r="1270" spans="16:17" x14ac:dyDescent="0.25">
      <c r="P1270" s="61">
        <v>43272</v>
      </c>
      <c r="Q1270" s="61">
        <v>43272</v>
      </c>
    </row>
    <row r="1271" spans="16:17" x14ac:dyDescent="0.25">
      <c r="P1271" s="61">
        <v>43273</v>
      </c>
      <c r="Q1271" s="61">
        <v>43273</v>
      </c>
    </row>
    <row r="1272" spans="16:17" x14ac:dyDescent="0.25">
      <c r="P1272" s="61">
        <v>43274</v>
      </c>
      <c r="Q1272" s="61">
        <v>43274</v>
      </c>
    </row>
    <row r="1273" spans="16:17" x14ac:dyDescent="0.25">
      <c r="P1273" s="61">
        <v>43275</v>
      </c>
      <c r="Q1273" s="61">
        <v>43275</v>
      </c>
    </row>
    <row r="1274" spans="16:17" x14ac:dyDescent="0.25">
      <c r="P1274" s="61">
        <v>43276</v>
      </c>
      <c r="Q1274" s="61">
        <v>43276</v>
      </c>
    </row>
    <row r="1275" spans="16:17" x14ac:dyDescent="0.25">
      <c r="P1275" s="61">
        <v>43277</v>
      </c>
      <c r="Q1275" s="61">
        <v>43277</v>
      </c>
    </row>
    <row r="1276" spans="16:17" x14ac:dyDescent="0.25">
      <c r="P1276" s="61">
        <v>43278</v>
      </c>
      <c r="Q1276" s="61">
        <v>43278</v>
      </c>
    </row>
    <row r="1277" spans="16:17" x14ac:dyDescent="0.25">
      <c r="P1277" s="61">
        <v>43279</v>
      </c>
      <c r="Q1277" s="61">
        <v>43279</v>
      </c>
    </row>
    <row r="1278" spans="16:17" x14ac:dyDescent="0.25">
      <c r="P1278" s="61">
        <v>43280</v>
      </c>
      <c r="Q1278" s="61">
        <v>43280</v>
      </c>
    </row>
    <row r="1279" spans="16:17" x14ac:dyDescent="0.25">
      <c r="P1279" s="61">
        <v>43281</v>
      </c>
      <c r="Q1279" s="61">
        <v>43281</v>
      </c>
    </row>
    <row r="1280" spans="16:17" x14ac:dyDescent="0.25">
      <c r="P1280" s="61">
        <v>43282</v>
      </c>
      <c r="Q1280" s="61">
        <v>43282</v>
      </c>
    </row>
    <row r="1281" spans="16:17" x14ac:dyDescent="0.25">
      <c r="P1281" s="61">
        <v>43283</v>
      </c>
      <c r="Q1281" s="61">
        <v>43283</v>
      </c>
    </row>
    <row r="1282" spans="16:17" x14ac:dyDescent="0.25">
      <c r="P1282" s="61">
        <v>43284</v>
      </c>
      <c r="Q1282" s="61">
        <v>43284</v>
      </c>
    </row>
    <row r="1283" spans="16:17" x14ac:dyDescent="0.25">
      <c r="P1283" s="61">
        <v>43285</v>
      </c>
      <c r="Q1283" s="61">
        <v>43285</v>
      </c>
    </row>
    <row r="1284" spans="16:17" x14ac:dyDescent="0.25">
      <c r="P1284" s="61">
        <v>43286</v>
      </c>
      <c r="Q1284" s="61">
        <v>43286</v>
      </c>
    </row>
    <row r="1285" spans="16:17" x14ac:dyDescent="0.25">
      <c r="P1285" s="61">
        <v>43287</v>
      </c>
      <c r="Q1285" s="61">
        <v>43287</v>
      </c>
    </row>
    <row r="1286" spans="16:17" x14ac:dyDescent="0.25">
      <c r="P1286" s="61">
        <v>43288</v>
      </c>
      <c r="Q1286" s="61">
        <v>43288</v>
      </c>
    </row>
    <row r="1287" spans="16:17" x14ac:dyDescent="0.25">
      <c r="P1287" s="61">
        <v>43289</v>
      </c>
      <c r="Q1287" s="61">
        <v>43289</v>
      </c>
    </row>
    <row r="1288" spans="16:17" x14ac:dyDescent="0.25">
      <c r="P1288" s="61">
        <v>43290</v>
      </c>
      <c r="Q1288" s="61">
        <v>43290</v>
      </c>
    </row>
    <row r="1289" spans="16:17" x14ac:dyDescent="0.25">
      <c r="P1289" s="61">
        <v>43291</v>
      </c>
      <c r="Q1289" s="61">
        <v>43291</v>
      </c>
    </row>
    <row r="1290" spans="16:17" x14ac:dyDescent="0.25">
      <c r="P1290" s="61">
        <v>43292</v>
      </c>
      <c r="Q1290" s="61">
        <v>43292</v>
      </c>
    </row>
    <row r="1291" spans="16:17" x14ac:dyDescent="0.25">
      <c r="P1291" s="61">
        <v>43293</v>
      </c>
      <c r="Q1291" s="61">
        <v>43293</v>
      </c>
    </row>
    <row r="1292" spans="16:17" x14ac:dyDescent="0.25">
      <c r="P1292" s="61">
        <v>43294</v>
      </c>
      <c r="Q1292" s="61">
        <v>43294</v>
      </c>
    </row>
    <row r="1293" spans="16:17" x14ac:dyDescent="0.25">
      <c r="P1293" s="61">
        <v>43295</v>
      </c>
      <c r="Q1293" s="61">
        <v>43295</v>
      </c>
    </row>
    <row r="1294" spans="16:17" x14ac:dyDescent="0.25">
      <c r="P1294" s="61">
        <v>43296</v>
      </c>
      <c r="Q1294" s="61">
        <v>43296</v>
      </c>
    </row>
    <row r="1295" spans="16:17" x14ac:dyDescent="0.25">
      <c r="P1295" s="61">
        <v>43297</v>
      </c>
      <c r="Q1295" s="61">
        <v>43297</v>
      </c>
    </row>
    <row r="1296" spans="16:17" x14ac:dyDescent="0.25">
      <c r="P1296" s="61">
        <v>43298</v>
      </c>
      <c r="Q1296" s="61">
        <v>43298</v>
      </c>
    </row>
    <row r="1297" spans="16:17" x14ac:dyDescent="0.25">
      <c r="P1297" s="61">
        <v>43299</v>
      </c>
      <c r="Q1297" s="61">
        <v>43299</v>
      </c>
    </row>
    <row r="1298" spans="16:17" x14ac:dyDescent="0.25">
      <c r="P1298" s="61">
        <v>43300</v>
      </c>
      <c r="Q1298" s="61">
        <v>43300</v>
      </c>
    </row>
    <row r="1299" spans="16:17" x14ac:dyDescent="0.25">
      <c r="P1299" s="61">
        <v>43301</v>
      </c>
      <c r="Q1299" s="61">
        <v>43301</v>
      </c>
    </row>
    <row r="1300" spans="16:17" x14ac:dyDescent="0.25">
      <c r="P1300" s="61">
        <v>43302</v>
      </c>
      <c r="Q1300" s="61">
        <v>43302</v>
      </c>
    </row>
    <row r="1301" spans="16:17" x14ac:dyDescent="0.25">
      <c r="P1301" s="61">
        <v>43303</v>
      </c>
      <c r="Q1301" s="61">
        <v>43303</v>
      </c>
    </row>
    <row r="1302" spans="16:17" x14ac:dyDescent="0.25">
      <c r="P1302" s="61">
        <v>43304</v>
      </c>
      <c r="Q1302" s="61">
        <v>43304</v>
      </c>
    </row>
    <row r="1303" spans="16:17" x14ac:dyDescent="0.25">
      <c r="P1303" s="61">
        <v>43305</v>
      </c>
      <c r="Q1303" s="61">
        <v>43305</v>
      </c>
    </row>
    <row r="1304" spans="16:17" x14ac:dyDescent="0.25">
      <c r="P1304" s="61">
        <v>43306</v>
      </c>
      <c r="Q1304" s="61">
        <v>43306</v>
      </c>
    </row>
    <row r="1305" spans="16:17" x14ac:dyDescent="0.25">
      <c r="P1305" s="61">
        <v>43307</v>
      </c>
      <c r="Q1305" s="61">
        <v>43307</v>
      </c>
    </row>
    <row r="1306" spans="16:17" x14ac:dyDescent="0.25">
      <c r="P1306" s="61">
        <v>43308</v>
      </c>
      <c r="Q1306" s="61">
        <v>43308</v>
      </c>
    </row>
    <row r="1307" spans="16:17" x14ac:dyDescent="0.25">
      <c r="P1307" s="61">
        <v>43309</v>
      </c>
      <c r="Q1307" s="61">
        <v>43309</v>
      </c>
    </row>
    <row r="1308" spans="16:17" x14ac:dyDescent="0.25">
      <c r="P1308" s="61">
        <v>43310</v>
      </c>
      <c r="Q1308" s="61">
        <v>43310</v>
      </c>
    </row>
    <row r="1309" spans="16:17" x14ac:dyDescent="0.25">
      <c r="P1309" s="61">
        <v>43311</v>
      </c>
      <c r="Q1309" s="61">
        <v>43311</v>
      </c>
    </row>
    <row r="1310" spans="16:17" x14ac:dyDescent="0.25">
      <c r="P1310" s="61">
        <v>43312</v>
      </c>
      <c r="Q1310" s="61">
        <v>43312</v>
      </c>
    </row>
    <row r="1311" spans="16:17" x14ac:dyDescent="0.25">
      <c r="P1311" s="61">
        <v>43313</v>
      </c>
      <c r="Q1311" s="61">
        <v>43313</v>
      </c>
    </row>
    <row r="1312" spans="16:17" x14ac:dyDescent="0.25">
      <c r="P1312" s="61">
        <v>43314</v>
      </c>
      <c r="Q1312" s="61">
        <v>43314</v>
      </c>
    </row>
    <row r="1313" spans="16:17" x14ac:dyDescent="0.25">
      <c r="P1313" s="61">
        <v>43315</v>
      </c>
      <c r="Q1313" s="61">
        <v>43315</v>
      </c>
    </row>
    <row r="1314" spans="16:17" x14ac:dyDescent="0.25">
      <c r="P1314" s="61">
        <v>43316</v>
      </c>
      <c r="Q1314" s="61">
        <v>43316</v>
      </c>
    </row>
    <row r="1315" spans="16:17" x14ac:dyDescent="0.25">
      <c r="P1315" s="61">
        <v>43317</v>
      </c>
      <c r="Q1315" s="61">
        <v>43317</v>
      </c>
    </row>
    <row r="1316" spans="16:17" x14ac:dyDescent="0.25">
      <c r="P1316" s="61">
        <v>43318</v>
      </c>
      <c r="Q1316" s="61">
        <v>43318</v>
      </c>
    </row>
    <row r="1317" spans="16:17" x14ac:dyDescent="0.25">
      <c r="P1317" s="61">
        <v>43319</v>
      </c>
      <c r="Q1317" s="61">
        <v>43319</v>
      </c>
    </row>
    <row r="1318" spans="16:17" x14ac:dyDescent="0.25">
      <c r="P1318" s="61">
        <v>43320</v>
      </c>
      <c r="Q1318" s="61">
        <v>43320</v>
      </c>
    </row>
    <row r="1319" spans="16:17" x14ac:dyDescent="0.25">
      <c r="P1319" s="61">
        <v>43321</v>
      </c>
      <c r="Q1319" s="61">
        <v>43321</v>
      </c>
    </row>
    <row r="1320" spans="16:17" x14ac:dyDescent="0.25">
      <c r="P1320" s="61">
        <v>43322</v>
      </c>
      <c r="Q1320" s="61">
        <v>43322</v>
      </c>
    </row>
    <row r="1321" spans="16:17" x14ac:dyDescent="0.25">
      <c r="P1321" s="61">
        <v>43323</v>
      </c>
      <c r="Q1321" s="61">
        <v>43323</v>
      </c>
    </row>
    <row r="1322" spans="16:17" x14ac:dyDescent="0.25">
      <c r="P1322" s="61">
        <v>43324</v>
      </c>
      <c r="Q1322" s="61">
        <v>43324</v>
      </c>
    </row>
    <row r="1323" spans="16:17" x14ac:dyDescent="0.25">
      <c r="P1323" s="61">
        <v>43325</v>
      </c>
      <c r="Q1323" s="61">
        <v>43325</v>
      </c>
    </row>
    <row r="1324" spans="16:17" x14ac:dyDescent="0.25">
      <c r="P1324" s="61">
        <v>43326</v>
      </c>
      <c r="Q1324" s="61">
        <v>43326</v>
      </c>
    </row>
    <row r="1325" spans="16:17" x14ac:dyDescent="0.25">
      <c r="P1325" s="61">
        <v>43327</v>
      </c>
      <c r="Q1325" s="61">
        <v>43327</v>
      </c>
    </row>
    <row r="1326" spans="16:17" x14ac:dyDescent="0.25">
      <c r="P1326" s="61">
        <v>43328</v>
      </c>
      <c r="Q1326" s="61">
        <v>43328</v>
      </c>
    </row>
    <row r="1327" spans="16:17" x14ac:dyDescent="0.25">
      <c r="P1327" s="61">
        <v>43329</v>
      </c>
      <c r="Q1327" s="61">
        <v>43329</v>
      </c>
    </row>
    <row r="1328" spans="16:17" x14ac:dyDescent="0.25">
      <c r="P1328" s="61">
        <v>43330</v>
      </c>
      <c r="Q1328" s="61">
        <v>43330</v>
      </c>
    </row>
    <row r="1329" spans="16:17" x14ac:dyDescent="0.25">
      <c r="P1329" s="61">
        <v>43331</v>
      </c>
      <c r="Q1329" s="61">
        <v>43331</v>
      </c>
    </row>
    <row r="1330" spans="16:17" x14ac:dyDescent="0.25">
      <c r="P1330" s="61">
        <v>43332</v>
      </c>
      <c r="Q1330" s="61">
        <v>43332</v>
      </c>
    </row>
    <row r="1331" spans="16:17" x14ac:dyDescent="0.25">
      <c r="P1331" s="61">
        <v>43333</v>
      </c>
      <c r="Q1331" s="61">
        <v>43333</v>
      </c>
    </row>
    <row r="1332" spans="16:17" x14ac:dyDescent="0.25">
      <c r="P1332" s="61">
        <v>43334</v>
      </c>
      <c r="Q1332" s="61">
        <v>43334</v>
      </c>
    </row>
    <row r="1333" spans="16:17" x14ac:dyDescent="0.25">
      <c r="P1333" s="61">
        <v>43335</v>
      </c>
      <c r="Q1333" s="61">
        <v>43335</v>
      </c>
    </row>
    <row r="1334" spans="16:17" x14ac:dyDescent="0.25">
      <c r="P1334" s="61">
        <v>43336</v>
      </c>
      <c r="Q1334" s="61">
        <v>43336</v>
      </c>
    </row>
    <row r="1335" spans="16:17" x14ac:dyDescent="0.25">
      <c r="P1335" s="61">
        <v>43337</v>
      </c>
      <c r="Q1335" s="61">
        <v>43337</v>
      </c>
    </row>
    <row r="1336" spans="16:17" x14ac:dyDescent="0.25">
      <c r="P1336" s="61">
        <v>43338</v>
      </c>
      <c r="Q1336" s="61">
        <v>43338</v>
      </c>
    </row>
    <row r="1337" spans="16:17" x14ac:dyDescent="0.25">
      <c r="P1337" s="61">
        <v>43339</v>
      </c>
      <c r="Q1337" s="61">
        <v>43339</v>
      </c>
    </row>
    <row r="1338" spans="16:17" x14ac:dyDescent="0.25">
      <c r="P1338" s="61">
        <v>43340</v>
      </c>
      <c r="Q1338" s="61">
        <v>43340</v>
      </c>
    </row>
    <row r="1339" spans="16:17" x14ac:dyDescent="0.25">
      <c r="P1339" s="61">
        <v>43341</v>
      </c>
      <c r="Q1339" s="61">
        <v>43341</v>
      </c>
    </row>
    <row r="1340" spans="16:17" x14ac:dyDescent="0.25">
      <c r="P1340" s="61">
        <v>43342</v>
      </c>
      <c r="Q1340" s="61">
        <v>43342</v>
      </c>
    </row>
    <row r="1341" spans="16:17" x14ac:dyDescent="0.25">
      <c r="P1341" s="61">
        <v>43343</v>
      </c>
      <c r="Q1341" s="61">
        <v>43343</v>
      </c>
    </row>
    <row r="1342" spans="16:17" x14ac:dyDescent="0.25">
      <c r="P1342" s="61">
        <v>43344</v>
      </c>
      <c r="Q1342" s="61">
        <v>43344</v>
      </c>
    </row>
    <row r="1343" spans="16:17" x14ac:dyDescent="0.25">
      <c r="P1343" s="61">
        <v>43345</v>
      </c>
      <c r="Q1343" s="61">
        <v>43345</v>
      </c>
    </row>
    <row r="1344" spans="16:17" x14ac:dyDescent="0.25">
      <c r="P1344" s="61">
        <v>43346</v>
      </c>
      <c r="Q1344" s="61">
        <v>43346</v>
      </c>
    </row>
    <row r="1345" spans="16:17" x14ac:dyDescent="0.25">
      <c r="P1345" s="61">
        <v>43347</v>
      </c>
      <c r="Q1345" s="61">
        <v>43347</v>
      </c>
    </row>
    <row r="1346" spans="16:17" x14ac:dyDescent="0.25">
      <c r="P1346" s="61">
        <v>43348</v>
      </c>
      <c r="Q1346" s="61">
        <v>43348</v>
      </c>
    </row>
    <row r="1347" spans="16:17" x14ac:dyDescent="0.25">
      <c r="P1347" s="61">
        <v>43349</v>
      </c>
      <c r="Q1347" s="61">
        <v>43349</v>
      </c>
    </row>
    <row r="1348" spans="16:17" x14ac:dyDescent="0.25">
      <c r="P1348" s="61">
        <v>43350</v>
      </c>
      <c r="Q1348" s="61">
        <v>43350</v>
      </c>
    </row>
    <row r="1349" spans="16:17" x14ac:dyDescent="0.25">
      <c r="P1349" s="61">
        <v>43351</v>
      </c>
      <c r="Q1349" s="61">
        <v>43351</v>
      </c>
    </row>
    <row r="1350" spans="16:17" x14ac:dyDescent="0.25">
      <c r="P1350" s="61">
        <v>43352</v>
      </c>
      <c r="Q1350" s="61">
        <v>43352</v>
      </c>
    </row>
    <row r="1351" spans="16:17" x14ac:dyDescent="0.25">
      <c r="P1351" s="61">
        <v>43353</v>
      </c>
      <c r="Q1351" s="61">
        <v>43353</v>
      </c>
    </row>
    <row r="1352" spans="16:17" x14ac:dyDescent="0.25">
      <c r="P1352" s="61">
        <v>43354</v>
      </c>
      <c r="Q1352" s="61">
        <v>43354</v>
      </c>
    </row>
    <row r="1353" spans="16:17" x14ac:dyDescent="0.25">
      <c r="P1353" s="61">
        <v>43355</v>
      </c>
      <c r="Q1353" s="61">
        <v>43355</v>
      </c>
    </row>
    <row r="1354" spans="16:17" x14ac:dyDescent="0.25">
      <c r="P1354" s="61">
        <v>43356</v>
      </c>
      <c r="Q1354" s="61">
        <v>43356</v>
      </c>
    </row>
    <row r="1355" spans="16:17" x14ac:dyDescent="0.25">
      <c r="P1355" s="61">
        <v>43357</v>
      </c>
      <c r="Q1355" s="61">
        <v>43357</v>
      </c>
    </row>
    <row r="1356" spans="16:17" x14ac:dyDescent="0.25">
      <c r="P1356" s="61">
        <v>43358</v>
      </c>
      <c r="Q1356" s="61">
        <v>43358</v>
      </c>
    </row>
    <row r="1357" spans="16:17" x14ac:dyDescent="0.25">
      <c r="P1357" s="61">
        <v>43359</v>
      </c>
      <c r="Q1357" s="61">
        <v>43359</v>
      </c>
    </row>
    <row r="1358" spans="16:17" x14ac:dyDescent="0.25">
      <c r="P1358" s="61">
        <v>43360</v>
      </c>
      <c r="Q1358" s="61">
        <v>43360</v>
      </c>
    </row>
    <row r="1359" spans="16:17" x14ac:dyDescent="0.25">
      <c r="P1359" s="61">
        <v>43361</v>
      </c>
      <c r="Q1359" s="61">
        <v>43361</v>
      </c>
    </row>
    <row r="1360" spans="16:17" x14ac:dyDescent="0.25">
      <c r="P1360" s="61">
        <v>43362</v>
      </c>
      <c r="Q1360" s="61">
        <v>43362</v>
      </c>
    </row>
    <row r="1361" spans="16:17" x14ac:dyDescent="0.25">
      <c r="P1361" s="61">
        <v>43363</v>
      </c>
      <c r="Q1361" s="61">
        <v>43363</v>
      </c>
    </row>
    <row r="1362" spans="16:17" x14ac:dyDescent="0.25">
      <c r="P1362" s="61">
        <v>43364</v>
      </c>
      <c r="Q1362" s="61">
        <v>43364</v>
      </c>
    </row>
    <row r="1363" spans="16:17" x14ac:dyDescent="0.25">
      <c r="P1363" s="61">
        <v>43365</v>
      </c>
      <c r="Q1363" s="61">
        <v>43365</v>
      </c>
    </row>
    <row r="1364" spans="16:17" x14ac:dyDescent="0.25">
      <c r="P1364" s="61">
        <v>43366</v>
      </c>
      <c r="Q1364" s="61">
        <v>43366</v>
      </c>
    </row>
    <row r="1365" spans="16:17" x14ac:dyDescent="0.25">
      <c r="P1365" s="61">
        <v>43367</v>
      </c>
      <c r="Q1365" s="61">
        <v>43367</v>
      </c>
    </row>
    <row r="1366" spans="16:17" x14ac:dyDescent="0.25">
      <c r="P1366" s="61">
        <v>43368</v>
      </c>
      <c r="Q1366" s="61">
        <v>43368</v>
      </c>
    </row>
    <row r="1367" spans="16:17" x14ac:dyDescent="0.25">
      <c r="P1367" s="61">
        <v>43369</v>
      </c>
      <c r="Q1367" s="61">
        <v>43369</v>
      </c>
    </row>
    <row r="1368" spans="16:17" x14ac:dyDescent="0.25">
      <c r="P1368" s="61">
        <v>43370</v>
      </c>
      <c r="Q1368" s="61">
        <v>43370</v>
      </c>
    </row>
    <row r="1369" spans="16:17" x14ac:dyDescent="0.25">
      <c r="P1369" s="61">
        <v>43371</v>
      </c>
      <c r="Q1369" s="61">
        <v>43371</v>
      </c>
    </row>
    <row r="1370" spans="16:17" x14ac:dyDescent="0.25">
      <c r="P1370" s="61">
        <v>43372</v>
      </c>
      <c r="Q1370" s="61">
        <v>43372</v>
      </c>
    </row>
    <row r="1371" spans="16:17" x14ac:dyDescent="0.25">
      <c r="P1371" s="61">
        <v>43373</v>
      </c>
      <c r="Q1371" s="61">
        <v>43373</v>
      </c>
    </row>
    <row r="1372" spans="16:17" x14ac:dyDescent="0.25">
      <c r="P1372" s="61">
        <v>43374</v>
      </c>
      <c r="Q1372" s="61">
        <v>43374</v>
      </c>
    </row>
    <row r="1373" spans="16:17" x14ac:dyDescent="0.25">
      <c r="P1373" s="61">
        <v>43375</v>
      </c>
      <c r="Q1373" s="61">
        <v>43375</v>
      </c>
    </row>
    <row r="1374" spans="16:17" x14ac:dyDescent="0.25">
      <c r="P1374" s="61">
        <v>43376</v>
      </c>
      <c r="Q1374" s="61">
        <v>43376</v>
      </c>
    </row>
    <row r="1375" spans="16:17" x14ac:dyDescent="0.25">
      <c r="P1375" s="61">
        <v>43377</v>
      </c>
      <c r="Q1375" s="61">
        <v>43377</v>
      </c>
    </row>
    <row r="1376" spans="16:17" x14ac:dyDescent="0.25">
      <c r="P1376" s="61">
        <v>43378</v>
      </c>
      <c r="Q1376" s="61">
        <v>43378</v>
      </c>
    </row>
    <row r="1377" spans="16:17" x14ac:dyDescent="0.25">
      <c r="P1377" s="61">
        <v>43379</v>
      </c>
      <c r="Q1377" s="61">
        <v>43379</v>
      </c>
    </row>
    <row r="1378" spans="16:17" x14ac:dyDescent="0.25">
      <c r="P1378" s="61">
        <v>43380</v>
      </c>
      <c r="Q1378" s="61">
        <v>43380</v>
      </c>
    </row>
    <row r="1379" spans="16:17" x14ac:dyDescent="0.25">
      <c r="P1379" s="61">
        <v>43381</v>
      </c>
      <c r="Q1379" s="61">
        <v>43381</v>
      </c>
    </row>
    <row r="1380" spans="16:17" x14ac:dyDescent="0.25">
      <c r="P1380" s="61">
        <v>43382</v>
      </c>
      <c r="Q1380" s="61">
        <v>43382</v>
      </c>
    </row>
    <row r="1381" spans="16:17" x14ac:dyDescent="0.25">
      <c r="P1381" s="61">
        <v>43383</v>
      </c>
      <c r="Q1381" s="61">
        <v>43383</v>
      </c>
    </row>
    <row r="1382" spans="16:17" x14ac:dyDescent="0.25">
      <c r="P1382" s="61">
        <v>43384</v>
      </c>
      <c r="Q1382" s="61">
        <v>43384</v>
      </c>
    </row>
    <row r="1383" spans="16:17" x14ac:dyDescent="0.25">
      <c r="P1383" s="61">
        <v>43385</v>
      </c>
      <c r="Q1383" s="61">
        <v>43385</v>
      </c>
    </row>
    <row r="1384" spans="16:17" x14ac:dyDescent="0.25">
      <c r="P1384" s="61">
        <v>43386</v>
      </c>
      <c r="Q1384" s="61">
        <v>43386</v>
      </c>
    </row>
    <row r="1385" spans="16:17" x14ac:dyDescent="0.25">
      <c r="P1385" s="61">
        <v>43387</v>
      </c>
      <c r="Q1385" s="61">
        <v>43387</v>
      </c>
    </row>
    <row r="1386" spans="16:17" x14ac:dyDescent="0.25">
      <c r="P1386" s="61">
        <v>43388</v>
      </c>
      <c r="Q1386" s="61">
        <v>43388</v>
      </c>
    </row>
    <row r="1387" spans="16:17" x14ac:dyDescent="0.25">
      <c r="P1387" s="61">
        <v>43389</v>
      </c>
      <c r="Q1387" s="61">
        <v>43389</v>
      </c>
    </row>
    <row r="1388" spans="16:17" x14ac:dyDescent="0.25">
      <c r="P1388" s="61">
        <v>43390</v>
      </c>
      <c r="Q1388" s="61">
        <v>43390</v>
      </c>
    </row>
    <row r="1389" spans="16:17" x14ac:dyDescent="0.25">
      <c r="P1389" s="61">
        <v>43391</v>
      </c>
      <c r="Q1389" s="61">
        <v>43391</v>
      </c>
    </row>
    <row r="1390" spans="16:17" x14ac:dyDescent="0.25">
      <c r="P1390" s="61">
        <v>43392</v>
      </c>
      <c r="Q1390" s="61">
        <v>43392</v>
      </c>
    </row>
    <row r="1391" spans="16:17" x14ac:dyDescent="0.25">
      <c r="P1391" s="61">
        <v>43393</v>
      </c>
      <c r="Q1391" s="61">
        <v>43393</v>
      </c>
    </row>
    <row r="1392" spans="16:17" x14ac:dyDescent="0.25">
      <c r="P1392" s="61">
        <v>43394</v>
      </c>
      <c r="Q1392" s="61">
        <v>43394</v>
      </c>
    </row>
    <row r="1393" spans="16:17" x14ac:dyDescent="0.25">
      <c r="P1393" s="61">
        <v>43395</v>
      </c>
      <c r="Q1393" s="61">
        <v>43395</v>
      </c>
    </row>
    <row r="1394" spans="16:17" x14ac:dyDescent="0.25">
      <c r="P1394" s="61">
        <v>43396</v>
      </c>
      <c r="Q1394" s="61">
        <v>43396</v>
      </c>
    </row>
    <row r="1395" spans="16:17" x14ac:dyDescent="0.25">
      <c r="P1395" s="61">
        <v>43397</v>
      </c>
      <c r="Q1395" s="61">
        <v>43397</v>
      </c>
    </row>
    <row r="1396" spans="16:17" x14ac:dyDescent="0.25">
      <c r="P1396" s="61">
        <v>43398</v>
      </c>
      <c r="Q1396" s="61">
        <v>43398</v>
      </c>
    </row>
    <row r="1397" spans="16:17" x14ac:dyDescent="0.25">
      <c r="P1397" s="61">
        <v>43399</v>
      </c>
      <c r="Q1397" s="61">
        <v>43399</v>
      </c>
    </row>
    <row r="1398" spans="16:17" x14ac:dyDescent="0.25">
      <c r="P1398" s="61">
        <v>43400</v>
      </c>
      <c r="Q1398" s="61">
        <v>43400</v>
      </c>
    </row>
    <row r="1399" spans="16:17" x14ac:dyDescent="0.25">
      <c r="P1399" s="61">
        <v>43401</v>
      </c>
      <c r="Q1399" s="61">
        <v>43401</v>
      </c>
    </row>
    <row r="1400" spans="16:17" x14ac:dyDescent="0.25">
      <c r="P1400" s="61">
        <v>43402</v>
      </c>
      <c r="Q1400" s="61">
        <v>43402</v>
      </c>
    </row>
    <row r="1401" spans="16:17" x14ac:dyDescent="0.25">
      <c r="P1401" s="61">
        <v>43403</v>
      </c>
      <c r="Q1401" s="61">
        <v>43403</v>
      </c>
    </row>
    <row r="1402" spans="16:17" x14ac:dyDescent="0.25">
      <c r="P1402" s="61">
        <v>43404</v>
      </c>
      <c r="Q1402" s="61">
        <v>43404</v>
      </c>
    </row>
    <row r="1403" spans="16:17" x14ac:dyDescent="0.25">
      <c r="P1403" s="61">
        <v>43405</v>
      </c>
      <c r="Q1403" s="61">
        <v>43405</v>
      </c>
    </row>
    <row r="1404" spans="16:17" x14ac:dyDescent="0.25">
      <c r="P1404" s="61">
        <v>43406</v>
      </c>
      <c r="Q1404" s="61">
        <v>43406</v>
      </c>
    </row>
    <row r="1405" spans="16:17" x14ac:dyDescent="0.25">
      <c r="P1405" s="61">
        <v>43407</v>
      </c>
      <c r="Q1405" s="61">
        <v>43407</v>
      </c>
    </row>
    <row r="1406" spans="16:17" x14ac:dyDescent="0.25">
      <c r="P1406" s="61">
        <v>43408</v>
      </c>
      <c r="Q1406" s="61">
        <v>43408</v>
      </c>
    </row>
    <row r="1407" spans="16:17" x14ac:dyDescent="0.25">
      <c r="P1407" s="61">
        <v>43409</v>
      </c>
      <c r="Q1407" s="61">
        <v>43409</v>
      </c>
    </row>
    <row r="1408" spans="16:17" x14ac:dyDescent="0.25">
      <c r="P1408" s="61">
        <v>43410</v>
      </c>
      <c r="Q1408" s="61">
        <v>43410</v>
      </c>
    </row>
    <row r="1409" spans="16:17" x14ac:dyDescent="0.25">
      <c r="P1409" s="61">
        <v>43411</v>
      </c>
      <c r="Q1409" s="61">
        <v>43411</v>
      </c>
    </row>
    <row r="1410" spans="16:17" x14ac:dyDescent="0.25">
      <c r="P1410" s="61">
        <v>43412</v>
      </c>
      <c r="Q1410" s="61">
        <v>43412</v>
      </c>
    </row>
    <row r="1411" spans="16:17" x14ac:dyDescent="0.25">
      <c r="P1411" s="61">
        <v>43413</v>
      </c>
      <c r="Q1411" s="61">
        <v>43413</v>
      </c>
    </row>
    <row r="1412" spans="16:17" x14ac:dyDescent="0.25">
      <c r="P1412" s="61">
        <v>43414</v>
      </c>
      <c r="Q1412" s="61">
        <v>43414</v>
      </c>
    </row>
    <row r="1413" spans="16:17" x14ac:dyDescent="0.25">
      <c r="P1413" s="61">
        <v>43415</v>
      </c>
      <c r="Q1413" s="61">
        <v>43415</v>
      </c>
    </row>
    <row r="1414" spans="16:17" x14ac:dyDescent="0.25">
      <c r="P1414" s="61">
        <v>43416</v>
      </c>
      <c r="Q1414" s="61">
        <v>43416</v>
      </c>
    </row>
    <row r="1415" spans="16:17" x14ac:dyDescent="0.25">
      <c r="P1415" s="61">
        <v>43417</v>
      </c>
      <c r="Q1415" s="61">
        <v>43417</v>
      </c>
    </row>
    <row r="1416" spans="16:17" x14ac:dyDescent="0.25">
      <c r="P1416" s="61">
        <v>43418</v>
      </c>
      <c r="Q1416" s="61">
        <v>43418</v>
      </c>
    </row>
    <row r="1417" spans="16:17" x14ac:dyDescent="0.25">
      <c r="P1417" s="61">
        <v>43419</v>
      </c>
      <c r="Q1417" s="61">
        <v>43419</v>
      </c>
    </row>
    <row r="1418" spans="16:17" x14ac:dyDescent="0.25">
      <c r="P1418" s="61">
        <v>43420</v>
      </c>
      <c r="Q1418" s="61">
        <v>43420</v>
      </c>
    </row>
    <row r="1419" spans="16:17" x14ac:dyDescent="0.25">
      <c r="P1419" s="61">
        <v>43421</v>
      </c>
      <c r="Q1419" s="61">
        <v>43421</v>
      </c>
    </row>
    <row r="1420" spans="16:17" x14ac:dyDescent="0.25">
      <c r="P1420" s="61">
        <v>43422</v>
      </c>
      <c r="Q1420" s="61">
        <v>43422</v>
      </c>
    </row>
    <row r="1421" spans="16:17" x14ac:dyDescent="0.25">
      <c r="P1421" s="61">
        <v>43423</v>
      </c>
      <c r="Q1421" s="61">
        <v>43423</v>
      </c>
    </row>
    <row r="1422" spans="16:17" x14ac:dyDescent="0.25">
      <c r="P1422" s="61">
        <v>43424</v>
      </c>
      <c r="Q1422" s="61">
        <v>43424</v>
      </c>
    </row>
    <row r="1423" spans="16:17" x14ac:dyDescent="0.25">
      <c r="P1423" s="61">
        <v>43425</v>
      </c>
      <c r="Q1423" s="61">
        <v>43425</v>
      </c>
    </row>
    <row r="1424" spans="16:17" x14ac:dyDescent="0.25">
      <c r="P1424" s="61">
        <v>43426</v>
      </c>
      <c r="Q1424" s="61">
        <v>43426</v>
      </c>
    </row>
    <row r="1425" spans="16:17" x14ac:dyDescent="0.25">
      <c r="P1425" s="61">
        <v>43427</v>
      </c>
      <c r="Q1425" s="61">
        <v>43427</v>
      </c>
    </row>
    <row r="1426" spans="16:17" x14ac:dyDescent="0.25">
      <c r="P1426" s="61">
        <v>43428</v>
      </c>
      <c r="Q1426" s="61">
        <v>43428</v>
      </c>
    </row>
    <row r="1427" spans="16:17" x14ac:dyDescent="0.25">
      <c r="P1427" s="61">
        <v>43429</v>
      </c>
      <c r="Q1427" s="61">
        <v>43429</v>
      </c>
    </row>
    <row r="1428" spans="16:17" x14ac:dyDescent="0.25">
      <c r="P1428" s="61">
        <v>43430</v>
      </c>
      <c r="Q1428" s="61">
        <v>43430</v>
      </c>
    </row>
    <row r="1429" spans="16:17" x14ac:dyDescent="0.25">
      <c r="P1429" s="61">
        <v>43431</v>
      </c>
      <c r="Q1429" s="61">
        <v>43431</v>
      </c>
    </row>
    <row r="1430" spans="16:17" x14ac:dyDescent="0.25">
      <c r="P1430" s="61">
        <v>43432</v>
      </c>
      <c r="Q1430" s="61">
        <v>43432</v>
      </c>
    </row>
    <row r="1431" spans="16:17" x14ac:dyDescent="0.25">
      <c r="P1431" s="61">
        <v>43433</v>
      </c>
      <c r="Q1431" s="61">
        <v>43433</v>
      </c>
    </row>
    <row r="1432" spans="16:17" x14ac:dyDescent="0.25">
      <c r="P1432" s="61">
        <v>43434</v>
      </c>
      <c r="Q1432" s="61">
        <v>43434</v>
      </c>
    </row>
    <row r="1433" spans="16:17" x14ac:dyDescent="0.25">
      <c r="P1433" s="61">
        <v>43435</v>
      </c>
      <c r="Q1433" s="61">
        <v>43435</v>
      </c>
    </row>
    <row r="1434" spans="16:17" x14ac:dyDescent="0.25">
      <c r="P1434" s="61">
        <v>43436</v>
      </c>
      <c r="Q1434" s="61">
        <v>43436</v>
      </c>
    </row>
    <row r="1435" spans="16:17" x14ac:dyDescent="0.25">
      <c r="P1435" s="61">
        <v>43437</v>
      </c>
      <c r="Q1435" s="61">
        <v>43437</v>
      </c>
    </row>
    <row r="1436" spans="16:17" x14ac:dyDescent="0.25">
      <c r="P1436" s="61">
        <v>43438</v>
      </c>
      <c r="Q1436" s="61">
        <v>43438</v>
      </c>
    </row>
    <row r="1437" spans="16:17" x14ac:dyDescent="0.25">
      <c r="P1437" s="61">
        <v>43439</v>
      </c>
      <c r="Q1437" s="61">
        <v>43439</v>
      </c>
    </row>
    <row r="1438" spans="16:17" x14ac:dyDescent="0.25">
      <c r="P1438" s="61">
        <v>43440</v>
      </c>
      <c r="Q1438" s="61">
        <v>43440</v>
      </c>
    </row>
    <row r="1439" spans="16:17" x14ac:dyDescent="0.25">
      <c r="P1439" s="61">
        <v>43441</v>
      </c>
      <c r="Q1439" s="61">
        <v>43441</v>
      </c>
    </row>
    <row r="1440" spans="16:17" x14ac:dyDescent="0.25">
      <c r="P1440" s="61">
        <v>43442</v>
      </c>
      <c r="Q1440" s="61">
        <v>43442</v>
      </c>
    </row>
    <row r="1441" spans="16:17" x14ac:dyDescent="0.25">
      <c r="P1441" s="61">
        <v>43443</v>
      </c>
      <c r="Q1441" s="61">
        <v>43443</v>
      </c>
    </row>
    <row r="1442" spans="16:17" x14ac:dyDescent="0.25">
      <c r="P1442" s="61">
        <v>43444</v>
      </c>
      <c r="Q1442" s="61">
        <v>43444</v>
      </c>
    </row>
    <row r="1443" spans="16:17" x14ac:dyDescent="0.25">
      <c r="P1443" s="61">
        <v>43445</v>
      </c>
      <c r="Q1443" s="61">
        <v>43445</v>
      </c>
    </row>
    <row r="1444" spans="16:17" x14ac:dyDescent="0.25">
      <c r="P1444" s="61">
        <v>43446</v>
      </c>
      <c r="Q1444" s="61">
        <v>43446</v>
      </c>
    </row>
    <row r="1445" spans="16:17" x14ac:dyDescent="0.25">
      <c r="P1445" s="61">
        <v>43447</v>
      </c>
      <c r="Q1445" s="61">
        <v>43447</v>
      </c>
    </row>
    <row r="1446" spans="16:17" x14ac:dyDescent="0.25">
      <c r="P1446" s="61">
        <v>43448</v>
      </c>
      <c r="Q1446" s="61">
        <v>43448</v>
      </c>
    </row>
    <row r="1447" spans="16:17" x14ac:dyDescent="0.25">
      <c r="P1447" s="61">
        <v>43449</v>
      </c>
      <c r="Q1447" s="61">
        <v>43449</v>
      </c>
    </row>
    <row r="1448" spans="16:17" x14ac:dyDescent="0.25">
      <c r="P1448" s="61">
        <v>43450</v>
      </c>
      <c r="Q1448" s="61">
        <v>43450</v>
      </c>
    </row>
    <row r="1449" spans="16:17" x14ac:dyDescent="0.25">
      <c r="P1449" s="61">
        <v>43451</v>
      </c>
      <c r="Q1449" s="61">
        <v>43451</v>
      </c>
    </row>
    <row r="1450" spans="16:17" x14ac:dyDescent="0.25">
      <c r="P1450" s="61">
        <v>43452</v>
      </c>
      <c r="Q1450" s="61">
        <v>43452</v>
      </c>
    </row>
    <row r="1451" spans="16:17" x14ac:dyDescent="0.25">
      <c r="P1451" s="61">
        <v>43453</v>
      </c>
      <c r="Q1451" s="61">
        <v>43453</v>
      </c>
    </row>
    <row r="1452" spans="16:17" x14ac:dyDescent="0.25">
      <c r="P1452" s="61">
        <v>43454</v>
      </c>
      <c r="Q1452" s="61">
        <v>43454</v>
      </c>
    </row>
    <row r="1453" spans="16:17" x14ac:dyDescent="0.25">
      <c r="P1453" s="61">
        <v>43455</v>
      </c>
      <c r="Q1453" s="61">
        <v>43455</v>
      </c>
    </row>
    <row r="1454" spans="16:17" x14ac:dyDescent="0.25">
      <c r="P1454" s="61">
        <v>43456</v>
      </c>
      <c r="Q1454" s="61">
        <v>43456</v>
      </c>
    </row>
    <row r="1455" spans="16:17" x14ac:dyDescent="0.25">
      <c r="P1455" s="61">
        <v>43457</v>
      </c>
      <c r="Q1455" s="61">
        <v>43457</v>
      </c>
    </row>
    <row r="1456" spans="16:17" x14ac:dyDescent="0.25">
      <c r="P1456" s="61">
        <v>43458</v>
      </c>
      <c r="Q1456" s="61">
        <v>43458</v>
      </c>
    </row>
    <row r="1457" spans="16:17" x14ac:dyDescent="0.25">
      <c r="P1457" s="61">
        <v>43459</v>
      </c>
      <c r="Q1457" s="61">
        <v>43459</v>
      </c>
    </row>
    <row r="1458" spans="16:17" x14ac:dyDescent="0.25">
      <c r="P1458" s="61">
        <v>43460</v>
      </c>
      <c r="Q1458" s="61">
        <v>43460</v>
      </c>
    </row>
    <row r="1459" spans="16:17" x14ac:dyDescent="0.25">
      <c r="P1459" s="61">
        <v>43461</v>
      </c>
      <c r="Q1459" s="61">
        <v>43461</v>
      </c>
    </row>
    <row r="1460" spans="16:17" x14ac:dyDescent="0.25">
      <c r="P1460" s="61">
        <v>43462</v>
      </c>
      <c r="Q1460" s="61">
        <v>43462</v>
      </c>
    </row>
    <row r="1461" spans="16:17" x14ac:dyDescent="0.25">
      <c r="P1461" s="61">
        <v>43463</v>
      </c>
      <c r="Q1461" s="61">
        <v>43463</v>
      </c>
    </row>
    <row r="1462" spans="16:17" x14ac:dyDescent="0.25">
      <c r="P1462" s="61">
        <v>43464</v>
      </c>
      <c r="Q1462" s="61">
        <v>43464</v>
      </c>
    </row>
    <row r="1463" spans="16:17" x14ac:dyDescent="0.25">
      <c r="P1463" s="61">
        <v>43465</v>
      </c>
      <c r="Q1463" s="61">
        <v>43465</v>
      </c>
    </row>
    <row r="1464" spans="16:17" x14ac:dyDescent="0.25">
      <c r="P1464" s="61">
        <v>43466</v>
      </c>
      <c r="Q1464" s="61">
        <v>43466</v>
      </c>
    </row>
    <row r="1465" spans="16:17" x14ac:dyDescent="0.25">
      <c r="P1465" s="61">
        <v>43467</v>
      </c>
      <c r="Q1465" s="61">
        <v>43467</v>
      </c>
    </row>
    <row r="1466" spans="16:17" x14ac:dyDescent="0.25">
      <c r="P1466" s="61">
        <v>43468</v>
      </c>
      <c r="Q1466" s="61">
        <v>43468</v>
      </c>
    </row>
    <row r="1467" spans="16:17" x14ac:dyDescent="0.25">
      <c r="P1467" s="61">
        <v>43469</v>
      </c>
      <c r="Q1467" s="61">
        <v>43469</v>
      </c>
    </row>
    <row r="1468" spans="16:17" x14ac:dyDescent="0.25">
      <c r="P1468" s="61">
        <v>43470</v>
      </c>
      <c r="Q1468" s="61">
        <v>43470</v>
      </c>
    </row>
    <row r="1469" spans="16:17" x14ac:dyDescent="0.25">
      <c r="P1469" s="61">
        <v>43471</v>
      </c>
      <c r="Q1469" s="61">
        <v>43471</v>
      </c>
    </row>
    <row r="1470" spans="16:17" x14ac:dyDescent="0.25">
      <c r="P1470" s="61">
        <v>43472</v>
      </c>
      <c r="Q1470" s="61">
        <v>43472</v>
      </c>
    </row>
    <row r="1471" spans="16:17" x14ac:dyDescent="0.25">
      <c r="P1471" s="61">
        <v>43473</v>
      </c>
      <c r="Q1471" s="61">
        <v>43473</v>
      </c>
    </row>
    <row r="1472" spans="16:17" x14ac:dyDescent="0.25">
      <c r="P1472" s="61">
        <v>43474</v>
      </c>
      <c r="Q1472" s="61">
        <v>43474</v>
      </c>
    </row>
    <row r="1473" spans="16:17" x14ac:dyDescent="0.25">
      <c r="P1473" s="61">
        <v>43475</v>
      </c>
      <c r="Q1473" s="61">
        <v>43475</v>
      </c>
    </row>
    <row r="1474" spans="16:17" x14ac:dyDescent="0.25">
      <c r="P1474" s="61">
        <v>43476</v>
      </c>
      <c r="Q1474" s="61">
        <v>43476</v>
      </c>
    </row>
    <row r="1475" spans="16:17" x14ac:dyDescent="0.25">
      <c r="P1475" s="61">
        <v>43477</v>
      </c>
      <c r="Q1475" s="61">
        <v>43477</v>
      </c>
    </row>
    <row r="1476" spans="16:17" x14ac:dyDescent="0.25">
      <c r="P1476" s="61">
        <v>43478</v>
      </c>
      <c r="Q1476" s="61">
        <v>43478</v>
      </c>
    </row>
    <row r="1477" spans="16:17" x14ac:dyDescent="0.25">
      <c r="P1477" s="61">
        <v>43479</v>
      </c>
      <c r="Q1477" s="61">
        <v>43479</v>
      </c>
    </row>
    <row r="1478" spans="16:17" x14ac:dyDescent="0.25">
      <c r="P1478" s="61">
        <v>43480</v>
      </c>
      <c r="Q1478" s="61">
        <v>43480</v>
      </c>
    </row>
    <row r="1479" spans="16:17" x14ac:dyDescent="0.25">
      <c r="P1479" s="61">
        <v>43481</v>
      </c>
      <c r="Q1479" s="61">
        <v>43481</v>
      </c>
    </row>
    <row r="1480" spans="16:17" x14ac:dyDescent="0.25">
      <c r="P1480" s="61">
        <v>43482</v>
      </c>
      <c r="Q1480" s="61">
        <v>43482</v>
      </c>
    </row>
    <row r="1481" spans="16:17" x14ac:dyDescent="0.25">
      <c r="P1481" s="61">
        <v>43483</v>
      </c>
      <c r="Q1481" s="61">
        <v>43483</v>
      </c>
    </row>
    <row r="1482" spans="16:17" x14ac:dyDescent="0.25">
      <c r="P1482" s="61">
        <v>43484</v>
      </c>
      <c r="Q1482" s="61">
        <v>43484</v>
      </c>
    </row>
    <row r="1483" spans="16:17" x14ac:dyDescent="0.25">
      <c r="P1483" s="61">
        <v>43485</v>
      </c>
      <c r="Q1483" s="61">
        <v>43485</v>
      </c>
    </row>
    <row r="1484" spans="16:17" x14ac:dyDescent="0.25">
      <c r="P1484" s="61">
        <v>43486</v>
      </c>
      <c r="Q1484" s="61">
        <v>43486</v>
      </c>
    </row>
    <row r="1485" spans="16:17" x14ac:dyDescent="0.25">
      <c r="P1485" s="61">
        <v>43487</v>
      </c>
      <c r="Q1485" s="61">
        <v>43487</v>
      </c>
    </row>
    <row r="1486" spans="16:17" x14ac:dyDescent="0.25">
      <c r="P1486" s="61">
        <v>43488</v>
      </c>
      <c r="Q1486" s="61">
        <v>43488</v>
      </c>
    </row>
    <row r="1487" spans="16:17" x14ac:dyDescent="0.25">
      <c r="P1487" s="61">
        <v>43489</v>
      </c>
      <c r="Q1487" s="61">
        <v>43489</v>
      </c>
    </row>
    <row r="1488" spans="16:17" x14ac:dyDescent="0.25">
      <c r="P1488" s="61">
        <v>43490</v>
      </c>
      <c r="Q1488" s="61">
        <v>43490</v>
      </c>
    </row>
    <row r="1489" spans="16:17" x14ac:dyDescent="0.25">
      <c r="P1489" s="61">
        <v>43491</v>
      </c>
      <c r="Q1489" s="61">
        <v>43491</v>
      </c>
    </row>
    <row r="1490" spans="16:17" x14ac:dyDescent="0.25">
      <c r="P1490" s="61">
        <v>43492</v>
      </c>
      <c r="Q1490" s="61">
        <v>43492</v>
      </c>
    </row>
    <row r="1491" spans="16:17" x14ac:dyDescent="0.25">
      <c r="P1491" s="61">
        <v>43493</v>
      </c>
      <c r="Q1491" s="61">
        <v>43493</v>
      </c>
    </row>
    <row r="1492" spans="16:17" x14ac:dyDescent="0.25">
      <c r="P1492" s="61">
        <v>43494</v>
      </c>
      <c r="Q1492" s="61">
        <v>43494</v>
      </c>
    </row>
    <row r="1493" spans="16:17" x14ac:dyDescent="0.25">
      <c r="P1493" s="61">
        <v>43495</v>
      </c>
      <c r="Q1493" s="61">
        <v>43495</v>
      </c>
    </row>
    <row r="1494" spans="16:17" x14ac:dyDescent="0.25">
      <c r="P1494" s="61">
        <v>43496</v>
      </c>
      <c r="Q1494" s="61">
        <v>43496</v>
      </c>
    </row>
    <row r="1495" spans="16:17" x14ac:dyDescent="0.25">
      <c r="P1495" s="61">
        <v>43497</v>
      </c>
      <c r="Q1495" s="61">
        <v>43497</v>
      </c>
    </row>
    <row r="1496" spans="16:17" x14ac:dyDescent="0.25">
      <c r="P1496" s="61">
        <v>43498</v>
      </c>
      <c r="Q1496" s="61">
        <v>43498</v>
      </c>
    </row>
    <row r="1497" spans="16:17" x14ac:dyDescent="0.25">
      <c r="P1497" s="61">
        <v>43499</v>
      </c>
      <c r="Q1497" s="61">
        <v>43499</v>
      </c>
    </row>
    <row r="1498" spans="16:17" x14ac:dyDescent="0.25">
      <c r="P1498" s="61">
        <v>43500</v>
      </c>
      <c r="Q1498" s="61">
        <v>43500</v>
      </c>
    </row>
    <row r="1499" spans="16:17" x14ac:dyDescent="0.25">
      <c r="P1499" s="61">
        <v>43501</v>
      </c>
      <c r="Q1499" s="61">
        <v>43501</v>
      </c>
    </row>
    <row r="1500" spans="16:17" x14ac:dyDescent="0.25">
      <c r="P1500" s="61">
        <v>43502</v>
      </c>
      <c r="Q1500" s="61">
        <v>43502</v>
      </c>
    </row>
    <row r="1501" spans="16:17" x14ac:dyDescent="0.25">
      <c r="P1501" s="61">
        <v>43503</v>
      </c>
      <c r="Q1501" s="61">
        <v>43503</v>
      </c>
    </row>
    <row r="1502" spans="16:17" x14ac:dyDescent="0.25">
      <c r="P1502" s="61">
        <v>43504</v>
      </c>
      <c r="Q1502" s="61">
        <v>43504</v>
      </c>
    </row>
    <row r="1503" spans="16:17" x14ac:dyDescent="0.25">
      <c r="P1503" s="61">
        <v>43505</v>
      </c>
      <c r="Q1503" s="61">
        <v>43505</v>
      </c>
    </row>
    <row r="1504" spans="16:17" x14ac:dyDescent="0.25">
      <c r="P1504" s="61">
        <v>43506</v>
      </c>
      <c r="Q1504" s="61">
        <v>43506</v>
      </c>
    </row>
    <row r="1505" spans="16:17" x14ac:dyDescent="0.25">
      <c r="P1505" s="61">
        <v>43507</v>
      </c>
      <c r="Q1505" s="61">
        <v>43507</v>
      </c>
    </row>
    <row r="1506" spans="16:17" x14ac:dyDescent="0.25">
      <c r="P1506" s="61">
        <v>43508</v>
      </c>
      <c r="Q1506" s="61">
        <v>43508</v>
      </c>
    </row>
    <row r="1507" spans="16:17" x14ac:dyDescent="0.25">
      <c r="P1507" s="61">
        <v>43509</v>
      </c>
      <c r="Q1507" s="61">
        <v>43509</v>
      </c>
    </row>
    <row r="1508" spans="16:17" x14ac:dyDescent="0.25">
      <c r="P1508" s="61">
        <v>43510</v>
      </c>
      <c r="Q1508" s="61">
        <v>43510</v>
      </c>
    </row>
    <row r="1509" spans="16:17" x14ac:dyDescent="0.25">
      <c r="P1509" s="61">
        <v>43511</v>
      </c>
      <c r="Q1509" s="61">
        <v>43511</v>
      </c>
    </row>
    <row r="1510" spans="16:17" x14ac:dyDescent="0.25">
      <c r="P1510" s="61">
        <v>43512</v>
      </c>
      <c r="Q1510" s="61">
        <v>43512</v>
      </c>
    </row>
    <row r="1511" spans="16:17" x14ac:dyDescent="0.25">
      <c r="P1511" s="61">
        <v>43513</v>
      </c>
      <c r="Q1511" s="61">
        <v>43513</v>
      </c>
    </row>
    <row r="1512" spans="16:17" x14ac:dyDescent="0.25">
      <c r="P1512" s="61">
        <v>43514</v>
      </c>
      <c r="Q1512" s="61">
        <v>43514</v>
      </c>
    </row>
    <row r="1513" spans="16:17" x14ac:dyDescent="0.25">
      <c r="P1513" s="61">
        <v>43515</v>
      </c>
      <c r="Q1513" s="61">
        <v>43515</v>
      </c>
    </row>
    <row r="1514" spans="16:17" x14ac:dyDescent="0.25">
      <c r="P1514" s="61">
        <v>43516</v>
      </c>
      <c r="Q1514" s="61">
        <v>43516</v>
      </c>
    </row>
    <row r="1515" spans="16:17" x14ac:dyDescent="0.25">
      <c r="P1515" s="61">
        <v>43517</v>
      </c>
      <c r="Q1515" s="61">
        <v>43517</v>
      </c>
    </row>
    <row r="1516" spans="16:17" x14ac:dyDescent="0.25">
      <c r="P1516" s="61">
        <v>43518</v>
      </c>
      <c r="Q1516" s="61">
        <v>43518</v>
      </c>
    </row>
    <row r="1517" spans="16:17" x14ac:dyDescent="0.25">
      <c r="P1517" s="61">
        <v>43519</v>
      </c>
      <c r="Q1517" s="61">
        <v>43519</v>
      </c>
    </row>
    <row r="1518" spans="16:17" x14ac:dyDescent="0.25">
      <c r="P1518" s="61">
        <v>43520</v>
      </c>
      <c r="Q1518" s="61">
        <v>43520</v>
      </c>
    </row>
    <row r="1519" spans="16:17" x14ac:dyDescent="0.25">
      <c r="P1519" s="61">
        <v>43521</v>
      </c>
      <c r="Q1519" s="61">
        <v>43521</v>
      </c>
    </row>
    <row r="1520" spans="16:17" x14ac:dyDescent="0.25">
      <c r="P1520" s="61">
        <v>43522</v>
      </c>
      <c r="Q1520" s="61">
        <v>43522</v>
      </c>
    </row>
    <row r="1521" spans="16:17" x14ac:dyDescent="0.25">
      <c r="P1521" s="61">
        <v>43523</v>
      </c>
      <c r="Q1521" s="61">
        <v>43523</v>
      </c>
    </row>
    <row r="1522" spans="16:17" x14ac:dyDescent="0.25">
      <c r="P1522" s="61">
        <v>43524</v>
      </c>
      <c r="Q1522" s="61">
        <v>43524</v>
      </c>
    </row>
    <row r="1523" spans="16:17" x14ac:dyDescent="0.25">
      <c r="P1523" s="61">
        <v>43525</v>
      </c>
      <c r="Q1523" s="61">
        <v>43525</v>
      </c>
    </row>
    <row r="1524" spans="16:17" x14ac:dyDescent="0.25">
      <c r="P1524" s="61">
        <v>43526</v>
      </c>
      <c r="Q1524" s="61">
        <v>43526</v>
      </c>
    </row>
    <row r="1525" spans="16:17" x14ac:dyDescent="0.25">
      <c r="P1525" s="61">
        <v>43527</v>
      </c>
      <c r="Q1525" s="61">
        <v>43527</v>
      </c>
    </row>
    <row r="1526" spans="16:17" x14ac:dyDescent="0.25">
      <c r="P1526" s="61">
        <v>43528</v>
      </c>
      <c r="Q1526" s="61">
        <v>43528</v>
      </c>
    </row>
    <row r="1527" spans="16:17" x14ac:dyDescent="0.25">
      <c r="P1527" s="61">
        <v>43529</v>
      </c>
      <c r="Q1527" s="61">
        <v>43529</v>
      </c>
    </row>
    <row r="1528" spans="16:17" x14ac:dyDescent="0.25">
      <c r="P1528" s="61">
        <v>43530</v>
      </c>
      <c r="Q1528" s="61">
        <v>43530</v>
      </c>
    </row>
    <row r="1529" spans="16:17" x14ac:dyDescent="0.25">
      <c r="P1529" s="61">
        <v>43531</v>
      </c>
      <c r="Q1529" s="61">
        <v>43531</v>
      </c>
    </row>
    <row r="1530" spans="16:17" x14ac:dyDescent="0.25">
      <c r="P1530" s="61">
        <v>43532</v>
      </c>
      <c r="Q1530" s="61">
        <v>43532</v>
      </c>
    </row>
    <row r="1531" spans="16:17" x14ac:dyDescent="0.25">
      <c r="P1531" s="61">
        <v>43533</v>
      </c>
      <c r="Q1531" s="61">
        <v>43533</v>
      </c>
    </row>
    <row r="1532" spans="16:17" x14ac:dyDescent="0.25">
      <c r="P1532" s="61">
        <v>43534</v>
      </c>
      <c r="Q1532" s="61">
        <v>43534</v>
      </c>
    </row>
    <row r="1533" spans="16:17" x14ac:dyDescent="0.25">
      <c r="P1533" s="61">
        <v>43535</v>
      </c>
      <c r="Q1533" s="61">
        <v>43535</v>
      </c>
    </row>
    <row r="1534" spans="16:17" x14ac:dyDescent="0.25">
      <c r="P1534" s="61">
        <v>43536</v>
      </c>
      <c r="Q1534" s="61">
        <v>43536</v>
      </c>
    </row>
    <row r="1535" spans="16:17" x14ac:dyDescent="0.25">
      <c r="P1535" s="61">
        <v>43537</v>
      </c>
      <c r="Q1535" s="61">
        <v>43537</v>
      </c>
    </row>
    <row r="1536" spans="16:17" x14ac:dyDescent="0.25">
      <c r="P1536" s="61">
        <v>43538</v>
      </c>
      <c r="Q1536" s="61">
        <v>43538</v>
      </c>
    </row>
    <row r="1537" spans="16:17" x14ac:dyDescent="0.25">
      <c r="P1537" s="61">
        <v>43539</v>
      </c>
      <c r="Q1537" s="61">
        <v>43539</v>
      </c>
    </row>
    <row r="1538" spans="16:17" x14ac:dyDescent="0.25">
      <c r="P1538" s="61">
        <v>43540</v>
      </c>
      <c r="Q1538" s="61">
        <v>43540</v>
      </c>
    </row>
    <row r="1539" spans="16:17" x14ac:dyDescent="0.25">
      <c r="P1539" s="61">
        <v>43541</v>
      </c>
      <c r="Q1539" s="61">
        <v>43541</v>
      </c>
    </row>
    <row r="1540" spans="16:17" x14ac:dyDescent="0.25">
      <c r="P1540" s="61">
        <v>43542</v>
      </c>
      <c r="Q1540" s="61">
        <v>43542</v>
      </c>
    </row>
    <row r="1541" spans="16:17" x14ac:dyDescent="0.25">
      <c r="P1541" s="61">
        <v>43543</v>
      </c>
      <c r="Q1541" s="61">
        <v>43543</v>
      </c>
    </row>
    <row r="1542" spans="16:17" x14ac:dyDescent="0.25">
      <c r="P1542" s="61">
        <v>43544</v>
      </c>
      <c r="Q1542" s="61">
        <v>43544</v>
      </c>
    </row>
    <row r="1543" spans="16:17" x14ac:dyDescent="0.25">
      <c r="P1543" s="61">
        <v>43545</v>
      </c>
      <c r="Q1543" s="61">
        <v>43545</v>
      </c>
    </row>
    <row r="1544" spans="16:17" x14ac:dyDescent="0.25">
      <c r="P1544" s="61">
        <v>43546</v>
      </c>
      <c r="Q1544" s="61">
        <v>43546</v>
      </c>
    </row>
    <row r="1545" spans="16:17" x14ac:dyDescent="0.25">
      <c r="P1545" s="61">
        <v>43547</v>
      </c>
      <c r="Q1545" s="61">
        <v>43547</v>
      </c>
    </row>
    <row r="1546" spans="16:17" x14ac:dyDescent="0.25">
      <c r="P1546" s="61">
        <v>43548</v>
      </c>
      <c r="Q1546" s="61">
        <v>43548</v>
      </c>
    </row>
    <row r="1547" spans="16:17" x14ac:dyDescent="0.25">
      <c r="P1547" s="61">
        <v>43549</v>
      </c>
      <c r="Q1547" s="61">
        <v>43549</v>
      </c>
    </row>
    <row r="1548" spans="16:17" x14ac:dyDescent="0.25">
      <c r="P1548" s="61">
        <v>43550</v>
      </c>
      <c r="Q1548" s="61">
        <v>43550</v>
      </c>
    </row>
    <row r="1549" spans="16:17" x14ac:dyDescent="0.25">
      <c r="P1549" s="61">
        <v>43551</v>
      </c>
      <c r="Q1549" s="61">
        <v>43551</v>
      </c>
    </row>
    <row r="1550" spans="16:17" x14ac:dyDescent="0.25">
      <c r="P1550" s="61">
        <v>43552</v>
      </c>
      <c r="Q1550" s="61">
        <v>43552</v>
      </c>
    </row>
    <row r="1551" spans="16:17" x14ac:dyDescent="0.25">
      <c r="P1551" s="61">
        <v>43553</v>
      </c>
      <c r="Q1551" s="61">
        <v>43553</v>
      </c>
    </row>
    <row r="1552" spans="16:17" x14ac:dyDescent="0.25">
      <c r="P1552" s="61">
        <v>43554</v>
      </c>
      <c r="Q1552" s="61">
        <v>43554</v>
      </c>
    </row>
    <row r="1553" spans="16:17" x14ac:dyDescent="0.25">
      <c r="P1553" s="61">
        <v>43555</v>
      </c>
      <c r="Q1553" s="61">
        <v>43555</v>
      </c>
    </row>
    <row r="1554" spans="16:17" x14ac:dyDescent="0.25">
      <c r="P1554" s="61">
        <v>43556</v>
      </c>
      <c r="Q1554" s="61">
        <v>43556</v>
      </c>
    </row>
    <row r="1555" spans="16:17" x14ac:dyDescent="0.25">
      <c r="P1555" s="61">
        <v>43557</v>
      </c>
      <c r="Q1555" s="61">
        <v>43557</v>
      </c>
    </row>
    <row r="1556" spans="16:17" x14ac:dyDescent="0.25">
      <c r="P1556" s="61">
        <v>43558</v>
      </c>
      <c r="Q1556" s="61">
        <v>43558</v>
      </c>
    </row>
    <row r="1557" spans="16:17" x14ac:dyDescent="0.25">
      <c r="P1557" s="61">
        <v>43559</v>
      </c>
      <c r="Q1557" s="61">
        <v>43559</v>
      </c>
    </row>
    <row r="1558" spans="16:17" x14ac:dyDescent="0.25">
      <c r="P1558" s="61">
        <v>43560</v>
      </c>
      <c r="Q1558" s="61">
        <v>43560</v>
      </c>
    </row>
    <row r="1559" spans="16:17" x14ac:dyDescent="0.25">
      <c r="P1559" s="61">
        <v>43561</v>
      </c>
      <c r="Q1559" s="61">
        <v>43561</v>
      </c>
    </row>
    <row r="1560" spans="16:17" x14ac:dyDescent="0.25">
      <c r="P1560" s="61">
        <v>43562</v>
      </c>
      <c r="Q1560" s="61">
        <v>43562</v>
      </c>
    </row>
    <row r="1561" spans="16:17" x14ac:dyDescent="0.25">
      <c r="P1561" s="61">
        <v>43563</v>
      </c>
      <c r="Q1561" s="61">
        <v>43563</v>
      </c>
    </row>
    <row r="1562" spans="16:17" x14ac:dyDescent="0.25">
      <c r="P1562" s="61">
        <v>43564</v>
      </c>
      <c r="Q1562" s="61">
        <v>43564</v>
      </c>
    </row>
    <row r="1563" spans="16:17" x14ac:dyDescent="0.25">
      <c r="P1563" s="61">
        <v>43565</v>
      </c>
      <c r="Q1563" s="61">
        <v>43565</v>
      </c>
    </row>
    <row r="1564" spans="16:17" x14ac:dyDescent="0.25">
      <c r="P1564" s="61">
        <v>43566</v>
      </c>
      <c r="Q1564" s="61">
        <v>43566</v>
      </c>
    </row>
    <row r="1565" spans="16:17" x14ac:dyDescent="0.25">
      <c r="P1565" s="61">
        <v>43567</v>
      </c>
      <c r="Q1565" s="61">
        <v>43567</v>
      </c>
    </row>
    <row r="1566" spans="16:17" x14ac:dyDescent="0.25">
      <c r="P1566" s="61">
        <v>43568</v>
      </c>
      <c r="Q1566" s="61">
        <v>43568</v>
      </c>
    </row>
    <row r="1567" spans="16:17" x14ac:dyDescent="0.25">
      <c r="P1567" s="61">
        <v>43569</v>
      </c>
      <c r="Q1567" s="61">
        <v>43569</v>
      </c>
    </row>
    <row r="1568" spans="16:17" x14ac:dyDescent="0.25">
      <c r="P1568" s="61">
        <v>43570</v>
      </c>
      <c r="Q1568" s="61">
        <v>43570</v>
      </c>
    </row>
    <row r="1569" spans="16:17" x14ac:dyDescent="0.25">
      <c r="P1569" s="61">
        <v>43571</v>
      </c>
      <c r="Q1569" s="61">
        <v>43571</v>
      </c>
    </row>
    <row r="1570" spans="16:17" x14ac:dyDescent="0.25">
      <c r="P1570" s="61">
        <v>43572</v>
      </c>
      <c r="Q1570" s="61">
        <v>43572</v>
      </c>
    </row>
    <row r="1571" spans="16:17" x14ac:dyDescent="0.25">
      <c r="P1571" s="61">
        <v>43573</v>
      </c>
      <c r="Q1571" s="61">
        <v>43573</v>
      </c>
    </row>
    <row r="1572" spans="16:17" x14ac:dyDescent="0.25">
      <c r="P1572" s="61">
        <v>43574</v>
      </c>
      <c r="Q1572" s="61">
        <v>43574</v>
      </c>
    </row>
    <row r="1573" spans="16:17" x14ac:dyDescent="0.25">
      <c r="P1573" s="61">
        <v>43575</v>
      </c>
      <c r="Q1573" s="61">
        <v>43575</v>
      </c>
    </row>
    <row r="1574" spans="16:17" x14ac:dyDescent="0.25">
      <c r="P1574" s="61">
        <v>43576</v>
      </c>
      <c r="Q1574" s="61">
        <v>43576</v>
      </c>
    </row>
    <row r="1575" spans="16:17" x14ac:dyDescent="0.25">
      <c r="P1575" s="61">
        <v>43577</v>
      </c>
      <c r="Q1575" s="61">
        <v>43577</v>
      </c>
    </row>
    <row r="1576" spans="16:17" x14ac:dyDescent="0.25">
      <c r="P1576" s="61">
        <v>43578</v>
      </c>
      <c r="Q1576" s="61">
        <v>43578</v>
      </c>
    </row>
    <row r="1577" spans="16:17" x14ac:dyDescent="0.25">
      <c r="P1577" s="61">
        <v>43579</v>
      </c>
      <c r="Q1577" s="61">
        <v>43579</v>
      </c>
    </row>
    <row r="1578" spans="16:17" x14ac:dyDescent="0.25">
      <c r="P1578" s="61">
        <v>43580</v>
      </c>
      <c r="Q1578" s="61">
        <v>43580</v>
      </c>
    </row>
    <row r="1579" spans="16:17" x14ac:dyDescent="0.25">
      <c r="P1579" s="61">
        <v>43581</v>
      </c>
      <c r="Q1579" s="61">
        <v>43581</v>
      </c>
    </row>
    <row r="1580" spans="16:17" x14ac:dyDescent="0.25">
      <c r="P1580" s="61">
        <v>43582</v>
      </c>
      <c r="Q1580" s="61">
        <v>43582</v>
      </c>
    </row>
    <row r="1581" spans="16:17" x14ac:dyDescent="0.25">
      <c r="P1581" s="61">
        <v>43583</v>
      </c>
      <c r="Q1581" s="61">
        <v>43583</v>
      </c>
    </row>
    <row r="1582" spans="16:17" x14ac:dyDescent="0.25">
      <c r="P1582" s="61">
        <v>43584</v>
      </c>
      <c r="Q1582" s="61">
        <v>43584</v>
      </c>
    </row>
    <row r="1583" spans="16:17" x14ac:dyDescent="0.25">
      <c r="P1583" s="61">
        <v>43585</v>
      </c>
      <c r="Q1583" s="61">
        <v>43585</v>
      </c>
    </row>
    <row r="1584" spans="16:17" x14ac:dyDescent="0.25">
      <c r="P1584" s="61">
        <v>43586</v>
      </c>
      <c r="Q1584" s="61">
        <v>43586</v>
      </c>
    </row>
    <row r="1585" spans="16:17" x14ac:dyDescent="0.25">
      <c r="P1585" s="61">
        <v>43587</v>
      </c>
      <c r="Q1585" s="61">
        <v>43587</v>
      </c>
    </row>
    <row r="1586" spans="16:17" x14ac:dyDescent="0.25">
      <c r="P1586" s="61">
        <v>43588</v>
      </c>
      <c r="Q1586" s="61">
        <v>43588</v>
      </c>
    </row>
    <row r="1587" spans="16:17" x14ac:dyDescent="0.25">
      <c r="P1587" s="61">
        <v>43589</v>
      </c>
      <c r="Q1587" s="61">
        <v>43589</v>
      </c>
    </row>
    <row r="1588" spans="16:17" x14ac:dyDescent="0.25">
      <c r="P1588" s="61">
        <v>43590</v>
      </c>
      <c r="Q1588" s="61">
        <v>43590</v>
      </c>
    </row>
    <row r="1589" spans="16:17" x14ac:dyDescent="0.25">
      <c r="P1589" s="61">
        <v>43591</v>
      </c>
      <c r="Q1589" s="61">
        <v>43591</v>
      </c>
    </row>
    <row r="1590" spans="16:17" x14ac:dyDescent="0.25">
      <c r="P1590" s="61">
        <v>43592</v>
      </c>
      <c r="Q1590" s="61">
        <v>43592</v>
      </c>
    </row>
    <row r="1591" spans="16:17" x14ac:dyDescent="0.25">
      <c r="P1591" s="61">
        <v>43593</v>
      </c>
      <c r="Q1591" s="61">
        <v>43593</v>
      </c>
    </row>
    <row r="1592" spans="16:17" x14ac:dyDescent="0.25">
      <c r="P1592" s="61">
        <v>43594</v>
      </c>
      <c r="Q1592" s="61">
        <v>43594</v>
      </c>
    </row>
    <row r="1593" spans="16:17" x14ac:dyDescent="0.25">
      <c r="P1593" s="61">
        <v>43595</v>
      </c>
      <c r="Q1593" s="61">
        <v>43595</v>
      </c>
    </row>
    <row r="1594" spans="16:17" x14ac:dyDescent="0.25">
      <c r="P1594" s="61">
        <v>43596</v>
      </c>
      <c r="Q1594" s="61">
        <v>43596</v>
      </c>
    </row>
    <row r="1595" spans="16:17" x14ac:dyDescent="0.25">
      <c r="P1595" s="61">
        <v>43597</v>
      </c>
      <c r="Q1595" s="61">
        <v>43597</v>
      </c>
    </row>
    <row r="1596" spans="16:17" x14ac:dyDescent="0.25">
      <c r="P1596" s="61">
        <v>43598</v>
      </c>
      <c r="Q1596" s="61">
        <v>43598</v>
      </c>
    </row>
    <row r="1597" spans="16:17" x14ac:dyDescent="0.25">
      <c r="P1597" s="61">
        <v>43599</v>
      </c>
      <c r="Q1597" s="61">
        <v>43599</v>
      </c>
    </row>
    <row r="1598" spans="16:17" x14ac:dyDescent="0.25">
      <c r="P1598" s="61">
        <v>43600</v>
      </c>
      <c r="Q1598" s="61">
        <v>43600</v>
      </c>
    </row>
    <row r="1599" spans="16:17" x14ac:dyDescent="0.25">
      <c r="P1599" s="61">
        <v>43601</v>
      </c>
      <c r="Q1599" s="61">
        <v>43601</v>
      </c>
    </row>
    <row r="1600" spans="16:17" x14ac:dyDescent="0.25">
      <c r="P1600" s="61">
        <v>43602</v>
      </c>
      <c r="Q1600" s="61">
        <v>43602</v>
      </c>
    </row>
    <row r="1601" spans="16:17" x14ac:dyDescent="0.25">
      <c r="P1601" s="61">
        <v>43603</v>
      </c>
      <c r="Q1601" s="61">
        <v>43603</v>
      </c>
    </row>
    <row r="1602" spans="16:17" x14ac:dyDescent="0.25">
      <c r="P1602" s="61">
        <v>43604</v>
      </c>
      <c r="Q1602" s="61">
        <v>43604</v>
      </c>
    </row>
    <row r="1603" spans="16:17" x14ac:dyDescent="0.25">
      <c r="P1603" s="61">
        <v>43605</v>
      </c>
      <c r="Q1603" s="61">
        <v>43605</v>
      </c>
    </row>
    <row r="1604" spans="16:17" x14ac:dyDescent="0.25">
      <c r="P1604" s="61">
        <v>43606</v>
      </c>
      <c r="Q1604" s="61">
        <v>43606</v>
      </c>
    </row>
    <row r="1605" spans="16:17" x14ac:dyDescent="0.25">
      <c r="P1605" s="61">
        <v>43607</v>
      </c>
      <c r="Q1605" s="61">
        <v>43607</v>
      </c>
    </row>
    <row r="1606" spans="16:17" x14ac:dyDescent="0.25">
      <c r="P1606" s="61">
        <v>43608</v>
      </c>
      <c r="Q1606" s="61">
        <v>43608</v>
      </c>
    </row>
    <row r="1607" spans="16:17" x14ac:dyDescent="0.25">
      <c r="P1607" s="61">
        <v>43609</v>
      </c>
      <c r="Q1607" s="61">
        <v>43609</v>
      </c>
    </row>
    <row r="1608" spans="16:17" x14ac:dyDescent="0.25">
      <c r="P1608" s="61">
        <v>43610</v>
      </c>
      <c r="Q1608" s="61">
        <v>43610</v>
      </c>
    </row>
    <row r="1609" spans="16:17" x14ac:dyDescent="0.25">
      <c r="P1609" s="61">
        <v>43611</v>
      </c>
      <c r="Q1609" s="61">
        <v>43611</v>
      </c>
    </row>
    <row r="1610" spans="16:17" x14ac:dyDescent="0.25">
      <c r="P1610" s="61">
        <v>43612</v>
      </c>
      <c r="Q1610" s="61">
        <v>43612</v>
      </c>
    </row>
    <row r="1611" spans="16:17" x14ac:dyDescent="0.25">
      <c r="P1611" s="61">
        <v>43613</v>
      </c>
      <c r="Q1611" s="61">
        <v>43613</v>
      </c>
    </row>
    <row r="1612" spans="16:17" x14ac:dyDescent="0.25">
      <c r="P1612" s="61">
        <v>43614</v>
      </c>
      <c r="Q1612" s="61">
        <v>43614</v>
      </c>
    </row>
    <row r="1613" spans="16:17" x14ac:dyDescent="0.25">
      <c r="P1613" s="61">
        <v>43615</v>
      </c>
      <c r="Q1613" s="61">
        <v>43615</v>
      </c>
    </row>
    <row r="1614" spans="16:17" x14ac:dyDescent="0.25">
      <c r="P1614" s="61">
        <v>43616</v>
      </c>
      <c r="Q1614" s="61">
        <v>43616</v>
      </c>
    </row>
    <row r="1615" spans="16:17" x14ac:dyDescent="0.25">
      <c r="P1615" s="61">
        <v>43617</v>
      </c>
      <c r="Q1615" s="61">
        <v>43617</v>
      </c>
    </row>
    <row r="1616" spans="16:17" x14ac:dyDescent="0.25">
      <c r="P1616" s="61">
        <v>43618</v>
      </c>
      <c r="Q1616" s="61">
        <v>43618</v>
      </c>
    </row>
    <row r="1617" spans="16:17" x14ac:dyDescent="0.25">
      <c r="P1617" s="61">
        <v>43619</v>
      </c>
      <c r="Q1617" s="61">
        <v>43619</v>
      </c>
    </row>
    <row r="1618" spans="16:17" x14ac:dyDescent="0.25">
      <c r="P1618" s="61">
        <v>43620</v>
      </c>
      <c r="Q1618" s="61">
        <v>43620</v>
      </c>
    </row>
    <row r="1619" spans="16:17" x14ac:dyDescent="0.25">
      <c r="P1619" s="61">
        <v>43621</v>
      </c>
      <c r="Q1619" s="61">
        <v>43621</v>
      </c>
    </row>
    <row r="1620" spans="16:17" x14ac:dyDescent="0.25">
      <c r="P1620" s="61">
        <v>43622</v>
      </c>
      <c r="Q1620" s="61">
        <v>43622</v>
      </c>
    </row>
    <row r="1621" spans="16:17" x14ac:dyDescent="0.25">
      <c r="P1621" s="61">
        <v>43623</v>
      </c>
      <c r="Q1621" s="61">
        <v>43623</v>
      </c>
    </row>
    <row r="1622" spans="16:17" x14ac:dyDescent="0.25">
      <c r="P1622" s="61">
        <v>43624</v>
      </c>
      <c r="Q1622" s="61">
        <v>43624</v>
      </c>
    </row>
    <row r="1623" spans="16:17" x14ac:dyDescent="0.25">
      <c r="P1623" s="61">
        <v>43625</v>
      </c>
      <c r="Q1623" s="61">
        <v>43625</v>
      </c>
    </row>
    <row r="1624" spans="16:17" x14ac:dyDescent="0.25">
      <c r="P1624" s="61">
        <v>43626</v>
      </c>
      <c r="Q1624" s="61">
        <v>43626</v>
      </c>
    </row>
    <row r="1625" spans="16:17" x14ac:dyDescent="0.25">
      <c r="P1625" s="61">
        <v>43627</v>
      </c>
      <c r="Q1625" s="61">
        <v>43627</v>
      </c>
    </row>
    <row r="1626" spans="16:17" x14ac:dyDescent="0.25">
      <c r="P1626" s="61">
        <v>43628</v>
      </c>
      <c r="Q1626" s="61">
        <v>43628</v>
      </c>
    </row>
    <row r="1627" spans="16:17" x14ac:dyDescent="0.25">
      <c r="P1627" s="61">
        <v>43629</v>
      </c>
      <c r="Q1627" s="61">
        <v>43629</v>
      </c>
    </row>
    <row r="1628" spans="16:17" x14ac:dyDescent="0.25">
      <c r="P1628" s="61">
        <v>43630</v>
      </c>
      <c r="Q1628" s="61">
        <v>43630</v>
      </c>
    </row>
    <row r="1629" spans="16:17" x14ac:dyDescent="0.25">
      <c r="P1629" s="61">
        <v>43631</v>
      </c>
      <c r="Q1629" s="61">
        <v>43631</v>
      </c>
    </row>
    <row r="1630" spans="16:17" x14ac:dyDescent="0.25">
      <c r="P1630" s="61">
        <v>43632</v>
      </c>
      <c r="Q1630" s="61">
        <v>43632</v>
      </c>
    </row>
    <row r="1631" spans="16:17" x14ac:dyDescent="0.25">
      <c r="P1631" s="61">
        <v>43633</v>
      </c>
      <c r="Q1631" s="61">
        <v>43633</v>
      </c>
    </row>
    <row r="1632" spans="16:17" x14ac:dyDescent="0.25">
      <c r="P1632" s="61">
        <v>43634</v>
      </c>
      <c r="Q1632" s="61">
        <v>43634</v>
      </c>
    </row>
    <row r="1633" spans="16:17" x14ac:dyDescent="0.25">
      <c r="P1633" s="61">
        <v>43635</v>
      </c>
      <c r="Q1633" s="61">
        <v>43635</v>
      </c>
    </row>
    <row r="1634" spans="16:17" x14ac:dyDescent="0.25">
      <c r="P1634" s="61">
        <v>43636</v>
      </c>
      <c r="Q1634" s="61">
        <v>43636</v>
      </c>
    </row>
    <row r="1635" spans="16:17" x14ac:dyDescent="0.25">
      <c r="P1635" s="61">
        <v>43637</v>
      </c>
      <c r="Q1635" s="61">
        <v>43637</v>
      </c>
    </row>
    <row r="1636" spans="16:17" x14ac:dyDescent="0.25">
      <c r="P1636" s="61">
        <v>43638</v>
      </c>
      <c r="Q1636" s="61">
        <v>43638</v>
      </c>
    </row>
    <row r="1637" spans="16:17" x14ac:dyDescent="0.25">
      <c r="P1637" s="61">
        <v>43639</v>
      </c>
      <c r="Q1637" s="61">
        <v>43639</v>
      </c>
    </row>
    <row r="1638" spans="16:17" x14ac:dyDescent="0.25">
      <c r="P1638" s="61">
        <v>43640</v>
      </c>
      <c r="Q1638" s="61">
        <v>43640</v>
      </c>
    </row>
    <row r="1639" spans="16:17" x14ac:dyDescent="0.25">
      <c r="P1639" s="61">
        <v>43641</v>
      </c>
      <c r="Q1639" s="61">
        <v>43641</v>
      </c>
    </row>
    <row r="1640" spans="16:17" x14ac:dyDescent="0.25">
      <c r="P1640" s="61">
        <v>43642</v>
      </c>
      <c r="Q1640" s="61">
        <v>43642</v>
      </c>
    </row>
    <row r="1641" spans="16:17" x14ac:dyDescent="0.25">
      <c r="P1641" s="61">
        <v>43643</v>
      </c>
      <c r="Q1641" s="61">
        <v>43643</v>
      </c>
    </row>
    <row r="1642" spans="16:17" x14ac:dyDescent="0.25">
      <c r="P1642" s="61">
        <v>43644</v>
      </c>
      <c r="Q1642" s="61">
        <v>43644</v>
      </c>
    </row>
    <row r="1643" spans="16:17" x14ac:dyDescent="0.25">
      <c r="P1643" s="61">
        <v>43645</v>
      </c>
      <c r="Q1643" s="61">
        <v>43645</v>
      </c>
    </row>
    <row r="1644" spans="16:17" x14ac:dyDescent="0.25">
      <c r="P1644" s="61">
        <v>43646</v>
      </c>
      <c r="Q1644" s="61">
        <v>43646</v>
      </c>
    </row>
    <row r="1645" spans="16:17" x14ac:dyDescent="0.25">
      <c r="P1645" s="61">
        <v>43647</v>
      </c>
      <c r="Q1645" s="61">
        <v>43647</v>
      </c>
    </row>
    <row r="1646" spans="16:17" x14ac:dyDescent="0.25">
      <c r="P1646" s="61">
        <v>43648</v>
      </c>
      <c r="Q1646" s="61">
        <v>43648</v>
      </c>
    </row>
    <row r="1647" spans="16:17" x14ac:dyDescent="0.25">
      <c r="P1647" s="61">
        <v>43649</v>
      </c>
      <c r="Q1647" s="61">
        <v>43649</v>
      </c>
    </row>
    <row r="1648" spans="16:17" x14ac:dyDescent="0.25">
      <c r="P1648" s="61">
        <v>43650</v>
      </c>
      <c r="Q1648" s="61">
        <v>43650</v>
      </c>
    </row>
    <row r="1649" spans="16:17" x14ac:dyDescent="0.25">
      <c r="P1649" s="61">
        <v>43651</v>
      </c>
      <c r="Q1649" s="61">
        <v>43651</v>
      </c>
    </row>
    <row r="1650" spans="16:17" x14ac:dyDescent="0.25">
      <c r="P1650" s="61">
        <v>43652</v>
      </c>
      <c r="Q1650" s="61">
        <v>43652</v>
      </c>
    </row>
    <row r="1651" spans="16:17" x14ac:dyDescent="0.25">
      <c r="P1651" s="61">
        <v>43653</v>
      </c>
      <c r="Q1651" s="61">
        <v>43653</v>
      </c>
    </row>
    <row r="1652" spans="16:17" x14ac:dyDescent="0.25">
      <c r="P1652" s="61">
        <v>43654</v>
      </c>
      <c r="Q1652" s="61">
        <v>43654</v>
      </c>
    </row>
    <row r="1653" spans="16:17" x14ac:dyDescent="0.25">
      <c r="P1653" s="61">
        <v>43655</v>
      </c>
      <c r="Q1653" s="61">
        <v>43655</v>
      </c>
    </row>
    <row r="1654" spans="16:17" x14ac:dyDescent="0.25">
      <c r="P1654" s="61">
        <v>43656</v>
      </c>
      <c r="Q1654" s="61">
        <v>43656</v>
      </c>
    </row>
    <row r="1655" spans="16:17" x14ac:dyDescent="0.25">
      <c r="P1655" s="61">
        <v>43657</v>
      </c>
      <c r="Q1655" s="61">
        <v>43657</v>
      </c>
    </row>
    <row r="1656" spans="16:17" x14ac:dyDescent="0.25">
      <c r="P1656" s="61">
        <v>43658</v>
      </c>
      <c r="Q1656" s="61">
        <v>43658</v>
      </c>
    </row>
    <row r="1657" spans="16:17" x14ac:dyDescent="0.25">
      <c r="P1657" s="61">
        <v>43659</v>
      </c>
      <c r="Q1657" s="61">
        <v>43659</v>
      </c>
    </row>
    <row r="1658" spans="16:17" x14ac:dyDescent="0.25">
      <c r="P1658" s="61">
        <v>43660</v>
      </c>
      <c r="Q1658" s="61">
        <v>43660</v>
      </c>
    </row>
    <row r="1659" spans="16:17" x14ac:dyDescent="0.25">
      <c r="P1659" s="61">
        <v>43661</v>
      </c>
      <c r="Q1659" s="61">
        <v>43661</v>
      </c>
    </row>
    <row r="1660" spans="16:17" x14ac:dyDescent="0.25">
      <c r="P1660" s="61">
        <v>43662</v>
      </c>
      <c r="Q1660" s="61">
        <v>43662</v>
      </c>
    </row>
    <row r="1661" spans="16:17" x14ac:dyDescent="0.25">
      <c r="P1661" s="61">
        <v>43663</v>
      </c>
      <c r="Q1661" s="61">
        <v>43663</v>
      </c>
    </row>
    <row r="1662" spans="16:17" x14ac:dyDescent="0.25">
      <c r="P1662" s="61">
        <v>43664</v>
      </c>
      <c r="Q1662" s="61">
        <v>43664</v>
      </c>
    </row>
    <row r="1663" spans="16:17" x14ac:dyDescent="0.25">
      <c r="P1663" s="61">
        <v>43665</v>
      </c>
      <c r="Q1663" s="61">
        <v>43665</v>
      </c>
    </row>
    <row r="1664" spans="16:17" x14ac:dyDescent="0.25">
      <c r="P1664" s="61">
        <v>43666</v>
      </c>
      <c r="Q1664" s="61">
        <v>43666</v>
      </c>
    </row>
    <row r="1665" spans="16:17" x14ac:dyDescent="0.25">
      <c r="P1665" s="61">
        <v>43667</v>
      </c>
      <c r="Q1665" s="61">
        <v>43667</v>
      </c>
    </row>
    <row r="1666" spans="16:17" x14ac:dyDescent="0.25">
      <c r="P1666" s="61">
        <v>43668</v>
      </c>
      <c r="Q1666" s="61">
        <v>43668</v>
      </c>
    </row>
    <row r="1667" spans="16:17" x14ac:dyDescent="0.25">
      <c r="P1667" s="61">
        <v>43669</v>
      </c>
      <c r="Q1667" s="61">
        <v>43669</v>
      </c>
    </row>
    <row r="1668" spans="16:17" x14ac:dyDescent="0.25">
      <c r="P1668" s="61">
        <v>43670</v>
      </c>
      <c r="Q1668" s="61">
        <v>43670</v>
      </c>
    </row>
    <row r="1669" spans="16:17" x14ac:dyDescent="0.25">
      <c r="P1669" s="61">
        <v>43671</v>
      </c>
      <c r="Q1669" s="61">
        <v>43671</v>
      </c>
    </row>
    <row r="1670" spans="16:17" x14ac:dyDescent="0.25">
      <c r="P1670" s="61">
        <v>43672</v>
      </c>
      <c r="Q1670" s="61">
        <v>43672</v>
      </c>
    </row>
    <row r="1671" spans="16:17" x14ac:dyDescent="0.25">
      <c r="P1671" s="61">
        <v>43673</v>
      </c>
      <c r="Q1671" s="61">
        <v>43673</v>
      </c>
    </row>
    <row r="1672" spans="16:17" x14ac:dyDescent="0.25">
      <c r="P1672" s="61">
        <v>43674</v>
      </c>
      <c r="Q1672" s="61">
        <v>43674</v>
      </c>
    </row>
    <row r="1673" spans="16:17" x14ac:dyDescent="0.25">
      <c r="P1673" s="61">
        <v>43675</v>
      </c>
      <c r="Q1673" s="61">
        <v>43675</v>
      </c>
    </row>
    <row r="1674" spans="16:17" x14ac:dyDescent="0.25">
      <c r="P1674" s="61">
        <v>43676</v>
      </c>
      <c r="Q1674" s="61">
        <v>43676</v>
      </c>
    </row>
    <row r="1675" spans="16:17" x14ac:dyDescent="0.25">
      <c r="P1675" s="61">
        <v>43677</v>
      </c>
      <c r="Q1675" s="61">
        <v>43677</v>
      </c>
    </row>
    <row r="1676" spans="16:17" x14ac:dyDescent="0.25">
      <c r="P1676" s="61">
        <v>43678</v>
      </c>
      <c r="Q1676" s="61">
        <v>43678</v>
      </c>
    </row>
    <row r="1677" spans="16:17" x14ac:dyDescent="0.25">
      <c r="P1677" s="61">
        <v>43679</v>
      </c>
      <c r="Q1677" s="61">
        <v>43679</v>
      </c>
    </row>
    <row r="1678" spans="16:17" x14ac:dyDescent="0.25">
      <c r="P1678" s="61">
        <v>43680</v>
      </c>
      <c r="Q1678" s="61">
        <v>43680</v>
      </c>
    </row>
    <row r="1679" spans="16:17" x14ac:dyDescent="0.25">
      <c r="P1679" s="61">
        <v>43681</v>
      </c>
      <c r="Q1679" s="61">
        <v>43681</v>
      </c>
    </row>
    <row r="1680" spans="16:17" x14ac:dyDescent="0.25">
      <c r="P1680" s="61">
        <v>43682</v>
      </c>
      <c r="Q1680" s="61">
        <v>43682</v>
      </c>
    </row>
    <row r="1681" spans="16:17" x14ac:dyDescent="0.25">
      <c r="P1681" s="61">
        <v>43683</v>
      </c>
      <c r="Q1681" s="61">
        <v>43683</v>
      </c>
    </row>
    <row r="1682" spans="16:17" x14ac:dyDescent="0.25">
      <c r="P1682" s="61">
        <v>43684</v>
      </c>
      <c r="Q1682" s="61">
        <v>43684</v>
      </c>
    </row>
    <row r="1683" spans="16:17" x14ac:dyDescent="0.25">
      <c r="P1683" s="61">
        <v>43685</v>
      </c>
      <c r="Q1683" s="61">
        <v>43685</v>
      </c>
    </row>
    <row r="1684" spans="16:17" x14ac:dyDescent="0.25">
      <c r="P1684" s="61">
        <v>43686</v>
      </c>
      <c r="Q1684" s="61">
        <v>43686</v>
      </c>
    </row>
    <row r="1685" spans="16:17" x14ac:dyDescent="0.25">
      <c r="P1685" s="61">
        <v>43687</v>
      </c>
      <c r="Q1685" s="61">
        <v>43687</v>
      </c>
    </row>
    <row r="1686" spans="16:17" x14ac:dyDescent="0.25">
      <c r="P1686" s="61">
        <v>43688</v>
      </c>
      <c r="Q1686" s="61">
        <v>43688</v>
      </c>
    </row>
    <row r="1687" spans="16:17" x14ac:dyDescent="0.25">
      <c r="P1687" s="61">
        <v>43689</v>
      </c>
      <c r="Q1687" s="61">
        <v>43689</v>
      </c>
    </row>
    <row r="1688" spans="16:17" x14ac:dyDescent="0.25">
      <c r="P1688" s="61">
        <v>43690</v>
      </c>
      <c r="Q1688" s="61">
        <v>43690</v>
      </c>
    </row>
    <row r="1689" spans="16:17" x14ac:dyDescent="0.25">
      <c r="P1689" s="61">
        <v>43691</v>
      </c>
      <c r="Q1689" s="61">
        <v>43691</v>
      </c>
    </row>
    <row r="1690" spans="16:17" x14ac:dyDescent="0.25">
      <c r="P1690" s="61">
        <v>43692</v>
      </c>
      <c r="Q1690" s="61">
        <v>43692</v>
      </c>
    </row>
    <row r="1691" spans="16:17" x14ac:dyDescent="0.25">
      <c r="P1691" s="61">
        <v>43693</v>
      </c>
      <c r="Q1691" s="61">
        <v>43693</v>
      </c>
    </row>
    <row r="1692" spans="16:17" x14ac:dyDescent="0.25">
      <c r="P1692" s="61">
        <v>43694</v>
      </c>
      <c r="Q1692" s="61">
        <v>43694</v>
      </c>
    </row>
    <row r="1693" spans="16:17" x14ac:dyDescent="0.25">
      <c r="P1693" s="61">
        <v>43695</v>
      </c>
      <c r="Q1693" s="61">
        <v>43695</v>
      </c>
    </row>
    <row r="1694" spans="16:17" x14ac:dyDescent="0.25">
      <c r="P1694" s="61">
        <v>43696</v>
      </c>
      <c r="Q1694" s="61">
        <v>43696</v>
      </c>
    </row>
    <row r="1695" spans="16:17" x14ac:dyDescent="0.25">
      <c r="P1695" s="61">
        <v>43697</v>
      </c>
      <c r="Q1695" s="61">
        <v>43697</v>
      </c>
    </row>
    <row r="1696" spans="16:17" x14ac:dyDescent="0.25">
      <c r="P1696" s="61">
        <v>43698</v>
      </c>
      <c r="Q1696" s="61">
        <v>43698</v>
      </c>
    </row>
    <row r="1697" spans="16:17" x14ac:dyDescent="0.25">
      <c r="P1697" s="61">
        <v>43699</v>
      </c>
      <c r="Q1697" s="61">
        <v>43699</v>
      </c>
    </row>
    <row r="1698" spans="16:17" x14ac:dyDescent="0.25">
      <c r="P1698" s="61">
        <v>43700</v>
      </c>
      <c r="Q1698" s="61">
        <v>43700</v>
      </c>
    </row>
    <row r="1699" spans="16:17" x14ac:dyDescent="0.25">
      <c r="P1699" s="61">
        <v>43701</v>
      </c>
      <c r="Q1699" s="61">
        <v>43701</v>
      </c>
    </row>
    <row r="1700" spans="16:17" x14ac:dyDescent="0.25">
      <c r="P1700" s="61">
        <v>43702</v>
      </c>
      <c r="Q1700" s="61">
        <v>43702</v>
      </c>
    </row>
    <row r="1701" spans="16:17" x14ac:dyDescent="0.25">
      <c r="P1701" s="61">
        <v>43703</v>
      </c>
      <c r="Q1701" s="61">
        <v>43703</v>
      </c>
    </row>
    <row r="1702" spans="16:17" x14ac:dyDescent="0.25">
      <c r="P1702" s="61">
        <v>43704</v>
      </c>
      <c r="Q1702" s="61">
        <v>43704</v>
      </c>
    </row>
    <row r="1703" spans="16:17" x14ac:dyDescent="0.25">
      <c r="P1703" s="61">
        <v>43705</v>
      </c>
      <c r="Q1703" s="61">
        <v>43705</v>
      </c>
    </row>
    <row r="1704" spans="16:17" x14ac:dyDescent="0.25">
      <c r="P1704" s="61">
        <v>43706</v>
      </c>
      <c r="Q1704" s="61">
        <v>43706</v>
      </c>
    </row>
    <row r="1705" spans="16:17" x14ac:dyDescent="0.25">
      <c r="P1705" s="61">
        <v>43707</v>
      </c>
      <c r="Q1705" s="61">
        <v>43707</v>
      </c>
    </row>
    <row r="1706" spans="16:17" x14ac:dyDescent="0.25">
      <c r="P1706" s="61">
        <v>43708</v>
      </c>
      <c r="Q1706" s="61">
        <v>43708</v>
      </c>
    </row>
    <row r="1707" spans="16:17" x14ac:dyDescent="0.25">
      <c r="P1707" s="61">
        <v>43709</v>
      </c>
      <c r="Q1707" s="61">
        <v>43709</v>
      </c>
    </row>
    <row r="1708" spans="16:17" x14ac:dyDescent="0.25">
      <c r="P1708" s="61">
        <v>43710</v>
      </c>
      <c r="Q1708" s="61">
        <v>43710</v>
      </c>
    </row>
    <row r="1709" spans="16:17" x14ac:dyDescent="0.25">
      <c r="P1709" s="61">
        <v>43711</v>
      </c>
      <c r="Q1709" s="61">
        <v>43711</v>
      </c>
    </row>
    <row r="1710" spans="16:17" x14ac:dyDescent="0.25">
      <c r="P1710" s="61">
        <v>43712</v>
      </c>
      <c r="Q1710" s="61">
        <v>43712</v>
      </c>
    </row>
    <row r="1711" spans="16:17" x14ac:dyDescent="0.25">
      <c r="P1711" s="61">
        <v>43713</v>
      </c>
      <c r="Q1711" s="61">
        <v>43713</v>
      </c>
    </row>
    <row r="1712" spans="16:17" x14ac:dyDescent="0.25">
      <c r="P1712" s="61">
        <v>43714</v>
      </c>
      <c r="Q1712" s="61">
        <v>43714</v>
      </c>
    </row>
    <row r="1713" spans="16:17" x14ac:dyDescent="0.25">
      <c r="P1713" s="61">
        <v>43715</v>
      </c>
      <c r="Q1713" s="61">
        <v>43715</v>
      </c>
    </row>
    <row r="1714" spans="16:17" x14ac:dyDescent="0.25">
      <c r="P1714" s="61">
        <v>43716</v>
      </c>
      <c r="Q1714" s="61">
        <v>43716</v>
      </c>
    </row>
    <row r="1715" spans="16:17" x14ac:dyDescent="0.25">
      <c r="P1715" s="61">
        <v>43717</v>
      </c>
      <c r="Q1715" s="61">
        <v>43717</v>
      </c>
    </row>
    <row r="1716" spans="16:17" x14ac:dyDescent="0.25">
      <c r="P1716" s="61">
        <v>43718</v>
      </c>
      <c r="Q1716" s="61">
        <v>43718</v>
      </c>
    </row>
    <row r="1717" spans="16:17" x14ac:dyDescent="0.25">
      <c r="P1717" s="61">
        <v>43719</v>
      </c>
      <c r="Q1717" s="61">
        <v>43719</v>
      </c>
    </row>
    <row r="1718" spans="16:17" x14ac:dyDescent="0.25">
      <c r="P1718" s="61">
        <v>43720</v>
      </c>
      <c r="Q1718" s="61">
        <v>43720</v>
      </c>
    </row>
    <row r="1719" spans="16:17" x14ac:dyDescent="0.25">
      <c r="P1719" s="61">
        <v>43721</v>
      </c>
      <c r="Q1719" s="61">
        <v>43721</v>
      </c>
    </row>
    <row r="1720" spans="16:17" x14ac:dyDescent="0.25">
      <c r="P1720" s="61">
        <v>43722</v>
      </c>
      <c r="Q1720" s="61">
        <v>43722</v>
      </c>
    </row>
    <row r="1721" spans="16:17" x14ac:dyDescent="0.25">
      <c r="P1721" s="61">
        <v>43723</v>
      </c>
      <c r="Q1721" s="61">
        <v>43723</v>
      </c>
    </row>
    <row r="1722" spans="16:17" x14ac:dyDescent="0.25">
      <c r="P1722" s="61">
        <v>43724</v>
      </c>
      <c r="Q1722" s="61">
        <v>43724</v>
      </c>
    </row>
    <row r="1723" spans="16:17" x14ac:dyDescent="0.25">
      <c r="P1723" s="61">
        <v>43725</v>
      </c>
      <c r="Q1723" s="61">
        <v>43725</v>
      </c>
    </row>
    <row r="1724" spans="16:17" x14ac:dyDescent="0.25">
      <c r="P1724" s="61">
        <v>43726</v>
      </c>
      <c r="Q1724" s="61">
        <v>43726</v>
      </c>
    </row>
    <row r="1725" spans="16:17" x14ac:dyDescent="0.25">
      <c r="P1725" s="61">
        <v>43727</v>
      </c>
      <c r="Q1725" s="61">
        <v>43727</v>
      </c>
    </row>
    <row r="1726" spans="16:17" x14ac:dyDescent="0.25">
      <c r="P1726" s="61">
        <v>43728</v>
      </c>
      <c r="Q1726" s="61">
        <v>43728</v>
      </c>
    </row>
    <row r="1727" spans="16:17" x14ac:dyDescent="0.25">
      <c r="P1727" s="61">
        <v>43729</v>
      </c>
      <c r="Q1727" s="61">
        <v>43729</v>
      </c>
    </row>
    <row r="1728" spans="16:17" x14ac:dyDescent="0.25">
      <c r="P1728" s="61">
        <v>43730</v>
      </c>
      <c r="Q1728" s="61">
        <v>43730</v>
      </c>
    </row>
    <row r="1729" spans="16:17" x14ac:dyDescent="0.25">
      <c r="P1729" s="61">
        <v>43731</v>
      </c>
      <c r="Q1729" s="61">
        <v>43731</v>
      </c>
    </row>
    <row r="1730" spans="16:17" x14ac:dyDescent="0.25">
      <c r="P1730" s="61">
        <v>43732</v>
      </c>
      <c r="Q1730" s="61">
        <v>43732</v>
      </c>
    </row>
    <row r="1731" spans="16:17" x14ac:dyDescent="0.25">
      <c r="P1731" s="61">
        <v>43733</v>
      </c>
      <c r="Q1731" s="61">
        <v>43733</v>
      </c>
    </row>
    <row r="1732" spans="16:17" x14ac:dyDescent="0.25">
      <c r="P1732" s="61">
        <v>43734</v>
      </c>
      <c r="Q1732" s="61">
        <v>43734</v>
      </c>
    </row>
    <row r="1733" spans="16:17" x14ac:dyDescent="0.25">
      <c r="P1733" s="61">
        <v>43735</v>
      </c>
      <c r="Q1733" s="61">
        <v>43735</v>
      </c>
    </row>
    <row r="1734" spans="16:17" x14ac:dyDescent="0.25">
      <c r="P1734" s="61">
        <v>43736</v>
      </c>
      <c r="Q1734" s="61">
        <v>43736</v>
      </c>
    </row>
    <row r="1735" spans="16:17" x14ac:dyDescent="0.25">
      <c r="P1735" s="61">
        <v>43737</v>
      </c>
      <c r="Q1735" s="61">
        <v>43737</v>
      </c>
    </row>
    <row r="1736" spans="16:17" x14ac:dyDescent="0.25">
      <c r="P1736" s="61">
        <v>43738</v>
      </c>
      <c r="Q1736" s="61">
        <v>43738</v>
      </c>
    </row>
    <row r="1737" spans="16:17" x14ac:dyDescent="0.25">
      <c r="P1737" s="61">
        <v>43739</v>
      </c>
      <c r="Q1737" s="61">
        <v>43739</v>
      </c>
    </row>
    <row r="1738" spans="16:17" x14ac:dyDescent="0.25">
      <c r="P1738" s="61">
        <v>43740</v>
      </c>
      <c r="Q1738" s="61">
        <v>43740</v>
      </c>
    </row>
    <row r="1739" spans="16:17" x14ac:dyDescent="0.25">
      <c r="P1739" s="61">
        <v>43741</v>
      </c>
      <c r="Q1739" s="61">
        <v>43741</v>
      </c>
    </row>
    <row r="1740" spans="16:17" x14ac:dyDescent="0.25">
      <c r="P1740" s="61">
        <v>43742</v>
      </c>
      <c r="Q1740" s="61">
        <v>43742</v>
      </c>
    </row>
    <row r="1741" spans="16:17" x14ac:dyDescent="0.25">
      <c r="P1741" s="61">
        <v>43743</v>
      </c>
      <c r="Q1741" s="61">
        <v>43743</v>
      </c>
    </row>
    <row r="1742" spans="16:17" x14ac:dyDescent="0.25">
      <c r="P1742" s="61">
        <v>43744</v>
      </c>
      <c r="Q1742" s="61">
        <v>43744</v>
      </c>
    </row>
    <row r="1743" spans="16:17" x14ac:dyDescent="0.25">
      <c r="P1743" s="61">
        <v>43745</v>
      </c>
      <c r="Q1743" s="61">
        <v>43745</v>
      </c>
    </row>
    <row r="1744" spans="16:17" x14ac:dyDescent="0.25">
      <c r="P1744" s="61">
        <v>43746</v>
      </c>
      <c r="Q1744" s="61">
        <v>43746</v>
      </c>
    </row>
    <row r="1745" spans="16:17" x14ac:dyDescent="0.25">
      <c r="P1745" s="61">
        <v>43747</v>
      </c>
      <c r="Q1745" s="61">
        <v>43747</v>
      </c>
    </row>
    <row r="1746" spans="16:17" x14ac:dyDescent="0.25">
      <c r="P1746" s="61">
        <v>43748</v>
      </c>
      <c r="Q1746" s="61">
        <v>43748</v>
      </c>
    </row>
    <row r="1747" spans="16:17" x14ac:dyDescent="0.25">
      <c r="P1747" s="61">
        <v>43749</v>
      </c>
      <c r="Q1747" s="61">
        <v>43749</v>
      </c>
    </row>
    <row r="1748" spans="16:17" x14ac:dyDescent="0.25">
      <c r="P1748" s="61">
        <v>43750</v>
      </c>
      <c r="Q1748" s="61">
        <v>43750</v>
      </c>
    </row>
    <row r="1749" spans="16:17" x14ac:dyDescent="0.25">
      <c r="P1749" s="61">
        <v>43751</v>
      </c>
      <c r="Q1749" s="61">
        <v>43751</v>
      </c>
    </row>
    <row r="1750" spans="16:17" x14ac:dyDescent="0.25">
      <c r="P1750" s="61">
        <v>43752</v>
      </c>
      <c r="Q1750" s="61">
        <v>43752</v>
      </c>
    </row>
    <row r="1751" spans="16:17" x14ac:dyDescent="0.25">
      <c r="P1751" s="61">
        <v>43753</v>
      </c>
      <c r="Q1751" s="61">
        <v>43753</v>
      </c>
    </row>
    <row r="1752" spans="16:17" x14ac:dyDescent="0.25">
      <c r="P1752" s="61">
        <v>43754</v>
      </c>
      <c r="Q1752" s="61">
        <v>43754</v>
      </c>
    </row>
    <row r="1753" spans="16:17" x14ac:dyDescent="0.25">
      <c r="P1753" s="61">
        <v>43755</v>
      </c>
      <c r="Q1753" s="61">
        <v>43755</v>
      </c>
    </row>
    <row r="1754" spans="16:17" x14ac:dyDescent="0.25">
      <c r="P1754" s="61">
        <v>43756</v>
      </c>
      <c r="Q1754" s="61">
        <v>43756</v>
      </c>
    </row>
    <row r="1755" spans="16:17" x14ac:dyDescent="0.25">
      <c r="P1755" s="61">
        <v>43757</v>
      </c>
      <c r="Q1755" s="61">
        <v>43757</v>
      </c>
    </row>
    <row r="1756" spans="16:17" x14ac:dyDescent="0.25">
      <c r="P1756" s="61">
        <v>43758</v>
      </c>
      <c r="Q1756" s="61">
        <v>43758</v>
      </c>
    </row>
    <row r="1757" spans="16:17" x14ac:dyDescent="0.25">
      <c r="P1757" s="61">
        <v>43759</v>
      </c>
      <c r="Q1757" s="61">
        <v>43759</v>
      </c>
    </row>
    <row r="1758" spans="16:17" x14ac:dyDescent="0.25">
      <c r="P1758" s="61">
        <v>43760</v>
      </c>
      <c r="Q1758" s="61">
        <v>43760</v>
      </c>
    </row>
    <row r="1759" spans="16:17" x14ac:dyDescent="0.25">
      <c r="P1759" s="61">
        <v>43761</v>
      </c>
      <c r="Q1759" s="61">
        <v>43761</v>
      </c>
    </row>
    <row r="1760" spans="16:17" x14ac:dyDescent="0.25">
      <c r="P1760" s="61">
        <v>43762</v>
      </c>
      <c r="Q1760" s="61">
        <v>43762</v>
      </c>
    </row>
    <row r="1761" spans="16:17" x14ac:dyDescent="0.25">
      <c r="P1761" s="61">
        <v>43763</v>
      </c>
      <c r="Q1761" s="61">
        <v>43763</v>
      </c>
    </row>
    <row r="1762" spans="16:17" x14ac:dyDescent="0.25">
      <c r="P1762" s="61">
        <v>43764</v>
      </c>
      <c r="Q1762" s="61">
        <v>43764</v>
      </c>
    </row>
    <row r="1763" spans="16:17" x14ac:dyDescent="0.25">
      <c r="P1763" s="61">
        <v>43765</v>
      </c>
      <c r="Q1763" s="61">
        <v>43765</v>
      </c>
    </row>
    <row r="1764" spans="16:17" x14ac:dyDescent="0.25">
      <c r="P1764" s="61">
        <v>43766</v>
      </c>
      <c r="Q1764" s="61">
        <v>43766</v>
      </c>
    </row>
    <row r="1765" spans="16:17" x14ac:dyDescent="0.25">
      <c r="P1765" s="61">
        <v>43767</v>
      </c>
      <c r="Q1765" s="61">
        <v>43767</v>
      </c>
    </row>
    <row r="1766" spans="16:17" x14ac:dyDescent="0.25">
      <c r="P1766" s="61">
        <v>43768</v>
      </c>
      <c r="Q1766" s="61">
        <v>43768</v>
      </c>
    </row>
    <row r="1767" spans="16:17" x14ac:dyDescent="0.25">
      <c r="P1767" s="61">
        <v>43769</v>
      </c>
      <c r="Q1767" s="61">
        <v>43769</v>
      </c>
    </row>
    <row r="1768" spans="16:17" x14ac:dyDescent="0.25">
      <c r="P1768" s="61">
        <v>43770</v>
      </c>
      <c r="Q1768" s="61">
        <v>43770</v>
      </c>
    </row>
    <row r="1769" spans="16:17" x14ac:dyDescent="0.25">
      <c r="P1769" s="61">
        <v>43771</v>
      </c>
      <c r="Q1769" s="61">
        <v>43771</v>
      </c>
    </row>
    <row r="1770" spans="16:17" x14ac:dyDescent="0.25">
      <c r="P1770" s="61">
        <v>43772</v>
      </c>
      <c r="Q1770" s="61">
        <v>43772</v>
      </c>
    </row>
    <row r="1771" spans="16:17" x14ac:dyDescent="0.25">
      <c r="P1771" s="61">
        <v>43773</v>
      </c>
      <c r="Q1771" s="61">
        <v>43773</v>
      </c>
    </row>
    <row r="1772" spans="16:17" x14ac:dyDescent="0.25">
      <c r="P1772" s="61">
        <v>43774</v>
      </c>
      <c r="Q1772" s="61">
        <v>43774</v>
      </c>
    </row>
    <row r="1773" spans="16:17" x14ac:dyDescent="0.25">
      <c r="P1773" s="61">
        <v>43775</v>
      </c>
      <c r="Q1773" s="61">
        <v>43775</v>
      </c>
    </row>
    <row r="1774" spans="16:17" x14ac:dyDescent="0.25">
      <c r="P1774" s="61">
        <v>43776</v>
      </c>
      <c r="Q1774" s="61">
        <v>43776</v>
      </c>
    </row>
    <row r="1775" spans="16:17" x14ac:dyDescent="0.25">
      <c r="P1775" s="61">
        <v>43777</v>
      </c>
      <c r="Q1775" s="61">
        <v>43777</v>
      </c>
    </row>
    <row r="1776" spans="16:17" x14ac:dyDescent="0.25">
      <c r="P1776" s="61">
        <v>43778</v>
      </c>
      <c r="Q1776" s="61">
        <v>43778</v>
      </c>
    </row>
    <row r="1777" spans="16:17" x14ac:dyDescent="0.25">
      <c r="P1777" s="61">
        <v>43779</v>
      </c>
      <c r="Q1777" s="61">
        <v>43779</v>
      </c>
    </row>
    <row r="1778" spans="16:17" x14ac:dyDescent="0.25">
      <c r="P1778" s="61">
        <v>43780</v>
      </c>
      <c r="Q1778" s="61">
        <v>43780</v>
      </c>
    </row>
    <row r="1779" spans="16:17" x14ac:dyDescent="0.25">
      <c r="P1779" s="61">
        <v>43781</v>
      </c>
      <c r="Q1779" s="61">
        <v>43781</v>
      </c>
    </row>
    <row r="1780" spans="16:17" x14ac:dyDescent="0.25">
      <c r="P1780" s="61">
        <v>43782</v>
      </c>
      <c r="Q1780" s="61">
        <v>43782</v>
      </c>
    </row>
    <row r="1781" spans="16:17" x14ac:dyDescent="0.25">
      <c r="P1781" s="61">
        <v>43783</v>
      </c>
      <c r="Q1781" s="61">
        <v>43783</v>
      </c>
    </row>
    <row r="1782" spans="16:17" x14ac:dyDescent="0.25">
      <c r="P1782" s="61">
        <v>43784</v>
      </c>
      <c r="Q1782" s="61">
        <v>43784</v>
      </c>
    </row>
    <row r="1783" spans="16:17" x14ac:dyDescent="0.25">
      <c r="P1783" s="61">
        <v>43785</v>
      </c>
      <c r="Q1783" s="61">
        <v>43785</v>
      </c>
    </row>
    <row r="1784" spans="16:17" x14ac:dyDescent="0.25">
      <c r="P1784" s="61">
        <v>43786</v>
      </c>
      <c r="Q1784" s="61">
        <v>43786</v>
      </c>
    </row>
    <row r="1785" spans="16:17" x14ac:dyDescent="0.25">
      <c r="P1785" s="61">
        <v>43787</v>
      </c>
      <c r="Q1785" s="61">
        <v>43787</v>
      </c>
    </row>
    <row r="1786" spans="16:17" x14ac:dyDescent="0.25">
      <c r="P1786" s="61">
        <v>43788</v>
      </c>
      <c r="Q1786" s="61">
        <v>43788</v>
      </c>
    </row>
    <row r="1787" spans="16:17" x14ac:dyDescent="0.25">
      <c r="P1787" s="61">
        <v>43789</v>
      </c>
      <c r="Q1787" s="61">
        <v>43789</v>
      </c>
    </row>
    <row r="1788" spans="16:17" x14ac:dyDescent="0.25">
      <c r="P1788" s="61">
        <v>43790</v>
      </c>
      <c r="Q1788" s="61">
        <v>43790</v>
      </c>
    </row>
    <row r="1789" spans="16:17" x14ac:dyDescent="0.25">
      <c r="P1789" s="61">
        <v>43791</v>
      </c>
      <c r="Q1789" s="61">
        <v>43791</v>
      </c>
    </row>
    <row r="1790" spans="16:17" x14ac:dyDescent="0.25">
      <c r="P1790" s="61">
        <v>43792</v>
      </c>
      <c r="Q1790" s="61">
        <v>43792</v>
      </c>
    </row>
    <row r="1791" spans="16:17" x14ac:dyDescent="0.25">
      <c r="P1791" s="61">
        <v>43793</v>
      </c>
      <c r="Q1791" s="61">
        <v>43793</v>
      </c>
    </row>
    <row r="1792" spans="16:17" x14ac:dyDescent="0.25">
      <c r="P1792" s="61">
        <v>43794</v>
      </c>
      <c r="Q1792" s="61">
        <v>43794</v>
      </c>
    </row>
    <row r="1793" spans="16:17" x14ac:dyDescent="0.25">
      <c r="P1793" s="61">
        <v>43795</v>
      </c>
      <c r="Q1793" s="61">
        <v>43795</v>
      </c>
    </row>
    <row r="1794" spans="16:17" x14ac:dyDescent="0.25">
      <c r="P1794" s="61">
        <v>43796</v>
      </c>
      <c r="Q1794" s="61">
        <v>43796</v>
      </c>
    </row>
    <row r="1795" spans="16:17" x14ac:dyDescent="0.25">
      <c r="P1795" s="61">
        <v>43797</v>
      </c>
      <c r="Q1795" s="61">
        <v>43797</v>
      </c>
    </row>
    <row r="1796" spans="16:17" x14ac:dyDescent="0.25">
      <c r="P1796" s="61">
        <v>43798</v>
      </c>
      <c r="Q1796" s="61">
        <v>43798</v>
      </c>
    </row>
    <row r="1797" spans="16:17" x14ac:dyDescent="0.25">
      <c r="P1797" s="61">
        <v>43799</v>
      </c>
      <c r="Q1797" s="61">
        <v>43799</v>
      </c>
    </row>
    <row r="1798" spans="16:17" x14ac:dyDescent="0.25">
      <c r="P1798" s="61">
        <v>43800</v>
      </c>
      <c r="Q1798" s="61">
        <v>43800</v>
      </c>
    </row>
    <row r="1799" spans="16:17" x14ac:dyDescent="0.25">
      <c r="P1799" s="61">
        <v>43801</v>
      </c>
      <c r="Q1799" s="61">
        <v>43801</v>
      </c>
    </row>
    <row r="1800" spans="16:17" x14ac:dyDescent="0.25">
      <c r="P1800" s="61">
        <v>43802</v>
      </c>
      <c r="Q1800" s="61">
        <v>43802</v>
      </c>
    </row>
    <row r="1801" spans="16:17" x14ac:dyDescent="0.25">
      <c r="P1801" s="61">
        <v>43803</v>
      </c>
      <c r="Q1801" s="61">
        <v>43803</v>
      </c>
    </row>
    <row r="1802" spans="16:17" x14ac:dyDescent="0.25">
      <c r="P1802" s="61">
        <v>43804</v>
      </c>
      <c r="Q1802" s="61">
        <v>43804</v>
      </c>
    </row>
    <row r="1803" spans="16:17" x14ac:dyDescent="0.25">
      <c r="P1803" s="61">
        <v>43805</v>
      </c>
      <c r="Q1803" s="61">
        <v>43805</v>
      </c>
    </row>
    <row r="1804" spans="16:17" x14ac:dyDescent="0.25">
      <c r="P1804" s="61">
        <v>43806</v>
      </c>
      <c r="Q1804" s="61">
        <v>43806</v>
      </c>
    </row>
    <row r="1805" spans="16:17" x14ac:dyDescent="0.25">
      <c r="P1805" s="61">
        <v>43807</v>
      </c>
      <c r="Q1805" s="61">
        <v>43807</v>
      </c>
    </row>
    <row r="1806" spans="16:17" x14ac:dyDescent="0.25">
      <c r="P1806" s="61">
        <v>43808</v>
      </c>
      <c r="Q1806" s="61">
        <v>43808</v>
      </c>
    </row>
    <row r="1807" spans="16:17" x14ac:dyDescent="0.25">
      <c r="P1807" s="61">
        <v>43809</v>
      </c>
      <c r="Q1807" s="61">
        <v>43809</v>
      </c>
    </row>
    <row r="1808" spans="16:17" x14ac:dyDescent="0.25">
      <c r="P1808" s="61">
        <v>43810</v>
      </c>
      <c r="Q1808" s="61">
        <v>43810</v>
      </c>
    </row>
    <row r="1809" spans="16:17" x14ac:dyDescent="0.25">
      <c r="P1809" s="61">
        <v>43811</v>
      </c>
      <c r="Q1809" s="61">
        <v>43811</v>
      </c>
    </row>
    <row r="1810" spans="16:17" x14ac:dyDescent="0.25">
      <c r="P1810" s="61">
        <v>43812</v>
      </c>
      <c r="Q1810" s="61">
        <v>43812</v>
      </c>
    </row>
    <row r="1811" spans="16:17" x14ac:dyDescent="0.25">
      <c r="P1811" s="61">
        <v>43813</v>
      </c>
      <c r="Q1811" s="61">
        <v>43813</v>
      </c>
    </row>
    <row r="1812" spans="16:17" x14ac:dyDescent="0.25">
      <c r="P1812" s="61">
        <v>43814</v>
      </c>
      <c r="Q1812" s="61">
        <v>43814</v>
      </c>
    </row>
    <row r="1813" spans="16:17" x14ac:dyDescent="0.25">
      <c r="P1813" s="61">
        <v>43815</v>
      </c>
      <c r="Q1813" s="61">
        <v>43815</v>
      </c>
    </row>
    <row r="1814" spans="16:17" x14ac:dyDescent="0.25">
      <c r="P1814" s="61">
        <v>43816</v>
      </c>
      <c r="Q1814" s="61">
        <v>43816</v>
      </c>
    </row>
    <row r="1815" spans="16:17" x14ac:dyDescent="0.25">
      <c r="P1815" s="61">
        <v>43817</v>
      </c>
      <c r="Q1815" s="61">
        <v>43817</v>
      </c>
    </row>
    <row r="1816" spans="16:17" x14ac:dyDescent="0.25">
      <c r="P1816" s="61">
        <v>43818</v>
      </c>
      <c r="Q1816" s="61">
        <v>43818</v>
      </c>
    </row>
    <row r="1817" spans="16:17" x14ac:dyDescent="0.25">
      <c r="P1817" s="61">
        <v>43819</v>
      </c>
      <c r="Q1817" s="61">
        <v>43819</v>
      </c>
    </row>
    <row r="1818" spans="16:17" x14ac:dyDescent="0.25">
      <c r="P1818" s="61">
        <v>43820</v>
      </c>
      <c r="Q1818" s="61">
        <v>43820</v>
      </c>
    </row>
    <row r="1819" spans="16:17" x14ac:dyDescent="0.25">
      <c r="P1819" s="61">
        <v>43821</v>
      </c>
      <c r="Q1819" s="61">
        <v>43821</v>
      </c>
    </row>
    <row r="1820" spans="16:17" x14ac:dyDescent="0.25">
      <c r="P1820" s="61">
        <v>43822</v>
      </c>
      <c r="Q1820" s="61">
        <v>43822</v>
      </c>
    </row>
    <row r="1821" spans="16:17" x14ac:dyDescent="0.25">
      <c r="P1821" s="61">
        <v>43823</v>
      </c>
      <c r="Q1821" s="61">
        <v>43823</v>
      </c>
    </row>
    <row r="1822" spans="16:17" x14ac:dyDescent="0.25">
      <c r="P1822" s="61">
        <v>43824</v>
      </c>
      <c r="Q1822" s="61">
        <v>43824</v>
      </c>
    </row>
    <row r="1823" spans="16:17" x14ac:dyDescent="0.25">
      <c r="P1823" s="61">
        <v>43825</v>
      </c>
      <c r="Q1823" s="61">
        <v>43825</v>
      </c>
    </row>
    <row r="1824" spans="16:17" x14ac:dyDescent="0.25">
      <c r="P1824" s="61">
        <v>43826</v>
      </c>
      <c r="Q1824" s="61">
        <v>43826</v>
      </c>
    </row>
    <row r="1825" spans="16:17" x14ac:dyDescent="0.25">
      <c r="P1825" s="61">
        <v>43827</v>
      </c>
      <c r="Q1825" s="61">
        <v>43827</v>
      </c>
    </row>
    <row r="1826" spans="16:17" x14ac:dyDescent="0.25">
      <c r="P1826" s="61">
        <v>43828</v>
      </c>
      <c r="Q1826" s="61">
        <v>43828</v>
      </c>
    </row>
    <row r="1827" spans="16:17" x14ac:dyDescent="0.25">
      <c r="P1827" s="61">
        <v>43829</v>
      </c>
      <c r="Q1827" s="61">
        <v>43829</v>
      </c>
    </row>
    <row r="1828" spans="16:17" x14ac:dyDescent="0.25">
      <c r="P1828" s="61">
        <v>43830</v>
      </c>
      <c r="Q1828" s="61">
        <v>43830</v>
      </c>
    </row>
    <row r="1829" spans="16:17" x14ac:dyDescent="0.25">
      <c r="P1829" s="61">
        <v>43831</v>
      </c>
      <c r="Q1829" s="61">
        <v>43831</v>
      </c>
    </row>
    <row r="1830" spans="16:17" x14ac:dyDescent="0.25">
      <c r="P1830" s="61">
        <v>43832</v>
      </c>
      <c r="Q1830" s="61">
        <v>43832</v>
      </c>
    </row>
    <row r="1831" spans="16:17" x14ac:dyDescent="0.25">
      <c r="P1831" s="61">
        <v>43833</v>
      </c>
      <c r="Q1831" s="61">
        <v>43833</v>
      </c>
    </row>
    <row r="1832" spans="16:17" x14ac:dyDescent="0.25">
      <c r="P1832" s="61">
        <v>43834</v>
      </c>
      <c r="Q1832" s="61">
        <v>43834</v>
      </c>
    </row>
    <row r="1833" spans="16:17" x14ac:dyDescent="0.25">
      <c r="P1833" s="61">
        <v>43835</v>
      </c>
      <c r="Q1833" s="61">
        <v>43835</v>
      </c>
    </row>
    <row r="1834" spans="16:17" x14ac:dyDescent="0.25">
      <c r="P1834" s="61">
        <v>43836</v>
      </c>
      <c r="Q1834" s="61">
        <v>43836</v>
      </c>
    </row>
    <row r="1835" spans="16:17" x14ac:dyDescent="0.25">
      <c r="P1835" s="61">
        <v>43837</v>
      </c>
      <c r="Q1835" s="61">
        <v>43837</v>
      </c>
    </row>
    <row r="1836" spans="16:17" x14ac:dyDescent="0.25">
      <c r="P1836" s="61">
        <v>43838</v>
      </c>
      <c r="Q1836" s="61">
        <v>43838</v>
      </c>
    </row>
    <row r="1837" spans="16:17" x14ac:dyDescent="0.25">
      <c r="P1837" s="61">
        <v>43839</v>
      </c>
      <c r="Q1837" s="61">
        <v>43839</v>
      </c>
    </row>
    <row r="1838" spans="16:17" x14ac:dyDescent="0.25">
      <c r="P1838" s="61">
        <v>43840</v>
      </c>
      <c r="Q1838" s="61">
        <v>43840</v>
      </c>
    </row>
    <row r="1839" spans="16:17" x14ac:dyDescent="0.25">
      <c r="P1839" s="61">
        <v>43841</v>
      </c>
      <c r="Q1839" s="61">
        <v>43841</v>
      </c>
    </row>
    <row r="1840" spans="16:17" x14ac:dyDescent="0.25">
      <c r="P1840" s="61">
        <v>43842</v>
      </c>
      <c r="Q1840" s="61">
        <v>43842</v>
      </c>
    </row>
    <row r="1841" spans="16:17" x14ac:dyDescent="0.25">
      <c r="P1841" s="61">
        <v>43843</v>
      </c>
      <c r="Q1841" s="61">
        <v>43843</v>
      </c>
    </row>
    <row r="1842" spans="16:17" x14ac:dyDescent="0.25">
      <c r="P1842" s="61">
        <v>43844</v>
      </c>
      <c r="Q1842" s="61">
        <v>43844</v>
      </c>
    </row>
    <row r="1843" spans="16:17" x14ac:dyDescent="0.25">
      <c r="P1843" s="61">
        <v>43845</v>
      </c>
      <c r="Q1843" s="61">
        <v>43845</v>
      </c>
    </row>
    <row r="1844" spans="16:17" x14ac:dyDescent="0.25">
      <c r="P1844" s="61">
        <v>43846</v>
      </c>
      <c r="Q1844" s="61">
        <v>43846</v>
      </c>
    </row>
    <row r="1845" spans="16:17" x14ac:dyDescent="0.25">
      <c r="P1845" s="61">
        <v>43847</v>
      </c>
      <c r="Q1845" s="61">
        <v>43847</v>
      </c>
    </row>
    <row r="1846" spans="16:17" x14ac:dyDescent="0.25">
      <c r="P1846" s="61">
        <v>43848</v>
      </c>
      <c r="Q1846" s="61">
        <v>43848</v>
      </c>
    </row>
    <row r="1847" spans="16:17" x14ac:dyDescent="0.25">
      <c r="P1847" s="61">
        <v>43849</v>
      </c>
      <c r="Q1847" s="61">
        <v>43849</v>
      </c>
    </row>
    <row r="1848" spans="16:17" x14ac:dyDescent="0.25">
      <c r="P1848" s="61">
        <v>43850</v>
      </c>
      <c r="Q1848" s="61">
        <v>43850</v>
      </c>
    </row>
    <row r="1849" spans="16:17" x14ac:dyDescent="0.25">
      <c r="P1849" s="61">
        <v>43851</v>
      </c>
      <c r="Q1849" s="61">
        <v>43851</v>
      </c>
    </row>
    <row r="1850" spans="16:17" x14ac:dyDescent="0.25">
      <c r="P1850" s="61">
        <v>43852</v>
      </c>
      <c r="Q1850" s="61">
        <v>43852</v>
      </c>
    </row>
    <row r="1851" spans="16:17" x14ac:dyDescent="0.25">
      <c r="P1851" s="61">
        <v>43853</v>
      </c>
      <c r="Q1851" s="61">
        <v>43853</v>
      </c>
    </row>
    <row r="1852" spans="16:17" x14ac:dyDescent="0.25">
      <c r="P1852" s="61">
        <v>43854</v>
      </c>
      <c r="Q1852" s="61">
        <v>43854</v>
      </c>
    </row>
    <row r="1853" spans="16:17" x14ac:dyDescent="0.25">
      <c r="P1853" s="61">
        <v>43855</v>
      </c>
      <c r="Q1853" s="61">
        <v>43855</v>
      </c>
    </row>
    <row r="1854" spans="16:17" x14ac:dyDescent="0.25">
      <c r="P1854" s="61">
        <v>43856</v>
      </c>
      <c r="Q1854" s="61">
        <v>43856</v>
      </c>
    </row>
    <row r="1855" spans="16:17" x14ac:dyDescent="0.25">
      <c r="P1855" s="61">
        <v>43857</v>
      </c>
      <c r="Q1855" s="61">
        <v>43857</v>
      </c>
    </row>
    <row r="1856" spans="16:17" x14ac:dyDescent="0.25">
      <c r="P1856" s="61">
        <v>43858</v>
      </c>
      <c r="Q1856" s="61">
        <v>43858</v>
      </c>
    </row>
    <row r="1857" spans="16:17" x14ac:dyDescent="0.25">
      <c r="P1857" s="61">
        <v>43859</v>
      </c>
      <c r="Q1857" s="61">
        <v>43859</v>
      </c>
    </row>
    <row r="1858" spans="16:17" x14ac:dyDescent="0.25">
      <c r="P1858" s="61">
        <v>43860</v>
      </c>
      <c r="Q1858" s="61">
        <v>43860</v>
      </c>
    </row>
    <row r="1859" spans="16:17" x14ac:dyDescent="0.25">
      <c r="P1859" s="61">
        <v>43861</v>
      </c>
      <c r="Q1859" s="61">
        <v>43861</v>
      </c>
    </row>
    <row r="1860" spans="16:17" x14ac:dyDescent="0.25">
      <c r="P1860" s="61">
        <v>43862</v>
      </c>
      <c r="Q1860" s="61">
        <v>43862</v>
      </c>
    </row>
    <row r="1861" spans="16:17" x14ac:dyDescent="0.25">
      <c r="P1861" s="61">
        <v>43863</v>
      </c>
      <c r="Q1861" s="61">
        <v>43863</v>
      </c>
    </row>
    <row r="1862" spans="16:17" x14ac:dyDescent="0.25">
      <c r="P1862" s="61">
        <v>43864</v>
      </c>
      <c r="Q1862" s="61">
        <v>43864</v>
      </c>
    </row>
    <row r="1863" spans="16:17" x14ac:dyDescent="0.25">
      <c r="P1863" s="61">
        <v>43865</v>
      </c>
      <c r="Q1863" s="61">
        <v>43865</v>
      </c>
    </row>
    <row r="1864" spans="16:17" x14ac:dyDescent="0.25">
      <c r="P1864" s="61">
        <v>43866</v>
      </c>
      <c r="Q1864" s="61">
        <v>43866</v>
      </c>
    </row>
    <row r="1865" spans="16:17" x14ac:dyDescent="0.25">
      <c r="P1865" s="61">
        <v>43867</v>
      </c>
      <c r="Q1865" s="61">
        <v>43867</v>
      </c>
    </row>
    <row r="1866" spans="16:17" x14ac:dyDescent="0.25">
      <c r="P1866" s="61">
        <v>43868</v>
      </c>
      <c r="Q1866" s="61">
        <v>43868</v>
      </c>
    </row>
    <row r="1867" spans="16:17" x14ac:dyDescent="0.25">
      <c r="P1867" s="61">
        <v>43869</v>
      </c>
      <c r="Q1867" s="61">
        <v>43869</v>
      </c>
    </row>
    <row r="1868" spans="16:17" x14ac:dyDescent="0.25">
      <c r="P1868" s="61">
        <v>43870</v>
      </c>
      <c r="Q1868" s="61">
        <v>43870</v>
      </c>
    </row>
    <row r="1869" spans="16:17" x14ac:dyDescent="0.25">
      <c r="P1869" s="61">
        <v>43871</v>
      </c>
      <c r="Q1869" s="61">
        <v>43871</v>
      </c>
    </row>
    <row r="1870" spans="16:17" x14ac:dyDescent="0.25">
      <c r="P1870" s="61">
        <v>43872</v>
      </c>
      <c r="Q1870" s="61">
        <v>43872</v>
      </c>
    </row>
    <row r="1871" spans="16:17" x14ac:dyDescent="0.25">
      <c r="P1871" s="61">
        <v>43873</v>
      </c>
      <c r="Q1871" s="61">
        <v>43873</v>
      </c>
    </row>
    <row r="1872" spans="16:17" x14ac:dyDescent="0.25">
      <c r="P1872" s="61">
        <v>43874</v>
      </c>
      <c r="Q1872" s="61">
        <v>43874</v>
      </c>
    </row>
    <row r="1873" spans="16:17" x14ac:dyDescent="0.25">
      <c r="P1873" s="61">
        <v>43875</v>
      </c>
      <c r="Q1873" s="61">
        <v>43875</v>
      </c>
    </row>
    <row r="1874" spans="16:17" x14ac:dyDescent="0.25">
      <c r="P1874" s="61">
        <v>43876</v>
      </c>
      <c r="Q1874" s="61">
        <v>43876</v>
      </c>
    </row>
    <row r="1875" spans="16:17" x14ac:dyDescent="0.25">
      <c r="P1875" s="61">
        <v>43877</v>
      </c>
      <c r="Q1875" s="61">
        <v>43877</v>
      </c>
    </row>
    <row r="1876" spans="16:17" x14ac:dyDescent="0.25">
      <c r="P1876" s="61">
        <v>43878</v>
      </c>
      <c r="Q1876" s="61">
        <v>43878</v>
      </c>
    </row>
    <row r="1877" spans="16:17" x14ac:dyDescent="0.25">
      <c r="P1877" s="61">
        <v>43879</v>
      </c>
      <c r="Q1877" s="61">
        <v>43879</v>
      </c>
    </row>
    <row r="1878" spans="16:17" x14ac:dyDescent="0.25">
      <c r="P1878" s="61">
        <v>43880</v>
      </c>
      <c r="Q1878" s="61">
        <v>43880</v>
      </c>
    </row>
    <row r="1879" spans="16:17" x14ac:dyDescent="0.25">
      <c r="P1879" s="61">
        <v>43881</v>
      </c>
      <c r="Q1879" s="61">
        <v>43881</v>
      </c>
    </row>
    <row r="1880" spans="16:17" x14ac:dyDescent="0.25">
      <c r="P1880" s="61">
        <v>43882</v>
      </c>
      <c r="Q1880" s="61">
        <v>43882</v>
      </c>
    </row>
    <row r="1881" spans="16:17" x14ac:dyDescent="0.25">
      <c r="P1881" s="61">
        <v>43883</v>
      </c>
      <c r="Q1881" s="61">
        <v>43883</v>
      </c>
    </row>
    <row r="1882" spans="16:17" x14ac:dyDescent="0.25">
      <c r="P1882" s="61">
        <v>43884</v>
      </c>
      <c r="Q1882" s="61">
        <v>43884</v>
      </c>
    </row>
    <row r="1883" spans="16:17" x14ac:dyDescent="0.25">
      <c r="P1883" s="61">
        <v>43885</v>
      </c>
      <c r="Q1883" s="61">
        <v>43885</v>
      </c>
    </row>
    <row r="1884" spans="16:17" x14ac:dyDescent="0.25">
      <c r="P1884" s="61">
        <v>43886</v>
      </c>
      <c r="Q1884" s="61">
        <v>43886</v>
      </c>
    </row>
    <row r="1885" spans="16:17" x14ac:dyDescent="0.25">
      <c r="P1885" s="61">
        <v>43887</v>
      </c>
      <c r="Q1885" s="61">
        <v>43887</v>
      </c>
    </row>
    <row r="1886" spans="16:17" x14ac:dyDescent="0.25">
      <c r="P1886" s="61">
        <v>43888</v>
      </c>
      <c r="Q1886" s="61">
        <v>43888</v>
      </c>
    </row>
    <row r="1887" spans="16:17" x14ac:dyDescent="0.25">
      <c r="P1887" s="61">
        <v>43889</v>
      </c>
      <c r="Q1887" s="61">
        <v>43889</v>
      </c>
    </row>
    <row r="1888" spans="16:17" x14ac:dyDescent="0.25">
      <c r="P1888" s="61">
        <v>43890</v>
      </c>
      <c r="Q1888" s="61">
        <v>43890</v>
      </c>
    </row>
    <row r="1889" spans="16:17" x14ac:dyDescent="0.25">
      <c r="P1889" s="61">
        <v>43891</v>
      </c>
      <c r="Q1889" s="61">
        <v>43891</v>
      </c>
    </row>
    <row r="1890" spans="16:17" x14ac:dyDescent="0.25">
      <c r="P1890" s="61">
        <v>43892</v>
      </c>
      <c r="Q1890" s="61">
        <v>43892</v>
      </c>
    </row>
    <row r="1891" spans="16:17" x14ac:dyDescent="0.25">
      <c r="P1891" s="61">
        <v>43893</v>
      </c>
      <c r="Q1891" s="61">
        <v>43893</v>
      </c>
    </row>
    <row r="1892" spans="16:17" x14ac:dyDescent="0.25">
      <c r="P1892" s="61">
        <v>43894</v>
      </c>
      <c r="Q1892" s="61">
        <v>43894</v>
      </c>
    </row>
    <row r="1893" spans="16:17" x14ac:dyDescent="0.25">
      <c r="P1893" s="61">
        <v>43895</v>
      </c>
      <c r="Q1893" s="61">
        <v>43895</v>
      </c>
    </row>
    <row r="1894" spans="16:17" x14ac:dyDescent="0.25">
      <c r="P1894" s="61">
        <v>43896</v>
      </c>
      <c r="Q1894" s="61">
        <v>43896</v>
      </c>
    </row>
    <row r="1895" spans="16:17" x14ac:dyDescent="0.25">
      <c r="P1895" s="61">
        <v>43897</v>
      </c>
      <c r="Q1895" s="61">
        <v>43897</v>
      </c>
    </row>
    <row r="1896" spans="16:17" x14ac:dyDescent="0.25">
      <c r="P1896" s="61">
        <v>43898</v>
      </c>
      <c r="Q1896" s="61">
        <v>43898</v>
      </c>
    </row>
    <row r="1897" spans="16:17" x14ac:dyDescent="0.25">
      <c r="P1897" s="61">
        <v>43899</v>
      </c>
      <c r="Q1897" s="61">
        <v>43899</v>
      </c>
    </row>
    <row r="1898" spans="16:17" x14ac:dyDescent="0.25">
      <c r="P1898" s="61">
        <v>43900</v>
      </c>
      <c r="Q1898" s="61">
        <v>43900</v>
      </c>
    </row>
    <row r="1899" spans="16:17" x14ac:dyDescent="0.25">
      <c r="P1899" s="61">
        <v>43901</v>
      </c>
      <c r="Q1899" s="61">
        <v>43901</v>
      </c>
    </row>
    <row r="1900" spans="16:17" x14ac:dyDescent="0.25">
      <c r="P1900" s="61">
        <v>43902</v>
      </c>
      <c r="Q1900" s="61">
        <v>43902</v>
      </c>
    </row>
    <row r="1901" spans="16:17" x14ac:dyDescent="0.25">
      <c r="P1901" s="61">
        <v>43903</v>
      </c>
      <c r="Q1901" s="61">
        <v>43903</v>
      </c>
    </row>
    <row r="1902" spans="16:17" x14ac:dyDescent="0.25">
      <c r="P1902" s="61">
        <v>43904</v>
      </c>
      <c r="Q1902" s="61">
        <v>43904</v>
      </c>
    </row>
    <row r="1903" spans="16:17" x14ac:dyDescent="0.25">
      <c r="P1903" s="61">
        <v>43905</v>
      </c>
      <c r="Q1903" s="61">
        <v>43905</v>
      </c>
    </row>
    <row r="1904" spans="16:17" x14ac:dyDescent="0.25">
      <c r="P1904" s="61">
        <v>43906</v>
      </c>
      <c r="Q1904" s="61">
        <v>43906</v>
      </c>
    </row>
    <row r="1905" spans="16:17" x14ac:dyDescent="0.25">
      <c r="P1905" s="61">
        <v>43907</v>
      </c>
      <c r="Q1905" s="61">
        <v>43907</v>
      </c>
    </row>
    <row r="1906" spans="16:17" x14ac:dyDescent="0.25">
      <c r="P1906" s="61">
        <v>43908</v>
      </c>
      <c r="Q1906" s="61">
        <v>43908</v>
      </c>
    </row>
    <row r="1907" spans="16:17" x14ac:dyDescent="0.25">
      <c r="P1907" s="61">
        <v>43909</v>
      </c>
      <c r="Q1907" s="61">
        <v>43909</v>
      </c>
    </row>
    <row r="1908" spans="16:17" x14ac:dyDescent="0.25">
      <c r="P1908" s="61">
        <v>43910</v>
      </c>
      <c r="Q1908" s="61">
        <v>43910</v>
      </c>
    </row>
    <row r="1909" spans="16:17" x14ac:dyDescent="0.25">
      <c r="P1909" s="61">
        <v>43911</v>
      </c>
      <c r="Q1909" s="61">
        <v>43911</v>
      </c>
    </row>
    <row r="1910" spans="16:17" x14ac:dyDescent="0.25">
      <c r="P1910" s="61">
        <v>43912</v>
      </c>
      <c r="Q1910" s="61">
        <v>43912</v>
      </c>
    </row>
    <row r="1911" spans="16:17" x14ac:dyDescent="0.25">
      <c r="P1911" s="61">
        <v>43913</v>
      </c>
      <c r="Q1911" s="61">
        <v>43913</v>
      </c>
    </row>
    <row r="1912" spans="16:17" x14ac:dyDescent="0.25">
      <c r="P1912" s="61">
        <v>43914</v>
      </c>
      <c r="Q1912" s="61">
        <v>43914</v>
      </c>
    </row>
    <row r="1913" spans="16:17" x14ac:dyDescent="0.25">
      <c r="P1913" s="61">
        <v>43915</v>
      </c>
      <c r="Q1913" s="61">
        <v>43915</v>
      </c>
    </row>
    <row r="1914" spans="16:17" x14ac:dyDescent="0.25">
      <c r="P1914" s="61">
        <v>43916</v>
      </c>
      <c r="Q1914" s="61">
        <v>43916</v>
      </c>
    </row>
    <row r="1915" spans="16:17" x14ac:dyDescent="0.25">
      <c r="P1915" s="61">
        <v>43917</v>
      </c>
      <c r="Q1915" s="61">
        <v>43917</v>
      </c>
    </row>
    <row r="1916" spans="16:17" x14ac:dyDescent="0.25">
      <c r="P1916" s="61">
        <v>43918</v>
      </c>
      <c r="Q1916" s="61">
        <v>43918</v>
      </c>
    </row>
    <row r="1917" spans="16:17" x14ac:dyDescent="0.25">
      <c r="P1917" s="61">
        <v>43919</v>
      </c>
      <c r="Q1917" s="61">
        <v>43919</v>
      </c>
    </row>
    <row r="1918" spans="16:17" x14ac:dyDescent="0.25">
      <c r="P1918" s="61">
        <v>43920</v>
      </c>
      <c r="Q1918" s="61">
        <v>43920</v>
      </c>
    </row>
    <row r="1919" spans="16:17" x14ac:dyDescent="0.25">
      <c r="P1919" s="61">
        <v>43921</v>
      </c>
      <c r="Q1919" s="61">
        <v>43921</v>
      </c>
    </row>
    <row r="1920" spans="16:17" x14ac:dyDescent="0.25">
      <c r="P1920" s="61">
        <v>43922</v>
      </c>
      <c r="Q1920" s="61">
        <v>43922</v>
      </c>
    </row>
    <row r="1921" spans="16:17" x14ac:dyDescent="0.25">
      <c r="P1921" s="61">
        <v>43923</v>
      </c>
      <c r="Q1921" s="61">
        <v>43923</v>
      </c>
    </row>
    <row r="1922" spans="16:17" x14ac:dyDescent="0.25">
      <c r="P1922" s="61">
        <v>43924</v>
      </c>
      <c r="Q1922" s="61">
        <v>43924</v>
      </c>
    </row>
    <row r="1923" spans="16:17" x14ac:dyDescent="0.25">
      <c r="P1923" s="61">
        <v>43925</v>
      </c>
      <c r="Q1923" s="61">
        <v>43925</v>
      </c>
    </row>
    <row r="1924" spans="16:17" x14ac:dyDescent="0.25">
      <c r="P1924" s="61">
        <v>43926</v>
      </c>
      <c r="Q1924" s="61">
        <v>43926</v>
      </c>
    </row>
    <row r="1925" spans="16:17" x14ac:dyDescent="0.25">
      <c r="P1925" s="61">
        <v>43927</v>
      </c>
      <c r="Q1925" s="61">
        <v>43927</v>
      </c>
    </row>
    <row r="1926" spans="16:17" x14ac:dyDescent="0.25">
      <c r="P1926" s="61">
        <v>43928</v>
      </c>
      <c r="Q1926" s="61">
        <v>43928</v>
      </c>
    </row>
    <row r="1927" spans="16:17" x14ac:dyDescent="0.25">
      <c r="P1927" s="61">
        <v>43929</v>
      </c>
      <c r="Q1927" s="61">
        <v>43929</v>
      </c>
    </row>
    <row r="1928" spans="16:17" x14ac:dyDescent="0.25">
      <c r="P1928" s="61">
        <v>43930</v>
      </c>
      <c r="Q1928" s="61">
        <v>43930</v>
      </c>
    </row>
    <row r="1929" spans="16:17" x14ac:dyDescent="0.25">
      <c r="P1929" s="61">
        <v>43931</v>
      </c>
      <c r="Q1929" s="61">
        <v>43931</v>
      </c>
    </row>
    <row r="1930" spans="16:17" x14ac:dyDescent="0.25">
      <c r="P1930" s="61">
        <v>43932</v>
      </c>
      <c r="Q1930" s="61">
        <v>43932</v>
      </c>
    </row>
    <row r="1931" spans="16:17" x14ac:dyDescent="0.25">
      <c r="P1931" s="61">
        <v>43933</v>
      </c>
      <c r="Q1931" s="61">
        <v>43933</v>
      </c>
    </row>
    <row r="1932" spans="16:17" x14ac:dyDescent="0.25">
      <c r="P1932" s="61">
        <v>43934</v>
      </c>
      <c r="Q1932" s="61">
        <v>43934</v>
      </c>
    </row>
    <row r="1933" spans="16:17" x14ac:dyDescent="0.25">
      <c r="P1933" s="61">
        <v>43935</v>
      </c>
      <c r="Q1933" s="61">
        <v>43935</v>
      </c>
    </row>
    <row r="1934" spans="16:17" x14ac:dyDescent="0.25">
      <c r="P1934" s="61">
        <v>43936</v>
      </c>
      <c r="Q1934" s="61">
        <v>43936</v>
      </c>
    </row>
    <row r="1935" spans="16:17" x14ac:dyDescent="0.25">
      <c r="P1935" s="61">
        <v>43937</v>
      </c>
      <c r="Q1935" s="61">
        <v>43937</v>
      </c>
    </row>
    <row r="1936" spans="16:17" x14ac:dyDescent="0.25">
      <c r="P1936" s="61">
        <v>43938</v>
      </c>
      <c r="Q1936" s="61">
        <v>43938</v>
      </c>
    </row>
    <row r="1937" spans="16:17" x14ac:dyDescent="0.25">
      <c r="P1937" s="61">
        <v>43939</v>
      </c>
      <c r="Q1937" s="61">
        <v>43939</v>
      </c>
    </row>
    <row r="1938" spans="16:17" x14ac:dyDescent="0.25">
      <c r="P1938" s="61">
        <v>43940</v>
      </c>
      <c r="Q1938" s="61">
        <v>43940</v>
      </c>
    </row>
    <row r="1939" spans="16:17" x14ac:dyDescent="0.25">
      <c r="P1939" s="61">
        <v>43941</v>
      </c>
      <c r="Q1939" s="61">
        <v>43941</v>
      </c>
    </row>
    <row r="1940" spans="16:17" x14ac:dyDescent="0.25">
      <c r="P1940" s="61">
        <v>43942</v>
      </c>
      <c r="Q1940" s="61">
        <v>43942</v>
      </c>
    </row>
    <row r="1941" spans="16:17" x14ac:dyDescent="0.25">
      <c r="P1941" s="61">
        <v>43943</v>
      </c>
      <c r="Q1941" s="61">
        <v>43943</v>
      </c>
    </row>
    <row r="1942" spans="16:17" x14ac:dyDescent="0.25">
      <c r="P1942" s="61">
        <v>43944</v>
      </c>
      <c r="Q1942" s="61">
        <v>43944</v>
      </c>
    </row>
    <row r="1943" spans="16:17" x14ac:dyDescent="0.25">
      <c r="P1943" s="61">
        <v>43945</v>
      </c>
      <c r="Q1943" s="61">
        <v>43945</v>
      </c>
    </row>
    <row r="1944" spans="16:17" x14ac:dyDescent="0.25">
      <c r="P1944" s="61">
        <v>43946</v>
      </c>
      <c r="Q1944" s="61">
        <v>43946</v>
      </c>
    </row>
    <row r="1945" spans="16:17" x14ac:dyDescent="0.25">
      <c r="P1945" s="61">
        <v>43947</v>
      </c>
      <c r="Q1945" s="61">
        <v>43947</v>
      </c>
    </row>
    <row r="1946" spans="16:17" x14ac:dyDescent="0.25">
      <c r="P1946" s="61">
        <v>43948</v>
      </c>
      <c r="Q1946" s="61">
        <v>43948</v>
      </c>
    </row>
    <row r="1947" spans="16:17" x14ac:dyDescent="0.25">
      <c r="P1947" s="61">
        <v>43949</v>
      </c>
      <c r="Q1947" s="61">
        <v>43949</v>
      </c>
    </row>
    <row r="1948" spans="16:17" x14ac:dyDescent="0.25">
      <c r="P1948" s="61">
        <v>43950</v>
      </c>
      <c r="Q1948" s="61">
        <v>43950</v>
      </c>
    </row>
    <row r="1949" spans="16:17" x14ac:dyDescent="0.25">
      <c r="P1949" s="61">
        <v>43951</v>
      </c>
      <c r="Q1949" s="61">
        <v>43951</v>
      </c>
    </row>
    <row r="1950" spans="16:17" x14ac:dyDescent="0.25">
      <c r="P1950" s="61">
        <v>43952</v>
      </c>
      <c r="Q1950" s="61">
        <v>43952</v>
      </c>
    </row>
    <row r="1951" spans="16:17" x14ac:dyDescent="0.25">
      <c r="P1951" s="61">
        <v>43953</v>
      </c>
      <c r="Q1951" s="61">
        <v>43953</v>
      </c>
    </row>
    <row r="1952" spans="16:17" x14ac:dyDescent="0.25">
      <c r="P1952" s="61">
        <v>43954</v>
      </c>
      <c r="Q1952" s="61">
        <v>43954</v>
      </c>
    </row>
    <row r="1953" spans="16:17" x14ac:dyDescent="0.25">
      <c r="P1953" s="61">
        <v>43955</v>
      </c>
      <c r="Q1953" s="61">
        <v>43955</v>
      </c>
    </row>
    <row r="1954" spans="16:17" x14ac:dyDescent="0.25">
      <c r="P1954" s="61">
        <v>43956</v>
      </c>
      <c r="Q1954" s="61">
        <v>43956</v>
      </c>
    </row>
    <row r="1955" spans="16:17" x14ac:dyDescent="0.25">
      <c r="P1955" s="61">
        <v>43957</v>
      </c>
      <c r="Q1955" s="61">
        <v>43957</v>
      </c>
    </row>
    <row r="1956" spans="16:17" x14ac:dyDescent="0.25">
      <c r="P1956" s="61">
        <v>43958</v>
      </c>
      <c r="Q1956" s="61">
        <v>43958</v>
      </c>
    </row>
    <row r="1957" spans="16:17" x14ac:dyDescent="0.25">
      <c r="P1957" s="61">
        <v>43959</v>
      </c>
      <c r="Q1957" s="61">
        <v>43959</v>
      </c>
    </row>
    <row r="1958" spans="16:17" x14ac:dyDescent="0.25">
      <c r="P1958" s="61">
        <v>43960</v>
      </c>
      <c r="Q1958" s="61">
        <v>43960</v>
      </c>
    </row>
    <row r="1959" spans="16:17" x14ac:dyDescent="0.25">
      <c r="P1959" s="61">
        <v>43961</v>
      </c>
      <c r="Q1959" s="61">
        <v>43961</v>
      </c>
    </row>
    <row r="1960" spans="16:17" x14ac:dyDescent="0.25">
      <c r="P1960" s="61">
        <v>43962</v>
      </c>
      <c r="Q1960" s="61">
        <v>43962</v>
      </c>
    </row>
    <row r="1961" spans="16:17" x14ac:dyDescent="0.25">
      <c r="P1961" s="61">
        <v>43963</v>
      </c>
      <c r="Q1961" s="61">
        <v>43963</v>
      </c>
    </row>
    <row r="1962" spans="16:17" x14ac:dyDescent="0.25">
      <c r="P1962" s="61">
        <v>43964</v>
      </c>
      <c r="Q1962" s="61">
        <v>43964</v>
      </c>
    </row>
    <row r="1963" spans="16:17" x14ac:dyDescent="0.25">
      <c r="P1963" s="61">
        <v>43965</v>
      </c>
      <c r="Q1963" s="61">
        <v>43965</v>
      </c>
    </row>
    <row r="1964" spans="16:17" x14ac:dyDescent="0.25">
      <c r="P1964" s="61">
        <v>43966</v>
      </c>
      <c r="Q1964" s="61">
        <v>43966</v>
      </c>
    </row>
    <row r="1965" spans="16:17" x14ac:dyDescent="0.25">
      <c r="P1965" s="61">
        <v>43967</v>
      </c>
      <c r="Q1965" s="61">
        <v>43967</v>
      </c>
    </row>
    <row r="1966" spans="16:17" x14ac:dyDescent="0.25">
      <c r="P1966" s="61">
        <v>43968</v>
      </c>
      <c r="Q1966" s="61">
        <v>43968</v>
      </c>
    </row>
    <row r="1967" spans="16:17" x14ac:dyDescent="0.25">
      <c r="P1967" s="61">
        <v>43969</v>
      </c>
      <c r="Q1967" s="61">
        <v>43969</v>
      </c>
    </row>
    <row r="1968" spans="16:17" x14ac:dyDescent="0.25">
      <c r="P1968" s="61">
        <v>43970</v>
      </c>
      <c r="Q1968" s="61">
        <v>43970</v>
      </c>
    </row>
    <row r="1969" spans="16:17" x14ac:dyDescent="0.25">
      <c r="P1969" s="61">
        <v>43971</v>
      </c>
      <c r="Q1969" s="61">
        <v>43971</v>
      </c>
    </row>
    <row r="1970" spans="16:17" x14ac:dyDescent="0.25">
      <c r="P1970" s="61">
        <v>43972</v>
      </c>
      <c r="Q1970" s="61">
        <v>43972</v>
      </c>
    </row>
    <row r="1971" spans="16:17" x14ac:dyDescent="0.25">
      <c r="P1971" s="61">
        <v>43973</v>
      </c>
      <c r="Q1971" s="61">
        <v>43973</v>
      </c>
    </row>
    <row r="1972" spans="16:17" x14ac:dyDescent="0.25">
      <c r="P1972" s="61">
        <v>43974</v>
      </c>
      <c r="Q1972" s="61">
        <v>43974</v>
      </c>
    </row>
    <row r="1973" spans="16:17" x14ac:dyDescent="0.25">
      <c r="P1973" s="61">
        <v>43975</v>
      </c>
      <c r="Q1973" s="61">
        <v>43975</v>
      </c>
    </row>
    <row r="1974" spans="16:17" x14ac:dyDescent="0.25">
      <c r="P1974" s="61">
        <v>43976</v>
      </c>
      <c r="Q1974" s="61">
        <v>43976</v>
      </c>
    </row>
    <row r="1975" spans="16:17" x14ac:dyDescent="0.25">
      <c r="P1975" s="61">
        <v>43977</v>
      </c>
      <c r="Q1975" s="61">
        <v>43977</v>
      </c>
    </row>
    <row r="1976" spans="16:17" x14ac:dyDescent="0.25">
      <c r="P1976" s="61">
        <v>43978</v>
      </c>
      <c r="Q1976" s="61">
        <v>43978</v>
      </c>
    </row>
    <row r="1977" spans="16:17" x14ac:dyDescent="0.25">
      <c r="P1977" s="61">
        <v>43979</v>
      </c>
      <c r="Q1977" s="61">
        <v>43979</v>
      </c>
    </row>
    <row r="1978" spans="16:17" x14ac:dyDescent="0.25">
      <c r="P1978" s="61">
        <v>43980</v>
      </c>
      <c r="Q1978" s="61">
        <v>43980</v>
      </c>
    </row>
    <row r="1979" spans="16:17" x14ac:dyDescent="0.25">
      <c r="P1979" s="61">
        <v>43981</v>
      </c>
      <c r="Q1979" s="61">
        <v>43981</v>
      </c>
    </row>
    <row r="1980" spans="16:17" x14ac:dyDescent="0.25">
      <c r="P1980" s="61">
        <v>43982</v>
      </c>
      <c r="Q1980" s="61">
        <v>43982</v>
      </c>
    </row>
    <row r="1981" spans="16:17" x14ac:dyDescent="0.25">
      <c r="P1981" s="61">
        <v>43983</v>
      </c>
      <c r="Q1981" s="61">
        <v>43983</v>
      </c>
    </row>
    <row r="1982" spans="16:17" x14ac:dyDescent="0.25">
      <c r="P1982" s="61">
        <v>43984</v>
      </c>
      <c r="Q1982" s="61">
        <v>43984</v>
      </c>
    </row>
    <row r="1983" spans="16:17" x14ac:dyDescent="0.25">
      <c r="P1983" s="61">
        <v>43985</v>
      </c>
      <c r="Q1983" s="61">
        <v>43985</v>
      </c>
    </row>
    <row r="1984" spans="16:17" x14ac:dyDescent="0.25">
      <c r="P1984" s="61">
        <v>43986</v>
      </c>
      <c r="Q1984" s="61">
        <v>43986</v>
      </c>
    </row>
    <row r="1985" spans="16:17" x14ac:dyDescent="0.25">
      <c r="P1985" s="61">
        <v>43987</v>
      </c>
      <c r="Q1985" s="61">
        <v>43987</v>
      </c>
    </row>
    <row r="1986" spans="16:17" x14ac:dyDescent="0.25">
      <c r="P1986" s="61">
        <v>43988</v>
      </c>
      <c r="Q1986" s="61">
        <v>43988</v>
      </c>
    </row>
    <row r="1987" spans="16:17" x14ac:dyDescent="0.25">
      <c r="P1987" s="61">
        <v>43989</v>
      </c>
      <c r="Q1987" s="61">
        <v>43989</v>
      </c>
    </row>
    <row r="1988" spans="16:17" x14ac:dyDescent="0.25">
      <c r="P1988" s="61">
        <v>43990</v>
      </c>
      <c r="Q1988" s="61">
        <v>43990</v>
      </c>
    </row>
    <row r="1989" spans="16:17" x14ac:dyDescent="0.25">
      <c r="P1989" s="61">
        <v>43991</v>
      </c>
      <c r="Q1989" s="61">
        <v>43991</v>
      </c>
    </row>
    <row r="1990" spans="16:17" x14ac:dyDescent="0.25">
      <c r="P1990" s="61">
        <v>43992</v>
      </c>
      <c r="Q1990" s="61">
        <v>43992</v>
      </c>
    </row>
    <row r="1991" spans="16:17" x14ac:dyDescent="0.25">
      <c r="P1991" s="61">
        <v>43993</v>
      </c>
      <c r="Q1991" s="61">
        <v>43993</v>
      </c>
    </row>
    <row r="1992" spans="16:17" x14ac:dyDescent="0.25">
      <c r="P1992" s="61">
        <v>43994</v>
      </c>
      <c r="Q1992" s="61">
        <v>43994</v>
      </c>
    </row>
    <row r="1993" spans="16:17" x14ac:dyDescent="0.25">
      <c r="P1993" s="61">
        <v>43995</v>
      </c>
      <c r="Q1993" s="61">
        <v>43995</v>
      </c>
    </row>
    <row r="1994" spans="16:17" x14ac:dyDescent="0.25">
      <c r="P1994" s="61">
        <v>43996</v>
      </c>
      <c r="Q1994" s="61">
        <v>43996</v>
      </c>
    </row>
    <row r="1995" spans="16:17" x14ac:dyDescent="0.25">
      <c r="P1995" s="61">
        <v>43997</v>
      </c>
      <c r="Q1995" s="61">
        <v>43997</v>
      </c>
    </row>
    <row r="1996" spans="16:17" x14ac:dyDescent="0.25">
      <c r="P1996" s="61">
        <v>43998</v>
      </c>
      <c r="Q1996" s="61">
        <v>43998</v>
      </c>
    </row>
    <row r="1997" spans="16:17" x14ac:dyDescent="0.25">
      <c r="P1997" s="61">
        <v>43999</v>
      </c>
      <c r="Q1997" s="61">
        <v>43999</v>
      </c>
    </row>
    <row r="1998" spans="16:17" x14ac:dyDescent="0.25">
      <c r="P1998" s="61">
        <v>44000</v>
      </c>
      <c r="Q1998" s="61">
        <v>44000</v>
      </c>
    </row>
    <row r="1999" spans="16:17" x14ac:dyDescent="0.25">
      <c r="P1999" s="61">
        <v>44001</v>
      </c>
      <c r="Q1999" s="61">
        <v>44001</v>
      </c>
    </row>
    <row r="2000" spans="16:17" x14ac:dyDescent="0.25">
      <c r="P2000" s="61">
        <v>44002</v>
      </c>
      <c r="Q2000" s="61">
        <v>44002</v>
      </c>
    </row>
    <row r="2001" spans="16:17" x14ac:dyDescent="0.25">
      <c r="P2001" s="61">
        <v>44003</v>
      </c>
      <c r="Q2001" s="61">
        <v>44003</v>
      </c>
    </row>
    <row r="2002" spans="16:17" x14ac:dyDescent="0.25">
      <c r="P2002" s="61">
        <v>44004</v>
      </c>
      <c r="Q2002" s="61">
        <v>44004</v>
      </c>
    </row>
    <row r="2003" spans="16:17" x14ac:dyDescent="0.25">
      <c r="P2003" s="61">
        <v>44005</v>
      </c>
      <c r="Q2003" s="61">
        <v>44005</v>
      </c>
    </row>
    <row r="2004" spans="16:17" x14ac:dyDescent="0.25">
      <c r="P2004" s="61">
        <v>44006</v>
      </c>
      <c r="Q2004" s="61">
        <v>44006</v>
      </c>
    </row>
    <row r="2005" spans="16:17" x14ac:dyDescent="0.25">
      <c r="P2005" s="61">
        <v>44007</v>
      </c>
      <c r="Q2005" s="61">
        <v>44007</v>
      </c>
    </row>
    <row r="2006" spans="16:17" x14ac:dyDescent="0.25">
      <c r="P2006" s="61">
        <v>44008</v>
      </c>
      <c r="Q2006" s="61">
        <v>44008</v>
      </c>
    </row>
    <row r="2007" spans="16:17" x14ac:dyDescent="0.25">
      <c r="P2007" s="61">
        <v>44009</v>
      </c>
      <c r="Q2007" s="61">
        <v>44009</v>
      </c>
    </row>
    <row r="2008" spans="16:17" x14ac:dyDescent="0.25">
      <c r="P2008" s="61">
        <v>44010</v>
      </c>
      <c r="Q2008" s="61">
        <v>44010</v>
      </c>
    </row>
    <row r="2009" spans="16:17" x14ac:dyDescent="0.25">
      <c r="P2009" s="61">
        <v>44011</v>
      </c>
      <c r="Q2009" s="61">
        <v>44011</v>
      </c>
    </row>
    <row r="2010" spans="16:17" x14ac:dyDescent="0.25">
      <c r="P2010" s="61">
        <v>44012</v>
      </c>
      <c r="Q2010" s="61">
        <v>44012</v>
      </c>
    </row>
    <row r="2011" spans="16:17" x14ac:dyDescent="0.25">
      <c r="P2011" s="61">
        <v>44013</v>
      </c>
      <c r="Q2011" s="61">
        <v>44013</v>
      </c>
    </row>
    <row r="2012" spans="16:17" x14ac:dyDescent="0.25">
      <c r="P2012" s="61">
        <v>44014</v>
      </c>
      <c r="Q2012" s="61">
        <v>44014</v>
      </c>
    </row>
    <row r="2013" spans="16:17" x14ac:dyDescent="0.25">
      <c r="P2013" s="61">
        <v>44015</v>
      </c>
      <c r="Q2013" s="61">
        <v>44015</v>
      </c>
    </row>
    <row r="2014" spans="16:17" x14ac:dyDescent="0.25">
      <c r="P2014" s="61">
        <v>44016</v>
      </c>
      <c r="Q2014" s="61">
        <v>44016</v>
      </c>
    </row>
    <row r="2015" spans="16:17" x14ac:dyDescent="0.25">
      <c r="P2015" s="61">
        <v>44017</v>
      </c>
      <c r="Q2015" s="61">
        <v>44017</v>
      </c>
    </row>
    <row r="2016" spans="16:17" x14ac:dyDescent="0.25">
      <c r="P2016" s="61">
        <v>44018</v>
      </c>
      <c r="Q2016" s="61">
        <v>44018</v>
      </c>
    </row>
    <row r="2017" spans="16:17" x14ac:dyDescent="0.25">
      <c r="P2017" s="61">
        <v>44019</v>
      </c>
      <c r="Q2017" s="61">
        <v>44019</v>
      </c>
    </row>
    <row r="2018" spans="16:17" x14ac:dyDescent="0.25">
      <c r="P2018" s="61">
        <v>44020</v>
      </c>
      <c r="Q2018" s="61">
        <v>44020</v>
      </c>
    </row>
    <row r="2019" spans="16:17" x14ac:dyDescent="0.25">
      <c r="P2019" s="61">
        <v>44021</v>
      </c>
      <c r="Q2019" s="61">
        <v>44021</v>
      </c>
    </row>
    <row r="2020" spans="16:17" x14ac:dyDescent="0.25">
      <c r="P2020" s="61">
        <v>44022</v>
      </c>
      <c r="Q2020" s="61">
        <v>44022</v>
      </c>
    </row>
    <row r="2021" spans="16:17" x14ac:dyDescent="0.25">
      <c r="P2021" s="61">
        <v>44023</v>
      </c>
      <c r="Q2021" s="61">
        <v>44023</v>
      </c>
    </row>
    <row r="2022" spans="16:17" x14ac:dyDescent="0.25">
      <c r="P2022" s="61">
        <v>44024</v>
      </c>
      <c r="Q2022" s="61">
        <v>44024</v>
      </c>
    </row>
    <row r="2023" spans="16:17" x14ac:dyDescent="0.25">
      <c r="P2023" s="61">
        <v>44025</v>
      </c>
      <c r="Q2023" s="61">
        <v>44025</v>
      </c>
    </row>
    <row r="2024" spans="16:17" x14ac:dyDescent="0.25">
      <c r="P2024" s="61">
        <v>44026</v>
      </c>
      <c r="Q2024" s="61">
        <v>44026</v>
      </c>
    </row>
    <row r="2025" spans="16:17" x14ac:dyDescent="0.25">
      <c r="P2025" s="61">
        <v>44027</v>
      </c>
      <c r="Q2025" s="61">
        <v>44027</v>
      </c>
    </row>
    <row r="2026" spans="16:17" x14ac:dyDescent="0.25">
      <c r="P2026" s="61">
        <v>44028</v>
      </c>
      <c r="Q2026" s="61">
        <v>44028</v>
      </c>
    </row>
    <row r="2027" spans="16:17" x14ac:dyDescent="0.25">
      <c r="P2027" s="61">
        <v>44029</v>
      </c>
      <c r="Q2027" s="61">
        <v>44029</v>
      </c>
    </row>
    <row r="2028" spans="16:17" x14ac:dyDescent="0.25">
      <c r="P2028" s="61">
        <v>44030</v>
      </c>
      <c r="Q2028" s="61">
        <v>44030</v>
      </c>
    </row>
    <row r="2029" spans="16:17" x14ac:dyDescent="0.25">
      <c r="P2029" s="61">
        <v>44031</v>
      </c>
      <c r="Q2029" s="61">
        <v>44031</v>
      </c>
    </row>
    <row r="2030" spans="16:17" x14ac:dyDescent="0.25">
      <c r="P2030" s="61">
        <v>44032</v>
      </c>
      <c r="Q2030" s="61">
        <v>44032</v>
      </c>
    </row>
    <row r="2031" spans="16:17" x14ac:dyDescent="0.25">
      <c r="P2031" s="61">
        <v>44033</v>
      </c>
      <c r="Q2031" s="61">
        <v>44033</v>
      </c>
    </row>
    <row r="2032" spans="16:17" x14ac:dyDescent="0.25">
      <c r="P2032" s="61">
        <v>44034</v>
      </c>
      <c r="Q2032" s="61">
        <v>44034</v>
      </c>
    </row>
    <row r="2033" spans="16:17" x14ac:dyDescent="0.25">
      <c r="P2033" s="61">
        <v>44035</v>
      </c>
      <c r="Q2033" s="61">
        <v>44035</v>
      </c>
    </row>
    <row r="2034" spans="16:17" x14ac:dyDescent="0.25">
      <c r="P2034" s="61">
        <v>44036</v>
      </c>
      <c r="Q2034" s="61">
        <v>44036</v>
      </c>
    </row>
    <row r="2035" spans="16:17" x14ac:dyDescent="0.25">
      <c r="P2035" s="61">
        <v>44037</v>
      </c>
      <c r="Q2035" s="61">
        <v>44037</v>
      </c>
    </row>
    <row r="2036" spans="16:17" x14ac:dyDescent="0.25">
      <c r="P2036" s="61">
        <v>44038</v>
      </c>
      <c r="Q2036" s="61">
        <v>44038</v>
      </c>
    </row>
    <row r="2037" spans="16:17" x14ac:dyDescent="0.25">
      <c r="P2037" s="61">
        <v>44039</v>
      </c>
      <c r="Q2037" s="61">
        <v>44039</v>
      </c>
    </row>
    <row r="2038" spans="16:17" x14ac:dyDescent="0.25">
      <c r="P2038" s="61">
        <v>44040</v>
      </c>
      <c r="Q2038" s="61">
        <v>44040</v>
      </c>
    </row>
    <row r="2039" spans="16:17" x14ac:dyDescent="0.25">
      <c r="P2039" s="61">
        <v>44041</v>
      </c>
      <c r="Q2039" s="61">
        <v>44041</v>
      </c>
    </row>
    <row r="2040" spans="16:17" x14ac:dyDescent="0.25">
      <c r="P2040" s="61">
        <v>44042</v>
      </c>
      <c r="Q2040" s="61">
        <v>44042</v>
      </c>
    </row>
    <row r="2041" spans="16:17" x14ac:dyDescent="0.25">
      <c r="P2041" s="61">
        <v>44043</v>
      </c>
      <c r="Q2041" s="61">
        <v>44043</v>
      </c>
    </row>
    <row r="2042" spans="16:17" x14ac:dyDescent="0.25">
      <c r="P2042" s="61">
        <v>44044</v>
      </c>
      <c r="Q2042" s="61">
        <v>44044</v>
      </c>
    </row>
    <row r="2043" spans="16:17" x14ac:dyDescent="0.25">
      <c r="P2043" s="61">
        <v>44045</v>
      </c>
      <c r="Q2043" s="61">
        <v>44045</v>
      </c>
    </row>
    <row r="2044" spans="16:17" x14ac:dyDescent="0.25">
      <c r="P2044" s="61">
        <v>44046</v>
      </c>
      <c r="Q2044" s="61">
        <v>44046</v>
      </c>
    </row>
    <row r="2045" spans="16:17" x14ac:dyDescent="0.25">
      <c r="P2045" s="61">
        <v>44047</v>
      </c>
      <c r="Q2045" s="61">
        <v>44047</v>
      </c>
    </row>
    <row r="2046" spans="16:17" x14ac:dyDescent="0.25">
      <c r="P2046" s="61">
        <v>44048</v>
      </c>
      <c r="Q2046" s="61">
        <v>44048</v>
      </c>
    </row>
    <row r="2047" spans="16:17" x14ac:dyDescent="0.25">
      <c r="P2047" s="61">
        <v>44049</v>
      </c>
      <c r="Q2047" s="61">
        <v>44049</v>
      </c>
    </row>
    <row r="2048" spans="16:17" x14ac:dyDescent="0.25">
      <c r="P2048" s="61">
        <v>44050</v>
      </c>
      <c r="Q2048" s="61">
        <v>44050</v>
      </c>
    </row>
    <row r="2049" spans="16:17" x14ac:dyDescent="0.25">
      <c r="P2049" s="61">
        <v>44051</v>
      </c>
      <c r="Q2049" s="61">
        <v>44051</v>
      </c>
    </row>
    <row r="2050" spans="16:17" x14ac:dyDescent="0.25">
      <c r="P2050" s="61">
        <v>44052</v>
      </c>
      <c r="Q2050" s="61">
        <v>44052</v>
      </c>
    </row>
    <row r="2051" spans="16:17" x14ac:dyDescent="0.25">
      <c r="P2051" s="61">
        <v>44053</v>
      </c>
      <c r="Q2051" s="61">
        <v>44053</v>
      </c>
    </row>
    <row r="2052" spans="16:17" x14ac:dyDescent="0.25">
      <c r="P2052" s="61">
        <v>44054</v>
      </c>
      <c r="Q2052" s="61">
        <v>44054</v>
      </c>
    </row>
    <row r="2053" spans="16:17" x14ac:dyDescent="0.25">
      <c r="P2053" s="61">
        <v>44055</v>
      </c>
      <c r="Q2053" s="61">
        <v>44055</v>
      </c>
    </row>
    <row r="2054" spans="16:17" x14ac:dyDescent="0.25">
      <c r="P2054" s="61">
        <v>44056</v>
      </c>
      <c r="Q2054" s="61">
        <v>44056</v>
      </c>
    </row>
    <row r="2055" spans="16:17" x14ac:dyDescent="0.25">
      <c r="P2055" s="61">
        <v>44057</v>
      </c>
      <c r="Q2055" s="61">
        <v>44057</v>
      </c>
    </row>
    <row r="2056" spans="16:17" x14ac:dyDescent="0.25">
      <c r="P2056" s="61">
        <v>44058</v>
      </c>
      <c r="Q2056" s="61">
        <v>44058</v>
      </c>
    </row>
    <row r="2057" spans="16:17" x14ac:dyDescent="0.25">
      <c r="P2057" s="61">
        <v>44059</v>
      </c>
      <c r="Q2057" s="61">
        <v>44059</v>
      </c>
    </row>
    <row r="2058" spans="16:17" x14ac:dyDescent="0.25">
      <c r="P2058" s="61">
        <v>44060</v>
      </c>
      <c r="Q2058" s="61">
        <v>44060</v>
      </c>
    </row>
    <row r="2059" spans="16:17" x14ac:dyDescent="0.25">
      <c r="P2059" s="61">
        <v>44061</v>
      </c>
      <c r="Q2059" s="61">
        <v>44061</v>
      </c>
    </row>
    <row r="2060" spans="16:17" x14ac:dyDescent="0.25">
      <c r="P2060" s="61">
        <v>44062</v>
      </c>
      <c r="Q2060" s="61">
        <v>44062</v>
      </c>
    </row>
    <row r="2061" spans="16:17" x14ac:dyDescent="0.25">
      <c r="P2061" s="61">
        <v>44063</v>
      </c>
      <c r="Q2061" s="61">
        <v>44063</v>
      </c>
    </row>
    <row r="2062" spans="16:17" x14ac:dyDescent="0.25">
      <c r="P2062" s="61">
        <v>44064</v>
      </c>
      <c r="Q2062" s="61">
        <v>44064</v>
      </c>
    </row>
    <row r="2063" spans="16:17" x14ac:dyDescent="0.25">
      <c r="P2063" s="61">
        <v>44065</v>
      </c>
      <c r="Q2063" s="61">
        <v>44065</v>
      </c>
    </row>
    <row r="2064" spans="16:17" x14ac:dyDescent="0.25">
      <c r="P2064" s="61">
        <v>44066</v>
      </c>
      <c r="Q2064" s="61">
        <v>44066</v>
      </c>
    </row>
    <row r="2065" spans="16:17" x14ac:dyDescent="0.25">
      <c r="P2065" s="61">
        <v>44067</v>
      </c>
      <c r="Q2065" s="61">
        <v>44067</v>
      </c>
    </row>
    <row r="2066" spans="16:17" x14ac:dyDescent="0.25">
      <c r="P2066" s="61">
        <v>44068</v>
      </c>
      <c r="Q2066" s="61">
        <v>44068</v>
      </c>
    </row>
    <row r="2067" spans="16:17" x14ac:dyDescent="0.25">
      <c r="P2067" s="61">
        <v>44069</v>
      </c>
      <c r="Q2067" s="61">
        <v>44069</v>
      </c>
    </row>
    <row r="2068" spans="16:17" x14ac:dyDescent="0.25">
      <c r="P2068" s="61">
        <v>44070</v>
      </c>
      <c r="Q2068" s="61">
        <v>44070</v>
      </c>
    </row>
    <row r="2069" spans="16:17" x14ac:dyDescent="0.25">
      <c r="P2069" s="61">
        <v>44071</v>
      </c>
      <c r="Q2069" s="61">
        <v>44071</v>
      </c>
    </row>
    <row r="2070" spans="16:17" x14ac:dyDescent="0.25">
      <c r="P2070" s="61">
        <v>44072</v>
      </c>
      <c r="Q2070" s="61">
        <v>44072</v>
      </c>
    </row>
    <row r="2071" spans="16:17" x14ac:dyDescent="0.25">
      <c r="P2071" s="61">
        <v>44073</v>
      </c>
      <c r="Q2071" s="61">
        <v>44073</v>
      </c>
    </row>
    <row r="2072" spans="16:17" x14ac:dyDescent="0.25">
      <c r="P2072" s="61">
        <v>44074</v>
      </c>
      <c r="Q2072" s="61">
        <v>44074</v>
      </c>
    </row>
    <row r="2073" spans="16:17" x14ac:dyDescent="0.25">
      <c r="P2073" s="61">
        <v>44075</v>
      </c>
      <c r="Q2073" s="61">
        <v>44075</v>
      </c>
    </row>
    <row r="2074" spans="16:17" x14ac:dyDescent="0.25">
      <c r="P2074" s="61">
        <v>44076</v>
      </c>
      <c r="Q2074" s="61">
        <v>44076</v>
      </c>
    </row>
    <row r="2075" spans="16:17" x14ac:dyDescent="0.25">
      <c r="P2075" s="61">
        <v>44077</v>
      </c>
      <c r="Q2075" s="61">
        <v>44077</v>
      </c>
    </row>
    <row r="2076" spans="16:17" x14ac:dyDescent="0.25">
      <c r="P2076" s="61">
        <v>44078</v>
      </c>
      <c r="Q2076" s="61">
        <v>44078</v>
      </c>
    </row>
    <row r="2077" spans="16:17" x14ac:dyDescent="0.25">
      <c r="P2077" s="61">
        <v>44079</v>
      </c>
      <c r="Q2077" s="61">
        <v>44079</v>
      </c>
    </row>
    <row r="2078" spans="16:17" x14ac:dyDescent="0.25">
      <c r="P2078" s="61">
        <v>44080</v>
      </c>
      <c r="Q2078" s="61">
        <v>44080</v>
      </c>
    </row>
    <row r="2079" spans="16:17" x14ac:dyDescent="0.25">
      <c r="P2079" s="61">
        <v>44081</v>
      </c>
      <c r="Q2079" s="61">
        <v>44081</v>
      </c>
    </row>
    <row r="2080" spans="16:17" x14ac:dyDescent="0.25">
      <c r="P2080" s="61">
        <v>44082</v>
      </c>
      <c r="Q2080" s="61">
        <v>44082</v>
      </c>
    </row>
    <row r="2081" spans="16:17" x14ac:dyDescent="0.25">
      <c r="P2081" s="61">
        <v>44083</v>
      </c>
      <c r="Q2081" s="61">
        <v>44083</v>
      </c>
    </row>
    <row r="2082" spans="16:17" x14ac:dyDescent="0.25">
      <c r="P2082" s="61">
        <v>44084</v>
      </c>
      <c r="Q2082" s="61">
        <v>44084</v>
      </c>
    </row>
    <row r="2083" spans="16:17" x14ac:dyDescent="0.25">
      <c r="P2083" s="61">
        <v>44085</v>
      </c>
      <c r="Q2083" s="61">
        <v>44085</v>
      </c>
    </row>
    <row r="2084" spans="16:17" x14ac:dyDescent="0.25">
      <c r="P2084" s="61">
        <v>44086</v>
      </c>
      <c r="Q2084" s="61">
        <v>44086</v>
      </c>
    </row>
    <row r="2085" spans="16:17" x14ac:dyDescent="0.25">
      <c r="P2085" s="61">
        <v>44087</v>
      </c>
      <c r="Q2085" s="61">
        <v>44087</v>
      </c>
    </row>
    <row r="2086" spans="16:17" x14ac:dyDescent="0.25">
      <c r="P2086" s="61">
        <v>44088</v>
      </c>
      <c r="Q2086" s="61">
        <v>44088</v>
      </c>
    </row>
    <row r="2087" spans="16:17" x14ac:dyDescent="0.25">
      <c r="P2087" s="61">
        <v>44089</v>
      </c>
      <c r="Q2087" s="61">
        <v>44089</v>
      </c>
    </row>
    <row r="2088" spans="16:17" x14ac:dyDescent="0.25">
      <c r="P2088" s="61">
        <v>44090</v>
      </c>
      <c r="Q2088" s="61">
        <v>44090</v>
      </c>
    </row>
    <row r="2089" spans="16:17" x14ac:dyDescent="0.25">
      <c r="P2089" s="61">
        <v>44091</v>
      </c>
      <c r="Q2089" s="61">
        <v>44091</v>
      </c>
    </row>
    <row r="2090" spans="16:17" x14ac:dyDescent="0.25">
      <c r="P2090" s="61">
        <v>44092</v>
      </c>
      <c r="Q2090" s="61">
        <v>44092</v>
      </c>
    </row>
    <row r="2091" spans="16:17" x14ac:dyDescent="0.25">
      <c r="P2091" s="61">
        <v>44093</v>
      </c>
      <c r="Q2091" s="61">
        <v>44093</v>
      </c>
    </row>
    <row r="2092" spans="16:17" x14ac:dyDescent="0.25">
      <c r="P2092" s="61">
        <v>44094</v>
      </c>
      <c r="Q2092" s="61">
        <v>44094</v>
      </c>
    </row>
    <row r="2093" spans="16:17" x14ac:dyDescent="0.25">
      <c r="P2093" s="61">
        <v>44095</v>
      </c>
      <c r="Q2093" s="61">
        <v>44095</v>
      </c>
    </row>
    <row r="2094" spans="16:17" x14ac:dyDescent="0.25">
      <c r="P2094" s="61">
        <v>44096</v>
      </c>
      <c r="Q2094" s="61">
        <v>44096</v>
      </c>
    </row>
    <row r="2095" spans="16:17" x14ac:dyDescent="0.25">
      <c r="P2095" s="61">
        <v>44097</v>
      </c>
      <c r="Q2095" s="61">
        <v>44097</v>
      </c>
    </row>
    <row r="2096" spans="16:17" x14ac:dyDescent="0.25">
      <c r="P2096" s="61">
        <v>44098</v>
      </c>
      <c r="Q2096" s="61">
        <v>44098</v>
      </c>
    </row>
    <row r="2097" spans="16:17" x14ac:dyDescent="0.25">
      <c r="P2097" s="61">
        <v>44099</v>
      </c>
      <c r="Q2097" s="61">
        <v>44099</v>
      </c>
    </row>
    <row r="2098" spans="16:17" x14ac:dyDescent="0.25">
      <c r="P2098" s="61">
        <v>44100</v>
      </c>
      <c r="Q2098" s="61">
        <v>44100</v>
      </c>
    </row>
    <row r="2099" spans="16:17" x14ac:dyDescent="0.25">
      <c r="P2099" s="61">
        <v>44101</v>
      </c>
      <c r="Q2099" s="61">
        <v>44101</v>
      </c>
    </row>
    <row r="2100" spans="16:17" x14ac:dyDescent="0.25">
      <c r="P2100" s="61">
        <v>44102</v>
      </c>
      <c r="Q2100" s="61">
        <v>44102</v>
      </c>
    </row>
    <row r="2101" spans="16:17" x14ac:dyDescent="0.25">
      <c r="P2101" s="61">
        <v>44103</v>
      </c>
      <c r="Q2101" s="61">
        <v>44103</v>
      </c>
    </row>
    <row r="2102" spans="16:17" x14ac:dyDescent="0.25">
      <c r="P2102" s="61">
        <v>44104</v>
      </c>
      <c r="Q2102" s="61">
        <v>44104</v>
      </c>
    </row>
    <row r="2103" spans="16:17" x14ac:dyDescent="0.25">
      <c r="P2103" s="61">
        <v>44105</v>
      </c>
      <c r="Q2103" s="61">
        <v>44105</v>
      </c>
    </row>
    <row r="2104" spans="16:17" x14ac:dyDescent="0.25">
      <c r="P2104" s="61">
        <v>44106</v>
      </c>
      <c r="Q2104" s="61">
        <v>44106</v>
      </c>
    </row>
    <row r="2105" spans="16:17" x14ac:dyDescent="0.25">
      <c r="P2105" s="61">
        <v>44107</v>
      </c>
      <c r="Q2105" s="61">
        <v>44107</v>
      </c>
    </row>
    <row r="2106" spans="16:17" x14ac:dyDescent="0.25">
      <c r="P2106" s="61">
        <v>44108</v>
      </c>
      <c r="Q2106" s="61">
        <v>44108</v>
      </c>
    </row>
    <row r="2107" spans="16:17" x14ac:dyDescent="0.25">
      <c r="P2107" s="61">
        <v>44109</v>
      </c>
      <c r="Q2107" s="61">
        <v>44109</v>
      </c>
    </row>
    <row r="2108" spans="16:17" x14ac:dyDescent="0.25">
      <c r="P2108" s="61">
        <v>44110</v>
      </c>
      <c r="Q2108" s="61">
        <v>44110</v>
      </c>
    </row>
    <row r="2109" spans="16:17" x14ac:dyDescent="0.25">
      <c r="P2109" s="61">
        <v>44111</v>
      </c>
      <c r="Q2109" s="61">
        <v>44111</v>
      </c>
    </row>
    <row r="2110" spans="16:17" x14ac:dyDescent="0.25">
      <c r="P2110" s="61">
        <v>44112</v>
      </c>
      <c r="Q2110" s="61">
        <v>44112</v>
      </c>
    </row>
    <row r="2111" spans="16:17" x14ac:dyDescent="0.25">
      <c r="P2111" s="61">
        <v>44113</v>
      </c>
      <c r="Q2111" s="61">
        <v>44113</v>
      </c>
    </row>
    <row r="2112" spans="16:17" x14ac:dyDescent="0.25">
      <c r="P2112" s="61">
        <v>44114</v>
      </c>
      <c r="Q2112" s="61">
        <v>44114</v>
      </c>
    </row>
    <row r="2113" spans="16:17" x14ac:dyDescent="0.25">
      <c r="P2113" s="61">
        <v>44115</v>
      </c>
      <c r="Q2113" s="61">
        <v>44115</v>
      </c>
    </row>
    <row r="2114" spans="16:17" x14ac:dyDescent="0.25">
      <c r="P2114" s="61">
        <v>44116</v>
      </c>
      <c r="Q2114" s="61">
        <v>44116</v>
      </c>
    </row>
    <row r="2115" spans="16:17" x14ac:dyDescent="0.25">
      <c r="P2115" s="61">
        <v>44117</v>
      </c>
      <c r="Q2115" s="61">
        <v>44117</v>
      </c>
    </row>
    <row r="2116" spans="16:17" x14ac:dyDescent="0.25">
      <c r="P2116" s="61">
        <v>44118</v>
      </c>
      <c r="Q2116" s="61">
        <v>44118</v>
      </c>
    </row>
    <row r="2117" spans="16:17" x14ac:dyDescent="0.25">
      <c r="P2117" s="61">
        <v>44119</v>
      </c>
      <c r="Q2117" s="61">
        <v>44119</v>
      </c>
    </row>
    <row r="2118" spans="16:17" x14ac:dyDescent="0.25">
      <c r="P2118" s="61">
        <v>44120</v>
      </c>
      <c r="Q2118" s="61">
        <v>44120</v>
      </c>
    </row>
    <row r="2119" spans="16:17" x14ac:dyDescent="0.25">
      <c r="P2119" s="61">
        <v>44121</v>
      </c>
      <c r="Q2119" s="61">
        <v>44121</v>
      </c>
    </row>
    <row r="2120" spans="16:17" x14ac:dyDescent="0.25">
      <c r="P2120" s="61">
        <v>44122</v>
      </c>
      <c r="Q2120" s="61">
        <v>44122</v>
      </c>
    </row>
    <row r="2121" spans="16:17" x14ac:dyDescent="0.25">
      <c r="P2121" s="61">
        <v>44123</v>
      </c>
      <c r="Q2121" s="61">
        <v>44123</v>
      </c>
    </row>
    <row r="2122" spans="16:17" x14ac:dyDescent="0.25">
      <c r="P2122" s="61">
        <v>44124</v>
      </c>
      <c r="Q2122" s="61">
        <v>44124</v>
      </c>
    </row>
    <row r="2123" spans="16:17" x14ac:dyDescent="0.25">
      <c r="P2123" s="61">
        <v>44125</v>
      </c>
      <c r="Q2123" s="61">
        <v>44125</v>
      </c>
    </row>
    <row r="2124" spans="16:17" x14ac:dyDescent="0.25">
      <c r="P2124" s="61">
        <v>44126</v>
      </c>
      <c r="Q2124" s="61">
        <v>44126</v>
      </c>
    </row>
    <row r="2125" spans="16:17" x14ac:dyDescent="0.25">
      <c r="P2125" s="61">
        <v>44127</v>
      </c>
      <c r="Q2125" s="61">
        <v>44127</v>
      </c>
    </row>
    <row r="2126" spans="16:17" x14ac:dyDescent="0.25">
      <c r="P2126" s="61">
        <v>44128</v>
      </c>
      <c r="Q2126" s="61">
        <v>44128</v>
      </c>
    </row>
    <row r="2127" spans="16:17" x14ac:dyDescent="0.25">
      <c r="P2127" s="61">
        <v>44129</v>
      </c>
      <c r="Q2127" s="61">
        <v>44129</v>
      </c>
    </row>
    <row r="2128" spans="16:17" x14ac:dyDescent="0.25">
      <c r="P2128" s="61">
        <v>44130</v>
      </c>
      <c r="Q2128" s="61">
        <v>44130</v>
      </c>
    </row>
    <row r="2129" spans="16:17" x14ac:dyDescent="0.25">
      <c r="P2129" s="61">
        <v>44131</v>
      </c>
      <c r="Q2129" s="61">
        <v>44131</v>
      </c>
    </row>
    <row r="2130" spans="16:17" x14ac:dyDescent="0.25">
      <c r="P2130" s="61">
        <v>44132</v>
      </c>
      <c r="Q2130" s="61">
        <v>44132</v>
      </c>
    </row>
    <row r="2131" spans="16:17" x14ac:dyDescent="0.25">
      <c r="P2131" s="61">
        <v>44133</v>
      </c>
      <c r="Q2131" s="61">
        <v>44133</v>
      </c>
    </row>
    <row r="2132" spans="16:17" x14ac:dyDescent="0.25">
      <c r="P2132" s="61">
        <v>44134</v>
      </c>
      <c r="Q2132" s="61">
        <v>44134</v>
      </c>
    </row>
    <row r="2133" spans="16:17" x14ac:dyDescent="0.25">
      <c r="P2133" s="61">
        <v>44135</v>
      </c>
      <c r="Q2133" s="61">
        <v>44135</v>
      </c>
    </row>
    <row r="2134" spans="16:17" x14ac:dyDescent="0.25">
      <c r="P2134" s="61">
        <v>44136</v>
      </c>
      <c r="Q2134" s="61">
        <v>44136</v>
      </c>
    </row>
    <row r="2135" spans="16:17" x14ac:dyDescent="0.25">
      <c r="P2135" s="61">
        <v>44137</v>
      </c>
      <c r="Q2135" s="61">
        <v>44137</v>
      </c>
    </row>
    <row r="2136" spans="16:17" x14ac:dyDescent="0.25">
      <c r="P2136" s="61">
        <v>44138</v>
      </c>
      <c r="Q2136" s="61">
        <v>44138</v>
      </c>
    </row>
    <row r="2137" spans="16:17" x14ac:dyDescent="0.25">
      <c r="P2137" s="61">
        <v>44139</v>
      </c>
      <c r="Q2137" s="61">
        <v>44139</v>
      </c>
    </row>
    <row r="2138" spans="16:17" x14ac:dyDescent="0.25">
      <c r="P2138" s="61">
        <v>44140</v>
      </c>
      <c r="Q2138" s="61">
        <v>44140</v>
      </c>
    </row>
    <row r="2139" spans="16:17" x14ac:dyDescent="0.25">
      <c r="P2139" s="61">
        <v>44141</v>
      </c>
      <c r="Q2139" s="61">
        <v>44141</v>
      </c>
    </row>
    <row r="2140" spans="16:17" x14ac:dyDescent="0.25">
      <c r="P2140" s="61">
        <v>44142</v>
      </c>
      <c r="Q2140" s="61">
        <v>44142</v>
      </c>
    </row>
    <row r="2141" spans="16:17" x14ac:dyDescent="0.25">
      <c r="P2141" s="61">
        <v>44143</v>
      </c>
      <c r="Q2141" s="61">
        <v>44143</v>
      </c>
    </row>
    <row r="2142" spans="16:17" x14ac:dyDescent="0.25">
      <c r="P2142" s="61">
        <v>44144</v>
      </c>
      <c r="Q2142" s="61">
        <v>44144</v>
      </c>
    </row>
    <row r="2143" spans="16:17" x14ac:dyDescent="0.25">
      <c r="P2143" s="61">
        <v>44145</v>
      </c>
      <c r="Q2143" s="61">
        <v>44145</v>
      </c>
    </row>
    <row r="2144" spans="16:17" x14ac:dyDescent="0.25">
      <c r="P2144" s="61">
        <v>44146</v>
      </c>
      <c r="Q2144" s="61">
        <v>44146</v>
      </c>
    </row>
    <row r="2145" spans="16:17" x14ac:dyDescent="0.25">
      <c r="P2145" s="61">
        <v>44147</v>
      </c>
      <c r="Q2145" s="61">
        <v>44147</v>
      </c>
    </row>
    <row r="2146" spans="16:17" x14ac:dyDescent="0.25">
      <c r="P2146" s="61">
        <v>44148</v>
      </c>
      <c r="Q2146" s="61">
        <v>44148</v>
      </c>
    </row>
    <row r="2147" spans="16:17" x14ac:dyDescent="0.25">
      <c r="P2147" s="61">
        <v>44149</v>
      </c>
      <c r="Q2147" s="61">
        <v>44149</v>
      </c>
    </row>
    <row r="2148" spans="16:17" x14ac:dyDescent="0.25">
      <c r="P2148" s="61">
        <v>44150</v>
      </c>
      <c r="Q2148" s="61">
        <v>44150</v>
      </c>
    </row>
    <row r="2149" spans="16:17" x14ac:dyDescent="0.25">
      <c r="P2149" s="61">
        <v>44151</v>
      </c>
      <c r="Q2149" s="61">
        <v>44151</v>
      </c>
    </row>
    <row r="2150" spans="16:17" x14ac:dyDescent="0.25">
      <c r="P2150" s="61">
        <v>44152</v>
      </c>
      <c r="Q2150" s="61">
        <v>44152</v>
      </c>
    </row>
    <row r="2151" spans="16:17" x14ac:dyDescent="0.25">
      <c r="P2151" s="61">
        <v>44153</v>
      </c>
      <c r="Q2151" s="61">
        <v>44153</v>
      </c>
    </row>
    <row r="2152" spans="16:17" x14ac:dyDescent="0.25">
      <c r="P2152" s="61">
        <v>44154</v>
      </c>
      <c r="Q2152" s="61">
        <v>44154</v>
      </c>
    </row>
    <row r="2153" spans="16:17" x14ac:dyDescent="0.25">
      <c r="P2153" s="61">
        <v>44155</v>
      </c>
      <c r="Q2153" s="61">
        <v>44155</v>
      </c>
    </row>
    <row r="2154" spans="16:17" x14ac:dyDescent="0.25">
      <c r="P2154" s="61">
        <v>44156</v>
      </c>
      <c r="Q2154" s="61">
        <v>44156</v>
      </c>
    </row>
    <row r="2155" spans="16:17" x14ac:dyDescent="0.25">
      <c r="P2155" s="61">
        <v>44157</v>
      </c>
      <c r="Q2155" s="61">
        <v>44157</v>
      </c>
    </row>
    <row r="2156" spans="16:17" x14ac:dyDescent="0.25">
      <c r="P2156" s="61">
        <v>44158</v>
      </c>
      <c r="Q2156" s="61">
        <v>44158</v>
      </c>
    </row>
    <row r="2157" spans="16:17" x14ac:dyDescent="0.25">
      <c r="P2157" s="61">
        <v>44159</v>
      </c>
      <c r="Q2157" s="61">
        <v>44159</v>
      </c>
    </row>
    <row r="2158" spans="16:17" x14ac:dyDescent="0.25">
      <c r="P2158" s="61">
        <v>44160</v>
      </c>
      <c r="Q2158" s="61">
        <v>44160</v>
      </c>
    </row>
    <row r="2159" spans="16:17" x14ac:dyDescent="0.25">
      <c r="P2159" s="61">
        <v>44161</v>
      </c>
      <c r="Q2159" s="61">
        <v>44161</v>
      </c>
    </row>
    <row r="2160" spans="16:17" x14ac:dyDescent="0.25">
      <c r="P2160" s="61">
        <v>44162</v>
      </c>
      <c r="Q2160" s="61">
        <v>44162</v>
      </c>
    </row>
    <row r="2161" spans="16:17" x14ac:dyDescent="0.25">
      <c r="P2161" s="61">
        <v>44163</v>
      </c>
      <c r="Q2161" s="61">
        <v>44163</v>
      </c>
    </row>
    <row r="2162" spans="16:17" x14ac:dyDescent="0.25">
      <c r="P2162" s="61">
        <v>44164</v>
      </c>
      <c r="Q2162" s="61">
        <v>44164</v>
      </c>
    </row>
    <row r="2163" spans="16:17" x14ac:dyDescent="0.25">
      <c r="P2163" s="61">
        <v>44165</v>
      </c>
      <c r="Q2163" s="61">
        <v>44165</v>
      </c>
    </row>
    <row r="2164" spans="16:17" x14ac:dyDescent="0.25">
      <c r="P2164" s="61">
        <v>44166</v>
      </c>
      <c r="Q2164" s="61">
        <v>44166</v>
      </c>
    </row>
    <row r="2165" spans="16:17" x14ac:dyDescent="0.25">
      <c r="P2165" s="61">
        <v>44167</v>
      </c>
      <c r="Q2165" s="61">
        <v>44167</v>
      </c>
    </row>
    <row r="2166" spans="16:17" x14ac:dyDescent="0.25">
      <c r="P2166" s="61">
        <v>44168</v>
      </c>
      <c r="Q2166" s="61">
        <v>44168</v>
      </c>
    </row>
    <row r="2167" spans="16:17" x14ac:dyDescent="0.25">
      <c r="P2167" s="61">
        <v>44169</v>
      </c>
      <c r="Q2167" s="61">
        <v>44169</v>
      </c>
    </row>
    <row r="2168" spans="16:17" x14ac:dyDescent="0.25">
      <c r="P2168" s="61">
        <v>44170</v>
      </c>
      <c r="Q2168" s="61">
        <v>44170</v>
      </c>
    </row>
    <row r="2169" spans="16:17" x14ac:dyDescent="0.25">
      <c r="P2169" s="61">
        <v>44171</v>
      </c>
      <c r="Q2169" s="61">
        <v>44171</v>
      </c>
    </row>
    <row r="2170" spans="16:17" x14ac:dyDescent="0.25">
      <c r="P2170" s="61">
        <v>44172</v>
      </c>
      <c r="Q2170" s="61">
        <v>44172</v>
      </c>
    </row>
    <row r="2171" spans="16:17" x14ac:dyDescent="0.25">
      <c r="P2171" s="61">
        <v>44173</v>
      </c>
      <c r="Q2171" s="61">
        <v>44173</v>
      </c>
    </row>
    <row r="2172" spans="16:17" x14ac:dyDescent="0.25">
      <c r="P2172" s="61">
        <v>44174</v>
      </c>
      <c r="Q2172" s="61">
        <v>44174</v>
      </c>
    </row>
    <row r="2173" spans="16:17" x14ac:dyDescent="0.25">
      <c r="P2173" s="61">
        <v>44175</v>
      </c>
      <c r="Q2173" s="61">
        <v>44175</v>
      </c>
    </row>
    <row r="2174" spans="16:17" x14ac:dyDescent="0.25">
      <c r="P2174" s="61">
        <v>44176</v>
      </c>
      <c r="Q2174" s="61">
        <v>44176</v>
      </c>
    </row>
    <row r="2175" spans="16:17" x14ac:dyDescent="0.25">
      <c r="P2175" s="61">
        <v>44177</v>
      </c>
      <c r="Q2175" s="61">
        <v>44177</v>
      </c>
    </row>
    <row r="2176" spans="16:17" x14ac:dyDescent="0.25">
      <c r="P2176" s="61">
        <v>44178</v>
      </c>
      <c r="Q2176" s="61">
        <v>44178</v>
      </c>
    </row>
    <row r="2177" spans="16:17" x14ac:dyDescent="0.25">
      <c r="P2177" s="61">
        <v>44179</v>
      </c>
      <c r="Q2177" s="61">
        <v>44179</v>
      </c>
    </row>
    <row r="2178" spans="16:17" x14ac:dyDescent="0.25">
      <c r="P2178" s="61">
        <v>44180</v>
      </c>
      <c r="Q2178" s="61">
        <v>44180</v>
      </c>
    </row>
    <row r="2179" spans="16:17" x14ac:dyDescent="0.25">
      <c r="P2179" s="61">
        <v>44181</v>
      </c>
      <c r="Q2179" s="61">
        <v>44181</v>
      </c>
    </row>
    <row r="2180" spans="16:17" x14ac:dyDescent="0.25">
      <c r="P2180" s="61">
        <v>44182</v>
      </c>
      <c r="Q2180" s="61">
        <v>44182</v>
      </c>
    </row>
    <row r="2181" spans="16:17" x14ac:dyDescent="0.25">
      <c r="P2181" s="61">
        <v>44183</v>
      </c>
      <c r="Q2181" s="61">
        <v>44183</v>
      </c>
    </row>
    <row r="2182" spans="16:17" x14ac:dyDescent="0.25">
      <c r="P2182" s="61">
        <v>44184</v>
      </c>
      <c r="Q2182" s="61">
        <v>44184</v>
      </c>
    </row>
    <row r="2183" spans="16:17" x14ac:dyDescent="0.25">
      <c r="P2183" s="61">
        <v>44185</v>
      </c>
      <c r="Q2183" s="61">
        <v>44185</v>
      </c>
    </row>
    <row r="2184" spans="16:17" x14ac:dyDescent="0.25">
      <c r="P2184" s="61">
        <v>44186</v>
      </c>
      <c r="Q2184" s="61">
        <v>44186</v>
      </c>
    </row>
    <row r="2185" spans="16:17" x14ac:dyDescent="0.25">
      <c r="P2185" s="61">
        <v>44187</v>
      </c>
      <c r="Q2185" s="61">
        <v>44187</v>
      </c>
    </row>
    <row r="2186" spans="16:17" x14ac:dyDescent="0.25">
      <c r="P2186" s="61">
        <v>44188</v>
      </c>
      <c r="Q2186" s="61">
        <v>44188</v>
      </c>
    </row>
    <row r="2187" spans="16:17" x14ac:dyDescent="0.25">
      <c r="P2187" s="61">
        <v>44189</v>
      </c>
      <c r="Q2187" s="61">
        <v>44189</v>
      </c>
    </row>
    <row r="2188" spans="16:17" x14ac:dyDescent="0.25">
      <c r="P2188" s="61">
        <v>44190</v>
      </c>
      <c r="Q2188" s="61">
        <v>44190</v>
      </c>
    </row>
    <row r="2189" spans="16:17" x14ac:dyDescent="0.25">
      <c r="P2189" s="61">
        <v>44191</v>
      </c>
      <c r="Q2189" s="61">
        <v>44191</v>
      </c>
    </row>
    <row r="2190" spans="16:17" x14ac:dyDescent="0.25">
      <c r="P2190" s="61">
        <v>44192</v>
      </c>
      <c r="Q2190" s="61">
        <v>44192</v>
      </c>
    </row>
    <row r="2191" spans="16:17" x14ac:dyDescent="0.25">
      <c r="P2191" s="61">
        <v>44193</v>
      </c>
      <c r="Q2191" s="61">
        <v>44193</v>
      </c>
    </row>
    <row r="2192" spans="16:17" x14ac:dyDescent="0.25">
      <c r="P2192" s="61">
        <v>44194</v>
      </c>
      <c r="Q2192" s="61">
        <v>44194</v>
      </c>
    </row>
    <row r="2193" spans="16:17" x14ac:dyDescent="0.25">
      <c r="P2193" s="61">
        <v>44195</v>
      </c>
      <c r="Q2193" s="61">
        <v>44195</v>
      </c>
    </row>
    <row r="2194" spans="16:17" x14ac:dyDescent="0.25">
      <c r="P2194" s="61">
        <v>44196</v>
      </c>
      <c r="Q2194" s="61">
        <v>44196</v>
      </c>
    </row>
  </sheetData>
  <sheetProtection algorithmName="SHA-512" hashValue="k2H0yd7hDgijrP0sDWSz4zhrp/Onn1sE9xBs8l+y7yRRt+BZ/ENMDQ5OhGYM2Vj1LU0QnGYenXbvSD2EeVd8XQ==" saltValue="ZsvIG2EGuz0MPcxC67XraQ==" spinCount="100000" sheet="1" selectLockedCells="1" selectUnlockedCells="1"/>
  <dataValidations count="1">
    <dataValidation type="list" allowBlank="1" showInputMessage="1" showErrorMessage="1" sqref="E16">
      <formula1>"30-11-2021,31-12-2021"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G14"/>
  <sheetViews>
    <sheetView workbookViewId="0">
      <selection activeCell="A3" sqref="A3"/>
    </sheetView>
  </sheetViews>
  <sheetFormatPr defaultRowHeight="15" x14ac:dyDescent="0.25"/>
  <cols>
    <col min="1" max="1" width="11" style="56" customWidth="1"/>
    <col min="2" max="2" width="10.28515625" style="56" customWidth="1"/>
    <col min="3" max="16384" width="9.140625" style="56"/>
  </cols>
  <sheetData>
    <row r="1" spans="1:7" x14ac:dyDescent="0.25">
      <c r="A1" s="55" t="s">
        <v>74</v>
      </c>
      <c r="B1" s="55"/>
      <c r="C1" s="55"/>
      <c r="D1" s="55"/>
      <c r="E1" s="55"/>
    </row>
    <row r="2" spans="1:7" x14ac:dyDescent="0.25">
      <c r="A2" s="55" t="s">
        <v>40</v>
      </c>
      <c r="B2" s="55" t="s">
        <v>41</v>
      </c>
      <c r="C2" s="55" t="s">
        <v>42</v>
      </c>
      <c r="D2" s="55"/>
      <c r="E2" s="55"/>
      <c r="F2" s="55"/>
      <c r="G2" s="55"/>
    </row>
    <row r="3" spans="1:7" x14ac:dyDescent="0.25">
      <c r="A3" s="57">
        <v>0.3</v>
      </c>
      <c r="B3" s="56">
        <v>1</v>
      </c>
      <c r="C3" s="57">
        <v>0.4</v>
      </c>
      <c r="D3" s="57"/>
      <c r="E3" s="57"/>
      <c r="G3" s="57"/>
    </row>
    <row r="4" spans="1:7" x14ac:dyDescent="0.25">
      <c r="A4" s="57">
        <v>0.35</v>
      </c>
      <c r="B4" s="56">
        <v>2</v>
      </c>
      <c r="C4" s="57">
        <v>0.45</v>
      </c>
      <c r="D4" s="57"/>
      <c r="E4" s="57"/>
      <c r="G4" s="57"/>
    </row>
    <row r="5" spans="1:7" x14ac:dyDescent="0.25">
      <c r="A5" s="57">
        <v>0.4</v>
      </c>
      <c r="B5" s="56">
        <v>3</v>
      </c>
      <c r="C5" s="57">
        <v>0.5</v>
      </c>
      <c r="D5" s="57"/>
      <c r="E5" s="57"/>
      <c r="G5" s="57"/>
    </row>
    <row r="6" spans="1:7" x14ac:dyDescent="0.25">
      <c r="A6" s="58">
        <v>0.45</v>
      </c>
      <c r="B6" s="56">
        <v>4</v>
      </c>
      <c r="C6" s="57">
        <v>0.55000000000000004</v>
      </c>
      <c r="D6" s="57"/>
      <c r="E6" s="57"/>
      <c r="G6" s="57"/>
    </row>
    <row r="7" spans="1:7" x14ac:dyDescent="0.25">
      <c r="A7" s="57">
        <v>0.5</v>
      </c>
      <c r="B7" s="56">
        <v>5</v>
      </c>
      <c r="C7" s="57">
        <v>0.6</v>
      </c>
      <c r="D7" s="57"/>
      <c r="E7" s="57"/>
      <c r="G7" s="57"/>
    </row>
    <row r="8" spans="1:7" x14ac:dyDescent="0.25">
      <c r="A8" s="57">
        <v>0.55000000000000004</v>
      </c>
      <c r="B8" s="56">
        <v>6</v>
      </c>
      <c r="C8" s="57">
        <v>0.65</v>
      </c>
      <c r="D8" s="57"/>
      <c r="E8" s="57"/>
      <c r="G8" s="57"/>
    </row>
    <row r="9" spans="1:7" x14ac:dyDescent="0.25">
      <c r="A9" s="57">
        <v>0.6</v>
      </c>
      <c r="B9" s="56">
        <v>7</v>
      </c>
      <c r="C9" s="57">
        <v>0.7</v>
      </c>
      <c r="D9" s="57"/>
      <c r="E9" s="57"/>
      <c r="G9" s="57"/>
    </row>
    <row r="10" spans="1:7" x14ac:dyDescent="0.25">
      <c r="A10" s="57">
        <v>0.65</v>
      </c>
      <c r="B10" s="56">
        <v>8</v>
      </c>
      <c r="C10" s="57">
        <v>0.75</v>
      </c>
      <c r="D10" s="57"/>
      <c r="E10" s="57"/>
      <c r="G10" s="57"/>
    </row>
    <row r="11" spans="1:7" x14ac:dyDescent="0.25">
      <c r="A11" s="57">
        <v>0.7</v>
      </c>
      <c r="B11" s="56">
        <v>9</v>
      </c>
      <c r="C11" s="57">
        <v>0.8</v>
      </c>
      <c r="E11" s="57"/>
      <c r="G11" s="57"/>
    </row>
    <row r="12" spans="1:7" x14ac:dyDescent="0.25">
      <c r="A12" s="57">
        <v>0.75</v>
      </c>
      <c r="B12" s="56">
        <v>10</v>
      </c>
      <c r="C12" s="57">
        <v>0.85</v>
      </c>
      <c r="E12" s="57"/>
      <c r="G12" s="57"/>
    </row>
    <row r="13" spans="1:7" x14ac:dyDescent="0.25">
      <c r="A13" s="57">
        <v>0.8</v>
      </c>
      <c r="B13" s="56">
        <v>11</v>
      </c>
      <c r="C13" s="57">
        <v>0.9</v>
      </c>
      <c r="E13" s="57"/>
    </row>
    <row r="14" spans="1:7" x14ac:dyDescent="0.25">
      <c r="A14" s="58">
        <v>1</v>
      </c>
      <c r="B14" s="56" t="s">
        <v>115</v>
      </c>
      <c r="C14" s="57">
        <v>1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29</vt:i4>
      </vt:variant>
    </vt:vector>
  </HeadingPairs>
  <TitlesOfParts>
    <vt:vector size="32" baseType="lpstr">
      <vt:lpstr>Ansøgning</vt:lpstr>
      <vt:lpstr>Lister</vt:lpstr>
      <vt:lpstr>Trappemodel</vt:lpstr>
      <vt:lpstr>b_faste_slut</vt:lpstr>
      <vt:lpstr>b_faste_start</vt:lpstr>
      <vt:lpstr>c_oms_slut</vt:lpstr>
      <vt:lpstr>c_oms_start</vt:lpstr>
      <vt:lpstr>d_faste_slut</vt:lpstr>
      <vt:lpstr>d_faste_start</vt:lpstr>
      <vt:lpstr>d_oms_slut</vt:lpstr>
      <vt:lpstr>d_oms_start</vt:lpstr>
      <vt:lpstr>e_faste_slut</vt:lpstr>
      <vt:lpstr>e_faste_start</vt:lpstr>
      <vt:lpstr>e_oms_slut</vt:lpstr>
      <vt:lpstr>e_oms_start</vt:lpstr>
      <vt:lpstr>Fastesattref.oms.</vt:lpstr>
      <vt:lpstr>FastholdeUdbetaling</vt:lpstr>
      <vt:lpstr>g_oms_slut</vt:lpstr>
      <vt:lpstr>g_oms_start</vt:lpstr>
      <vt:lpstr>JaNej</vt:lpstr>
      <vt:lpstr>KompPeriodeSlut</vt:lpstr>
      <vt:lpstr>KompPeriodeStart</vt:lpstr>
      <vt:lpstr>matrix_komp.perioder</vt:lpstr>
      <vt:lpstr>Matrix_Ref.Rea.FasteOmkostninger</vt:lpstr>
      <vt:lpstr>Matrix_Ref.Rea.Omsætning</vt:lpstr>
      <vt:lpstr>Mulige_komp.perioder</vt:lpstr>
      <vt:lpstr>ReferenceperiodeRealiseretOmsætning</vt:lpstr>
      <vt:lpstr>Refperiode_Fasteomkostninger</vt:lpstr>
      <vt:lpstr>Trappemodel1</vt:lpstr>
      <vt:lpstr>Trappemodel1forbud</vt:lpstr>
      <vt:lpstr>ÅbningsforbudFørsteDag</vt:lpstr>
      <vt:lpstr>ÅbningsforbudSidsteDag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Kenneth Fisher Fremlev</cp:lastModifiedBy>
  <cp:lastPrinted>2022-01-11T13:02:46Z</cp:lastPrinted>
  <dcterms:created xsi:type="dcterms:W3CDTF">2020-08-10T09:06:01Z</dcterms:created>
  <dcterms:modified xsi:type="dcterms:W3CDTF">2022-03-30T11:28:47Z</dcterms:modified>
</cp:coreProperties>
</file>