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Stikprøver\Stikprøve regnsksabsskabeloner\"/>
    </mc:Choice>
  </mc:AlternateContent>
  <bookViews>
    <workbookView xWindow="0" yWindow="0" windowWidth="16800" windowHeight="6765" tabRatio="926"/>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B8" i="2" l="1"/>
  <c r="D2" i="18" l="1"/>
  <c r="B17" i="2" l="1"/>
  <c r="B7" i="2" s="1"/>
  <c r="B16" i="2"/>
  <c r="B6" i="2" s="1"/>
  <c r="E2" i="18"/>
  <c r="G2" i="18" l="1"/>
  <c r="B19" i="2" s="1"/>
  <c r="B21" i="2" s="1"/>
  <c r="F2" i="18"/>
  <c r="B18"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c r="K25" i="2"/>
  <c r="F25" i="2"/>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<sst xmlns="http://schemas.openxmlformats.org/spreadsheetml/2006/main" count="1352" uniqueCount="139">
  <si>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</si>
  <si>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</si>
  <si>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</si>
  <si>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</si>
  <si>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</si>
  <si>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</si>
  <si>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</si>
  <si>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</si>
  <si>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</si>
  <si>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</si>
  <si>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</si>
  <si>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</si>
  <si>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</si>
  <si>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</si>
  <si>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</si>
  <si>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</si>
  <si>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</si>
  <si>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</si>
  <si>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</si>
  <si>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</si>
  <si>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</si>
  <si>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</si>
  <si>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</si>
  <si>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</si>
  <si>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</si>
  <si>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</si>
  <si>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</si>
  <si>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</si>
  <si>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</si>
  <si>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</si>
  <si>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</si>
  <si>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</si>
  <si>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</si>
  <si>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</si>
  <si>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</si>
  <si>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</si>
  <si>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</si>
  <si>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</si>
  <si>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</si>
  <si>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</si>
  <si>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</si>
  <si>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</si>
  <si>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</si>
  <si>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</si>
  <si>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</si>
  <si>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</si>
  <si>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</si>
  <si>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</si>
  <si>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</si>
  <si>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</si>
  <si>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</si>
  <si>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</si>
  <si>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</si>
  <si>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</si>
  <si>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</si>
  <si>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</si>
  <si>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</si>
  <si>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</si>
  <si>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</si>
  <si>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</si>
  <si>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</si>
  <si>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</si>
  <si>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</si>
  <si>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</si>
  <si>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</si>
  <si>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</si>
  <si>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</si>
  <si>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</si>
  <si>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</si>
  <si>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</si>
  <si>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</si>
  <si>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</si>
  <si>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</si>
  <si>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</si>
  <si>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</si>
  <si>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</si>
  <si>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</si>
  <si>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</si>
  <si>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</si>
  <si>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</si>
  <si>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</si>
  <si>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</si>
  <si>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</si>
  <si>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</si>
  <si>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</si>
  <si>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</si>
  <si>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</si>
  <si>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</si>
  <si>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</si>
  <si>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</si>
  <si>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</si>
  <si>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</si>
  <si>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</si>
  <si>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</si>
  <si>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</si>
  <si>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</si>
  <si>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</si>
  <si>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</si>
  <si>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</si>
  <si>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</si>
  <si>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</si>
  <si>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</si>
  <si>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</si>
  <si>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</si>
  <si>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</si>
  <si>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</si>
  <si>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</si>
  <si>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</si>
  <si>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</si>
  <si>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</si>
  <si>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</si>
  <si>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</si>
  <si>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</si>
  <si>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</si>
  <si>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</si>
  <si>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</si>
  <si>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</si>
  <si>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</si>
  <si>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</si>
  <si>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</si>
  <si>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</si>
  <si>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</si>
  <si>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</si>
  <si>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</si>
  <si>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</si>
  <si>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</si>
  <si>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</si>
  <si>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</si>
  <si>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</si>
  <si>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</si>
  <si>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 xml:space="preserve">Journalnummer </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</si>
  <si>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</si>
  <si>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</si>
  <si>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</si>
  <si>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</si>
  <si>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Budget indirekte omkostninger</t>
  </si>
  <si>
    <t>Journalnummer</t>
  </si>
  <si>
    <t>Endelig godtgørelse af revisorudgifter</t>
  </si>
  <si>
    <t>Stikprøve regnskabsskabelon jan.-feb.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</si>
</sst>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9" borderId="0" xfId="0" applyFont="1" applyFill="1" applyBorder="1" applyAlignment="1" applyProtection="1">
      <alignment horizontal="left"/>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6" fillId="12" borderId="0" xfId="0" applyFont="1" applyFill="1" applyBorder="1" applyAlignment="1" applyProtection="1">
      <alignment horizontal="left"/>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hidden="1"/>
    </xf>
    <xf numFmtId="0" fontId="0" fillId="12" borderId="0" xfId="0" applyFill="1" applyBorder="1" applyAlignment="1" applyProtection="1">
      <alignment horizontal="left"/>
      <protection locked="0" hidden="1"/>
    </xf>
    <xf numFmtId="1" fontId="0" fillId="12" borderId="0" xfId="0" applyNumberFormat="1" applyFill="1" applyBorder="1" applyAlignment="1" applyProtection="1">
      <alignment horizontal="left"/>
      <protection locked="0" hidden="1"/>
    </xf>
    <xf numFmtId="44" fontId="0" fillId="11" borderId="0" xfId="1" applyFont="1" applyFill="1" applyBorder="1" applyProtection="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0" fillId="9" borderId="0" xfId="0" applyFill="1" applyProtection="1">
      <protection locked="0"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hidden="1"/>
    </xf>
    <xf numFmtId="49" fontId="24" fillId="0" borderId="2" xfId="0" applyNumberFormat="1" applyFont="1" applyBorder="1" applyAlignment="1" applyProtection="1">
      <alignment horizontal="left" vertical="top" wrapText="1"/>
      <protection locked="0" hidden="1"/>
    </xf>
    <xf numFmtId="49" fontId="24" fillId="0" borderId="15" xfId="0" applyNumberFormat="1" applyFont="1" applyBorder="1" applyAlignment="1" applyProtection="1">
      <alignment horizontal="left" vertical="top" wrapText="1"/>
      <protection locked="0" hidden="1"/>
    </xf>
    <xf numFmtId="49" fontId="24" fillId="0" borderId="3" xfId="0" applyNumberFormat="1" applyFont="1" applyBorder="1" applyAlignment="1" applyProtection="1">
      <alignment horizontal="left" vertical="top" wrapText="1"/>
      <protection locked="0" hidden="1"/>
    </xf>
    <xf numFmtId="49" fontId="24" fillId="0" borderId="0" xfId="0" applyNumberFormat="1" applyFont="1" applyBorder="1" applyAlignment="1" applyProtection="1">
      <alignment horizontal="left" vertical="top" wrapText="1"/>
      <protection locked="0" hidden="1"/>
    </xf>
    <xf numFmtId="49" fontId="24" fillId="0" borderId="24" xfId="0" applyNumberFormat="1" applyFont="1" applyBorder="1" applyAlignment="1" applyProtection="1">
      <alignment horizontal="left" vertical="top" wrapText="1"/>
      <protection locked="0" hidden="1"/>
    </xf>
    <xf numFmtId="49" fontId="24" fillId="0" borderId="4" xfId="0" applyNumberFormat="1" applyFont="1" applyBorder="1" applyAlignment="1" applyProtection="1">
      <alignment horizontal="left" vertical="top" wrapText="1"/>
      <protection locked="0" hidden="1"/>
    </xf>
    <xf numFmtId="49" fontId="24" fillId="0" borderId="5" xfId="0" applyNumberFormat="1" applyFont="1" applyBorder="1" applyAlignment="1" applyProtection="1">
      <alignment horizontal="left" vertical="top" wrapText="1"/>
      <protection locked="0" hidden="1"/>
    </xf>
    <xf numFmtId="49" fontId="24" fillId="0" borderId="6" xfId="0" applyNumberFormat="1" applyFont="1" applyBorder="1" applyAlignment="1" applyProtection="1">
      <alignment horizontal="left" vertical="top" wrapText="1"/>
      <protection locked="0" hidden="1"/>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2" dataDxfId="470" headerRowBorderDxfId="471">
  <autoFilter ref="A24:N35"/>
  <tableColumns count="14">
    <tableColumn id="1" name="Aktivitet" dataDxfId="469"/>
    <tableColumn id="2" name="Navn " dataDxfId="468"/>
    <tableColumn id="12" name="Dato" dataDxfId="467"/>
    <tableColumn id="13" name="Antal aktiviteter" dataDxfId="466">
      <calculatedColumnFormula>'Aktivitet 2'!$C$13</calculatedColumnFormula>
    </tableColumn>
    <tableColumn id="3" name="Modtaget tilskud" dataDxfId="465"/>
    <tableColumn id="7" name="Budgetterede omkostninger" dataDxfId="464"/>
    <tableColumn id="8" name="Afholdte direkte omkostninger" dataDxfId="463"/>
    <tableColumn id="14" name="Afholdte indirekte omkostninger" dataDxfId="462"/>
    <tableColumn id="19" name="Samlede afholdte omkostninger" dataDxfId="461">
      <calculatedColumnFormula>Table15[[#This Row],[Afholdte direkte omkostninger]]+Table15[[#This Row],[Afholdte indirekte omkostninger]]</calculatedColumnFormula>
    </tableColumn>
    <tableColumn id="16" name="Indtægter" dataDxfId="460">
      <calculatedColumnFormula>Table15[[#This Row],[Samlede afholdte omkostninger]]*0.65</calculatedColumnFormula>
    </tableColumn>
    <tableColumn id="4" name="Ny tilskudsberegning på baggrund af faktiske omkostninger (max. 65%)" dataDxfId="459"/>
    <tableColumn id="5" name="Er der udbetalt for meget tilskud til den enkelte aktivitet som følge af for høje budgetterede omkostninger?" dataDxfId="458"/>
    <tableColumn id="6" name="Endeligt tilskudsbeløb" dataDxfId="457"/>
    <tableColumn id="9" name="Beløb til tilbagebetaling" dataDxfId="456"/>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6" dataDxfId="435" totalsRowDxfId="434">
  <tableColumns count="5">
    <tableColumn id="1" name="Nummer" totalsRowLabel="Totale omkostninger" dataDxfId="433" totalsRowDxfId="432"/>
    <tableColumn id="2" name="Post" dataDxfId="431" totalsRowDxfId="430"/>
    <tableColumn id="3" name="Budgetteret beløb" totalsRowFunction="sum" dataDxfId="429" totalsRowDxfId="428"/>
    <tableColumn id="5" name="Afholdt beløb" totalsRowFunction="sum" dataDxfId="427" totalsRowDxfId="426" dataCellStyle="Valuta"/>
    <tableColumn id="4" name="Beskrivelse af post                   Afvigelse angives her:" dataDxfId="425" totalsRowDxfId="424"/>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2" totalsRowShown="0" dataDxfId="2">
  <autoFilter ref="Q2:Q62"/>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3" dataDxfId="422" totalsRowDxfId="421">
  <tableColumns count="5">
    <tableColumn id="1" name="Nummer" totalsRowLabel="Totale omkostninger" dataDxfId="420" totalsRowDxfId="419"/>
    <tableColumn id="2" name="Post" dataDxfId="418" totalsRowDxfId="417"/>
    <tableColumn id="3" name="Budgetteret beløb" totalsRowFunction="sum" dataDxfId="416" totalsRowDxfId="415" dataCellStyle="Valuta"/>
    <tableColumn id="5" name="Afholdt beløb" totalsRowFunction="sum" data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70" zoomScaleNormal="70" workbookViewId="0">
      <selection activeCell="B11" sqref="B11"/>
    </sheetView>
  </sheetViews>
  <sheetFormatPr defaultRowHeight="15" x14ac:dyDescent="0.25"/>
  <cols>
    <col min="1" max="1" width="60" customWidth="1"/>
    <col min="2" max="2" width="22" customWidth="1"/>
    <col min="3" max="3" width="12.5703125" bestFit="1" customWidth="1"/>
    <col min="4" max="4" width="14.42578125" customWidth="1"/>
    <col min="5" max="6" width="20.42578125" style="19" bestFit="1" customWidth="1"/>
    <col min="7" max="7" width="20.42578125" customWidth="1"/>
    <col min="8" max="8" width="25.42578125" customWidth="1"/>
    <col min="9" max="9" width="23.5703125" customWidth="1"/>
    <col min="10" max="10" width="24.140625" bestFit="1" customWidth="1"/>
    <col min="11" max="11" width="26.140625" style="19" hidden="1" customWidth="1"/>
    <col min="12" max="12" width="27" hidden="1" customWidth="1"/>
    <col min="13" max="14" width="23.85546875" customWidth="1"/>
  </cols>
  <sheetData>
    <row r="1" spans="1:14" ht="27" customHeight="1" x14ac:dyDescent="0.25">
      <c r="A1" s="52" t="s">
        <v>138</v>
      </c>
      <c r="B1" s="53"/>
      <c r="C1" s="53"/>
      <c r="D1" s="53"/>
      <c r="E1" s="53"/>
      <c r="F1" s="53"/>
      <c r="G1" s="53"/>
      <c r="H1" s="53"/>
      <c r="I1" s="53"/>
      <c r="J1" s="53"/>
      <c r="K1" s="53"/>
      <c r="L1" s="53"/>
      <c r="M1" s="149"/>
      <c r="N1" s="149"/>
    </row>
    <row r="2" spans="1:14" ht="17.45" customHeight="1" x14ac:dyDescent="0.25">
      <c r="A2" s="55" t="s">
        <v>1</v>
      </c>
      <c r="B2" s="72" t="str">
        <f>IF('Aktivitet 1'!$C$4="","",'Aktivitet 1'!$C$4)</f>
        <v/>
      </c>
      <c r="C2" s="56"/>
      <c r="D2" s="143" t="s">
        <v>128</v>
      </c>
      <c r="E2" s="144"/>
      <c r="F2" s="144"/>
      <c r="G2" s="144"/>
      <c r="H2" s="144"/>
      <c r="I2" s="144"/>
      <c r="J2" s="144"/>
      <c r="K2" s="144"/>
      <c r="L2" s="144"/>
      <c r="M2" s="144"/>
      <c r="N2" s="144"/>
    </row>
    <row r="3" spans="1:14" s="19" customFormat="1" ht="18" x14ac:dyDescent="0.25">
      <c r="A3" s="57" t="s">
        <v>136</v>
      </c>
      <c r="B3" s="73" t="str">
        <f>IF('Aktivitet 1'!C7="","",'Aktivitet 1'!C7)</f>
        <v/>
      </c>
      <c r="C3" s="12"/>
      <c r="D3" s="145"/>
      <c r="E3" s="146"/>
      <c r="F3" s="146"/>
      <c r="G3" s="146"/>
      <c r="H3" s="146"/>
      <c r="I3" s="146"/>
      <c r="J3" s="146"/>
      <c r="K3" s="146"/>
      <c r="L3" s="146"/>
      <c r="M3" s="146"/>
      <c r="N3" s="146"/>
    </row>
    <row r="4" spans="1:14" ht="18" x14ac:dyDescent="0.25">
      <c r="A4" s="57" t="s">
        <v>2</v>
      </c>
      <c r="B4" s="74" t="str">
        <f>IF('Aktivitet 1'!$C$5="","",'Aktivitet 1'!$C$5)</f>
        <v/>
      </c>
      <c r="C4" s="13"/>
      <c r="D4" s="145"/>
      <c r="E4" s="146"/>
      <c r="F4" s="146"/>
      <c r="G4" s="146"/>
      <c r="H4" s="146"/>
      <c r="I4" s="146"/>
      <c r="J4" s="146"/>
      <c r="K4" s="146"/>
      <c r="L4" s="146"/>
      <c r="M4" s="146"/>
      <c r="N4" s="146"/>
    </row>
    <row r="5" spans="1:14" ht="14.45" customHeight="1" x14ac:dyDescent="0.25">
      <c r="A5" s="58" t="s">
        <v>3</v>
      </c>
      <c r="B5" s="75" t="str">
        <f>IF('Aktivitet 1'!$C$6="","",'Aktivitet 1'!$C$6)</f>
        <v/>
      </c>
      <c r="C5" s="13"/>
      <c r="D5" s="145"/>
      <c r="E5" s="146"/>
      <c r="F5" s="146"/>
      <c r="G5" s="146"/>
      <c r="H5" s="146"/>
      <c r="I5" s="146"/>
      <c r="J5" s="146"/>
      <c r="K5" s="146"/>
      <c r="L5" s="146"/>
      <c r="M5" s="146"/>
      <c r="N5" s="146"/>
    </row>
    <row r="6" spans="1:14" ht="14.45" customHeight="1" x14ac:dyDescent="0.25">
      <c r="A6" s="59" t="s">
        <v>38</v>
      </c>
      <c r="B6" s="76">
        <f>SUM(F25:F34)+B16</f>
        <v>0</v>
      </c>
      <c r="C6" s="13"/>
      <c r="D6" s="145"/>
      <c r="E6" s="146"/>
      <c r="F6" s="146"/>
      <c r="G6" s="146"/>
      <c r="H6" s="146"/>
      <c r="I6" s="146"/>
      <c r="J6" s="146"/>
      <c r="K6" s="146"/>
      <c r="L6" s="146"/>
      <c r="M6" s="146"/>
      <c r="N6" s="146"/>
    </row>
    <row r="7" spans="1:14" ht="14.45" customHeight="1" x14ac:dyDescent="0.25">
      <c r="A7" s="59" t="s">
        <v>25</v>
      </c>
      <c r="B7" s="76">
        <f>I35+B17</f>
        <v>0</v>
      </c>
      <c r="C7" s="13"/>
      <c r="D7" s="145"/>
      <c r="E7" s="146"/>
      <c r="F7" s="146"/>
      <c r="G7" s="146"/>
      <c r="H7" s="146"/>
      <c r="I7" s="146"/>
      <c r="J7" s="146"/>
      <c r="K7" s="146"/>
      <c r="L7" s="146"/>
      <c r="M7" s="146"/>
      <c r="N7" s="146"/>
    </row>
    <row r="8" spans="1:14" ht="14.45" customHeight="1" x14ac:dyDescent="0.25">
      <c r="A8" s="59" t="s">
        <v>39</v>
      </c>
      <c r="B8" s="76">
        <f>E35+'Tilskud til revisor'!A2</f>
        <v>0</v>
      </c>
      <c r="C8" s="13"/>
      <c r="D8" s="145"/>
      <c r="E8" s="146"/>
      <c r="F8" s="146"/>
      <c r="G8" s="146"/>
      <c r="H8" s="146"/>
      <c r="I8" s="146"/>
      <c r="J8" s="146"/>
      <c r="K8" s="146"/>
      <c r="L8" s="146"/>
      <c r="M8" s="146"/>
      <c r="N8" s="146"/>
    </row>
    <row r="9" spans="1:14" ht="14.45" customHeight="1" x14ac:dyDescent="0.25">
      <c r="A9" s="59" t="s">
        <v>40</v>
      </c>
      <c r="B9" s="77">
        <f>J35</f>
        <v>0</v>
      </c>
      <c r="C9" s="13"/>
      <c r="D9" s="145"/>
      <c r="E9" s="146"/>
      <c r="F9" s="146"/>
      <c r="G9" s="146"/>
      <c r="H9" s="146"/>
      <c r="I9" s="146"/>
      <c r="J9" s="146"/>
      <c r="K9" s="146"/>
      <c r="L9" s="146"/>
      <c r="M9" s="146"/>
      <c r="N9" s="146"/>
    </row>
    <row r="10" spans="1:14" s="19" customFormat="1" ht="14.45" customHeight="1" x14ac:dyDescent="0.25">
      <c r="A10" s="66"/>
      <c r="B10" s="65"/>
      <c r="C10" s="50"/>
      <c r="D10" s="145"/>
      <c r="E10" s="146"/>
      <c r="F10" s="146"/>
      <c r="G10" s="146"/>
      <c r="H10" s="146"/>
      <c r="I10" s="146"/>
      <c r="J10" s="146"/>
      <c r="K10" s="146"/>
      <c r="L10" s="146"/>
      <c r="M10" s="146"/>
      <c r="N10" s="146"/>
    </row>
    <row r="11" spans="1:14" ht="170.1" customHeight="1" x14ac:dyDescent="0.25">
      <c r="A11" s="64"/>
      <c r="B11" s="64"/>
      <c r="C11" s="68"/>
      <c r="D11" s="147"/>
      <c r="E11" s="148"/>
      <c r="F11" s="148"/>
      <c r="G11" s="148"/>
      <c r="H11" s="148"/>
      <c r="I11" s="148"/>
      <c r="J11" s="148"/>
      <c r="K11" s="148"/>
      <c r="L11" s="148"/>
      <c r="M11" s="148"/>
      <c r="N11" s="148"/>
    </row>
    <row r="12" spans="1:14" s="19" customFormat="1" ht="30" customHeight="1" x14ac:dyDescent="0.25">
      <c r="A12" s="63" t="s">
        <v>131</v>
      </c>
      <c r="B12" s="78">
        <f>N35</f>
        <v>0</v>
      </c>
      <c r="C12" s="68"/>
      <c r="D12" s="61"/>
      <c r="E12" s="61"/>
      <c r="F12" s="61"/>
      <c r="G12" s="61"/>
      <c r="H12" s="61"/>
      <c r="I12" s="61"/>
      <c r="J12" s="61"/>
      <c r="K12" s="61"/>
      <c r="L12" s="61"/>
      <c r="M12" s="61"/>
      <c r="N12" s="61"/>
    </row>
    <row r="13" spans="1:14" s="19" customFormat="1" x14ac:dyDescent="0.25">
      <c r="A13" s="62" t="s">
        <v>113</v>
      </c>
      <c r="B13" s="79">
        <f>IFERROR(IF(J35+M35&gt;I35,IF((J35+M35)-I35&gt;M35,M35,(J35+M35)-I35),0),0)</f>
        <v>0</v>
      </c>
      <c r="C13" s="68"/>
      <c r="D13" s="61"/>
      <c r="E13" s="61"/>
      <c r="F13" s="61"/>
      <c r="G13" s="61"/>
      <c r="H13" s="61"/>
      <c r="I13" s="61"/>
      <c r="J13" s="61"/>
      <c r="K13" s="61"/>
      <c r="L13" s="61"/>
      <c r="M13" s="61"/>
      <c r="N13" s="61"/>
    </row>
    <row r="14" spans="1:14" s="19" customFormat="1" x14ac:dyDescent="0.25">
      <c r="A14" s="62" t="s">
        <v>127</v>
      </c>
      <c r="B14" s="79">
        <f>IFERROR(B12+B13,0)</f>
        <v>0</v>
      </c>
      <c r="C14" s="68"/>
      <c r="D14" s="61"/>
      <c r="E14" s="61"/>
      <c r="F14" s="61"/>
      <c r="G14" s="61"/>
      <c r="H14" s="61"/>
      <c r="I14" s="61"/>
      <c r="J14" s="61"/>
      <c r="K14" s="61"/>
      <c r="L14" s="61"/>
      <c r="M14" s="61"/>
      <c r="N14" s="61"/>
    </row>
    <row r="15" spans="1:14" s="19" customFormat="1" x14ac:dyDescent="0.25">
      <c r="A15" s="64"/>
      <c r="B15" s="80"/>
      <c r="C15" s="68"/>
      <c r="D15" s="61"/>
      <c r="E15" s="61"/>
      <c r="F15" s="61"/>
      <c r="G15" s="61"/>
      <c r="H15" s="61"/>
      <c r="I15" s="61"/>
      <c r="J15" s="61"/>
      <c r="K15" s="61"/>
      <c r="L15" s="61"/>
      <c r="M15" s="61"/>
      <c r="N15" s="61"/>
    </row>
    <row r="16" spans="1:14" s="19" customFormat="1" x14ac:dyDescent="0.25">
      <c r="A16" s="63" t="s">
        <v>124</v>
      </c>
      <c r="B16" s="81">
        <f>IF('Tilskud til revisor'!B2="",0,'Tilskud til revisor'!B2)</f>
        <v>0</v>
      </c>
      <c r="C16" s="68"/>
      <c r="D16" s="61"/>
      <c r="E16" s="61"/>
      <c r="F16" s="61"/>
      <c r="G16" s="61"/>
      <c r="H16" s="61"/>
      <c r="I16" s="61"/>
      <c r="J16" s="61"/>
      <c r="K16" s="61"/>
      <c r="L16" s="61"/>
      <c r="M16" s="61"/>
      <c r="N16" s="61"/>
    </row>
    <row r="17" spans="1:16" s="19" customFormat="1" x14ac:dyDescent="0.25">
      <c r="A17" s="62" t="s">
        <v>125</v>
      </c>
      <c r="B17" s="79">
        <f>IF('Tilskud til revisor'!C2="",0,'Tilskud til revisor'!C2)</f>
        <v>0</v>
      </c>
      <c r="C17" s="68"/>
      <c r="D17" s="61"/>
      <c r="E17" s="61"/>
      <c r="F17" s="61"/>
      <c r="G17" s="61"/>
      <c r="H17" s="61"/>
      <c r="I17" s="61"/>
      <c r="J17" s="61"/>
      <c r="K17" s="61"/>
      <c r="L17" s="61"/>
      <c r="M17" s="61"/>
      <c r="N17" s="61"/>
    </row>
    <row r="18" spans="1:16" s="19" customFormat="1" x14ac:dyDescent="0.25">
      <c r="A18" s="62" t="s">
        <v>123</v>
      </c>
      <c r="B18" s="79">
        <f>IF('Tilskud til revisor'!F2="",0,'Tilskud til revisor'!F2)</f>
        <v>0</v>
      </c>
      <c r="C18" s="68"/>
      <c r="D18" s="61"/>
      <c r="E18" s="61"/>
      <c r="F18" s="61"/>
      <c r="G18" s="61"/>
      <c r="H18" s="61"/>
      <c r="I18" s="61"/>
      <c r="J18" s="61"/>
      <c r="K18" s="61"/>
      <c r="L18" s="61"/>
      <c r="M18" s="61"/>
      <c r="N18" s="61"/>
    </row>
    <row r="19" spans="1:16" s="19" customFormat="1" x14ac:dyDescent="0.25">
      <c r="A19" s="62" t="s">
        <v>126</v>
      </c>
      <c r="B19" s="79">
        <f>IF('Tilskud til revisor'!G2="",0,'Tilskud til revisor'!G2)</f>
        <v>0</v>
      </c>
      <c r="C19" s="68"/>
      <c r="D19" s="61"/>
      <c r="E19" s="61"/>
      <c r="F19" s="61"/>
      <c r="G19" s="61"/>
      <c r="H19" s="61"/>
      <c r="I19" s="61"/>
      <c r="J19" s="61"/>
      <c r="K19" s="61"/>
      <c r="L19" s="61"/>
      <c r="M19" s="61"/>
      <c r="N19" s="61"/>
    </row>
    <row r="20" spans="1:16" s="19" customFormat="1" x14ac:dyDescent="0.25">
      <c r="A20" s="64"/>
      <c r="B20" s="80"/>
      <c r="C20" s="68"/>
      <c r="D20" s="61"/>
      <c r="E20" s="61"/>
      <c r="F20" s="61"/>
      <c r="G20" s="61"/>
      <c r="H20" s="61"/>
      <c r="I20" s="61"/>
      <c r="J20" s="61"/>
      <c r="K20" s="61"/>
      <c r="L20" s="61"/>
      <c r="M20" s="61"/>
      <c r="N20" s="61"/>
    </row>
    <row r="21" spans="1:16" s="19" customFormat="1" ht="18" x14ac:dyDescent="0.25">
      <c r="A21" s="105" t="s">
        <v>134</v>
      </c>
      <c r="B21" s="106">
        <f>B14+B19</f>
        <v>0</v>
      </c>
      <c r="C21" s="68"/>
      <c r="D21" s="104"/>
      <c r="E21" s="104"/>
      <c r="F21" s="104"/>
      <c r="G21" s="104"/>
      <c r="H21" s="104"/>
      <c r="I21" s="104"/>
      <c r="J21" s="104"/>
      <c r="K21" s="104"/>
      <c r="L21" s="104"/>
      <c r="M21" s="104"/>
      <c r="N21" s="104"/>
    </row>
    <row r="22" spans="1:16" s="19" customFormat="1" x14ac:dyDescent="0.25">
      <c r="A22" s="64"/>
      <c r="B22" s="80"/>
      <c r="C22" s="68"/>
      <c r="D22" s="104"/>
      <c r="E22" s="104"/>
      <c r="F22" s="104"/>
      <c r="G22" s="104"/>
      <c r="H22" s="104"/>
      <c r="I22" s="104"/>
      <c r="J22" s="104"/>
      <c r="K22" s="104"/>
      <c r="L22" s="104"/>
      <c r="M22" s="104"/>
      <c r="N22" s="104"/>
    </row>
    <row r="23" spans="1:16" s="19" customFormat="1" x14ac:dyDescent="0.25">
      <c r="A23" s="69" t="s">
        <v>120</v>
      </c>
      <c r="B23" s="82">
        <f>IF(E35=0,0,B8-B14-B19)</f>
        <v>0</v>
      </c>
      <c r="C23" s="68"/>
      <c r="D23" s="61"/>
      <c r="E23" s="61"/>
      <c r="F23" s="61"/>
      <c r="G23" s="61"/>
      <c r="H23" s="61"/>
      <c r="I23" s="61"/>
      <c r="J23" s="61"/>
      <c r="K23" s="61"/>
      <c r="L23" s="61"/>
      <c r="M23" s="61"/>
      <c r="N23" s="61"/>
    </row>
    <row r="24" spans="1:16" ht="96" customHeight="1" x14ac:dyDescent="0.25">
      <c r="A24" s="14" t="s">
        <v>21</v>
      </c>
      <c r="B24" s="14" t="s">
        <v>22</v>
      </c>
      <c r="C24" s="14" t="s">
        <v>23</v>
      </c>
      <c r="D24" s="14" t="s">
        <v>12</v>
      </c>
      <c r="E24" s="14" t="s">
        <v>106</v>
      </c>
      <c r="F24" s="14" t="s">
        <v>111</v>
      </c>
      <c r="G24" s="14" t="s">
        <v>19</v>
      </c>
      <c r="H24" s="14" t="s">
        <v>20</v>
      </c>
      <c r="I24" s="14" t="s">
        <v>41</v>
      </c>
      <c r="J24" s="14" t="s">
        <v>27</v>
      </c>
      <c r="K24" s="70" t="s">
        <v>104</v>
      </c>
      <c r="L24" s="71" t="s">
        <v>112</v>
      </c>
      <c r="M24" s="54" t="s">
        <v>109</v>
      </c>
      <c r="N24" s="54" t="s">
        <v>110</v>
      </c>
      <c r="O24" s="51"/>
      <c r="P24" s="38"/>
    </row>
    <row r="25" spans="1:16" ht="25.5" x14ac:dyDescent="0.25">
      <c r="A25" s="15">
        <v>1</v>
      </c>
      <c r="B25" s="83">
        <f>'Aktivitet 1'!$C$8</f>
        <v>0</v>
      </c>
      <c r="C25" s="84" t="str">
        <f>'Aktivitet 1'!$C$16</f>
        <v>Vælg dato</v>
      </c>
      <c r="D25" s="85">
        <f>'Aktivitet 1'!$C$17</f>
        <v>0</v>
      </c>
      <c r="E25" s="86">
        <f>'Aktivitet 1'!C13</f>
        <v>0</v>
      </c>
      <c r="F25" s="87">
        <f>'Aktivitet 1'!$C$50+'Aktivitet 1'!$C$69</f>
        <v>0</v>
      </c>
      <c r="G25" s="88">
        <f>'Aktivitet 1'!$D$50</f>
        <v>0</v>
      </c>
      <c r="H25" s="88">
        <f>'Aktivitet 1'!$D$69</f>
        <v>0</v>
      </c>
      <c r="I25" s="89">
        <f>Table15[[#This Row],[Afholdte direkte omkostninger]]+Table15[[#This Row],[Afholdte indirekte omkostninger]]</f>
        <v>0</v>
      </c>
      <c r="J25" s="90">
        <f>'Aktivitet 1'!$D$31</f>
        <v>0</v>
      </c>
      <c r="K25" s="91">
        <f>Table15[[#This Row],[Samlede afholdte omkostninger]]*0.65</f>
        <v>0</v>
      </c>
      <c r="L25"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9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5">
        <v>2</v>
      </c>
      <c r="B26" s="83">
        <f>'Aktivitet 2'!$C$4</f>
        <v>0</v>
      </c>
      <c r="C26" s="84" t="str">
        <f>'Aktivitet 2'!$C$12</f>
        <v>Vælg dato</v>
      </c>
      <c r="D26" s="85">
        <f>'Aktivitet 2'!$C$13</f>
        <v>0</v>
      </c>
      <c r="E26" s="86">
        <f>'Aktivitet 2'!C9</f>
        <v>0</v>
      </c>
      <c r="F26" s="87">
        <f>'Aktivitet 2'!$C$46+'Aktivitet 2'!$C$65</f>
        <v>0</v>
      </c>
      <c r="G26" s="88">
        <f>'Aktivitet 2'!$D$46</f>
        <v>0</v>
      </c>
      <c r="H26" s="88">
        <f>'Aktivitet 2'!$D$65</f>
        <v>0</v>
      </c>
      <c r="I26" s="89">
        <f>Table15[[#This Row],[Afholdte direkte omkostninger]]+Table15[[#This Row],[Afholdte indirekte omkostninger]]</f>
        <v>0</v>
      </c>
      <c r="J26" s="93">
        <f>'Aktivitet 2'!$D$27</f>
        <v>0</v>
      </c>
      <c r="K26" s="91">
        <f>Table15[[#This Row],[Samlede afholdte omkostninger]]*0.65</f>
        <v>0</v>
      </c>
      <c r="L26"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9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5">
        <v>3</v>
      </c>
      <c r="B27" s="83">
        <f>'Aktivitet 3'!$C$4</f>
        <v>0</v>
      </c>
      <c r="C27" s="84" t="str">
        <f>'Aktivitet 3'!$C$12</f>
        <v>Vælg dato</v>
      </c>
      <c r="D27" s="85">
        <f>'Aktivitet 3'!$C$13</f>
        <v>0</v>
      </c>
      <c r="E27" s="86">
        <f>'Aktivitet 3'!C9</f>
        <v>0</v>
      </c>
      <c r="F27" s="87">
        <f>'Aktivitet 3'!$C$46+'Aktivitet 3'!$C$65</f>
        <v>0</v>
      </c>
      <c r="G27" s="88">
        <f>'Aktivitet 3'!$D$46</f>
        <v>0</v>
      </c>
      <c r="H27" s="88">
        <f>'Aktivitet 3'!$D$65</f>
        <v>0</v>
      </c>
      <c r="I27" s="89">
        <f>Table15[[#This Row],[Afholdte direkte omkostninger]]+Table15[[#This Row],[Afholdte indirekte omkostninger]]</f>
        <v>0</v>
      </c>
      <c r="J27" s="93">
        <f>'Aktivitet 3'!$D$27</f>
        <v>0</v>
      </c>
      <c r="K27" s="91">
        <f>Table15[[#This Row],[Samlede afholdte omkostninger]]*0.65</f>
        <v>0</v>
      </c>
      <c r="L27"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9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5">
        <v>4</v>
      </c>
      <c r="B28" s="83">
        <f>'Aktivitet 4'!$C$4</f>
        <v>0</v>
      </c>
      <c r="C28" s="84" t="str">
        <f>'Aktivitet 4'!$C$12</f>
        <v>Vælg dato</v>
      </c>
      <c r="D28" s="85">
        <f>'Aktivitet 4'!$C$13</f>
        <v>0</v>
      </c>
      <c r="E28" s="86">
        <f>'Aktivitet 4'!C9</f>
        <v>0</v>
      </c>
      <c r="F28" s="87">
        <f>'Aktivitet 4'!$C$46+'Aktivitet 4'!$C$65</f>
        <v>0</v>
      </c>
      <c r="G28" s="88">
        <f>'Aktivitet 4'!$D$46</f>
        <v>0</v>
      </c>
      <c r="H28" s="88">
        <f>'Aktivitet 4'!$D$65</f>
        <v>0</v>
      </c>
      <c r="I28" s="89">
        <f>Table15[[#This Row],[Afholdte direkte omkostninger]]+Table15[[#This Row],[Afholdte indirekte omkostninger]]</f>
        <v>0</v>
      </c>
      <c r="J28" s="93">
        <f>'Aktivitet 4'!$D$27</f>
        <v>0</v>
      </c>
      <c r="K28" s="91">
        <f>Table15[[#This Row],[Samlede afholdte omkostninger]]*0.65</f>
        <v>0</v>
      </c>
      <c r="L28"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9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5">
        <v>5</v>
      </c>
      <c r="B29" s="83">
        <f>'Aktivitet 5'!$C$4</f>
        <v>0</v>
      </c>
      <c r="C29" s="84" t="str">
        <f>'Aktivitet 5'!$C$12</f>
        <v>Vælg dato</v>
      </c>
      <c r="D29" s="85">
        <f>'Aktivitet 5'!$C$13</f>
        <v>0</v>
      </c>
      <c r="E29" s="86">
        <f>'Aktivitet 5'!C9</f>
        <v>0</v>
      </c>
      <c r="F29" s="87">
        <f>'Aktivitet 5'!$C$46+'Aktivitet 5'!$C$65</f>
        <v>0</v>
      </c>
      <c r="G29" s="88">
        <f>'Aktivitet 5'!$D$46</f>
        <v>0</v>
      </c>
      <c r="H29" s="88">
        <f>'Aktivitet 5'!$D$65</f>
        <v>0</v>
      </c>
      <c r="I29" s="89">
        <f>Table15[[#This Row],[Afholdte direkte omkostninger]]+Table15[[#This Row],[Afholdte indirekte omkostninger]]</f>
        <v>0</v>
      </c>
      <c r="J29" s="93">
        <f>'Aktivitet 5'!$D$27</f>
        <v>0</v>
      </c>
      <c r="K29" s="91">
        <f>Table15[[#This Row],[Samlede afholdte omkostninger]]*0.65</f>
        <v>0</v>
      </c>
      <c r="L29"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9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5">
        <v>6</v>
      </c>
      <c r="B30" s="83">
        <f>'Aktivitet 6'!$C$4</f>
        <v>0</v>
      </c>
      <c r="C30" s="84" t="str">
        <f>'Aktivitet 6'!$C$12</f>
        <v>Vælg dato</v>
      </c>
      <c r="D30" s="85">
        <f>'Aktivitet 6'!$C$13</f>
        <v>0</v>
      </c>
      <c r="E30" s="86">
        <f>'Aktivitet 6'!C9</f>
        <v>0</v>
      </c>
      <c r="F30" s="87">
        <f>'Aktivitet 6'!$C$46+'Aktivitet 6'!$C$65</f>
        <v>0</v>
      </c>
      <c r="G30" s="88">
        <f>'Aktivitet 6'!$D$46</f>
        <v>0</v>
      </c>
      <c r="H30" s="88">
        <f>'Aktivitet 6'!$D$65</f>
        <v>0</v>
      </c>
      <c r="I30" s="89">
        <f>Table15[[#This Row],[Afholdte direkte omkostninger]]+Table15[[#This Row],[Afholdte indirekte omkostninger]]</f>
        <v>0</v>
      </c>
      <c r="J30" s="93">
        <f>'Aktivitet 6'!$D$27</f>
        <v>0</v>
      </c>
      <c r="K30" s="91">
        <f>Table15[[#This Row],[Samlede afholdte omkostninger]]*0.65</f>
        <v>0</v>
      </c>
      <c r="L30"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9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5">
        <v>7</v>
      </c>
      <c r="B31" s="83">
        <f>'Aktivitet 7'!$C$4</f>
        <v>0</v>
      </c>
      <c r="C31" s="84" t="str">
        <f>'Aktivitet 7'!$C$12</f>
        <v>Vælg dato</v>
      </c>
      <c r="D31" s="85">
        <f>'Aktivitet 7'!$C$13</f>
        <v>0</v>
      </c>
      <c r="E31" s="86">
        <f>'Aktivitet 7'!C9</f>
        <v>0</v>
      </c>
      <c r="F31" s="87">
        <f>'Aktivitet 7'!$C$46+'Aktivitet 7'!$C$65</f>
        <v>0</v>
      </c>
      <c r="G31" s="88">
        <f>'Aktivitet 7'!$D$46</f>
        <v>0</v>
      </c>
      <c r="H31" s="88">
        <f>'Aktivitet 7'!$D$65</f>
        <v>0</v>
      </c>
      <c r="I31" s="89">
        <f>Table15[[#This Row],[Afholdte direkte omkostninger]]+Table15[[#This Row],[Afholdte indirekte omkostninger]]</f>
        <v>0</v>
      </c>
      <c r="J31" s="93">
        <f>'Aktivitet 7'!$D$27</f>
        <v>0</v>
      </c>
      <c r="K31" s="91">
        <f>Table15[[#This Row],[Samlede afholdte omkostninger]]*0.65</f>
        <v>0</v>
      </c>
      <c r="L31"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9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5">
        <v>8</v>
      </c>
      <c r="B32" s="83">
        <f>'Aktivitet 8'!$C$4</f>
        <v>0</v>
      </c>
      <c r="C32" s="84" t="str">
        <f>'Aktivitet 8'!$C$12</f>
        <v>Vælg dato</v>
      </c>
      <c r="D32" s="85">
        <f>'Aktivitet 8'!$C$13</f>
        <v>0</v>
      </c>
      <c r="E32" s="86">
        <f>'Aktivitet 8'!C9</f>
        <v>0</v>
      </c>
      <c r="F32" s="87">
        <f>'Aktivitet 8'!$C$46+'Aktivitet 8'!$C$65</f>
        <v>0</v>
      </c>
      <c r="G32" s="88">
        <f>'Aktivitet 8'!$D$46</f>
        <v>0</v>
      </c>
      <c r="H32" s="88">
        <f>'Aktivitet 8'!$D$65</f>
        <v>0</v>
      </c>
      <c r="I32" s="89">
        <f>Table15[[#This Row],[Afholdte direkte omkostninger]]+Table15[[#This Row],[Afholdte indirekte omkostninger]]</f>
        <v>0</v>
      </c>
      <c r="J32" s="93">
        <f>'Aktivitet 8'!$D$27</f>
        <v>0</v>
      </c>
      <c r="K32" s="91">
        <f>Table15[[#This Row],[Samlede afholdte omkostninger]]*0.65</f>
        <v>0</v>
      </c>
      <c r="L32"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9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5">
        <v>9</v>
      </c>
      <c r="B33" s="83">
        <f>'Aktivitet 9'!$C$4</f>
        <v>0</v>
      </c>
      <c r="C33" s="84" t="str">
        <f>'Aktivitet 9'!$C$12</f>
        <v>Vælg dato</v>
      </c>
      <c r="D33" s="85">
        <f>'Aktivitet 9'!$C$13</f>
        <v>0</v>
      </c>
      <c r="E33" s="86">
        <f>'Aktivitet 9'!C9</f>
        <v>0</v>
      </c>
      <c r="F33" s="87">
        <f>'Aktivitet 9'!$C$46+'Aktivitet 9'!$C$65</f>
        <v>0</v>
      </c>
      <c r="G33" s="88">
        <f>'Aktivitet 9'!$D$46</f>
        <v>0</v>
      </c>
      <c r="H33" s="88">
        <f>'Aktivitet 9'!$D$65</f>
        <v>0</v>
      </c>
      <c r="I33" s="89">
        <f>Table15[[#This Row],[Afholdte direkte omkostninger]]+Table15[[#This Row],[Afholdte indirekte omkostninger]]</f>
        <v>0</v>
      </c>
      <c r="J33" s="93">
        <f>'Aktivitet 9'!$D$27</f>
        <v>0</v>
      </c>
      <c r="K33" s="91">
        <f>Table15[[#This Row],[Samlede afholdte omkostninger]]*0.65</f>
        <v>0</v>
      </c>
      <c r="L33"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9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5">
        <v>10</v>
      </c>
      <c r="B34" s="83">
        <f>'Aktivitet 10'!$C$4</f>
        <v>0</v>
      </c>
      <c r="C34" s="84" t="str">
        <f>'Aktivitet 10'!$C$12</f>
        <v>Vælg dato</v>
      </c>
      <c r="D34" s="85">
        <f>'Aktivitet 10'!$C$13</f>
        <v>0</v>
      </c>
      <c r="E34" s="86">
        <f>'Aktivitet 10'!C9</f>
        <v>0</v>
      </c>
      <c r="F34" s="87">
        <f>'Aktivitet 10'!$C$46+'Aktivitet 10'!$C$65</f>
        <v>0</v>
      </c>
      <c r="G34" s="88">
        <f>'Aktivitet 10'!$D$46</f>
        <v>0</v>
      </c>
      <c r="H34" s="88">
        <f>'Aktivitet 10'!$D$65</f>
        <v>0</v>
      </c>
      <c r="I34" s="89">
        <f>Table15[[#This Row],[Afholdte direkte omkostninger]]+Table15[[#This Row],[Afholdte indirekte omkostninger]]</f>
        <v>0</v>
      </c>
      <c r="J34" s="93">
        <f>'Aktivitet 10'!$D$27</f>
        <v>0</v>
      </c>
      <c r="K34" s="91">
        <f>Table15[[#This Row],[Samlede afholdte omkostninger]]*0.65</f>
        <v>0</v>
      </c>
      <c r="L34"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9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6" t="s">
        <v>24</v>
      </c>
      <c r="B35" s="94"/>
      <c r="C35" s="95"/>
      <c r="D35" s="95">
        <f>SUM(D25:D34)</f>
        <v>0</v>
      </c>
      <c r="E35" s="96">
        <f t="shared" ref="E35:J35" si="0">SUBTOTAL(109,E25:E34)</f>
        <v>0</v>
      </c>
      <c r="F35" s="96">
        <f t="shared" si="0"/>
        <v>0</v>
      </c>
      <c r="G35" s="97">
        <f t="shared" si="0"/>
        <v>0</v>
      </c>
      <c r="H35" s="97">
        <f t="shared" si="0"/>
        <v>0</v>
      </c>
      <c r="I35" s="97">
        <f t="shared" si="0"/>
        <v>0</v>
      </c>
      <c r="J35" s="98">
        <f t="shared" si="0"/>
        <v>0</v>
      </c>
      <c r="K35" s="99">
        <f>SUBTOTAL(109,K25:K34)</f>
        <v>0</v>
      </c>
      <c r="L35" s="97"/>
      <c r="M35" s="97">
        <f t="shared" ref="M35" si="1">SUBTOTAL(109,M25:M34)</f>
        <v>0</v>
      </c>
      <c r="N35" s="100">
        <f>SUM(N25:N34)</f>
        <v>0</v>
      </c>
    </row>
    <row r="37" spans="1:14" x14ac:dyDescent="0.25">
      <c r="K37" s="38"/>
    </row>
    <row r="38" spans="1:14" x14ac:dyDescent="0.25">
      <c r="K38" s="60"/>
    </row>
  </sheetData>
  <sheetProtection algorithmName="SHA-512" hashValue="vGKAqMSqKcCHX5VlQsNT69b95ZZFOlgKf+CNCvL/0fsZW5m24dtPZJIU3fWB5zEyPZQGC7GTXbtP9OGgJ7xTNQ==" saltValue="crTLrtI2xPowBZuwWvIFRw==" spinCount="100000" sheet="1" objects="1" scenarios="1"/>
  <mergeCells count="2">
    <mergeCell ref="D2:N11"/>
    <mergeCell ref="M1:N1"/>
  </mergeCells>
  <conditionalFormatting sqref="B4">
    <cfRule type="expression" dxfId="480" priority="10">
      <formula>$C$5&lt;&gt;"Angiv CVR-nummer her"</formula>
    </cfRule>
  </conditionalFormatting>
  <conditionalFormatting sqref="B25:B35">
    <cfRule type="expression" dxfId="479" priority="11">
      <formula>IF($C$26:$C$36&lt;&gt;"Skriv navn på arrangementet",1,0)</formula>
    </cfRule>
  </conditionalFormatting>
  <conditionalFormatting sqref="I25:I34">
    <cfRule type="cellIs" dxfId="478" priority="9" operator="lessThan">
      <formula>0</formula>
    </cfRule>
  </conditionalFormatting>
  <conditionalFormatting sqref="B2:B3">
    <cfRule type="expression" dxfId="477" priority="8">
      <formula>$C$5&lt;&gt;"Angiv CVR-nummer her"</formula>
    </cfRule>
  </conditionalFormatting>
  <conditionalFormatting sqref="B10">
    <cfRule type="cellIs" dxfId="476" priority="5" operator="lessThan">
      <formula>0</formula>
    </cfRule>
  </conditionalFormatting>
  <conditionalFormatting sqref="L25:L34">
    <cfRule type="cellIs" dxfId="475" priority="3" operator="lessThan">
      <formula>0</formula>
    </cfRule>
  </conditionalFormatting>
  <conditionalFormatting sqref="M25:M34">
    <cfRule type="cellIs" dxfId="474" priority="2" operator="lessThan">
      <formula>0</formula>
    </cfRule>
  </conditionalFormatting>
  <conditionalFormatting sqref="A21:B21">
    <cfRule type="cellIs" dxfId="473"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3" zoomScale="70" zoomScaleNormal="70" workbookViewId="0">
      <selection activeCell="B31" sqref="B31:F45"/>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SUBTOTAL(109,Table3516131519[Budgetteret beløb])</f>
        <v>0</v>
      </c>
      <c r="D46" s="45">
        <f>SUBTOTAL(109,Table3516131519[Afholdt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SUBTOTAL(109,Table35317141820[Budgetteret beløb])</f>
        <v>0</v>
      </c>
      <c r="D65" s="45">
        <f>SUBTOTAL(109,Table35317141820[Afholdt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Table3516131519[[#Totals],[Afholdt beløb]]+Table35317141820[[#Totals],[Afholdt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IxZStsAp59lhBm8M+SondibRpH2Wwj4m5znX5STXL2IjUs14fQwYHkgCTStB75VhTcVUG5uLZ2lQS/z6W5qCOg==" saltValue="hnPXk29faCYsiGueN2ULm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E37" sqref="E37"/>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SUBTOTAL(109,Table351613151921[Budgetteret beløb])</f>
        <v>0</v>
      </c>
      <c r="D46" s="45">
        <f>SUBTOTAL(109,Table351613151921[Afholdt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SUBTOTAL(109,Table3531714182022[Budgetteret beløb])</f>
        <v>0</v>
      </c>
      <c r="D65" s="45">
        <f>SUBTOTAL(109,Table3531714182022[Afholdt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Table351613151921[[#Totals],[Afholdt beløb]]+Table3531714182022[[#Totals],[Afholdt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1iZrBxUKs0S4vtYJZqN9uKybZruZcrtw9TqJWxGC2ZkBpGcP7C4eiMItouJ6VNn9A/yq/HmNso7ZejYn3PKUHw==" saltValue="fUX3fl9XUdoh1seZjsz/k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E52" sqref="E52"/>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SUBTOTAL(109,Table35161315192123[Budgetteret beløb])</f>
        <v>0</v>
      </c>
      <c r="D46" s="45">
        <f>SUBTOTAL(109,Table35161315192123[Afholdt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SUBTOTAL(109,Table353171418202224[Budgetteret beløb])</f>
        <v>0</v>
      </c>
      <c r="D65" s="45">
        <f>SUBTOTAL(109,Table353171418202224[Afholdt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Table35161315192123[[#Totals],[Afholdt beløb]]+Table353171418202224[[#Totals],[Afholdt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D56cP/ZB+D+n+qHdG5GHiQg3ICF+MwP+S/ace/qHsi365tUwDvw1SPy64ZSkMIKha6Pra36EL5mk9493bCceRA==" saltValue="bcnvVWUEU01t1wgg4b1mU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D47" sqref="D47"/>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SUBTOTAL(109,Table3516131519212325[Budgetteret beløb])</f>
        <v>0</v>
      </c>
      <c r="D46" s="45">
        <f>SUBTOTAL(109,Table3516131519212325[Afholdt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SUBTOTAL(109,Table35317141820222426[Budgetteret beløb])</f>
        <v>0</v>
      </c>
      <c r="D65" s="45">
        <f>SUBTOTAL(109,Table35317141820222426[Afholdt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Table3516131519212325[[#Totals],[Afholdt beløb]]+Table35317141820222426[[#Totals],[Afholdt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6xWiDWpcIAVf11bzKL/wHN0REvcY/S3JaRSUZM04J98+CR8GXLSmJEYPbNyO6O9J6ZMQPHjkZ4A5f7c0WGtvBA==" saltValue="CvItF7fOLbbi7BmTj0ycN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D44" sqref="D44"/>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v>0</v>
      </c>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SUBTOTAL(109,Table351613151921232527[Budgetteret beløb])</f>
        <v>0</v>
      </c>
      <c r="D46" s="45">
        <f>SUBTOTAL(109,Table351613151921232527[Afholdt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SUBTOTAL(109,Table3531714182022242628[Budgetteret beløb])</f>
        <v>0</v>
      </c>
      <c r="D65" s="45">
        <f>SUBTOTAL(109,Table3531714182022242628[Afholdt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Table351613151921232527[[#Totals],[Afholdt beløb]]+Table3531714182022242628[[#Totals],[Afholdt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Pv/JNrBa6T1RYICqdTnfvGW06yEymx3BDmBisWQjOSB9muVw6kuGYAC0rAs/JAgNt3gAVRZW6ZMHwX7KzESJmQ==" saltValue="UjyTzfyBVGweCuh4nbPME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E16" sqref="E16:F16"/>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v>0</v>
      </c>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SUBTOTAL(109,Table35161315192123252729[Budgetteret beløb])</f>
        <v>0</v>
      </c>
      <c r="D46" s="45">
        <f>SUBTOTAL(109,Table35161315192123252729[Afholdt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c r="D50" s="26"/>
      <c r="E50" s="35" t="s">
        <v>16</v>
      </c>
      <c r="F50" s="140"/>
    </row>
    <row r="51" spans="1:6" x14ac:dyDescent="0.25">
      <c r="A51" s="126">
        <v>2</v>
      </c>
      <c r="B51" s="24" t="s">
        <v>17</v>
      </c>
      <c r="C51" s="25">
        <v>0</v>
      </c>
      <c r="D51" s="26">
        <v>0</v>
      </c>
      <c r="E51" s="35" t="s">
        <v>16</v>
      </c>
      <c r="F51" s="140"/>
    </row>
    <row r="52" spans="1:6" x14ac:dyDescent="0.25">
      <c r="A52" s="126">
        <v>3</v>
      </c>
      <c r="B52" s="24" t="s">
        <v>17</v>
      </c>
      <c r="C52" s="25">
        <v>0</v>
      </c>
      <c r="D52" s="26">
        <v>0</v>
      </c>
      <c r="E52" s="35" t="s">
        <v>16</v>
      </c>
      <c r="F52" s="140"/>
    </row>
    <row r="53" spans="1:6" x14ac:dyDescent="0.25">
      <c r="A53" s="126">
        <v>4</v>
      </c>
      <c r="B53" s="24" t="s">
        <v>17</v>
      </c>
      <c r="C53" s="25">
        <v>0</v>
      </c>
      <c r="D53" s="26">
        <v>0</v>
      </c>
      <c r="E53" s="35" t="s">
        <v>16</v>
      </c>
      <c r="F53" s="140"/>
    </row>
    <row r="54" spans="1:6" x14ac:dyDescent="0.25">
      <c r="A54" s="126">
        <v>5</v>
      </c>
      <c r="B54" s="24" t="s">
        <v>17</v>
      </c>
      <c r="C54" s="25">
        <v>0</v>
      </c>
      <c r="D54" s="26">
        <v>0</v>
      </c>
      <c r="E54" s="35" t="s">
        <v>16</v>
      </c>
      <c r="F54" s="140"/>
    </row>
    <row r="55" spans="1:6" x14ac:dyDescent="0.25">
      <c r="A55" s="126">
        <v>6</v>
      </c>
      <c r="B55" s="24" t="s">
        <v>17</v>
      </c>
      <c r="C55" s="25">
        <v>0</v>
      </c>
      <c r="D55" s="26">
        <v>0</v>
      </c>
      <c r="E55" s="35" t="s">
        <v>16</v>
      </c>
      <c r="F55" s="140"/>
    </row>
    <row r="56" spans="1:6" x14ac:dyDescent="0.25">
      <c r="A56" s="126">
        <v>7</v>
      </c>
      <c r="B56" s="24" t="s">
        <v>17</v>
      </c>
      <c r="C56" s="25">
        <v>0</v>
      </c>
      <c r="D56" s="26">
        <v>0</v>
      </c>
      <c r="E56" s="35" t="s">
        <v>16</v>
      </c>
      <c r="F56" s="140"/>
    </row>
    <row r="57" spans="1:6" x14ac:dyDescent="0.25">
      <c r="A57" s="126">
        <v>8</v>
      </c>
      <c r="B57" s="24" t="s">
        <v>17</v>
      </c>
      <c r="C57" s="25">
        <v>0</v>
      </c>
      <c r="D57" s="26">
        <v>0</v>
      </c>
      <c r="E57" s="35" t="s">
        <v>16</v>
      </c>
      <c r="F57" s="140"/>
    </row>
    <row r="58" spans="1:6" x14ac:dyDescent="0.25">
      <c r="A58" s="126">
        <v>9</v>
      </c>
      <c r="B58" s="24" t="s">
        <v>17</v>
      </c>
      <c r="C58" s="25">
        <v>0</v>
      </c>
      <c r="D58" s="26">
        <v>0</v>
      </c>
      <c r="E58" s="35" t="s">
        <v>16</v>
      </c>
      <c r="F58" s="140"/>
    </row>
    <row r="59" spans="1:6" x14ac:dyDescent="0.25">
      <c r="A59" s="126">
        <v>10</v>
      </c>
      <c r="B59" s="24" t="s">
        <v>17</v>
      </c>
      <c r="C59" s="25">
        <v>0</v>
      </c>
      <c r="D59" s="26">
        <v>0</v>
      </c>
      <c r="E59" s="35" t="s">
        <v>16</v>
      </c>
      <c r="F59" s="140"/>
    </row>
    <row r="60" spans="1:6" x14ac:dyDescent="0.25">
      <c r="A60" s="126">
        <v>11</v>
      </c>
      <c r="B60" s="24" t="s">
        <v>17</v>
      </c>
      <c r="C60" s="25">
        <v>0</v>
      </c>
      <c r="D60" s="26">
        <v>0</v>
      </c>
      <c r="E60" s="35" t="s">
        <v>16</v>
      </c>
      <c r="F60" s="140"/>
    </row>
    <row r="61" spans="1:6" x14ac:dyDescent="0.25">
      <c r="A61" s="126">
        <v>12</v>
      </c>
      <c r="B61" s="24" t="s">
        <v>17</v>
      </c>
      <c r="C61" s="25">
        <v>0</v>
      </c>
      <c r="D61" s="26">
        <v>0</v>
      </c>
      <c r="E61" s="35" t="s">
        <v>16</v>
      </c>
      <c r="F61" s="140"/>
    </row>
    <row r="62" spans="1:6" x14ac:dyDescent="0.25">
      <c r="A62" s="126">
        <v>13</v>
      </c>
      <c r="B62" s="24" t="s">
        <v>17</v>
      </c>
      <c r="C62" s="25">
        <v>0</v>
      </c>
      <c r="D62" s="26">
        <v>0</v>
      </c>
      <c r="E62" s="35" t="s">
        <v>16</v>
      </c>
      <c r="F62" s="140"/>
    </row>
    <row r="63" spans="1:6" x14ac:dyDescent="0.25">
      <c r="A63" s="126">
        <v>14</v>
      </c>
      <c r="B63" s="24" t="s">
        <v>17</v>
      </c>
      <c r="C63" s="25">
        <v>0</v>
      </c>
      <c r="D63" s="26">
        <v>0</v>
      </c>
      <c r="E63" s="35" t="s">
        <v>16</v>
      </c>
      <c r="F63" s="140"/>
    </row>
    <row r="64" spans="1:6" x14ac:dyDescent="0.25">
      <c r="A64" s="126">
        <v>15</v>
      </c>
      <c r="B64" s="24" t="s">
        <v>17</v>
      </c>
      <c r="C64" s="25">
        <v>0</v>
      </c>
      <c r="D64" s="26">
        <v>0</v>
      </c>
      <c r="E64" s="35" t="s">
        <v>16</v>
      </c>
      <c r="F64" s="140"/>
    </row>
    <row r="65" spans="1:5" x14ac:dyDescent="0.25">
      <c r="A65" s="44" t="s">
        <v>18</v>
      </c>
      <c r="B65" s="44"/>
      <c r="C65" s="45">
        <f>SUBTOTAL(109,Table353171418202224262830[Budgetteret beløb])</f>
        <v>0</v>
      </c>
      <c r="D65" s="45">
        <f>SUBTOTAL(109,Table353171418202224262830[Afholdt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Table35161315192123252729[[#Totals],[Afholdt beløb]]+Table353171418202224262830[[#Totals],[Afholdt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Ldql4EbpQPtpLfpMdme9x+3hZbmBlcuHu1sqxQ3qpcbInLVS8fEmnXgxEzQk3RzBktxZOhCv48GVCa6+s1e0Ng==" saltValue="a7xGSVO154Pm/EbjVcYxR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38" workbookViewId="0">
      <selection activeCell="N56" sqref="N56"/>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9"/>
      <c r="B1" s="19"/>
      <c r="C1" s="19"/>
      <c r="D1" s="19"/>
      <c r="E1" s="37"/>
      <c r="F1" s="37"/>
      <c r="G1" s="37"/>
      <c r="H1" s="37" t="s">
        <v>54</v>
      </c>
      <c r="I1" s="37"/>
      <c r="J1" s="37"/>
      <c r="K1" s="19"/>
      <c r="L1" s="19"/>
      <c r="M1" s="37"/>
      <c r="N1" s="19"/>
      <c r="O1" s="19"/>
      <c r="P1" s="37"/>
      <c r="Q1" s="19"/>
      <c r="R1" s="19"/>
      <c r="S1" s="19"/>
      <c r="T1" s="19"/>
    </row>
    <row r="2" spans="1:23" x14ac:dyDescent="0.25">
      <c r="A2" s="19"/>
      <c r="B2" s="38" t="s">
        <v>55</v>
      </c>
      <c r="C2" s="19"/>
      <c r="D2" s="38" t="s">
        <v>27</v>
      </c>
      <c r="E2" s="38" t="s">
        <v>14</v>
      </c>
      <c r="F2" s="38" t="s">
        <v>56</v>
      </c>
      <c r="G2" s="38" t="s">
        <v>48</v>
      </c>
      <c r="H2" s="36" t="s">
        <v>14</v>
      </c>
      <c r="I2" s="36"/>
      <c r="J2" s="37" t="s">
        <v>57</v>
      </c>
      <c r="K2" s="19" t="s">
        <v>58</v>
      </c>
      <c r="L2" s="19"/>
      <c r="M2" s="37" t="s">
        <v>57</v>
      </c>
      <c r="N2" s="19" t="s">
        <v>59</v>
      </c>
      <c r="O2" s="19"/>
      <c r="P2" s="37" t="s">
        <v>57</v>
      </c>
      <c r="Q2" s="19" t="s">
        <v>23</v>
      </c>
      <c r="R2" s="19"/>
      <c r="S2" s="19" t="s">
        <v>14</v>
      </c>
      <c r="T2" s="19"/>
      <c r="V2" t="s">
        <v>57</v>
      </c>
      <c r="W2" s="19" t="s">
        <v>51</v>
      </c>
    </row>
    <row r="3" spans="1:23" x14ac:dyDescent="0.25">
      <c r="A3" s="37" t="s">
        <v>57</v>
      </c>
      <c r="B3" s="36" t="s">
        <v>60</v>
      </c>
      <c r="C3" s="19"/>
      <c r="D3" s="37" t="s">
        <v>57</v>
      </c>
      <c r="E3" s="39" t="s">
        <v>61</v>
      </c>
      <c r="F3" s="39"/>
      <c r="G3" s="37" t="s">
        <v>57</v>
      </c>
      <c r="H3" s="40" t="s">
        <v>62</v>
      </c>
      <c r="I3" s="19"/>
      <c r="J3" s="19"/>
      <c r="K3" s="19" t="s">
        <v>63</v>
      </c>
      <c r="L3" s="19"/>
      <c r="M3" s="19"/>
      <c r="N3" s="19" t="s">
        <v>64</v>
      </c>
      <c r="O3" s="19"/>
      <c r="P3" s="19"/>
      <c r="Q3" s="41">
        <v>44197</v>
      </c>
      <c r="R3" s="19"/>
      <c r="S3" s="40" t="s">
        <v>65</v>
      </c>
      <c r="T3" s="19"/>
      <c r="W3" s="19" t="s">
        <v>34</v>
      </c>
    </row>
    <row r="4" spans="1:23" x14ac:dyDescent="0.25">
      <c r="A4" s="19"/>
      <c r="B4" s="19" t="s">
        <v>66</v>
      </c>
      <c r="C4" s="19"/>
      <c r="D4" s="19"/>
      <c r="E4" s="39" t="s">
        <v>67</v>
      </c>
      <c r="F4" s="39"/>
      <c r="G4" s="19"/>
      <c r="H4" s="40" t="s">
        <v>68</v>
      </c>
      <c r="I4" s="19"/>
      <c r="J4" s="19"/>
      <c r="K4" s="19" t="s">
        <v>69</v>
      </c>
      <c r="L4" s="19"/>
      <c r="M4" s="19"/>
      <c r="N4" s="19" t="s">
        <v>42</v>
      </c>
      <c r="O4" s="19"/>
      <c r="P4" s="19"/>
      <c r="Q4" s="41">
        <v>44198</v>
      </c>
      <c r="R4" s="19"/>
      <c r="S4" s="40" t="s">
        <v>70</v>
      </c>
      <c r="T4" s="19"/>
      <c r="W4" s="19" t="s">
        <v>35</v>
      </c>
    </row>
    <row r="5" spans="1:23" x14ac:dyDescent="0.25">
      <c r="A5" s="19"/>
      <c r="B5" s="19" t="s">
        <v>71</v>
      </c>
      <c r="C5" s="19"/>
      <c r="D5" s="19"/>
      <c r="E5" s="39" t="s">
        <v>72</v>
      </c>
      <c r="F5" s="39"/>
      <c r="G5" s="19"/>
      <c r="H5" s="40" t="s">
        <v>73</v>
      </c>
      <c r="I5" s="19"/>
      <c r="J5" s="19"/>
      <c r="K5" s="19" t="s">
        <v>74</v>
      </c>
      <c r="L5" s="19"/>
      <c r="M5" s="19"/>
      <c r="N5" s="19" t="s">
        <v>43</v>
      </c>
      <c r="O5" s="19"/>
      <c r="P5" s="19"/>
      <c r="Q5" s="41">
        <v>44199</v>
      </c>
      <c r="R5" s="19"/>
      <c r="S5" s="40" t="s">
        <v>75</v>
      </c>
      <c r="T5" s="19"/>
      <c r="W5" s="19" t="s">
        <v>29</v>
      </c>
    </row>
    <row r="6" spans="1:23" x14ac:dyDescent="0.25">
      <c r="A6" s="19"/>
      <c r="B6" s="19" t="s">
        <v>76</v>
      </c>
      <c r="C6" s="19"/>
      <c r="D6" s="19"/>
      <c r="E6" s="39" t="s">
        <v>77</v>
      </c>
      <c r="F6" s="39"/>
      <c r="G6" s="19"/>
      <c r="H6" s="40" t="s">
        <v>78</v>
      </c>
      <c r="I6" s="19"/>
      <c r="J6" s="19"/>
      <c r="K6" s="19" t="s">
        <v>79</v>
      </c>
      <c r="L6" s="19"/>
      <c r="M6" s="19"/>
      <c r="N6" s="19"/>
      <c r="O6" s="19"/>
      <c r="P6" s="19"/>
      <c r="Q6" s="41">
        <v>44200</v>
      </c>
      <c r="R6" s="19"/>
      <c r="S6" s="40" t="s">
        <v>80</v>
      </c>
      <c r="T6" s="19"/>
      <c r="W6" s="19" t="s">
        <v>36</v>
      </c>
    </row>
    <row r="7" spans="1:23" x14ac:dyDescent="0.25">
      <c r="A7" s="19"/>
      <c r="B7" s="19" t="s">
        <v>81</v>
      </c>
      <c r="C7" s="19"/>
      <c r="D7" s="19"/>
      <c r="E7" s="39" t="s">
        <v>82</v>
      </c>
      <c r="F7" s="39"/>
      <c r="G7" s="19"/>
      <c r="H7" s="40" t="s">
        <v>83</v>
      </c>
      <c r="I7" s="19"/>
      <c r="J7" s="19"/>
      <c r="K7" s="19" t="s">
        <v>84</v>
      </c>
      <c r="L7" s="19"/>
      <c r="M7" s="19"/>
      <c r="N7" s="19"/>
      <c r="O7" s="19"/>
      <c r="P7" s="19"/>
      <c r="Q7" s="41">
        <v>44201</v>
      </c>
      <c r="R7" s="19"/>
      <c r="S7" s="40" t="s">
        <v>85</v>
      </c>
      <c r="T7" s="19"/>
      <c r="W7" s="19" t="s">
        <v>37</v>
      </c>
    </row>
    <row r="8" spans="1:23" x14ac:dyDescent="0.25">
      <c r="A8" s="36"/>
      <c r="B8" s="19" t="s">
        <v>86</v>
      </c>
      <c r="C8" s="19"/>
      <c r="D8" s="19"/>
      <c r="E8" s="39" t="s">
        <v>87</v>
      </c>
      <c r="F8" s="39"/>
      <c r="G8" s="36"/>
      <c r="H8" s="40" t="s">
        <v>88</v>
      </c>
      <c r="I8" s="19"/>
      <c r="J8" s="19"/>
      <c r="K8" s="19"/>
      <c r="L8" s="19"/>
      <c r="M8" s="19"/>
      <c r="N8" s="19"/>
      <c r="O8" s="19"/>
      <c r="P8" s="19"/>
      <c r="Q8" s="41">
        <v>44202</v>
      </c>
      <c r="R8" s="19"/>
      <c r="S8" s="40" t="s">
        <v>89</v>
      </c>
      <c r="T8" s="19"/>
      <c r="W8" t="s">
        <v>17</v>
      </c>
    </row>
    <row r="9" spans="1:23" x14ac:dyDescent="0.25">
      <c r="A9" s="19"/>
      <c r="B9" s="36" t="s">
        <v>90</v>
      </c>
      <c r="C9" s="19"/>
      <c r="D9" s="19"/>
      <c r="E9" s="39" t="s">
        <v>91</v>
      </c>
      <c r="F9" s="39"/>
      <c r="G9" s="19"/>
      <c r="H9" s="40" t="s">
        <v>92</v>
      </c>
      <c r="I9" s="19"/>
      <c r="J9" s="19"/>
      <c r="K9" s="19"/>
      <c r="L9" s="19"/>
      <c r="M9" s="19"/>
      <c r="N9" s="19"/>
      <c r="O9" s="19"/>
      <c r="P9" s="19"/>
      <c r="Q9" s="41">
        <v>44203</v>
      </c>
      <c r="R9" s="19"/>
      <c r="S9" s="40" t="s">
        <v>93</v>
      </c>
      <c r="T9" s="19"/>
    </row>
    <row r="10" spans="1:23" x14ac:dyDescent="0.25">
      <c r="A10" s="19"/>
      <c r="B10" s="19"/>
      <c r="C10" s="19"/>
      <c r="D10" s="19"/>
      <c r="E10" s="39" t="s">
        <v>94</v>
      </c>
      <c r="F10" s="39"/>
      <c r="G10" s="19"/>
      <c r="H10" s="40" t="s">
        <v>95</v>
      </c>
      <c r="I10" s="19"/>
      <c r="J10" s="19"/>
      <c r="K10" s="19"/>
      <c r="L10" s="19"/>
      <c r="M10" s="19"/>
      <c r="N10" s="19"/>
      <c r="O10" s="19"/>
      <c r="P10" s="19"/>
      <c r="Q10" s="41">
        <v>44204</v>
      </c>
      <c r="R10" s="19"/>
      <c r="S10" s="40" t="s">
        <v>96</v>
      </c>
      <c r="T10" s="19"/>
    </row>
    <row r="11" spans="1:23" x14ac:dyDescent="0.25">
      <c r="A11" s="19"/>
      <c r="B11" s="19"/>
      <c r="C11" s="19"/>
      <c r="D11" s="19"/>
      <c r="E11" s="39" t="s">
        <v>97</v>
      </c>
      <c r="F11" s="39"/>
      <c r="G11" s="19"/>
      <c r="H11" s="40" t="s">
        <v>98</v>
      </c>
      <c r="I11" s="19"/>
      <c r="J11" s="19"/>
      <c r="K11" s="19"/>
      <c r="L11" s="19"/>
      <c r="M11" s="19"/>
      <c r="N11" s="19"/>
      <c r="O11" s="19"/>
      <c r="P11" s="19"/>
      <c r="Q11" s="41">
        <v>44205</v>
      </c>
      <c r="R11" s="19"/>
      <c r="S11" s="40" t="s">
        <v>99</v>
      </c>
      <c r="T11" s="19"/>
    </row>
    <row r="12" spans="1:23" x14ac:dyDescent="0.25">
      <c r="A12" s="19"/>
      <c r="B12" s="19"/>
      <c r="C12" s="19"/>
      <c r="D12" s="19"/>
      <c r="E12" s="39"/>
      <c r="F12" s="39"/>
      <c r="G12" s="19"/>
      <c r="H12" s="40" t="s">
        <v>100</v>
      </c>
      <c r="I12" s="19"/>
      <c r="J12" s="19"/>
      <c r="K12" s="19"/>
      <c r="L12" s="19"/>
      <c r="M12" s="19"/>
      <c r="N12" s="19"/>
      <c r="O12" s="19"/>
      <c r="P12" s="19"/>
      <c r="Q12" s="41">
        <v>44206</v>
      </c>
      <c r="R12" s="19"/>
      <c r="S12" s="19" t="s">
        <v>17</v>
      </c>
      <c r="T12" s="19"/>
    </row>
    <row r="13" spans="1:23" x14ac:dyDescent="0.25">
      <c r="A13" s="19"/>
      <c r="B13" s="19"/>
      <c r="C13" s="19"/>
      <c r="D13" s="19"/>
      <c r="E13" s="39"/>
      <c r="F13" s="39"/>
      <c r="G13" s="19"/>
      <c r="H13" s="40" t="s">
        <v>101</v>
      </c>
      <c r="I13" s="19"/>
      <c r="J13" s="19"/>
      <c r="K13" s="19"/>
      <c r="L13" s="19"/>
      <c r="M13" s="19"/>
      <c r="N13" s="19"/>
      <c r="O13" s="19"/>
      <c r="P13" s="19"/>
      <c r="Q13" s="41">
        <v>44207</v>
      </c>
      <c r="R13" s="19"/>
      <c r="S13" s="19"/>
      <c r="T13" s="19"/>
    </row>
    <row r="14" spans="1:23" x14ac:dyDescent="0.25">
      <c r="A14" s="19"/>
      <c r="B14" s="19"/>
      <c r="C14" s="19"/>
      <c r="D14" s="19"/>
      <c r="E14" s="39"/>
      <c r="F14" s="39"/>
      <c r="G14" s="19"/>
      <c r="H14" s="40" t="s">
        <v>102</v>
      </c>
      <c r="I14" s="19"/>
      <c r="J14" s="19"/>
      <c r="K14" s="19"/>
      <c r="L14" s="19"/>
      <c r="M14" s="19"/>
      <c r="N14" s="19"/>
      <c r="O14" s="19"/>
      <c r="P14" s="19"/>
      <c r="Q14" s="41">
        <v>44208</v>
      </c>
      <c r="R14" s="19"/>
      <c r="S14" s="19"/>
      <c r="T14" s="19"/>
    </row>
    <row r="15" spans="1:23" x14ac:dyDescent="0.25">
      <c r="A15" s="19"/>
      <c r="B15" s="19"/>
      <c r="C15" s="19"/>
      <c r="D15" s="19"/>
      <c r="E15" s="39"/>
      <c r="F15" s="39"/>
      <c r="G15" s="36"/>
      <c r="H15" s="40" t="s">
        <v>103</v>
      </c>
      <c r="I15" s="19"/>
      <c r="J15" s="19"/>
      <c r="K15" s="19"/>
      <c r="L15" s="19"/>
      <c r="M15" s="19"/>
      <c r="N15" s="19"/>
      <c r="O15" s="19"/>
      <c r="P15" s="19"/>
      <c r="Q15" s="41">
        <v>44209</v>
      </c>
      <c r="R15" s="19"/>
      <c r="S15" s="19"/>
      <c r="T15" s="19"/>
    </row>
    <row r="16" spans="1:23" x14ac:dyDescent="0.25">
      <c r="A16" s="19"/>
      <c r="B16" s="19"/>
      <c r="C16" s="19"/>
      <c r="D16" s="19"/>
      <c r="E16" s="39"/>
      <c r="F16" s="39"/>
      <c r="G16" s="19"/>
      <c r="H16" s="40" t="s">
        <v>99</v>
      </c>
      <c r="I16" s="19"/>
      <c r="J16" s="19"/>
      <c r="K16" s="19"/>
      <c r="L16" s="19"/>
      <c r="M16" s="19"/>
      <c r="N16" s="19"/>
      <c r="O16" s="19"/>
      <c r="P16" s="19"/>
      <c r="Q16" s="41">
        <v>44210</v>
      </c>
      <c r="R16" s="19"/>
      <c r="S16" s="19"/>
      <c r="T16" s="19"/>
    </row>
    <row r="17" spans="1:20" x14ac:dyDescent="0.25">
      <c r="A17" s="19"/>
      <c r="B17" s="19"/>
      <c r="C17" s="19"/>
      <c r="D17" s="19"/>
      <c r="E17" s="39"/>
      <c r="F17" s="39"/>
      <c r="G17" s="19"/>
      <c r="H17" s="19" t="s">
        <v>17</v>
      </c>
      <c r="I17" s="19"/>
      <c r="J17" s="19"/>
      <c r="K17" s="19"/>
      <c r="L17" s="19"/>
      <c r="M17" s="19"/>
      <c r="N17" s="19"/>
      <c r="O17" s="19"/>
      <c r="P17" s="19"/>
      <c r="Q17" s="41">
        <v>44211</v>
      </c>
      <c r="R17" s="19"/>
      <c r="S17" s="19"/>
      <c r="T17" s="19"/>
    </row>
    <row r="18" spans="1:20" x14ac:dyDescent="0.25">
      <c r="A18" s="19"/>
      <c r="B18" s="19"/>
      <c r="C18" s="19"/>
      <c r="D18" s="19"/>
      <c r="E18" s="39"/>
      <c r="F18" s="39"/>
      <c r="G18" s="19"/>
      <c r="H18" s="19"/>
      <c r="I18" s="19"/>
      <c r="J18" s="19"/>
      <c r="K18" s="19"/>
      <c r="L18" s="19"/>
      <c r="M18" s="19"/>
      <c r="N18" s="19"/>
      <c r="O18" s="19"/>
      <c r="P18" s="19"/>
      <c r="Q18" s="41">
        <v>44212</v>
      </c>
      <c r="R18" s="19"/>
      <c r="S18" s="19"/>
      <c r="T18" s="19"/>
    </row>
    <row r="19" spans="1:20" x14ac:dyDescent="0.25">
      <c r="A19" s="19"/>
      <c r="B19" s="19"/>
      <c r="C19" s="19"/>
      <c r="D19" s="19"/>
      <c r="E19" s="39"/>
      <c r="F19" s="39"/>
      <c r="G19" s="19"/>
      <c r="H19" s="19"/>
      <c r="I19" s="19"/>
      <c r="J19" s="19"/>
      <c r="K19" s="19"/>
      <c r="L19" s="19"/>
      <c r="M19" s="19"/>
      <c r="N19" s="19"/>
      <c r="O19" s="19"/>
      <c r="P19" s="19"/>
      <c r="Q19" s="41">
        <v>44213</v>
      </c>
      <c r="R19" s="19"/>
      <c r="S19" s="19"/>
      <c r="T19" s="19"/>
    </row>
    <row r="20" spans="1:20" x14ac:dyDescent="0.25">
      <c r="A20" s="19"/>
      <c r="B20" s="19"/>
      <c r="C20" s="19"/>
      <c r="D20" s="19"/>
      <c r="E20" s="39"/>
      <c r="F20" s="39"/>
      <c r="G20" s="19"/>
      <c r="H20" s="19"/>
      <c r="I20" s="19"/>
      <c r="J20" s="19"/>
      <c r="K20" s="19"/>
      <c r="L20" s="19"/>
      <c r="M20" s="19"/>
      <c r="N20" s="19"/>
      <c r="O20" s="19"/>
      <c r="P20" s="19"/>
      <c r="Q20" s="41">
        <v>44214</v>
      </c>
      <c r="R20" s="19"/>
      <c r="S20" s="19"/>
      <c r="T20" s="19"/>
    </row>
    <row r="21" spans="1:20" x14ac:dyDescent="0.25">
      <c r="A21" s="19"/>
      <c r="B21" s="19"/>
      <c r="C21" s="19"/>
      <c r="D21" s="19"/>
      <c r="E21" s="42"/>
      <c r="F21" s="39"/>
      <c r="G21" s="19"/>
      <c r="H21" s="19"/>
      <c r="I21" s="19"/>
      <c r="J21" s="19"/>
      <c r="K21" s="19"/>
      <c r="L21" s="19"/>
      <c r="M21" s="19"/>
      <c r="N21" s="19"/>
      <c r="O21" s="19"/>
      <c r="P21" s="19"/>
      <c r="Q21" s="41">
        <v>44215</v>
      </c>
      <c r="R21" s="19"/>
      <c r="S21" s="19"/>
      <c r="T21" s="19"/>
    </row>
    <row r="22" spans="1:20" x14ac:dyDescent="0.25">
      <c r="A22" s="19"/>
      <c r="B22" s="19"/>
      <c r="C22" s="19"/>
      <c r="D22" s="19"/>
      <c r="E22" s="42"/>
      <c r="F22" s="39"/>
      <c r="G22" s="19"/>
      <c r="H22" s="19"/>
      <c r="I22" s="19"/>
      <c r="J22" s="19"/>
      <c r="K22" s="19"/>
      <c r="L22" s="19"/>
      <c r="M22" s="19"/>
      <c r="N22" s="19"/>
      <c r="O22" s="19"/>
      <c r="P22" s="19"/>
      <c r="Q22" s="41">
        <v>44216</v>
      </c>
      <c r="R22" s="19"/>
      <c r="S22" s="19"/>
      <c r="T22" s="19"/>
    </row>
    <row r="23" spans="1:20" x14ac:dyDescent="0.25">
      <c r="A23" s="19"/>
      <c r="B23" s="19"/>
      <c r="C23" s="19"/>
      <c r="D23" s="19"/>
      <c r="E23" s="42"/>
      <c r="F23" s="42"/>
      <c r="G23" s="19"/>
      <c r="H23" s="19"/>
      <c r="I23" s="19"/>
      <c r="J23" s="19"/>
      <c r="K23" s="19"/>
      <c r="L23" s="19"/>
      <c r="M23" s="19"/>
      <c r="N23" s="19"/>
      <c r="O23" s="19"/>
      <c r="P23" s="19"/>
      <c r="Q23" s="41">
        <v>44217</v>
      </c>
      <c r="R23" s="19"/>
      <c r="S23" s="19"/>
      <c r="T23" s="19"/>
    </row>
    <row r="24" spans="1:20" x14ac:dyDescent="0.25">
      <c r="A24" s="19"/>
      <c r="B24" s="19"/>
      <c r="C24" s="19"/>
      <c r="D24" s="19"/>
      <c r="E24" s="42"/>
      <c r="F24" s="42"/>
      <c r="G24" s="19"/>
      <c r="H24" s="19"/>
      <c r="I24" s="19"/>
      <c r="J24" s="19"/>
      <c r="K24" s="19"/>
      <c r="L24" s="19"/>
      <c r="M24" s="19"/>
      <c r="N24" s="19"/>
      <c r="O24" s="19"/>
      <c r="P24" s="19"/>
      <c r="Q24" s="41">
        <v>44218</v>
      </c>
      <c r="R24" s="19"/>
      <c r="S24" s="19"/>
      <c r="T24" s="19"/>
    </row>
    <row r="25" spans="1:20" x14ac:dyDescent="0.25">
      <c r="A25" s="19"/>
      <c r="B25" s="19"/>
      <c r="C25" s="19"/>
      <c r="D25" s="19"/>
      <c r="E25" s="39"/>
      <c r="F25" s="42"/>
      <c r="G25" s="19"/>
      <c r="H25" s="19"/>
      <c r="I25" s="19"/>
      <c r="J25" s="19"/>
      <c r="K25" s="19"/>
      <c r="L25" s="19"/>
      <c r="M25" s="19"/>
      <c r="N25" s="19"/>
      <c r="O25" s="19"/>
      <c r="P25" s="19"/>
      <c r="Q25" s="41">
        <v>44219</v>
      </c>
      <c r="R25" s="19"/>
      <c r="S25" s="19"/>
      <c r="T25" s="19"/>
    </row>
    <row r="26" spans="1:20" x14ac:dyDescent="0.25">
      <c r="A26" s="19"/>
      <c r="B26" s="19"/>
      <c r="C26" s="19"/>
      <c r="D26" s="19"/>
      <c r="E26" s="39"/>
      <c r="F26" s="42"/>
      <c r="G26" s="19"/>
      <c r="H26" s="19"/>
      <c r="I26" s="19"/>
      <c r="J26" s="19"/>
      <c r="K26" s="19"/>
      <c r="L26" s="19"/>
      <c r="M26" s="19"/>
      <c r="N26" s="19"/>
      <c r="O26" s="19"/>
      <c r="P26" s="19"/>
      <c r="Q26" s="41">
        <v>44220</v>
      </c>
      <c r="R26" s="19"/>
      <c r="S26" s="19"/>
      <c r="T26" s="19"/>
    </row>
    <row r="27" spans="1:20" x14ac:dyDescent="0.25">
      <c r="A27" s="19"/>
      <c r="B27" s="19"/>
      <c r="C27" s="19"/>
      <c r="D27" s="19"/>
      <c r="E27" s="42"/>
      <c r="F27" s="39"/>
      <c r="G27" s="19"/>
      <c r="H27" s="19"/>
      <c r="I27" s="19"/>
      <c r="J27" s="19"/>
      <c r="K27" s="19"/>
      <c r="L27" s="19"/>
      <c r="M27" s="19"/>
      <c r="N27" s="19"/>
      <c r="O27" s="19"/>
      <c r="P27" s="19"/>
      <c r="Q27" s="41">
        <v>44221</v>
      </c>
      <c r="R27" s="19"/>
      <c r="S27" s="19"/>
      <c r="T27" s="19"/>
    </row>
    <row r="28" spans="1:20" x14ac:dyDescent="0.25">
      <c r="A28" s="19"/>
      <c r="B28" s="19"/>
      <c r="C28" s="19"/>
      <c r="D28" s="19"/>
      <c r="E28" s="39"/>
      <c r="F28" s="39"/>
      <c r="G28" s="19"/>
      <c r="H28" s="19"/>
      <c r="I28" s="19"/>
      <c r="J28" s="19"/>
      <c r="K28" s="19"/>
      <c r="L28" s="19"/>
      <c r="M28" s="19"/>
      <c r="N28" s="19"/>
      <c r="O28" s="19"/>
      <c r="P28" s="19"/>
      <c r="Q28" s="41">
        <v>44222</v>
      </c>
      <c r="R28" s="19"/>
      <c r="S28" s="19"/>
      <c r="T28" s="19"/>
    </row>
    <row r="29" spans="1:20" x14ac:dyDescent="0.25">
      <c r="A29" s="19"/>
      <c r="B29" s="19"/>
      <c r="C29" s="19"/>
      <c r="D29" s="19"/>
      <c r="E29" s="39"/>
      <c r="F29" s="42"/>
      <c r="G29" s="19"/>
      <c r="H29" s="19"/>
      <c r="I29" s="19"/>
      <c r="J29" s="19"/>
      <c r="K29" s="19"/>
      <c r="L29" s="19"/>
      <c r="M29" s="19"/>
      <c r="N29" s="19"/>
      <c r="O29" s="19"/>
      <c r="P29" s="19"/>
      <c r="Q29" s="41">
        <v>44223</v>
      </c>
      <c r="R29" s="19"/>
      <c r="S29" s="19"/>
      <c r="T29" s="19"/>
    </row>
    <row r="30" spans="1:20" x14ac:dyDescent="0.25">
      <c r="A30" s="19"/>
      <c r="B30" s="19"/>
      <c r="C30" s="19"/>
      <c r="D30" s="19"/>
      <c r="E30" s="39"/>
      <c r="F30" s="39"/>
      <c r="G30" s="19"/>
      <c r="H30" s="19"/>
      <c r="I30" s="19"/>
      <c r="J30" s="19"/>
      <c r="K30" s="19"/>
      <c r="L30" s="19"/>
      <c r="M30" s="19"/>
      <c r="N30" s="19"/>
      <c r="O30" s="19"/>
      <c r="P30" s="19"/>
      <c r="Q30" s="41">
        <v>44224</v>
      </c>
      <c r="R30" s="19"/>
      <c r="S30" s="19"/>
      <c r="T30" s="19"/>
    </row>
    <row r="31" spans="1:20" x14ac:dyDescent="0.25">
      <c r="A31" s="19"/>
      <c r="B31" s="19"/>
      <c r="C31" s="19"/>
      <c r="D31" s="19"/>
      <c r="E31" s="39"/>
      <c r="F31" s="39"/>
      <c r="G31" s="19"/>
      <c r="H31" s="19"/>
      <c r="I31" s="19"/>
      <c r="J31" s="19"/>
      <c r="K31" s="19"/>
      <c r="L31" s="19"/>
      <c r="M31" s="19"/>
      <c r="N31" s="19"/>
      <c r="O31" s="19"/>
      <c r="P31" s="19"/>
      <c r="Q31" s="41">
        <v>44225</v>
      </c>
      <c r="R31" s="19"/>
      <c r="S31" s="19"/>
      <c r="T31" s="19"/>
    </row>
    <row r="32" spans="1:20" x14ac:dyDescent="0.25">
      <c r="A32" s="19"/>
      <c r="B32" s="19"/>
      <c r="C32" s="19"/>
      <c r="D32" s="19"/>
      <c r="E32" s="39"/>
      <c r="F32" s="39"/>
      <c r="G32" s="19"/>
      <c r="H32" s="43"/>
      <c r="I32" s="36"/>
      <c r="J32" s="19"/>
      <c r="K32" s="19"/>
      <c r="L32" s="19"/>
      <c r="M32" s="19"/>
      <c r="N32" s="19"/>
      <c r="O32" s="19"/>
      <c r="P32" s="19"/>
      <c r="Q32" s="41">
        <v>44226</v>
      </c>
      <c r="R32" s="19"/>
      <c r="S32" s="19"/>
      <c r="T32" s="19"/>
    </row>
    <row r="33" spans="1:20" x14ac:dyDescent="0.25">
      <c r="A33" s="19"/>
      <c r="B33" s="19"/>
      <c r="C33" s="19"/>
      <c r="D33" s="19"/>
      <c r="E33" s="39"/>
      <c r="F33" s="39"/>
      <c r="G33" s="19"/>
      <c r="H33" s="19"/>
      <c r="I33" s="19"/>
      <c r="J33" s="19"/>
      <c r="K33" s="19"/>
      <c r="L33" s="19"/>
      <c r="M33" s="19"/>
      <c r="N33" s="19"/>
      <c r="O33" s="19"/>
      <c r="P33" s="19"/>
      <c r="Q33" s="41">
        <v>44227</v>
      </c>
      <c r="R33" s="19"/>
      <c r="S33" s="19"/>
      <c r="T33" s="19"/>
    </row>
    <row r="34" spans="1:20" x14ac:dyDescent="0.25">
      <c r="A34" s="19"/>
      <c r="B34" s="19"/>
      <c r="C34" s="19"/>
      <c r="D34" s="19"/>
      <c r="E34" s="39"/>
      <c r="F34" s="39"/>
      <c r="G34" s="19"/>
      <c r="H34" s="36"/>
      <c r="I34" s="36"/>
      <c r="J34" s="19"/>
      <c r="K34" s="19"/>
      <c r="L34" s="19"/>
      <c r="M34" s="19"/>
      <c r="N34" s="19"/>
      <c r="O34" s="19"/>
      <c r="P34" s="19"/>
      <c r="Q34" s="41">
        <v>44228</v>
      </c>
      <c r="R34" s="19"/>
      <c r="S34" s="19"/>
      <c r="T34" s="19"/>
    </row>
    <row r="35" spans="1:20" x14ac:dyDescent="0.25">
      <c r="A35" s="19"/>
      <c r="B35" s="19"/>
      <c r="C35" s="19"/>
      <c r="D35" s="19"/>
      <c r="E35" s="39"/>
      <c r="F35" s="39"/>
      <c r="G35" s="19"/>
      <c r="H35" s="19"/>
      <c r="I35" s="19"/>
      <c r="J35" s="19"/>
      <c r="K35" s="19"/>
      <c r="L35" s="19"/>
      <c r="M35" s="19"/>
      <c r="N35" s="19"/>
      <c r="O35" s="19"/>
      <c r="P35" s="19"/>
      <c r="Q35" s="41">
        <v>44229</v>
      </c>
      <c r="R35" s="19"/>
      <c r="S35" s="19"/>
      <c r="T35" s="19"/>
    </row>
    <row r="36" spans="1:20" x14ac:dyDescent="0.25">
      <c r="A36" s="19"/>
      <c r="B36" s="19"/>
      <c r="C36" s="19"/>
      <c r="D36" s="19"/>
      <c r="E36" s="19"/>
      <c r="F36" s="39"/>
      <c r="G36" s="19"/>
      <c r="H36" s="19"/>
      <c r="I36" s="19"/>
      <c r="J36" s="19"/>
      <c r="K36" s="19"/>
      <c r="L36" s="19"/>
      <c r="M36" s="19"/>
      <c r="N36" s="19"/>
      <c r="O36" s="19"/>
      <c r="P36" s="19"/>
      <c r="Q36" s="41">
        <v>44230</v>
      </c>
      <c r="R36" s="19"/>
      <c r="S36" s="19"/>
      <c r="T36" s="19"/>
    </row>
    <row r="37" spans="1:20" x14ac:dyDescent="0.25">
      <c r="A37" s="19"/>
      <c r="B37" s="19"/>
      <c r="C37" s="19"/>
      <c r="D37" s="19"/>
      <c r="E37" s="19"/>
      <c r="F37" s="39"/>
      <c r="G37" s="19"/>
      <c r="H37" s="19"/>
      <c r="I37" s="19"/>
      <c r="J37" s="19"/>
      <c r="K37" s="19"/>
      <c r="L37" s="19"/>
      <c r="M37" s="19"/>
      <c r="N37" s="19"/>
      <c r="O37" s="19"/>
      <c r="P37" s="19"/>
      <c r="Q37" s="41">
        <v>44231</v>
      </c>
      <c r="R37" s="19"/>
      <c r="S37" s="19"/>
      <c r="T37" s="19"/>
    </row>
    <row r="38" spans="1:20" x14ac:dyDescent="0.25">
      <c r="A38" s="19"/>
      <c r="B38" s="19"/>
      <c r="C38" s="19"/>
      <c r="D38" s="19"/>
      <c r="E38" s="19"/>
      <c r="F38" s="19"/>
      <c r="G38" s="19"/>
      <c r="H38" s="19"/>
      <c r="I38" s="19"/>
      <c r="J38" s="19"/>
      <c r="K38" s="19"/>
      <c r="L38" s="19"/>
      <c r="M38" s="19"/>
      <c r="N38" s="19"/>
      <c r="O38" s="19"/>
      <c r="P38" s="19"/>
      <c r="Q38" s="41">
        <v>44232</v>
      </c>
      <c r="R38" s="19"/>
      <c r="S38" s="19"/>
      <c r="T38" s="19"/>
    </row>
    <row r="39" spans="1:20" x14ac:dyDescent="0.25">
      <c r="A39" s="19"/>
      <c r="B39" s="19"/>
      <c r="C39" s="19"/>
      <c r="D39" s="19"/>
      <c r="E39" s="19"/>
      <c r="F39" s="19"/>
      <c r="G39" s="19"/>
      <c r="H39" s="19"/>
      <c r="I39" s="19"/>
      <c r="J39" s="19"/>
      <c r="K39" s="19"/>
      <c r="L39" s="19"/>
      <c r="M39" s="19"/>
      <c r="N39" s="19"/>
      <c r="O39" s="19"/>
      <c r="P39" s="19"/>
      <c r="Q39" s="41">
        <v>44233</v>
      </c>
      <c r="R39" s="19"/>
      <c r="S39" s="19"/>
      <c r="T39" s="19"/>
    </row>
    <row r="40" spans="1:20" x14ac:dyDescent="0.25">
      <c r="A40" s="19"/>
      <c r="B40" s="19"/>
      <c r="C40" s="19"/>
      <c r="D40" s="19"/>
      <c r="E40" s="19"/>
      <c r="F40" s="19"/>
      <c r="G40" s="19"/>
      <c r="H40" s="19"/>
      <c r="I40" s="19"/>
      <c r="J40" s="19"/>
      <c r="K40" s="19"/>
      <c r="L40" s="19"/>
      <c r="M40" s="19"/>
      <c r="N40" s="19"/>
      <c r="O40" s="19"/>
      <c r="P40" s="19"/>
      <c r="Q40" s="41">
        <v>44234</v>
      </c>
      <c r="R40" s="19"/>
      <c r="S40" s="19"/>
      <c r="T40" s="19"/>
    </row>
    <row r="41" spans="1:20" x14ac:dyDescent="0.25">
      <c r="A41" s="19"/>
      <c r="B41" s="19"/>
      <c r="C41" s="19"/>
      <c r="D41" s="19"/>
      <c r="E41" s="19"/>
      <c r="F41" s="19"/>
      <c r="G41" s="19"/>
      <c r="H41" s="36"/>
      <c r="I41" s="36"/>
      <c r="J41" s="19"/>
      <c r="K41" s="19"/>
      <c r="L41" s="19"/>
      <c r="M41" s="19"/>
      <c r="N41" s="19"/>
      <c r="O41" s="19"/>
      <c r="P41" s="19"/>
      <c r="Q41" s="41">
        <v>44235</v>
      </c>
      <c r="R41" s="19"/>
      <c r="S41" s="19"/>
      <c r="T41" s="19"/>
    </row>
    <row r="42" spans="1:20" x14ac:dyDescent="0.25">
      <c r="A42" s="19"/>
      <c r="B42" s="19"/>
      <c r="C42" s="19"/>
      <c r="D42" s="19"/>
      <c r="E42" s="19"/>
      <c r="F42" s="19"/>
      <c r="G42" s="19"/>
      <c r="H42" s="19"/>
      <c r="I42" s="19"/>
      <c r="J42" s="19"/>
      <c r="K42" s="19"/>
      <c r="L42" s="19"/>
      <c r="M42" s="19"/>
      <c r="N42" s="19"/>
      <c r="O42" s="19"/>
      <c r="P42" s="19"/>
      <c r="Q42" s="41">
        <v>44236</v>
      </c>
      <c r="R42" s="19"/>
      <c r="S42" s="19"/>
      <c r="T42" s="19"/>
    </row>
    <row r="43" spans="1:20" x14ac:dyDescent="0.25">
      <c r="A43" s="19"/>
      <c r="B43" s="19"/>
      <c r="C43" s="19"/>
      <c r="D43" s="19"/>
      <c r="E43" s="19"/>
      <c r="F43" s="19"/>
      <c r="G43" s="19"/>
      <c r="H43" s="19"/>
      <c r="I43" s="19"/>
      <c r="J43" s="19"/>
      <c r="K43" s="19"/>
      <c r="L43" s="19"/>
      <c r="M43" s="19"/>
      <c r="N43" s="19"/>
      <c r="O43" s="19"/>
      <c r="P43" s="19"/>
      <c r="Q43" s="41">
        <v>44237</v>
      </c>
      <c r="R43" s="19"/>
      <c r="S43" s="19"/>
      <c r="T43" s="19"/>
    </row>
    <row r="44" spans="1:20" x14ac:dyDescent="0.25">
      <c r="A44" s="19"/>
      <c r="B44" s="19"/>
      <c r="C44" s="19"/>
      <c r="D44" s="19"/>
      <c r="E44" s="19"/>
      <c r="F44" s="19"/>
      <c r="G44" s="19"/>
      <c r="H44" s="19"/>
      <c r="I44" s="19"/>
      <c r="J44" s="19"/>
      <c r="K44" s="19"/>
      <c r="L44" s="19"/>
      <c r="M44" s="19"/>
      <c r="N44" s="19"/>
      <c r="O44" s="19"/>
      <c r="P44" s="19"/>
      <c r="Q44" s="41">
        <v>44238</v>
      </c>
      <c r="R44" s="19"/>
      <c r="S44" s="19"/>
      <c r="T44" s="19"/>
    </row>
    <row r="45" spans="1:20" x14ac:dyDescent="0.25">
      <c r="A45" s="19"/>
      <c r="B45" s="19"/>
      <c r="C45" s="19"/>
      <c r="D45" s="19"/>
      <c r="E45" s="19"/>
      <c r="F45" s="19"/>
      <c r="G45" s="19"/>
      <c r="H45" s="19"/>
      <c r="I45" s="19"/>
      <c r="J45" s="19"/>
      <c r="K45" s="19"/>
      <c r="L45" s="19"/>
      <c r="M45" s="19"/>
      <c r="N45" s="19"/>
      <c r="O45" s="19"/>
      <c r="P45" s="19"/>
      <c r="Q45" s="41">
        <v>44239</v>
      </c>
      <c r="R45" s="19"/>
      <c r="S45" s="19"/>
      <c r="T45" s="19"/>
    </row>
    <row r="46" spans="1:20" x14ac:dyDescent="0.25">
      <c r="A46" s="19"/>
      <c r="B46" s="19"/>
      <c r="C46" s="19"/>
      <c r="D46" s="19"/>
      <c r="E46" s="19"/>
      <c r="F46" s="19"/>
      <c r="G46" s="19"/>
      <c r="H46" s="19"/>
      <c r="I46" s="19"/>
      <c r="J46" s="19"/>
      <c r="K46" s="19"/>
      <c r="L46" s="19"/>
      <c r="M46" s="19"/>
      <c r="N46" s="19"/>
      <c r="O46" s="19"/>
      <c r="P46" s="19"/>
      <c r="Q46" s="41">
        <v>44240</v>
      </c>
      <c r="R46" s="19"/>
      <c r="S46" s="19"/>
      <c r="T46" s="19"/>
    </row>
    <row r="47" spans="1:20" x14ac:dyDescent="0.25">
      <c r="A47" s="19"/>
      <c r="B47" s="19"/>
      <c r="C47" s="19"/>
      <c r="D47" s="19"/>
      <c r="E47" s="19"/>
      <c r="F47" s="19"/>
      <c r="G47" s="19"/>
      <c r="H47" s="19"/>
      <c r="I47" s="19"/>
      <c r="J47" s="19"/>
      <c r="K47" s="19"/>
      <c r="L47" s="19"/>
      <c r="M47" s="19"/>
      <c r="N47" s="19"/>
      <c r="O47" s="19"/>
      <c r="P47" s="19"/>
      <c r="Q47" s="41">
        <v>44241</v>
      </c>
      <c r="R47" s="19"/>
      <c r="S47" s="19"/>
      <c r="T47" s="19"/>
    </row>
    <row r="48" spans="1:20" x14ac:dyDescent="0.25">
      <c r="A48" s="19"/>
      <c r="B48" s="19"/>
      <c r="C48" s="19"/>
      <c r="D48" s="19"/>
      <c r="E48" s="19"/>
      <c r="F48" s="19"/>
      <c r="G48" s="19"/>
      <c r="H48" s="19"/>
      <c r="I48" s="19"/>
      <c r="J48" s="19"/>
      <c r="K48" s="19"/>
      <c r="L48" s="19"/>
      <c r="M48" s="19"/>
      <c r="N48" s="19"/>
      <c r="O48" s="19"/>
      <c r="P48" s="19"/>
      <c r="Q48" s="41">
        <v>44242</v>
      </c>
      <c r="R48" s="19"/>
      <c r="S48" s="19"/>
      <c r="T48" s="19"/>
    </row>
    <row r="49" spans="1:20" x14ac:dyDescent="0.25">
      <c r="A49" s="19"/>
      <c r="B49" s="19"/>
      <c r="C49" s="19"/>
      <c r="D49" s="19"/>
      <c r="E49" s="19"/>
      <c r="F49" s="19"/>
      <c r="G49" s="19"/>
      <c r="H49" s="19"/>
      <c r="I49" s="19"/>
      <c r="J49" s="19"/>
      <c r="K49" s="19"/>
      <c r="L49" s="19"/>
      <c r="M49" s="19"/>
      <c r="N49" s="19"/>
      <c r="O49" s="19"/>
      <c r="P49" s="19"/>
      <c r="Q49" s="41">
        <v>44243</v>
      </c>
      <c r="R49" s="19"/>
      <c r="S49" s="19"/>
      <c r="T49" s="19"/>
    </row>
    <row r="50" spans="1:20" x14ac:dyDescent="0.25">
      <c r="A50" s="19"/>
      <c r="B50" s="19"/>
      <c r="C50" s="19"/>
      <c r="D50" s="19"/>
      <c r="E50" s="19"/>
      <c r="F50" s="19"/>
      <c r="G50" s="19"/>
      <c r="H50" s="19"/>
      <c r="I50" s="19"/>
      <c r="J50" s="19"/>
      <c r="K50" s="19"/>
      <c r="L50" s="19"/>
      <c r="M50" s="19"/>
      <c r="N50" s="19"/>
      <c r="O50" s="19"/>
      <c r="P50" s="19"/>
      <c r="Q50" s="41">
        <v>44244</v>
      </c>
      <c r="R50" s="19"/>
      <c r="S50" s="19"/>
      <c r="T50" s="19"/>
    </row>
    <row r="51" spans="1:20" x14ac:dyDescent="0.25">
      <c r="A51" s="19"/>
      <c r="B51" s="19"/>
      <c r="C51" s="19"/>
      <c r="D51" s="19"/>
      <c r="E51" s="19"/>
      <c r="F51" s="19"/>
      <c r="G51" s="19"/>
      <c r="H51" s="19"/>
      <c r="I51" s="19"/>
      <c r="J51" s="19"/>
      <c r="K51" s="19"/>
      <c r="L51" s="19"/>
      <c r="M51" s="19"/>
      <c r="N51" s="19"/>
      <c r="O51" s="19"/>
      <c r="P51" s="19"/>
      <c r="Q51" s="41">
        <v>44245</v>
      </c>
      <c r="R51" s="19"/>
      <c r="S51" s="19"/>
      <c r="T51" s="19"/>
    </row>
    <row r="52" spans="1:20" x14ac:dyDescent="0.25">
      <c r="A52" s="19"/>
      <c r="B52" s="19"/>
      <c r="C52" s="19"/>
      <c r="D52" s="19"/>
      <c r="E52" s="19"/>
      <c r="F52" s="19"/>
      <c r="G52" s="19"/>
      <c r="H52" s="19"/>
      <c r="I52" s="19"/>
      <c r="J52" s="19"/>
      <c r="K52" s="19"/>
      <c r="L52" s="19"/>
      <c r="M52" s="19"/>
      <c r="N52" s="19"/>
      <c r="O52" s="19"/>
      <c r="P52" s="19"/>
      <c r="Q52" s="41">
        <v>44246</v>
      </c>
      <c r="R52" s="19"/>
      <c r="S52" s="19"/>
      <c r="T52" s="19"/>
    </row>
    <row r="53" spans="1:20" x14ac:dyDescent="0.25">
      <c r="A53" s="19"/>
      <c r="B53" s="19"/>
      <c r="C53" s="19"/>
      <c r="D53" s="19"/>
      <c r="E53" s="19"/>
      <c r="F53" s="19"/>
      <c r="G53" s="19"/>
      <c r="H53" s="19"/>
      <c r="I53" s="19"/>
      <c r="J53" s="19"/>
      <c r="K53" s="19"/>
      <c r="L53" s="19"/>
      <c r="M53" s="19"/>
      <c r="N53" s="19"/>
      <c r="O53" s="19"/>
      <c r="P53" s="19"/>
      <c r="Q53" s="41">
        <v>44247</v>
      </c>
      <c r="R53" s="19"/>
      <c r="S53" s="19"/>
      <c r="T53" s="19"/>
    </row>
    <row r="54" spans="1:20" x14ac:dyDescent="0.25">
      <c r="A54" s="19"/>
      <c r="B54" s="19"/>
      <c r="C54" s="19"/>
      <c r="D54" s="19"/>
      <c r="E54" s="19"/>
      <c r="F54" s="19"/>
      <c r="G54" s="19"/>
      <c r="H54" s="19"/>
      <c r="I54" s="19"/>
      <c r="J54" s="19"/>
      <c r="K54" s="19"/>
      <c r="L54" s="19"/>
      <c r="M54" s="19"/>
      <c r="N54" s="19"/>
      <c r="O54" s="19"/>
      <c r="P54" s="19"/>
      <c r="Q54" s="41">
        <v>44248</v>
      </c>
      <c r="R54" s="19"/>
      <c r="S54" s="19"/>
      <c r="T54" s="19"/>
    </row>
    <row r="55" spans="1:20" x14ac:dyDescent="0.25">
      <c r="A55" s="19"/>
      <c r="B55" s="19"/>
      <c r="C55" s="19"/>
      <c r="D55" s="19"/>
      <c r="E55" s="19"/>
      <c r="F55" s="19"/>
      <c r="G55" s="19"/>
      <c r="H55" s="19"/>
      <c r="I55" s="19"/>
      <c r="J55" s="19"/>
      <c r="K55" s="19"/>
      <c r="L55" s="19"/>
      <c r="M55" s="19"/>
      <c r="N55" s="19"/>
      <c r="O55" s="19"/>
      <c r="P55" s="19"/>
      <c r="Q55" s="41">
        <v>44249</v>
      </c>
      <c r="R55" s="19"/>
      <c r="S55" s="19"/>
      <c r="T55" s="19"/>
    </row>
    <row r="56" spans="1:20" x14ac:dyDescent="0.25">
      <c r="A56" s="19"/>
      <c r="B56" s="19"/>
      <c r="C56" s="19"/>
      <c r="D56" s="19"/>
      <c r="E56" s="19"/>
      <c r="F56" s="19"/>
      <c r="G56" s="19"/>
      <c r="H56" s="19"/>
      <c r="I56" s="19"/>
      <c r="J56" s="19"/>
      <c r="K56" s="19"/>
      <c r="L56" s="19"/>
      <c r="M56" s="19"/>
      <c r="N56" s="19"/>
      <c r="O56" s="19"/>
      <c r="P56" s="19"/>
      <c r="Q56" s="41">
        <v>44250</v>
      </c>
      <c r="R56" s="19"/>
      <c r="S56" s="19"/>
      <c r="T56" s="19"/>
    </row>
    <row r="57" spans="1:20" x14ac:dyDescent="0.25">
      <c r="A57" s="19"/>
      <c r="B57" s="19"/>
      <c r="C57" s="19"/>
      <c r="D57" s="19"/>
      <c r="E57" s="19"/>
      <c r="F57" s="19"/>
      <c r="G57" s="19"/>
      <c r="H57" s="19"/>
      <c r="I57" s="19"/>
      <c r="J57" s="19"/>
      <c r="K57" s="19"/>
      <c r="L57" s="19"/>
      <c r="M57" s="19"/>
      <c r="N57" s="19"/>
      <c r="O57" s="19"/>
      <c r="P57" s="19"/>
      <c r="Q57" s="41">
        <v>44251</v>
      </c>
      <c r="R57" s="19"/>
      <c r="S57" s="19"/>
      <c r="T57" s="19"/>
    </row>
    <row r="58" spans="1:20" x14ac:dyDescent="0.25">
      <c r="A58" s="19"/>
      <c r="B58" s="19"/>
      <c r="C58" s="19"/>
      <c r="D58" s="19"/>
      <c r="E58" s="19"/>
      <c r="F58" s="19"/>
      <c r="G58" s="19"/>
      <c r="H58" s="19"/>
      <c r="I58" s="19"/>
      <c r="J58" s="19"/>
      <c r="K58" s="19"/>
      <c r="L58" s="19"/>
      <c r="M58" s="19"/>
      <c r="N58" s="19"/>
      <c r="O58" s="19"/>
      <c r="P58" s="19"/>
      <c r="Q58" s="41">
        <v>44252</v>
      </c>
      <c r="R58" s="19"/>
      <c r="S58" s="19"/>
      <c r="T58" s="19"/>
    </row>
    <row r="59" spans="1:20" x14ac:dyDescent="0.25">
      <c r="A59" s="19"/>
      <c r="B59" s="19"/>
      <c r="C59" s="19"/>
      <c r="D59" s="19"/>
      <c r="E59" s="19"/>
      <c r="F59" s="19"/>
      <c r="G59" s="19"/>
      <c r="H59" s="19"/>
      <c r="I59" s="19"/>
      <c r="J59" s="19"/>
      <c r="K59" s="19"/>
      <c r="L59" s="19"/>
      <c r="M59" s="19"/>
      <c r="N59" s="19"/>
      <c r="O59" s="19"/>
      <c r="P59" s="19"/>
      <c r="Q59" s="41">
        <v>44253</v>
      </c>
      <c r="R59" s="19"/>
      <c r="S59" s="19"/>
      <c r="T59" s="19"/>
    </row>
    <row r="60" spans="1:20" x14ac:dyDescent="0.25">
      <c r="A60" s="19"/>
      <c r="B60" s="19"/>
      <c r="C60" s="19"/>
      <c r="D60" s="19"/>
      <c r="E60" s="19"/>
      <c r="F60" s="19"/>
      <c r="G60" s="19"/>
      <c r="H60" s="19"/>
      <c r="I60" s="19"/>
      <c r="J60" s="19"/>
      <c r="K60" s="19"/>
      <c r="L60" s="19"/>
      <c r="M60" s="19"/>
      <c r="N60" s="19"/>
      <c r="O60" s="19"/>
      <c r="P60" s="19"/>
      <c r="Q60" s="41">
        <v>44254</v>
      </c>
      <c r="R60" s="19"/>
      <c r="S60" s="19"/>
      <c r="T60" s="19"/>
    </row>
    <row r="61" spans="1:20" x14ac:dyDescent="0.25">
      <c r="A61" s="19"/>
      <c r="B61" s="19"/>
      <c r="C61" s="19"/>
      <c r="D61" s="19"/>
      <c r="E61" s="19"/>
      <c r="F61" s="19"/>
      <c r="G61" s="19"/>
      <c r="H61" s="19"/>
      <c r="I61" s="19"/>
      <c r="J61" s="19"/>
      <c r="K61" s="19"/>
      <c r="L61" s="19"/>
      <c r="M61" s="19"/>
      <c r="N61" s="19"/>
      <c r="O61" s="19"/>
      <c r="P61" s="19"/>
      <c r="Q61" s="41">
        <v>44255</v>
      </c>
      <c r="R61" s="19"/>
      <c r="S61" s="19"/>
      <c r="T61" s="19"/>
    </row>
    <row r="62" spans="1:20" x14ac:dyDescent="0.25">
      <c r="A62" s="19"/>
      <c r="B62" s="19"/>
      <c r="C62" s="19"/>
      <c r="D62" s="19"/>
      <c r="E62" s="19"/>
      <c r="F62" s="19"/>
      <c r="G62" s="19"/>
      <c r="H62" s="19"/>
      <c r="I62" s="19"/>
      <c r="J62" s="19"/>
      <c r="K62" s="19"/>
      <c r="L62" s="19"/>
      <c r="M62" s="19"/>
      <c r="N62" s="19"/>
      <c r="O62" s="19"/>
      <c r="P62" s="19"/>
      <c r="Q62" s="41" t="s">
        <v>11</v>
      </c>
      <c r="R62" s="19"/>
      <c r="S62" s="19"/>
      <c r="T62" s="19"/>
    </row>
    <row r="63" spans="1:20" x14ac:dyDescent="0.25">
      <c r="A63" s="19"/>
      <c r="B63" s="19"/>
      <c r="C63" s="19"/>
      <c r="D63" s="19"/>
      <c r="E63" s="19"/>
      <c r="F63" s="19"/>
      <c r="G63" s="19"/>
      <c r="H63" s="19"/>
      <c r="I63" s="19"/>
      <c r="J63" s="19"/>
      <c r="K63" s="19"/>
      <c r="L63" s="19"/>
      <c r="M63" s="19"/>
      <c r="N63" s="19"/>
      <c r="O63" s="19"/>
      <c r="P63" s="19"/>
      <c r="R63" s="19"/>
      <c r="S63" s="19"/>
      <c r="T63" s="19"/>
    </row>
    <row r="64" spans="1:20" x14ac:dyDescent="0.25">
      <c r="A64" s="19"/>
      <c r="B64" s="19"/>
      <c r="C64" s="19"/>
      <c r="D64" s="19"/>
      <c r="E64" s="19"/>
      <c r="F64" s="19"/>
      <c r="G64" s="19"/>
      <c r="H64" s="19"/>
      <c r="I64" s="19"/>
      <c r="J64" s="19"/>
      <c r="K64" s="19"/>
      <c r="L64" s="19"/>
      <c r="M64" s="19"/>
      <c r="N64" s="19"/>
      <c r="O64" s="19"/>
      <c r="P64" s="19"/>
      <c r="R64" s="19"/>
      <c r="S64" s="19"/>
      <c r="T64" s="19"/>
    </row>
  </sheetData>
  <sheetProtection algorithmName="SHA-512" hashValue="Jie/PP21KcOI6kNuzP+nUdOQ57pnGX17WXC5V3daYUF/+nC4FNnLaAuy1eNM5dG35tZKSbDVm4+QCmYrZbjvCA==" saltValue="+W93qnt6sOsUQX6d6w3JqQ=="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sqref="A15:K35"/>
    </sheetView>
  </sheetViews>
  <sheetFormatPr defaultRowHeight="15" x14ac:dyDescent="0.25"/>
  <cols>
    <col min="1" max="16384" width="9.140625" style="110"/>
  </cols>
  <sheetData>
    <row r="1" spans="1:11" x14ac:dyDescent="0.25">
      <c r="A1" s="159" t="s">
        <v>114</v>
      </c>
      <c r="B1" s="159"/>
      <c r="C1" s="159"/>
      <c r="D1" s="159"/>
      <c r="E1" s="159"/>
      <c r="F1" s="159"/>
      <c r="G1" s="159"/>
      <c r="H1" s="159"/>
      <c r="I1" s="159"/>
      <c r="J1" s="159"/>
      <c r="K1" s="159"/>
    </row>
    <row r="2" spans="1:11" x14ac:dyDescent="0.25">
      <c r="A2" s="159"/>
      <c r="B2" s="159"/>
      <c r="C2" s="159"/>
      <c r="D2" s="159"/>
      <c r="E2" s="159"/>
      <c r="F2" s="159"/>
      <c r="G2" s="159"/>
      <c r="H2" s="159"/>
      <c r="I2" s="159"/>
      <c r="J2" s="159"/>
      <c r="K2" s="159"/>
    </row>
    <row r="3" spans="1:11" x14ac:dyDescent="0.25">
      <c r="A3" s="159"/>
      <c r="B3" s="159"/>
      <c r="C3" s="159"/>
      <c r="D3" s="159"/>
      <c r="E3" s="159"/>
      <c r="F3" s="159"/>
      <c r="G3" s="159"/>
      <c r="H3" s="159"/>
      <c r="I3" s="159"/>
      <c r="J3" s="159"/>
      <c r="K3" s="159"/>
    </row>
    <row r="4" spans="1:11" x14ac:dyDescent="0.25">
      <c r="A4" s="111"/>
      <c r="B4" s="111"/>
      <c r="C4" s="111"/>
      <c r="D4" s="111"/>
      <c r="E4" s="111"/>
      <c r="F4" s="111"/>
      <c r="G4" s="111"/>
      <c r="H4" s="111"/>
      <c r="I4" s="111"/>
      <c r="J4" s="112"/>
      <c r="K4" s="112"/>
    </row>
    <row r="5" spans="1:11" x14ac:dyDescent="0.25">
      <c r="A5" s="160" t="s">
        <v>115</v>
      </c>
      <c r="B5" s="160"/>
      <c r="C5" s="160"/>
      <c r="D5" s="160"/>
      <c r="E5" s="160"/>
      <c r="F5" s="160"/>
      <c r="G5" s="160"/>
      <c r="H5" s="160"/>
      <c r="I5" s="160"/>
      <c r="J5" s="160"/>
      <c r="K5" s="160"/>
    </row>
    <row r="6" spans="1:11" x14ac:dyDescent="0.25">
      <c r="A6" s="161" t="s">
        <v>116</v>
      </c>
      <c r="B6" s="161"/>
      <c r="C6" s="161"/>
      <c r="D6" s="161"/>
      <c r="E6" s="161"/>
      <c r="F6" s="161"/>
      <c r="G6" s="161"/>
      <c r="H6" s="161"/>
      <c r="I6" s="161"/>
      <c r="J6" s="161"/>
      <c r="K6" s="161"/>
    </row>
    <row r="7" spans="1:11" x14ac:dyDescent="0.25">
      <c r="A7" s="113"/>
      <c r="B7" s="113"/>
      <c r="C7" s="113"/>
      <c r="D7" s="113"/>
      <c r="E7" s="113"/>
      <c r="F7" s="113"/>
      <c r="G7" s="113"/>
      <c r="H7" s="113"/>
      <c r="I7" s="113"/>
      <c r="J7" s="114"/>
      <c r="K7" s="114"/>
    </row>
    <row r="8" spans="1:11" x14ac:dyDescent="0.25">
      <c r="A8" s="162" t="s">
        <v>117</v>
      </c>
      <c r="B8" s="162"/>
      <c r="C8" s="162"/>
      <c r="D8" s="162"/>
      <c r="E8" s="162"/>
      <c r="F8" s="162"/>
      <c r="G8" s="162"/>
      <c r="H8" s="162"/>
      <c r="I8" s="162"/>
      <c r="J8" s="162"/>
      <c r="K8" s="162"/>
    </row>
    <row r="9" spans="1:11" x14ac:dyDescent="0.25">
      <c r="A9" s="162"/>
      <c r="B9" s="162"/>
      <c r="C9" s="162"/>
      <c r="D9" s="162"/>
      <c r="E9" s="162"/>
      <c r="F9" s="162"/>
      <c r="G9" s="162"/>
      <c r="H9" s="162"/>
      <c r="I9" s="162"/>
      <c r="J9" s="162"/>
      <c r="K9" s="162"/>
    </row>
    <row r="10" spans="1:11" ht="15.75" thickBot="1" x14ac:dyDescent="0.3">
      <c r="A10" s="113" t="s">
        <v>42</v>
      </c>
      <c r="B10" s="113" t="s">
        <v>43</v>
      </c>
    </row>
    <row r="11" spans="1:11" ht="15.75" thickBot="1" x14ac:dyDescent="0.3">
      <c r="A11" s="118"/>
      <c r="B11" s="118"/>
      <c r="C11" s="163"/>
      <c r="D11" s="161"/>
      <c r="E11" s="161"/>
      <c r="F11" s="161"/>
      <c r="G11" s="161"/>
      <c r="H11" s="161"/>
      <c r="I11" s="161"/>
      <c r="J11" s="161"/>
      <c r="K11" s="161"/>
    </row>
    <row r="12" spans="1:11" x14ac:dyDescent="0.25">
      <c r="A12" s="115"/>
      <c r="B12" s="115"/>
      <c r="C12" s="116"/>
      <c r="D12" s="117"/>
      <c r="E12" s="117"/>
      <c r="F12" s="117"/>
      <c r="G12" s="117"/>
      <c r="H12" s="117"/>
      <c r="I12" s="117"/>
      <c r="J12" s="117"/>
      <c r="K12" s="117"/>
    </row>
    <row r="13" spans="1:11" x14ac:dyDescent="0.25">
      <c r="A13" s="164" t="s">
        <v>118</v>
      </c>
      <c r="B13" s="164"/>
      <c r="C13" s="164"/>
      <c r="D13" s="164"/>
      <c r="E13" s="164"/>
      <c r="F13" s="164"/>
      <c r="G13" s="164"/>
      <c r="H13" s="164"/>
      <c r="I13" s="164"/>
      <c r="J13" s="164"/>
      <c r="K13" s="164"/>
    </row>
    <row r="14" spans="1:11" ht="15.75" thickBot="1" x14ac:dyDescent="0.3">
      <c r="A14" s="165"/>
      <c r="B14" s="165"/>
      <c r="C14" s="165"/>
      <c r="D14" s="165"/>
      <c r="E14" s="165"/>
      <c r="F14" s="165"/>
      <c r="G14" s="165"/>
      <c r="H14" s="165"/>
      <c r="I14" s="165"/>
      <c r="J14" s="165"/>
      <c r="K14" s="165"/>
    </row>
    <row r="15" spans="1:11" x14ac:dyDescent="0.25">
      <c r="A15" s="150" t="s">
        <v>119</v>
      </c>
      <c r="B15" s="151"/>
      <c r="C15" s="151"/>
      <c r="D15" s="151"/>
      <c r="E15" s="151"/>
      <c r="F15" s="151"/>
      <c r="G15" s="151"/>
      <c r="H15" s="151"/>
      <c r="I15" s="151"/>
      <c r="J15" s="151"/>
      <c r="K15" s="152"/>
    </row>
    <row r="16" spans="1:11" x14ac:dyDescent="0.25">
      <c r="A16" s="153"/>
      <c r="B16" s="154"/>
      <c r="C16" s="154"/>
      <c r="D16" s="154"/>
      <c r="E16" s="154"/>
      <c r="F16" s="154"/>
      <c r="G16" s="154"/>
      <c r="H16" s="154"/>
      <c r="I16" s="154"/>
      <c r="J16" s="154"/>
      <c r="K16" s="155"/>
    </row>
    <row r="17" spans="1:11" x14ac:dyDescent="0.25">
      <c r="A17" s="153"/>
      <c r="B17" s="154"/>
      <c r="C17" s="154"/>
      <c r="D17" s="154"/>
      <c r="E17" s="154"/>
      <c r="F17" s="154"/>
      <c r="G17" s="154"/>
      <c r="H17" s="154"/>
      <c r="I17" s="154"/>
      <c r="J17" s="154"/>
      <c r="K17" s="155"/>
    </row>
    <row r="18" spans="1:11" x14ac:dyDescent="0.25">
      <c r="A18" s="153"/>
      <c r="B18" s="154"/>
      <c r="C18" s="154"/>
      <c r="D18" s="154"/>
      <c r="E18" s="154"/>
      <c r="F18" s="154"/>
      <c r="G18" s="154"/>
      <c r="H18" s="154"/>
      <c r="I18" s="154"/>
      <c r="J18" s="154"/>
      <c r="K18" s="155"/>
    </row>
    <row r="19" spans="1:11" x14ac:dyDescent="0.25">
      <c r="A19" s="153"/>
      <c r="B19" s="154"/>
      <c r="C19" s="154"/>
      <c r="D19" s="154"/>
      <c r="E19" s="154"/>
      <c r="F19" s="154"/>
      <c r="G19" s="154"/>
      <c r="H19" s="154"/>
      <c r="I19" s="154"/>
      <c r="J19" s="154"/>
      <c r="K19" s="155"/>
    </row>
    <row r="20" spans="1:11" x14ac:dyDescent="0.25">
      <c r="A20" s="153"/>
      <c r="B20" s="154"/>
      <c r="C20" s="154"/>
      <c r="D20" s="154"/>
      <c r="E20" s="154"/>
      <c r="F20" s="154"/>
      <c r="G20" s="154"/>
      <c r="H20" s="154"/>
      <c r="I20" s="154"/>
      <c r="J20" s="154"/>
      <c r="K20" s="155"/>
    </row>
    <row r="21" spans="1:11" x14ac:dyDescent="0.25">
      <c r="A21" s="153"/>
      <c r="B21" s="154"/>
      <c r="C21" s="154"/>
      <c r="D21" s="154"/>
      <c r="E21" s="154"/>
      <c r="F21" s="154"/>
      <c r="G21" s="154"/>
      <c r="H21" s="154"/>
      <c r="I21" s="154"/>
      <c r="J21" s="154"/>
      <c r="K21" s="155"/>
    </row>
    <row r="22" spans="1:11" x14ac:dyDescent="0.25">
      <c r="A22" s="153"/>
      <c r="B22" s="154"/>
      <c r="C22" s="154"/>
      <c r="D22" s="154"/>
      <c r="E22" s="154"/>
      <c r="F22" s="154"/>
      <c r="G22" s="154"/>
      <c r="H22" s="154"/>
      <c r="I22" s="154"/>
      <c r="J22" s="154"/>
      <c r="K22" s="155"/>
    </row>
    <row r="23" spans="1:11" x14ac:dyDescent="0.25">
      <c r="A23" s="153"/>
      <c r="B23" s="154"/>
      <c r="C23" s="154"/>
      <c r="D23" s="154"/>
      <c r="E23" s="154"/>
      <c r="F23" s="154"/>
      <c r="G23" s="154"/>
      <c r="H23" s="154"/>
      <c r="I23" s="154"/>
      <c r="J23" s="154"/>
      <c r="K23" s="155"/>
    </row>
    <row r="24" spans="1:11" x14ac:dyDescent="0.25">
      <c r="A24" s="153"/>
      <c r="B24" s="154"/>
      <c r="C24" s="154"/>
      <c r="D24" s="154"/>
      <c r="E24" s="154"/>
      <c r="F24" s="154"/>
      <c r="G24" s="154"/>
      <c r="H24" s="154"/>
      <c r="I24" s="154"/>
      <c r="J24" s="154"/>
      <c r="K24" s="155"/>
    </row>
    <row r="25" spans="1:11" x14ac:dyDescent="0.25">
      <c r="A25" s="153"/>
      <c r="B25" s="154"/>
      <c r="C25" s="154"/>
      <c r="D25" s="154"/>
      <c r="E25" s="154"/>
      <c r="F25" s="154"/>
      <c r="G25" s="154"/>
      <c r="H25" s="154"/>
      <c r="I25" s="154"/>
      <c r="J25" s="154"/>
      <c r="K25" s="155"/>
    </row>
    <row r="26" spans="1:11" x14ac:dyDescent="0.25">
      <c r="A26" s="153"/>
      <c r="B26" s="154"/>
      <c r="C26" s="154"/>
      <c r="D26" s="154"/>
      <c r="E26" s="154"/>
      <c r="F26" s="154"/>
      <c r="G26" s="154"/>
      <c r="H26" s="154"/>
      <c r="I26" s="154"/>
      <c r="J26" s="154"/>
      <c r="K26" s="155"/>
    </row>
    <row r="27" spans="1:11" x14ac:dyDescent="0.25">
      <c r="A27" s="153"/>
      <c r="B27" s="154"/>
      <c r="C27" s="154"/>
      <c r="D27" s="154"/>
      <c r="E27" s="154"/>
      <c r="F27" s="154"/>
      <c r="G27" s="154"/>
      <c r="H27" s="154"/>
      <c r="I27" s="154"/>
      <c r="J27" s="154"/>
      <c r="K27" s="155"/>
    </row>
    <row r="28" spans="1:11" x14ac:dyDescent="0.25">
      <c r="A28" s="153"/>
      <c r="B28" s="154"/>
      <c r="C28" s="154"/>
      <c r="D28" s="154"/>
      <c r="E28" s="154"/>
      <c r="F28" s="154"/>
      <c r="G28" s="154"/>
      <c r="H28" s="154"/>
      <c r="I28" s="154"/>
      <c r="J28" s="154"/>
      <c r="K28" s="155"/>
    </row>
    <row r="29" spans="1:11" x14ac:dyDescent="0.25">
      <c r="A29" s="153"/>
      <c r="B29" s="154"/>
      <c r="C29" s="154"/>
      <c r="D29" s="154"/>
      <c r="E29" s="154"/>
      <c r="F29" s="154"/>
      <c r="G29" s="154"/>
      <c r="H29" s="154"/>
      <c r="I29" s="154"/>
      <c r="J29" s="154"/>
      <c r="K29" s="155"/>
    </row>
    <row r="30" spans="1:11" x14ac:dyDescent="0.25">
      <c r="A30" s="153"/>
      <c r="B30" s="154"/>
      <c r="C30" s="154"/>
      <c r="D30" s="154"/>
      <c r="E30" s="154"/>
      <c r="F30" s="154"/>
      <c r="G30" s="154"/>
      <c r="H30" s="154"/>
      <c r="I30" s="154"/>
      <c r="J30" s="154"/>
      <c r="K30" s="155"/>
    </row>
    <row r="31" spans="1:11" x14ac:dyDescent="0.25">
      <c r="A31" s="153"/>
      <c r="B31" s="154"/>
      <c r="C31" s="154"/>
      <c r="D31" s="154"/>
      <c r="E31" s="154"/>
      <c r="F31" s="154"/>
      <c r="G31" s="154"/>
      <c r="H31" s="154"/>
      <c r="I31" s="154"/>
      <c r="J31" s="154"/>
      <c r="K31" s="155"/>
    </row>
    <row r="32" spans="1:11" x14ac:dyDescent="0.25">
      <c r="A32" s="153"/>
      <c r="B32" s="154"/>
      <c r="C32" s="154"/>
      <c r="D32" s="154"/>
      <c r="E32" s="154"/>
      <c r="F32" s="154"/>
      <c r="G32" s="154"/>
      <c r="H32" s="154"/>
      <c r="I32" s="154"/>
      <c r="J32" s="154"/>
      <c r="K32" s="155"/>
    </row>
    <row r="33" spans="1:11" x14ac:dyDescent="0.25">
      <c r="A33" s="153"/>
      <c r="B33" s="154"/>
      <c r="C33" s="154"/>
      <c r="D33" s="154"/>
      <c r="E33" s="154"/>
      <c r="F33" s="154"/>
      <c r="G33" s="154"/>
      <c r="H33" s="154"/>
      <c r="I33" s="154"/>
      <c r="J33" s="154"/>
      <c r="K33" s="155"/>
    </row>
    <row r="34" spans="1:11" x14ac:dyDescent="0.25">
      <c r="A34" s="153"/>
      <c r="B34" s="154"/>
      <c r="C34" s="154"/>
      <c r="D34" s="154"/>
      <c r="E34" s="154"/>
      <c r="F34" s="154"/>
      <c r="G34" s="154"/>
      <c r="H34" s="154"/>
      <c r="I34" s="154"/>
      <c r="J34" s="154"/>
      <c r="K34" s="155"/>
    </row>
    <row r="35" spans="1:11" ht="15.75" thickBot="1" x14ac:dyDescent="0.3">
      <c r="A35" s="156"/>
      <c r="B35" s="157"/>
      <c r="C35" s="157"/>
      <c r="D35" s="157"/>
      <c r="E35" s="157"/>
      <c r="F35" s="157"/>
      <c r="G35" s="157"/>
      <c r="H35" s="157"/>
      <c r="I35" s="157"/>
      <c r="J35" s="157"/>
      <c r="K35" s="158"/>
    </row>
  </sheetData>
  <sheetProtection algorithmName="SHA-512" hashValue="5A6AuYum4wAKXhNen+DFeAUWMc9VxqhJ3Q//UUAn2j08IaLHaRl91t+DIE13iN2c3OlFEibYfaStr61daDXQgQ==" saltValue="5LUiWJ8f/CNNqWo0Xg2ej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10"/>
    <col min="2" max="2" width="44.5703125" style="110" customWidth="1"/>
    <col min="3" max="3" width="9.140625" style="110"/>
    <col min="4" max="4" width="63.140625" style="110" customWidth="1"/>
    <col min="5" max="16384" width="9.140625" style="110"/>
  </cols>
  <sheetData>
    <row r="1" spans="1:4" x14ac:dyDescent="0.25">
      <c r="A1" s="166" t="s">
        <v>53</v>
      </c>
      <c r="B1" s="167"/>
      <c r="C1" s="167"/>
      <c r="D1" s="168"/>
    </row>
    <row r="2" spans="1:4" x14ac:dyDescent="0.25">
      <c r="A2" s="169" t="s">
        <v>129</v>
      </c>
      <c r="B2" s="170"/>
      <c r="C2" s="173"/>
      <c r="D2" s="174"/>
    </row>
    <row r="3" spans="1:4" x14ac:dyDescent="0.25">
      <c r="A3" s="169"/>
      <c r="B3" s="170"/>
      <c r="C3" s="173"/>
      <c r="D3" s="174"/>
    </row>
    <row r="4" spans="1:4" x14ac:dyDescent="0.25">
      <c r="A4" s="169"/>
      <c r="B4" s="170"/>
      <c r="C4" s="173"/>
      <c r="D4" s="174"/>
    </row>
    <row r="5" spans="1:4" x14ac:dyDescent="0.25">
      <c r="A5" s="169"/>
      <c r="B5" s="170"/>
      <c r="C5" s="173"/>
      <c r="D5" s="174"/>
    </row>
    <row r="6" spans="1:4" x14ac:dyDescent="0.25">
      <c r="A6" s="169"/>
      <c r="B6" s="170"/>
      <c r="C6" s="173"/>
      <c r="D6" s="174"/>
    </row>
    <row r="7" spans="1:4" x14ac:dyDescent="0.25">
      <c r="A7" s="169"/>
      <c r="B7" s="170"/>
      <c r="C7" s="173"/>
      <c r="D7" s="174"/>
    </row>
    <row r="8" spans="1:4" x14ac:dyDescent="0.25">
      <c r="A8" s="169"/>
      <c r="B8" s="170"/>
      <c r="C8" s="173"/>
      <c r="D8" s="174"/>
    </row>
    <row r="9" spans="1:4" x14ac:dyDescent="0.25">
      <c r="A9" s="169"/>
      <c r="B9" s="170"/>
      <c r="C9" s="173"/>
      <c r="D9" s="174"/>
    </row>
    <row r="10" spans="1:4" x14ac:dyDescent="0.25">
      <c r="A10" s="169"/>
      <c r="B10" s="170"/>
      <c r="C10" s="173"/>
      <c r="D10" s="174"/>
    </row>
    <row r="11" spans="1:4" x14ac:dyDescent="0.25">
      <c r="A11" s="169"/>
      <c r="B11" s="170"/>
      <c r="C11" s="173"/>
      <c r="D11" s="174"/>
    </row>
    <row r="12" spans="1:4" x14ac:dyDescent="0.25">
      <c r="A12" s="169"/>
      <c r="B12" s="170"/>
      <c r="C12" s="173"/>
      <c r="D12" s="174"/>
    </row>
    <row r="13" spans="1:4" ht="339" customHeight="1" thickBot="1" x14ac:dyDescent="0.3">
      <c r="A13" s="171"/>
      <c r="B13" s="172"/>
      <c r="C13" s="175"/>
      <c r="D13" s="176"/>
    </row>
  </sheetData>
  <sheetProtection algorithmName="SHA-512" hashValue="dkUfiyGKQiqZe57PGk1/r9QYVALqmvmbmm5I1MKNjOzk9Qiuflf2UwBUMfKWyrpvD0lL2sTGVVZuxrPJSMvEsw==" saltValue="yR2TyaN4mnx7Cviav+nVr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E22" sqref="E22"/>
    </sheetView>
  </sheetViews>
  <sheetFormatPr defaultRowHeight="15" x14ac:dyDescent="0.25"/>
  <cols>
    <col min="1" max="1" width="9.140625" style="110"/>
    <col min="2" max="2" width="31.140625" style="110" customWidth="1"/>
    <col min="3" max="3" width="9.140625" style="110"/>
    <col min="4" max="4" width="33.85546875" style="110" customWidth="1"/>
    <col min="5" max="16384" width="9.140625" style="110"/>
  </cols>
  <sheetData>
    <row r="1" spans="1:4" x14ac:dyDescent="0.25">
      <c r="A1" s="166" t="s">
        <v>52</v>
      </c>
      <c r="B1" s="167"/>
      <c r="C1" s="167"/>
      <c r="D1" s="168"/>
    </row>
    <row r="2" spans="1:4" x14ac:dyDescent="0.25">
      <c r="A2" s="169" t="s">
        <v>132</v>
      </c>
      <c r="B2" s="170"/>
      <c r="C2" s="173"/>
      <c r="D2" s="174"/>
    </row>
    <row r="3" spans="1:4" x14ac:dyDescent="0.25">
      <c r="A3" s="169"/>
      <c r="B3" s="170"/>
      <c r="C3" s="173"/>
      <c r="D3" s="174"/>
    </row>
    <row r="4" spans="1:4" x14ac:dyDescent="0.25">
      <c r="A4" s="169"/>
      <c r="B4" s="170"/>
      <c r="C4" s="173"/>
      <c r="D4" s="174"/>
    </row>
    <row r="5" spans="1:4" x14ac:dyDescent="0.25">
      <c r="A5" s="169"/>
      <c r="B5" s="170"/>
      <c r="C5" s="173"/>
      <c r="D5" s="174"/>
    </row>
    <row r="6" spans="1:4" x14ac:dyDescent="0.25">
      <c r="A6" s="169"/>
      <c r="B6" s="170"/>
      <c r="C6" s="173"/>
      <c r="D6" s="174"/>
    </row>
    <row r="7" spans="1:4" x14ac:dyDescent="0.25">
      <c r="A7" s="169"/>
      <c r="B7" s="170"/>
      <c r="C7" s="173"/>
      <c r="D7" s="174"/>
    </row>
    <row r="8" spans="1:4" x14ac:dyDescent="0.25">
      <c r="A8" s="169"/>
      <c r="B8" s="170"/>
      <c r="C8" s="173"/>
      <c r="D8" s="174"/>
    </row>
    <row r="9" spans="1:4" x14ac:dyDescent="0.25">
      <c r="A9" s="169"/>
      <c r="B9" s="170"/>
      <c r="C9" s="173"/>
      <c r="D9" s="174"/>
    </row>
    <row r="10" spans="1:4" x14ac:dyDescent="0.25">
      <c r="A10" s="169"/>
      <c r="B10" s="170"/>
      <c r="C10" s="173"/>
      <c r="D10" s="174"/>
    </row>
    <row r="11" spans="1:4" x14ac:dyDescent="0.25">
      <c r="A11" s="169"/>
      <c r="B11" s="170"/>
      <c r="C11" s="173"/>
      <c r="D11" s="174"/>
    </row>
    <row r="12" spans="1:4" x14ac:dyDescent="0.25">
      <c r="A12" s="169"/>
      <c r="B12" s="170"/>
      <c r="C12" s="173"/>
      <c r="D12" s="174"/>
    </row>
    <row r="13" spans="1:4" ht="15.75" thickBot="1" x14ac:dyDescent="0.3">
      <c r="A13" s="171"/>
      <c r="B13" s="172"/>
      <c r="C13" s="175"/>
      <c r="D13" s="176"/>
    </row>
  </sheetData>
  <sheetProtection algorithmName="SHA-512" hashValue="PCmGuRSYyI3SY0Q2SYhnOg2xsGo9ALQESqJIijOS6ie8e9VVwliASEg4vwRr/of62lc/CyiMpY0Hu6XnTaVaPg==" saltValue="QKIPzuRfRZbQoQpLde1rog=="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zoomScaleNormal="100" workbookViewId="0">
      <selection activeCell="A52" sqref="A52"/>
    </sheetView>
  </sheetViews>
  <sheetFormatPr defaultRowHeight="15" x14ac:dyDescent="0.25"/>
  <cols>
    <col min="1" max="1" width="23.140625" style="19" bestFit="1" customWidth="1"/>
    <col min="2" max="2" width="28.140625" bestFit="1" customWidth="1"/>
    <col min="3" max="3" width="30.42578125" bestFit="1" customWidth="1"/>
    <col min="4" max="4" width="30.42578125" style="19" hidden="1" customWidth="1"/>
    <col min="5" max="5" width="35.140625" hidden="1" customWidth="1"/>
    <col min="6" max="6" width="35" style="19" customWidth="1"/>
    <col min="7" max="7" width="13.5703125" bestFit="1" customWidth="1"/>
  </cols>
  <sheetData>
    <row r="1" spans="1:7" x14ac:dyDescent="0.25">
      <c r="A1" s="67" t="s">
        <v>121</v>
      </c>
      <c r="B1" s="67" t="s">
        <v>124</v>
      </c>
      <c r="C1" s="67" t="s">
        <v>125</v>
      </c>
      <c r="D1" s="67" t="s">
        <v>133</v>
      </c>
      <c r="E1" s="67" t="s">
        <v>123</v>
      </c>
      <c r="F1" s="67" t="s">
        <v>137</v>
      </c>
      <c r="G1" s="67" t="s">
        <v>122</v>
      </c>
    </row>
    <row r="2" spans="1:7" x14ac:dyDescent="0.25">
      <c r="A2" s="101"/>
      <c r="B2" s="102"/>
      <c r="C2" s="101"/>
      <c r="D2" s="101">
        <f>MIN(C2*0.65,16000)</f>
        <v>0</v>
      </c>
      <c r="E2" s="103" t="str">
        <f>IF(C2="","",IF(C2&gt;B2,A2,C2*0.65))</f>
        <v/>
      </c>
      <c r="F2" s="103" t="str">
        <f>IF(E2="","",IF(E2&gt;16000,16000,E2))</f>
        <v/>
      </c>
      <c r="G2" s="103">
        <f>IF(E2&lt;A2,A2-E2,0)</f>
        <v>0</v>
      </c>
    </row>
  </sheetData>
  <sheetProtection algorithmName="SHA-512" hashValue="Oprfb7sIi4JGyQlJFspKNXn88mj622N+DZdwlLjfxeB56fVwgTCOBu4Is4MuskHzNvcCR8xCLRBZxb2VEen5Lw==" saltValue="W56V7bJWoIlxmLkCV11qWA=="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42" sqref="E42"/>
    </sheetView>
  </sheetViews>
  <sheetFormatPr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119" style="110" customWidth="1"/>
    <col min="7" max="16384" width="9.140625" style="110"/>
  </cols>
  <sheetData>
    <row r="1" spans="1:8" ht="15.75" thickBot="1" x14ac:dyDescent="0.3">
      <c r="A1" s="1"/>
      <c r="B1" s="1"/>
      <c r="C1" s="1"/>
      <c r="D1" s="1"/>
      <c r="E1" s="1"/>
      <c r="F1" s="1"/>
    </row>
    <row r="2" spans="1:8" ht="30.6" customHeight="1" x14ac:dyDescent="0.25">
      <c r="A2" s="187" t="s">
        <v>0</v>
      </c>
      <c r="B2" s="188"/>
      <c r="C2" s="188"/>
      <c r="D2" s="188"/>
      <c r="E2" s="181" t="s">
        <v>46</v>
      </c>
      <c r="F2" s="182"/>
      <c r="G2" s="20"/>
      <c r="H2" s="20"/>
    </row>
    <row r="3" spans="1:8" x14ac:dyDescent="0.25">
      <c r="A3" s="2"/>
      <c r="B3" s="3"/>
      <c r="C3" s="4"/>
      <c r="D3" s="3"/>
      <c r="E3" s="177" t="s">
        <v>47</v>
      </c>
      <c r="F3" s="178"/>
    </row>
    <row r="4" spans="1:8" x14ac:dyDescent="0.25">
      <c r="A4" s="189" t="s">
        <v>1</v>
      </c>
      <c r="B4" s="190"/>
      <c r="C4" s="134"/>
      <c r="D4" s="3"/>
      <c r="E4" s="177"/>
      <c r="F4" s="178"/>
    </row>
    <row r="5" spans="1:8" x14ac:dyDescent="0.25">
      <c r="A5" s="189" t="s">
        <v>2</v>
      </c>
      <c r="B5" s="190"/>
      <c r="C5" s="135"/>
      <c r="D5" s="3"/>
      <c r="E5" s="177"/>
      <c r="F5" s="178"/>
    </row>
    <row r="6" spans="1:8" x14ac:dyDescent="0.25">
      <c r="A6" s="189" t="s">
        <v>3</v>
      </c>
      <c r="B6" s="190"/>
      <c r="C6" s="136"/>
      <c r="D6" s="3"/>
      <c r="E6" s="177"/>
      <c r="F6" s="178"/>
    </row>
    <row r="7" spans="1:8" x14ac:dyDescent="0.25">
      <c r="A7" s="108"/>
      <c r="B7" s="109" t="s">
        <v>130</v>
      </c>
      <c r="C7" s="136"/>
      <c r="D7" s="3"/>
      <c r="E7" s="177"/>
      <c r="F7" s="178"/>
    </row>
    <row r="8" spans="1:8" x14ac:dyDescent="0.25">
      <c r="A8" s="189" t="s">
        <v>4</v>
      </c>
      <c r="B8" s="190"/>
      <c r="C8" s="27"/>
      <c r="D8" s="3"/>
      <c r="E8" s="177"/>
      <c r="F8" s="178"/>
    </row>
    <row r="9" spans="1:8" x14ac:dyDescent="0.25">
      <c r="A9" s="185" t="s">
        <v>5</v>
      </c>
      <c r="B9" s="186"/>
      <c r="C9" s="28"/>
      <c r="D9" s="3"/>
      <c r="E9" s="177"/>
      <c r="F9" s="178"/>
    </row>
    <row r="10" spans="1:8" x14ac:dyDescent="0.25">
      <c r="A10" s="5"/>
      <c r="B10" s="107" t="s">
        <v>6</v>
      </c>
      <c r="C10" s="29"/>
      <c r="D10" s="3"/>
      <c r="E10" s="177"/>
      <c r="F10" s="178"/>
    </row>
    <row r="11" spans="1:8" ht="29.1" customHeight="1" x14ac:dyDescent="0.25">
      <c r="A11" s="185" t="s">
        <v>7</v>
      </c>
      <c r="B11" s="186"/>
      <c r="C11" s="30"/>
      <c r="D11" s="3"/>
      <c r="E11" s="177"/>
      <c r="F11" s="178"/>
    </row>
    <row r="12" spans="1:8" ht="23.45" customHeight="1" x14ac:dyDescent="0.25">
      <c r="A12" s="22"/>
      <c r="B12" s="23"/>
      <c r="C12" s="4"/>
      <c r="D12" s="3"/>
      <c r="E12" s="177"/>
      <c r="F12" s="178"/>
    </row>
    <row r="13" spans="1:8" ht="23.45" customHeight="1" x14ac:dyDescent="0.25">
      <c r="A13" s="22"/>
      <c r="B13" s="48" t="s">
        <v>105</v>
      </c>
      <c r="C13" s="137"/>
      <c r="D13" s="3"/>
      <c r="E13" s="177"/>
      <c r="F13" s="178"/>
    </row>
    <row r="14" spans="1:8" ht="23.45" customHeight="1" x14ac:dyDescent="0.25">
      <c r="A14" s="22"/>
      <c r="B14" s="47"/>
      <c r="C14" s="4"/>
      <c r="D14" s="3"/>
      <c r="E14" s="177"/>
      <c r="F14" s="178"/>
    </row>
    <row r="15" spans="1:8" x14ac:dyDescent="0.25">
      <c r="A15" s="6"/>
      <c r="B15" s="7"/>
      <c r="C15" s="8" t="s">
        <v>8</v>
      </c>
      <c r="D15" s="32" t="s">
        <v>9</v>
      </c>
      <c r="E15" s="177"/>
      <c r="F15" s="178"/>
    </row>
    <row r="16" spans="1:8" x14ac:dyDescent="0.25">
      <c r="A16" s="6"/>
      <c r="B16" s="107" t="s">
        <v>10</v>
      </c>
      <c r="C16" s="9" t="s">
        <v>11</v>
      </c>
      <c r="D16" s="9" t="s">
        <v>11</v>
      </c>
      <c r="E16" s="177"/>
      <c r="F16" s="178"/>
    </row>
    <row r="17" spans="1:6" ht="15.75" thickBot="1" x14ac:dyDescent="0.3">
      <c r="A17" s="10"/>
      <c r="B17" s="49" t="s">
        <v>12</v>
      </c>
      <c r="C17" s="31"/>
      <c r="D17" s="33"/>
      <c r="E17" s="179"/>
      <c r="F17" s="180"/>
    </row>
    <row r="18" spans="1:6" x14ac:dyDescent="0.25">
      <c r="A18" s="1"/>
      <c r="B18" s="1"/>
      <c r="C18" s="1"/>
      <c r="D18" s="1"/>
      <c r="E18" s="1"/>
      <c r="F18" s="1"/>
    </row>
    <row r="19" spans="1:6" ht="18" x14ac:dyDescent="0.25">
      <c r="A19" s="191" t="s">
        <v>51</v>
      </c>
      <c r="B19" s="191"/>
      <c r="C19" s="191"/>
      <c r="D19" s="191"/>
      <c r="E19" s="191"/>
      <c r="F19" s="34"/>
    </row>
    <row r="20" spans="1:6" x14ac:dyDescent="0.25">
      <c r="A20" s="121" t="s">
        <v>13</v>
      </c>
      <c r="B20" s="121" t="s">
        <v>14</v>
      </c>
      <c r="C20" s="121"/>
      <c r="D20" s="121" t="s">
        <v>15</v>
      </c>
      <c r="E20" s="193" t="s">
        <v>108</v>
      </c>
      <c r="F20" s="193"/>
    </row>
    <row r="21" spans="1:6" x14ac:dyDescent="0.25">
      <c r="A21" s="122">
        <v>1</v>
      </c>
      <c r="B21" s="138" t="s">
        <v>51</v>
      </c>
      <c r="C21" s="138"/>
      <c r="D21" s="139">
        <v>0</v>
      </c>
      <c r="E21" s="194" t="s">
        <v>16</v>
      </c>
      <c r="F21" s="194"/>
    </row>
    <row r="22" spans="1:6" x14ac:dyDescent="0.25">
      <c r="A22" s="122">
        <v>2</v>
      </c>
      <c r="B22" s="138" t="s">
        <v>17</v>
      </c>
      <c r="C22" s="138"/>
      <c r="D22" s="139">
        <v>0</v>
      </c>
      <c r="E22" s="194" t="s">
        <v>16</v>
      </c>
      <c r="F22" s="194"/>
    </row>
    <row r="23" spans="1:6" x14ac:dyDescent="0.25">
      <c r="A23" s="122">
        <v>3</v>
      </c>
      <c r="B23" s="138" t="s">
        <v>17</v>
      </c>
      <c r="C23" s="138"/>
      <c r="D23" s="139">
        <v>0</v>
      </c>
      <c r="E23" s="194" t="s">
        <v>16</v>
      </c>
      <c r="F23" s="194"/>
    </row>
    <row r="24" spans="1:6" x14ac:dyDescent="0.25">
      <c r="A24" s="122">
        <v>4</v>
      </c>
      <c r="B24" s="138" t="s">
        <v>17</v>
      </c>
      <c r="C24" s="138"/>
      <c r="D24" s="139">
        <v>0</v>
      </c>
      <c r="E24" s="194" t="s">
        <v>16</v>
      </c>
      <c r="F24" s="194"/>
    </row>
    <row r="25" spans="1:6" x14ac:dyDescent="0.25">
      <c r="A25" s="122">
        <v>5</v>
      </c>
      <c r="B25" s="138" t="s">
        <v>17</v>
      </c>
      <c r="C25" s="138"/>
      <c r="D25" s="139">
        <v>0</v>
      </c>
      <c r="E25" s="194" t="s">
        <v>16</v>
      </c>
      <c r="F25" s="194"/>
    </row>
    <row r="26" spans="1:6" x14ac:dyDescent="0.25">
      <c r="A26" s="122">
        <v>6</v>
      </c>
      <c r="B26" s="138" t="s">
        <v>17</v>
      </c>
      <c r="C26" s="138"/>
      <c r="D26" s="139">
        <v>0</v>
      </c>
      <c r="E26" s="194" t="s">
        <v>16</v>
      </c>
      <c r="F26" s="194"/>
    </row>
    <row r="27" spans="1:6" x14ac:dyDescent="0.25">
      <c r="A27" s="122">
        <v>7</v>
      </c>
      <c r="B27" s="138" t="s">
        <v>17</v>
      </c>
      <c r="C27" s="138"/>
      <c r="D27" s="139">
        <v>0</v>
      </c>
      <c r="E27" s="194" t="s">
        <v>16</v>
      </c>
      <c r="F27" s="194"/>
    </row>
    <row r="28" spans="1:6" x14ac:dyDescent="0.25">
      <c r="A28" s="122">
        <v>8</v>
      </c>
      <c r="B28" s="138" t="s">
        <v>17</v>
      </c>
      <c r="C28" s="138"/>
      <c r="D28" s="139">
        <v>0</v>
      </c>
      <c r="E28" s="194" t="s">
        <v>16</v>
      </c>
      <c r="F28" s="194"/>
    </row>
    <row r="29" spans="1:6" x14ac:dyDescent="0.25">
      <c r="A29" s="122">
        <v>9</v>
      </c>
      <c r="B29" s="138" t="s">
        <v>17</v>
      </c>
      <c r="C29" s="138"/>
      <c r="D29" s="139">
        <v>0</v>
      </c>
      <c r="E29" s="194" t="s">
        <v>16</v>
      </c>
      <c r="F29" s="194"/>
    </row>
    <row r="30" spans="1:6" x14ac:dyDescent="0.25">
      <c r="A30" s="122">
        <v>10</v>
      </c>
      <c r="B30" s="138" t="s">
        <v>17</v>
      </c>
      <c r="C30" s="138"/>
      <c r="D30" s="139">
        <v>0</v>
      </c>
      <c r="E30" s="194" t="s">
        <v>16</v>
      </c>
      <c r="F30" s="194"/>
    </row>
    <row r="31" spans="1:6" x14ac:dyDescent="0.25">
      <c r="A31" s="192" t="s">
        <v>28</v>
      </c>
      <c r="B31" s="192"/>
      <c r="C31" s="123"/>
      <c r="D31" s="124">
        <f>SUM(D21:D30)</f>
        <v>0</v>
      </c>
      <c r="E31" s="123"/>
      <c r="F31" s="1"/>
    </row>
    <row r="33" spans="1:6" x14ac:dyDescent="0.25">
      <c r="A33" s="183" t="s">
        <v>30</v>
      </c>
      <c r="B33" s="183"/>
      <c r="C33" s="183"/>
      <c r="D33" s="184" t="s">
        <v>44</v>
      </c>
      <c r="E33" s="184"/>
      <c r="F33" s="34"/>
    </row>
    <row r="34" spans="1:6" x14ac:dyDescent="0.25">
      <c r="A34" s="11" t="s">
        <v>13</v>
      </c>
      <c r="B34" s="11" t="s">
        <v>14</v>
      </c>
      <c r="C34" s="11" t="s">
        <v>33</v>
      </c>
      <c r="D34" s="21" t="s">
        <v>31</v>
      </c>
      <c r="E34" s="21" t="s">
        <v>107</v>
      </c>
      <c r="F34" s="125"/>
    </row>
    <row r="35" spans="1:6" x14ac:dyDescent="0.25">
      <c r="A35" s="46">
        <v>1</v>
      </c>
      <c r="B35" s="24" t="s">
        <v>17</v>
      </c>
      <c r="C35" s="25">
        <v>0</v>
      </c>
      <c r="D35" s="25">
        <v>0</v>
      </c>
      <c r="E35" s="35" t="s">
        <v>16</v>
      </c>
      <c r="F35" s="140"/>
    </row>
    <row r="36" spans="1:6" x14ac:dyDescent="0.25">
      <c r="A36" s="46">
        <v>2</v>
      </c>
      <c r="B36" s="24" t="s">
        <v>17</v>
      </c>
      <c r="C36" s="25">
        <v>0</v>
      </c>
      <c r="D36" s="25">
        <v>0</v>
      </c>
      <c r="E36" s="35" t="s">
        <v>16</v>
      </c>
      <c r="F36" s="140"/>
    </row>
    <row r="37" spans="1:6" x14ac:dyDescent="0.25">
      <c r="A37" s="46">
        <v>3</v>
      </c>
      <c r="B37" s="24" t="s">
        <v>17</v>
      </c>
      <c r="C37" s="25">
        <v>0</v>
      </c>
      <c r="D37" s="25">
        <v>0</v>
      </c>
      <c r="E37" s="35" t="s">
        <v>16</v>
      </c>
      <c r="F37" s="140"/>
    </row>
    <row r="38" spans="1:6" x14ac:dyDescent="0.25">
      <c r="A38" s="46">
        <v>4</v>
      </c>
      <c r="B38" s="24" t="s">
        <v>17</v>
      </c>
      <c r="C38" s="25">
        <v>0</v>
      </c>
      <c r="D38" s="25">
        <v>0</v>
      </c>
      <c r="E38" s="35" t="s">
        <v>16</v>
      </c>
      <c r="F38" s="140"/>
    </row>
    <row r="39" spans="1:6" x14ac:dyDescent="0.25">
      <c r="A39" s="46">
        <v>5</v>
      </c>
      <c r="B39" s="24" t="s">
        <v>17</v>
      </c>
      <c r="C39" s="25">
        <v>0</v>
      </c>
      <c r="D39" s="25">
        <v>0</v>
      </c>
      <c r="E39" s="35" t="s">
        <v>16</v>
      </c>
      <c r="F39" s="140"/>
    </row>
    <row r="40" spans="1:6" x14ac:dyDescent="0.25">
      <c r="A40" s="46">
        <v>6</v>
      </c>
      <c r="B40" s="24" t="s">
        <v>17</v>
      </c>
      <c r="C40" s="25">
        <v>0</v>
      </c>
      <c r="D40" s="25">
        <v>0</v>
      </c>
      <c r="E40" s="35" t="s">
        <v>16</v>
      </c>
      <c r="F40" s="140"/>
    </row>
    <row r="41" spans="1:6" x14ac:dyDescent="0.25">
      <c r="A41" s="46">
        <v>7</v>
      </c>
      <c r="B41" s="24" t="s">
        <v>17</v>
      </c>
      <c r="C41" s="25">
        <v>0</v>
      </c>
      <c r="D41" s="25">
        <v>0</v>
      </c>
      <c r="E41" s="35" t="s">
        <v>16</v>
      </c>
      <c r="F41" s="140"/>
    </row>
    <row r="42" spans="1:6" x14ac:dyDescent="0.25">
      <c r="A42" s="46">
        <v>8</v>
      </c>
      <c r="B42" s="24" t="s">
        <v>17</v>
      </c>
      <c r="C42" s="25">
        <v>0</v>
      </c>
      <c r="D42" s="25">
        <v>0</v>
      </c>
      <c r="E42" s="35" t="s">
        <v>16</v>
      </c>
      <c r="F42" s="140"/>
    </row>
    <row r="43" spans="1:6" x14ac:dyDescent="0.25">
      <c r="A43" s="46">
        <v>9</v>
      </c>
      <c r="B43" s="24" t="s">
        <v>17</v>
      </c>
      <c r="C43" s="25">
        <v>0</v>
      </c>
      <c r="D43" s="25">
        <v>0</v>
      </c>
      <c r="E43" s="35" t="s">
        <v>16</v>
      </c>
      <c r="F43" s="140"/>
    </row>
    <row r="44" spans="1:6" x14ac:dyDescent="0.25">
      <c r="A44" s="46">
        <v>10</v>
      </c>
      <c r="B44" s="24" t="s">
        <v>17</v>
      </c>
      <c r="C44" s="25">
        <v>0</v>
      </c>
      <c r="D44" s="25">
        <v>0</v>
      </c>
      <c r="E44" s="35" t="s">
        <v>16</v>
      </c>
      <c r="F44" s="140"/>
    </row>
    <row r="45" spans="1:6" x14ac:dyDescent="0.25">
      <c r="A45" s="46">
        <v>11</v>
      </c>
      <c r="B45" s="24" t="s">
        <v>17</v>
      </c>
      <c r="C45" s="25">
        <v>0</v>
      </c>
      <c r="D45" s="25">
        <v>0</v>
      </c>
      <c r="E45" s="35" t="s">
        <v>16</v>
      </c>
      <c r="F45" s="140"/>
    </row>
    <row r="46" spans="1:6" x14ac:dyDescent="0.25">
      <c r="A46" s="46">
        <v>12</v>
      </c>
      <c r="B46" s="24" t="s">
        <v>17</v>
      </c>
      <c r="C46" s="25">
        <v>0</v>
      </c>
      <c r="D46" s="25">
        <v>0</v>
      </c>
      <c r="E46" s="35" t="s">
        <v>16</v>
      </c>
      <c r="F46" s="140"/>
    </row>
    <row r="47" spans="1:6" x14ac:dyDescent="0.25">
      <c r="A47" s="46">
        <v>13</v>
      </c>
      <c r="B47" s="24" t="s">
        <v>17</v>
      </c>
      <c r="C47" s="25">
        <v>0</v>
      </c>
      <c r="D47" s="25">
        <v>0</v>
      </c>
      <c r="E47" s="35" t="s">
        <v>16</v>
      </c>
      <c r="F47" s="140"/>
    </row>
    <row r="48" spans="1:6" x14ac:dyDescent="0.25">
      <c r="A48" s="46">
        <v>14</v>
      </c>
      <c r="B48" s="24" t="s">
        <v>17</v>
      </c>
      <c r="C48" s="25">
        <v>0</v>
      </c>
      <c r="D48" s="25">
        <v>0</v>
      </c>
      <c r="E48" s="35" t="s">
        <v>16</v>
      </c>
      <c r="F48" s="140"/>
    </row>
    <row r="49" spans="1:6" x14ac:dyDescent="0.25">
      <c r="A49" s="46">
        <v>15</v>
      </c>
      <c r="B49" s="24" t="s">
        <v>17</v>
      </c>
      <c r="C49" s="25">
        <v>0</v>
      </c>
      <c r="D49" s="25">
        <v>0</v>
      </c>
      <c r="E49" s="35" t="s">
        <v>16</v>
      </c>
      <c r="F49" s="140"/>
    </row>
    <row r="50" spans="1:6" x14ac:dyDescent="0.25">
      <c r="A50" s="44" t="s">
        <v>18</v>
      </c>
      <c r="B50" s="44"/>
      <c r="C50" s="18">
        <f>SUBTOTAL(109,Table35[Budgetteret beløb])</f>
        <v>0</v>
      </c>
      <c r="D50" s="45">
        <f>SUBTOTAL(109,Table35[Afholdt beløb])</f>
        <v>0</v>
      </c>
      <c r="E50" s="44"/>
    </row>
    <row r="52" spans="1:6" x14ac:dyDescent="0.25">
      <c r="A52" s="183" t="s">
        <v>135</v>
      </c>
      <c r="B52" s="183"/>
      <c r="C52" s="183"/>
      <c r="D52" s="184" t="s">
        <v>45</v>
      </c>
      <c r="E52" s="184"/>
      <c r="F52" s="125"/>
    </row>
    <row r="53" spans="1:6" x14ac:dyDescent="0.25">
      <c r="A53" s="11" t="s">
        <v>13</v>
      </c>
      <c r="B53" s="11" t="s">
        <v>14</v>
      </c>
      <c r="C53" s="11" t="s">
        <v>33</v>
      </c>
      <c r="D53" s="21" t="s">
        <v>31</v>
      </c>
      <c r="E53" s="21" t="s">
        <v>107</v>
      </c>
      <c r="F53" s="125"/>
    </row>
    <row r="54" spans="1:6" x14ac:dyDescent="0.25">
      <c r="A54" s="126">
        <v>1</v>
      </c>
      <c r="B54" s="24" t="s">
        <v>17</v>
      </c>
      <c r="C54" s="25">
        <v>0</v>
      </c>
      <c r="D54" s="25">
        <v>0</v>
      </c>
      <c r="E54" s="35" t="s">
        <v>16</v>
      </c>
      <c r="F54" s="140"/>
    </row>
    <row r="55" spans="1:6" x14ac:dyDescent="0.25">
      <c r="A55" s="126">
        <v>2</v>
      </c>
      <c r="B55" s="24" t="s">
        <v>17</v>
      </c>
      <c r="C55" s="25">
        <v>0</v>
      </c>
      <c r="D55" s="25">
        <v>0</v>
      </c>
      <c r="E55" s="35" t="s">
        <v>16</v>
      </c>
      <c r="F55" s="140"/>
    </row>
    <row r="56" spans="1:6" x14ac:dyDescent="0.25">
      <c r="A56" s="126">
        <v>3</v>
      </c>
      <c r="B56" s="24" t="s">
        <v>17</v>
      </c>
      <c r="C56" s="25">
        <v>0</v>
      </c>
      <c r="D56" s="25">
        <v>0</v>
      </c>
      <c r="E56" s="35" t="s">
        <v>16</v>
      </c>
      <c r="F56" s="140"/>
    </row>
    <row r="57" spans="1:6" x14ac:dyDescent="0.25">
      <c r="A57" s="126">
        <v>4</v>
      </c>
      <c r="B57" s="24" t="s">
        <v>17</v>
      </c>
      <c r="C57" s="25">
        <v>0</v>
      </c>
      <c r="D57" s="25">
        <v>0</v>
      </c>
      <c r="E57" s="35" t="s">
        <v>16</v>
      </c>
      <c r="F57" s="140"/>
    </row>
    <row r="58" spans="1:6" x14ac:dyDescent="0.25">
      <c r="A58" s="126">
        <v>5</v>
      </c>
      <c r="B58" s="24" t="s">
        <v>17</v>
      </c>
      <c r="C58" s="25">
        <v>0</v>
      </c>
      <c r="D58" s="25">
        <v>0</v>
      </c>
      <c r="E58" s="35" t="s">
        <v>16</v>
      </c>
      <c r="F58" s="140"/>
    </row>
    <row r="59" spans="1:6" x14ac:dyDescent="0.25">
      <c r="A59" s="126">
        <v>6</v>
      </c>
      <c r="B59" s="24" t="s">
        <v>17</v>
      </c>
      <c r="C59" s="25">
        <v>0</v>
      </c>
      <c r="D59" s="25">
        <v>0</v>
      </c>
      <c r="E59" s="35" t="s">
        <v>16</v>
      </c>
      <c r="F59" s="140"/>
    </row>
    <row r="60" spans="1:6" x14ac:dyDescent="0.25">
      <c r="A60" s="126">
        <v>7</v>
      </c>
      <c r="B60" s="24" t="s">
        <v>17</v>
      </c>
      <c r="C60" s="25">
        <v>0</v>
      </c>
      <c r="D60" s="25">
        <v>0</v>
      </c>
      <c r="E60" s="35" t="s">
        <v>16</v>
      </c>
      <c r="F60" s="140"/>
    </row>
    <row r="61" spans="1:6" x14ac:dyDescent="0.25">
      <c r="A61" s="126">
        <v>8</v>
      </c>
      <c r="B61" s="24" t="s">
        <v>17</v>
      </c>
      <c r="C61" s="25">
        <v>0</v>
      </c>
      <c r="D61" s="25">
        <v>0</v>
      </c>
      <c r="E61" s="35" t="s">
        <v>16</v>
      </c>
      <c r="F61" s="140"/>
    </row>
    <row r="62" spans="1:6" x14ac:dyDescent="0.25">
      <c r="A62" s="126">
        <v>9</v>
      </c>
      <c r="B62" s="24" t="s">
        <v>17</v>
      </c>
      <c r="C62" s="25">
        <v>0</v>
      </c>
      <c r="D62" s="25">
        <v>0</v>
      </c>
      <c r="E62" s="35" t="s">
        <v>16</v>
      </c>
      <c r="F62" s="140"/>
    </row>
    <row r="63" spans="1:6" x14ac:dyDescent="0.25">
      <c r="A63" s="126">
        <v>10</v>
      </c>
      <c r="B63" s="24" t="s">
        <v>17</v>
      </c>
      <c r="C63" s="25">
        <v>0</v>
      </c>
      <c r="D63" s="25">
        <v>0</v>
      </c>
      <c r="E63" s="35" t="s">
        <v>16</v>
      </c>
      <c r="F63" s="140"/>
    </row>
    <row r="64" spans="1:6" x14ac:dyDescent="0.25">
      <c r="A64" s="126">
        <v>11</v>
      </c>
      <c r="B64" s="24" t="s">
        <v>17</v>
      </c>
      <c r="C64" s="25">
        <v>0</v>
      </c>
      <c r="D64" s="25">
        <v>0</v>
      </c>
      <c r="E64" s="35" t="s">
        <v>16</v>
      </c>
      <c r="F64" s="140"/>
    </row>
    <row r="65" spans="1:6" x14ac:dyDescent="0.25">
      <c r="A65" s="126">
        <v>12</v>
      </c>
      <c r="B65" s="24" t="s">
        <v>17</v>
      </c>
      <c r="C65" s="25">
        <v>0</v>
      </c>
      <c r="D65" s="25">
        <v>0</v>
      </c>
      <c r="E65" s="35" t="s">
        <v>16</v>
      </c>
      <c r="F65" s="140"/>
    </row>
    <row r="66" spans="1:6" x14ac:dyDescent="0.25">
      <c r="A66" s="126">
        <v>13</v>
      </c>
      <c r="B66" s="24" t="s">
        <v>17</v>
      </c>
      <c r="C66" s="25">
        <v>0</v>
      </c>
      <c r="D66" s="25">
        <v>0</v>
      </c>
      <c r="E66" s="35" t="s">
        <v>16</v>
      </c>
      <c r="F66" s="140"/>
    </row>
    <row r="67" spans="1:6" x14ac:dyDescent="0.25">
      <c r="A67" s="126">
        <v>14</v>
      </c>
      <c r="B67" s="24" t="s">
        <v>17</v>
      </c>
      <c r="C67" s="25">
        <v>0</v>
      </c>
      <c r="D67" s="25">
        <v>0</v>
      </c>
      <c r="E67" s="35" t="s">
        <v>16</v>
      </c>
      <c r="F67" s="140"/>
    </row>
    <row r="68" spans="1:6" x14ac:dyDescent="0.25">
      <c r="A68" s="126">
        <v>15</v>
      </c>
      <c r="B68" s="24" t="s">
        <v>17</v>
      </c>
      <c r="C68" s="25">
        <v>0</v>
      </c>
      <c r="D68" s="25">
        <v>0</v>
      </c>
      <c r="E68" s="35" t="s">
        <v>16</v>
      </c>
      <c r="F68" s="140"/>
    </row>
    <row r="69" spans="1:6" x14ac:dyDescent="0.25">
      <c r="A69" s="44" t="s">
        <v>18</v>
      </c>
      <c r="B69" s="44"/>
      <c r="C69" s="45">
        <f>SUBTOTAL(109,Table353[Budgetteret beløb])</f>
        <v>0</v>
      </c>
      <c r="D69" s="45">
        <f>SUBTOTAL(109,Table353[Afholdt beløb])</f>
        <v>0</v>
      </c>
      <c r="E69" s="44"/>
    </row>
    <row r="70" spans="1:6" x14ac:dyDescent="0.25">
      <c r="A70" s="17"/>
      <c r="B70" s="17"/>
      <c r="C70" s="18"/>
      <c r="D70" s="18"/>
      <c r="E70" s="17"/>
    </row>
    <row r="71" spans="1:6" x14ac:dyDescent="0.25">
      <c r="A71" s="17"/>
      <c r="B71" s="17"/>
      <c r="C71" s="18"/>
      <c r="D71" s="18"/>
      <c r="E71" s="17"/>
    </row>
    <row r="72" spans="1:6" ht="15.75" hidden="1" thickBot="1" x14ac:dyDescent="0.3">
      <c r="A72" s="127" t="s">
        <v>50</v>
      </c>
      <c r="B72" s="128"/>
      <c r="C72" s="129"/>
      <c r="D72" s="129"/>
      <c r="E72" s="130"/>
    </row>
    <row r="73" spans="1:6" hidden="1" x14ac:dyDescent="0.25">
      <c r="A73" s="119"/>
      <c r="B73" s="131" t="s">
        <v>27</v>
      </c>
      <c r="C73" s="120">
        <f>D31</f>
        <v>0</v>
      </c>
      <c r="D73" s="120"/>
      <c r="E73" s="119"/>
    </row>
    <row r="74" spans="1:6" hidden="1" x14ac:dyDescent="0.25">
      <c r="A74" s="131"/>
      <c r="B74" s="131" t="s">
        <v>48</v>
      </c>
      <c r="C74" s="120">
        <f>Table35[[#Totals],[Afholdt beløb]]+Table353[[#Totals],[Afholdt beløb]]</f>
        <v>0</v>
      </c>
      <c r="D74" s="120"/>
      <c r="E74" s="119"/>
    </row>
    <row r="75" spans="1:6" hidden="1" x14ac:dyDescent="0.25">
      <c r="A75" s="131"/>
      <c r="B75" s="131" t="s">
        <v>39</v>
      </c>
      <c r="C75" s="120">
        <f>C13</f>
        <v>0</v>
      </c>
      <c r="D75" s="120"/>
      <c r="E75" s="119"/>
    </row>
    <row r="76" spans="1:6" ht="44.45" hidden="1" customHeight="1" x14ac:dyDescent="0.25">
      <c r="A76" s="131"/>
      <c r="B76" s="132" t="s">
        <v>49</v>
      </c>
      <c r="C76" s="133">
        <f>C74*0.65</f>
        <v>0</v>
      </c>
      <c r="D76" s="120"/>
      <c r="E76" s="119"/>
    </row>
    <row r="77" spans="1:6" ht="24" hidden="1" customHeight="1" x14ac:dyDescent="0.25">
      <c r="A77" s="119"/>
      <c r="B77" s="131" t="s">
        <v>26</v>
      </c>
      <c r="C77" s="120">
        <f>C75-C76</f>
        <v>0</v>
      </c>
      <c r="D77" s="120"/>
      <c r="E77" s="119"/>
    </row>
  </sheetData>
  <sheetProtection algorithmName="SHA-512" hashValue="01Mr2Mvs4699gALDI7tLpHfv1wdaMWEZoIDA54OxRHGQ8n232vbivAKEHxNTYWD+yK2kLmZq+J1ZIDUCCnSncw==" saltValue="SnIi6VIWCuPAhrBVBX8AVA=="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5" priority="30">
      <formula>IF($D$8 &lt;&gt;"Angiv navn",1,0)</formula>
    </cfRule>
  </conditionalFormatting>
  <conditionalFormatting sqref="C10">
    <cfRule type="expression" dxfId="454" priority="29">
      <formula>IF($D$10&lt;&gt;"Angiv arrangementsstype",1,0)</formula>
    </cfRule>
  </conditionalFormatting>
  <conditionalFormatting sqref="C9">
    <cfRule type="expression" dxfId="453" priority="28">
      <formula>IF($D$9&lt;&gt;"Angiv sted",1,0)</formula>
    </cfRule>
  </conditionalFormatting>
  <conditionalFormatting sqref="C11">
    <cfRule type="expression" dxfId="452" priority="27">
      <formula>IF($D$11&lt;&gt;"Angiv antal",1,0)</formula>
    </cfRule>
  </conditionalFormatting>
  <conditionalFormatting sqref="C16">
    <cfRule type="expression" dxfId="451" priority="31">
      <formula>IF(AND($D$16&lt;&gt;"Vælg dato",#REF!="Ja"),1,0)</formula>
    </cfRule>
  </conditionalFormatting>
  <conditionalFormatting sqref="C17">
    <cfRule type="expression" dxfId="450" priority="32">
      <formula>IF(AND($D$17&lt;&gt;"Angiv antal",#REF!="Ja"),1,0)</formula>
    </cfRule>
  </conditionalFormatting>
  <conditionalFormatting sqref="B17">
    <cfRule type="expression" dxfId="449" priority="33">
      <formula>#REF!&lt;&gt;"Ja"</formula>
    </cfRule>
  </conditionalFormatting>
  <conditionalFormatting sqref="A15:D17">
    <cfRule type="expression" dxfId="448" priority="34">
      <formula>IF(#REF!&lt;&gt;"Ja",1,0)</formula>
    </cfRule>
  </conditionalFormatting>
  <conditionalFormatting sqref="D16:D17">
    <cfRule type="expression" dxfId="447" priority="35">
      <formula>IF(AND($E$16&lt;&gt;"Vælg dato",#REF!="Ja"),1,0)</formula>
    </cfRule>
  </conditionalFormatting>
  <conditionalFormatting sqref="B35:B49">
    <cfRule type="expression" dxfId="446" priority="26">
      <formula>IF(B35&lt;&gt;"Vælg eller skriv post",1,0)</formula>
    </cfRule>
  </conditionalFormatting>
  <conditionalFormatting sqref="E35:E49">
    <cfRule type="expression" dxfId="445" priority="24">
      <formula>IF(E35&lt;&gt;"Beskrivelse af post",1,0)</formula>
    </cfRule>
    <cfRule type="expression" dxfId="444" priority="25">
      <formula>B35 = "Øvrige"</formula>
    </cfRule>
  </conditionalFormatting>
  <conditionalFormatting sqref="F35:F49">
    <cfRule type="expression" dxfId="443" priority="21">
      <formula>IF(F35&lt;&gt;"Beskrivelse af post",1,0)</formula>
    </cfRule>
    <cfRule type="expression" dxfId="442" priority="22">
      <formula>#REF! = "Øvrige"</formula>
    </cfRule>
  </conditionalFormatting>
  <conditionalFormatting sqref="F52:F66">
    <cfRule type="expression" dxfId="441" priority="15">
      <formula>IF(F52&lt;&gt;"Beskrivelse af post",1,0)</formula>
    </cfRule>
    <cfRule type="expression" dxfId="440" priority="16">
      <formula>#REF! = "Øvrige"</formula>
    </cfRule>
  </conditionalFormatting>
  <conditionalFormatting sqref="E54:E68">
    <cfRule type="expression" dxfId="439" priority="7">
      <formula>IF(E54&lt;&gt;"Beskrivelse af post",1,0)</formula>
    </cfRule>
    <cfRule type="expression" dxfId="438" priority="8">
      <formula>B54 = "Øvrige"</formula>
    </cfRule>
  </conditionalFormatting>
  <conditionalFormatting sqref="A54:C68">
    <cfRule type="expression" dxfId="437"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List!$Q$3:$Q$62</xm:f>
          </x14:formula1>
          <xm:sqref>C16</xm:sqref>
        </x14:dataValidation>
        <x14:dataValidation type="list" showInputMessage="1" showErrorMessage="1" promptTitle="Forklaring" prompt="Datoen angiver den sidste dato du havde planlagt at afholde arrangementet.">
          <x14:formula1>
            <xm:f>List!$Q$3:$Q$62</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E3" sqref="E3:F13"/>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v>0</v>
      </c>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SUBTOTAL(109,Table3516[Budgetteret beløb])</f>
        <v>0</v>
      </c>
      <c r="D46" s="18">
        <f>SUBTOTAL(109,Table3516[Afholdt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SUBTOTAL(109,Table35317[Budgetteret beløb])</f>
        <v>0</v>
      </c>
      <c r="D65" s="45">
        <f>SUBTOTAL(109,Table35317[Afholdt beløb])</f>
        <v>0</v>
      </c>
      <c r="E65" s="44"/>
    </row>
    <row r="66" spans="1:5" x14ac:dyDescent="0.25">
      <c r="A66" s="17"/>
      <c r="B66" s="17"/>
      <c r="C66" s="18"/>
      <c r="D66" s="18"/>
      <c r="E66" s="17"/>
    </row>
    <row r="67" spans="1:5" x14ac:dyDescent="0.25">
      <c r="A67" s="17"/>
      <c r="B67" s="17"/>
      <c r="C67" s="18"/>
      <c r="D67" s="18"/>
      <c r="E67" s="17"/>
    </row>
    <row r="68" spans="1:5" ht="16.5" hidden="1" customHeight="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Table3516[[#Totals],[Afholdt beløb]]+Table35317[[#Totals],[Afholdt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AdbeSrpEChPgZSwM0euNXaFQMUXupzjQDK6pgHIzrL/M1BEMR3r8MtHVP58vYytVbGDZLilIljdDjjbXRxYNxA==" saltValue="YYaa3epugCillTtDubGFB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29" sqref="D29:E29"/>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v>0</v>
      </c>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v>0</v>
      </c>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SUBTOTAL(109,Table351613[Budgetteret beløb])</f>
        <v>0</v>
      </c>
      <c r="D46" s="45">
        <f>SUBTOTAL(109,Table351613[Afholdt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SUBTOTAL(109,Table3531714[Budgetteret beløb])</f>
        <v>0</v>
      </c>
      <c r="D65" s="45">
        <f>SUBTOTAL(109,Table3531714[Afholdt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Table351613[[#Totals],[Afholdt beløb]]+Table3531714[[#Totals],[Afholdt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uEw0FKFzjsqMORkilRv0k9RKVP3ADS5A6yDOzi5yQa0mns494KK16KnP99l+nwM2dmxCW85ifIOPriHzPu3Aaw==" saltValue="sYRZ7eamLtvbMgtxgVQYs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32" sqref="D32"/>
    </sheetView>
  </sheetViews>
  <sheetFormatPr defaultColWidth="8.85546875" defaultRowHeight="15" x14ac:dyDescent="0.25"/>
  <cols>
    <col min="1" max="1" width="18.5703125" style="110" customWidth="1"/>
    <col min="2" max="2" width="35.140625" style="110" customWidth="1"/>
    <col min="3" max="3" width="28" style="110" customWidth="1"/>
    <col min="4" max="4" width="39.42578125" style="110" customWidth="1"/>
    <col min="5" max="5" width="32" style="110" customWidth="1"/>
    <col min="6" max="6" width="93.42578125" style="110" customWidth="1"/>
    <col min="7" max="16384" width="8.85546875" style="110"/>
  </cols>
  <sheetData>
    <row r="1" spans="1:8" ht="15.75" thickBot="1" x14ac:dyDescent="0.3">
      <c r="A1" s="1"/>
      <c r="B1" s="1"/>
      <c r="C1" s="1"/>
      <c r="D1" s="1"/>
      <c r="E1" s="1"/>
      <c r="F1" s="1"/>
    </row>
    <row r="2" spans="1:8" ht="15.75" x14ac:dyDescent="0.25">
      <c r="A2" s="187" t="s">
        <v>0</v>
      </c>
      <c r="B2" s="188"/>
      <c r="C2" s="188"/>
      <c r="D2" s="188"/>
      <c r="E2" s="195" t="s">
        <v>46</v>
      </c>
      <c r="F2" s="196"/>
      <c r="G2" s="20"/>
      <c r="H2" s="20"/>
    </row>
    <row r="3" spans="1:8" x14ac:dyDescent="0.25">
      <c r="A3" s="2"/>
      <c r="B3" s="3"/>
      <c r="C3" s="4"/>
      <c r="D3" s="3"/>
      <c r="E3" s="177" t="s">
        <v>47</v>
      </c>
      <c r="F3" s="178"/>
    </row>
    <row r="4" spans="1:8" x14ac:dyDescent="0.25">
      <c r="A4" s="189" t="s">
        <v>4</v>
      </c>
      <c r="B4" s="190"/>
      <c r="C4" s="27"/>
      <c r="D4" s="3"/>
      <c r="E4" s="177"/>
      <c r="F4" s="178"/>
    </row>
    <row r="5" spans="1:8" x14ac:dyDescent="0.25">
      <c r="A5" s="185" t="s">
        <v>5</v>
      </c>
      <c r="B5" s="186"/>
      <c r="C5" s="28"/>
      <c r="D5" s="3"/>
      <c r="E5" s="177"/>
      <c r="F5" s="178"/>
    </row>
    <row r="6" spans="1:8" x14ac:dyDescent="0.25">
      <c r="A6" s="5"/>
      <c r="B6" s="107" t="s">
        <v>6</v>
      </c>
      <c r="C6" s="29"/>
      <c r="D6" s="3"/>
      <c r="E6" s="177"/>
      <c r="F6" s="178"/>
    </row>
    <row r="7" spans="1:8" ht="29.1" customHeight="1" x14ac:dyDescent="0.25">
      <c r="A7" s="185" t="s">
        <v>7</v>
      </c>
      <c r="B7" s="186"/>
      <c r="C7" s="30"/>
      <c r="D7" s="3"/>
      <c r="E7" s="177"/>
      <c r="F7" s="178"/>
    </row>
    <row r="8" spans="1:8" ht="23.45" customHeight="1" x14ac:dyDescent="0.25">
      <c r="A8" s="22"/>
      <c r="B8" s="23"/>
      <c r="C8" s="4"/>
      <c r="D8" s="3"/>
      <c r="E8" s="177"/>
      <c r="F8" s="178"/>
    </row>
    <row r="9" spans="1:8" ht="23.45" customHeight="1" x14ac:dyDescent="0.25">
      <c r="A9" s="22"/>
      <c r="B9" s="48" t="s">
        <v>105</v>
      </c>
      <c r="C9" s="137"/>
      <c r="D9" s="3"/>
      <c r="E9" s="177"/>
      <c r="F9" s="178"/>
    </row>
    <row r="10" spans="1:8" ht="23.45" customHeight="1" x14ac:dyDescent="0.25">
      <c r="A10" s="22"/>
      <c r="B10" s="47"/>
      <c r="C10" s="4"/>
      <c r="D10" s="3"/>
      <c r="E10" s="177"/>
      <c r="F10" s="178"/>
    </row>
    <row r="11" spans="1:8" x14ac:dyDescent="0.25">
      <c r="A11" s="6"/>
      <c r="B11" s="7"/>
      <c r="C11" s="8" t="s">
        <v>8</v>
      </c>
      <c r="D11" s="32" t="s">
        <v>9</v>
      </c>
      <c r="E11" s="177"/>
      <c r="F11" s="178"/>
    </row>
    <row r="12" spans="1:8" x14ac:dyDescent="0.25">
      <c r="A12" s="6"/>
      <c r="B12" s="107" t="s">
        <v>10</v>
      </c>
      <c r="C12" s="9" t="s">
        <v>11</v>
      </c>
      <c r="D12" s="9" t="s">
        <v>11</v>
      </c>
      <c r="E12" s="177"/>
      <c r="F12" s="178"/>
    </row>
    <row r="13" spans="1:8" ht="15.75" thickBot="1" x14ac:dyDescent="0.3">
      <c r="A13" s="10"/>
      <c r="B13" s="49" t="s">
        <v>12</v>
      </c>
      <c r="C13" s="31"/>
      <c r="D13" s="33"/>
      <c r="E13" s="179"/>
      <c r="F13" s="180"/>
    </row>
    <row r="14" spans="1:8" x14ac:dyDescent="0.25">
      <c r="A14" s="1"/>
      <c r="B14" s="1"/>
      <c r="C14" s="1"/>
      <c r="D14" s="1"/>
      <c r="E14" s="1"/>
      <c r="F14" s="1"/>
    </row>
    <row r="15" spans="1:8" ht="18" x14ac:dyDescent="0.25">
      <c r="A15" s="191" t="s">
        <v>51</v>
      </c>
      <c r="B15" s="191"/>
      <c r="C15" s="191"/>
      <c r="D15" s="191"/>
      <c r="E15" s="191"/>
      <c r="F15" s="34"/>
    </row>
    <row r="16" spans="1:8" x14ac:dyDescent="0.25">
      <c r="A16" s="121" t="s">
        <v>13</v>
      </c>
      <c r="B16" s="121" t="s">
        <v>14</v>
      </c>
      <c r="C16" s="121"/>
      <c r="D16" s="121" t="s">
        <v>15</v>
      </c>
      <c r="E16" s="193" t="s">
        <v>16</v>
      </c>
      <c r="F16" s="193"/>
    </row>
    <row r="17" spans="1:6" x14ac:dyDescent="0.25">
      <c r="A17" s="122">
        <v>1</v>
      </c>
      <c r="B17" s="138" t="s">
        <v>17</v>
      </c>
      <c r="C17" s="138"/>
      <c r="D17" s="139"/>
      <c r="E17" s="194" t="s">
        <v>16</v>
      </c>
      <c r="F17" s="194"/>
    </row>
    <row r="18" spans="1:6" x14ac:dyDescent="0.25">
      <c r="A18" s="122">
        <v>2</v>
      </c>
      <c r="B18" s="138" t="s">
        <v>17</v>
      </c>
      <c r="C18" s="138"/>
      <c r="D18" s="139">
        <v>0</v>
      </c>
      <c r="E18" s="194" t="s">
        <v>16</v>
      </c>
      <c r="F18" s="194"/>
    </row>
    <row r="19" spans="1:6" x14ac:dyDescent="0.25">
      <c r="A19" s="122">
        <v>3</v>
      </c>
      <c r="B19" s="138" t="s">
        <v>17</v>
      </c>
      <c r="C19" s="138"/>
      <c r="D19" s="139">
        <v>0</v>
      </c>
      <c r="E19" s="194" t="s">
        <v>16</v>
      </c>
      <c r="F19" s="194"/>
    </row>
    <row r="20" spans="1:6" x14ac:dyDescent="0.25">
      <c r="A20" s="122">
        <v>4</v>
      </c>
      <c r="B20" s="138" t="s">
        <v>17</v>
      </c>
      <c r="C20" s="138"/>
      <c r="D20" s="139">
        <v>0</v>
      </c>
      <c r="E20" s="194" t="s">
        <v>16</v>
      </c>
      <c r="F20" s="194"/>
    </row>
    <row r="21" spans="1:6" x14ac:dyDescent="0.25">
      <c r="A21" s="122">
        <v>5</v>
      </c>
      <c r="B21" s="138" t="s">
        <v>17</v>
      </c>
      <c r="C21" s="138"/>
      <c r="D21" s="139">
        <v>0</v>
      </c>
      <c r="E21" s="194" t="s">
        <v>16</v>
      </c>
      <c r="F21" s="194"/>
    </row>
    <row r="22" spans="1:6" x14ac:dyDescent="0.25">
      <c r="A22" s="122">
        <v>6</v>
      </c>
      <c r="B22" s="138" t="s">
        <v>17</v>
      </c>
      <c r="C22" s="138"/>
      <c r="D22" s="139">
        <v>0</v>
      </c>
      <c r="E22" s="194" t="s">
        <v>16</v>
      </c>
      <c r="F22" s="194"/>
    </row>
    <row r="23" spans="1:6" x14ac:dyDescent="0.25">
      <c r="A23" s="122">
        <v>7</v>
      </c>
      <c r="B23" s="138" t="s">
        <v>17</v>
      </c>
      <c r="C23" s="138"/>
      <c r="D23" s="139">
        <v>0</v>
      </c>
      <c r="E23" s="194" t="s">
        <v>16</v>
      </c>
      <c r="F23" s="194"/>
    </row>
    <row r="24" spans="1:6" x14ac:dyDescent="0.25">
      <c r="A24" s="122">
        <v>8</v>
      </c>
      <c r="B24" s="138" t="s">
        <v>17</v>
      </c>
      <c r="C24" s="138"/>
      <c r="D24" s="139">
        <v>0</v>
      </c>
      <c r="E24" s="194" t="s">
        <v>16</v>
      </c>
      <c r="F24" s="194"/>
    </row>
    <row r="25" spans="1:6" x14ac:dyDescent="0.25">
      <c r="A25" s="122">
        <v>9</v>
      </c>
      <c r="B25" s="138" t="s">
        <v>17</v>
      </c>
      <c r="C25" s="138"/>
      <c r="D25" s="139">
        <v>0</v>
      </c>
      <c r="E25" s="194" t="s">
        <v>16</v>
      </c>
      <c r="F25" s="194"/>
    </row>
    <row r="26" spans="1:6" x14ac:dyDescent="0.25">
      <c r="A26" s="122">
        <v>10</v>
      </c>
      <c r="B26" s="138" t="s">
        <v>17</v>
      </c>
      <c r="C26" s="138"/>
      <c r="D26" s="139">
        <v>0</v>
      </c>
      <c r="E26" s="194" t="s">
        <v>16</v>
      </c>
      <c r="F26" s="194"/>
    </row>
    <row r="27" spans="1:6" x14ac:dyDescent="0.25">
      <c r="A27" s="192" t="s">
        <v>28</v>
      </c>
      <c r="B27" s="192"/>
      <c r="C27" s="123"/>
      <c r="D27" s="124">
        <f>SUM(D17:D26)</f>
        <v>0</v>
      </c>
      <c r="E27" s="123"/>
      <c r="F27" s="1"/>
    </row>
    <row r="29" spans="1:6" x14ac:dyDescent="0.25">
      <c r="A29" s="183" t="s">
        <v>30</v>
      </c>
      <c r="B29" s="183"/>
      <c r="C29" s="183"/>
      <c r="D29" s="184" t="s">
        <v>44</v>
      </c>
      <c r="E29" s="184"/>
      <c r="F29" s="34"/>
    </row>
    <row r="30" spans="1:6" x14ac:dyDescent="0.25">
      <c r="A30" s="11" t="s">
        <v>13</v>
      </c>
      <c r="B30" s="11" t="s">
        <v>14</v>
      </c>
      <c r="C30" s="11" t="s">
        <v>33</v>
      </c>
      <c r="D30" s="21" t="s">
        <v>31</v>
      </c>
      <c r="E30" s="21" t="s">
        <v>32</v>
      </c>
      <c r="F30" s="125"/>
    </row>
    <row r="31" spans="1:6" x14ac:dyDescent="0.25">
      <c r="A31" s="46">
        <v>1</v>
      </c>
      <c r="B31" s="24" t="s">
        <v>17</v>
      </c>
      <c r="C31" s="25">
        <v>0</v>
      </c>
      <c r="D31" s="25"/>
      <c r="E31" s="35" t="s">
        <v>16</v>
      </c>
      <c r="F31" s="140"/>
    </row>
    <row r="32" spans="1:6" x14ac:dyDescent="0.25">
      <c r="A32" s="46">
        <v>2</v>
      </c>
      <c r="B32" s="24" t="s">
        <v>17</v>
      </c>
      <c r="C32" s="25">
        <v>0</v>
      </c>
      <c r="D32" s="25">
        <v>0</v>
      </c>
      <c r="E32" s="35" t="s">
        <v>16</v>
      </c>
      <c r="F32" s="140"/>
    </row>
    <row r="33" spans="1:6" x14ac:dyDescent="0.25">
      <c r="A33" s="46">
        <v>3</v>
      </c>
      <c r="B33" s="24" t="s">
        <v>17</v>
      </c>
      <c r="C33" s="25">
        <v>0</v>
      </c>
      <c r="D33" s="25">
        <v>0</v>
      </c>
      <c r="E33" s="35" t="s">
        <v>16</v>
      </c>
      <c r="F33" s="140"/>
    </row>
    <row r="34" spans="1:6" x14ac:dyDescent="0.25">
      <c r="A34" s="46">
        <v>4</v>
      </c>
      <c r="B34" s="24" t="s">
        <v>17</v>
      </c>
      <c r="C34" s="25">
        <v>0</v>
      </c>
      <c r="D34" s="25">
        <v>0</v>
      </c>
      <c r="E34" s="35" t="s">
        <v>16</v>
      </c>
      <c r="F34" s="140"/>
    </row>
    <row r="35" spans="1:6" x14ac:dyDescent="0.25">
      <c r="A35" s="46">
        <v>5</v>
      </c>
      <c r="B35" s="24" t="s">
        <v>17</v>
      </c>
      <c r="C35" s="25">
        <v>0</v>
      </c>
      <c r="D35" s="25">
        <v>0</v>
      </c>
      <c r="E35" s="35" t="s">
        <v>16</v>
      </c>
      <c r="F35" s="140"/>
    </row>
    <row r="36" spans="1:6" x14ac:dyDescent="0.25">
      <c r="A36" s="46">
        <v>6</v>
      </c>
      <c r="B36" s="24" t="s">
        <v>17</v>
      </c>
      <c r="C36" s="25">
        <v>0</v>
      </c>
      <c r="D36" s="25">
        <v>0</v>
      </c>
      <c r="E36" s="35" t="s">
        <v>16</v>
      </c>
      <c r="F36" s="140"/>
    </row>
    <row r="37" spans="1:6" x14ac:dyDescent="0.25">
      <c r="A37" s="46">
        <v>7</v>
      </c>
      <c r="B37" s="24" t="s">
        <v>17</v>
      </c>
      <c r="C37" s="25">
        <v>0</v>
      </c>
      <c r="D37" s="25">
        <v>0</v>
      </c>
      <c r="E37" s="35" t="s">
        <v>16</v>
      </c>
      <c r="F37" s="140"/>
    </row>
    <row r="38" spans="1:6" x14ac:dyDescent="0.25">
      <c r="A38" s="46">
        <v>8</v>
      </c>
      <c r="B38" s="24" t="s">
        <v>17</v>
      </c>
      <c r="C38" s="25">
        <v>0</v>
      </c>
      <c r="D38" s="25">
        <v>0</v>
      </c>
      <c r="E38" s="35" t="s">
        <v>16</v>
      </c>
      <c r="F38" s="140"/>
    </row>
    <row r="39" spans="1:6" x14ac:dyDescent="0.25">
      <c r="A39" s="46">
        <v>9</v>
      </c>
      <c r="B39" s="24" t="s">
        <v>17</v>
      </c>
      <c r="C39" s="25">
        <v>0</v>
      </c>
      <c r="D39" s="25">
        <v>0</v>
      </c>
      <c r="E39" s="35" t="s">
        <v>16</v>
      </c>
      <c r="F39" s="140"/>
    </row>
    <row r="40" spans="1:6" x14ac:dyDescent="0.25">
      <c r="A40" s="46">
        <v>10</v>
      </c>
      <c r="B40" s="24" t="s">
        <v>17</v>
      </c>
      <c r="C40" s="25">
        <v>0</v>
      </c>
      <c r="D40" s="25">
        <v>0</v>
      </c>
      <c r="E40" s="35" t="s">
        <v>16</v>
      </c>
      <c r="F40" s="140"/>
    </row>
    <row r="41" spans="1:6" x14ac:dyDescent="0.25">
      <c r="A41" s="46">
        <v>11</v>
      </c>
      <c r="B41" s="24" t="s">
        <v>17</v>
      </c>
      <c r="C41" s="25">
        <v>0</v>
      </c>
      <c r="D41" s="25">
        <v>0</v>
      </c>
      <c r="E41" s="35" t="s">
        <v>16</v>
      </c>
      <c r="F41" s="140"/>
    </row>
    <row r="42" spans="1:6" x14ac:dyDescent="0.25">
      <c r="A42" s="46">
        <v>12</v>
      </c>
      <c r="B42" s="24" t="s">
        <v>17</v>
      </c>
      <c r="C42" s="25">
        <v>0</v>
      </c>
      <c r="D42" s="25">
        <v>0</v>
      </c>
      <c r="E42" s="35" t="s">
        <v>16</v>
      </c>
      <c r="F42" s="140"/>
    </row>
    <row r="43" spans="1:6" x14ac:dyDescent="0.25">
      <c r="A43" s="46">
        <v>13</v>
      </c>
      <c r="B43" s="24" t="s">
        <v>17</v>
      </c>
      <c r="C43" s="25">
        <v>0</v>
      </c>
      <c r="D43" s="25">
        <v>0</v>
      </c>
      <c r="E43" s="35" t="s">
        <v>16</v>
      </c>
      <c r="F43" s="140"/>
    </row>
    <row r="44" spans="1:6" x14ac:dyDescent="0.25">
      <c r="A44" s="46">
        <v>14</v>
      </c>
      <c r="B44" s="24" t="s">
        <v>17</v>
      </c>
      <c r="C44" s="25">
        <v>0</v>
      </c>
      <c r="D44" s="25">
        <v>0</v>
      </c>
      <c r="E44" s="35" t="s">
        <v>16</v>
      </c>
      <c r="F44" s="140"/>
    </row>
    <row r="45" spans="1:6" x14ac:dyDescent="0.25">
      <c r="A45" s="46">
        <v>15</v>
      </c>
      <c r="B45" s="24" t="s">
        <v>17</v>
      </c>
      <c r="C45" s="25">
        <v>0</v>
      </c>
      <c r="D45" s="25">
        <v>0</v>
      </c>
      <c r="E45" s="35" t="s">
        <v>16</v>
      </c>
      <c r="F45" s="140"/>
    </row>
    <row r="46" spans="1:6" x14ac:dyDescent="0.25">
      <c r="A46" s="44" t="s">
        <v>18</v>
      </c>
      <c r="B46" s="44"/>
      <c r="C46" s="45">
        <f>SUBTOTAL(109,Table35161315[Budgetteret beløb])</f>
        <v>0</v>
      </c>
      <c r="D46" s="45">
        <f>SUBTOTAL(109,Table35161315[Afholdt beløb])</f>
        <v>0</v>
      </c>
      <c r="E46" s="44"/>
    </row>
    <row r="48" spans="1:6" x14ac:dyDescent="0.25">
      <c r="A48" s="183" t="s">
        <v>135</v>
      </c>
      <c r="B48" s="183"/>
      <c r="C48" s="183"/>
      <c r="D48" s="184" t="s">
        <v>45</v>
      </c>
      <c r="E48" s="184"/>
      <c r="F48" s="125"/>
    </row>
    <row r="49" spans="1:6" x14ac:dyDescent="0.25">
      <c r="A49" s="11" t="s">
        <v>13</v>
      </c>
      <c r="B49" s="11" t="s">
        <v>14</v>
      </c>
      <c r="C49" s="11" t="s">
        <v>33</v>
      </c>
      <c r="D49" s="21" t="s">
        <v>31</v>
      </c>
      <c r="E49" s="21" t="s">
        <v>32</v>
      </c>
      <c r="F49" s="125"/>
    </row>
    <row r="50" spans="1:6" x14ac:dyDescent="0.25">
      <c r="A50" s="126">
        <v>1</v>
      </c>
      <c r="B50" s="24" t="s">
        <v>17</v>
      </c>
      <c r="C50" s="25">
        <v>0</v>
      </c>
      <c r="D50" s="25">
        <v>0</v>
      </c>
      <c r="E50" s="35" t="s">
        <v>16</v>
      </c>
      <c r="F50" s="140"/>
    </row>
    <row r="51" spans="1:6" x14ac:dyDescent="0.25">
      <c r="A51" s="126">
        <v>2</v>
      </c>
      <c r="B51" s="24" t="s">
        <v>17</v>
      </c>
      <c r="C51" s="25">
        <v>0</v>
      </c>
      <c r="D51" s="25">
        <v>0</v>
      </c>
      <c r="E51" s="35" t="s">
        <v>16</v>
      </c>
      <c r="F51" s="140"/>
    </row>
    <row r="52" spans="1:6" x14ac:dyDescent="0.25">
      <c r="A52" s="126">
        <v>3</v>
      </c>
      <c r="B52" s="24" t="s">
        <v>17</v>
      </c>
      <c r="C52" s="25">
        <v>0</v>
      </c>
      <c r="D52" s="25">
        <v>0</v>
      </c>
      <c r="E52" s="35" t="s">
        <v>16</v>
      </c>
      <c r="F52" s="140"/>
    </row>
    <row r="53" spans="1:6" x14ac:dyDescent="0.25">
      <c r="A53" s="126">
        <v>4</v>
      </c>
      <c r="B53" s="24" t="s">
        <v>17</v>
      </c>
      <c r="C53" s="25">
        <v>0</v>
      </c>
      <c r="D53" s="25">
        <v>0</v>
      </c>
      <c r="E53" s="35" t="s">
        <v>16</v>
      </c>
      <c r="F53" s="140"/>
    </row>
    <row r="54" spans="1:6" x14ac:dyDescent="0.25">
      <c r="A54" s="126">
        <v>5</v>
      </c>
      <c r="B54" s="24" t="s">
        <v>17</v>
      </c>
      <c r="C54" s="25">
        <v>0</v>
      </c>
      <c r="D54" s="25">
        <v>0</v>
      </c>
      <c r="E54" s="35" t="s">
        <v>16</v>
      </c>
      <c r="F54" s="140"/>
    </row>
    <row r="55" spans="1:6" x14ac:dyDescent="0.25">
      <c r="A55" s="126">
        <v>6</v>
      </c>
      <c r="B55" s="24" t="s">
        <v>17</v>
      </c>
      <c r="C55" s="25">
        <v>0</v>
      </c>
      <c r="D55" s="25">
        <v>0</v>
      </c>
      <c r="E55" s="35" t="s">
        <v>16</v>
      </c>
      <c r="F55" s="140"/>
    </row>
    <row r="56" spans="1:6" x14ac:dyDescent="0.25">
      <c r="A56" s="126">
        <v>7</v>
      </c>
      <c r="B56" s="24" t="s">
        <v>17</v>
      </c>
      <c r="C56" s="25">
        <v>0</v>
      </c>
      <c r="D56" s="25">
        <v>0</v>
      </c>
      <c r="E56" s="35" t="s">
        <v>16</v>
      </c>
      <c r="F56" s="140"/>
    </row>
    <row r="57" spans="1:6" x14ac:dyDescent="0.25">
      <c r="A57" s="126">
        <v>8</v>
      </c>
      <c r="B57" s="24" t="s">
        <v>17</v>
      </c>
      <c r="C57" s="25">
        <v>0</v>
      </c>
      <c r="D57" s="25">
        <v>0</v>
      </c>
      <c r="E57" s="35" t="s">
        <v>16</v>
      </c>
      <c r="F57" s="140"/>
    </row>
    <row r="58" spans="1:6" x14ac:dyDescent="0.25">
      <c r="A58" s="126">
        <v>9</v>
      </c>
      <c r="B58" s="24" t="s">
        <v>17</v>
      </c>
      <c r="C58" s="25">
        <v>0</v>
      </c>
      <c r="D58" s="25">
        <v>0</v>
      </c>
      <c r="E58" s="35" t="s">
        <v>16</v>
      </c>
      <c r="F58" s="140"/>
    </row>
    <row r="59" spans="1:6" x14ac:dyDescent="0.25">
      <c r="A59" s="126">
        <v>10</v>
      </c>
      <c r="B59" s="24" t="s">
        <v>17</v>
      </c>
      <c r="C59" s="25">
        <v>0</v>
      </c>
      <c r="D59" s="25">
        <v>0</v>
      </c>
      <c r="E59" s="35" t="s">
        <v>16</v>
      </c>
      <c r="F59" s="140"/>
    </row>
    <row r="60" spans="1:6" x14ac:dyDescent="0.25">
      <c r="A60" s="126">
        <v>11</v>
      </c>
      <c r="B60" s="24" t="s">
        <v>17</v>
      </c>
      <c r="C60" s="25">
        <v>0</v>
      </c>
      <c r="D60" s="25">
        <v>0</v>
      </c>
      <c r="E60" s="35" t="s">
        <v>16</v>
      </c>
      <c r="F60" s="140"/>
    </row>
    <row r="61" spans="1:6" x14ac:dyDescent="0.25">
      <c r="A61" s="126">
        <v>12</v>
      </c>
      <c r="B61" s="24" t="s">
        <v>17</v>
      </c>
      <c r="C61" s="25">
        <v>0</v>
      </c>
      <c r="D61" s="25">
        <v>0</v>
      </c>
      <c r="E61" s="35" t="s">
        <v>16</v>
      </c>
      <c r="F61" s="140"/>
    </row>
    <row r="62" spans="1:6" x14ac:dyDescent="0.25">
      <c r="A62" s="126">
        <v>13</v>
      </c>
      <c r="B62" s="24" t="s">
        <v>17</v>
      </c>
      <c r="C62" s="25">
        <v>0</v>
      </c>
      <c r="D62" s="25">
        <v>0</v>
      </c>
      <c r="E62" s="35" t="s">
        <v>16</v>
      </c>
      <c r="F62" s="140"/>
    </row>
    <row r="63" spans="1:6" x14ac:dyDescent="0.25">
      <c r="A63" s="126">
        <v>14</v>
      </c>
      <c r="B63" s="24" t="s">
        <v>17</v>
      </c>
      <c r="C63" s="25">
        <v>0</v>
      </c>
      <c r="D63" s="25">
        <v>0</v>
      </c>
      <c r="E63" s="35" t="s">
        <v>16</v>
      </c>
      <c r="F63" s="140"/>
    </row>
    <row r="64" spans="1:6" x14ac:dyDescent="0.25">
      <c r="A64" s="126">
        <v>15</v>
      </c>
      <c r="B64" s="24" t="s">
        <v>17</v>
      </c>
      <c r="C64" s="25">
        <v>0</v>
      </c>
      <c r="D64" s="25">
        <v>0</v>
      </c>
      <c r="E64" s="35" t="s">
        <v>16</v>
      </c>
      <c r="F64" s="140"/>
    </row>
    <row r="65" spans="1:5" x14ac:dyDescent="0.25">
      <c r="A65" s="44" t="s">
        <v>18</v>
      </c>
      <c r="B65" s="44"/>
      <c r="C65" s="45">
        <f>SUBTOTAL(109,Table353171418[Budgetteret beløb])</f>
        <v>0</v>
      </c>
      <c r="D65" s="45">
        <f>SUBTOTAL(109,Table353171418[Afholdt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27" t="s">
        <v>50</v>
      </c>
      <c r="B68" s="128"/>
      <c r="C68" s="129"/>
      <c r="D68" s="129"/>
      <c r="E68" s="130"/>
    </row>
    <row r="69" spans="1:5" hidden="1" x14ac:dyDescent="0.25">
      <c r="A69" s="119"/>
      <c r="B69" s="131" t="s">
        <v>27</v>
      </c>
      <c r="C69" s="120">
        <f>D27</f>
        <v>0</v>
      </c>
      <c r="D69" s="120"/>
      <c r="E69" s="119"/>
    </row>
    <row r="70" spans="1:5" hidden="1" x14ac:dyDescent="0.25">
      <c r="A70" s="131"/>
      <c r="B70" s="131" t="s">
        <v>48</v>
      </c>
      <c r="C70" s="120">
        <f>Table35161315[[#Totals],[Afholdt beløb]]+Table353171418[[#Totals],[Afholdt beløb]]</f>
        <v>0</v>
      </c>
      <c r="D70" s="120"/>
      <c r="E70" s="119"/>
    </row>
    <row r="71" spans="1:5" hidden="1" x14ac:dyDescent="0.25">
      <c r="A71" s="131"/>
      <c r="B71" s="131" t="s">
        <v>39</v>
      </c>
      <c r="C71" s="120">
        <f>C9</f>
        <v>0</v>
      </c>
      <c r="D71" s="120"/>
      <c r="E71" s="119"/>
    </row>
    <row r="72" spans="1:5" ht="44.45" hidden="1" customHeight="1" x14ac:dyDescent="0.25">
      <c r="A72" s="131"/>
      <c r="B72" s="141" t="s">
        <v>49</v>
      </c>
      <c r="C72" s="142">
        <f>C70*0.65</f>
        <v>0</v>
      </c>
      <c r="D72" s="120"/>
      <c r="E72" s="119"/>
    </row>
    <row r="73" spans="1:5" ht="24" hidden="1" customHeight="1" x14ac:dyDescent="0.25">
      <c r="A73" s="119"/>
      <c r="B73" s="131" t="s">
        <v>26</v>
      </c>
      <c r="C73" s="120">
        <f>C71-C72</f>
        <v>0</v>
      </c>
      <c r="D73" s="120"/>
      <c r="E73" s="119"/>
    </row>
  </sheetData>
  <sheetProtection algorithmName="SHA-512" hashValue="K4GW0a29Zwc3hu0+Eq90SjqeOBBOMHNoYLEA5/H3o5wxV6ftXW7kpB1NSuaRX0eMLHmT4SbGNgO6ijzdbNYYTA==" saltValue="HK1LpehFcNwrVwB9NkHVv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Maria Leeson Andersen</cp:lastModifiedBy>
  <dcterms:created xsi:type="dcterms:W3CDTF">2020-10-15T06:27:33Z</dcterms:created>
  <dcterms:modified xsi:type="dcterms:W3CDTF">2022-03-25T10:35:57Z</dcterms:modified>
</cp:coreProperties>
</file>